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129"/>
  <workbookPr defaultThemeVersion="166925"/>
  <mc:AlternateContent xmlns:mc="http://schemas.openxmlformats.org/markup-compatibility/2006">
    <mc:Choice Requires="x15">
      <x15ac:absPath xmlns:x15ac="http://schemas.microsoft.com/office/spreadsheetml/2010/11/ac" url="C:\Users\Joel\Desktop\"/>
    </mc:Choice>
  </mc:AlternateContent>
  <xr:revisionPtr revIDLastSave="0" documentId="13_ncr:1_{235A34DA-C506-4834-9627-7510ECC9D2AA}" xr6:coauthVersionLast="47" xr6:coauthVersionMax="47" xr10:uidLastSave="{00000000-0000-0000-0000-000000000000}"/>
  <bookViews>
    <workbookView xWindow="-120" yWindow="-120" windowWidth="29040" windowHeight="15720" xr2:uid="{5E3A0936-550F-499C-AE92-8EDD5F39FEA2}"/>
  </bookViews>
  <sheets>
    <sheet name="Nota.du.02.Novembre.2024" sheetId="6" r:id="rId1"/>
    <sheet name="Mode.emploi.01.11.2024" sheetId="3" r:id="rId2"/>
    <sheet name="Identification.2.lignes" sheetId="5" r:id="rId3"/>
    <sheet name="Identification.1.ligne" sheetId="26" r:id="rId4"/>
    <sheet name="15.col.12.lignes.produits" sheetId="37" r:id="rId5"/>
    <sheet name="15.col.20.lignes.produits" sheetId="40" r:id="rId6"/>
    <sheet name="15.col.40.lignes.produits" sheetId="41" r:id="rId7"/>
    <sheet name="Répertoire.chiffrable" sheetId="13" r:id="rId8"/>
    <sheet name="Répertoire.avec.filtre" sheetId="16" r:id="rId9"/>
    <sheet name="Exemple.de.Répertoire.simple" sheetId="22" r:id="rId10"/>
    <sheet name="Excel" sheetId="23" r:id="rId11"/>
  </sheets>
  <definedNames>
    <definedName name="_xlnm._FilterDatabase" localSheetId="4" hidden="1">'15.col.12.lignes.produits'!#REF!</definedName>
    <definedName name="_xlnm._FilterDatabase" localSheetId="5" hidden="1">'15.col.20.lignes.produits'!#REF!</definedName>
    <definedName name="_xlnm._FilterDatabase" localSheetId="6" hidden="1">'15.col.40.lignes.produits'!#REF!</definedName>
    <definedName name="_xlnm._FilterDatabase" localSheetId="2" hidden="1">'Identification.2.lignes'!#REF!</definedName>
    <definedName name="_xlnm._FilterDatabase" localSheetId="8" hidden="1">'Répertoire.avec.filtre'!$B$14:$I$447</definedName>
    <definedName name="_xlnm._FilterDatabase" localSheetId="7" hidden="1">'Répertoire.chiffrable'!$B$17:$B$450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Q1" i="3" l="1"/>
  <c r="AT3" i="37"/>
  <c r="R26" i="3"/>
  <c r="P26" i="3"/>
  <c r="O26" i="3"/>
  <c r="E25" i="3"/>
  <c r="E15" i="3" s="1"/>
  <c r="D25" i="3"/>
  <c r="D16" i="3" s="1"/>
  <c r="G24" i="3"/>
  <c r="E24" i="3"/>
  <c r="D24" i="3"/>
  <c r="R23" i="3"/>
  <c r="G23" i="3"/>
  <c r="L18" i="3" s="1"/>
  <c r="E23" i="3"/>
  <c r="D23" i="3"/>
  <c r="R19" i="3"/>
  <c r="Q16" i="3"/>
  <c r="P16" i="3"/>
  <c r="E16" i="3"/>
  <c r="R15" i="3"/>
  <c r="AT72" i="41"/>
  <c r="AS72" i="41"/>
  <c r="AR72" i="41"/>
  <c r="AQ72" i="41"/>
  <c r="AP72" i="41"/>
  <c r="AO72" i="41"/>
  <c r="AN72" i="41"/>
  <c r="AM72" i="41"/>
  <c r="AL72" i="41"/>
  <c r="AK72" i="41"/>
  <c r="AJ72" i="41"/>
  <c r="AI72" i="41"/>
  <c r="AH72" i="41"/>
  <c r="AG72" i="41"/>
  <c r="AT71" i="41"/>
  <c r="AS71" i="41"/>
  <c r="AR71" i="41"/>
  <c r="AQ71" i="41"/>
  <c r="AP71" i="41"/>
  <c r="AO71" i="41"/>
  <c r="AN71" i="41"/>
  <c r="AM71" i="41"/>
  <c r="AL71" i="41"/>
  <c r="AK71" i="41"/>
  <c r="AJ71" i="41"/>
  <c r="AI71" i="41"/>
  <c r="AH71" i="41"/>
  <c r="AG71" i="41"/>
  <c r="AM67" i="41"/>
  <c r="AN66" i="41"/>
  <c r="AT63" i="41"/>
  <c r="AI61" i="41"/>
  <c r="AO60" i="41"/>
  <c r="AN60" i="41"/>
  <c r="AI60" i="41"/>
  <c r="AH60" i="41"/>
  <c r="AF60" i="41"/>
  <c r="AO59" i="41"/>
  <c r="AN59" i="41"/>
  <c r="AI59" i="41"/>
  <c r="AH59" i="41"/>
  <c r="AF59" i="41"/>
  <c r="AT58" i="41"/>
  <c r="AO58" i="41"/>
  <c r="AN58" i="41"/>
  <c r="AF58" i="41"/>
  <c r="AT57" i="41"/>
  <c r="AO57" i="41"/>
  <c r="AN57" i="41"/>
  <c r="AI57" i="41"/>
  <c r="AH57" i="41"/>
  <c r="AF57" i="41"/>
  <c r="AT56" i="41"/>
  <c r="AO56" i="41"/>
  <c r="AN56" i="41"/>
  <c r="AI56" i="41"/>
  <c r="AF56" i="41"/>
  <c r="AT55" i="41"/>
  <c r="AO55" i="41"/>
  <c r="AN55" i="41"/>
  <c r="AI55" i="41"/>
  <c r="AH55" i="41"/>
  <c r="AF55" i="41"/>
  <c r="AT54" i="41"/>
  <c r="AO54" i="41"/>
  <c r="AN54" i="41"/>
  <c r="AI54" i="41"/>
  <c r="AH54" i="41"/>
  <c r="AF54" i="41"/>
  <c r="AT53" i="41"/>
  <c r="AO53" i="41"/>
  <c r="AN53" i="41"/>
  <c r="AI53" i="41"/>
  <c r="AH53" i="41"/>
  <c r="AF53" i="41"/>
  <c r="AT52" i="41"/>
  <c r="AO52" i="41"/>
  <c r="AN52" i="41"/>
  <c r="AI52" i="41"/>
  <c r="AH52" i="41"/>
  <c r="AF52" i="41"/>
  <c r="AT51" i="41"/>
  <c r="AO51" i="41"/>
  <c r="AN51" i="41"/>
  <c r="AF51" i="41"/>
  <c r="AT50" i="41"/>
  <c r="AO50" i="41"/>
  <c r="AN50" i="41"/>
  <c r="AI50" i="41"/>
  <c r="AH50" i="41"/>
  <c r="AF50" i="41"/>
  <c r="AT49" i="41"/>
  <c r="AO49" i="41"/>
  <c r="AN49" i="41"/>
  <c r="AF49" i="41"/>
  <c r="AT48" i="41"/>
  <c r="AO48" i="41"/>
  <c r="AN48" i="41"/>
  <c r="AI48" i="41"/>
  <c r="AH48" i="41"/>
  <c r="AF48" i="41"/>
  <c r="AT47" i="41"/>
  <c r="AO47" i="41"/>
  <c r="AN47" i="41"/>
  <c r="AI47" i="41"/>
  <c r="AH47" i="41"/>
  <c r="AF47" i="41"/>
  <c r="AT46" i="41"/>
  <c r="AO46" i="41"/>
  <c r="AN46" i="41"/>
  <c r="AI46" i="41"/>
  <c r="AH46" i="41"/>
  <c r="AF46" i="41"/>
  <c r="AT45" i="41"/>
  <c r="AO45" i="41"/>
  <c r="AN45" i="41"/>
  <c r="AI45" i="41"/>
  <c r="AH45" i="41"/>
  <c r="AF45" i="41"/>
  <c r="AT44" i="41"/>
  <c r="AO44" i="41"/>
  <c r="AN44" i="41"/>
  <c r="AF44" i="41"/>
  <c r="AT43" i="41"/>
  <c r="AO43" i="41"/>
  <c r="AN43" i="41"/>
  <c r="AI43" i="41"/>
  <c r="AH43" i="41"/>
  <c r="AF43" i="41"/>
  <c r="AT42" i="41"/>
  <c r="AO42" i="41"/>
  <c r="AN42" i="41"/>
  <c r="AF42" i="41"/>
  <c r="AT41" i="41"/>
  <c r="AO41" i="41"/>
  <c r="AN41" i="41"/>
  <c r="AI41" i="41"/>
  <c r="AH41" i="41"/>
  <c r="AF41" i="41"/>
  <c r="AT40" i="41"/>
  <c r="AO40" i="41"/>
  <c r="AN40" i="41"/>
  <c r="AI40" i="41"/>
  <c r="AF40" i="41"/>
  <c r="AT39" i="41"/>
  <c r="AO39" i="41"/>
  <c r="AN39" i="41"/>
  <c r="AI39" i="41"/>
  <c r="AH39" i="41"/>
  <c r="AF39" i="41"/>
  <c r="AT38" i="41"/>
  <c r="AO38" i="41"/>
  <c r="AN38" i="41"/>
  <c r="AI38" i="41"/>
  <c r="AH38" i="41"/>
  <c r="AF38" i="41"/>
  <c r="AT37" i="41"/>
  <c r="AO37" i="41"/>
  <c r="AN37" i="41"/>
  <c r="AI37" i="41"/>
  <c r="AH37" i="41"/>
  <c r="AF37" i="41"/>
  <c r="AT36" i="41"/>
  <c r="AO36" i="41"/>
  <c r="AN36" i="41"/>
  <c r="AI36" i="41"/>
  <c r="AH36" i="41"/>
  <c r="AF36" i="41"/>
  <c r="AT35" i="41"/>
  <c r="AO35" i="41"/>
  <c r="AN35" i="41"/>
  <c r="AF35" i="41"/>
  <c r="AT34" i="41"/>
  <c r="AO34" i="41"/>
  <c r="AN34" i="41"/>
  <c r="AI34" i="41"/>
  <c r="AH34" i="41"/>
  <c r="AF34" i="41"/>
  <c r="AT33" i="41"/>
  <c r="AO33" i="41"/>
  <c r="AN33" i="41"/>
  <c r="AF33" i="41"/>
  <c r="AT32" i="41"/>
  <c r="AO32" i="41"/>
  <c r="AN32" i="41"/>
  <c r="AI32" i="41"/>
  <c r="AH32" i="41"/>
  <c r="AF32" i="41"/>
  <c r="AT31" i="41"/>
  <c r="AO31" i="41"/>
  <c r="AN31" i="41"/>
  <c r="AI31" i="41"/>
  <c r="AH31" i="41"/>
  <c r="AF31" i="41"/>
  <c r="AT30" i="41"/>
  <c r="AO30" i="41"/>
  <c r="AN30" i="41"/>
  <c r="AI30" i="41"/>
  <c r="AH30" i="41"/>
  <c r="AF30" i="41"/>
  <c r="AT29" i="41"/>
  <c r="AO29" i="41"/>
  <c r="AN29" i="41"/>
  <c r="AI29" i="41"/>
  <c r="AH29" i="41"/>
  <c r="AF29" i="41"/>
  <c r="AT28" i="41"/>
  <c r="AO28" i="41"/>
  <c r="AN28" i="41"/>
  <c r="AF28" i="41"/>
  <c r="AT27" i="41"/>
  <c r="AO27" i="41"/>
  <c r="AN27" i="41"/>
  <c r="AI27" i="41"/>
  <c r="AH27" i="41"/>
  <c r="AF27" i="41"/>
  <c r="AT26" i="41"/>
  <c r="AO26" i="41"/>
  <c r="AN26" i="41"/>
  <c r="AF26" i="41"/>
  <c r="AT25" i="41"/>
  <c r="AO25" i="41"/>
  <c r="AN25" i="41"/>
  <c r="AI25" i="41"/>
  <c r="AH25" i="41"/>
  <c r="AF25" i="41"/>
  <c r="AT24" i="41"/>
  <c r="AO24" i="41"/>
  <c r="AN24" i="41"/>
  <c r="AI24" i="41"/>
  <c r="AF24" i="41"/>
  <c r="AT23" i="41"/>
  <c r="AO23" i="41"/>
  <c r="AN23" i="41"/>
  <c r="AI23" i="41"/>
  <c r="AH23" i="41"/>
  <c r="AF23" i="41"/>
  <c r="AT16" i="41" s="1"/>
  <c r="AT22" i="41"/>
  <c r="AO22" i="41"/>
  <c r="AN22" i="41"/>
  <c r="AI22" i="41"/>
  <c r="AH22" i="41"/>
  <c r="AT21" i="41"/>
  <c r="AO21" i="41"/>
  <c r="AN21" i="41"/>
  <c r="AT20" i="41"/>
  <c r="AI20" i="41"/>
  <c r="AH20" i="41"/>
  <c r="AI19" i="41"/>
  <c r="AH19" i="41"/>
  <c r="AI18" i="41"/>
  <c r="AT17" i="41"/>
  <c r="AS17" i="41"/>
  <c r="AR17" i="41"/>
  <c r="AQ17" i="41"/>
  <c r="AP17" i="41"/>
  <c r="AO17" i="41"/>
  <c r="AN17" i="41"/>
  <c r="AM17" i="41"/>
  <c r="AL17" i="41"/>
  <c r="AK17" i="41"/>
  <c r="AJ17" i="41"/>
  <c r="AI17" i="41"/>
  <c r="AH17" i="41"/>
  <c r="AI16" i="41"/>
  <c r="AI49" i="41" s="1"/>
  <c r="AH16" i="41"/>
  <c r="AH61" i="41" s="1"/>
  <c r="AJ15" i="41"/>
  <c r="AI15" i="41"/>
  <c r="AH15" i="41"/>
  <c r="AJ14" i="41"/>
  <c r="AO12" i="41" s="1"/>
  <c r="AI14" i="41"/>
  <c r="AH14" i="41"/>
  <c r="AI13" i="41"/>
  <c r="AT12" i="41"/>
  <c r="AI12" i="41"/>
  <c r="AH12" i="41"/>
  <c r="AS11" i="41"/>
  <c r="AR11" i="41"/>
  <c r="AI11" i="41"/>
  <c r="AH11" i="41"/>
  <c r="AT10" i="41"/>
  <c r="AI10" i="41"/>
  <c r="AH10" i="41"/>
  <c r="AD83" i="37"/>
  <c r="AC83" i="37"/>
  <c r="AB83" i="37"/>
  <c r="AA83" i="37"/>
  <c r="Z83" i="37"/>
  <c r="Y83" i="37"/>
  <c r="X83" i="37"/>
  <c r="W83" i="37"/>
  <c r="V83" i="37"/>
  <c r="U83" i="37"/>
  <c r="T83" i="37"/>
  <c r="S83" i="37"/>
  <c r="R83" i="37"/>
  <c r="Q83" i="37"/>
  <c r="AD82" i="37"/>
  <c r="AC82" i="37"/>
  <c r="AB82" i="37"/>
  <c r="AA82" i="37"/>
  <c r="Z82" i="37"/>
  <c r="Y82" i="37"/>
  <c r="X82" i="37"/>
  <c r="W82" i="37"/>
  <c r="V82" i="37"/>
  <c r="U82" i="37"/>
  <c r="T82" i="37"/>
  <c r="S82" i="37"/>
  <c r="R82" i="37"/>
  <c r="Q82" i="37"/>
  <c r="AD78" i="37"/>
  <c r="S76" i="37"/>
  <c r="R76" i="37"/>
  <c r="AD75" i="37"/>
  <c r="Y75" i="37"/>
  <c r="X75" i="37"/>
  <c r="P75" i="37"/>
  <c r="AD74" i="37"/>
  <c r="Y74" i="37"/>
  <c r="X74" i="37"/>
  <c r="P74" i="37"/>
  <c r="AD73" i="37"/>
  <c r="Y73" i="37"/>
  <c r="X73" i="37"/>
  <c r="P73" i="37"/>
  <c r="AD72" i="37"/>
  <c r="Y72" i="37"/>
  <c r="X72" i="37"/>
  <c r="P72" i="37"/>
  <c r="AD71" i="37"/>
  <c r="Y71" i="37"/>
  <c r="X71" i="37"/>
  <c r="S71" i="37"/>
  <c r="P71" i="37"/>
  <c r="AD70" i="37"/>
  <c r="Y70" i="37"/>
  <c r="X70" i="37"/>
  <c r="P70" i="37"/>
  <c r="AD69" i="37"/>
  <c r="Y69" i="37"/>
  <c r="X69" i="37"/>
  <c r="S69" i="37"/>
  <c r="R69" i="37"/>
  <c r="P69" i="37"/>
  <c r="AD68" i="37"/>
  <c r="Y68" i="37"/>
  <c r="X68" i="37"/>
  <c r="P68" i="37"/>
  <c r="AD67" i="37"/>
  <c r="Y67" i="37"/>
  <c r="X67" i="37"/>
  <c r="P67" i="37"/>
  <c r="AD66" i="37"/>
  <c r="Y66" i="37"/>
  <c r="X66" i="37"/>
  <c r="P66" i="37"/>
  <c r="AD65" i="37"/>
  <c r="Y65" i="37"/>
  <c r="X65" i="37"/>
  <c r="P65" i="37"/>
  <c r="AD64" i="37"/>
  <c r="Y64" i="37"/>
  <c r="X64" i="37"/>
  <c r="P64" i="37"/>
  <c r="AD63" i="37"/>
  <c r="Y63" i="37"/>
  <c r="X63" i="37"/>
  <c r="P63" i="37"/>
  <c r="AD55" i="37" s="1"/>
  <c r="AD62" i="37"/>
  <c r="Y62" i="37"/>
  <c r="X62" i="37"/>
  <c r="S62" i="37"/>
  <c r="R62" i="37"/>
  <c r="P62" i="37"/>
  <c r="AD61" i="37"/>
  <c r="Y61" i="37"/>
  <c r="X61" i="37"/>
  <c r="AD60" i="37"/>
  <c r="Y60" i="37"/>
  <c r="X60" i="37"/>
  <c r="AD59" i="37"/>
  <c r="AD56" i="37"/>
  <c r="AC56" i="37"/>
  <c r="AB56" i="37"/>
  <c r="AA56" i="37"/>
  <c r="Z56" i="37"/>
  <c r="Y56" i="37"/>
  <c r="X56" i="37"/>
  <c r="W56" i="37"/>
  <c r="V56" i="37"/>
  <c r="U56" i="37"/>
  <c r="T56" i="37"/>
  <c r="S55" i="37"/>
  <c r="S64" i="37" s="1"/>
  <c r="R55" i="37"/>
  <c r="R71" i="37" s="1"/>
  <c r="T54" i="37"/>
  <c r="T53" i="37" s="1"/>
  <c r="AD51" i="37"/>
  <c r="S51" i="37"/>
  <c r="R51" i="37"/>
  <c r="AC50" i="37"/>
  <c r="AB50" i="37"/>
  <c r="AD49" i="37"/>
  <c r="E58" i="37"/>
  <c r="D58" i="37"/>
  <c r="C58" i="37"/>
  <c r="E57" i="37"/>
  <c r="D57" i="37"/>
  <c r="C57" i="37"/>
  <c r="E56" i="37"/>
  <c r="D56" i="37"/>
  <c r="C56" i="37"/>
  <c r="E55" i="37"/>
  <c r="D55" i="37"/>
  <c r="C55" i="37"/>
  <c r="E54" i="37"/>
  <c r="D54" i="37"/>
  <c r="C54" i="37"/>
  <c r="E53" i="37"/>
  <c r="D53" i="37"/>
  <c r="C53" i="37"/>
  <c r="E52" i="37"/>
  <c r="D52" i="37"/>
  <c r="C52" i="37"/>
  <c r="E51" i="37"/>
  <c r="D51" i="37"/>
  <c r="C51" i="37"/>
  <c r="E50" i="37"/>
  <c r="D50" i="37"/>
  <c r="C50" i="37"/>
  <c r="E49" i="37"/>
  <c r="D49" i="37"/>
  <c r="C49" i="37"/>
  <c r="E48" i="37"/>
  <c r="D48" i="37"/>
  <c r="C48" i="37"/>
  <c r="E47" i="37"/>
  <c r="D47" i="37"/>
  <c r="C47" i="37"/>
  <c r="E46" i="37"/>
  <c r="D46" i="37"/>
  <c r="C46" i="37"/>
  <c r="AT44" i="37"/>
  <c r="AS44" i="37"/>
  <c r="AR44" i="37"/>
  <c r="AQ44" i="37"/>
  <c r="AP44" i="37"/>
  <c r="AO44" i="37"/>
  <c r="AN44" i="37"/>
  <c r="AM44" i="37"/>
  <c r="AL44" i="37"/>
  <c r="AK44" i="37"/>
  <c r="AJ44" i="37"/>
  <c r="AI44" i="37"/>
  <c r="AH44" i="37"/>
  <c r="AG44" i="37"/>
  <c r="AT43" i="37"/>
  <c r="AS43" i="37"/>
  <c r="AR43" i="37"/>
  <c r="AQ43" i="37"/>
  <c r="AP43" i="37"/>
  <c r="AO43" i="37"/>
  <c r="AN43" i="37"/>
  <c r="AM43" i="37"/>
  <c r="AL43" i="37"/>
  <c r="AK43" i="37"/>
  <c r="AJ43" i="37"/>
  <c r="AI43" i="37"/>
  <c r="AH43" i="37"/>
  <c r="AG43" i="37"/>
  <c r="AT39" i="37"/>
  <c r="AI37" i="37"/>
  <c r="AH37" i="37"/>
  <c r="AT36" i="37"/>
  <c r="AO36" i="37"/>
  <c r="AN36" i="37"/>
  <c r="AF36" i="37"/>
  <c r="AT35" i="37"/>
  <c r="AO35" i="37"/>
  <c r="AN35" i="37"/>
  <c r="AF35" i="37"/>
  <c r="AT34" i="37"/>
  <c r="AO34" i="37"/>
  <c r="AN34" i="37"/>
  <c r="AF34" i="37"/>
  <c r="AT33" i="37"/>
  <c r="AO33" i="37"/>
  <c r="AN33" i="37"/>
  <c r="AF33" i="37"/>
  <c r="AT32" i="37"/>
  <c r="AO32" i="37"/>
  <c r="AN32" i="37"/>
  <c r="AI32" i="37"/>
  <c r="AF32" i="37"/>
  <c r="AT31" i="37"/>
  <c r="AO31" i="37"/>
  <c r="AN31" i="37"/>
  <c r="AF31" i="37"/>
  <c r="AT30" i="37"/>
  <c r="AO30" i="37"/>
  <c r="AN30" i="37"/>
  <c r="AI30" i="37"/>
  <c r="AH30" i="37"/>
  <c r="AF30" i="37"/>
  <c r="AT29" i="37"/>
  <c r="AO29" i="37"/>
  <c r="AN29" i="37"/>
  <c r="AF29" i="37"/>
  <c r="AT28" i="37"/>
  <c r="AO28" i="37"/>
  <c r="AN28" i="37"/>
  <c r="AF28" i="37"/>
  <c r="AT27" i="37"/>
  <c r="AO27" i="37"/>
  <c r="AN27" i="37"/>
  <c r="AF27" i="37"/>
  <c r="AT26" i="37"/>
  <c r="AO26" i="37"/>
  <c r="AN26" i="37"/>
  <c r="AF26" i="37"/>
  <c r="AT25" i="37"/>
  <c r="AO25" i="37"/>
  <c r="AN25" i="37"/>
  <c r="AF25" i="37"/>
  <c r="AT24" i="37"/>
  <c r="AO24" i="37"/>
  <c r="AN24" i="37"/>
  <c r="AF24" i="37"/>
  <c r="AT16" i="37" s="1"/>
  <c r="AT23" i="37"/>
  <c r="AO23" i="37"/>
  <c r="AN23" i="37"/>
  <c r="AI23" i="37"/>
  <c r="AH23" i="37"/>
  <c r="AF23" i="37"/>
  <c r="AT22" i="37"/>
  <c r="AO22" i="37"/>
  <c r="AN22" i="37"/>
  <c r="AT21" i="37"/>
  <c r="AO21" i="37"/>
  <c r="AN21" i="37"/>
  <c r="AT20" i="37"/>
  <c r="AT17" i="37"/>
  <c r="AS17" i="37"/>
  <c r="AR17" i="37"/>
  <c r="AQ17" i="37"/>
  <c r="AP17" i="37"/>
  <c r="AO17" i="37"/>
  <c r="AN17" i="37"/>
  <c r="AM17" i="37"/>
  <c r="AL17" i="37"/>
  <c r="AK17" i="37"/>
  <c r="AJ17" i="37"/>
  <c r="AI16" i="37"/>
  <c r="AI25" i="37" s="1"/>
  <c r="AH16" i="37"/>
  <c r="AH32" i="37" s="1"/>
  <c r="AJ15" i="37"/>
  <c r="AJ14" i="37" s="1"/>
  <c r="AT12" i="37"/>
  <c r="AI12" i="37"/>
  <c r="AH12" i="37"/>
  <c r="AS11" i="37"/>
  <c r="AR11" i="37"/>
  <c r="AT10" i="37"/>
  <c r="AT52" i="40"/>
  <c r="AS52" i="40"/>
  <c r="AR52" i="40"/>
  <c r="AQ52" i="40"/>
  <c r="AP52" i="40"/>
  <c r="AO52" i="40"/>
  <c r="AN52" i="40"/>
  <c r="AM52" i="40"/>
  <c r="AL52" i="40"/>
  <c r="AK52" i="40"/>
  <c r="AJ52" i="40"/>
  <c r="AI52" i="40"/>
  <c r="AH52" i="40"/>
  <c r="AG52" i="40"/>
  <c r="AT51" i="40"/>
  <c r="AS51" i="40"/>
  <c r="AR51" i="40"/>
  <c r="AQ51" i="40"/>
  <c r="AP51" i="40"/>
  <c r="AO51" i="40"/>
  <c r="AN51" i="40"/>
  <c r="AM51" i="40"/>
  <c r="AL51" i="40"/>
  <c r="AK51" i="40"/>
  <c r="AJ51" i="40"/>
  <c r="AI51" i="40"/>
  <c r="AH51" i="40"/>
  <c r="AG51" i="40"/>
  <c r="AM47" i="40"/>
  <c r="AN46" i="40"/>
  <c r="AT42" i="40"/>
  <c r="AI39" i="40"/>
  <c r="AT38" i="40"/>
  <c r="AO38" i="40"/>
  <c r="AN38" i="40"/>
  <c r="AT37" i="40"/>
  <c r="AO37" i="40"/>
  <c r="AN37" i="40"/>
  <c r="AI37" i="40"/>
  <c r="AH37" i="40"/>
  <c r="AT36" i="40"/>
  <c r="AO36" i="40"/>
  <c r="AN36" i="40"/>
  <c r="AF36" i="40"/>
  <c r="AT35" i="40"/>
  <c r="AO35" i="40"/>
  <c r="AN35" i="40"/>
  <c r="AF35" i="40"/>
  <c r="AT34" i="40"/>
  <c r="AO34" i="40"/>
  <c r="AN34" i="40"/>
  <c r="AF34" i="40"/>
  <c r="AT33" i="40"/>
  <c r="AO33" i="40"/>
  <c r="AN33" i="40"/>
  <c r="AF33" i="40"/>
  <c r="AT32" i="40"/>
  <c r="AO32" i="40"/>
  <c r="AN32" i="40"/>
  <c r="AI32" i="40"/>
  <c r="AF32" i="40"/>
  <c r="AT31" i="40"/>
  <c r="AO31" i="40"/>
  <c r="AN31" i="40"/>
  <c r="AH31" i="40"/>
  <c r="AF31" i="40"/>
  <c r="AT30" i="40"/>
  <c r="AO30" i="40"/>
  <c r="AN30" i="40"/>
  <c r="AI30" i="40"/>
  <c r="AH30" i="40"/>
  <c r="AF30" i="40"/>
  <c r="AT29" i="40"/>
  <c r="AO29" i="40"/>
  <c r="AN29" i="40"/>
  <c r="AF29" i="40"/>
  <c r="AT28" i="40"/>
  <c r="AO28" i="40"/>
  <c r="AN28" i="40"/>
  <c r="AF28" i="40"/>
  <c r="AT27" i="40"/>
  <c r="AO27" i="40"/>
  <c r="AN27" i="40"/>
  <c r="AF27" i="40"/>
  <c r="AT26" i="40"/>
  <c r="AO26" i="40"/>
  <c r="AN26" i="40"/>
  <c r="AF26" i="40"/>
  <c r="AT25" i="40"/>
  <c r="AO25" i="40"/>
  <c r="AN25" i="40"/>
  <c r="AF25" i="40"/>
  <c r="AT24" i="40"/>
  <c r="AO24" i="40"/>
  <c r="AN24" i="40"/>
  <c r="AF24" i="40"/>
  <c r="AT23" i="40"/>
  <c r="AO23" i="40"/>
  <c r="AN23" i="40"/>
  <c r="AI23" i="40"/>
  <c r="AH23" i="40"/>
  <c r="AT22" i="40"/>
  <c r="AO22" i="40"/>
  <c r="AN22" i="40"/>
  <c r="AT21" i="40"/>
  <c r="AO21" i="40"/>
  <c r="AN21" i="40"/>
  <c r="AT20" i="40"/>
  <c r="AT17" i="40"/>
  <c r="AS17" i="40"/>
  <c r="AR17" i="40"/>
  <c r="AF38" i="40" s="1"/>
  <c r="AQ17" i="40"/>
  <c r="AP17" i="40"/>
  <c r="AO17" i="40"/>
  <c r="AN17" i="40"/>
  <c r="AM17" i="40"/>
  <c r="AL17" i="40"/>
  <c r="AK17" i="40"/>
  <c r="AJ17" i="40"/>
  <c r="AI16" i="40"/>
  <c r="AI25" i="40" s="1"/>
  <c r="AH16" i="40"/>
  <c r="AH39" i="40" s="1"/>
  <c r="AJ15" i="40"/>
  <c r="AJ14" i="40" s="1"/>
  <c r="AT12" i="40"/>
  <c r="AI12" i="40"/>
  <c r="AH12" i="40"/>
  <c r="AS11" i="40"/>
  <c r="AR11" i="40"/>
  <c r="AT10" i="40"/>
  <c r="F66" i="37"/>
  <c r="F65" i="37" s="1"/>
  <c r="D67" i="37"/>
  <c r="D81" i="37" s="1"/>
  <c r="E67" i="37"/>
  <c r="E68" i="37" s="1"/>
  <c r="D68" i="37"/>
  <c r="F68" i="37"/>
  <c r="G68" i="37"/>
  <c r="H68" i="37"/>
  <c r="I68" i="37"/>
  <c r="J68" i="37"/>
  <c r="K68" i="37"/>
  <c r="L68" i="37"/>
  <c r="J72" i="37"/>
  <c r="K72" i="37"/>
  <c r="D73" i="37"/>
  <c r="E73" i="37"/>
  <c r="J73" i="37"/>
  <c r="K73" i="37"/>
  <c r="B74" i="37"/>
  <c r="J74" i="37"/>
  <c r="K74" i="37"/>
  <c r="B75" i="37"/>
  <c r="J75" i="37"/>
  <c r="K75" i="37"/>
  <c r="B76" i="37"/>
  <c r="J76" i="37"/>
  <c r="K76" i="37"/>
  <c r="B77" i="37"/>
  <c r="J77" i="37"/>
  <c r="K77" i="37"/>
  <c r="B78" i="37"/>
  <c r="J78" i="37"/>
  <c r="K78" i="37"/>
  <c r="B79" i="37"/>
  <c r="J79" i="37"/>
  <c r="K79" i="37"/>
  <c r="B80" i="37"/>
  <c r="J80" i="37"/>
  <c r="K80" i="37"/>
  <c r="B81" i="37"/>
  <c r="J81" i="37"/>
  <c r="K81" i="37"/>
  <c r="B82" i="37"/>
  <c r="J82" i="37"/>
  <c r="K82" i="37"/>
  <c r="B83" i="37"/>
  <c r="J83" i="37"/>
  <c r="K83" i="37"/>
  <c r="B84" i="37"/>
  <c r="J84" i="37"/>
  <c r="K84" i="37"/>
  <c r="B85" i="37"/>
  <c r="J85" i="37"/>
  <c r="K85" i="37"/>
  <c r="B86" i="37"/>
  <c r="J86" i="37"/>
  <c r="K86" i="37"/>
  <c r="B87" i="37"/>
  <c r="J87" i="37"/>
  <c r="K87" i="37"/>
  <c r="C20" i="3"/>
  <c r="D15" i="3" l="1"/>
  <c r="C25" i="3"/>
  <c r="AS20" i="41"/>
  <c r="W59" i="37"/>
  <c r="AQ16" i="41"/>
  <c r="AR16" i="41"/>
  <c r="AM20" i="41"/>
  <c r="AT15" i="41"/>
  <c r="AG16" i="41"/>
  <c r="AH44" i="41"/>
  <c r="AI21" i="41"/>
  <c r="AI26" i="41"/>
  <c r="AH33" i="41"/>
  <c r="AI42" i="41"/>
  <c r="AH49" i="41"/>
  <c r="AI58" i="41"/>
  <c r="AH21" i="41"/>
  <c r="AH28" i="41"/>
  <c r="AI28" i="41"/>
  <c r="AH35" i="41"/>
  <c r="AI44" i="41"/>
  <c r="AH51" i="41"/>
  <c r="AH26" i="41"/>
  <c r="AI35" i="41"/>
  <c r="AH42" i="41"/>
  <c r="AI51" i="41"/>
  <c r="AH58" i="41"/>
  <c r="AH13" i="41"/>
  <c r="AH18" i="41"/>
  <c r="AH24" i="41"/>
  <c r="AI33" i="41"/>
  <c r="AH40" i="41"/>
  <c r="AH56" i="41"/>
  <c r="AC59" i="37"/>
  <c r="AA55" i="37"/>
  <c r="AB55" i="37"/>
  <c r="AD54" i="37"/>
  <c r="Y51" i="37"/>
  <c r="Q55" i="37"/>
  <c r="S60" i="37"/>
  <c r="S67" i="37"/>
  <c r="S74" i="37"/>
  <c r="R72" i="37"/>
  <c r="R57" i="37"/>
  <c r="R63" i="37"/>
  <c r="S72" i="37"/>
  <c r="S52" i="37"/>
  <c r="S57" i="37"/>
  <c r="S63" i="37"/>
  <c r="R70" i="37"/>
  <c r="R49" i="37"/>
  <c r="R56" i="37"/>
  <c r="R61" i="37"/>
  <c r="S70" i="37"/>
  <c r="R52" i="37"/>
  <c r="S68" i="37"/>
  <c r="R66" i="37"/>
  <c r="S75" i="37"/>
  <c r="R50" i="37"/>
  <c r="R59" i="37"/>
  <c r="S66" i="37"/>
  <c r="R73" i="37"/>
  <c r="R74" i="37"/>
  <c r="S65" i="37"/>
  <c r="S49" i="37"/>
  <c r="S56" i="37"/>
  <c r="S61" i="37"/>
  <c r="S53" i="37"/>
  <c r="S58" i="37"/>
  <c r="R75" i="37"/>
  <c r="S50" i="37"/>
  <c r="R54" i="37"/>
  <c r="S59" i="37"/>
  <c r="R64" i="37"/>
  <c r="S73" i="37"/>
  <c r="R60" i="37"/>
  <c r="R67" i="37"/>
  <c r="R65" i="37"/>
  <c r="R53" i="37"/>
  <c r="R58" i="37"/>
  <c r="R68" i="37"/>
  <c r="S54" i="37"/>
  <c r="AS20" i="37"/>
  <c r="AM20" i="37"/>
  <c r="AR16" i="37"/>
  <c r="AQ16" i="37"/>
  <c r="AT15" i="37"/>
  <c r="AO12" i="37"/>
  <c r="AG16" i="37"/>
  <c r="AH21" i="37"/>
  <c r="AH28" i="37"/>
  <c r="AI21" i="37"/>
  <c r="AI28" i="37"/>
  <c r="AH35" i="37"/>
  <c r="AH26" i="37"/>
  <c r="AI35" i="37"/>
  <c r="AI26" i="37"/>
  <c r="AH33" i="37"/>
  <c r="AH13" i="37"/>
  <c r="AH18" i="37"/>
  <c r="AH24" i="37"/>
  <c r="AI33" i="37"/>
  <c r="AI13" i="37"/>
  <c r="AI18" i="37"/>
  <c r="AI24" i="37"/>
  <c r="AH31" i="37"/>
  <c r="AH10" i="37"/>
  <c r="AH17" i="37"/>
  <c r="AH22" i="37"/>
  <c r="AI31" i="37"/>
  <c r="AI10" i="37"/>
  <c r="AH14" i="37"/>
  <c r="AI17" i="37"/>
  <c r="AH19" i="37"/>
  <c r="AI22" i="37"/>
  <c r="AH29" i="37"/>
  <c r="AI14" i="37"/>
  <c r="AI19" i="37"/>
  <c r="AI29" i="37"/>
  <c r="AH36" i="37"/>
  <c r="AH27" i="37"/>
  <c r="AI36" i="37"/>
  <c r="AH11" i="37"/>
  <c r="AH20" i="37"/>
  <c r="AI27" i="37"/>
  <c r="AH34" i="37"/>
  <c r="AI11" i="37"/>
  <c r="AH15" i="37"/>
  <c r="AI20" i="37"/>
  <c r="AH25" i="37"/>
  <c r="AI34" i="37"/>
  <c r="AI15" i="37"/>
  <c r="E86" i="37"/>
  <c r="D86" i="37"/>
  <c r="D75" i="37"/>
  <c r="D70" i="37"/>
  <c r="D83" i="37"/>
  <c r="E75" i="37"/>
  <c r="E70" i="37"/>
  <c r="D64" i="37"/>
  <c r="E83" i="37"/>
  <c r="E78" i="37"/>
  <c r="E64" i="37"/>
  <c r="D78" i="37"/>
  <c r="AQ16" i="40"/>
  <c r="AT15" i="40"/>
  <c r="AR16" i="40"/>
  <c r="AF37" i="40" s="1"/>
  <c r="AS20" i="40"/>
  <c r="AM20" i="40"/>
  <c r="AO12" i="40"/>
  <c r="AG16" i="40"/>
  <c r="AH21" i="40"/>
  <c r="AH28" i="40"/>
  <c r="AI21" i="40"/>
  <c r="AI28" i="40"/>
  <c r="AH35" i="40"/>
  <c r="AI35" i="40"/>
  <c r="AI26" i="40"/>
  <c r="AH33" i="40"/>
  <c r="AH13" i="40"/>
  <c r="AI33" i="40"/>
  <c r="AI13" i="40"/>
  <c r="AI18" i="40"/>
  <c r="AI24" i="40"/>
  <c r="AH10" i="40"/>
  <c r="AH17" i="40"/>
  <c r="AH22" i="40"/>
  <c r="AI31" i="40"/>
  <c r="AH38" i="40"/>
  <c r="AI10" i="40"/>
  <c r="AH14" i="40"/>
  <c r="AI17" i="40"/>
  <c r="AH19" i="40"/>
  <c r="AI22" i="40"/>
  <c r="AH29" i="40"/>
  <c r="AI38" i="40"/>
  <c r="AI14" i="40"/>
  <c r="AI19" i="40"/>
  <c r="AI29" i="40"/>
  <c r="AH36" i="40"/>
  <c r="AI27" i="40"/>
  <c r="AH34" i="40"/>
  <c r="AI11" i="40"/>
  <c r="AH15" i="40"/>
  <c r="AI20" i="40"/>
  <c r="AH25" i="40"/>
  <c r="AI34" i="40"/>
  <c r="AH26" i="40"/>
  <c r="AH18" i="40"/>
  <c r="AH24" i="40"/>
  <c r="AH27" i="40"/>
  <c r="AI36" i="40"/>
  <c r="AH11" i="40"/>
  <c r="AH20" i="40"/>
  <c r="AI15" i="40"/>
  <c r="AH32" i="40"/>
  <c r="I71" i="37"/>
  <c r="C67" i="37"/>
  <c r="K63" i="37"/>
  <c r="E80" i="37"/>
  <c r="E69" i="37"/>
  <c r="E88" i="37"/>
  <c r="D69" i="37"/>
  <c r="E85" i="37"/>
  <c r="D66" i="37"/>
  <c r="E87" i="37"/>
  <c r="D87" i="37"/>
  <c r="E61" i="37"/>
  <c r="E81" i="37"/>
  <c r="D65" i="37"/>
  <c r="D61" i="37"/>
  <c r="D80" i="37"/>
  <c r="D88" i="37"/>
  <c r="E77" i="37"/>
  <c r="E63" i="37"/>
  <c r="D85" i="37"/>
  <c r="D77" i="37"/>
  <c r="E72" i="37"/>
  <c r="D63" i="37"/>
  <c r="E82" i="37"/>
  <c r="D72" i="37"/>
  <c r="E66" i="37"/>
  <c r="D82" i="37"/>
  <c r="E79" i="37"/>
  <c r="E74" i="37"/>
  <c r="E62" i="37"/>
  <c r="D79" i="37"/>
  <c r="D74" i="37"/>
  <c r="D62" i="37"/>
  <c r="E84" i="37"/>
  <c r="E76" i="37"/>
  <c r="E71" i="37"/>
  <c r="D84" i="37"/>
  <c r="D76" i="37"/>
  <c r="D71" i="37"/>
  <c r="E65" i="37"/>
  <c r="Q21" i="37"/>
  <c r="R21" i="37"/>
  <c r="S21" i="37"/>
  <c r="Q22" i="37"/>
  <c r="R22" i="37"/>
  <c r="S22" i="37"/>
  <c r="Q23" i="37"/>
  <c r="R23" i="37"/>
  <c r="S23" i="37"/>
  <c r="Q24" i="37"/>
  <c r="R24" i="37"/>
  <c r="S24" i="37"/>
  <c r="Q25" i="37"/>
  <c r="R25" i="37"/>
  <c r="S25" i="37"/>
  <c r="Q26" i="37"/>
  <c r="R26" i="37"/>
  <c r="S26" i="37"/>
  <c r="Q27" i="37"/>
  <c r="R27" i="37"/>
  <c r="S27" i="37"/>
  <c r="Q28" i="37"/>
  <c r="R28" i="37"/>
  <c r="S28" i="37"/>
  <c r="Q29" i="37"/>
  <c r="R29" i="37"/>
  <c r="S29" i="37"/>
  <c r="Q30" i="37"/>
  <c r="R30" i="37"/>
  <c r="S30" i="37"/>
  <c r="Q31" i="37"/>
  <c r="R31" i="37"/>
  <c r="S31" i="37"/>
  <c r="Q32" i="37"/>
  <c r="R32" i="37"/>
  <c r="S32" i="37"/>
  <c r="Q33" i="37"/>
  <c r="R33" i="37"/>
  <c r="S33" i="37"/>
  <c r="AD10" i="37"/>
  <c r="S68" i="16"/>
  <c r="P66" i="16"/>
  <c r="J66" i="16"/>
  <c r="P65" i="16"/>
  <c r="J65" i="16"/>
  <c r="P64" i="16"/>
  <c r="J64" i="16"/>
  <c r="P63" i="16"/>
  <c r="J63" i="16"/>
  <c r="P62" i="16"/>
  <c r="M62" i="16"/>
  <c r="J62" i="16"/>
  <c r="P61" i="16"/>
  <c r="J61" i="16"/>
  <c r="P60" i="16"/>
  <c r="J60" i="16"/>
  <c r="P59" i="16"/>
  <c r="J59" i="16"/>
  <c r="P58" i="16"/>
  <c r="J58" i="16"/>
  <c r="P57" i="16"/>
  <c r="J57" i="16"/>
  <c r="P56" i="16"/>
  <c r="J56" i="16"/>
  <c r="P55" i="16"/>
  <c r="J55" i="16"/>
  <c r="P54" i="16"/>
  <c r="J54" i="16"/>
  <c r="P53" i="16"/>
  <c r="J53" i="16"/>
  <c r="P52" i="16"/>
  <c r="J52" i="16"/>
  <c r="P51" i="16"/>
  <c r="J51" i="16"/>
  <c r="P50" i="16"/>
  <c r="J50" i="16"/>
  <c r="P49" i="16"/>
  <c r="J49" i="16"/>
  <c r="P48" i="16"/>
  <c r="J48" i="16"/>
  <c r="P47" i="16"/>
  <c r="J47" i="16"/>
  <c r="P46" i="16"/>
  <c r="M46" i="16"/>
  <c r="L46" i="16"/>
  <c r="J46" i="16"/>
  <c r="P45" i="16"/>
  <c r="J45" i="16"/>
  <c r="P44" i="16"/>
  <c r="J44" i="16"/>
  <c r="P43" i="16"/>
  <c r="J43" i="16"/>
  <c r="P42" i="16"/>
  <c r="J42" i="16"/>
  <c r="P41" i="16"/>
  <c r="J41" i="16"/>
  <c r="P40" i="16"/>
  <c r="J40" i="16"/>
  <c r="P39" i="16"/>
  <c r="J39" i="16"/>
  <c r="P38" i="16"/>
  <c r="J38" i="16"/>
  <c r="P37" i="16"/>
  <c r="J37" i="16"/>
  <c r="P36" i="16"/>
  <c r="J36" i="16"/>
  <c r="P35" i="16"/>
  <c r="J35" i="16"/>
  <c r="P34" i="16"/>
  <c r="J34" i="16"/>
  <c r="P33" i="16"/>
  <c r="J33" i="16"/>
  <c r="P32" i="16"/>
  <c r="J32" i="16"/>
  <c r="P31" i="16"/>
  <c r="J31" i="16"/>
  <c r="P30" i="16"/>
  <c r="J30" i="16"/>
  <c r="P29" i="16"/>
  <c r="J29" i="16"/>
  <c r="P28" i="16"/>
  <c r="J28" i="16"/>
  <c r="P27" i="16"/>
  <c r="M22" i="16"/>
  <c r="M51" i="16" s="1"/>
  <c r="L22" i="16"/>
  <c r="L64" i="16" s="1"/>
  <c r="N21" i="16"/>
  <c r="N20" i="16" s="1"/>
  <c r="K22" i="16" s="1"/>
  <c r="I69" i="13"/>
  <c r="C69" i="13"/>
  <c r="I68" i="13"/>
  <c r="F68" i="13"/>
  <c r="E68" i="13"/>
  <c r="C68" i="13"/>
  <c r="I67" i="13"/>
  <c r="F67" i="13"/>
  <c r="C67" i="13"/>
  <c r="I66" i="13"/>
  <c r="C66" i="13"/>
  <c r="I65" i="13"/>
  <c r="C65" i="13"/>
  <c r="I64" i="13"/>
  <c r="F64" i="13"/>
  <c r="E64" i="13"/>
  <c r="C64" i="13"/>
  <c r="I63" i="13"/>
  <c r="C63" i="13"/>
  <c r="I62" i="13"/>
  <c r="F62" i="13"/>
  <c r="C62" i="13"/>
  <c r="I61" i="13"/>
  <c r="C61" i="13"/>
  <c r="I60" i="13"/>
  <c r="C60" i="13"/>
  <c r="I59" i="13"/>
  <c r="C59" i="13"/>
  <c r="I58" i="13"/>
  <c r="F58" i="13"/>
  <c r="E58" i="13"/>
  <c r="C58" i="13"/>
  <c r="I57" i="13"/>
  <c r="C57" i="13"/>
  <c r="I56" i="13"/>
  <c r="C56" i="13"/>
  <c r="I55" i="13"/>
  <c r="C55" i="13"/>
  <c r="I54" i="13"/>
  <c r="C54" i="13"/>
  <c r="I53" i="13"/>
  <c r="C53" i="13"/>
  <c r="I52" i="13"/>
  <c r="F52" i="13"/>
  <c r="E52" i="13"/>
  <c r="C52" i="13"/>
  <c r="I51" i="13"/>
  <c r="C51" i="13"/>
  <c r="I50" i="13"/>
  <c r="C50" i="13"/>
  <c r="I49" i="13"/>
  <c r="C49" i="13"/>
  <c r="I48" i="13"/>
  <c r="F48" i="13"/>
  <c r="E48" i="13"/>
  <c r="C48" i="13"/>
  <c r="I47" i="13"/>
  <c r="C47" i="13"/>
  <c r="I46" i="13"/>
  <c r="C46" i="13"/>
  <c r="I45" i="13"/>
  <c r="C45" i="13"/>
  <c r="I44" i="13"/>
  <c r="C44" i="13"/>
  <c r="I43" i="13"/>
  <c r="C43" i="13"/>
  <c r="I42" i="13"/>
  <c r="F42" i="13"/>
  <c r="E42" i="13"/>
  <c r="C42" i="13"/>
  <c r="I41" i="13"/>
  <c r="C41" i="13"/>
  <c r="I40" i="13"/>
  <c r="C40" i="13"/>
  <c r="I39" i="13"/>
  <c r="C39" i="13"/>
  <c r="I38" i="13"/>
  <c r="F38" i="13"/>
  <c r="C38" i="13"/>
  <c r="I37" i="13"/>
  <c r="C37" i="13"/>
  <c r="I36" i="13"/>
  <c r="F36" i="13"/>
  <c r="E36" i="13"/>
  <c r="C36" i="13"/>
  <c r="I35" i="13"/>
  <c r="C35" i="13"/>
  <c r="I34" i="13"/>
  <c r="C34" i="13"/>
  <c r="I33" i="13"/>
  <c r="C33" i="13"/>
  <c r="I32" i="13"/>
  <c r="F32" i="13"/>
  <c r="E32" i="13"/>
  <c r="C32" i="13"/>
  <c r="I31" i="13"/>
  <c r="C31" i="13"/>
  <c r="I30" i="13"/>
  <c r="F25" i="13"/>
  <c r="F70" i="13" s="1"/>
  <c r="E25" i="13"/>
  <c r="E54" i="13" s="1"/>
  <c r="G24" i="13"/>
  <c r="F24" i="13"/>
  <c r="E24" i="13"/>
  <c r="G23" i="13"/>
  <c r="L21" i="13" s="1"/>
  <c r="F23" i="13"/>
  <c r="E23" i="13"/>
  <c r="F20" i="13"/>
  <c r="AD139" i="41"/>
  <c r="AC139" i="41"/>
  <c r="AB139" i="41"/>
  <c r="AA139" i="41"/>
  <c r="Z139" i="41"/>
  <c r="Y139" i="41"/>
  <c r="X139" i="41"/>
  <c r="W139" i="41"/>
  <c r="V139" i="41"/>
  <c r="U139" i="41"/>
  <c r="T139" i="41"/>
  <c r="S139" i="41"/>
  <c r="R139" i="41"/>
  <c r="Q139" i="41"/>
  <c r="AD138" i="41"/>
  <c r="AC138" i="41"/>
  <c r="AB138" i="41"/>
  <c r="AA138" i="41"/>
  <c r="Z138" i="41"/>
  <c r="Y138" i="41"/>
  <c r="X138" i="41"/>
  <c r="W138" i="41"/>
  <c r="V138" i="41"/>
  <c r="U138" i="41"/>
  <c r="T138" i="41"/>
  <c r="S138" i="41"/>
  <c r="R138" i="41"/>
  <c r="Q138" i="41"/>
  <c r="W134" i="41"/>
  <c r="X133" i="41"/>
  <c r="AD130" i="41"/>
  <c r="Y127" i="41"/>
  <c r="X127" i="41"/>
  <c r="P127" i="41"/>
  <c r="Y126" i="41"/>
  <c r="X126" i="41"/>
  <c r="P126" i="41"/>
  <c r="AD125" i="41"/>
  <c r="Y125" i="41"/>
  <c r="X125" i="41"/>
  <c r="P125" i="41"/>
  <c r="AD124" i="41"/>
  <c r="Y124" i="41"/>
  <c r="X124" i="41"/>
  <c r="P124" i="41"/>
  <c r="AD123" i="41"/>
  <c r="Y123" i="41"/>
  <c r="X123" i="41"/>
  <c r="P123" i="41"/>
  <c r="AD122" i="41"/>
  <c r="Y122" i="41"/>
  <c r="X122" i="41"/>
  <c r="P122" i="41"/>
  <c r="AD121" i="41"/>
  <c r="Y121" i="41"/>
  <c r="X121" i="41"/>
  <c r="P121" i="41"/>
  <c r="AD120" i="41"/>
  <c r="Y120" i="41"/>
  <c r="X120" i="41"/>
  <c r="P120" i="41"/>
  <c r="AD119" i="41"/>
  <c r="Y119" i="41"/>
  <c r="X119" i="41"/>
  <c r="P119" i="41"/>
  <c r="AD118" i="41"/>
  <c r="Y118" i="41"/>
  <c r="X118" i="41"/>
  <c r="P118" i="41"/>
  <c r="AD117" i="41"/>
  <c r="Y117" i="41"/>
  <c r="X117" i="41"/>
  <c r="P117" i="41"/>
  <c r="AD116" i="41"/>
  <c r="Y116" i="41"/>
  <c r="X116" i="41"/>
  <c r="P116" i="41"/>
  <c r="AD115" i="41"/>
  <c r="Y115" i="41"/>
  <c r="X115" i="41"/>
  <c r="P115" i="41"/>
  <c r="AD114" i="41"/>
  <c r="Y114" i="41"/>
  <c r="X114" i="41"/>
  <c r="P114" i="41"/>
  <c r="AD113" i="41"/>
  <c r="Y113" i="41"/>
  <c r="X113" i="41"/>
  <c r="P113" i="41"/>
  <c r="AD112" i="41"/>
  <c r="Y112" i="41"/>
  <c r="X112" i="41"/>
  <c r="P112" i="41"/>
  <c r="AD111" i="41"/>
  <c r="Y111" i="41"/>
  <c r="X111" i="41"/>
  <c r="P111" i="41"/>
  <c r="AD110" i="41"/>
  <c r="Y110" i="41"/>
  <c r="X110" i="41"/>
  <c r="P110" i="41"/>
  <c r="AD109" i="41"/>
  <c r="Y109" i="41"/>
  <c r="X109" i="41"/>
  <c r="P109" i="41"/>
  <c r="AD108" i="41"/>
  <c r="Y108" i="41"/>
  <c r="X108" i="41"/>
  <c r="P108" i="41"/>
  <c r="AD107" i="41"/>
  <c r="Y107" i="41"/>
  <c r="X107" i="41"/>
  <c r="P107" i="41"/>
  <c r="AD106" i="41"/>
  <c r="Y106" i="41"/>
  <c r="X106" i="41"/>
  <c r="P106" i="41"/>
  <c r="AD105" i="41"/>
  <c r="Y105" i="41"/>
  <c r="X105" i="41"/>
  <c r="P105" i="41"/>
  <c r="AD104" i="41"/>
  <c r="Y104" i="41"/>
  <c r="X104" i="41"/>
  <c r="P104" i="41"/>
  <c r="AD103" i="41"/>
  <c r="Y103" i="41"/>
  <c r="X103" i="41"/>
  <c r="P103" i="41"/>
  <c r="AD102" i="41"/>
  <c r="Y102" i="41"/>
  <c r="X102" i="41"/>
  <c r="P102" i="41"/>
  <c r="AD101" i="41"/>
  <c r="Y101" i="41"/>
  <c r="X101" i="41"/>
  <c r="P101" i="41"/>
  <c r="AD100" i="41"/>
  <c r="Y100" i="41"/>
  <c r="X100" i="41"/>
  <c r="P100" i="41"/>
  <c r="AD99" i="41"/>
  <c r="Y99" i="41"/>
  <c r="X99" i="41"/>
  <c r="P99" i="41"/>
  <c r="AD98" i="41"/>
  <c r="Y98" i="41"/>
  <c r="X98" i="41"/>
  <c r="P98" i="41"/>
  <c r="AD97" i="41"/>
  <c r="Y97" i="41"/>
  <c r="X97" i="41"/>
  <c r="P97" i="41"/>
  <c r="AD96" i="41"/>
  <c r="Y96" i="41"/>
  <c r="X96" i="41"/>
  <c r="P96" i="41"/>
  <c r="AD95" i="41"/>
  <c r="Y95" i="41"/>
  <c r="X95" i="41"/>
  <c r="P95" i="41"/>
  <c r="AD94" i="41"/>
  <c r="Y94" i="41"/>
  <c r="X94" i="41"/>
  <c r="P94" i="41"/>
  <c r="AD93" i="41"/>
  <c r="Y93" i="41"/>
  <c r="X93" i="41"/>
  <c r="P93" i="41"/>
  <c r="AD83" i="41" s="1"/>
  <c r="AD92" i="41"/>
  <c r="Y92" i="41"/>
  <c r="X92" i="41"/>
  <c r="P92" i="41"/>
  <c r="AD91" i="41"/>
  <c r="Y91" i="41"/>
  <c r="X91" i="41"/>
  <c r="P91" i="41"/>
  <c r="AD90" i="41"/>
  <c r="Y90" i="41"/>
  <c r="X90" i="41"/>
  <c r="P90" i="41"/>
  <c r="AD89" i="41"/>
  <c r="Y89" i="41"/>
  <c r="X89" i="41"/>
  <c r="AD88" i="41"/>
  <c r="Y88" i="41"/>
  <c r="X88" i="41"/>
  <c r="AD87" i="41"/>
  <c r="AD84" i="41"/>
  <c r="AC84" i="41"/>
  <c r="AB84" i="41"/>
  <c r="AA84" i="41"/>
  <c r="Z84" i="41"/>
  <c r="Y84" i="41"/>
  <c r="X84" i="41"/>
  <c r="W84" i="41"/>
  <c r="V84" i="41"/>
  <c r="U84" i="41"/>
  <c r="T84" i="41"/>
  <c r="S83" i="41"/>
  <c r="S88" i="41" s="1"/>
  <c r="R83" i="41"/>
  <c r="R95" i="41" s="1"/>
  <c r="Q83" i="41"/>
  <c r="Q128" i="41" s="1"/>
  <c r="T82" i="41"/>
  <c r="T81" i="41"/>
  <c r="AD79" i="41"/>
  <c r="Y79" i="41"/>
  <c r="AC78" i="41"/>
  <c r="AB78" i="41"/>
  <c r="AD77" i="41"/>
  <c r="K166" i="41"/>
  <c r="J166" i="41"/>
  <c r="B166" i="41"/>
  <c r="K165" i="41"/>
  <c r="J165" i="41"/>
  <c r="B165" i="41"/>
  <c r="K164" i="41"/>
  <c r="J164" i="41"/>
  <c r="B164" i="41"/>
  <c r="K163" i="41"/>
  <c r="J163" i="41"/>
  <c r="B163" i="41"/>
  <c r="K162" i="41"/>
  <c r="J162" i="41"/>
  <c r="B162" i="41"/>
  <c r="K161" i="41"/>
  <c r="J161" i="41"/>
  <c r="B161" i="41"/>
  <c r="K160" i="41"/>
  <c r="J160" i="41"/>
  <c r="B160" i="41"/>
  <c r="K159" i="41"/>
  <c r="J159" i="41"/>
  <c r="B159" i="41"/>
  <c r="K158" i="41"/>
  <c r="J158" i="41"/>
  <c r="B158" i="41"/>
  <c r="K157" i="41"/>
  <c r="J157" i="41"/>
  <c r="B157" i="41"/>
  <c r="K156" i="41"/>
  <c r="J156" i="41"/>
  <c r="B156" i="41"/>
  <c r="K155" i="41"/>
  <c r="J155" i="41"/>
  <c r="B155" i="41"/>
  <c r="K154" i="41"/>
  <c r="J154" i="41"/>
  <c r="B154" i="41"/>
  <c r="K153" i="41"/>
  <c r="J153" i="41"/>
  <c r="B153" i="41"/>
  <c r="K152" i="41"/>
  <c r="J152" i="41"/>
  <c r="B152" i="41"/>
  <c r="K151" i="41"/>
  <c r="J151" i="41"/>
  <c r="B151" i="41"/>
  <c r="K150" i="41"/>
  <c r="J150" i="41"/>
  <c r="B150" i="41"/>
  <c r="K149" i="41"/>
  <c r="J149" i="41"/>
  <c r="B149" i="41"/>
  <c r="K148" i="41"/>
  <c r="J148" i="41"/>
  <c r="B148" i="41"/>
  <c r="K147" i="41"/>
  <c r="J147" i="41"/>
  <c r="B147" i="41"/>
  <c r="K146" i="41"/>
  <c r="J146" i="41"/>
  <c r="B146" i="41"/>
  <c r="K145" i="41"/>
  <c r="J145" i="41"/>
  <c r="B145" i="41"/>
  <c r="K144" i="41"/>
  <c r="J144" i="41"/>
  <c r="B144" i="41"/>
  <c r="K143" i="41"/>
  <c r="J143" i="41"/>
  <c r="B143" i="41"/>
  <c r="K142" i="41"/>
  <c r="J142" i="41"/>
  <c r="B142" i="41"/>
  <c r="K141" i="41"/>
  <c r="J141" i="41"/>
  <c r="B141" i="41"/>
  <c r="K140" i="41"/>
  <c r="J140" i="41"/>
  <c r="B140" i="41"/>
  <c r="K139" i="41"/>
  <c r="J139" i="41"/>
  <c r="B139" i="41"/>
  <c r="K138" i="41"/>
  <c r="J138" i="41"/>
  <c r="B138" i="41"/>
  <c r="K137" i="41"/>
  <c r="J137" i="41"/>
  <c r="B137" i="41"/>
  <c r="K136" i="41"/>
  <c r="J136" i="41"/>
  <c r="B136" i="41"/>
  <c r="K135" i="41"/>
  <c r="J135" i="41"/>
  <c r="B135" i="41"/>
  <c r="K134" i="41"/>
  <c r="J134" i="41"/>
  <c r="B134" i="41"/>
  <c r="K133" i="41"/>
  <c r="J133" i="41"/>
  <c r="B133" i="41"/>
  <c r="K132" i="41"/>
  <c r="J132" i="41"/>
  <c r="B132" i="41"/>
  <c r="K131" i="41"/>
  <c r="J131" i="41"/>
  <c r="B131" i="41"/>
  <c r="K130" i="41"/>
  <c r="J130" i="41"/>
  <c r="B130" i="41"/>
  <c r="K129" i="41"/>
  <c r="J129" i="41"/>
  <c r="B129" i="41"/>
  <c r="K128" i="41"/>
  <c r="J128" i="41"/>
  <c r="K127" i="41"/>
  <c r="J127" i="41"/>
  <c r="L123" i="41"/>
  <c r="K123" i="41"/>
  <c r="J123" i="41"/>
  <c r="I123" i="41"/>
  <c r="H123" i="41"/>
  <c r="G123" i="41"/>
  <c r="F123" i="41"/>
  <c r="E122" i="41"/>
  <c r="E167" i="41" s="1"/>
  <c r="D122" i="41"/>
  <c r="D159" i="41" s="1"/>
  <c r="F121" i="41"/>
  <c r="F120" i="41" s="1"/>
  <c r="K118" i="41" s="1"/>
  <c r="CT291" i="41"/>
  <c r="CR291" i="41"/>
  <c r="AT3" i="41" s="1"/>
  <c r="AY285" i="41"/>
  <c r="AY286" i="41" s="1"/>
  <c r="AY287" i="41" s="1"/>
  <c r="AY288" i="41" s="1"/>
  <c r="AY289" i="41" s="1"/>
  <c r="AY290" i="41" s="1"/>
  <c r="AY279" i="41"/>
  <c r="AY280" i="41" s="1"/>
  <c r="AY281" i="41" s="1"/>
  <c r="AY282" i="41" s="1"/>
  <c r="AY283" i="41" s="1"/>
  <c r="AY284" i="41" s="1"/>
  <c r="H221" i="41"/>
  <c r="B221" i="41"/>
  <c r="AY273" i="41"/>
  <c r="AY274" i="41" s="1"/>
  <c r="AY275" i="41" s="1"/>
  <c r="AY276" i="41" s="1"/>
  <c r="AY277" i="41" s="1"/>
  <c r="AY278" i="41" s="1"/>
  <c r="H220" i="41"/>
  <c r="B220" i="41"/>
  <c r="H219" i="41"/>
  <c r="B219" i="41"/>
  <c r="H218" i="41"/>
  <c r="B218" i="41"/>
  <c r="H217" i="41"/>
  <c r="B217" i="41"/>
  <c r="H216" i="41"/>
  <c r="B216" i="41"/>
  <c r="H215" i="41"/>
  <c r="B215" i="41"/>
  <c r="AY267" i="41"/>
  <c r="AY268" i="41" s="1"/>
  <c r="AY269" i="41" s="1"/>
  <c r="AY270" i="41" s="1"/>
  <c r="AY271" i="41" s="1"/>
  <c r="AY272" i="41" s="1"/>
  <c r="AZ267" i="41" s="1"/>
  <c r="AW267" i="41" s="1"/>
  <c r="H214" i="41"/>
  <c r="B214" i="41"/>
  <c r="H213" i="41"/>
  <c r="B213" i="41"/>
  <c r="H212" i="41"/>
  <c r="B212" i="41"/>
  <c r="H211" i="41"/>
  <c r="B211" i="41"/>
  <c r="H210" i="41"/>
  <c r="B210" i="41"/>
  <c r="H209" i="41"/>
  <c r="B209" i="41"/>
  <c r="AY261" i="41"/>
  <c r="AY262" i="41" s="1"/>
  <c r="AY263" i="41" s="1"/>
  <c r="AY264" i="41" s="1"/>
  <c r="AY265" i="41" s="1"/>
  <c r="AY266" i="41" s="1"/>
  <c r="H208" i="41"/>
  <c r="B208" i="41"/>
  <c r="H207" i="41"/>
  <c r="B207" i="41"/>
  <c r="H206" i="41"/>
  <c r="B206" i="41"/>
  <c r="H205" i="41"/>
  <c r="B205" i="41"/>
  <c r="H204" i="41"/>
  <c r="B204" i="41"/>
  <c r="H203" i="41"/>
  <c r="B203" i="41"/>
  <c r="AY255" i="41"/>
  <c r="AY256" i="41" s="1"/>
  <c r="AY257" i="41" s="1"/>
  <c r="AY258" i="41" s="1"/>
  <c r="AY259" i="41" s="1"/>
  <c r="AY260" i="41" s="1"/>
  <c r="H202" i="41"/>
  <c r="B202" i="41"/>
  <c r="H201" i="41"/>
  <c r="B201" i="41"/>
  <c r="H200" i="41"/>
  <c r="B200" i="41"/>
  <c r="H199" i="41"/>
  <c r="B199" i="41"/>
  <c r="H198" i="41"/>
  <c r="B198" i="41"/>
  <c r="H197" i="41"/>
  <c r="B197" i="41"/>
  <c r="AY249" i="41"/>
  <c r="AY250" i="41" s="1"/>
  <c r="AY251" i="41" s="1"/>
  <c r="AY252" i="41" s="1"/>
  <c r="AY253" i="41" s="1"/>
  <c r="AY254" i="41" s="1"/>
  <c r="H196" i="41"/>
  <c r="B196" i="41"/>
  <c r="H195" i="41"/>
  <c r="B195" i="41"/>
  <c r="H194" i="41"/>
  <c r="B194" i="41"/>
  <c r="H193" i="41"/>
  <c r="B193" i="41"/>
  <c r="H192" i="41"/>
  <c r="B192" i="41"/>
  <c r="H191" i="41"/>
  <c r="B191" i="41"/>
  <c r="AY243" i="41"/>
  <c r="AY244" i="41" s="1"/>
  <c r="AY245" i="41" s="1"/>
  <c r="AY246" i="41" s="1"/>
  <c r="AY247" i="41" s="1"/>
  <c r="AY248" i="41" s="1"/>
  <c r="H190" i="41"/>
  <c r="B190" i="41"/>
  <c r="H189" i="41"/>
  <c r="B189" i="41"/>
  <c r="H188" i="41"/>
  <c r="B188" i="41"/>
  <c r="H187" i="41"/>
  <c r="B187" i="41"/>
  <c r="H186" i="41"/>
  <c r="B186" i="41"/>
  <c r="CP238" i="41"/>
  <c r="CO238" i="41"/>
  <c r="CN238" i="41"/>
  <c r="CM238" i="41"/>
  <c r="CL238" i="41"/>
  <c r="CK238" i="41"/>
  <c r="CJ238" i="41"/>
  <c r="H185" i="41"/>
  <c r="B185" i="41"/>
  <c r="AY237" i="41"/>
  <c r="AY238" i="41" s="1"/>
  <c r="AY239" i="41" s="1"/>
  <c r="AY240" i="41" s="1"/>
  <c r="AY241" i="41" s="1"/>
  <c r="AY242" i="41" s="1"/>
  <c r="AZ237" i="41" s="1"/>
  <c r="AW237" i="41" s="1"/>
  <c r="H184" i="41"/>
  <c r="B184" i="41"/>
  <c r="H183" i="41"/>
  <c r="B183" i="41"/>
  <c r="H182" i="41"/>
  <c r="AY231" i="41"/>
  <c r="AY232" i="41" s="1"/>
  <c r="AY233" i="41" s="1"/>
  <c r="AY234" i="41" s="1"/>
  <c r="AY235" i="41" s="1"/>
  <c r="AY236" i="41" s="1"/>
  <c r="E177" i="41"/>
  <c r="E213" i="41" s="1"/>
  <c r="D177" i="41"/>
  <c r="D176" i="41" s="1"/>
  <c r="F176" i="41"/>
  <c r="F175" i="41" s="1"/>
  <c r="C177" i="41" s="1"/>
  <c r="AY225" i="41"/>
  <c r="AY226" i="41" s="1"/>
  <c r="AY227" i="41" s="1"/>
  <c r="AY228" i="41" s="1"/>
  <c r="AY229" i="41" s="1"/>
  <c r="AY230" i="41" s="1"/>
  <c r="AY219" i="41"/>
  <c r="AY220" i="41" s="1"/>
  <c r="AY221" i="41" s="1"/>
  <c r="AY222" i="41" s="1"/>
  <c r="AY223" i="41" s="1"/>
  <c r="AY224" i="41" s="1"/>
  <c r="CH216" i="41"/>
  <c r="CG216" i="41"/>
  <c r="CF216" i="41"/>
  <c r="CE216" i="41"/>
  <c r="CD216" i="41"/>
  <c r="CC216" i="41"/>
  <c r="CB216" i="41"/>
  <c r="AY213" i="41"/>
  <c r="AY214" i="41" s="1"/>
  <c r="AY215" i="41" s="1"/>
  <c r="AY216" i="41" s="1"/>
  <c r="AY217" i="41" s="1"/>
  <c r="AY218" i="41" s="1"/>
  <c r="AZ213" i="41" s="1"/>
  <c r="AW213" i="41" s="1"/>
  <c r="AY207" i="41"/>
  <c r="AY208" i="41" s="1"/>
  <c r="AY209" i="41" s="1"/>
  <c r="AY210" i="41" s="1"/>
  <c r="AY211" i="41" s="1"/>
  <c r="AY212" i="41" s="1"/>
  <c r="AY201" i="41"/>
  <c r="AY202" i="41" s="1"/>
  <c r="AY203" i="41" s="1"/>
  <c r="AY204" i="41" s="1"/>
  <c r="AY205" i="41" s="1"/>
  <c r="AY206" i="41" s="1"/>
  <c r="AY195" i="41"/>
  <c r="AY196" i="41" s="1"/>
  <c r="AY197" i="41" s="1"/>
  <c r="AY198" i="41" s="1"/>
  <c r="AY199" i="41" s="1"/>
  <c r="AY200" i="41" s="1"/>
  <c r="AZ195" i="41" s="1"/>
  <c r="AW195" i="41" s="1"/>
  <c r="CJ189" i="41"/>
  <c r="AY189" i="41"/>
  <c r="AY190" i="41" s="1"/>
  <c r="AY191" i="41" s="1"/>
  <c r="AY192" i="41" s="1"/>
  <c r="AY193" i="41" s="1"/>
  <c r="AY194" i="41" s="1"/>
  <c r="AZ189" i="41" s="1"/>
  <c r="AW189" i="41" s="1"/>
  <c r="AY183" i="41"/>
  <c r="AY184" i="41" s="1"/>
  <c r="AY185" i="41" s="1"/>
  <c r="AY186" i="41" s="1"/>
  <c r="AY187" i="41" s="1"/>
  <c r="AY188" i="41" s="1"/>
  <c r="CL178" i="41"/>
  <c r="CJ178" i="41" s="1"/>
  <c r="AY177" i="41"/>
  <c r="AY178" i="41" s="1"/>
  <c r="AY179" i="41" s="1"/>
  <c r="AY180" i="41" s="1"/>
  <c r="AY181" i="41" s="1"/>
  <c r="AY182" i="41" s="1"/>
  <c r="CN176" i="41"/>
  <c r="CK172" i="41"/>
  <c r="CP171" i="41"/>
  <c r="CP176" i="41" s="1"/>
  <c r="CM171" i="41"/>
  <c r="CL171" i="41"/>
  <c r="AY171" i="41"/>
  <c r="AY172" i="41" s="1"/>
  <c r="AY173" i="41" s="1"/>
  <c r="AY174" i="41" s="1"/>
  <c r="AY175" i="41" s="1"/>
  <c r="AY176" i="41" s="1"/>
  <c r="CK165" i="41"/>
  <c r="AY165" i="41"/>
  <c r="AY166" i="41" s="1"/>
  <c r="AY167" i="41" s="1"/>
  <c r="AY168" i="41" s="1"/>
  <c r="AY169" i="41" s="1"/>
  <c r="AY170" i="41" s="1"/>
  <c r="AY159" i="41"/>
  <c r="AY160" i="41" s="1"/>
  <c r="AY161" i="41" s="1"/>
  <c r="AY162" i="41" s="1"/>
  <c r="AY163" i="41" s="1"/>
  <c r="AY164" i="41" s="1"/>
  <c r="AY153" i="41"/>
  <c r="AY154" i="41" s="1"/>
  <c r="AY155" i="41" s="1"/>
  <c r="AY156" i="41" s="1"/>
  <c r="AY157" i="41" s="1"/>
  <c r="AY158" i="41" s="1"/>
  <c r="BZ147" i="41"/>
  <c r="BY147" i="41"/>
  <c r="BX147" i="41"/>
  <c r="BW147" i="41"/>
  <c r="AY147" i="41"/>
  <c r="AY148" i="41" s="1"/>
  <c r="AY149" i="41" s="1"/>
  <c r="AY150" i="41" s="1"/>
  <c r="AY151" i="41" s="1"/>
  <c r="AY152" i="41" s="1"/>
  <c r="CL144" i="41"/>
  <c r="CL142" i="41"/>
  <c r="AY141" i="41"/>
  <c r="AY142" i="41" s="1"/>
  <c r="AY143" i="41" s="1"/>
  <c r="AY144" i="41" s="1"/>
  <c r="AY145" i="41" s="1"/>
  <c r="AY146" i="41" s="1"/>
  <c r="AY135" i="41"/>
  <c r="AY136" i="41" s="1"/>
  <c r="AY137" i="41" s="1"/>
  <c r="AY138" i="41" s="1"/>
  <c r="AY139" i="41" s="1"/>
  <c r="AY140" i="41" s="1"/>
  <c r="AY129" i="41"/>
  <c r="AY130" i="41" s="1"/>
  <c r="AY131" i="41" s="1"/>
  <c r="AY132" i="41" s="1"/>
  <c r="AY133" i="41" s="1"/>
  <c r="AY134" i="41" s="1"/>
  <c r="BW128" i="41"/>
  <c r="CP127" i="41"/>
  <c r="CO127" i="41"/>
  <c r="CN127" i="41"/>
  <c r="CM127" i="41"/>
  <c r="CL127" i="41"/>
  <c r="CK127" i="41"/>
  <c r="CJ127" i="41"/>
  <c r="CP126" i="41"/>
  <c r="CO126" i="41"/>
  <c r="CN126" i="41"/>
  <c r="CM126" i="41"/>
  <c r="CL126" i="41"/>
  <c r="CK126" i="41"/>
  <c r="CJ126" i="41"/>
  <c r="AY123" i="41"/>
  <c r="AY124" i="41" s="1"/>
  <c r="AY125" i="41" s="1"/>
  <c r="AY126" i="41" s="1"/>
  <c r="AY127" i="41" s="1"/>
  <c r="AY128" i="41" s="1"/>
  <c r="AY117" i="41"/>
  <c r="AY118" i="41" s="1"/>
  <c r="AY119" i="41" s="1"/>
  <c r="AY120" i="41" s="1"/>
  <c r="AY121" i="41" s="1"/>
  <c r="AY122" i="41" s="1"/>
  <c r="E114" i="41"/>
  <c r="D114" i="41"/>
  <c r="C114" i="41"/>
  <c r="BZ113" i="41"/>
  <c r="BZ117" i="41" s="1"/>
  <c r="CJ111" i="41"/>
  <c r="AY111" i="41"/>
  <c r="AY112" i="41" s="1"/>
  <c r="AY113" i="41" s="1"/>
  <c r="AY114" i="41" s="1"/>
  <c r="AY115" i="41" s="1"/>
  <c r="AY116" i="41" s="1"/>
  <c r="AY105" i="41"/>
  <c r="AY106" i="41" s="1"/>
  <c r="AY107" i="41" s="1"/>
  <c r="AY108" i="41" s="1"/>
  <c r="AY109" i="41" s="1"/>
  <c r="AY110" i="41" s="1"/>
  <c r="CK103" i="41"/>
  <c r="AY99" i="41"/>
  <c r="AY100" i="41" s="1"/>
  <c r="AY101" i="41" s="1"/>
  <c r="AY102" i="41" s="1"/>
  <c r="AY103" i="41" s="1"/>
  <c r="AY104" i="41" s="1"/>
  <c r="CN95" i="41"/>
  <c r="AY93" i="41"/>
  <c r="AY94" i="41" s="1"/>
  <c r="AY95" i="41" s="1"/>
  <c r="AY96" i="41" s="1"/>
  <c r="AY97" i="41" s="1"/>
  <c r="AY98" i="41" s="1"/>
  <c r="CP89" i="41"/>
  <c r="CP87" i="41"/>
  <c r="AY87" i="41"/>
  <c r="AY88" i="41" s="1"/>
  <c r="AY89" i="41" s="1"/>
  <c r="AY90" i="41" s="1"/>
  <c r="AY91" i="41" s="1"/>
  <c r="AY92" i="41" s="1"/>
  <c r="AY81" i="41"/>
  <c r="AY82" i="41" s="1"/>
  <c r="AY83" i="41" s="1"/>
  <c r="AY84" i="41" s="1"/>
  <c r="AY85" i="41" s="1"/>
  <c r="AY86" i="41" s="1"/>
  <c r="BX75" i="41"/>
  <c r="BW75" i="41"/>
  <c r="AY75" i="41"/>
  <c r="AY76" i="41" s="1"/>
  <c r="AY77" i="41" s="1"/>
  <c r="AY78" i="41" s="1"/>
  <c r="AY79" i="41" s="1"/>
  <c r="AY80" i="41" s="1"/>
  <c r="AD72" i="41"/>
  <c r="AC72" i="41"/>
  <c r="AB72" i="41"/>
  <c r="AA72" i="41"/>
  <c r="Z72" i="41"/>
  <c r="Y72" i="41"/>
  <c r="X72" i="41"/>
  <c r="W72" i="41"/>
  <c r="V72" i="41"/>
  <c r="U72" i="41"/>
  <c r="T72" i="41"/>
  <c r="S72" i="41"/>
  <c r="R72" i="41"/>
  <c r="Q72" i="41"/>
  <c r="AD71" i="41"/>
  <c r="AC71" i="41"/>
  <c r="AB71" i="41"/>
  <c r="AA71" i="41"/>
  <c r="Z71" i="41"/>
  <c r="Y71" i="41"/>
  <c r="X71" i="41"/>
  <c r="W71" i="41"/>
  <c r="V71" i="41"/>
  <c r="U71" i="41"/>
  <c r="T71" i="41"/>
  <c r="S71" i="41"/>
  <c r="R71" i="41"/>
  <c r="Q71" i="41"/>
  <c r="AY69" i="41"/>
  <c r="AY70" i="41" s="1"/>
  <c r="AY71" i="41" s="1"/>
  <c r="AY72" i="41" s="1"/>
  <c r="AY73" i="41" s="1"/>
  <c r="AY74" i="41" s="1"/>
  <c r="BB67" i="41"/>
  <c r="AV67" i="41"/>
  <c r="AY63" i="41"/>
  <c r="AY64" i="41" s="1"/>
  <c r="AY65" i="41" s="1"/>
  <c r="AY66" i="41" s="1"/>
  <c r="AY67" i="41" s="1"/>
  <c r="AY68" i="41" s="1"/>
  <c r="S61" i="41"/>
  <c r="R61" i="41"/>
  <c r="Q61" i="41"/>
  <c r="AD60" i="41"/>
  <c r="AA60" i="41"/>
  <c r="H60" i="41"/>
  <c r="B60" i="41"/>
  <c r="AD59" i="41"/>
  <c r="AA59" i="41"/>
  <c r="H59" i="41"/>
  <c r="B59" i="41"/>
  <c r="AD58" i="41"/>
  <c r="AA58" i="41"/>
  <c r="H58" i="41"/>
  <c r="B58" i="41"/>
  <c r="AY57" i="41"/>
  <c r="AY58" i="41" s="1"/>
  <c r="AY59" i="41" s="1"/>
  <c r="AY60" i="41" s="1"/>
  <c r="AY61" i="41" s="1"/>
  <c r="AY62" i="41" s="1"/>
  <c r="AD57" i="41"/>
  <c r="AA57" i="41"/>
  <c r="H57" i="41"/>
  <c r="B57" i="41"/>
  <c r="AD56" i="41"/>
  <c r="AA56" i="41"/>
  <c r="H56" i="41"/>
  <c r="B56" i="41"/>
  <c r="AD55" i="41"/>
  <c r="AA55" i="41"/>
  <c r="H55" i="41"/>
  <c r="B55" i="41"/>
  <c r="AD54" i="41"/>
  <c r="AA54" i="41"/>
  <c r="H54" i="41"/>
  <c r="B54" i="41"/>
  <c r="AD53" i="41"/>
  <c r="AA53" i="41"/>
  <c r="H53" i="41"/>
  <c r="B53" i="41"/>
  <c r="AD52" i="41"/>
  <c r="AA52" i="41"/>
  <c r="H52" i="41"/>
  <c r="B52" i="41"/>
  <c r="AY51" i="41"/>
  <c r="AY52" i="41" s="1"/>
  <c r="AY53" i="41" s="1"/>
  <c r="AY54" i="41" s="1"/>
  <c r="AY55" i="41" s="1"/>
  <c r="AY56" i="41" s="1"/>
  <c r="AD51" i="41"/>
  <c r="AA51" i="41"/>
  <c r="H51" i="41"/>
  <c r="B51" i="41"/>
  <c r="AD50" i="41"/>
  <c r="AA50" i="41"/>
  <c r="H50" i="41"/>
  <c r="B50" i="41"/>
  <c r="AD49" i="41"/>
  <c r="AA49" i="41"/>
  <c r="H49" i="41"/>
  <c r="B49" i="41"/>
  <c r="AD48" i="41"/>
  <c r="AA48" i="41"/>
  <c r="H48" i="41"/>
  <c r="B48" i="41"/>
  <c r="AD47" i="41"/>
  <c r="AA47" i="41"/>
  <c r="H47" i="41"/>
  <c r="B47" i="41"/>
  <c r="AD46" i="41"/>
  <c r="AA46" i="41"/>
  <c r="H46" i="41"/>
  <c r="B46" i="41"/>
  <c r="AY45" i="41"/>
  <c r="AY46" i="41" s="1"/>
  <c r="AY47" i="41" s="1"/>
  <c r="AY48" i="41" s="1"/>
  <c r="AY49" i="41" s="1"/>
  <c r="AY50" i="41" s="1"/>
  <c r="AZ45" i="41" s="1"/>
  <c r="AW45" i="41" s="1"/>
  <c r="AD45" i="41"/>
  <c r="AA45" i="41"/>
  <c r="H45" i="41"/>
  <c r="B45" i="41"/>
  <c r="AD44" i="41"/>
  <c r="AA44" i="41"/>
  <c r="H44" i="41"/>
  <c r="B44" i="41"/>
  <c r="AD43" i="41"/>
  <c r="AA43" i="41"/>
  <c r="H43" i="41"/>
  <c r="B43" i="41"/>
  <c r="AD42" i="41"/>
  <c r="AA42" i="41"/>
  <c r="H42" i="41"/>
  <c r="B42" i="41"/>
  <c r="AD41" i="41"/>
  <c r="AA41" i="41"/>
  <c r="H41" i="41"/>
  <c r="B41" i="41"/>
  <c r="AD40" i="41"/>
  <c r="AA40" i="41"/>
  <c r="H40" i="41"/>
  <c r="B40" i="41"/>
  <c r="AY39" i="41"/>
  <c r="AY40" i="41" s="1"/>
  <c r="AY41" i="41" s="1"/>
  <c r="AY42" i="41" s="1"/>
  <c r="AY43" i="41" s="1"/>
  <c r="AY44" i="41" s="1"/>
  <c r="AD39" i="41"/>
  <c r="AA39" i="41"/>
  <c r="H39" i="41"/>
  <c r="B39" i="41"/>
  <c r="AD38" i="41"/>
  <c r="AA38" i="41"/>
  <c r="H38" i="41"/>
  <c r="B38" i="41"/>
  <c r="CP37" i="41"/>
  <c r="CK37" i="41"/>
  <c r="AD37" i="41"/>
  <c r="AA37" i="41"/>
  <c r="H37" i="41"/>
  <c r="B37" i="41"/>
  <c r="CP36" i="41"/>
  <c r="CK36" i="41"/>
  <c r="AD36" i="41"/>
  <c r="AA36" i="41"/>
  <c r="H36" i="41"/>
  <c r="B36" i="41"/>
  <c r="CP35" i="41"/>
  <c r="CK35" i="41"/>
  <c r="AD35" i="41"/>
  <c r="AA35" i="41"/>
  <c r="H35" i="41"/>
  <c r="B35" i="41"/>
  <c r="CP34" i="41"/>
  <c r="CK34" i="41"/>
  <c r="AY34" i="41"/>
  <c r="AY35" i="41" s="1"/>
  <c r="AY36" i="41" s="1"/>
  <c r="AY37" i="41" s="1"/>
  <c r="AY38" i="41" s="1"/>
  <c r="AD34" i="41"/>
  <c r="AA34" i="41"/>
  <c r="H34" i="41"/>
  <c r="B34" i="41"/>
  <c r="CP33" i="41"/>
  <c r="CK33" i="41"/>
  <c r="AY33" i="41"/>
  <c r="AD33" i="41"/>
  <c r="AA33" i="41"/>
  <c r="H33" i="41"/>
  <c r="B33" i="41"/>
  <c r="AD32" i="41"/>
  <c r="AA32" i="41"/>
  <c r="H32" i="41"/>
  <c r="B32" i="41"/>
  <c r="AD31" i="41"/>
  <c r="AA31" i="41"/>
  <c r="H31" i="41"/>
  <c r="B31" i="41"/>
  <c r="AD30" i="41"/>
  <c r="AA30" i="41"/>
  <c r="H30" i="41"/>
  <c r="B30" i="41"/>
  <c r="AD29" i="41"/>
  <c r="AA29" i="41"/>
  <c r="H29" i="41"/>
  <c r="B29" i="41"/>
  <c r="AD28" i="41"/>
  <c r="AA28" i="41"/>
  <c r="H28" i="41"/>
  <c r="B28" i="41"/>
  <c r="AY27" i="41"/>
  <c r="AY28" i="41" s="1"/>
  <c r="AY29" i="41" s="1"/>
  <c r="AY30" i="41" s="1"/>
  <c r="AY31" i="41" s="1"/>
  <c r="AY32" i="41" s="1"/>
  <c r="AZ27" i="41" s="1"/>
  <c r="AD27" i="41"/>
  <c r="AA27" i="41"/>
  <c r="H27" i="41"/>
  <c r="B27" i="41"/>
  <c r="AD26" i="41"/>
  <c r="AA26" i="41"/>
  <c r="H26" i="41"/>
  <c r="B26" i="41"/>
  <c r="AD25" i="41"/>
  <c r="AA25" i="41"/>
  <c r="H25" i="41"/>
  <c r="B25" i="41"/>
  <c r="AD24" i="41"/>
  <c r="AA24" i="41"/>
  <c r="H24" i="41"/>
  <c r="B24" i="41"/>
  <c r="AD23" i="41"/>
  <c r="AA23" i="41"/>
  <c r="H23" i="41"/>
  <c r="B23" i="41"/>
  <c r="AD22" i="41"/>
  <c r="AA22" i="41"/>
  <c r="H22" i="41"/>
  <c r="B22" i="41"/>
  <c r="AY21" i="41"/>
  <c r="AY22" i="41" s="1"/>
  <c r="AY23" i="41" s="1"/>
  <c r="AY24" i="41" s="1"/>
  <c r="AY25" i="41" s="1"/>
  <c r="AY26" i="41" s="1"/>
  <c r="AD21" i="41"/>
  <c r="AA21" i="41"/>
  <c r="H21" i="41"/>
  <c r="BB17" i="41"/>
  <c r="BD16" i="41"/>
  <c r="BD14" i="41" s="1"/>
  <c r="AD16" i="41"/>
  <c r="E16" i="41"/>
  <c r="E59" i="41" s="1"/>
  <c r="D16" i="41"/>
  <c r="D34" i="41" s="1"/>
  <c r="BD15" i="41"/>
  <c r="F15" i="41"/>
  <c r="F14" i="41" s="1"/>
  <c r="K12" i="41" s="1"/>
  <c r="AD12" i="41"/>
  <c r="AB11" i="41"/>
  <c r="AC40" i="41" s="1"/>
  <c r="AD10" i="41"/>
  <c r="BD9" i="41"/>
  <c r="CS7" i="41"/>
  <c r="AJ5" i="41"/>
  <c r="T5" i="41"/>
  <c r="CQ2" i="41"/>
  <c r="CP2" i="41"/>
  <c r="CO2" i="41"/>
  <c r="CN2" i="41"/>
  <c r="CM2" i="41"/>
  <c r="CL2" i="41"/>
  <c r="CK2" i="41"/>
  <c r="CJ2" i="41"/>
  <c r="CI2" i="41"/>
  <c r="CH2" i="41"/>
  <c r="CG2" i="41"/>
  <c r="CF2" i="41"/>
  <c r="CE2" i="41"/>
  <c r="CD2" i="41"/>
  <c r="CC2" i="41"/>
  <c r="CB2" i="41"/>
  <c r="CA2" i="41"/>
  <c r="BZ2" i="41"/>
  <c r="BY2" i="41"/>
  <c r="BX2" i="41"/>
  <c r="BW2" i="41"/>
  <c r="BU2" i="41"/>
  <c r="BT2" i="41"/>
  <c r="BS2" i="41"/>
  <c r="BR2" i="41"/>
  <c r="BQ2" i="41"/>
  <c r="BP2" i="41"/>
  <c r="BO2" i="41"/>
  <c r="BN2" i="41"/>
  <c r="BM2" i="41"/>
  <c r="BL2" i="41"/>
  <c r="BK2" i="41"/>
  <c r="BJ2" i="41"/>
  <c r="BI2" i="41"/>
  <c r="BH2" i="41"/>
  <c r="BG2" i="41"/>
  <c r="BF2" i="41"/>
  <c r="BE2" i="41"/>
  <c r="BD2" i="41"/>
  <c r="BC2" i="41"/>
  <c r="BB2" i="41"/>
  <c r="AZ2" i="41"/>
  <c r="AY2" i="41"/>
  <c r="AX2" i="41"/>
  <c r="AW2" i="41"/>
  <c r="AV2" i="41"/>
  <c r="AT2" i="41"/>
  <c r="AS2" i="41"/>
  <c r="AR2" i="41"/>
  <c r="AQ2" i="41"/>
  <c r="AP2" i="41"/>
  <c r="AO2" i="41"/>
  <c r="AN2" i="41"/>
  <c r="AM2" i="41"/>
  <c r="AL2" i="41"/>
  <c r="AK2" i="41"/>
  <c r="AJ2" i="41"/>
  <c r="AI2" i="41"/>
  <c r="AF2" i="41"/>
  <c r="AD2" i="41"/>
  <c r="AC2" i="41"/>
  <c r="AB2" i="41"/>
  <c r="AA2" i="41"/>
  <c r="Z2" i="41"/>
  <c r="Y2" i="41"/>
  <c r="X2" i="41"/>
  <c r="W2" i="41"/>
  <c r="V2" i="41"/>
  <c r="U2" i="41"/>
  <c r="T2" i="41"/>
  <c r="S2" i="41"/>
  <c r="P2" i="41"/>
  <c r="CT1" i="41"/>
  <c r="CS1" i="41"/>
  <c r="CR1" i="41"/>
  <c r="CS6" i="41" s="1"/>
  <c r="CQ1" i="41"/>
  <c r="CP1" i="41"/>
  <c r="CO1" i="41"/>
  <c r="CN1" i="41"/>
  <c r="CM1" i="41"/>
  <c r="CL1" i="41"/>
  <c r="CK1" i="41"/>
  <c r="CJ1" i="41"/>
  <c r="CI1" i="41"/>
  <c r="CH1" i="41"/>
  <c r="CG1" i="41"/>
  <c r="CF1" i="41"/>
  <c r="CE1" i="41"/>
  <c r="CD1" i="41"/>
  <c r="CC1" i="41"/>
  <c r="CB1" i="41"/>
  <c r="CA1" i="41"/>
  <c r="BZ1" i="41"/>
  <c r="BY1" i="41"/>
  <c r="BX1" i="41"/>
  <c r="BW1" i="41"/>
  <c r="BU1" i="41"/>
  <c r="BT1" i="41"/>
  <c r="BS1" i="41"/>
  <c r="BR1" i="41"/>
  <c r="BQ1" i="41"/>
  <c r="BP1" i="41"/>
  <c r="BO1" i="41"/>
  <c r="BN1" i="41"/>
  <c r="BM1" i="41"/>
  <c r="BL1" i="41"/>
  <c r="BK1" i="41"/>
  <c r="BJ1" i="41"/>
  <c r="BI1" i="41"/>
  <c r="BH1" i="41"/>
  <c r="BG1" i="41"/>
  <c r="BF1" i="41"/>
  <c r="BE1" i="41"/>
  <c r="BD1" i="41"/>
  <c r="BC1" i="41"/>
  <c r="BB1" i="41"/>
  <c r="AZ1" i="41"/>
  <c r="AY1" i="41"/>
  <c r="AX1" i="41"/>
  <c r="AW1" i="41"/>
  <c r="AV1" i="41"/>
  <c r="AT1" i="41"/>
  <c r="AS1" i="41"/>
  <c r="AR1" i="41"/>
  <c r="AQ1" i="41"/>
  <c r="AP1" i="41"/>
  <c r="AO1" i="41"/>
  <c r="AN1" i="41"/>
  <c r="AM1" i="41"/>
  <c r="AL1" i="41"/>
  <c r="AK1" i="41"/>
  <c r="AJ1" i="41"/>
  <c r="AI1" i="41"/>
  <c r="AF1" i="41"/>
  <c r="AD1" i="41"/>
  <c r="AC1" i="41"/>
  <c r="AB1" i="41"/>
  <c r="AA1" i="41"/>
  <c r="Z1" i="41"/>
  <c r="Y1" i="41"/>
  <c r="X1" i="41"/>
  <c r="W1" i="41"/>
  <c r="V1" i="41"/>
  <c r="U1" i="41"/>
  <c r="T1" i="41"/>
  <c r="S1" i="41"/>
  <c r="P1" i="41"/>
  <c r="A1" i="41"/>
  <c r="E78" i="40"/>
  <c r="D78" i="40"/>
  <c r="Y84" i="40"/>
  <c r="X84" i="40"/>
  <c r="Y83" i="40"/>
  <c r="X83" i="40"/>
  <c r="Y82" i="40"/>
  <c r="X82" i="40"/>
  <c r="P82" i="40"/>
  <c r="Y81" i="40"/>
  <c r="X81" i="40"/>
  <c r="P81" i="40"/>
  <c r="Y80" i="40"/>
  <c r="X80" i="40"/>
  <c r="P80" i="40"/>
  <c r="Y79" i="40"/>
  <c r="X79" i="40"/>
  <c r="P79" i="40"/>
  <c r="Y78" i="40"/>
  <c r="X78" i="40"/>
  <c r="Y77" i="40"/>
  <c r="X77" i="40"/>
  <c r="S77" i="40"/>
  <c r="R77" i="40"/>
  <c r="P77" i="40"/>
  <c r="Y76" i="40"/>
  <c r="X76" i="40"/>
  <c r="P76" i="40"/>
  <c r="Y75" i="40"/>
  <c r="X75" i="40"/>
  <c r="P75" i="40"/>
  <c r="Y74" i="40"/>
  <c r="X74" i="40"/>
  <c r="P74" i="40"/>
  <c r="Y73" i="40"/>
  <c r="X73" i="40"/>
  <c r="Y72" i="40"/>
  <c r="X72" i="40"/>
  <c r="Y71" i="40"/>
  <c r="X71" i="40"/>
  <c r="P71" i="40"/>
  <c r="Y70" i="40"/>
  <c r="X70" i="40"/>
  <c r="S70" i="40"/>
  <c r="P70" i="40"/>
  <c r="Y69" i="40"/>
  <c r="X69" i="40"/>
  <c r="P69" i="40"/>
  <c r="Y68" i="40"/>
  <c r="X68" i="40"/>
  <c r="Y67" i="40"/>
  <c r="X67" i="40"/>
  <c r="S67" i="40"/>
  <c r="R67" i="40"/>
  <c r="S66" i="40"/>
  <c r="R66" i="40"/>
  <c r="S64" i="40"/>
  <c r="R64" i="40"/>
  <c r="Z63" i="40"/>
  <c r="Y63" i="40"/>
  <c r="X63" i="40"/>
  <c r="W63" i="40"/>
  <c r="V63" i="40"/>
  <c r="U63" i="40"/>
  <c r="T63" i="40"/>
  <c r="S62" i="40"/>
  <c r="S82" i="40" s="1"/>
  <c r="R62" i="40"/>
  <c r="R85" i="40" s="1"/>
  <c r="T61" i="40"/>
  <c r="S61" i="40"/>
  <c r="R61" i="40"/>
  <c r="T60" i="40"/>
  <c r="Q62" i="40" s="1"/>
  <c r="S60" i="40"/>
  <c r="R60" i="40"/>
  <c r="H108" i="40"/>
  <c r="B108" i="40"/>
  <c r="H107" i="40"/>
  <c r="B107" i="40"/>
  <c r="H106" i="40"/>
  <c r="B106" i="40"/>
  <c r="H105" i="40"/>
  <c r="B105" i="40"/>
  <c r="H104" i="40"/>
  <c r="B104" i="40"/>
  <c r="H103" i="40"/>
  <c r="B103" i="40"/>
  <c r="H102" i="40"/>
  <c r="B102" i="40"/>
  <c r="H101" i="40"/>
  <c r="B101" i="40"/>
  <c r="H100" i="40"/>
  <c r="B100" i="40"/>
  <c r="H99" i="40"/>
  <c r="B99" i="40"/>
  <c r="H98" i="40"/>
  <c r="B98" i="40"/>
  <c r="H97" i="40"/>
  <c r="B97" i="40"/>
  <c r="H96" i="40"/>
  <c r="B96" i="40"/>
  <c r="H95" i="40"/>
  <c r="B95" i="40"/>
  <c r="H94" i="40"/>
  <c r="B94" i="40"/>
  <c r="H93" i="40"/>
  <c r="B93" i="40"/>
  <c r="H92" i="40"/>
  <c r="B92" i="40"/>
  <c r="H91" i="40"/>
  <c r="B91" i="40"/>
  <c r="H90" i="40"/>
  <c r="B90" i="40"/>
  <c r="H89" i="40"/>
  <c r="E84" i="40"/>
  <c r="E109" i="40" s="1"/>
  <c r="D84" i="40"/>
  <c r="D93" i="40" s="1"/>
  <c r="F83" i="40"/>
  <c r="F82" i="40" s="1"/>
  <c r="E74" i="40"/>
  <c r="D74" i="40"/>
  <c r="C74" i="40"/>
  <c r="E73" i="40"/>
  <c r="D73" i="40"/>
  <c r="C73" i="40"/>
  <c r="E72" i="40"/>
  <c r="D72" i="40"/>
  <c r="C72" i="40"/>
  <c r="E71" i="40"/>
  <c r="D71" i="40"/>
  <c r="C71" i="40"/>
  <c r="E70" i="40"/>
  <c r="D70" i="40"/>
  <c r="C70" i="40"/>
  <c r="E69" i="40"/>
  <c r="D69" i="40"/>
  <c r="C69" i="40"/>
  <c r="E68" i="40"/>
  <c r="D68" i="40"/>
  <c r="C68" i="40"/>
  <c r="E67" i="40"/>
  <c r="D67" i="40"/>
  <c r="C67" i="40"/>
  <c r="E66" i="40"/>
  <c r="D66" i="40"/>
  <c r="C66" i="40"/>
  <c r="E65" i="40"/>
  <c r="D65" i="40"/>
  <c r="C65" i="40"/>
  <c r="E64" i="40"/>
  <c r="D64" i="40"/>
  <c r="C64" i="40"/>
  <c r="E63" i="40"/>
  <c r="D63" i="40"/>
  <c r="C63" i="40"/>
  <c r="E62" i="40"/>
  <c r="D62" i="40"/>
  <c r="C62" i="40"/>
  <c r="E61" i="40"/>
  <c r="D61" i="40"/>
  <c r="C61" i="40"/>
  <c r="E60" i="40"/>
  <c r="D60" i="40"/>
  <c r="C60" i="40"/>
  <c r="E59" i="40"/>
  <c r="D59" i="40"/>
  <c r="C59" i="40"/>
  <c r="E58" i="40"/>
  <c r="D58" i="40"/>
  <c r="C58" i="40"/>
  <c r="E57" i="40"/>
  <c r="D57" i="40"/>
  <c r="C57" i="40"/>
  <c r="E56" i="40"/>
  <c r="D56" i="40"/>
  <c r="C56" i="40"/>
  <c r="E55" i="40"/>
  <c r="D55" i="40"/>
  <c r="C55" i="40"/>
  <c r="E54" i="40"/>
  <c r="D54" i="40"/>
  <c r="C54" i="40"/>
  <c r="H40" i="40"/>
  <c r="B40" i="40"/>
  <c r="H39" i="40"/>
  <c r="B39" i="40"/>
  <c r="H38" i="40"/>
  <c r="B38" i="40"/>
  <c r="H37" i="40"/>
  <c r="B37" i="40"/>
  <c r="H36" i="40"/>
  <c r="B36" i="40"/>
  <c r="H35" i="40"/>
  <c r="B35" i="40"/>
  <c r="H34" i="40"/>
  <c r="B34" i="40"/>
  <c r="H33" i="40"/>
  <c r="B33" i="40"/>
  <c r="H32" i="40"/>
  <c r="B32" i="40"/>
  <c r="H31" i="40"/>
  <c r="B31" i="40"/>
  <c r="H30" i="40"/>
  <c r="B30" i="40"/>
  <c r="H29" i="40"/>
  <c r="B29" i="40"/>
  <c r="H28" i="40"/>
  <c r="B28" i="40"/>
  <c r="H27" i="40"/>
  <c r="B27" i="40"/>
  <c r="H26" i="40"/>
  <c r="B26" i="40"/>
  <c r="H25" i="40"/>
  <c r="B25" i="40"/>
  <c r="H24" i="40"/>
  <c r="B24" i="40"/>
  <c r="H23" i="40"/>
  <c r="B23" i="40"/>
  <c r="H22" i="40"/>
  <c r="B22" i="40"/>
  <c r="H21" i="40"/>
  <c r="E16" i="40"/>
  <c r="E41" i="40" s="1"/>
  <c r="D16" i="40"/>
  <c r="D25" i="40" s="1"/>
  <c r="F15" i="40"/>
  <c r="F14" i="40" s="1"/>
  <c r="K12" i="40" s="1"/>
  <c r="AD98" i="40"/>
  <c r="AC98" i="40"/>
  <c r="AB98" i="40"/>
  <c r="AA98" i="40"/>
  <c r="Z98" i="40"/>
  <c r="Y98" i="40"/>
  <c r="X98" i="40"/>
  <c r="W98" i="40"/>
  <c r="V98" i="40"/>
  <c r="U98" i="40"/>
  <c r="T98" i="40"/>
  <c r="S98" i="40"/>
  <c r="R98" i="40"/>
  <c r="Q98" i="40"/>
  <c r="AD97" i="40"/>
  <c r="AC97" i="40"/>
  <c r="AB97" i="40"/>
  <c r="AA97" i="40"/>
  <c r="Z97" i="40"/>
  <c r="Y97" i="40"/>
  <c r="X97" i="40"/>
  <c r="W97" i="40"/>
  <c r="V97" i="40"/>
  <c r="U97" i="40"/>
  <c r="T97" i="40"/>
  <c r="S97" i="40"/>
  <c r="R97" i="40"/>
  <c r="Q97" i="40"/>
  <c r="W93" i="40"/>
  <c r="X92" i="40"/>
  <c r="AD88" i="40"/>
  <c r="AD84" i="40"/>
  <c r="AD83" i="40"/>
  <c r="AD82" i="40"/>
  <c r="AD81" i="40"/>
  <c r="AD80" i="40"/>
  <c r="AD79" i="40"/>
  <c r="AD78" i="40"/>
  <c r="AD77" i="40"/>
  <c r="AD76" i="40"/>
  <c r="AD75" i="40"/>
  <c r="AD74" i="40"/>
  <c r="AD73" i="40"/>
  <c r="AD72" i="40"/>
  <c r="AD71" i="40"/>
  <c r="AD70" i="40"/>
  <c r="AD69" i="40"/>
  <c r="AD68" i="40"/>
  <c r="AD67" i="40"/>
  <c r="AD66" i="40"/>
  <c r="AD63" i="40"/>
  <c r="AC63" i="40"/>
  <c r="AB63" i="40"/>
  <c r="P84" i="40" s="1"/>
  <c r="AA63" i="40"/>
  <c r="AD58" i="40"/>
  <c r="AC57" i="40"/>
  <c r="AB57" i="40"/>
  <c r="P78" i="40" s="1"/>
  <c r="AD56" i="40"/>
  <c r="AD52" i="40"/>
  <c r="AC52" i="40"/>
  <c r="AB52" i="40"/>
  <c r="P73" i="40" s="1"/>
  <c r="AA52" i="40"/>
  <c r="Z52" i="40"/>
  <c r="Y52" i="40"/>
  <c r="X52" i="40"/>
  <c r="W52" i="40"/>
  <c r="V52" i="40"/>
  <c r="U52" i="40"/>
  <c r="T52" i="40"/>
  <c r="S52" i="40"/>
  <c r="R52" i="40"/>
  <c r="Q52" i="40"/>
  <c r="AD51" i="40"/>
  <c r="AC51" i="40"/>
  <c r="AB51" i="40"/>
  <c r="P72" i="40" s="1"/>
  <c r="AA51" i="40"/>
  <c r="Z51" i="40"/>
  <c r="Y51" i="40"/>
  <c r="X51" i="40"/>
  <c r="W51" i="40"/>
  <c r="V51" i="40"/>
  <c r="U51" i="40"/>
  <c r="T51" i="40"/>
  <c r="S51" i="40"/>
  <c r="R51" i="40"/>
  <c r="Q51" i="40"/>
  <c r="S41" i="40"/>
  <c r="R41" i="40"/>
  <c r="Q41" i="40"/>
  <c r="AD40" i="40"/>
  <c r="AA40" i="40"/>
  <c r="S40" i="40"/>
  <c r="R40" i="40"/>
  <c r="Q40" i="40"/>
  <c r="AD39" i="40"/>
  <c r="AA39" i="40"/>
  <c r="S39" i="40"/>
  <c r="R39" i="40"/>
  <c r="Q39" i="40"/>
  <c r="AD38" i="40"/>
  <c r="AA38" i="40"/>
  <c r="S38" i="40"/>
  <c r="R38" i="40"/>
  <c r="Q38" i="40"/>
  <c r="AD37" i="40"/>
  <c r="AA37" i="40"/>
  <c r="S37" i="40"/>
  <c r="R37" i="40"/>
  <c r="Q37" i="40"/>
  <c r="AD36" i="40"/>
  <c r="AA36" i="40"/>
  <c r="S36" i="40"/>
  <c r="R36" i="40"/>
  <c r="Q36" i="40"/>
  <c r="AD35" i="40"/>
  <c r="AA35" i="40"/>
  <c r="S35" i="40"/>
  <c r="R35" i="40"/>
  <c r="Q35" i="40"/>
  <c r="AD34" i="40"/>
  <c r="AA34" i="40"/>
  <c r="S34" i="40"/>
  <c r="R34" i="40"/>
  <c r="Q34" i="40"/>
  <c r="AD33" i="40"/>
  <c r="AA33" i="40"/>
  <c r="S33" i="40"/>
  <c r="R33" i="40"/>
  <c r="Q33" i="40"/>
  <c r="AD32" i="40"/>
  <c r="AA32" i="40"/>
  <c r="S32" i="40"/>
  <c r="R32" i="40"/>
  <c r="Q32" i="40"/>
  <c r="AD31" i="40"/>
  <c r="AA31" i="40"/>
  <c r="S31" i="40"/>
  <c r="R31" i="40"/>
  <c r="Q31" i="40"/>
  <c r="AD30" i="40"/>
  <c r="AA30" i="40"/>
  <c r="S30" i="40"/>
  <c r="R30" i="40"/>
  <c r="Q30" i="40"/>
  <c r="AD29" i="40"/>
  <c r="AA29" i="40"/>
  <c r="S29" i="40"/>
  <c r="R29" i="40"/>
  <c r="Q29" i="40"/>
  <c r="AD28" i="40"/>
  <c r="AA28" i="40"/>
  <c r="S28" i="40"/>
  <c r="R28" i="40"/>
  <c r="Q28" i="40"/>
  <c r="AD27" i="40"/>
  <c r="AA27" i="40"/>
  <c r="S27" i="40"/>
  <c r="R27" i="40"/>
  <c r="Q27" i="40"/>
  <c r="AD26" i="40"/>
  <c r="AA26" i="40"/>
  <c r="S26" i="40"/>
  <c r="R26" i="40"/>
  <c r="Q26" i="40"/>
  <c r="AD25" i="40"/>
  <c r="AA25" i="40"/>
  <c r="S25" i="40"/>
  <c r="R25" i="40"/>
  <c r="Q25" i="40"/>
  <c r="AD24" i="40"/>
  <c r="AA24" i="40"/>
  <c r="S24" i="40"/>
  <c r="R24" i="40"/>
  <c r="Q24" i="40"/>
  <c r="AD23" i="40"/>
  <c r="AA23" i="40"/>
  <c r="S23" i="40"/>
  <c r="R23" i="40"/>
  <c r="Q23" i="40"/>
  <c r="AD22" i="40"/>
  <c r="AA22" i="40"/>
  <c r="S22" i="40"/>
  <c r="R22" i="40"/>
  <c r="Q22" i="40"/>
  <c r="AD21" i="40"/>
  <c r="AA21" i="40"/>
  <c r="S21" i="40"/>
  <c r="R21" i="40"/>
  <c r="Q21" i="40"/>
  <c r="AD16" i="40"/>
  <c r="AD12" i="40"/>
  <c r="AB11" i="40"/>
  <c r="AC31" i="40" s="1"/>
  <c r="AD10" i="40"/>
  <c r="CT291" i="40"/>
  <c r="CR291" i="40"/>
  <c r="AT3" i="40" s="1"/>
  <c r="AY285" i="40"/>
  <c r="AY286" i="40" s="1"/>
  <c r="AY287" i="40" s="1"/>
  <c r="AY288" i="40" s="1"/>
  <c r="AY289" i="40" s="1"/>
  <c r="AY290" i="40" s="1"/>
  <c r="AZ285" i="40" s="1"/>
  <c r="AW285" i="40" s="1"/>
  <c r="AY279" i="40"/>
  <c r="AY280" i="40" s="1"/>
  <c r="AY281" i="40" s="1"/>
  <c r="AY282" i="40" s="1"/>
  <c r="AY283" i="40" s="1"/>
  <c r="AY284" i="40" s="1"/>
  <c r="H274" i="40"/>
  <c r="B274" i="40"/>
  <c r="AY273" i="40"/>
  <c r="AY274" i="40" s="1"/>
  <c r="AY275" i="40" s="1"/>
  <c r="AY276" i="40" s="1"/>
  <c r="AY277" i="40" s="1"/>
  <c r="AY278" i="40" s="1"/>
  <c r="H273" i="40"/>
  <c r="B273" i="40"/>
  <c r="H272" i="40"/>
  <c r="B272" i="40"/>
  <c r="H271" i="40"/>
  <c r="B271" i="40"/>
  <c r="H270" i="40"/>
  <c r="B270" i="40"/>
  <c r="H269" i="40"/>
  <c r="B269" i="40"/>
  <c r="H268" i="40"/>
  <c r="B268" i="40"/>
  <c r="AY267" i="40"/>
  <c r="AY268" i="40" s="1"/>
  <c r="AY269" i="40" s="1"/>
  <c r="AY270" i="40" s="1"/>
  <c r="AY271" i="40" s="1"/>
  <c r="AY272" i="40" s="1"/>
  <c r="H267" i="40"/>
  <c r="B267" i="40"/>
  <c r="H266" i="40"/>
  <c r="B266" i="40"/>
  <c r="H265" i="40"/>
  <c r="B265" i="40"/>
  <c r="H264" i="40"/>
  <c r="B264" i="40"/>
  <c r="H263" i="40"/>
  <c r="B263" i="40"/>
  <c r="H262" i="40"/>
  <c r="B262" i="40"/>
  <c r="AY261" i="40"/>
  <c r="AY262" i="40" s="1"/>
  <c r="AY263" i="40" s="1"/>
  <c r="AY264" i="40" s="1"/>
  <c r="AY265" i="40" s="1"/>
  <c r="AY266" i="40" s="1"/>
  <c r="H261" i="40"/>
  <c r="B261" i="40"/>
  <c r="H260" i="40"/>
  <c r="B260" i="40"/>
  <c r="H259" i="40"/>
  <c r="B259" i="40"/>
  <c r="H258" i="40"/>
  <c r="B258" i="40"/>
  <c r="H257" i="40"/>
  <c r="B257" i="40"/>
  <c r="H256" i="40"/>
  <c r="B256" i="40"/>
  <c r="AY255" i="40"/>
  <c r="AY256" i="40" s="1"/>
  <c r="AY257" i="40" s="1"/>
  <c r="AY258" i="40" s="1"/>
  <c r="AY259" i="40" s="1"/>
  <c r="AY260" i="40" s="1"/>
  <c r="AZ255" i="40" s="1"/>
  <c r="AW255" i="40" s="1"/>
  <c r="H255" i="40"/>
  <c r="B255" i="40"/>
  <c r="H254" i="40"/>
  <c r="B254" i="40"/>
  <c r="H253" i="40"/>
  <c r="B253" i="40"/>
  <c r="H252" i="40"/>
  <c r="B252" i="40"/>
  <c r="H251" i="40"/>
  <c r="B251" i="40"/>
  <c r="H250" i="40"/>
  <c r="B250" i="40"/>
  <c r="AY249" i="40"/>
  <c r="AY250" i="40" s="1"/>
  <c r="AY251" i="40" s="1"/>
  <c r="AY252" i="40" s="1"/>
  <c r="AY253" i="40" s="1"/>
  <c r="AY254" i="40" s="1"/>
  <c r="H249" i="40"/>
  <c r="B249" i="40"/>
  <c r="H248" i="40"/>
  <c r="B248" i="40"/>
  <c r="H247" i="40"/>
  <c r="B247" i="40"/>
  <c r="H246" i="40"/>
  <c r="B246" i="40"/>
  <c r="H245" i="40"/>
  <c r="B245" i="40"/>
  <c r="H244" i="40"/>
  <c r="B244" i="40"/>
  <c r="AY243" i="40"/>
  <c r="AY244" i="40" s="1"/>
  <c r="AY245" i="40" s="1"/>
  <c r="AY246" i="40" s="1"/>
  <c r="AY247" i="40" s="1"/>
  <c r="AY248" i="40" s="1"/>
  <c r="H243" i="40"/>
  <c r="B243" i="40"/>
  <c r="H242" i="40"/>
  <c r="B242" i="40"/>
  <c r="H241" i="40"/>
  <c r="B241" i="40"/>
  <c r="H240" i="40"/>
  <c r="B240" i="40"/>
  <c r="H239" i="40"/>
  <c r="B239" i="40"/>
  <c r="CP238" i="40"/>
  <c r="CO238" i="40"/>
  <c r="CN238" i="40"/>
  <c r="CM238" i="40"/>
  <c r="CL238" i="40"/>
  <c r="CK238" i="40"/>
  <c r="CJ238" i="40"/>
  <c r="H238" i="40"/>
  <c r="B238" i="40"/>
  <c r="AY237" i="40"/>
  <c r="AY238" i="40" s="1"/>
  <c r="AY239" i="40" s="1"/>
  <c r="AY240" i="40" s="1"/>
  <c r="AY241" i="40" s="1"/>
  <c r="AY242" i="40" s="1"/>
  <c r="H237" i="40"/>
  <c r="B237" i="40"/>
  <c r="H236" i="40"/>
  <c r="B236" i="40"/>
  <c r="H235" i="40"/>
  <c r="AY231" i="40"/>
  <c r="AY232" i="40" s="1"/>
  <c r="AY233" i="40" s="1"/>
  <c r="AY234" i="40" s="1"/>
  <c r="AY235" i="40" s="1"/>
  <c r="AY236" i="40" s="1"/>
  <c r="E230" i="40"/>
  <c r="E238" i="40" s="1"/>
  <c r="D230" i="40"/>
  <c r="D260" i="40" s="1"/>
  <c r="F229" i="40"/>
  <c r="F228" i="40" s="1"/>
  <c r="AY225" i="40"/>
  <c r="AY226" i="40" s="1"/>
  <c r="AY227" i="40" s="1"/>
  <c r="AY228" i="40" s="1"/>
  <c r="AY229" i="40" s="1"/>
  <c r="AY230" i="40" s="1"/>
  <c r="AY219" i="40"/>
  <c r="AY220" i="40" s="1"/>
  <c r="AY221" i="40" s="1"/>
  <c r="AY222" i="40" s="1"/>
  <c r="AY223" i="40" s="1"/>
  <c r="AY224" i="40" s="1"/>
  <c r="CH216" i="40"/>
  <c r="CG216" i="40"/>
  <c r="CF216" i="40"/>
  <c r="CE216" i="40"/>
  <c r="CD216" i="40"/>
  <c r="CC216" i="40"/>
  <c r="CB216" i="40"/>
  <c r="AY213" i="40"/>
  <c r="AY214" i="40" s="1"/>
  <c r="AY215" i="40" s="1"/>
  <c r="AY216" i="40" s="1"/>
  <c r="AY217" i="40" s="1"/>
  <c r="AY218" i="40" s="1"/>
  <c r="AY207" i="40"/>
  <c r="AY208" i="40" s="1"/>
  <c r="AY209" i="40" s="1"/>
  <c r="AY210" i="40" s="1"/>
  <c r="AY211" i="40" s="1"/>
  <c r="AY212" i="40" s="1"/>
  <c r="AY201" i="40"/>
  <c r="AY202" i="40" s="1"/>
  <c r="AY203" i="40" s="1"/>
  <c r="AY204" i="40" s="1"/>
  <c r="AY205" i="40" s="1"/>
  <c r="AY206" i="40" s="1"/>
  <c r="AY195" i="40"/>
  <c r="AY196" i="40" s="1"/>
  <c r="AY197" i="40" s="1"/>
  <c r="AY198" i="40" s="1"/>
  <c r="AY199" i="40" s="1"/>
  <c r="AY200" i="40" s="1"/>
  <c r="CJ189" i="40"/>
  <c r="AY189" i="40"/>
  <c r="AY190" i="40" s="1"/>
  <c r="AY191" i="40" s="1"/>
  <c r="AY192" i="40" s="1"/>
  <c r="AY193" i="40" s="1"/>
  <c r="AY194" i="40" s="1"/>
  <c r="AY183" i="40"/>
  <c r="AY184" i="40" s="1"/>
  <c r="AY185" i="40" s="1"/>
  <c r="AY186" i="40" s="1"/>
  <c r="AY187" i="40" s="1"/>
  <c r="AY188" i="40" s="1"/>
  <c r="CL178" i="40"/>
  <c r="CJ178" i="40"/>
  <c r="AY177" i="40"/>
  <c r="AY178" i="40" s="1"/>
  <c r="AY179" i="40" s="1"/>
  <c r="AY180" i="40" s="1"/>
  <c r="AY181" i="40" s="1"/>
  <c r="AY182" i="40" s="1"/>
  <c r="CN176" i="40"/>
  <c r="CK172" i="40"/>
  <c r="CP171" i="40"/>
  <c r="CP176" i="40" s="1"/>
  <c r="CM171" i="40"/>
  <c r="CL171" i="40"/>
  <c r="AY171" i="40"/>
  <c r="AY172" i="40" s="1"/>
  <c r="AY173" i="40" s="1"/>
  <c r="AY174" i="40" s="1"/>
  <c r="AY175" i="40" s="1"/>
  <c r="AY176" i="40" s="1"/>
  <c r="AZ171" i="40" s="1"/>
  <c r="AW171" i="40" s="1"/>
  <c r="CK165" i="40"/>
  <c r="AY165" i="40"/>
  <c r="AY166" i="40" s="1"/>
  <c r="AY167" i="40" s="1"/>
  <c r="AY168" i="40" s="1"/>
  <c r="AY169" i="40" s="1"/>
  <c r="AY170" i="40" s="1"/>
  <c r="AY159" i="40"/>
  <c r="AY160" i="40" s="1"/>
  <c r="AY161" i="40" s="1"/>
  <c r="AY162" i="40" s="1"/>
  <c r="AY163" i="40" s="1"/>
  <c r="AY164" i="40" s="1"/>
  <c r="AZ159" i="40" s="1"/>
  <c r="AW159" i="40" s="1"/>
  <c r="AY153" i="40"/>
  <c r="AY154" i="40" s="1"/>
  <c r="AY155" i="40" s="1"/>
  <c r="AY156" i="40" s="1"/>
  <c r="AY157" i="40" s="1"/>
  <c r="AY158" i="40" s="1"/>
  <c r="BZ147" i="40"/>
  <c r="BY147" i="40"/>
  <c r="BX147" i="40"/>
  <c r="BW147" i="40"/>
  <c r="AY147" i="40"/>
  <c r="AY148" i="40" s="1"/>
  <c r="AY149" i="40" s="1"/>
  <c r="AY150" i="40" s="1"/>
  <c r="AY151" i="40" s="1"/>
  <c r="AY152" i="40" s="1"/>
  <c r="CL144" i="40"/>
  <c r="CL142" i="40"/>
  <c r="AY141" i="40"/>
  <c r="AY142" i="40" s="1"/>
  <c r="AY143" i="40" s="1"/>
  <c r="AY144" i="40" s="1"/>
  <c r="AY145" i="40" s="1"/>
  <c r="AY146" i="40" s="1"/>
  <c r="AY135" i="40"/>
  <c r="AY136" i="40" s="1"/>
  <c r="AY137" i="40" s="1"/>
  <c r="AY138" i="40" s="1"/>
  <c r="AY139" i="40" s="1"/>
  <c r="AY140" i="40" s="1"/>
  <c r="AZ135" i="40" s="1"/>
  <c r="AW135" i="40" s="1"/>
  <c r="AY129" i="40"/>
  <c r="AY130" i="40" s="1"/>
  <c r="AY131" i="40" s="1"/>
  <c r="AY132" i="40" s="1"/>
  <c r="AY133" i="40" s="1"/>
  <c r="AY134" i="40" s="1"/>
  <c r="BW128" i="40"/>
  <c r="CP127" i="40"/>
  <c r="CO127" i="40"/>
  <c r="CN127" i="40"/>
  <c r="CM127" i="40"/>
  <c r="CL127" i="40"/>
  <c r="CK127" i="40"/>
  <c r="CJ127" i="40"/>
  <c r="CP126" i="40"/>
  <c r="CO126" i="40"/>
  <c r="CN126" i="40"/>
  <c r="CM126" i="40"/>
  <c r="CL126" i="40"/>
  <c r="CK126" i="40"/>
  <c r="CJ126" i="40"/>
  <c r="AY123" i="40"/>
  <c r="AY124" i="40" s="1"/>
  <c r="AY125" i="40" s="1"/>
  <c r="AY126" i="40" s="1"/>
  <c r="AY127" i="40" s="1"/>
  <c r="AY128" i="40" s="1"/>
  <c r="AY117" i="40"/>
  <c r="AY118" i="40" s="1"/>
  <c r="AY119" i="40" s="1"/>
  <c r="AY120" i="40" s="1"/>
  <c r="AY121" i="40" s="1"/>
  <c r="AY122" i="40" s="1"/>
  <c r="BZ113" i="40"/>
  <c r="BZ117" i="40" s="1"/>
  <c r="CJ111" i="40"/>
  <c r="AY111" i="40"/>
  <c r="AY112" i="40" s="1"/>
  <c r="AY113" i="40" s="1"/>
  <c r="AY114" i="40" s="1"/>
  <c r="AY115" i="40" s="1"/>
  <c r="AY116" i="40" s="1"/>
  <c r="AY105" i="40"/>
  <c r="AY106" i="40" s="1"/>
  <c r="AY107" i="40" s="1"/>
  <c r="AY108" i="40" s="1"/>
  <c r="AY109" i="40" s="1"/>
  <c r="AY110" i="40" s="1"/>
  <c r="CK103" i="40"/>
  <c r="AY99" i="40"/>
  <c r="AY100" i="40" s="1"/>
  <c r="AY101" i="40" s="1"/>
  <c r="AY102" i="40" s="1"/>
  <c r="AY103" i="40" s="1"/>
  <c r="AY104" i="40" s="1"/>
  <c r="CN95" i="40"/>
  <c r="AY93" i="40"/>
  <c r="AY94" i="40" s="1"/>
  <c r="AY95" i="40" s="1"/>
  <c r="AY96" i="40" s="1"/>
  <c r="AY97" i="40" s="1"/>
  <c r="AY98" i="40" s="1"/>
  <c r="CP89" i="40"/>
  <c r="CP87" i="40"/>
  <c r="AY87" i="40"/>
  <c r="AY88" i="40" s="1"/>
  <c r="AY89" i="40" s="1"/>
  <c r="AY90" i="40" s="1"/>
  <c r="AY91" i="40" s="1"/>
  <c r="AY92" i="40" s="1"/>
  <c r="AY81" i="40"/>
  <c r="AY82" i="40" s="1"/>
  <c r="AY83" i="40" s="1"/>
  <c r="AY84" i="40" s="1"/>
  <c r="AY85" i="40" s="1"/>
  <c r="AY86" i="40" s="1"/>
  <c r="BX75" i="40"/>
  <c r="BW75" i="40"/>
  <c r="AY75" i="40"/>
  <c r="AY76" i="40" s="1"/>
  <c r="AY77" i="40" s="1"/>
  <c r="AY78" i="40" s="1"/>
  <c r="AY79" i="40" s="1"/>
  <c r="AY80" i="40" s="1"/>
  <c r="AY69" i="40"/>
  <c r="AY70" i="40" s="1"/>
  <c r="AY71" i="40" s="1"/>
  <c r="AY72" i="40" s="1"/>
  <c r="AY73" i="40" s="1"/>
  <c r="AY74" i="40" s="1"/>
  <c r="BB67" i="40"/>
  <c r="AV67" i="40"/>
  <c r="AY63" i="40"/>
  <c r="AY64" i="40" s="1"/>
  <c r="AY65" i="40" s="1"/>
  <c r="AY66" i="40" s="1"/>
  <c r="AY67" i="40" s="1"/>
  <c r="AY68" i="40" s="1"/>
  <c r="AZ63" i="40" s="1"/>
  <c r="AY57" i="40"/>
  <c r="AY58" i="40" s="1"/>
  <c r="AY59" i="40" s="1"/>
  <c r="AY60" i="40" s="1"/>
  <c r="AY61" i="40" s="1"/>
  <c r="AY62" i="40" s="1"/>
  <c r="AZ57" i="40" s="1"/>
  <c r="AY51" i="40"/>
  <c r="AY52" i="40" s="1"/>
  <c r="AY53" i="40" s="1"/>
  <c r="AY54" i="40" s="1"/>
  <c r="AY55" i="40" s="1"/>
  <c r="AY56" i="40" s="1"/>
  <c r="AY45" i="40"/>
  <c r="AY46" i="40" s="1"/>
  <c r="AY47" i="40" s="1"/>
  <c r="AY48" i="40" s="1"/>
  <c r="AY49" i="40" s="1"/>
  <c r="AY50" i="40" s="1"/>
  <c r="AY39" i="40"/>
  <c r="AY40" i="40" s="1"/>
  <c r="AY41" i="40" s="1"/>
  <c r="AY42" i="40" s="1"/>
  <c r="AY43" i="40" s="1"/>
  <c r="AY44" i="40" s="1"/>
  <c r="CP37" i="40"/>
  <c r="CK37" i="40"/>
  <c r="CP36" i="40"/>
  <c r="CK36" i="40"/>
  <c r="CP35" i="40"/>
  <c r="CK35" i="40"/>
  <c r="CP34" i="40"/>
  <c r="CK34" i="40"/>
  <c r="CP33" i="40"/>
  <c r="CK33" i="40"/>
  <c r="AY33" i="40"/>
  <c r="AY34" i="40" s="1"/>
  <c r="AY35" i="40" s="1"/>
  <c r="AY36" i="40" s="1"/>
  <c r="AY37" i="40" s="1"/>
  <c r="AY38" i="40" s="1"/>
  <c r="AY27" i="40"/>
  <c r="AY28" i="40" s="1"/>
  <c r="AY29" i="40" s="1"/>
  <c r="AY30" i="40" s="1"/>
  <c r="AY31" i="40" s="1"/>
  <c r="AY32" i="40" s="1"/>
  <c r="AY21" i="40"/>
  <c r="AY22" i="40" s="1"/>
  <c r="AY23" i="40" s="1"/>
  <c r="AY24" i="40" s="1"/>
  <c r="AY25" i="40" s="1"/>
  <c r="AY26" i="40" s="1"/>
  <c r="BB17" i="40"/>
  <c r="BD16" i="40"/>
  <c r="BD14" i="40" s="1"/>
  <c r="BD15" i="40"/>
  <c r="BD9" i="40"/>
  <c r="CS7" i="40"/>
  <c r="AJ5" i="40"/>
  <c r="T5" i="40"/>
  <c r="CQ2" i="40"/>
  <c r="CP2" i="40"/>
  <c r="CO2" i="40"/>
  <c r="CN2" i="40"/>
  <c r="CM2" i="40"/>
  <c r="CL2" i="40"/>
  <c r="CK2" i="40"/>
  <c r="CJ2" i="40"/>
  <c r="CI2" i="40"/>
  <c r="CH2" i="40"/>
  <c r="CG2" i="40"/>
  <c r="CF2" i="40"/>
  <c r="CE2" i="40"/>
  <c r="CD2" i="40"/>
  <c r="CC2" i="40"/>
  <c r="CB2" i="40"/>
  <c r="CA2" i="40"/>
  <c r="BZ2" i="40"/>
  <c r="BY2" i="40"/>
  <c r="BX2" i="40"/>
  <c r="BW2" i="40"/>
  <c r="BU2" i="40"/>
  <c r="BT2" i="40"/>
  <c r="BS2" i="40"/>
  <c r="BR2" i="40"/>
  <c r="BQ2" i="40"/>
  <c r="BP2" i="40"/>
  <c r="BO2" i="40"/>
  <c r="BN2" i="40"/>
  <c r="BM2" i="40"/>
  <c r="BL2" i="40"/>
  <c r="BK2" i="40"/>
  <c r="BJ2" i="40"/>
  <c r="BI2" i="40"/>
  <c r="BH2" i="40"/>
  <c r="BG2" i="40"/>
  <c r="BF2" i="40"/>
  <c r="BE2" i="40"/>
  <c r="BD2" i="40"/>
  <c r="BC2" i="40"/>
  <c r="BB2" i="40"/>
  <c r="AZ2" i="40"/>
  <c r="AY2" i="40"/>
  <c r="AX2" i="40"/>
  <c r="AW2" i="40"/>
  <c r="AV2" i="40"/>
  <c r="AT2" i="40"/>
  <c r="AS2" i="40"/>
  <c r="AR2" i="40"/>
  <c r="AF23" i="40" s="1"/>
  <c r="AQ2" i="40"/>
  <c r="AP2" i="40"/>
  <c r="AO2" i="40"/>
  <c r="AN2" i="40"/>
  <c r="AM2" i="40"/>
  <c r="AL2" i="40"/>
  <c r="AK2" i="40"/>
  <c r="AJ2" i="40"/>
  <c r="AI2" i="40"/>
  <c r="AF2" i="40"/>
  <c r="AD2" i="40"/>
  <c r="AC2" i="40"/>
  <c r="AB2" i="40"/>
  <c r="AA2" i="40"/>
  <c r="Z2" i="40"/>
  <c r="Y2" i="40"/>
  <c r="X2" i="40"/>
  <c r="W2" i="40"/>
  <c r="V2" i="40"/>
  <c r="U2" i="40"/>
  <c r="T2" i="40"/>
  <c r="S2" i="40"/>
  <c r="P2" i="40"/>
  <c r="CT1" i="40"/>
  <c r="CS1" i="40"/>
  <c r="CR1" i="40"/>
  <c r="CS6" i="40" s="1"/>
  <c r="CQ1" i="40"/>
  <c r="CP1" i="40"/>
  <c r="CO1" i="40"/>
  <c r="CN1" i="40"/>
  <c r="CM1" i="40"/>
  <c r="CL1" i="40"/>
  <c r="CK1" i="40"/>
  <c r="CJ1" i="40"/>
  <c r="CI1" i="40"/>
  <c r="CH1" i="40"/>
  <c r="CG1" i="40"/>
  <c r="CF1" i="40"/>
  <c r="CE1" i="40"/>
  <c r="CD1" i="40"/>
  <c r="CC1" i="40"/>
  <c r="CB1" i="40"/>
  <c r="CA1" i="40"/>
  <c r="BZ1" i="40"/>
  <c r="BY1" i="40"/>
  <c r="BX1" i="40"/>
  <c r="BW1" i="40"/>
  <c r="BU1" i="40"/>
  <c r="BT1" i="40"/>
  <c r="BS1" i="40"/>
  <c r="BR1" i="40"/>
  <c r="BQ1" i="40"/>
  <c r="BP1" i="40"/>
  <c r="BO1" i="40"/>
  <c r="BN1" i="40"/>
  <c r="BM1" i="40"/>
  <c r="BL1" i="40"/>
  <c r="BK1" i="40"/>
  <c r="BJ1" i="40"/>
  <c r="BI1" i="40"/>
  <c r="BH1" i="40"/>
  <c r="BG1" i="40"/>
  <c r="BF1" i="40"/>
  <c r="BE1" i="40"/>
  <c r="BD1" i="40"/>
  <c r="BC1" i="40"/>
  <c r="BB1" i="40"/>
  <c r="AZ1" i="40"/>
  <c r="AY1" i="40"/>
  <c r="AX1" i="40"/>
  <c r="AW1" i="40"/>
  <c r="AV1" i="40"/>
  <c r="AT1" i="40"/>
  <c r="AS1" i="40"/>
  <c r="AR1" i="40"/>
  <c r="AQ1" i="40"/>
  <c r="AP1" i="40"/>
  <c r="AO1" i="40"/>
  <c r="AN1" i="40"/>
  <c r="AM1" i="40"/>
  <c r="AL1" i="40"/>
  <c r="AK1" i="40"/>
  <c r="AJ1" i="40"/>
  <c r="AI1" i="40"/>
  <c r="AF1" i="40"/>
  <c r="AD1" i="40"/>
  <c r="AC1" i="40"/>
  <c r="AB1" i="40"/>
  <c r="AA1" i="40"/>
  <c r="Z1" i="40"/>
  <c r="Y1" i="40"/>
  <c r="X1" i="40"/>
  <c r="W1" i="40"/>
  <c r="V1" i="40"/>
  <c r="U1" i="40"/>
  <c r="T1" i="40"/>
  <c r="S1" i="40"/>
  <c r="P1" i="40"/>
  <c r="A1" i="40"/>
  <c r="CK111" i="41"/>
  <c r="CM132" i="41"/>
  <c r="BD8" i="41"/>
  <c r="CM131" i="41"/>
  <c r="CK111" i="40"/>
  <c r="CM132" i="40"/>
  <c r="CM131" i="40"/>
  <c r="BD8" i="40"/>
  <c r="C23" i="3" l="1"/>
  <c r="C24" i="3"/>
  <c r="C26" i="3"/>
  <c r="C15" i="3"/>
  <c r="C16" i="3"/>
  <c r="AB25" i="41"/>
  <c r="L58" i="16"/>
  <c r="M30" i="16"/>
  <c r="L36" i="16"/>
  <c r="M58" i="16"/>
  <c r="M42" i="16"/>
  <c r="M26" i="16"/>
  <c r="L43" i="16"/>
  <c r="M48" i="16"/>
  <c r="M59" i="16"/>
  <c r="L27" i="16"/>
  <c r="M32" i="16"/>
  <c r="M43" i="16"/>
  <c r="L16" i="16"/>
  <c r="M27" i="16"/>
  <c r="L65" i="16"/>
  <c r="M16" i="16"/>
  <c r="L49" i="16"/>
  <c r="L55" i="16"/>
  <c r="M65" i="16"/>
  <c r="L42" i="16"/>
  <c r="L25" i="16"/>
  <c r="M36" i="16"/>
  <c r="M25" i="16"/>
  <c r="L26" i="16"/>
  <c r="L59" i="16"/>
  <c r="M64" i="16"/>
  <c r="M17" i="16"/>
  <c r="M33" i="16"/>
  <c r="M39" i="16"/>
  <c r="L61" i="16"/>
  <c r="M20" i="16"/>
  <c r="L45" i="16"/>
  <c r="M61" i="16"/>
  <c r="L29" i="16"/>
  <c r="M45" i="16"/>
  <c r="L21" i="16"/>
  <c r="M29" i="16"/>
  <c r="L30" i="16"/>
  <c r="L52" i="16"/>
  <c r="M52" i="16"/>
  <c r="L17" i="16"/>
  <c r="L33" i="16"/>
  <c r="L39" i="16"/>
  <c r="M49" i="16"/>
  <c r="M55" i="16"/>
  <c r="M21" i="16"/>
  <c r="L62" i="16"/>
  <c r="E28" i="13"/>
  <c r="F49" i="13"/>
  <c r="E39" i="13"/>
  <c r="F65" i="13"/>
  <c r="E29" i="13"/>
  <c r="F45" i="13"/>
  <c r="E55" i="13"/>
  <c r="E61" i="13"/>
  <c r="F29" i="13"/>
  <c r="F61" i="13"/>
  <c r="E19" i="13"/>
  <c r="E30" i="13"/>
  <c r="E35" i="13"/>
  <c r="E33" i="13"/>
  <c r="F33" i="13"/>
  <c r="E49" i="13"/>
  <c r="F54" i="13"/>
  <c r="F55" i="13"/>
  <c r="F19" i="13"/>
  <c r="F30" i="13"/>
  <c r="F35" i="13"/>
  <c r="E46" i="13"/>
  <c r="E51" i="13"/>
  <c r="E65" i="13"/>
  <c r="F28" i="13"/>
  <c r="E45" i="13"/>
  <c r="F39" i="13"/>
  <c r="E20" i="13"/>
  <c r="F46" i="13"/>
  <c r="F51" i="13"/>
  <c r="E62" i="13"/>
  <c r="E67" i="13"/>
  <c r="E128" i="41"/>
  <c r="AG47" i="41"/>
  <c r="AG31" i="41"/>
  <c r="AG49" i="41"/>
  <c r="AG33" i="41"/>
  <c r="AG26" i="41"/>
  <c r="AG44" i="41"/>
  <c r="AG60" i="41"/>
  <c r="AG53" i="41"/>
  <c r="AG12" i="41"/>
  <c r="AG48" i="41"/>
  <c r="AG32" i="41"/>
  <c r="AG41" i="41"/>
  <c r="AG25" i="41"/>
  <c r="AG11" i="41"/>
  <c r="AG10" i="41"/>
  <c r="AG61" i="41"/>
  <c r="AG56" i="41"/>
  <c r="AG40" i="41"/>
  <c r="AG24" i="41"/>
  <c r="AG18" i="41"/>
  <c r="AG13" i="41"/>
  <c r="AG58" i="41"/>
  <c r="AG42" i="41"/>
  <c r="AG51" i="41"/>
  <c r="AG35" i="41"/>
  <c r="AG28" i="41"/>
  <c r="AG21" i="41"/>
  <c r="AG37" i="41"/>
  <c r="AG46" i="41"/>
  <c r="AG30" i="41"/>
  <c r="AG55" i="41"/>
  <c r="AG39" i="41"/>
  <c r="AG23" i="41"/>
  <c r="AG57" i="41"/>
  <c r="AG15" i="41"/>
  <c r="AG50" i="41"/>
  <c r="AG34" i="41"/>
  <c r="AG20" i="41"/>
  <c r="AG59" i="41"/>
  <c r="AG43" i="41"/>
  <c r="AG27" i="41"/>
  <c r="AG52" i="41"/>
  <c r="AG36" i="41"/>
  <c r="AG54" i="41"/>
  <c r="AG22" i="41"/>
  <c r="AG45" i="41"/>
  <c r="AG29" i="41"/>
  <c r="AG19" i="41"/>
  <c r="AG14" i="41"/>
  <c r="AG38" i="41"/>
  <c r="AG17" i="41"/>
  <c r="Q125" i="41"/>
  <c r="Q107" i="41"/>
  <c r="R125" i="41"/>
  <c r="S125" i="41"/>
  <c r="S107" i="41"/>
  <c r="Q116" i="41"/>
  <c r="Q95" i="41"/>
  <c r="R98" i="41"/>
  <c r="R116" i="41"/>
  <c r="Q81" i="41"/>
  <c r="S95" i="41"/>
  <c r="S113" i="41"/>
  <c r="S128" i="41"/>
  <c r="Q89" i="41"/>
  <c r="R107" i="41"/>
  <c r="R104" i="41"/>
  <c r="S104" i="41"/>
  <c r="Q98" i="41"/>
  <c r="S80" i="41"/>
  <c r="S116" i="41"/>
  <c r="Q62" i="37"/>
  <c r="Q74" i="37"/>
  <c r="Q71" i="37"/>
  <c r="Q66" i="37"/>
  <c r="Q75" i="37"/>
  <c r="Q63" i="37"/>
  <c r="Q57" i="37"/>
  <c r="Q52" i="37"/>
  <c r="Q65" i="37"/>
  <c r="Q67" i="37"/>
  <c r="Q76" i="37"/>
  <c r="Q69" i="37"/>
  <c r="Q64" i="37"/>
  <c r="Q54" i="37"/>
  <c r="Q73" i="37"/>
  <c r="Q59" i="37"/>
  <c r="Q50" i="37"/>
  <c r="Q72" i="37"/>
  <c r="Q60" i="37"/>
  <c r="Q51" i="37"/>
  <c r="Q68" i="37"/>
  <c r="Q58" i="37"/>
  <c r="Q53" i="37"/>
  <c r="Q61" i="37"/>
  <c r="Q56" i="37"/>
  <c r="Q49" i="37"/>
  <c r="Q70" i="37"/>
  <c r="AG23" i="37"/>
  <c r="AG32" i="37"/>
  <c r="AG25" i="37"/>
  <c r="AG15" i="37"/>
  <c r="AG34" i="37"/>
  <c r="AG20" i="37"/>
  <c r="AG11" i="37"/>
  <c r="AG27" i="37"/>
  <c r="AG36" i="37"/>
  <c r="AG29" i="37"/>
  <c r="AG19" i="37"/>
  <c r="AG14" i="37"/>
  <c r="AG22" i="37"/>
  <c r="AG17" i="37"/>
  <c r="AG10" i="37"/>
  <c r="AG31" i="37"/>
  <c r="AG24" i="37"/>
  <c r="AG18" i="37"/>
  <c r="AG13" i="37"/>
  <c r="AG33" i="37"/>
  <c r="AG26" i="37"/>
  <c r="AG35" i="37"/>
  <c r="AG28" i="37"/>
  <c r="AG21" i="37"/>
  <c r="AG12" i="37"/>
  <c r="AG37" i="37"/>
  <c r="AG30" i="37"/>
  <c r="AT16" i="40"/>
  <c r="AG23" i="40"/>
  <c r="AG15" i="40"/>
  <c r="AG34" i="40"/>
  <c r="AG20" i="40"/>
  <c r="AG11" i="40"/>
  <c r="AG13" i="40"/>
  <c r="AG39" i="40"/>
  <c r="AG32" i="40"/>
  <c r="AG25" i="40"/>
  <c r="AG27" i="40"/>
  <c r="AG36" i="40"/>
  <c r="AG29" i="40"/>
  <c r="AG19" i="40"/>
  <c r="AG14" i="40"/>
  <c r="AG38" i="40"/>
  <c r="AG22" i="40"/>
  <c r="AG17" i="40"/>
  <c r="AG10" i="40"/>
  <c r="AG31" i="40"/>
  <c r="AG24" i="40"/>
  <c r="AG18" i="40"/>
  <c r="AG33" i="40"/>
  <c r="AG26" i="40"/>
  <c r="AG35" i="40"/>
  <c r="AG28" i="40"/>
  <c r="AG21" i="40"/>
  <c r="AG37" i="40"/>
  <c r="AG12" i="40"/>
  <c r="AG30" i="40"/>
  <c r="C61" i="37"/>
  <c r="C65" i="37"/>
  <c r="C62" i="37"/>
  <c r="C74" i="37"/>
  <c r="C79" i="37"/>
  <c r="C87" i="37"/>
  <c r="C82" i="37"/>
  <c r="C72" i="37"/>
  <c r="C77" i="37"/>
  <c r="C88" i="37"/>
  <c r="C69" i="37"/>
  <c r="C80" i="37"/>
  <c r="C75" i="37"/>
  <c r="C70" i="37"/>
  <c r="C78" i="37"/>
  <c r="C86" i="37"/>
  <c r="C68" i="37"/>
  <c r="C71" i="37"/>
  <c r="C76" i="37"/>
  <c r="C84" i="37"/>
  <c r="C66" i="37"/>
  <c r="C63" i="37"/>
  <c r="C85" i="37"/>
  <c r="C83" i="37"/>
  <c r="C64" i="37"/>
  <c r="C73" i="37"/>
  <c r="C81" i="37"/>
  <c r="K61" i="16"/>
  <c r="K45" i="16"/>
  <c r="K29" i="16"/>
  <c r="K25" i="16"/>
  <c r="K31" i="16"/>
  <c r="K53" i="16"/>
  <c r="K56" i="16"/>
  <c r="K46" i="16"/>
  <c r="K65" i="16"/>
  <c r="K26" i="16"/>
  <c r="K55" i="16"/>
  <c r="K64" i="16"/>
  <c r="K48" i="16"/>
  <c r="K32" i="16"/>
  <c r="K20" i="16"/>
  <c r="K59" i="16"/>
  <c r="K62" i="16"/>
  <c r="K51" i="16"/>
  <c r="K35" i="16"/>
  <c r="K63" i="16"/>
  <c r="K27" i="16"/>
  <c r="K30" i="16"/>
  <c r="K17" i="16"/>
  <c r="K58" i="16"/>
  <c r="K67" i="16"/>
  <c r="K54" i="16"/>
  <c r="K38" i="16"/>
  <c r="K24" i="16"/>
  <c r="K60" i="16"/>
  <c r="K44" i="16"/>
  <c r="K28" i="16"/>
  <c r="K47" i="16"/>
  <c r="K23" i="16"/>
  <c r="K66" i="16"/>
  <c r="K50" i="16"/>
  <c r="K34" i="16"/>
  <c r="K18" i="16"/>
  <c r="K40" i="16"/>
  <c r="K43" i="16"/>
  <c r="K49" i="16"/>
  <c r="K33" i="16"/>
  <c r="K52" i="16"/>
  <c r="K36" i="16"/>
  <c r="K39" i="16"/>
  <c r="K42" i="16"/>
  <c r="K57" i="16"/>
  <c r="K41" i="16"/>
  <c r="K19" i="16"/>
  <c r="K37" i="16"/>
  <c r="K21" i="16"/>
  <c r="K16" i="16"/>
  <c r="L37" i="16"/>
  <c r="M56" i="16"/>
  <c r="M23" i="16"/>
  <c r="L28" i="16"/>
  <c r="M31" i="16"/>
  <c r="L44" i="16"/>
  <c r="M47" i="16"/>
  <c r="L60" i="16"/>
  <c r="M63" i="16"/>
  <c r="L40" i="16"/>
  <c r="M40" i="16"/>
  <c r="M18" i="16"/>
  <c r="L34" i="16"/>
  <c r="L50" i="16"/>
  <c r="L66" i="16"/>
  <c r="S18" i="16"/>
  <c r="L23" i="16"/>
  <c r="L31" i="16"/>
  <c r="M34" i="16"/>
  <c r="L47" i="16"/>
  <c r="M50" i="16"/>
  <c r="L19" i="16"/>
  <c r="M28" i="16"/>
  <c r="L41" i="16"/>
  <c r="M44" i="16"/>
  <c r="L57" i="16"/>
  <c r="M60" i="16"/>
  <c r="L56" i="16"/>
  <c r="M66" i="16"/>
  <c r="M19" i="16"/>
  <c r="L24" i="16"/>
  <c r="L38" i="16"/>
  <c r="M41" i="16"/>
  <c r="L54" i="16"/>
  <c r="M57" i="16"/>
  <c r="L67" i="16"/>
  <c r="L18" i="16"/>
  <c r="L53" i="16"/>
  <c r="M53" i="16"/>
  <c r="L63" i="16"/>
  <c r="M24" i="16"/>
  <c r="L35" i="16"/>
  <c r="M38" i="16"/>
  <c r="L51" i="16"/>
  <c r="M54" i="16"/>
  <c r="M67" i="16"/>
  <c r="M37" i="16"/>
  <c r="L20" i="16"/>
  <c r="L32" i="16"/>
  <c r="M35" i="16"/>
  <c r="L48" i="16"/>
  <c r="W87" i="41"/>
  <c r="AB83" i="41"/>
  <c r="D25" i="13"/>
  <c r="E59" i="13"/>
  <c r="F69" i="13"/>
  <c r="F26" i="13"/>
  <c r="E31" i="13"/>
  <c r="F34" i="13"/>
  <c r="E47" i="13"/>
  <c r="F50" i="13"/>
  <c r="E63" i="13"/>
  <c r="F66" i="13"/>
  <c r="E40" i="13"/>
  <c r="F21" i="13"/>
  <c r="E37" i="13"/>
  <c r="F40" i="13"/>
  <c r="E53" i="13"/>
  <c r="F56" i="13"/>
  <c r="E69" i="13"/>
  <c r="E26" i="13"/>
  <c r="E34" i="13"/>
  <c r="F37" i="13"/>
  <c r="E50" i="13"/>
  <c r="F53" i="13"/>
  <c r="E66" i="13"/>
  <c r="E22" i="13"/>
  <c r="F31" i="13"/>
  <c r="E44" i="13"/>
  <c r="F47" i="13"/>
  <c r="E60" i="13"/>
  <c r="F63" i="13"/>
  <c r="AD82" i="41"/>
  <c r="F43" i="13"/>
  <c r="E56" i="13"/>
  <c r="F22" i="13"/>
  <c r="E27" i="13"/>
  <c r="E41" i="13"/>
  <c r="F44" i="13"/>
  <c r="E57" i="13"/>
  <c r="F60" i="13"/>
  <c r="E70" i="13"/>
  <c r="E43" i="13"/>
  <c r="E21" i="13"/>
  <c r="F59" i="13"/>
  <c r="F27" i="13"/>
  <c r="E38" i="13"/>
  <c r="F41" i="13"/>
  <c r="F57" i="13"/>
  <c r="AC87" i="41"/>
  <c r="AA83" i="41"/>
  <c r="Q77" i="41"/>
  <c r="R113" i="41"/>
  <c r="R97" i="41"/>
  <c r="R122" i="41"/>
  <c r="R106" i="41"/>
  <c r="R90" i="41"/>
  <c r="R115" i="41"/>
  <c r="R99" i="41"/>
  <c r="R124" i="41"/>
  <c r="R108" i="41"/>
  <c r="R92" i="41"/>
  <c r="R82" i="41"/>
  <c r="R117" i="41"/>
  <c r="R101" i="41"/>
  <c r="R87" i="41"/>
  <c r="R78" i="41"/>
  <c r="R126" i="41"/>
  <c r="R110" i="41"/>
  <c r="R94" i="41"/>
  <c r="R119" i="41"/>
  <c r="R103" i="41"/>
  <c r="R112" i="41"/>
  <c r="R96" i="41"/>
  <c r="R86" i="41"/>
  <c r="R81" i="41"/>
  <c r="R121" i="41"/>
  <c r="R105" i="41"/>
  <c r="R89" i="41"/>
  <c r="Q123" i="41"/>
  <c r="Q93" i="41"/>
  <c r="Q111" i="41"/>
  <c r="Q114" i="41"/>
  <c r="R120" i="41"/>
  <c r="R123" i="41"/>
  <c r="Q85" i="41"/>
  <c r="R93" i="41"/>
  <c r="S93" i="41"/>
  <c r="S102" i="41"/>
  <c r="S111" i="41"/>
  <c r="R79" i="41"/>
  <c r="Q86" i="41"/>
  <c r="R127" i="41"/>
  <c r="S79" i="41"/>
  <c r="R84" i="41"/>
  <c r="Q91" i="41"/>
  <c r="Q100" i="41"/>
  <c r="Q109" i="41"/>
  <c r="Q118" i="41"/>
  <c r="S127" i="41"/>
  <c r="Q88" i="41"/>
  <c r="R91" i="41"/>
  <c r="S97" i="41"/>
  <c r="R100" i="41"/>
  <c r="R109" i="41"/>
  <c r="R118" i="41"/>
  <c r="Q121" i="41"/>
  <c r="R88" i="41"/>
  <c r="S91" i="41"/>
  <c r="S100" i="41"/>
  <c r="S109" i="41"/>
  <c r="S118" i="41"/>
  <c r="Q80" i="41"/>
  <c r="Q127" i="41"/>
  <c r="Q120" i="41"/>
  <c r="Q104" i="41"/>
  <c r="Q79" i="41"/>
  <c r="Q113" i="41"/>
  <c r="Q97" i="41"/>
  <c r="Q122" i="41"/>
  <c r="Q106" i="41"/>
  <c r="Q90" i="41"/>
  <c r="Q115" i="41"/>
  <c r="Q99" i="41"/>
  <c r="Q124" i="41"/>
  <c r="Q108" i="41"/>
  <c r="Q92" i="41"/>
  <c r="Q82" i="41"/>
  <c r="Q117" i="41"/>
  <c r="Q101" i="41"/>
  <c r="Q87" i="41"/>
  <c r="Q78" i="41"/>
  <c r="Q126" i="41"/>
  <c r="Q110" i="41"/>
  <c r="Q94" i="41"/>
  <c r="Q119" i="41"/>
  <c r="Q103" i="41"/>
  <c r="Q112" i="41"/>
  <c r="Q96" i="41"/>
  <c r="R77" i="41"/>
  <c r="S122" i="41"/>
  <c r="S106" i="41"/>
  <c r="S90" i="41"/>
  <c r="S115" i="41"/>
  <c r="S99" i="41"/>
  <c r="S124" i="41"/>
  <c r="S108" i="41"/>
  <c r="S92" i="41"/>
  <c r="S82" i="41"/>
  <c r="S117" i="41"/>
  <c r="S101" i="41"/>
  <c r="S87" i="41"/>
  <c r="S78" i="41"/>
  <c r="S126" i="41"/>
  <c r="S110" i="41"/>
  <c r="S94" i="41"/>
  <c r="S119" i="41"/>
  <c r="S103" i="41"/>
  <c r="S112" i="41"/>
  <c r="S96" i="41"/>
  <c r="S86" i="41"/>
  <c r="S81" i="41"/>
  <c r="S121" i="41"/>
  <c r="S105" i="41"/>
  <c r="S89" i="41"/>
  <c r="S84" i="41"/>
  <c r="S77" i="41"/>
  <c r="S114" i="41"/>
  <c r="S98" i="41"/>
  <c r="Q102" i="41"/>
  <c r="R102" i="41"/>
  <c r="Q105" i="41"/>
  <c r="R111" i="41"/>
  <c r="R114" i="41"/>
  <c r="S120" i="41"/>
  <c r="S123" i="41"/>
  <c r="R85" i="41"/>
  <c r="S85" i="41"/>
  <c r="Q84" i="41"/>
  <c r="R80" i="41"/>
  <c r="R128" i="41"/>
  <c r="E139" i="41"/>
  <c r="E129" i="41"/>
  <c r="E144" i="41"/>
  <c r="E53" i="41"/>
  <c r="AB56" i="41"/>
  <c r="E155" i="41"/>
  <c r="AB58" i="41"/>
  <c r="D116" i="41"/>
  <c r="D133" i="41"/>
  <c r="D152" i="41"/>
  <c r="D163" i="41"/>
  <c r="E116" i="41"/>
  <c r="E133" i="41"/>
  <c r="E137" i="41"/>
  <c r="E152" i="41"/>
  <c r="E163" i="41"/>
  <c r="CT3" i="41"/>
  <c r="D117" i="41"/>
  <c r="D141" i="41"/>
  <c r="D160" i="41"/>
  <c r="AB24" i="41"/>
  <c r="AB26" i="41"/>
  <c r="AB53" i="41"/>
  <c r="E117" i="41"/>
  <c r="D130" i="41"/>
  <c r="E141" i="41"/>
  <c r="E145" i="41"/>
  <c r="E160" i="41"/>
  <c r="AB35" i="41"/>
  <c r="AC53" i="41"/>
  <c r="E118" i="41"/>
  <c r="D124" i="41"/>
  <c r="E130" i="41"/>
  <c r="D149" i="41"/>
  <c r="AB42" i="41"/>
  <c r="D120" i="41"/>
  <c r="E124" i="41"/>
  <c r="D138" i="41"/>
  <c r="E149" i="41"/>
  <c r="E153" i="41"/>
  <c r="AD3" i="41"/>
  <c r="AC59" i="41"/>
  <c r="E120" i="41"/>
  <c r="D127" i="41"/>
  <c r="E138" i="41"/>
  <c r="D157" i="41"/>
  <c r="E127" i="41"/>
  <c r="D146" i="41"/>
  <c r="E157" i="41"/>
  <c r="E161" i="41"/>
  <c r="D121" i="41"/>
  <c r="D131" i="41"/>
  <c r="E135" i="41"/>
  <c r="E146" i="41"/>
  <c r="D165" i="41"/>
  <c r="AC37" i="41"/>
  <c r="E121" i="41"/>
  <c r="E131" i="41"/>
  <c r="D154" i="41"/>
  <c r="E165" i="41"/>
  <c r="D128" i="41"/>
  <c r="D139" i="41"/>
  <c r="E143" i="41"/>
  <c r="E154" i="41"/>
  <c r="D162" i="41"/>
  <c r="D136" i="41"/>
  <c r="D147" i="41"/>
  <c r="E151" i="41"/>
  <c r="E162" i="41"/>
  <c r="E136" i="41"/>
  <c r="E147" i="41"/>
  <c r="AC60" i="41"/>
  <c r="D144" i="41"/>
  <c r="D155" i="41"/>
  <c r="E159" i="41"/>
  <c r="I126" i="41"/>
  <c r="D125" i="41"/>
  <c r="D134" i="41"/>
  <c r="D142" i="41"/>
  <c r="D150" i="41"/>
  <c r="D158" i="41"/>
  <c r="D166" i="41"/>
  <c r="D118" i="41"/>
  <c r="E125" i="41"/>
  <c r="E134" i="41"/>
  <c r="E142" i="41"/>
  <c r="E150" i="41"/>
  <c r="E158" i="41"/>
  <c r="E166" i="41"/>
  <c r="C122" i="41"/>
  <c r="D145" i="41"/>
  <c r="D126" i="41"/>
  <c r="E123" i="41"/>
  <c r="E126" i="41"/>
  <c r="D132" i="41"/>
  <c r="D140" i="41"/>
  <c r="D148" i="41"/>
  <c r="D156" i="41"/>
  <c r="D164" i="41"/>
  <c r="D153" i="41"/>
  <c r="D161" i="41"/>
  <c r="D123" i="41"/>
  <c r="D119" i="41"/>
  <c r="E132" i="41"/>
  <c r="E140" i="41"/>
  <c r="E148" i="41"/>
  <c r="E156" i="41"/>
  <c r="E164" i="41"/>
  <c r="D167" i="41"/>
  <c r="D129" i="41"/>
  <c r="D137" i="41"/>
  <c r="E119" i="41"/>
  <c r="D135" i="41"/>
  <c r="D143" i="41"/>
  <c r="D151" i="41"/>
  <c r="E199" i="41"/>
  <c r="D205" i="41"/>
  <c r="E211" i="41"/>
  <c r="E205" i="41"/>
  <c r="CL179" i="41"/>
  <c r="CJ179" i="41" s="1"/>
  <c r="E201" i="41"/>
  <c r="D175" i="41"/>
  <c r="E186" i="41"/>
  <c r="K173" i="41"/>
  <c r="E175" i="41"/>
  <c r="C190" i="41"/>
  <c r="C172" i="41"/>
  <c r="E195" i="41"/>
  <c r="E218" i="41"/>
  <c r="AB38" i="41"/>
  <c r="AB46" i="41"/>
  <c r="AC57" i="41"/>
  <c r="AB16" i="41"/>
  <c r="C16" i="41"/>
  <c r="C12" i="41" s="1"/>
  <c r="AC46" i="41"/>
  <c r="CP123" i="41" a="1"/>
  <c r="CP123" i="41" s="1"/>
  <c r="D172" i="41"/>
  <c r="D203" i="41"/>
  <c r="E181" i="41"/>
  <c r="D218" i="41"/>
  <c r="E25" i="41"/>
  <c r="E61" i="41"/>
  <c r="CK123" i="41"/>
  <c r="E203" i="41"/>
  <c r="AA16" i="41"/>
  <c r="AB54" i="41"/>
  <c r="AB59" i="41"/>
  <c r="E173" i="41"/>
  <c r="D186" i="41"/>
  <c r="AZ21" i="41"/>
  <c r="AW21" i="41" s="1"/>
  <c r="AZ87" i="41"/>
  <c r="AZ63" i="41"/>
  <c r="AZ93" i="41"/>
  <c r="AZ94" i="41"/>
  <c r="AZ105" i="41"/>
  <c r="AW105" i="41" s="1"/>
  <c r="CL122" i="41"/>
  <c r="CN132" i="41"/>
  <c r="CN131" i="41"/>
  <c r="CL124" i="41"/>
  <c r="CO123" i="41" a="1"/>
  <c r="CO123" i="41" s="1"/>
  <c r="CJ123" i="41"/>
  <c r="AZ51" i="41"/>
  <c r="AZ52" i="41"/>
  <c r="AZ190" i="41"/>
  <c r="AW190" i="41" s="1"/>
  <c r="AZ69" i="41"/>
  <c r="AZ39" i="41"/>
  <c r="AZ165" i="41"/>
  <c r="AW165" i="41" s="1"/>
  <c r="AZ201" i="41"/>
  <c r="AW201" i="41" s="1"/>
  <c r="E17" i="41"/>
  <c r="AB49" i="41"/>
  <c r="AZ99" i="41"/>
  <c r="AZ100" i="41" s="1"/>
  <c r="D53" i="41"/>
  <c r="D45" i="41"/>
  <c r="D42" i="41"/>
  <c r="D41" i="41"/>
  <c r="D40" i="41"/>
  <c r="D39" i="41"/>
  <c r="D38" i="41"/>
  <c r="D32" i="41"/>
  <c r="D24" i="41"/>
  <c r="D26" i="41"/>
  <c r="D46" i="41"/>
  <c r="D11" i="41"/>
  <c r="D23" i="41"/>
  <c r="D57" i="41"/>
  <c r="D36" i="41"/>
  <c r="D28" i="41"/>
  <c r="D58" i="41"/>
  <c r="D10" i="41"/>
  <c r="D60" i="41"/>
  <c r="D54" i="41"/>
  <c r="D37" i="41"/>
  <c r="D20" i="41"/>
  <c r="D15" i="41"/>
  <c r="D43" i="41"/>
  <c r="D50" i="41"/>
  <c r="D47" i="41"/>
  <c r="D33" i="41"/>
  <c r="D29" i="41"/>
  <c r="D19" i="41"/>
  <c r="D61" i="41"/>
  <c r="D59" i="41"/>
  <c r="D13" i="41"/>
  <c r="D51" i="41"/>
  <c r="D44" i="41"/>
  <c r="D55" i="41"/>
  <c r="D18" i="41"/>
  <c r="D12" i="41"/>
  <c r="D21" i="41"/>
  <c r="D22" i="41"/>
  <c r="D56" i="41"/>
  <c r="AZ196" i="41"/>
  <c r="AW196" i="41" s="1"/>
  <c r="E39" i="41"/>
  <c r="E38" i="41"/>
  <c r="E32" i="41"/>
  <c r="E24" i="41"/>
  <c r="E13" i="41"/>
  <c r="E54" i="41"/>
  <c r="E46" i="41"/>
  <c r="E31" i="41"/>
  <c r="E51" i="41"/>
  <c r="E27" i="41"/>
  <c r="E23" i="41"/>
  <c r="E57" i="41"/>
  <c r="E36" i="41"/>
  <c r="E28" i="41"/>
  <c r="E60" i="41"/>
  <c r="E40" i="41"/>
  <c r="E37" i="41"/>
  <c r="E20" i="41"/>
  <c r="E15" i="41"/>
  <c r="E19" i="41"/>
  <c r="E10" i="41"/>
  <c r="E34" i="41"/>
  <c r="E12" i="41"/>
  <c r="E43" i="41"/>
  <c r="E50" i="41"/>
  <c r="E47" i="41"/>
  <c r="E33" i="41"/>
  <c r="E58" i="41"/>
  <c r="E29" i="41"/>
  <c r="E55" i="41"/>
  <c r="E45" i="41"/>
  <c r="E44" i="41"/>
  <c r="E18" i="41"/>
  <c r="E56" i="41"/>
  <c r="E21" i="41"/>
  <c r="E22" i="41"/>
  <c r="AZ33" i="41"/>
  <c r="AW33" i="41" s="1"/>
  <c r="AZ34" i="41"/>
  <c r="AW34" i="41" s="1"/>
  <c r="AZ46" i="41"/>
  <c r="AW46" i="41" s="1"/>
  <c r="D52" i="41"/>
  <c r="AZ57" i="41"/>
  <c r="AZ58" i="41" s="1"/>
  <c r="E42" i="41"/>
  <c r="E52" i="41"/>
  <c r="C203" i="41"/>
  <c r="C210" i="41"/>
  <c r="C197" i="41"/>
  <c r="C182" i="41"/>
  <c r="C194" i="41"/>
  <c r="C175" i="41"/>
  <c r="C216" i="41"/>
  <c r="C198" i="41"/>
  <c r="C192" i="41"/>
  <c r="C185" i="41"/>
  <c r="C193" i="41"/>
  <c r="C181" i="41"/>
  <c r="C174" i="41"/>
  <c r="C211" i="41"/>
  <c r="C196" i="41"/>
  <c r="C195" i="41"/>
  <c r="C218" i="41"/>
  <c r="C213" i="41"/>
  <c r="C201" i="41"/>
  <c r="C187" i="41"/>
  <c r="C178" i="41"/>
  <c r="C207" i="41"/>
  <c r="C183" i="41"/>
  <c r="C212" i="41"/>
  <c r="C209" i="41"/>
  <c r="C205" i="41"/>
  <c r="C188" i="41"/>
  <c r="C173" i="41"/>
  <c r="C219" i="41"/>
  <c r="C202" i="41"/>
  <c r="C199" i="41"/>
  <c r="C179" i="41"/>
  <c r="C222" i="41"/>
  <c r="C215" i="41"/>
  <c r="C191" i="41"/>
  <c r="C189" i="41"/>
  <c r="C204" i="41"/>
  <c r="C176" i="41"/>
  <c r="C208" i="41"/>
  <c r="C221" i="41"/>
  <c r="C206" i="41"/>
  <c r="C171" i="41"/>
  <c r="C200" i="41"/>
  <c r="C180" i="41"/>
  <c r="C184" i="41"/>
  <c r="C217" i="41"/>
  <c r="C220" i="41"/>
  <c r="C186" i="41"/>
  <c r="C214" i="41"/>
  <c r="D14" i="41"/>
  <c r="D31" i="41"/>
  <c r="AZ75" i="41"/>
  <c r="AZ76" i="41" s="1"/>
  <c r="AZ77" i="41" s="1"/>
  <c r="AZ231" i="41"/>
  <c r="AW231" i="41" s="1"/>
  <c r="AZ261" i="41"/>
  <c r="AW261" i="41" s="1"/>
  <c r="E14" i="41"/>
  <c r="E41" i="41"/>
  <c r="AZ129" i="41"/>
  <c r="AW129" i="41" s="1"/>
  <c r="AZ141" i="41"/>
  <c r="AW141" i="41" s="1"/>
  <c r="E11" i="41"/>
  <c r="E26" i="41"/>
  <c r="D30" i="41"/>
  <c r="D48" i="41"/>
  <c r="D49" i="41"/>
  <c r="AC30" i="41"/>
  <c r="AB60" i="41"/>
  <c r="AC48" i="41"/>
  <c r="AC35" i="41"/>
  <c r="AC34" i="41"/>
  <c r="AC50" i="41"/>
  <c r="AC47" i="41"/>
  <c r="AC43" i="41"/>
  <c r="AC24" i="41"/>
  <c r="AB47" i="41"/>
  <c r="AC38" i="41"/>
  <c r="AC33" i="41"/>
  <c r="AC58" i="41"/>
  <c r="AC29" i="41"/>
  <c r="AB41" i="41"/>
  <c r="AB52" i="41"/>
  <c r="AC55" i="41"/>
  <c r="AC44" i="41"/>
  <c r="AC25" i="41"/>
  <c r="AC51" i="41"/>
  <c r="AC41" i="41"/>
  <c r="AC52" i="41"/>
  <c r="AC21" i="41"/>
  <c r="AB57" i="41"/>
  <c r="AB45" i="41"/>
  <c r="AC23" i="41"/>
  <c r="AB28" i="41"/>
  <c r="AC56" i="41"/>
  <c r="AC28" i="41"/>
  <c r="AB23" i="41"/>
  <c r="AC49" i="41"/>
  <c r="AC22" i="41"/>
  <c r="AC32" i="41"/>
  <c r="AC54" i="41"/>
  <c r="AC36" i="41"/>
  <c r="AB32" i="41"/>
  <c r="AC27" i="41"/>
  <c r="D27" i="41"/>
  <c r="E30" i="41"/>
  <c r="AB31" i="41"/>
  <c r="D35" i="41"/>
  <c r="AB39" i="41"/>
  <c r="AC42" i="41"/>
  <c r="AC45" i="41"/>
  <c r="E48" i="41"/>
  <c r="E49" i="41"/>
  <c r="AZ207" i="41"/>
  <c r="AW207" i="41" s="1"/>
  <c r="AZ208" i="41"/>
  <c r="AW208" i="41" s="1"/>
  <c r="AZ279" i="41"/>
  <c r="AW279" i="41" s="1"/>
  <c r="D17" i="41"/>
  <c r="AC31" i="41"/>
  <c r="E35" i="41"/>
  <c r="AC39" i="41"/>
  <c r="AB40" i="41"/>
  <c r="D25" i="41"/>
  <c r="AC26" i="41"/>
  <c r="AB27" i="41"/>
  <c r="AB36" i="41"/>
  <c r="AZ243" i="41"/>
  <c r="AW243" i="41" s="1"/>
  <c r="AB22" i="41"/>
  <c r="AZ117" i="41"/>
  <c r="AW117" i="41" s="1"/>
  <c r="AZ118" i="41"/>
  <c r="AW118" i="41" s="1"/>
  <c r="AZ183" i="41"/>
  <c r="AW183" i="41" s="1"/>
  <c r="AB48" i="41"/>
  <c r="AZ135" i="41"/>
  <c r="AW135" i="41" s="1"/>
  <c r="AZ285" i="41"/>
  <c r="AW285" i="41" s="1"/>
  <c r="AZ255" i="41"/>
  <c r="AW255" i="41" s="1"/>
  <c r="AZ28" i="41"/>
  <c r="AW28" i="41" s="1"/>
  <c r="AZ81" i="41"/>
  <c r="AZ82" i="41" s="1"/>
  <c r="AB44" i="41"/>
  <c r="AB50" i="41"/>
  <c r="AZ111" i="41"/>
  <c r="AZ112" i="41" s="1"/>
  <c r="AW112" i="41" s="1"/>
  <c r="AZ273" i="41"/>
  <c r="AB29" i="41"/>
  <c r="AZ214" i="41"/>
  <c r="AW214" i="41" s="1"/>
  <c r="AZ225" i="41"/>
  <c r="AZ238" i="41"/>
  <c r="E194" i="41"/>
  <c r="AZ147" i="41"/>
  <c r="AW147" i="41" s="1"/>
  <c r="AD15" i="41"/>
  <c r="AZ159" i="41"/>
  <c r="AW159" i="41" s="1"/>
  <c r="AZ171" i="41"/>
  <c r="AZ172" i="41" s="1"/>
  <c r="AW172" i="41" s="1"/>
  <c r="E180" i="41"/>
  <c r="E209" i="41"/>
  <c r="E216" i="41"/>
  <c r="E190" i="41"/>
  <c r="E185" i="41"/>
  <c r="E176" i="41"/>
  <c r="E171" i="41"/>
  <c r="E210" i="41"/>
  <c r="E204" i="41"/>
  <c r="E189" i="41"/>
  <c r="E174" i="41"/>
  <c r="E222" i="41"/>
  <c r="E182" i="41"/>
  <c r="E208" i="41"/>
  <c r="E191" i="41"/>
  <c r="E207" i="41"/>
  <c r="E212" i="41"/>
  <c r="E197" i="41"/>
  <c r="E183" i="41"/>
  <c r="E196" i="41"/>
  <c r="E219" i="41"/>
  <c r="E214" i="41"/>
  <c r="E188" i="41"/>
  <c r="E184" i="41"/>
  <c r="E202" i="41"/>
  <c r="E179" i="41"/>
  <c r="E192" i="41"/>
  <c r="E215" i="41"/>
  <c r="E172" i="41"/>
  <c r="E200" i="41"/>
  <c r="E193" i="41"/>
  <c r="E220" i="41"/>
  <c r="AB51" i="41"/>
  <c r="AA61" i="41"/>
  <c r="AC11" i="41" s="1"/>
  <c r="AB55" i="41"/>
  <c r="AZ123" i="41"/>
  <c r="AW123" i="41" s="1"/>
  <c r="D215" i="41"/>
  <c r="E217" i="41"/>
  <c r="AZ177" i="41"/>
  <c r="AW177" i="41" s="1"/>
  <c r="D178" i="41"/>
  <c r="D180" i="41"/>
  <c r="E178" i="41"/>
  <c r="E198" i="41"/>
  <c r="AZ219" i="41"/>
  <c r="AW219" i="41" s="1"/>
  <c r="E221" i="41"/>
  <c r="D217" i="41"/>
  <c r="D209" i="41"/>
  <c r="D201" i="41"/>
  <c r="D193" i="41"/>
  <c r="D173" i="41"/>
  <c r="D219" i="41"/>
  <c r="D206" i="41"/>
  <c r="D213" i="41"/>
  <c r="D200" i="41"/>
  <c r="D187" i="41"/>
  <c r="D216" i="41"/>
  <c r="D198" i="41"/>
  <c r="D210" i="41"/>
  <c r="D204" i="41"/>
  <c r="D189" i="41"/>
  <c r="D174" i="41"/>
  <c r="D185" i="41"/>
  <c r="D208" i="41"/>
  <c r="D191" i="41"/>
  <c r="D211" i="41"/>
  <c r="D196" i="41"/>
  <c r="D195" i="41"/>
  <c r="D194" i="41"/>
  <c r="D212" i="41"/>
  <c r="D197" i="41"/>
  <c r="D207" i="41"/>
  <c r="D183" i="41"/>
  <c r="D214" i="41"/>
  <c r="D188" i="41"/>
  <c r="D184" i="41"/>
  <c r="D202" i="41"/>
  <c r="D199" i="41"/>
  <c r="D179" i="41"/>
  <c r="D222" i="41"/>
  <c r="D192" i="41"/>
  <c r="D171" i="41"/>
  <c r="D220" i="41"/>
  <c r="D182" i="41"/>
  <c r="D190" i="41"/>
  <c r="AB21" i="41"/>
  <c r="AB30" i="41"/>
  <c r="AB34" i="41"/>
  <c r="AB33" i="41"/>
  <c r="E187" i="41"/>
  <c r="AZ249" i="41"/>
  <c r="E206" i="41"/>
  <c r="AZ268" i="41"/>
  <c r="AW268" i="41" s="1"/>
  <c r="AZ269" i="41"/>
  <c r="AW269" i="41" s="1"/>
  <c r="D221" i="41"/>
  <c r="AB43" i="41"/>
  <c r="AB37" i="41"/>
  <c r="AZ153" i="41"/>
  <c r="D181" i="41"/>
  <c r="R84" i="40"/>
  <c r="S84" i="40"/>
  <c r="R80" i="40"/>
  <c r="S85" i="40"/>
  <c r="R70" i="40"/>
  <c r="S80" i="40"/>
  <c r="S73" i="40"/>
  <c r="R73" i="40"/>
  <c r="D106" i="40"/>
  <c r="E87" i="40"/>
  <c r="R63" i="40"/>
  <c r="D89" i="40"/>
  <c r="D107" i="40"/>
  <c r="S56" i="40"/>
  <c r="S63" i="40"/>
  <c r="R68" i="40"/>
  <c r="S71" i="40"/>
  <c r="R75" i="40"/>
  <c r="S78" i="40"/>
  <c r="E11" i="40"/>
  <c r="E36" i="40"/>
  <c r="E81" i="40"/>
  <c r="E89" i="40"/>
  <c r="D98" i="40"/>
  <c r="D103" i="40"/>
  <c r="E107" i="40"/>
  <c r="R57" i="40"/>
  <c r="S68" i="40"/>
  <c r="S75" i="40"/>
  <c r="D91" i="40"/>
  <c r="E33" i="40"/>
  <c r="D88" i="40"/>
  <c r="E80" i="40"/>
  <c r="R71" i="40"/>
  <c r="D82" i="40"/>
  <c r="E98" i="40"/>
  <c r="E103" i="40"/>
  <c r="S57" i="40"/>
  <c r="D95" i="40"/>
  <c r="E100" i="40"/>
  <c r="E20" i="40"/>
  <c r="E26" i="40"/>
  <c r="D86" i="40"/>
  <c r="D21" i="40"/>
  <c r="E92" i="40"/>
  <c r="R81" i="40"/>
  <c r="D81" i="40"/>
  <c r="D13" i="40"/>
  <c r="E13" i="40"/>
  <c r="E30" i="40"/>
  <c r="E82" i="40"/>
  <c r="D94" i="40"/>
  <c r="S58" i="40"/>
  <c r="D79" i="40"/>
  <c r="E106" i="40"/>
  <c r="S81" i="40"/>
  <c r="R56" i="40"/>
  <c r="R78" i="40"/>
  <c r="AD3" i="40"/>
  <c r="D14" i="40"/>
  <c r="D83" i="40"/>
  <c r="D90" i="40"/>
  <c r="E94" i="40"/>
  <c r="D108" i="40"/>
  <c r="Y58" i="40"/>
  <c r="R72" i="40"/>
  <c r="S79" i="40"/>
  <c r="R83" i="40"/>
  <c r="D22" i="40"/>
  <c r="E88" i="40"/>
  <c r="E93" i="40"/>
  <c r="E14" i="40"/>
  <c r="E83" i="40"/>
  <c r="E90" i="40"/>
  <c r="D104" i="40"/>
  <c r="E108" i="40"/>
  <c r="R59" i="40"/>
  <c r="R69" i="40"/>
  <c r="S72" i="40"/>
  <c r="R76" i="40"/>
  <c r="S83" i="40"/>
  <c r="D100" i="40"/>
  <c r="E95" i="40"/>
  <c r="D26" i="40"/>
  <c r="E85" i="40"/>
  <c r="E91" i="40"/>
  <c r="D105" i="40"/>
  <c r="E86" i="40"/>
  <c r="D101" i="40"/>
  <c r="E21" i="40"/>
  <c r="D87" i="40"/>
  <c r="D92" i="40"/>
  <c r="E101" i="40"/>
  <c r="D97" i="40"/>
  <c r="E79" i="40"/>
  <c r="E97" i="40"/>
  <c r="E15" i="40"/>
  <c r="E25" i="40"/>
  <c r="D38" i="40"/>
  <c r="E104" i="40"/>
  <c r="S59" i="40"/>
  <c r="S69" i="40"/>
  <c r="S76" i="40"/>
  <c r="W66" i="40"/>
  <c r="Q66" i="40"/>
  <c r="Q63" i="40"/>
  <c r="Q76" i="40"/>
  <c r="Q83" i="40"/>
  <c r="Q77" i="40"/>
  <c r="Q69" i="40"/>
  <c r="Q68" i="40"/>
  <c r="Q73" i="40"/>
  <c r="Q70" i="40"/>
  <c r="Q85" i="40"/>
  <c r="Q58" i="40"/>
  <c r="Q56" i="40"/>
  <c r="Q81" i="40"/>
  <c r="Q78" i="40"/>
  <c r="Q60" i="40"/>
  <c r="Q75" i="40"/>
  <c r="Q82" i="40"/>
  <c r="Q74" i="40"/>
  <c r="Q65" i="40"/>
  <c r="Q57" i="40"/>
  <c r="Q59" i="40"/>
  <c r="Q80" i="40"/>
  <c r="Q79" i="40"/>
  <c r="Q71" i="40"/>
  <c r="Q64" i="40"/>
  <c r="Q84" i="40"/>
  <c r="Q61" i="40"/>
  <c r="Q67" i="40"/>
  <c r="Q72" i="40"/>
  <c r="R79" i="40"/>
  <c r="R65" i="40"/>
  <c r="R74" i="40"/>
  <c r="R82" i="40"/>
  <c r="R58" i="40"/>
  <c r="S65" i="40"/>
  <c r="S74" i="40"/>
  <c r="K80" i="40"/>
  <c r="C84" i="40"/>
  <c r="C78" i="40" s="1"/>
  <c r="D102" i="40"/>
  <c r="E105" i="40"/>
  <c r="D80" i="40"/>
  <c r="D99" i="40"/>
  <c r="E102" i="40"/>
  <c r="D96" i="40"/>
  <c r="E99" i="40"/>
  <c r="D109" i="40"/>
  <c r="D85" i="40"/>
  <c r="E96" i="40"/>
  <c r="D15" i="40"/>
  <c r="E22" i="40"/>
  <c r="E38" i="40"/>
  <c r="AB28" i="40"/>
  <c r="E23" i="40"/>
  <c r="D39" i="40"/>
  <c r="AB39" i="40"/>
  <c r="E17" i="40"/>
  <c r="D29" i="40"/>
  <c r="E18" i="40"/>
  <c r="D24" i="40"/>
  <c r="E29" i="40"/>
  <c r="D35" i="40"/>
  <c r="D19" i="40"/>
  <c r="E24" i="40"/>
  <c r="E35" i="40"/>
  <c r="E40" i="40"/>
  <c r="E39" i="40"/>
  <c r="E10" i="40"/>
  <c r="E19" i="40"/>
  <c r="D11" i="40"/>
  <c r="D20" i="40"/>
  <c r="D30" i="40"/>
  <c r="C230" i="40"/>
  <c r="C270" i="40" s="1"/>
  <c r="K226" i="40"/>
  <c r="D263" i="40"/>
  <c r="AB26" i="40"/>
  <c r="AC37" i="40"/>
  <c r="AB32" i="40"/>
  <c r="AC21" i="40"/>
  <c r="AC32" i="40"/>
  <c r="AB35" i="40"/>
  <c r="AB24" i="40"/>
  <c r="AC35" i="40"/>
  <c r="D36" i="40"/>
  <c r="D40" i="40"/>
  <c r="AB31" i="40"/>
  <c r="AC34" i="40"/>
  <c r="AB40" i="40"/>
  <c r="AC29" i="40"/>
  <c r="D27" i="40"/>
  <c r="AB30" i="40"/>
  <c r="D23" i="40"/>
  <c r="E27" i="40"/>
  <c r="E32" i="40"/>
  <c r="AB23" i="40"/>
  <c r="AB37" i="40"/>
  <c r="AB29" i="40"/>
  <c r="AB38" i="40"/>
  <c r="AC38" i="40"/>
  <c r="AB22" i="40"/>
  <c r="AC30" i="40"/>
  <c r="AB33" i="40"/>
  <c r="D37" i="40"/>
  <c r="AC26" i="40"/>
  <c r="AB27" i="40"/>
  <c r="D237" i="40"/>
  <c r="AC27" i="40"/>
  <c r="D32" i="40"/>
  <c r="AC22" i="40"/>
  <c r="AB25" i="40"/>
  <c r="AB36" i="40"/>
  <c r="D18" i="40"/>
  <c r="E37" i="40"/>
  <c r="AC28" i="40"/>
  <c r="AC39" i="40"/>
  <c r="AB34" i="40"/>
  <c r="D268" i="40"/>
  <c r="AC23" i="40"/>
  <c r="AB21" i="40"/>
  <c r="AC25" i="40"/>
  <c r="AC36" i="40"/>
  <c r="D10" i="40"/>
  <c r="D33" i="40"/>
  <c r="AC66" i="40"/>
  <c r="AB62" i="40"/>
  <c r="P83" i="40" s="1"/>
  <c r="AD62" i="40" s="1"/>
  <c r="AA62" i="40"/>
  <c r="C16" i="40"/>
  <c r="D34" i="40"/>
  <c r="D12" i="40"/>
  <c r="D31" i="40"/>
  <c r="E34" i="40"/>
  <c r="E12" i="40"/>
  <c r="D28" i="40"/>
  <c r="E31" i="40"/>
  <c r="D41" i="40"/>
  <c r="D17" i="40"/>
  <c r="E28" i="40"/>
  <c r="AB16" i="40"/>
  <c r="AD61" i="40"/>
  <c r="AA16" i="40"/>
  <c r="AD15" i="40"/>
  <c r="AA41" i="40"/>
  <c r="AC11" i="40" s="1"/>
  <c r="AC24" i="40"/>
  <c r="AC40" i="40"/>
  <c r="AC33" i="40"/>
  <c r="AZ27" i="40"/>
  <c r="AZ81" i="40"/>
  <c r="AZ82" i="40" s="1"/>
  <c r="AZ39" i="40"/>
  <c r="AZ177" i="40"/>
  <c r="AW177" i="40" s="1"/>
  <c r="AZ111" i="40"/>
  <c r="AW111" i="40" s="1"/>
  <c r="AZ123" i="40"/>
  <c r="AW123" i="40" s="1"/>
  <c r="AZ21" i="40"/>
  <c r="AW21" i="40" s="1"/>
  <c r="AZ45" i="40"/>
  <c r="AZ46" i="40"/>
  <c r="AW46" i="40" s="1"/>
  <c r="CT3" i="40"/>
  <c r="AZ33" i="40"/>
  <c r="AW33" i="40" s="1"/>
  <c r="AZ75" i="40"/>
  <c r="AZ93" i="40"/>
  <c r="AZ94" i="40" s="1"/>
  <c r="AZ256" i="40"/>
  <c r="AW256" i="40" s="1"/>
  <c r="AZ129" i="40"/>
  <c r="AW129" i="40" s="1"/>
  <c r="AZ58" i="40"/>
  <c r="AZ117" i="40"/>
  <c r="AW117" i="40" s="1"/>
  <c r="AZ201" i="40"/>
  <c r="AW201" i="40" s="1"/>
  <c r="AZ225" i="40"/>
  <c r="AW225" i="40" s="1"/>
  <c r="AZ64" i="40"/>
  <c r="AZ105" i="40"/>
  <c r="AZ51" i="40"/>
  <c r="AZ52" i="40" s="1"/>
  <c r="E233" i="40"/>
  <c r="E267" i="40"/>
  <c r="E259" i="40"/>
  <c r="E251" i="40"/>
  <c r="E243" i="40"/>
  <c r="E229" i="40"/>
  <c r="E232" i="40"/>
  <c r="E265" i="40"/>
  <c r="E252" i="40"/>
  <c r="E245" i="40"/>
  <c r="E234" i="40"/>
  <c r="E271" i="40"/>
  <c r="E258" i="40"/>
  <c r="E231" i="40"/>
  <c r="E270" i="40"/>
  <c r="E263" i="40"/>
  <c r="E257" i="40"/>
  <c r="E228" i="40"/>
  <c r="E274" i="40"/>
  <c r="E253" i="40"/>
  <c r="E256" i="40"/>
  <c r="E224" i="40"/>
  <c r="E261" i="40"/>
  <c r="E260" i="40"/>
  <c r="E225" i="40"/>
  <c r="E262" i="40"/>
  <c r="E244" i="40"/>
  <c r="E236" i="40"/>
  <c r="E273" i="40"/>
  <c r="E254" i="40"/>
  <c r="E237" i="40"/>
  <c r="E266" i="40"/>
  <c r="E250" i="40"/>
  <c r="E227" i="40"/>
  <c r="E235" i="40"/>
  <c r="E264" i="40"/>
  <c r="E248" i="40"/>
  <c r="E241" i="40"/>
  <c r="E272" i="40"/>
  <c r="E242" i="40"/>
  <c r="E246" i="40"/>
  <c r="E226" i="40"/>
  <c r="E268" i="40"/>
  <c r="E239" i="40"/>
  <c r="E249" i="40"/>
  <c r="E247" i="40"/>
  <c r="E255" i="40"/>
  <c r="E275" i="40"/>
  <c r="E240" i="40"/>
  <c r="AZ69" i="40"/>
  <c r="AZ87" i="40"/>
  <c r="E269" i="40"/>
  <c r="AZ172" i="40"/>
  <c r="AW172" i="40" s="1"/>
  <c r="AZ261" i="40"/>
  <c r="AW261" i="40" s="1"/>
  <c r="AZ189" i="40"/>
  <c r="AW189" i="40" s="1"/>
  <c r="AZ160" i="40"/>
  <c r="AW160" i="40" s="1"/>
  <c r="AZ161" i="40"/>
  <c r="AW161" i="40" s="1"/>
  <c r="AZ213" i="40"/>
  <c r="AW213" i="40" s="1"/>
  <c r="CJ123" i="40"/>
  <c r="CL124" i="40"/>
  <c r="CL122" i="40"/>
  <c r="CO123" i="40" a="1"/>
  <c r="CO123" i="40" s="1"/>
  <c r="CN132" i="40"/>
  <c r="CN131" i="40"/>
  <c r="AZ165" i="40"/>
  <c r="AW165" i="40" s="1"/>
  <c r="AZ99" i="40"/>
  <c r="AZ100" i="40" s="1"/>
  <c r="AZ267" i="40"/>
  <c r="AZ279" i="40"/>
  <c r="AW279" i="40" s="1"/>
  <c r="AZ237" i="40"/>
  <c r="AW237" i="40" s="1"/>
  <c r="AZ231" i="40"/>
  <c r="AW231" i="40" s="1"/>
  <c r="AZ232" i="40"/>
  <c r="AW232" i="40" s="1"/>
  <c r="AZ153" i="40"/>
  <c r="AZ154" i="40" s="1"/>
  <c r="AW154" i="40" s="1"/>
  <c r="AZ273" i="40"/>
  <c r="AW273" i="40" s="1"/>
  <c r="AZ141" i="40"/>
  <c r="AZ195" i="40"/>
  <c r="AZ219" i="40"/>
  <c r="AW219" i="40" s="1"/>
  <c r="AZ183" i="40"/>
  <c r="AZ207" i="40"/>
  <c r="AZ208" i="40" s="1"/>
  <c r="AW208" i="40" s="1"/>
  <c r="CK123" i="40"/>
  <c r="CP123" i="40" a="1"/>
  <c r="CP123" i="40" s="1"/>
  <c r="AZ136" i="40"/>
  <c r="AZ147" i="40"/>
  <c r="AZ286" i="40"/>
  <c r="AZ287" i="40" s="1"/>
  <c r="AW287" i="40" s="1"/>
  <c r="AZ249" i="40"/>
  <c r="AW249" i="40" s="1"/>
  <c r="D270" i="40"/>
  <c r="D262" i="40"/>
  <c r="D254" i="40"/>
  <c r="D246" i="40"/>
  <c r="D226" i="40"/>
  <c r="D233" i="40"/>
  <c r="D272" i="40"/>
  <c r="D264" i="40"/>
  <c r="D256" i="40"/>
  <c r="D248" i="40"/>
  <c r="D240" i="40"/>
  <c r="D225" i="40"/>
  <c r="D239" i="40"/>
  <c r="D235" i="40"/>
  <c r="D232" i="40"/>
  <c r="D265" i="40"/>
  <c r="D252" i="40"/>
  <c r="D245" i="40"/>
  <c r="D234" i="40"/>
  <c r="D271" i="40"/>
  <c r="D244" i="40"/>
  <c r="D229" i="40"/>
  <c r="D273" i="40"/>
  <c r="D251" i="40"/>
  <c r="D250" i="40"/>
  <c r="D249" i="40"/>
  <c r="D274" i="40"/>
  <c r="D253" i="40"/>
  <c r="D275" i="40"/>
  <c r="D259" i="40"/>
  <c r="D258" i="40"/>
  <c r="D257" i="40"/>
  <c r="D255" i="40"/>
  <c r="D266" i="40"/>
  <c r="D247" i="40"/>
  <c r="D224" i="40"/>
  <c r="D236" i="40"/>
  <c r="D231" i="40"/>
  <c r="D227" i="40"/>
  <c r="D261" i="40"/>
  <c r="D269" i="40"/>
  <c r="D243" i="40"/>
  <c r="D241" i="40"/>
  <c r="D267" i="40"/>
  <c r="D242" i="40"/>
  <c r="D228" i="40"/>
  <c r="D238" i="40"/>
  <c r="AZ243" i="40"/>
  <c r="CL179" i="40"/>
  <c r="CL180" i="40"/>
  <c r="CJ180" i="40" s="1"/>
  <c r="C234" i="40"/>
  <c r="C250" i="40"/>
  <c r="D67" i="13" l="1"/>
  <c r="D51" i="13"/>
  <c r="D35" i="13"/>
  <c r="D23" i="13"/>
  <c r="D66" i="13"/>
  <c r="D43" i="13"/>
  <c r="D49" i="13"/>
  <c r="D33" i="13"/>
  <c r="D68" i="13"/>
  <c r="D36" i="13"/>
  <c r="D64" i="13"/>
  <c r="D54" i="13"/>
  <c r="D38" i="13"/>
  <c r="D63" i="13"/>
  <c r="D69" i="13"/>
  <c r="D37" i="13"/>
  <c r="D40" i="13"/>
  <c r="D62" i="13"/>
  <c r="D46" i="13"/>
  <c r="D30" i="13"/>
  <c r="D55" i="13"/>
  <c r="D39" i="13"/>
  <c r="D19" i="13"/>
  <c r="D61" i="13"/>
  <c r="D70" i="13"/>
  <c r="D57" i="13"/>
  <c r="D41" i="13"/>
  <c r="D27" i="13"/>
  <c r="D47" i="13"/>
  <c r="D31" i="13"/>
  <c r="D50" i="13"/>
  <c r="D34" i="13"/>
  <c r="D26" i="13"/>
  <c r="D53" i="13"/>
  <c r="D65" i="13"/>
  <c r="D52" i="13"/>
  <c r="D24" i="13"/>
  <c r="D58" i="13"/>
  <c r="D42" i="13"/>
  <c r="D45" i="13"/>
  <c r="D60" i="13"/>
  <c r="D44" i="13"/>
  <c r="D22" i="13"/>
  <c r="D56" i="13"/>
  <c r="D21" i="13"/>
  <c r="D59" i="13"/>
  <c r="D20" i="13"/>
  <c r="D29" i="13"/>
  <c r="D48" i="13"/>
  <c r="D32" i="13"/>
  <c r="D28" i="13"/>
  <c r="AZ47" i="41"/>
  <c r="AW47" i="41" s="1"/>
  <c r="AZ22" i="41"/>
  <c r="AW22" i="41" s="1"/>
  <c r="CL180" i="41"/>
  <c r="AZ166" i="41"/>
  <c r="AW166" i="41" s="1"/>
  <c r="C34" i="41"/>
  <c r="C52" i="41"/>
  <c r="C32" i="41"/>
  <c r="C46" i="41"/>
  <c r="C43" i="41"/>
  <c r="AZ119" i="41"/>
  <c r="AW119" i="41" s="1"/>
  <c r="C44" i="41"/>
  <c r="AZ256" i="41"/>
  <c r="AW256" i="41" s="1"/>
  <c r="C127" i="41"/>
  <c r="C126" i="41"/>
  <c r="C123" i="41"/>
  <c r="C163" i="41"/>
  <c r="C159" i="41"/>
  <c r="C151" i="41"/>
  <c r="C143" i="41"/>
  <c r="C135" i="41"/>
  <c r="C164" i="41"/>
  <c r="C139" i="41"/>
  <c r="C160" i="41"/>
  <c r="C130" i="41"/>
  <c r="C167" i="41"/>
  <c r="C119" i="41"/>
  <c r="C156" i="41"/>
  <c r="C148" i="41"/>
  <c r="C140" i="41"/>
  <c r="C132" i="41"/>
  <c r="C166" i="41"/>
  <c r="C150" i="41"/>
  <c r="C142" i="41"/>
  <c r="C134" i="41"/>
  <c r="C125" i="41"/>
  <c r="C155" i="41"/>
  <c r="C147" i="41"/>
  <c r="C131" i="41"/>
  <c r="C117" i="41"/>
  <c r="C124" i="41"/>
  <c r="C152" i="41"/>
  <c r="C144" i="41"/>
  <c r="C136" i="41"/>
  <c r="C128" i="41"/>
  <c r="C165" i="41"/>
  <c r="C149" i="41"/>
  <c r="C141" i="41"/>
  <c r="C133" i="41"/>
  <c r="C154" i="41"/>
  <c r="C146" i="41"/>
  <c r="C138" i="41"/>
  <c r="C120" i="41"/>
  <c r="C161" i="41"/>
  <c r="C153" i="41"/>
  <c r="C145" i="41"/>
  <c r="C137" i="41"/>
  <c r="C129" i="41"/>
  <c r="C118" i="41"/>
  <c r="C158" i="41"/>
  <c r="C121" i="41"/>
  <c r="C116" i="41"/>
  <c r="C157" i="41"/>
  <c r="C162" i="41"/>
  <c r="C31" i="41"/>
  <c r="C58" i="41"/>
  <c r="C13" i="41"/>
  <c r="C15" i="41"/>
  <c r="C50" i="41"/>
  <c r="C17" i="41"/>
  <c r="C39" i="41"/>
  <c r="C55" i="41"/>
  <c r="C20" i="41"/>
  <c r="C19" i="41"/>
  <c r="C26" i="41"/>
  <c r="C24" i="41"/>
  <c r="C29" i="41"/>
  <c r="C18" i="41"/>
  <c r="C37" i="41"/>
  <c r="C30" i="41"/>
  <c r="AZ124" i="41"/>
  <c r="AZ184" i="41"/>
  <c r="AW184" i="41" s="1"/>
  <c r="C56" i="41"/>
  <c r="C54" i="41"/>
  <c r="C53" i="41"/>
  <c r="C22" i="41"/>
  <c r="C60" i="41"/>
  <c r="C59" i="41"/>
  <c r="C21" i="41"/>
  <c r="C28" i="41"/>
  <c r="C40" i="41"/>
  <c r="C45" i="41"/>
  <c r="C41" i="41"/>
  <c r="C51" i="41"/>
  <c r="C57" i="41"/>
  <c r="C42" i="41"/>
  <c r="AZ244" i="41"/>
  <c r="AW244" i="41" s="1"/>
  <c r="C35" i="41"/>
  <c r="C61" i="41"/>
  <c r="C23" i="41"/>
  <c r="C25" i="41"/>
  <c r="C47" i="41"/>
  <c r="C27" i="41"/>
  <c r="C48" i="41"/>
  <c r="C14" i="41"/>
  <c r="C38" i="41"/>
  <c r="C49" i="41"/>
  <c r="C36" i="41"/>
  <c r="AZ29" i="41"/>
  <c r="AW29" i="41" s="1"/>
  <c r="C10" i="41"/>
  <c r="C11" i="41"/>
  <c r="C33" i="41"/>
  <c r="AZ59" i="41"/>
  <c r="AW59" i="41" s="1"/>
  <c r="AZ83" i="41"/>
  <c r="AZ101" i="41"/>
  <c r="AW101" i="41" s="1"/>
  <c r="AZ215" i="41"/>
  <c r="AW215" i="41" s="1"/>
  <c r="AZ197" i="41"/>
  <c r="AW197" i="41" s="1"/>
  <c r="AZ202" i="41"/>
  <c r="AZ220" i="41"/>
  <c r="AZ88" i="41"/>
  <c r="CJ180" i="41"/>
  <c r="CL181" i="41"/>
  <c r="CJ181" i="41" s="1"/>
  <c r="AZ209" i="41"/>
  <c r="AW209" i="41" s="1"/>
  <c r="AZ262" i="41"/>
  <c r="AW262" i="41" s="1"/>
  <c r="AZ48" i="41"/>
  <c r="AZ70" i="41"/>
  <c r="AZ71" i="41" s="1"/>
  <c r="AW71" i="41" s="1"/>
  <c r="AZ148" i="41"/>
  <c r="AW148" i="41" s="1"/>
  <c r="AW273" i="41"/>
  <c r="AZ274" i="41"/>
  <c r="AZ142" i="41"/>
  <c r="AZ35" i="41"/>
  <c r="AX21" i="41" a="1"/>
  <c r="AX21" i="41" s="1"/>
  <c r="BE21" i="41" s="1"/>
  <c r="BF21" i="41" s="1"/>
  <c r="BG21" i="41" s="1"/>
  <c r="BH21" i="41" s="1"/>
  <c r="BN21" i="41" s="1"/>
  <c r="BO21" i="41" s="1"/>
  <c r="BP21" i="41" s="1"/>
  <c r="BD21" i="41" s="1"/>
  <c r="AW249" i="41"/>
  <c r="AZ250" i="41"/>
  <c r="AZ251" i="41" s="1"/>
  <c r="AZ53" i="41"/>
  <c r="AZ54" i="41" s="1"/>
  <c r="AZ280" i="41"/>
  <c r="AW280" i="41" s="1"/>
  <c r="AZ160" i="41"/>
  <c r="AZ161" i="41" s="1"/>
  <c r="AW161" i="41" s="1"/>
  <c r="AW153" i="41"/>
  <c r="AZ154" i="41"/>
  <c r="AZ286" i="41"/>
  <c r="AZ287" i="41" s="1"/>
  <c r="AW287" i="41" s="1"/>
  <c r="AZ143" i="41"/>
  <c r="AW143" i="41" s="1"/>
  <c r="AZ95" i="41"/>
  <c r="AZ96" i="41" s="1"/>
  <c r="AW96" i="41" s="1"/>
  <c r="AZ270" i="41"/>
  <c r="AZ178" i="41"/>
  <c r="AZ179" i="41" s="1"/>
  <c r="AW179" i="41" s="1"/>
  <c r="AZ239" i="41"/>
  <c r="AW239" i="41" s="1"/>
  <c r="AZ232" i="41"/>
  <c r="AZ233" i="41" s="1"/>
  <c r="AW233" i="41" s="1"/>
  <c r="AZ130" i="41"/>
  <c r="AZ131" i="41" s="1"/>
  <c r="AW131" i="41" s="1"/>
  <c r="AZ191" i="41"/>
  <c r="AZ23" i="41"/>
  <c r="AZ24" i="41" s="1"/>
  <c r="AW171" i="41"/>
  <c r="AW111" i="41"/>
  <c r="AZ113" i="41"/>
  <c r="AZ78" i="41"/>
  <c r="AW78" i="41" s="1"/>
  <c r="AZ64" i="41"/>
  <c r="AW225" i="41"/>
  <c r="AZ226" i="41"/>
  <c r="AZ227" i="41" s="1"/>
  <c r="AW227" i="41" s="1"/>
  <c r="AZ40" i="41"/>
  <c r="AW40" i="41" s="1"/>
  <c r="AZ173" i="41"/>
  <c r="AW173" i="41" s="1"/>
  <c r="AW238" i="41"/>
  <c r="AZ136" i="41"/>
  <c r="AZ106" i="41"/>
  <c r="AZ162" i="40"/>
  <c r="AW162" i="40" s="1"/>
  <c r="AZ112" i="40"/>
  <c r="AW112" i="40" s="1"/>
  <c r="C106" i="40"/>
  <c r="C90" i="40"/>
  <c r="C83" i="40"/>
  <c r="C97" i="40"/>
  <c r="C86" i="40"/>
  <c r="C103" i="40"/>
  <c r="C81" i="40"/>
  <c r="C93" i="40"/>
  <c r="C85" i="40"/>
  <c r="C94" i="40"/>
  <c r="C109" i="40"/>
  <c r="C96" i="40"/>
  <c r="C108" i="40"/>
  <c r="C88" i="40"/>
  <c r="C87" i="40"/>
  <c r="C99" i="40"/>
  <c r="C80" i="40"/>
  <c r="C105" i="40"/>
  <c r="C89" i="40"/>
  <c r="C92" i="40"/>
  <c r="C79" i="40"/>
  <c r="C95" i="40"/>
  <c r="C82" i="40"/>
  <c r="C100" i="40"/>
  <c r="C102" i="40"/>
  <c r="C98" i="40"/>
  <c r="C107" i="40"/>
  <c r="C101" i="40"/>
  <c r="C104" i="40"/>
  <c r="C91" i="40"/>
  <c r="C273" i="40"/>
  <c r="C231" i="40"/>
  <c r="C232" i="40"/>
  <c r="C235" i="40"/>
  <c r="C259" i="40"/>
  <c r="C272" i="40"/>
  <c r="C275" i="40"/>
  <c r="C239" i="40"/>
  <c r="C266" i="40"/>
  <c r="C233" i="40"/>
  <c r="C244" i="40"/>
  <c r="C258" i="40"/>
  <c r="C236" i="40"/>
  <c r="C247" i="40"/>
  <c r="C226" i="40"/>
  <c r="C251" i="40"/>
  <c r="C240" i="40"/>
  <c r="C224" i="40"/>
  <c r="C246" i="40"/>
  <c r="C252" i="40"/>
  <c r="C254" i="40"/>
  <c r="C274" i="40"/>
  <c r="C262" i="40"/>
  <c r="C225" i="40"/>
  <c r="C249" i="40"/>
  <c r="AZ130" i="40"/>
  <c r="AW130" i="40" s="1"/>
  <c r="CL181" i="40"/>
  <c r="CJ181" i="40" s="1"/>
  <c r="AZ178" i="40"/>
  <c r="AW178" i="40" s="1"/>
  <c r="AZ173" i="40"/>
  <c r="AZ118" i="40"/>
  <c r="AW118" i="40" s="1"/>
  <c r="AZ124" i="40"/>
  <c r="AW124" i="40" s="1"/>
  <c r="AZ202" i="40"/>
  <c r="AZ65" i="40"/>
  <c r="AZ66" i="40" s="1"/>
  <c r="AW66" i="40" s="1"/>
  <c r="AZ83" i="40"/>
  <c r="AZ84" i="40" s="1"/>
  <c r="AW84" i="40" s="1"/>
  <c r="AZ280" i="40"/>
  <c r="AW280" i="40" s="1"/>
  <c r="C241" i="40"/>
  <c r="C267" i="40"/>
  <c r="C238" i="40"/>
  <c r="C229" i="40"/>
  <c r="C227" i="40"/>
  <c r="C260" i="40"/>
  <c r="C268" i="40"/>
  <c r="C255" i="40"/>
  <c r="C243" i="40"/>
  <c r="C242" i="40"/>
  <c r="C253" i="40"/>
  <c r="C245" i="40"/>
  <c r="C248" i="40"/>
  <c r="C271" i="40"/>
  <c r="C228" i="40"/>
  <c r="C269" i="40"/>
  <c r="C257" i="40"/>
  <c r="C237" i="40"/>
  <c r="C264" i="40"/>
  <c r="C263" i="40"/>
  <c r="C261" i="40"/>
  <c r="C265" i="40"/>
  <c r="C256" i="40"/>
  <c r="C38" i="40"/>
  <c r="C22" i="40"/>
  <c r="C25" i="40"/>
  <c r="C17" i="40"/>
  <c r="C41" i="40"/>
  <c r="C28" i="40"/>
  <c r="C31" i="40"/>
  <c r="C12" i="40"/>
  <c r="C34" i="40"/>
  <c r="C24" i="40"/>
  <c r="C11" i="40"/>
  <c r="C27" i="40"/>
  <c r="C30" i="40"/>
  <c r="C20" i="40"/>
  <c r="C15" i="40"/>
  <c r="C33" i="40"/>
  <c r="C10" i="40"/>
  <c r="C36" i="40"/>
  <c r="C39" i="40"/>
  <c r="C23" i="40"/>
  <c r="C19" i="40"/>
  <c r="C26" i="40"/>
  <c r="C14" i="40"/>
  <c r="C29" i="40"/>
  <c r="C32" i="40"/>
  <c r="C18" i="40"/>
  <c r="C35" i="40"/>
  <c r="C13" i="40"/>
  <c r="C37" i="40"/>
  <c r="C21" i="40"/>
  <c r="C40" i="40"/>
  <c r="AZ274" i="40"/>
  <c r="AW274" i="40" s="1"/>
  <c r="AW45" i="40"/>
  <c r="AW207" i="40"/>
  <c r="AZ209" i="40"/>
  <c r="AW209" i="40" s="1"/>
  <c r="AW195" i="40"/>
  <c r="AZ196" i="40"/>
  <c r="AW267" i="40"/>
  <c r="AZ268" i="40"/>
  <c r="AZ214" i="40"/>
  <c r="AZ190" i="40"/>
  <c r="AZ53" i="40"/>
  <c r="AZ47" i="40"/>
  <c r="AW47" i="40" s="1"/>
  <c r="AW243" i="40"/>
  <c r="AZ244" i="40"/>
  <c r="AZ238" i="40"/>
  <c r="AW238" i="40" s="1"/>
  <c r="AW136" i="40"/>
  <c r="AZ257" i="40"/>
  <c r="AW257" i="40" s="1"/>
  <c r="AZ137" i="40"/>
  <c r="AZ138" i="40" s="1"/>
  <c r="AW138" i="40" s="1"/>
  <c r="AW105" i="40"/>
  <c r="AZ34" i="40"/>
  <c r="AW34" i="40" s="1"/>
  <c r="AW141" i="40"/>
  <c r="AZ59" i="40"/>
  <c r="AZ60" i="40" s="1"/>
  <c r="AW60" i="40" s="1"/>
  <c r="AZ76" i="40"/>
  <c r="AZ28" i="40"/>
  <c r="AW28" i="40" s="1"/>
  <c r="AZ184" i="40"/>
  <c r="AZ185" i="40" s="1"/>
  <c r="AW183" i="40"/>
  <c r="AW153" i="40"/>
  <c r="AZ233" i="40"/>
  <c r="AW233" i="40" s="1"/>
  <c r="AZ106" i="40"/>
  <c r="AW106" i="40" s="1"/>
  <c r="AZ155" i="40"/>
  <c r="AW155" i="40" s="1"/>
  <c r="AZ166" i="40"/>
  <c r="AZ167" i="40" s="1"/>
  <c r="AZ101" i="40"/>
  <c r="AW101" i="40" s="1"/>
  <c r="CJ179" i="40"/>
  <c r="AZ226" i="40"/>
  <c r="AW226" i="40" s="1"/>
  <c r="AZ262" i="40"/>
  <c r="AZ263" i="40" s="1"/>
  <c r="AW263" i="40" s="1"/>
  <c r="AZ70" i="40"/>
  <c r="AZ250" i="40"/>
  <c r="AX21" i="40" a="1"/>
  <c r="AX21" i="40" s="1"/>
  <c r="BE21" i="40" s="1"/>
  <c r="BF21" i="40" s="1"/>
  <c r="BG21" i="40" s="1"/>
  <c r="BH21" i="40" s="1"/>
  <c r="BN21" i="40" s="1"/>
  <c r="BO21" i="40" s="1"/>
  <c r="BP21" i="40" s="1"/>
  <c r="BD21" i="40" s="1"/>
  <c r="AW286" i="40"/>
  <c r="AZ288" i="40"/>
  <c r="AW288" i="40" s="1"/>
  <c r="AZ142" i="40"/>
  <c r="AZ143" i="40" s="1"/>
  <c r="AZ95" i="40"/>
  <c r="AW95" i="40" s="1"/>
  <c r="AZ22" i="40"/>
  <c r="AW22" i="40" s="1"/>
  <c r="AZ88" i="40"/>
  <c r="AW147" i="40"/>
  <c r="AZ148" i="40"/>
  <c r="AZ149" i="40" s="1"/>
  <c r="AW149" i="40" s="1"/>
  <c r="AZ220" i="40"/>
  <c r="AZ40" i="40"/>
  <c r="AW40" i="40" s="1"/>
  <c r="AZ120" i="41" l="1"/>
  <c r="AZ257" i="41"/>
  <c r="AZ167" i="41"/>
  <c r="AZ144" i="41"/>
  <c r="AW144" i="41" s="1"/>
  <c r="AZ228" i="41"/>
  <c r="AW228" i="41" s="1"/>
  <c r="AZ216" i="41"/>
  <c r="AW216" i="41" s="1"/>
  <c r="AZ185" i="41"/>
  <c r="AW185" i="41" s="1"/>
  <c r="AZ198" i="41"/>
  <c r="AW198" i="41" s="1"/>
  <c r="AZ263" i="41"/>
  <c r="AW263" i="41" s="1"/>
  <c r="AW24" i="41"/>
  <c r="AZ25" i="41"/>
  <c r="AW25" i="41" s="1"/>
  <c r="AZ97" i="41"/>
  <c r="AW97" i="41" s="1"/>
  <c r="AZ186" i="41"/>
  <c r="AW186" i="41" s="1"/>
  <c r="AZ102" i="41"/>
  <c r="AW102" i="41" s="1"/>
  <c r="AZ30" i="41"/>
  <c r="AZ210" i="41"/>
  <c r="AW210" i="41" s="1"/>
  <c r="AZ41" i="41"/>
  <c r="AW41" i="41" s="1"/>
  <c r="AZ245" i="41"/>
  <c r="AZ246" i="41" s="1"/>
  <c r="AW246" i="41" s="1"/>
  <c r="AZ281" i="41"/>
  <c r="AW281" i="41" s="1"/>
  <c r="AW124" i="41"/>
  <c r="AZ125" i="41"/>
  <c r="AW251" i="41"/>
  <c r="AZ65" i="41"/>
  <c r="AW274" i="41"/>
  <c r="AZ275" i="41"/>
  <c r="AW275" i="41" s="1"/>
  <c r="AW191" i="41"/>
  <c r="AZ192" i="41"/>
  <c r="AW154" i="41"/>
  <c r="AZ155" i="41"/>
  <c r="AW155" i="41" s="1"/>
  <c r="AZ55" i="41"/>
  <c r="AZ56" i="41" s="1"/>
  <c r="AW56" i="41" s="1"/>
  <c r="AZ89" i="41"/>
  <c r="AW89" i="41" s="1"/>
  <c r="AZ288" i="41"/>
  <c r="AW288" i="41" s="1"/>
  <c r="AW48" i="41"/>
  <c r="AZ49" i="41"/>
  <c r="AW49" i="41" s="1"/>
  <c r="AW113" i="41"/>
  <c r="AZ114" i="41"/>
  <c r="AW160" i="41"/>
  <c r="AZ162" i="41"/>
  <c r="AW162" i="41" s="1"/>
  <c r="AW257" i="41"/>
  <c r="AZ258" i="41"/>
  <c r="AW258" i="41" s="1"/>
  <c r="AW136" i="41"/>
  <c r="AZ138" i="41"/>
  <c r="AW138" i="41" s="1"/>
  <c r="AZ174" i="41"/>
  <c r="AW174" i="41" s="1"/>
  <c r="AW286" i="41"/>
  <c r="BT21" i="41"/>
  <c r="BS21" i="41"/>
  <c r="BQ21" i="41"/>
  <c r="AZ137" i="41"/>
  <c r="AW137" i="41" s="1"/>
  <c r="AZ240" i="41"/>
  <c r="AZ241" i="41" s="1"/>
  <c r="AW241" i="41" s="1"/>
  <c r="AW130" i="41"/>
  <c r="AZ132" i="41"/>
  <c r="AW132" i="41" s="1"/>
  <c r="AZ180" i="41"/>
  <c r="AW180" i="41" s="1"/>
  <c r="AW270" i="41"/>
  <c r="AZ271" i="41"/>
  <c r="AW271" i="41" s="1"/>
  <c r="AZ60" i="41"/>
  <c r="AW60" i="41" s="1"/>
  <c r="AW226" i="41"/>
  <c r="AZ229" i="41"/>
  <c r="AW229" i="41" s="1"/>
  <c r="AW178" i="41"/>
  <c r="AZ149" i="41"/>
  <c r="AZ150" i="41" s="1"/>
  <c r="AW150" i="41" s="1"/>
  <c r="AW202" i="41"/>
  <c r="AZ203" i="41"/>
  <c r="AW203" i="41" s="1"/>
  <c r="AZ204" i="41"/>
  <c r="AW204" i="41" s="1"/>
  <c r="AW232" i="41"/>
  <c r="AZ234" i="41"/>
  <c r="AW234" i="41" s="1"/>
  <c r="AW250" i="41"/>
  <c r="AZ252" i="41"/>
  <c r="AW252" i="41" s="1"/>
  <c r="AW106" i="41"/>
  <c r="AZ107" i="41"/>
  <c r="AW107" i="41" s="1"/>
  <c r="AZ84" i="41"/>
  <c r="AW84" i="41" s="1"/>
  <c r="AZ72" i="41"/>
  <c r="AW72" i="41" s="1"/>
  <c r="AW95" i="41"/>
  <c r="AZ79" i="41"/>
  <c r="AW79" i="41" s="1"/>
  <c r="AW35" i="41"/>
  <c r="AZ36" i="41"/>
  <c r="AW142" i="41"/>
  <c r="AZ145" i="41"/>
  <c r="AW220" i="41"/>
  <c r="AZ221" i="41"/>
  <c r="AZ222" i="41" s="1"/>
  <c r="AW222" i="41" s="1"/>
  <c r="AW23" i="41"/>
  <c r="CL182" i="41"/>
  <c r="CJ182" i="41" s="1"/>
  <c r="AZ163" i="40"/>
  <c r="AZ113" i="40"/>
  <c r="AZ227" i="40"/>
  <c r="AW227" i="40" s="1"/>
  <c r="CL182" i="40"/>
  <c r="CJ182" i="40" s="1"/>
  <c r="AZ107" i="40"/>
  <c r="AW107" i="40" s="1"/>
  <c r="AZ210" i="40"/>
  <c r="AW210" i="40" s="1"/>
  <c r="AZ131" i="40"/>
  <c r="AW131" i="40" s="1"/>
  <c r="AZ179" i="40"/>
  <c r="AW179" i="40" s="1"/>
  <c r="CL183" i="40"/>
  <c r="CJ183" i="40" s="1"/>
  <c r="AZ108" i="40"/>
  <c r="AW108" i="40" s="1"/>
  <c r="AW202" i="40"/>
  <c r="AZ203" i="40"/>
  <c r="AZ204" i="40"/>
  <c r="AW204" i="40" s="1"/>
  <c r="AZ281" i="40"/>
  <c r="AZ67" i="40"/>
  <c r="AW67" i="40" s="1"/>
  <c r="AW173" i="40"/>
  <c r="AZ174" i="40"/>
  <c r="AZ234" i="40"/>
  <c r="AW234" i="40" s="1"/>
  <c r="AZ119" i="40"/>
  <c r="AZ239" i="40"/>
  <c r="AW239" i="40" s="1"/>
  <c r="AZ29" i="40"/>
  <c r="AW29" i="40" s="1"/>
  <c r="AZ289" i="40"/>
  <c r="AW289" i="40" s="1"/>
  <c r="AZ125" i="40"/>
  <c r="AW125" i="40" s="1"/>
  <c r="AZ180" i="40"/>
  <c r="AW167" i="40"/>
  <c r="AZ168" i="40"/>
  <c r="AW168" i="40" s="1"/>
  <c r="AW143" i="40"/>
  <c r="AW185" i="40"/>
  <c r="AZ258" i="40"/>
  <c r="AZ259" i="40" s="1"/>
  <c r="AW259" i="40" s="1"/>
  <c r="AZ211" i="40"/>
  <c r="AZ89" i="40"/>
  <c r="AW89" i="40" s="1"/>
  <c r="AZ71" i="40"/>
  <c r="AW71" i="40" s="1"/>
  <c r="AZ77" i="40"/>
  <c r="AZ275" i="40"/>
  <c r="AW275" i="40" s="1"/>
  <c r="AZ85" i="40"/>
  <c r="AW85" i="40" s="1"/>
  <c r="AW214" i="40"/>
  <c r="AZ215" i="40"/>
  <c r="AW215" i="40" s="1"/>
  <c r="AZ41" i="40"/>
  <c r="AW41" i="40" s="1"/>
  <c r="AZ228" i="40"/>
  <c r="AW228" i="40" s="1"/>
  <c r="AW268" i="40"/>
  <c r="AZ269" i="40"/>
  <c r="AW262" i="40"/>
  <c r="AZ264" i="40"/>
  <c r="AW264" i="40" s="1"/>
  <c r="AW196" i="40"/>
  <c r="AZ197" i="40"/>
  <c r="AW197" i="40" s="1"/>
  <c r="AW113" i="40"/>
  <c r="AZ114" i="40"/>
  <c r="AW114" i="40" s="1"/>
  <c r="AW142" i="40"/>
  <c r="AZ144" i="40"/>
  <c r="AW144" i="40" s="1"/>
  <c r="AW244" i="40"/>
  <c r="AZ54" i="40"/>
  <c r="AZ55" i="40" s="1"/>
  <c r="AW184" i="40"/>
  <c r="AZ186" i="40"/>
  <c r="AW186" i="40" s="1"/>
  <c r="AW250" i="40"/>
  <c r="AZ251" i="40"/>
  <c r="AZ35" i="40"/>
  <c r="AZ61" i="40"/>
  <c r="AW61" i="40" s="1"/>
  <c r="AZ96" i="40"/>
  <c r="AW220" i="40"/>
  <c r="AZ221" i="40"/>
  <c r="AW148" i="40"/>
  <c r="AZ150" i="40"/>
  <c r="AW150" i="40" s="1"/>
  <c r="BT21" i="40"/>
  <c r="BS21" i="40"/>
  <c r="BQ21" i="40"/>
  <c r="AW59" i="40"/>
  <c r="AZ245" i="40"/>
  <c r="AW245" i="40" s="1"/>
  <c r="AZ48" i="40"/>
  <c r="AW163" i="40"/>
  <c r="AZ164" i="40"/>
  <c r="AW164" i="40" s="1"/>
  <c r="AZ23" i="40"/>
  <c r="AW166" i="40"/>
  <c r="AZ102" i="40"/>
  <c r="AZ103" i="40" s="1"/>
  <c r="AW103" i="40" s="1"/>
  <c r="AZ156" i="40"/>
  <c r="AZ169" i="40"/>
  <c r="AW169" i="40" s="1"/>
  <c r="AW137" i="40"/>
  <c r="AZ139" i="40"/>
  <c r="AW139" i="40" s="1"/>
  <c r="AW190" i="40"/>
  <c r="AZ191" i="40"/>
  <c r="AZ192" i="40" s="1"/>
  <c r="AW192" i="40" s="1"/>
  <c r="AZ50" i="41" l="1"/>
  <c r="AW50" i="41" s="1"/>
  <c r="AZ163" i="41"/>
  <c r="AW163" i="41" s="1"/>
  <c r="AZ205" i="41"/>
  <c r="AZ187" i="41"/>
  <c r="AW187" i="41" s="1"/>
  <c r="AW167" i="41"/>
  <c r="AZ168" i="41"/>
  <c r="AZ98" i="41"/>
  <c r="AW98" i="41" s="1"/>
  <c r="AZ85" i="41"/>
  <c r="AW85" i="41" s="1"/>
  <c r="AZ103" i="41"/>
  <c r="AW103" i="41" s="1"/>
  <c r="AZ217" i="41"/>
  <c r="AZ218" i="41" s="1"/>
  <c r="AW218" i="41" s="1"/>
  <c r="AW120" i="41"/>
  <c r="AZ121" i="41"/>
  <c r="AZ108" i="41"/>
  <c r="AW108" i="41" s="1"/>
  <c r="AZ175" i="41"/>
  <c r="AW175" i="41" s="1"/>
  <c r="AZ264" i="41"/>
  <c r="AZ61" i="41"/>
  <c r="AW61" i="41" s="1"/>
  <c r="AZ90" i="41"/>
  <c r="AW90" i="41" s="1"/>
  <c r="AZ42" i="41"/>
  <c r="AW42" i="41" s="1"/>
  <c r="AZ66" i="41"/>
  <c r="AW66" i="41" s="1"/>
  <c r="AZ235" i="41"/>
  <c r="AW235" i="41" s="1"/>
  <c r="AZ26" i="41"/>
  <c r="AW26" i="41" s="1"/>
  <c r="AW27" i="41" s="1"/>
  <c r="AZ199" i="41"/>
  <c r="AZ282" i="41"/>
  <c r="AW282" i="41" s="1"/>
  <c r="AZ73" i="41"/>
  <c r="AW73" i="41" s="1"/>
  <c r="AW245" i="41"/>
  <c r="AW30" i="41"/>
  <c r="AZ31" i="41"/>
  <c r="AW31" i="41" s="1"/>
  <c r="AZ211" i="41"/>
  <c r="AW211" i="41" s="1"/>
  <c r="AZ188" i="41"/>
  <c r="AW188" i="41" s="1"/>
  <c r="CL183" i="41"/>
  <c r="CJ183" i="41" s="1"/>
  <c r="AW125" i="41"/>
  <c r="AZ126" i="41"/>
  <c r="AZ230" i="41"/>
  <c r="AW230" i="41" s="1"/>
  <c r="AZ133" i="41"/>
  <c r="AW133" i="41" s="1"/>
  <c r="AW114" i="41"/>
  <c r="AZ272" i="41"/>
  <c r="AW272" i="41" s="1"/>
  <c r="AZ253" i="41"/>
  <c r="AW253" i="41" s="1"/>
  <c r="AZ259" i="41"/>
  <c r="AW259" i="41" s="1"/>
  <c r="AW145" i="41"/>
  <c r="AZ146" i="41"/>
  <c r="AW146" i="41" s="1"/>
  <c r="BR21" i="41"/>
  <c r="AW36" i="41"/>
  <c r="AZ37" i="41"/>
  <c r="AW37" i="41" s="1"/>
  <c r="AZ115" i="41"/>
  <c r="AW115" i="41" s="1"/>
  <c r="AW149" i="41"/>
  <c r="AZ151" i="41"/>
  <c r="AW151" i="41" s="1"/>
  <c r="AW240" i="41"/>
  <c r="AZ242" i="41"/>
  <c r="AW242" i="41" s="1"/>
  <c r="AW192" i="41"/>
  <c r="AZ139" i="41"/>
  <c r="AW139" i="41" s="1"/>
  <c r="AZ80" i="41"/>
  <c r="AW80" i="41" s="1"/>
  <c r="AZ276" i="41"/>
  <c r="AW276" i="41" s="1"/>
  <c r="AW221" i="41"/>
  <c r="AZ193" i="41"/>
  <c r="AW193" i="41" s="1"/>
  <c r="AZ223" i="41"/>
  <c r="AW223" i="41" s="1"/>
  <c r="AZ181" i="41"/>
  <c r="AW181" i="41" s="1"/>
  <c r="AZ164" i="41"/>
  <c r="AW164" i="41" s="1"/>
  <c r="AZ289" i="41"/>
  <c r="AW289" i="41" s="1"/>
  <c r="AZ247" i="41"/>
  <c r="AW247" i="41" s="1"/>
  <c r="AZ156" i="41"/>
  <c r="AZ132" i="40"/>
  <c r="AW132" i="40" s="1"/>
  <c r="AZ126" i="40"/>
  <c r="AW126" i="40" s="1"/>
  <c r="AZ133" i="40"/>
  <c r="AW133" i="40" s="1"/>
  <c r="AZ109" i="40"/>
  <c r="AW109" i="40" s="1"/>
  <c r="AZ276" i="40"/>
  <c r="AW276" i="40" s="1"/>
  <c r="AZ68" i="40"/>
  <c r="AW68" i="40" s="1"/>
  <c r="AZ216" i="40"/>
  <c r="AW216" i="40" s="1"/>
  <c r="AZ151" i="40"/>
  <c r="AW151" i="40" s="1"/>
  <c r="AZ30" i="40"/>
  <c r="AW30" i="40" s="1"/>
  <c r="AW174" i="40"/>
  <c r="AZ175" i="40"/>
  <c r="AZ290" i="40"/>
  <c r="AW290" i="40" s="1"/>
  <c r="AZ134" i="40"/>
  <c r="AW134" i="40" s="1"/>
  <c r="AW180" i="40"/>
  <c r="AZ181" i="40"/>
  <c r="AW181" i="40" s="1"/>
  <c r="AW119" i="40"/>
  <c r="AZ120" i="40"/>
  <c r="AW281" i="40"/>
  <c r="AZ282" i="40"/>
  <c r="AW282" i="40" s="1"/>
  <c r="AZ235" i="40"/>
  <c r="AW235" i="40" s="1"/>
  <c r="AZ187" i="40"/>
  <c r="AW187" i="40" s="1"/>
  <c r="AZ140" i="40"/>
  <c r="AW140" i="40" s="1"/>
  <c r="AZ240" i="40"/>
  <c r="AW240" i="40" s="1"/>
  <c r="BR21" i="40"/>
  <c r="AZ110" i="40"/>
  <c r="AW110" i="40" s="1"/>
  <c r="AW203" i="40"/>
  <c r="AZ205" i="40"/>
  <c r="AZ56" i="40"/>
  <c r="AW56" i="40" s="1"/>
  <c r="AW258" i="40"/>
  <c r="AZ260" i="40"/>
  <c r="AW260" i="40" s="1"/>
  <c r="AZ198" i="40"/>
  <c r="AW198" i="40" s="1"/>
  <c r="AW251" i="40"/>
  <c r="AW191" i="40"/>
  <c r="AZ193" i="40"/>
  <c r="AW193" i="40" s="1"/>
  <c r="AZ229" i="40"/>
  <c r="AW229" i="40" s="1"/>
  <c r="AZ127" i="40"/>
  <c r="AW127" i="40" s="1"/>
  <c r="AZ90" i="40"/>
  <c r="AZ91" i="40" s="1"/>
  <c r="AW91" i="40" s="1"/>
  <c r="AZ78" i="40"/>
  <c r="AW78" i="40" s="1"/>
  <c r="AW96" i="40"/>
  <c r="AZ97" i="40"/>
  <c r="AW97" i="40" s="1"/>
  <c r="AW156" i="40"/>
  <c r="AZ157" i="40"/>
  <c r="AW157" i="40" s="1"/>
  <c r="AZ246" i="40"/>
  <c r="AW211" i="40"/>
  <c r="AZ212" i="40"/>
  <c r="AW212" i="40" s="1"/>
  <c r="AW269" i="40"/>
  <c r="AZ72" i="40"/>
  <c r="AZ115" i="40"/>
  <c r="AW115" i="40" s="1"/>
  <c r="AZ265" i="40"/>
  <c r="AZ42" i="40"/>
  <c r="AW42" i="40" s="1"/>
  <c r="AW48" i="40"/>
  <c r="AZ170" i="40"/>
  <c r="AW170" i="40" s="1"/>
  <c r="AZ86" i="40"/>
  <c r="AW86" i="40" s="1"/>
  <c r="AW221" i="40"/>
  <c r="AZ222" i="40"/>
  <c r="AZ223" i="40" s="1"/>
  <c r="AW223" i="40" s="1"/>
  <c r="AZ270" i="40"/>
  <c r="AW270" i="40" s="1"/>
  <c r="AW102" i="40"/>
  <c r="AZ104" i="40"/>
  <c r="AW104" i="40" s="1"/>
  <c r="AZ252" i="40"/>
  <c r="AW252" i="40" s="1"/>
  <c r="AZ145" i="40"/>
  <c r="AW23" i="40"/>
  <c r="AZ24" i="40"/>
  <c r="AZ62" i="40"/>
  <c r="AW62" i="40" s="1"/>
  <c r="AW35" i="40"/>
  <c r="AZ36" i="40"/>
  <c r="AZ49" i="40"/>
  <c r="AW49" i="40" s="1"/>
  <c r="AW217" i="41" l="1"/>
  <c r="AZ86" i="41"/>
  <c r="AW86" i="41" s="1"/>
  <c r="AZ176" i="41"/>
  <c r="AW176" i="41" s="1"/>
  <c r="AZ32" i="41"/>
  <c r="AW32" i="41" s="1"/>
  <c r="AZ104" i="41"/>
  <c r="AW104" i="41" s="1"/>
  <c r="AZ62" i="41"/>
  <c r="AW62" i="41" s="1"/>
  <c r="AW121" i="41"/>
  <c r="AZ122" i="41"/>
  <c r="AW122" i="41" s="1"/>
  <c r="AW168" i="41"/>
  <c r="AZ109" i="41"/>
  <c r="AW109" i="41" s="1"/>
  <c r="AZ169" i="41"/>
  <c r="AW169" i="41" s="1"/>
  <c r="AW205" i="41"/>
  <c r="AZ206" i="41"/>
  <c r="AW206" i="41" s="1"/>
  <c r="AZ283" i="41"/>
  <c r="AZ284" i="41" s="1"/>
  <c r="AW284" i="41" s="1"/>
  <c r="AZ277" i="41"/>
  <c r="AW277" i="41" s="1"/>
  <c r="AZ110" i="41"/>
  <c r="AW110" i="41" s="1"/>
  <c r="AZ236" i="41"/>
  <c r="AW236" i="41" s="1"/>
  <c r="AZ224" i="41"/>
  <c r="AW224" i="41" s="1"/>
  <c r="AZ74" i="41"/>
  <c r="AW74" i="41" s="1"/>
  <c r="AW199" i="41"/>
  <c r="AZ200" i="41"/>
  <c r="AW200" i="41" s="1"/>
  <c r="AZ43" i="41"/>
  <c r="AW43" i="41" s="1"/>
  <c r="AZ182" i="41"/>
  <c r="AW182" i="41" s="1"/>
  <c r="AW264" i="41"/>
  <c r="AZ265" i="41"/>
  <c r="AZ91" i="41"/>
  <c r="AW91" i="41" s="1"/>
  <c r="AZ38" i="41"/>
  <c r="AW38" i="41" s="1"/>
  <c r="AW39" i="41" s="1"/>
  <c r="AZ212" i="41"/>
  <c r="AW212" i="41" s="1"/>
  <c r="AZ67" i="41"/>
  <c r="AZ152" i="41"/>
  <c r="AW152" i="41" s="1"/>
  <c r="AW126" i="41"/>
  <c r="AZ127" i="41"/>
  <c r="AW127" i="41" s="1"/>
  <c r="AZ140" i="41"/>
  <c r="AW140" i="41" s="1"/>
  <c r="AZ134" i="41"/>
  <c r="AW134" i="41" s="1"/>
  <c r="AZ248" i="41"/>
  <c r="AW248" i="41" s="1"/>
  <c r="AZ254" i="41"/>
  <c r="AW254" i="41" s="1"/>
  <c r="AZ290" i="41"/>
  <c r="AW290" i="41" s="1"/>
  <c r="AW156" i="41"/>
  <c r="AZ157" i="41"/>
  <c r="AW157" i="41" s="1"/>
  <c r="AZ116" i="41"/>
  <c r="AW116" i="41" s="1"/>
  <c r="AX22" i="41" a="1"/>
  <c r="AX22" i="41" s="1"/>
  <c r="BE22" i="41" s="1"/>
  <c r="AZ260" i="41"/>
  <c r="AW260" i="41" s="1"/>
  <c r="AZ194" i="41"/>
  <c r="AW194" i="41" s="1"/>
  <c r="AZ217" i="40"/>
  <c r="AZ277" i="40"/>
  <c r="AZ253" i="40"/>
  <c r="AW253" i="40" s="1"/>
  <c r="AZ31" i="40"/>
  <c r="AW31" i="40" s="1"/>
  <c r="AZ182" i="40"/>
  <c r="AW182" i="40" s="1"/>
  <c r="AZ241" i="40"/>
  <c r="AW241" i="40" s="1"/>
  <c r="AZ254" i="40"/>
  <c r="AW254" i="40" s="1"/>
  <c r="AZ188" i="40"/>
  <c r="AW188" i="40" s="1"/>
  <c r="AZ152" i="40"/>
  <c r="AW152" i="40" s="1"/>
  <c r="AZ32" i="40"/>
  <c r="AW32" i="40" s="1"/>
  <c r="AZ236" i="40"/>
  <c r="AW236" i="40" s="1"/>
  <c r="AZ79" i="40"/>
  <c r="AW79" i="40" s="1"/>
  <c r="AZ206" i="40"/>
  <c r="AW206" i="40" s="1"/>
  <c r="AW205" i="40"/>
  <c r="AW120" i="40"/>
  <c r="AZ283" i="40"/>
  <c r="AW175" i="40"/>
  <c r="AZ176" i="40"/>
  <c r="AW176" i="40" s="1"/>
  <c r="AZ121" i="40"/>
  <c r="AW121" i="40" s="1"/>
  <c r="AZ43" i="40"/>
  <c r="AW43" i="40" s="1"/>
  <c r="AZ50" i="40"/>
  <c r="AW50" i="40" s="1"/>
  <c r="AZ158" i="40"/>
  <c r="AW158" i="40" s="1"/>
  <c r="AZ199" i="40"/>
  <c r="AW145" i="40"/>
  <c r="AZ146" i="40"/>
  <c r="AW146" i="40" s="1"/>
  <c r="AW217" i="40"/>
  <c r="AZ218" i="40"/>
  <c r="AW218" i="40" s="1"/>
  <c r="AW72" i="40"/>
  <c r="AZ73" i="40"/>
  <c r="AW73" i="40" s="1"/>
  <c r="AW24" i="40"/>
  <c r="AZ25" i="40"/>
  <c r="AW25" i="40" s="1"/>
  <c r="AZ128" i="40"/>
  <c r="AW128" i="40" s="1"/>
  <c r="AW36" i="40"/>
  <c r="AZ37" i="40"/>
  <c r="AW37" i="40" s="1"/>
  <c r="AW222" i="40"/>
  <c r="AZ224" i="40"/>
  <c r="AW224" i="40" s="1"/>
  <c r="AW265" i="40"/>
  <c r="AZ266" i="40"/>
  <c r="AW266" i="40" s="1"/>
  <c r="AZ116" i="40"/>
  <c r="AW116" i="40" s="1"/>
  <c r="AZ98" i="40"/>
  <c r="AW98" i="40" s="1"/>
  <c r="AW246" i="40"/>
  <c r="AZ247" i="40"/>
  <c r="AW247" i="40" s="1"/>
  <c r="AZ230" i="40"/>
  <c r="AW230" i="40" s="1"/>
  <c r="AZ271" i="40"/>
  <c r="AW271" i="40" s="1"/>
  <c r="AW90" i="40"/>
  <c r="AZ92" i="40"/>
  <c r="AW92" i="40" s="1"/>
  <c r="AZ194" i="40"/>
  <c r="AW194" i="40" s="1"/>
  <c r="K144" i="37"/>
  <c r="J144" i="37"/>
  <c r="B144" i="37"/>
  <c r="K143" i="37"/>
  <c r="J143" i="37"/>
  <c r="E143" i="37"/>
  <c r="B143" i="37"/>
  <c r="K142" i="37"/>
  <c r="J142" i="37"/>
  <c r="B142" i="37"/>
  <c r="K141" i="37"/>
  <c r="J141" i="37"/>
  <c r="B141" i="37"/>
  <c r="K140" i="37"/>
  <c r="J140" i="37"/>
  <c r="B140" i="37"/>
  <c r="K139" i="37"/>
  <c r="J139" i="37"/>
  <c r="B139" i="37"/>
  <c r="K138" i="37"/>
  <c r="J138" i="37"/>
  <c r="B138" i="37"/>
  <c r="K137" i="37"/>
  <c r="J137" i="37"/>
  <c r="B137" i="37"/>
  <c r="K136" i="37"/>
  <c r="J136" i="37"/>
  <c r="B136" i="37"/>
  <c r="K135" i="37"/>
  <c r="J135" i="37"/>
  <c r="D135" i="37"/>
  <c r="B135" i="37"/>
  <c r="K134" i="37"/>
  <c r="J134" i="37"/>
  <c r="B134" i="37"/>
  <c r="K133" i="37"/>
  <c r="J133" i="37"/>
  <c r="B133" i="37"/>
  <c r="K132" i="37"/>
  <c r="J132" i="37"/>
  <c r="B132" i="37"/>
  <c r="K131" i="37"/>
  <c r="J131" i="37"/>
  <c r="B131" i="37"/>
  <c r="K130" i="37"/>
  <c r="J130" i="37"/>
  <c r="K129" i="37"/>
  <c r="J129" i="37"/>
  <c r="L125" i="37"/>
  <c r="K125" i="37"/>
  <c r="J125" i="37"/>
  <c r="I125" i="37"/>
  <c r="H125" i="37"/>
  <c r="G125" i="37"/>
  <c r="F125" i="37"/>
  <c r="E124" i="37"/>
  <c r="E145" i="37" s="1"/>
  <c r="D124" i="37"/>
  <c r="D137" i="37" s="1"/>
  <c r="F123" i="37"/>
  <c r="F122" i="37" s="1"/>
  <c r="K120" i="37" s="1"/>
  <c r="D122" i="37"/>
  <c r="H114" i="37"/>
  <c r="B114" i="37"/>
  <c r="H113" i="37"/>
  <c r="B113" i="37"/>
  <c r="H112" i="37"/>
  <c r="B112" i="37"/>
  <c r="H111" i="37"/>
  <c r="B111" i="37"/>
  <c r="H110" i="37"/>
  <c r="B110" i="37"/>
  <c r="H109" i="37"/>
  <c r="B109" i="37"/>
  <c r="H108" i="37"/>
  <c r="B108" i="37"/>
  <c r="H107" i="37"/>
  <c r="B107" i="37"/>
  <c r="H106" i="37"/>
  <c r="B106" i="37"/>
  <c r="H105" i="37"/>
  <c r="B105" i="37"/>
  <c r="H104" i="37"/>
  <c r="B104" i="37"/>
  <c r="H103" i="37"/>
  <c r="E98" i="37"/>
  <c r="D98" i="37"/>
  <c r="F97" i="37"/>
  <c r="F96" i="37" s="1"/>
  <c r="K94" i="37" s="1"/>
  <c r="H32" i="37"/>
  <c r="B32" i="37"/>
  <c r="H31" i="37"/>
  <c r="B31" i="37"/>
  <c r="H30" i="37"/>
  <c r="B30" i="37"/>
  <c r="H29" i="37"/>
  <c r="B29" i="37"/>
  <c r="H28" i="37"/>
  <c r="B28" i="37"/>
  <c r="H27" i="37"/>
  <c r="B27" i="37"/>
  <c r="H26" i="37"/>
  <c r="B26" i="37"/>
  <c r="H25" i="37"/>
  <c r="B25" i="37"/>
  <c r="H24" i="37"/>
  <c r="B24" i="37"/>
  <c r="H23" i="37"/>
  <c r="B23" i="37"/>
  <c r="H22" i="37"/>
  <c r="B22" i="37"/>
  <c r="H21" i="37"/>
  <c r="E16" i="37"/>
  <c r="E33" i="37" s="1"/>
  <c r="D16" i="37"/>
  <c r="D10" i="37" s="1"/>
  <c r="F15" i="37"/>
  <c r="F14" i="37" s="1"/>
  <c r="CT291" i="37"/>
  <c r="CR291" i="37"/>
  <c r="AD3" i="37" s="1"/>
  <c r="AY285" i="37"/>
  <c r="AY286" i="37" s="1"/>
  <c r="AY287" i="37" s="1"/>
  <c r="AY288" i="37" s="1"/>
  <c r="AY289" i="37" s="1"/>
  <c r="AY290" i="37" s="1"/>
  <c r="AY279" i="37"/>
  <c r="AY280" i="37" s="1"/>
  <c r="AY281" i="37" s="1"/>
  <c r="AY282" i="37" s="1"/>
  <c r="AY283" i="37" s="1"/>
  <c r="AY284" i="37" s="1"/>
  <c r="AY273" i="37"/>
  <c r="AY274" i="37" s="1"/>
  <c r="AY275" i="37" s="1"/>
  <c r="AY276" i="37" s="1"/>
  <c r="AY277" i="37" s="1"/>
  <c r="AY278" i="37" s="1"/>
  <c r="AY267" i="37"/>
  <c r="AY268" i="37" s="1"/>
  <c r="AY269" i="37" s="1"/>
  <c r="AY270" i="37" s="1"/>
  <c r="AY271" i="37" s="1"/>
  <c r="AY272" i="37" s="1"/>
  <c r="AY261" i="37"/>
  <c r="AY262" i="37" s="1"/>
  <c r="AY263" i="37" s="1"/>
  <c r="AY264" i="37" s="1"/>
  <c r="AY265" i="37" s="1"/>
  <c r="AY266" i="37" s="1"/>
  <c r="AY255" i="37"/>
  <c r="AY256" i="37" s="1"/>
  <c r="AY257" i="37" s="1"/>
  <c r="AY258" i="37" s="1"/>
  <c r="AY259" i="37" s="1"/>
  <c r="AY260" i="37" s="1"/>
  <c r="AY249" i="37"/>
  <c r="AY250" i="37" s="1"/>
  <c r="AY251" i="37" s="1"/>
  <c r="AY252" i="37" s="1"/>
  <c r="AY253" i="37" s="1"/>
  <c r="AY254" i="37" s="1"/>
  <c r="AY243" i="37"/>
  <c r="AY244" i="37" s="1"/>
  <c r="AY245" i="37" s="1"/>
  <c r="AY246" i="37" s="1"/>
  <c r="AY247" i="37" s="1"/>
  <c r="AY248" i="37" s="1"/>
  <c r="CP238" i="37"/>
  <c r="CO238" i="37"/>
  <c r="CN238" i="37"/>
  <c r="CM238" i="37"/>
  <c r="CL238" i="37"/>
  <c r="CK238" i="37"/>
  <c r="CJ238" i="37"/>
  <c r="AY237" i="37"/>
  <c r="AY238" i="37" s="1"/>
  <c r="AY239" i="37" s="1"/>
  <c r="AY240" i="37" s="1"/>
  <c r="AY241" i="37" s="1"/>
  <c r="AY242" i="37" s="1"/>
  <c r="AY231" i="37"/>
  <c r="AY232" i="37" s="1"/>
  <c r="AY233" i="37" s="1"/>
  <c r="AY234" i="37" s="1"/>
  <c r="AY235" i="37" s="1"/>
  <c r="AY236" i="37" s="1"/>
  <c r="AY225" i="37"/>
  <c r="AY226" i="37" s="1"/>
  <c r="AY227" i="37" s="1"/>
  <c r="AY228" i="37" s="1"/>
  <c r="AY229" i="37" s="1"/>
  <c r="AY230" i="37" s="1"/>
  <c r="AY219" i="37"/>
  <c r="AY220" i="37" s="1"/>
  <c r="AY221" i="37" s="1"/>
  <c r="AY222" i="37" s="1"/>
  <c r="AY223" i="37" s="1"/>
  <c r="AY224" i="37" s="1"/>
  <c r="CH216" i="37"/>
  <c r="CG216" i="37"/>
  <c r="CF216" i="37"/>
  <c r="CE216" i="37"/>
  <c r="CD216" i="37"/>
  <c r="CC216" i="37"/>
  <c r="CB216" i="37"/>
  <c r="AY213" i="37"/>
  <c r="AY214" i="37" s="1"/>
  <c r="AY215" i="37" s="1"/>
  <c r="AY216" i="37" s="1"/>
  <c r="AY217" i="37" s="1"/>
  <c r="AY218" i="37" s="1"/>
  <c r="AY207" i="37"/>
  <c r="AY208" i="37" s="1"/>
  <c r="AY209" i="37" s="1"/>
  <c r="AY210" i="37" s="1"/>
  <c r="AY211" i="37" s="1"/>
  <c r="AY212" i="37" s="1"/>
  <c r="AY201" i="37"/>
  <c r="AY202" i="37" s="1"/>
  <c r="AY203" i="37" s="1"/>
  <c r="AY204" i="37" s="1"/>
  <c r="AY205" i="37" s="1"/>
  <c r="AY206" i="37" s="1"/>
  <c r="AZ201" i="37" s="1"/>
  <c r="AW201" i="37" s="1"/>
  <c r="AY195" i="37"/>
  <c r="AY196" i="37" s="1"/>
  <c r="AY197" i="37" s="1"/>
  <c r="AY198" i="37" s="1"/>
  <c r="AY199" i="37" s="1"/>
  <c r="AY200" i="37" s="1"/>
  <c r="CJ189" i="37"/>
  <c r="AY189" i="37"/>
  <c r="AY190" i="37" s="1"/>
  <c r="AY191" i="37" s="1"/>
  <c r="AY192" i="37" s="1"/>
  <c r="AY193" i="37" s="1"/>
  <c r="AY194" i="37" s="1"/>
  <c r="AY183" i="37"/>
  <c r="AY184" i="37" s="1"/>
  <c r="AY185" i="37" s="1"/>
  <c r="AY186" i="37" s="1"/>
  <c r="AY187" i="37" s="1"/>
  <c r="AY188" i="37" s="1"/>
  <c r="AZ183" i="37" s="1"/>
  <c r="AW183" i="37" s="1"/>
  <c r="CL178" i="37"/>
  <c r="AY177" i="37"/>
  <c r="AY178" i="37" s="1"/>
  <c r="AY179" i="37" s="1"/>
  <c r="AY180" i="37" s="1"/>
  <c r="AY181" i="37" s="1"/>
  <c r="AY182" i="37" s="1"/>
  <c r="CN176" i="37"/>
  <c r="CK172" i="37"/>
  <c r="CP171" i="37"/>
  <c r="CP176" i="37" s="1"/>
  <c r="CM171" i="37"/>
  <c r="CL171" i="37"/>
  <c r="AY171" i="37"/>
  <c r="AY172" i="37" s="1"/>
  <c r="AY173" i="37" s="1"/>
  <c r="AY174" i="37" s="1"/>
  <c r="AY175" i="37" s="1"/>
  <c r="AY176" i="37" s="1"/>
  <c r="CK165" i="37"/>
  <c r="AY165" i="37"/>
  <c r="AY166" i="37" s="1"/>
  <c r="AY167" i="37" s="1"/>
  <c r="AY168" i="37" s="1"/>
  <c r="AY169" i="37" s="1"/>
  <c r="AY170" i="37" s="1"/>
  <c r="AY159" i="37"/>
  <c r="AY160" i="37" s="1"/>
  <c r="AY161" i="37" s="1"/>
  <c r="AY162" i="37" s="1"/>
  <c r="AY163" i="37" s="1"/>
  <c r="AY164" i="37" s="1"/>
  <c r="AY153" i="37"/>
  <c r="AY154" i="37" s="1"/>
  <c r="AY155" i="37" s="1"/>
  <c r="AY156" i="37" s="1"/>
  <c r="AY157" i="37" s="1"/>
  <c r="AY158" i="37" s="1"/>
  <c r="BZ147" i="37"/>
  <c r="BY147" i="37"/>
  <c r="BX147" i="37"/>
  <c r="BW147" i="37"/>
  <c r="AY147" i="37"/>
  <c r="AY148" i="37" s="1"/>
  <c r="AY149" i="37" s="1"/>
  <c r="AY150" i="37" s="1"/>
  <c r="AY151" i="37" s="1"/>
  <c r="AY152" i="37" s="1"/>
  <c r="CL144" i="37"/>
  <c r="CL142" i="37"/>
  <c r="AY141" i="37"/>
  <c r="AY142" i="37" s="1"/>
  <c r="AY143" i="37" s="1"/>
  <c r="AY144" i="37" s="1"/>
  <c r="AY145" i="37" s="1"/>
  <c r="AY146" i="37" s="1"/>
  <c r="AY135" i="37"/>
  <c r="AY136" i="37" s="1"/>
  <c r="AY137" i="37" s="1"/>
  <c r="AY138" i="37" s="1"/>
  <c r="AY139" i="37" s="1"/>
  <c r="AY140" i="37" s="1"/>
  <c r="AY129" i="37"/>
  <c r="AY130" i="37" s="1"/>
  <c r="AY131" i="37" s="1"/>
  <c r="AY132" i="37" s="1"/>
  <c r="AY133" i="37" s="1"/>
  <c r="AY134" i="37" s="1"/>
  <c r="BW128" i="37"/>
  <c r="CP127" i="37"/>
  <c r="CO127" i="37"/>
  <c r="CN127" i="37"/>
  <c r="CM127" i="37"/>
  <c r="CL127" i="37"/>
  <c r="CK127" i="37"/>
  <c r="CJ127" i="37"/>
  <c r="CP126" i="37"/>
  <c r="CO126" i="37"/>
  <c r="CN126" i="37"/>
  <c r="CM126" i="37"/>
  <c r="CL126" i="37"/>
  <c r="CK126" i="37"/>
  <c r="CJ126" i="37"/>
  <c r="AY123" i="37"/>
  <c r="AY124" i="37" s="1"/>
  <c r="AY125" i="37" s="1"/>
  <c r="AY126" i="37" s="1"/>
  <c r="AY127" i="37" s="1"/>
  <c r="AY128" i="37" s="1"/>
  <c r="AY117" i="37"/>
  <c r="AY118" i="37" s="1"/>
  <c r="AY119" i="37" s="1"/>
  <c r="AY120" i="37" s="1"/>
  <c r="AY121" i="37" s="1"/>
  <c r="AY122" i="37" s="1"/>
  <c r="BZ113" i="37"/>
  <c r="BZ117" i="37" s="1"/>
  <c r="CJ111" i="37"/>
  <c r="AY111" i="37"/>
  <c r="AY112" i="37" s="1"/>
  <c r="AY113" i="37" s="1"/>
  <c r="AY114" i="37" s="1"/>
  <c r="AY115" i="37" s="1"/>
  <c r="AY116" i="37" s="1"/>
  <c r="AY105" i="37"/>
  <c r="AY106" i="37" s="1"/>
  <c r="AY107" i="37" s="1"/>
  <c r="AY108" i="37" s="1"/>
  <c r="AY109" i="37" s="1"/>
  <c r="AY110" i="37" s="1"/>
  <c r="CK103" i="37"/>
  <c r="AY99" i="37"/>
  <c r="AY100" i="37" s="1"/>
  <c r="AY101" i="37" s="1"/>
  <c r="AY102" i="37" s="1"/>
  <c r="AY103" i="37" s="1"/>
  <c r="AY104" i="37" s="1"/>
  <c r="CN95" i="37"/>
  <c r="AY93" i="37"/>
  <c r="AY94" i="37" s="1"/>
  <c r="AY95" i="37" s="1"/>
  <c r="AY96" i="37" s="1"/>
  <c r="AY97" i="37" s="1"/>
  <c r="AY98" i="37" s="1"/>
  <c r="CP89" i="37"/>
  <c r="CP87" i="37"/>
  <c r="AY87" i="37"/>
  <c r="AY88" i="37" s="1"/>
  <c r="AY89" i="37" s="1"/>
  <c r="AY90" i="37" s="1"/>
  <c r="AY91" i="37" s="1"/>
  <c r="AY92" i="37" s="1"/>
  <c r="AY81" i="37"/>
  <c r="AY82" i="37" s="1"/>
  <c r="AY83" i="37" s="1"/>
  <c r="AY84" i="37" s="1"/>
  <c r="AY85" i="37" s="1"/>
  <c r="AY86" i="37" s="1"/>
  <c r="AZ81" i="37" s="1"/>
  <c r="BX75" i="37"/>
  <c r="BW75" i="37"/>
  <c r="AY75" i="37"/>
  <c r="AY76" i="37" s="1"/>
  <c r="AY77" i="37" s="1"/>
  <c r="AY78" i="37" s="1"/>
  <c r="AY79" i="37" s="1"/>
  <c r="AY80" i="37" s="1"/>
  <c r="AY69" i="37"/>
  <c r="AY70" i="37" s="1"/>
  <c r="AY71" i="37" s="1"/>
  <c r="AY72" i="37" s="1"/>
  <c r="AY73" i="37" s="1"/>
  <c r="AY74" i="37" s="1"/>
  <c r="BB67" i="37"/>
  <c r="AV67" i="37"/>
  <c r="AY63" i="37"/>
  <c r="AY64" i="37" s="1"/>
  <c r="AY65" i="37" s="1"/>
  <c r="AY66" i="37" s="1"/>
  <c r="AY67" i="37" s="1"/>
  <c r="AY68" i="37" s="1"/>
  <c r="AY57" i="37"/>
  <c r="AY58" i="37" s="1"/>
  <c r="AY59" i="37" s="1"/>
  <c r="AY60" i="37" s="1"/>
  <c r="AY61" i="37" s="1"/>
  <c r="AY62" i="37" s="1"/>
  <c r="AZ57" i="37" s="1"/>
  <c r="AY51" i="37"/>
  <c r="AY52" i="37" s="1"/>
  <c r="AY53" i="37" s="1"/>
  <c r="AY54" i="37" s="1"/>
  <c r="AY55" i="37" s="1"/>
  <c r="AY56" i="37" s="1"/>
  <c r="AZ51" i="37" s="1"/>
  <c r="AY45" i="37"/>
  <c r="AY46" i="37" s="1"/>
  <c r="AY47" i="37" s="1"/>
  <c r="AY48" i="37" s="1"/>
  <c r="AY49" i="37" s="1"/>
  <c r="AY50" i="37" s="1"/>
  <c r="AD44" i="37"/>
  <c r="AC44" i="37"/>
  <c r="AB44" i="37"/>
  <c r="AA44" i="37"/>
  <c r="Z44" i="37"/>
  <c r="Y44" i="37"/>
  <c r="X44" i="37"/>
  <c r="W44" i="37"/>
  <c r="V44" i="37"/>
  <c r="U44" i="37"/>
  <c r="T44" i="37"/>
  <c r="S44" i="37"/>
  <c r="R44" i="37"/>
  <c r="Q44" i="37"/>
  <c r="AD43" i="37"/>
  <c r="AC43" i="37"/>
  <c r="AB43" i="37"/>
  <c r="AA43" i="37"/>
  <c r="Z43" i="37"/>
  <c r="Y43" i="37"/>
  <c r="X43" i="37"/>
  <c r="W43" i="37"/>
  <c r="V43" i="37"/>
  <c r="U43" i="37"/>
  <c r="T43" i="37"/>
  <c r="S43" i="37"/>
  <c r="R43" i="37"/>
  <c r="Q43" i="37"/>
  <c r="AY39" i="37"/>
  <c r="AY40" i="37" s="1"/>
  <c r="AY41" i="37" s="1"/>
  <c r="AY42" i="37" s="1"/>
  <c r="AY43" i="37" s="1"/>
  <c r="AY44" i="37" s="1"/>
  <c r="CP37" i="37"/>
  <c r="CK37" i="37"/>
  <c r="CP36" i="37"/>
  <c r="CK36" i="37"/>
  <c r="CP35" i="37"/>
  <c r="CK35" i="37"/>
  <c r="CP34" i="37"/>
  <c r="CK34" i="37"/>
  <c r="CP33" i="37"/>
  <c r="CK33" i="37"/>
  <c r="AY33" i="37"/>
  <c r="AY34" i="37" s="1"/>
  <c r="AY35" i="37" s="1"/>
  <c r="AY36" i="37" s="1"/>
  <c r="AY37" i="37" s="1"/>
  <c r="AY38" i="37" s="1"/>
  <c r="AD32" i="37"/>
  <c r="AA32" i="37"/>
  <c r="AD31" i="37"/>
  <c r="AA31" i="37"/>
  <c r="AD30" i="37"/>
  <c r="AA30" i="37"/>
  <c r="AD29" i="37"/>
  <c r="AA29" i="37"/>
  <c r="AD28" i="37"/>
  <c r="AA28" i="37"/>
  <c r="AY27" i="37"/>
  <c r="AY28" i="37" s="1"/>
  <c r="AY29" i="37" s="1"/>
  <c r="AY30" i="37" s="1"/>
  <c r="AY31" i="37" s="1"/>
  <c r="AY32" i="37" s="1"/>
  <c r="AD27" i="37"/>
  <c r="AA27" i="37"/>
  <c r="AD26" i="37"/>
  <c r="AA26" i="37"/>
  <c r="AD25" i="37"/>
  <c r="AA25" i="37"/>
  <c r="AD24" i="37"/>
  <c r="AA24" i="37"/>
  <c r="AD23" i="37"/>
  <c r="AA23" i="37"/>
  <c r="AD22" i="37"/>
  <c r="AA22" i="37"/>
  <c r="AY21" i="37"/>
  <c r="AY22" i="37" s="1"/>
  <c r="AY23" i="37" s="1"/>
  <c r="AY24" i="37" s="1"/>
  <c r="AY25" i="37" s="1"/>
  <c r="AY26" i="37" s="1"/>
  <c r="AD21" i="37"/>
  <c r="AA21" i="37"/>
  <c r="BB17" i="37"/>
  <c r="BD16" i="37"/>
  <c r="BD14" i="37" s="1"/>
  <c r="BD15" i="37"/>
  <c r="AD12" i="37"/>
  <c r="AB11" i="37"/>
  <c r="AC32" i="37" s="1"/>
  <c r="BD9" i="37"/>
  <c r="CS7" i="37"/>
  <c r="AJ5" i="37"/>
  <c r="T5" i="37"/>
  <c r="CQ2" i="37"/>
  <c r="CP2" i="37"/>
  <c r="CO2" i="37"/>
  <c r="CN2" i="37"/>
  <c r="CM2" i="37"/>
  <c r="CL2" i="37"/>
  <c r="CK2" i="37"/>
  <c r="CJ2" i="37"/>
  <c r="CI2" i="37"/>
  <c r="CH2" i="37"/>
  <c r="CG2" i="37"/>
  <c r="CF2" i="37"/>
  <c r="CE2" i="37"/>
  <c r="CD2" i="37"/>
  <c r="CC2" i="37"/>
  <c r="CB2" i="37"/>
  <c r="CA2" i="37"/>
  <c r="BZ2" i="37"/>
  <c r="BY2" i="37"/>
  <c r="BX2" i="37"/>
  <c r="BW2" i="37"/>
  <c r="BU2" i="37"/>
  <c r="BT2" i="37"/>
  <c r="BS2" i="37"/>
  <c r="BR2" i="37"/>
  <c r="BQ2" i="37"/>
  <c r="BP2" i="37"/>
  <c r="BO2" i="37"/>
  <c r="BN2" i="37"/>
  <c r="BM2" i="37"/>
  <c r="BL2" i="37"/>
  <c r="BK2" i="37"/>
  <c r="BJ2" i="37"/>
  <c r="BI2" i="37"/>
  <c r="BH2" i="37"/>
  <c r="BG2" i="37"/>
  <c r="BF2" i="37"/>
  <c r="BE2" i="37"/>
  <c r="BD2" i="37"/>
  <c r="BC2" i="37"/>
  <c r="BB2" i="37"/>
  <c r="AZ2" i="37"/>
  <c r="AY2" i="37"/>
  <c r="AX2" i="37"/>
  <c r="AW2" i="37"/>
  <c r="AV2" i="37"/>
  <c r="AT2" i="37"/>
  <c r="AS2" i="37"/>
  <c r="AR2" i="37"/>
  <c r="AQ2" i="37"/>
  <c r="AP2" i="37"/>
  <c r="AO2" i="37"/>
  <c r="AN2" i="37"/>
  <c r="AM2" i="37"/>
  <c r="AL2" i="37"/>
  <c r="AK2" i="37"/>
  <c r="AJ2" i="37"/>
  <c r="AI2" i="37"/>
  <c r="AF2" i="37"/>
  <c r="AD2" i="37"/>
  <c r="AC2" i="37"/>
  <c r="AB2" i="37"/>
  <c r="AA2" i="37"/>
  <c r="Z2" i="37"/>
  <c r="Y2" i="37"/>
  <c r="X2" i="37"/>
  <c r="W2" i="37"/>
  <c r="V2" i="37"/>
  <c r="U2" i="37"/>
  <c r="T2" i="37"/>
  <c r="S2" i="37"/>
  <c r="P2" i="37"/>
  <c r="CT1" i="37"/>
  <c r="CS1" i="37"/>
  <c r="CR1" i="37"/>
  <c r="CS6" i="37" s="1"/>
  <c r="CQ1" i="37"/>
  <c r="CP1" i="37"/>
  <c r="CO1" i="37"/>
  <c r="CN1" i="37"/>
  <c r="CM1" i="37"/>
  <c r="CL1" i="37"/>
  <c r="CK1" i="37"/>
  <c r="CJ1" i="37"/>
  <c r="CI1" i="37"/>
  <c r="CH1" i="37"/>
  <c r="CG1" i="37"/>
  <c r="CF1" i="37"/>
  <c r="CE1" i="37"/>
  <c r="CD1" i="37"/>
  <c r="CC1" i="37"/>
  <c r="CB1" i="37"/>
  <c r="CA1" i="37"/>
  <c r="BZ1" i="37"/>
  <c r="BY1" i="37"/>
  <c r="BX1" i="37"/>
  <c r="BW1" i="37"/>
  <c r="BU1" i="37"/>
  <c r="BT1" i="37"/>
  <c r="BS1" i="37"/>
  <c r="BR1" i="37"/>
  <c r="BQ1" i="37"/>
  <c r="BP1" i="37"/>
  <c r="BO1" i="37"/>
  <c r="BN1" i="37"/>
  <c r="BM1" i="37"/>
  <c r="BL1" i="37"/>
  <c r="BK1" i="37"/>
  <c r="BJ1" i="37"/>
  <c r="BI1" i="37"/>
  <c r="BH1" i="37"/>
  <c r="BG1" i="37"/>
  <c r="BF1" i="37"/>
  <c r="BE1" i="37"/>
  <c r="BD1" i="37"/>
  <c r="BC1" i="37"/>
  <c r="BB1" i="37"/>
  <c r="AZ1" i="37"/>
  <c r="AY1" i="37"/>
  <c r="AX1" i="37"/>
  <c r="AW1" i="37"/>
  <c r="AV1" i="37"/>
  <c r="AT1" i="37"/>
  <c r="AS1" i="37"/>
  <c r="AR1" i="37"/>
  <c r="AQ1" i="37"/>
  <c r="AP1" i="37"/>
  <c r="AO1" i="37"/>
  <c r="AN1" i="37"/>
  <c r="AM1" i="37"/>
  <c r="AL1" i="37"/>
  <c r="AK1" i="37"/>
  <c r="AJ1" i="37"/>
  <c r="AI1" i="37"/>
  <c r="AF1" i="37"/>
  <c r="AD1" i="37"/>
  <c r="AC1" i="37"/>
  <c r="AB1" i="37"/>
  <c r="AA1" i="37"/>
  <c r="Z1" i="37"/>
  <c r="Y1" i="37"/>
  <c r="X1" i="37"/>
  <c r="W1" i="37"/>
  <c r="V1" i="37"/>
  <c r="U1" i="37"/>
  <c r="T1" i="37"/>
  <c r="S1" i="37"/>
  <c r="P1" i="37"/>
  <c r="A1" i="37"/>
  <c r="AA39" i="13"/>
  <c r="AH24" i="16"/>
  <c r="AG24" i="16"/>
  <c r="AH23" i="16"/>
  <c r="AG23" i="16"/>
  <c r="AG18" i="16"/>
  <c r="AG17" i="16"/>
  <c r="AG16" i="16"/>
  <c r="BC2" i="26"/>
  <c r="AZ2" i="26"/>
  <c r="AW2" i="26"/>
  <c r="AT2" i="26"/>
  <c r="AQ2" i="26"/>
  <c r="AN2" i="26"/>
  <c r="AK2" i="26"/>
  <c r="AH2" i="26"/>
  <c r="AE2" i="26"/>
  <c r="AB2" i="26"/>
  <c r="Y2" i="26"/>
  <c r="V2" i="26"/>
  <c r="S2" i="26"/>
  <c r="P2" i="26"/>
  <c r="M2" i="26"/>
  <c r="J2" i="26"/>
  <c r="G2" i="26"/>
  <c r="D2" i="26"/>
  <c r="BC1" i="26"/>
  <c r="AZ1" i="26"/>
  <c r="AW1" i="26"/>
  <c r="AT1" i="26"/>
  <c r="AQ1" i="26"/>
  <c r="AN1" i="26"/>
  <c r="AK1" i="26"/>
  <c r="AH1" i="26"/>
  <c r="AE1" i="26"/>
  <c r="AB1" i="26"/>
  <c r="Y1" i="26"/>
  <c r="V1" i="26"/>
  <c r="S1" i="26"/>
  <c r="P1" i="26"/>
  <c r="M1" i="26"/>
  <c r="J1" i="26"/>
  <c r="G1" i="26"/>
  <c r="D1" i="26"/>
  <c r="BY7" i="26"/>
  <c r="A1" i="26"/>
  <c r="BZ111" i="26"/>
  <c r="BX111" i="26"/>
  <c r="BY6" i="26" s="1"/>
  <c r="BO10" i="26"/>
  <c r="BW2" i="26"/>
  <c r="BV2" i="26"/>
  <c r="BU2" i="26"/>
  <c r="BT2" i="26"/>
  <c r="BS2" i="26"/>
  <c r="BR2" i="26"/>
  <c r="BQ2" i="26"/>
  <c r="BP2" i="26"/>
  <c r="BO2" i="26"/>
  <c r="BN2" i="26"/>
  <c r="BM2" i="26"/>
  <c r="BL2" i="26"/>
  <c r="BK2" i="26"/>
  <c r="BJ2" i="26"/>
  <c r="BI2" i="26"/>
  <c r="BH2" i="26"/>
  <c r="BG2" i="26"/>
  <c r="BF2" i="26"/>
  <c r="BZ1" i="26"/>
  <c r="BY1" i="26"/>
  <c r="BW1" i="26"/>
  <c r="BV1" i="26"/>
  <c r="BU1" i="26"/>
  <c r="BT1" i="26"/>
  <c r="BS1" i="26"/>
  <c r="BR1" i="26"/>
  <c r="BQ1" i="26"/>
  <c r="BP1" i="26"/>
  <c r="BO1" i="26"/>
  <c r="BN1" i="26"/>
  <c r="BM1" i="26"/>
  <c r="BL1" i="26"/>
  <c r="BK1" i="26"/>
  <c r="BJ1" i="26"/>
  <c r="BI1" i="26"/>
  <c r="BH1" i="26"/>
  <c r="BG1" i="26"/>
  <c r="BF1" i="26"/>
  <c r="CU2" i="22"/>
  <c r="CS2" i="22"/>
  <c r="CP2" i="22"/>
  <c r="CM2" i="22"/>
  <c r="CJ2" i="22"/>
  <c r="CG2" i="22"/>
  <c r="CD2" i="22"/>
  <c r="CA2" i="22"/>
  <c r="BX2" i="22"/>
  <c r="BU2" i="22"/>
  <c r="BR2" i="22"/>
  <c r="BO2" i="22"/>
  <c r="BL2" i="22"/>
  <c r="BI2" i="22"/>
  <c r="BF2" i="22"/>
  <c r="BC2" i="22"/>
  <c r="AZ2" i="22"/>
  <c r="AW2" i="22"/>
  <c r="AT2" i="22"/>
  <c r="AQ2" i="22"/>
  <c r="CU1" i="22"/>
  <c r="CS1" i="22"/>
  <c r="CP1" i="22"/>
  <c r="CM1" i="22"/>
  <c r="CJ1" i="22"/>
  <c r="CG1" i="22"/>
  <c r="CD1" i="22"/>
  <c r="CA1" i="22"/>
  <c r="BX1" i="22"/>
  <c r="BU1" i="22"/>
  <c r="BR1" i="22"/>
  <c r="BO1" i="22"/>
  <c r="BL1" i="22"/>
  <c r="BI1" i="22"/>
  <c r="BF1" i="22"/>
  <c r="BC1" i="22"/>
  <c r="AZ1" i="22"/>
  <c r="AW1" i="22"/>
  <c r="AT1" i="22"/>
  <c r="AQ1" i="22"/>
  <c r="R2" i="3"/>
  <c r="Q2" i="3"/>
  <c r="P2" i="3"/>
  <c r="O2" i="3"/>
  <c r="N2" i="3"/>
  <c r="M2" i="3"/>
  <c r="L2" i="3"/>
  <c r="K2" i="3"/>
  <c r="J2" i="3"/>
  <c r="I2" i="3"/>
  <c r="H2" i="3"/>
  <c r="G2" i="3"/>
  <c r="F2" i="3"/>
  <c r="E2" i="3"/>
  <c r="D2" i="3"/>
  <c r="C2" i="3"/>
  <c r="B2" i="3"/>
  <c r="R1" i="3"/>
  <c r="Q1" i="3"/>
  <c r="P1" i="3"/>
  <c r="O1" i="3"/>
  <c r="N1" i="3"/>
  <c r="M1" i="3"/>
  <c r="L1" i="3"/>
  <c r="K1" i="3"/>
  <c r="J1" i="3"/>
  <c r="I1" i="3"/>
  <c r="H1" i="3"/>
  <c r="G1" i="3"/>
  <c r="F1" i="3"/>
  <c r="E1" i="3"/>
  <c r="D1" i="3"/>
  <c r="C1" i="3"/>
  <c r="B1" i="3"/>
  <c r="AF42" i="22"/>
  <c r="Z42" i="22"/>
  <c r="AF41" i="22"/>
  <c r="Z41" i="22"/>
  <c r="AF40" i="22"/>
  <c r="Z40" i="22"/>
  <c r="AF39" i="22"/>
  <c r="Z39" i="22"/>
  <c r="AF38" i="22"/>
  <c r="Z38" i="22"/>
  <c r="AF37" i="22"/>
  <c r="Z37" i="22"/>
  <c r="AF36" i="22"/>
  <c r="Z36" i="22"/>
  <c r="AF35" i="22"/>
  <c r="Z35" i="22"/>
  <c r="AF34" i="22"/>
  <c r="Z34" i="22"/>
  <c r="AF33" i="22"/>
  <c r="Z33" i="22"/>
  <c r="AF32" i="22"/>
  <c r="Z32" i="22"/>
  <c r="AF31" i="22"/>
  <c r="AC26" i="22"/>
  <c r="AC43" i="22" s="1"/>
  <c r="AB26" i="22"/>
  <c r="AB23" i="22" s="1"/>
  <c r="AD25" i="22"/>
  <c r="AD24" i="22" s="1"/>
  <c r="AI22" i="22" s="1"/>
  <c r="DR418" i="22"/>
  <c r="DP418" i="22"/>
  <c r="DG10" i="22"/>
  <c r="AC8" i="22"/>
  <c r="Q8" i="22"/>
  <c r="E8" i="22"/>
  <c r="DQ7" i="22"/>
  <c r="DQ6" i="22"/>
  <c r="DO2" i="22"/>
  <c r="DN2" i="22"/>
  <c r="DM2" i="22"/>
  <c r="DL2" i="22"/>
  <c r="DK2" i="22"/>
  <c r="DJ2" i="22"/>
  <c r="DI2" i="22"/>
  <c r="DH2" i="22"/>
  <c r="DG2" i="22"/>
  <c r="DF2" i="22"/>
  <c r="DE2" i="22"/>
  <c r="DD2" i="22"/>
  <c r="DC2" i="22"/>
  <c r="DB2" i="22"/>
  <c r="DA2" i="22"/>
  <c r="CZ2" i="22"/>
  <c r="CY2" i="22"/>
  <c r="CX2" i="22"/>
  <c r="CW2" i="22"/>
  <c r="CV2" i="22"/>
  <c r="AM2" i="22"/>
  <c r="AL2" i="22"/>
  <c r="AK2" i="22"/>
  <c r="DR1" i="22"/>
  <c r="DQ1" i="22"/>
  <c r="DO1" i="22"/>
  <c r="DN1" i="22"/>
  <c r="DM1" i="22"/>
  <c r="DL1" i="22"/>
  <c r="DK1" i="22"/>
  <c r="DJ1" i="22"/>
  <c r="DI1" i="22"/>
  <c r="DH1" i="22"/>
  <c r="DG1" i="22"/>
  <c r="DF1" i="22"/>
  <c r="DE1" i="22"/>
  <c r="DD1" i="22"/>
  <c r="DC1" i="22"/>
  <c r="DB1" i="22"/>
  <c r="DA1" i="22"/>
  <c r="CZ1" i="22"/>
  <c r="CY1" i="22"/>
  <c r="CX1" i="22"/>
  <c r="CW1" i="22"/>
  <c r="CV1" i="22"/>
  <c r="AM1" i="22"/>
  <c r="AL1" i="22"/>
  <c r="AK1" i="22"/>
  <c r="A1" i="22"/>
  <c r="W15" i="13"/>
  <c r="V15" i="13"/>
  <c r="U15" i="13"/>
  <c r="T15" i="13"/>
  <c r="S15" i="13"/>
  <c r="R15" i="13"/>
  <c r="Q15" i="13"/>
  <c r="P15" i="13"/>
  <c r="O15" i="13"/>
  <c r="AU15" i="13"/>
  <c r="AT15" i="13"/>
  <c r="AS15" i="13"/>
  <c r="AR15" i="13"/>
  <c r="AQ15" i="13"/>
  <c r="AP15" i="13"/>
  <c r="AO15" i="13"/>
  <c r="AN15" i="13"/>
  <c r="AM15" i="13"/>
  <c r="AO1" i="13"/>
  <c r="AP1" i="13"/>
  <c r="AQ1" i="13"/>
  <c r="AR1" i="13"/>
  <c r="R1" i="13"/>
  <c r="S1" i="13"/>
  <c r="T1" i="13"/>
  <c r="U1" i="13"/>
  <c r="AA40" i="13"/>
  <c r="V76" i="16"/>
  <c r="V77" i="16"/>
  <c r="V78" i="16"/>
  <c r="V79" i="16"/>
  <c r="V80" i="16"/>
  <c r="V81" i="16"/>
  <c r="V82" i="16"/>
  <c r="V83" i="16"/>
  <c r="V84" i="16"/>
  <c r="V85" i="16"/>
  <c r="V86" i="16"/>
  <c r="V87" i="16"/>
  <c r="V88" i="16"/>
  <c r="V89" i="16"/>
  <c r="V90" i="16"/>
  <c r="V91" i="16"/>
  <c r="V92" i="16"/>
  <c r="V93" i="16"/>
  <c r="V94" i="16"/>
  <c r="V95" i="16"/>
  <c r="V96" i="16"/>
  <c r="V97" i="16"/>
  <c r="V98" i="16"/>
  <c r="V99" i="16"/>
  <c r="V100" i="16"/>
  <c r="V101" i="16"/>
  <c r="V102" i="16"/>
  <c r="V103" i="16"/>
  <c r="V104" i="16"/>
  <c r="V105" i="16"/>
  <c r="V106" i="16"/>
  <c r="V107" i="16"/>
  <c r="V108" i="16"/>
  <c r="V109" i="16"/>
  <c r="V110" i="16"/>
  <c r="V111" i="16"/>
  <c r="V112" i="16"/>
  <c r="V113" i="16"/>
  <c r="V114" i="16"/>
  <c r="V115" i="16"/>
  <c r="V116" i="16"/>
  <c r="V117" i="16"/>
  <c r="V118" i="16"/>
  <c r="V119" i="16"/>
  <c r="V120" i="16"/>
  <c r="V121" i="16"/>
  <c r="V122" i="16"/>
  <c r="V123" i="16"/>
  <c r="V124" i="16"/>
  <c r="V125" i="16"/>
  <c r="V126" i="16"/>
  <c r="V127" i="16"/>
  <c r="V128" i="16"/>
  <c r="V129" i="16"/>
  <c r="V130" i="16"/>
  <c r="V131" i="16"/>
  <c r="V132" i="16"/>
  <c r="V133" i="16"/>
  <c r="V134" i="16"/>
  <c r="V135" i="16"/>
  <c r="V136" i="16"/>
  <c r="V137" i="16"/>
  <c r="V138" i="16"/>
  <c r="V139" i="16"/>
  <c r="V140" i="16"/>
  <c r="V141" i="16"/>
  <c r="V142" i="16"/>
  <c r="V143" i="16"/>
  <c r="V144" i="16"/>
  <c r="V145" i="16"/>
  <c r="V146" i="16"/>
  <c r="V147" i="16"/>
  <c r="V148" i="16"/>
  <c r="V149" i="16"/>
  <c r="V150" i="16"/>
  <c r="V151" i="16"/>
  <c r="V152" i="16"/>
  <c r="V153" i="16"/>
  <c r="V154" i="16"/>
  <c r="V155" i="16"/>
  <c r="V156" i="16"/>
  <c r="V157" i="16"/>
  <c r="V158" i="16"/>
  <c r="V159" i="16"/>
  <c r="V160" i="16"/>
  <c r="V161" i="16"/>
  <c r="V162" i="16"/>
  <c r="V163" i="16"/>
  <c r="V164" i="16"/>
  <c r="V165" i="16"/>
  <c r="V166" i="16"/>
  <c r="V167" i="16"/>
  <c r="V168" i="16"/>
  <c r="V169" i="16"/>
  <c r="V170" i="16"/>
  <c r="V171" i="16"/>
  <c r="V172" i="16"/>
  <c r="V173" i="16"/>
  <c r="V174" i="16"/>
  <c r="V175" i="16"/>
  <c r="V176" i="16"/>
  <c r="V177" i="16"/>
  <c r="V178" i="16"/>
  <c r="V179" i="16"/>
  <c r="V180" i="16"/>
  <c r="V181" i="16"/>
  <c r="V182" i="16"/>
  <c r="V183" i="16"/>
  <c r="V184" i="16"/>
  <c r="V185" i="16"/>
  <c r="V186" i="16"/>
  <c r="V187" i="16"/>
  <c r="V188" i="16"/>
  <c r="V189" i="16"/>
  <c r="V190" i="16"/>
  <c r="V191" i="16"/>
  <c r="V192" i="16"/>
  <c r="V193" i="16"/>
  <c r="V194" i="16"/>
  <c r="V195" i="16"/>
  <c r="V196" i="16"/>
  <c r="V197" i="16"/>
  <c r="V198" i="16"/>
  <c r="V199" i="16"/>
  <c r="V200" i="16"/>
  <c r="V201" i="16"/>
  <c r="V202" i="16"/>
  <c r="V203" i="16"/>
  <c r="V204" i="16"/>
  <c r="V205" i="16"/>
  <c r="V206" i="16"/>
  <c r="V207" i="16"/>
  <c r="V208" i="16"/>
  <c r="V209" i="16"/>
  <c r="V210" i="16"/>
  <c r="V211" i="16"/>
  <c r="V212" i="16"/>
  <c r="V213" i="16"/>
  <c r="V214" i="16"/>
  <c r="V215" i="16"/>
  <c r="V216" i="16"/>
  <c r="V217" i="16"/>
  <c r="V218" i="16"/>
  <c r="V219" i="16"/>
  <c r="V220" i="16"/>
  <c r="V221" i="16"/>
  <c r="V222" i="16"/>
  <c r="V223" i="16"/>
  <c r="V224" i="16"/>
  <c r="V225" i="16"/>
  <c r="V226" i="16"/>
  <c r="V227" i="16"/>
  <c r="V228" i="16"/>
  <c r="V229" i="16"/>
  <c r="V230" i="16"/>
  <c r="V231" i="16"/>
  <c r="V232" i="16"/>
  <c r="V233" i="16"/>
  <c r="V234" i="16"/>
  <c r="V235" i="16"/>
  <c r="V236" i="16"/>
  <c r="V237" i="16"/>
  <c r="V238" i="16"/>
  <c r="V239" i="16"/>
  <c r="V240" i="16"/>
  <c r="V241" i="16"/>
  <c r="V242" i="16"/>
  <c r="V243" i="16"/>
  <c r="V244" i="16"/>
  <c r="V245" i="16"/>
  <c r="V246" i="16"/>
  <c r="V247" i="16"/>
  <c r="V248" i="16"/>
  <c r="V249" i="16"/>
  <c r="V250" i="16"/>
  <c r="V251" i="16"/>
  <c r="V252" i="16"/>
  <c r="V253" i="16"/>
  <c r="V254" i="16"/>
  <c r="V255" i="16"/>
  <c r="V256" i="16"/>
  <c r="V257" i="16"/>
  <c r="V258" i="16"/>
  <c r="V259" i="16"/>
  <c r="V260" i="16"/>
  <c r="V261" i="16"/>
  <c r="V262" i="16"/>
  <c r="V263" i="16"/>
  <c r="V264" i="16"/>
  <c r="V265" i="16"/>
  <c r="V266" i="16"/>
  <c r="V267" i="16"/>
  <c r="V268" i="16"/>
  <c r="V269" i="16"/>
  <c r="V270" i="16"/>
  <c r="V271" i="16"/>
  <c r="V272" i="16"/>
  <c r="V273" i="16"/>
  <c r="V274" i="16"/>
  <c r="V275" i="16"/>
  <c r="V276" i="16"/>
  <c r="V277" i="16"/>
  <c r="V278" i="16"/>
  <c r="V279" i="16"/>
  <c r="V280" i="16"/>
  <c r="V281" i="16"/>
  <c r="V282" i="16"/>
  <c r="V283" i="16"/>
  <c r="V284" i="16"/>
  <c r="V285" i="16"/>
  <c r="V286" i="16"/>
  <c r="V287" i="16"/>
  <c r="V288" i="16"/>
  <c r="V289" i="16"/>
  <c r="V290" i="16"/>
  <c r="V291" i="16"/>
  <c r="V292" i="16"/>
  <c r="V293" i="16"/>
  <c r="V294" i="16"/>
  <c r="V295" i="16"/>
  <c r="V296" i="16"/>
  <c r="V297" i="16"/>
  <c r="V298" i="16"/>
  <c r="V299" i="16"/>
  <c r="V300" i="16"/>
  <c r="V301" i="16"/>
  <c r="V302" i="16"/>
  <c r="V303" i="16"/>
  <c r="V304" i="16"/>
  <c r="V305" i="16"/>
  <c r="V306" i="16"/>
  <c r="V307" i="16"/>
  <c r="V308" i="16"/>
  <c r="V309" i="16"/>
  <c r="V310" i="16"/>
  <c r="V311" i="16"/>
  <c r="V312" i="16"/>
  <c r="V313" i="16"/>
  <c r="V314" i="16"/>
  <c r="V315" i="16"/>
  <c r="V316" i="16"/>
  <c r="V317" i="16"/>
  <c r="V318" i="16"/>
  <c r="V319" i="16"/>
  <c r="V320" i="16"/>
  <c r="V321" i="16"/>
  <c r="V322" i="16"/>
  <c r="V323" i="16"/>
  <c r="V324" i="16"/>
  <c r="V325" i="16"/>
  <c r="V326" i="16"/>
  <c r="V327" i="16"/>
  <c r="V328" i="16"/>
  <c r="V329" i="16"/>
  <c r="V330" i="16"/>
  <c r="V331" i="16"/>
  <c r="V332" i="16"/>
  <c r="V333" i="16"/>
  <c r="V334" i="16"/>
  <c r="V335" i="16"/>
  <c r="V336" i="16"/>
  <c r="V337" i="16"/>
  <c r="V338" i="16"/>
  <c r="V339" i="16"/>
  <c r="V340" i="16"/>
  <c r="V341" i="16"/>
  <c r="V342" i="16"/>
  <c r="V343" i="16"/>
  <c r="V344" i="16"/>
  <c r="V345" i="16"/>
  <c r="V346" i="16"/>
  <c r="V347" i="16"/>
  <c r="V348" i="16"/>
  <c r="V349" i="16"/>
  <c r="V350" i="16"/>
  <c r="V351" i="16"/>
  <c r="V352" i="16"/>
  <c r="V353" i="16"/>
  <c r="V354" i="16"/>
  <c r="V355" i="16"/>
  <c r="V356" i="16"/>
  <c r="V357" i="16"/>
  <c r="V358" i="16"/>
  <c r="V359" i="16"/>
  <c r="V360" i="16"/>
  <c r="V361" i="16"/>
  <c r="V362" i="16"/>
  <c r="V363" i="16"/>
  <c r="V364" i="16"/>
  <c r="V365" i="16"/>
  <c r="V366" i="16"/>
  <c r="V367" i="16"/>
  <c r="V368" i="16"/>
  <c r="V369" i="16"/>
  <c r="V370" i="16"/>
  <c r="V371" i="16"/>
  <c r="V372" i="16"/>
  <c r="V373" i="16"/>
  <c r="V374" i="16"/>
  <c r="V375" i="16"/>
  <c r="V376" i="16"/>
  <c r="V377" i="16"/>
  <c r="V378" i="16"/>
  <c r="V379" i="16"/>
  <c r="V380" i="16"/>
  <c r="V381" i="16"/>
  <c r="V382" i="16"/>
  <c r="V383" i="16"/>
  <c r="V384" i="16"/>
  <c r="V385" i="16"/>
  <c r="V386" i="16"/>
  <c r="V387" i="16"/>
  <c r="V388" i="16"/>
  <c r="V389" i="16"/>
  <c r="V390" i="16"/>
  <c r="V391" i="16"/>
  <c r="V392" i="16"/>
  <c r="V393" i="16"/>
  <c r="V394" i="16"/>
  <c r="V395" i="16"/>
  <c r="V396" i="16"/>
  <c r="V397" i="16"/>
  <c r="V398" i="16"/>
  <c r="V399" i="16"/>
  <c r="V400" i="16"/>
  <c r="V401" i="16"/>
  <c r="V402" i="16"/>
  <c r="V403" i="16"/>
  <c r="V404" i="16"/>
  <c r="V405" i="16"/>
  <c r="V406" i="16"/>
  <c r="V407" i="16"/>
  <c r="V408" i="16"/>
  <c r="V409" i="16"/>
  <c r="V410" i="16"/>
  <c r="V411" i="16"/>
  <c r="V412" i="16"/>
  <c r="V413" i="16"/>
  <c r="V414" i="16"/>
  <c r="V415" i="16"/>
  <c r="V416" i="16"/>
  <c r="V417" i="16"/>
  <c r="V418" i="16"/>
  <c r="V419" i="16"/>
  <c r="V420" i="16"/>
  <c r="V421" i="16"/>
  <c r="V422" i="16"/>
  <c r="V423" i="16"/>
  <c r="V424" i="16"/>
  <c r="V425" i="16"/>
  <c r="V426" i="16"/>
  <c r="V427" i="16"/>
  <c r="V428" i="16"/>
  <c r="V429" i="16"/>
  <c r="V430" i="16"/>
  <c r="V431" i="16"/>
  <c r="V432" i="16"/>
  <c r="V433" i="16"/>
  <c r="V434" i="16"/>
  <c r="V435" i="16"/>
  <c r="V436" i="16"/>
  <c r="V437" i="16"/>
  <c r="V438" i="16"/>
  <c r="V439" i="16"/>
  <c r="V440" i="16"/>
  <c r="V441" i="16"/>
  <c r="V442" i="16"/>
  <c r="V443" i="16"/>
  <c r="V444" i="16"/>
  <c r="V445" i="16"/>
  <c r="V446" i="16"/>
  <c r="AR8" i="16"/>
  <c r="AR7" i="16"/>
  <c r="AE37" i="16"/>
  <c r="AG37" i="16"/>
  <c r="AG38" i="16"/>
  <c r="AH38" i="16"/>
  <c r="AN39" i="16"/>
  <c r="AN40" i="16"/>
  <c r="AN41" i="16"/>
  <c r="AN42" i="16"/>
  <c r="AN43" i="16"/>
  <c r="AN44" i="16"/>
  <c r="AN45" i="16"/>
  <c r="AN46" i="16"/>
  <c r="AN47" i="16"/>
  <c r="AN48" i="16"/>
  <c r="AN49" i="16"/>
  <c r="AN50" i="16"/>
  <c r="AN51" i="16"/>
  <c r="AN52" i="16"/>
  <c r="AN53" i="16"/>
  <c r="AN54" i="16"/>
  <c r="AN55" i="16"/>
  <c r="AN56" i="16"/>
  <c r="AN57" i="16"/>
  <c r="AN58" i="16"/>
  <c r="AN59" i="16"/>
  <c r="AN60" i="16"/>
  <c r="AN61" i="16"/>
  <c r="AN62" i="16"/>
  <c r="AN63" i="16"/>
  <c r="AN64" i="16"/>
  <c r="AN65" i="16"/>
  <c r="AN66" i="16"/>
  <c r="AN67" i="16"/>
  <c r="AN68" i="16"/>
  <c r="AN69" i="16"/>
  <c r="AN70" i="16"/>
  <c r="AK36" i="16"/>
  <c r="AE36" i="16"/>
  <c r="AK35" i="16"/>
  <c r="AE35" i="16"/>
  <c r="AK34" i="16"/>
  <c r="AE34" i="16"/>
  <c r="V34" i="16" s="1"/>
  <c r="AK33" i="16"/>
  <c r="AE33" i="16"/>
  <c r="V33" i="16" s="1"/>
  <c r="AK32" i="16"/>
  <c r="AE32" i="16"/>
  <c r="AK31" i="16"/>
  <c r="AE31" i="16"/>
  <c r="V31" i="16" s="1"/>
  <c r="AK30" i="16"/>
  <c r="AE30" i="16"/>
  <c r="V30" i="16" s="1"/>
  <c r="AK29" i="16"/>
  <c r="AE29" i="16"/>
  <c r="V29" i="16" s="1"/>
  <c r="AK28" i="16"/>
  <c r="AE28" i="16"/>
  <c r="V28" i="16" s="1"/>
  <c r="AK27" i="16"/>
  <c r="AH22" i="16"/>
  <c r="AH33" i="16" s="1"/>
  <c r="AG22" i="16"/>
  <c r="AG30" i="16" s="1"/>
  <c r="AI21" i="16"/>
  <c r="AI20" i="16" s="1"/>
  <c r="AN18" i="16" s="1"/>
  <c r="W9" i="16"/>
  <c r="B9" i="16"/>
  <c r="AN446" i="16"/>
  <c r="AD446" i="16"/>
  <c r="AC446" i="16"/>
  <c r="AB446" i="16"/>
  <c r="AA446" i="16"/>
  <c r="Z446" i="16"/>
  <c r="Y446" i="16"/>
  <c r="X446" i="16"/>
  <c r="W446" i="16"/>
  <c r="AN445" i="16"/>
  <c r="AD445" i="16"/>
  <c r="AC445" i="16"/>
  <c r="AB445" i="16"/>
  <c r="AA445" i="16"/>
  <c r="Z445" i="16"/>
  <c r="Y445" i="16"/>
  <c r="X445" i="16"/>
  <c r="W445" i="16"/>
  <c r="AN444" i="16"/>
  <c r="AD444" i="16"/>
  <c r="AC444" i="16"/>
  <c r="AB444" i="16"/>
  <c r="AA444" i="16"/>
  <c r="Z444" i="16"/>
  <c r="Y444" i="16"/>
  <c r="X444" i="16"/>
  <c r="W444" i="16"/>
  <c r="AN443" i="16"/>
  <c r="AD443" i="16"/>
  <c r="AC443" i="16"/>
  <c r="AB443" i="16"/>
  <c r="AA443" i="16"/>
  <c r="Z443" i="16"/>
  <c r="Y443" i="16"/>
  <c r="X443" i="16"/>
  <c r="W443" i="16"/>
  <c r="AN442" i="16"/>
  <c r="AD442" i="16"/>
  <c r="AC442" i="16"/>
  <c r="AB442" i="16"/>
  <c r="AA442" i="16"/>
  <c r="Z442" i="16"/>
  <c r="Y442" i="16"/>
  <c r="X442" i="16"/>
  <c r="W442" i="16"/>
  <c r="AN441" i="16"/>
  <c r="AD441" i="16"/>
  <c r="AC441" i="16"/>
  <c r="AB441" i="16"/>
  <c r="AA441" i="16"/>
  <c r="Z441" i="16"/>
  <c r="Y441" i="16"/>
  <c r="X441" i="16"/>
  <c r="W441" i="16"/>
  <c r="AN440" i="16"/>
  <c r="AD440" i="16"/>
  <c r="AC440" i="16"/>
  <c r="AB440" i="16"/>
  <c r="AA440" i="16"/>
  <c r="Z440" i="16"/>
  <c r="Y440" i="16"/>
  <c r="X440" i="16"/>
  <c r="W440" i="16"/>
  <c r="AN439" i="16"/>
  <c r="AD439" i="16"/>
  <c r="AC439" i="16"/>
  <c r="AB439" i="16"/>
  <c r="AA439" i="16"/>
  <c r="Z439" i="16"/>
  <c r="Y439" i="16"/>
  <c r="X439" i="16"/>
  <c r="W439" i="16"/>
  <c r="AN438" i="16"/>
  <c r="AD438" i="16"/>
  <c r="AC438" i="16"/>
  <c r="AB438" i="16"/>
  <c r="AA438" i="16"/>
  <c r="Z438" i="16"/>
  <c r="Y438" i="16"/>
  <c r="X438" i="16"/>
  <c r="W438" i="16"/>
  <c r="AN437" i="16"/>
  <c r="AD437" i="16"/>
  <c r="AC437" i="16"/>
  <c r="AB437" i="16"/>
  <c r="AA437" i="16"/>
  <c r="Z437" i="16"/>
  <c r="Y437" i="16"/>
  <c r="X437" i="16"/>
  <c r="W437" i="16"/>
  <c r="AN436" i="16"/>
  <c r="AD436" i="16"/>
  <c r="AC436" i="16"/>
  <c r="AB436" i="16"/>
  <c r="AA436" i="16"/>
  <c r="Z436" i="16"/>
  <c r="Y436" i="16"/>
  <c r="X436" i="16"/>
  <c r="W436" i="16"/>
  <c r="AN435" i="16"/>
  <c r="AD435" i="16"/>
  <c r="AC435" i="16"/>
  <c r="AB435" i="16"/>
  <c r="AA435" i="16"/>
  <c r="Z435" i="16"/>
  <c r="Y435" i="16"/>
  <c r="X435" i="16"/>
  <c r="W435" i="16"/>
  <c r="AN434" i="16"/>
  <c r="AD434" i="16"/>
  <c r="AC434" i="16"/>
  <c r="AB434" i="16"/>
  <c r="AA434" i="16"/>
  <c r="Z434" i="16"/>
  <c r="Y434" i="16"/>
  <c r="X434" i="16"/>
  <c r="W434" i="16"/>
  <c r="AN433" i="16"/>
  <c r="AD433" i="16"/>
  <c r="AC433" i="16"/>
  <c r="AB433" i="16"/>
  <c r="AA433" i="16"/>
  <c r="Z433" i="16"/>
  <c r="Y433" i="16"/>
  <c r="X433" i="16"/>
  <c r="W433" i="16"/>
  <c r="AN432" i="16"/>
  <c r="AD432" i="16"/>
  <c r="AC432" i="16"/>
  <c r="AB432" i="16"/>
  <c r="AA432" i="16"/>
  <c r="Z432" i="16"/>
  <c r="Y432" i="16"/>
  <c r="X432" i="16"/>
  <c r="W432" i="16"/>
  <c r="AN431" i="16"/>
  <c r="AD431" i="16"/>
  <c r="AC431" i="16"/>
  <c r="AB431" i="16"/>
  <c r="AA431" i="16"/>
  <c r="Z431" i="16"/>
  <c r="Y431" i="16"/>
  <c r="X431" i="16"/>
  <c r="W431" i="16"/>
  <c r="AN430" i="16"/>
  <c r="AD430" i="16"/>
  <c r="AC430" i="16"/>
  <c r="AB430" i="16"/>
  <c r="AA430" i="16"/>
  <c r="Z430" i="16"/>
  <c r="Y430" i="16"/>
  <c r="X430" i="16"/>
  <c r="W430" i="16"/>
  <c r="AN429" i="16"/>
  <c r="AD429" i="16"/>
  <c r="AC429" i="16"/>
  <c r="AB429" i="16"/>
  <c r="AA429" i="16"/>
  <c r="Z429" i="16"/>
  <c r="Y429" i="16"/>
  <c r="X429" i="16"/>
  <c r="W429" i="16"/>
  <c r="AN428" i="16"/>
  <c r="AD428" i="16"/>
  <c r="AC428" i="16"/>
  <c r="AB428" i="16"/>
  <c r="AA428" i="16"/>
  <c r="Z428" i="16"/>
  <c r="Y428" i="16"/>
  <c r="X428" i="16"/>
  <c r="W428" i="16"/>
  <c r="AN427" i="16"/>
  <c r="AD427" i="16"/>
  <c r="AC427" i="16"/>
  <c r="AB427" i="16"/>
  <c r="AA427" i="16"/>
  <c r="Z427" i="16"/>
  <c r="Y427" i="16"/>
  <c r="X427" i="16"/>
  <c r="W427" i="16"/>
  <c r="AN426" i="16"/>
  <c r="AD426" i="16"/>
  <c r="AC426" i="16"/>
  <c r="AB426" i="16"/>
  <c r="AA426" i="16"/>
  <c r="Z426" i="16"/>
  <c r="Y426" i="16"/>
  <c r="X426" i="16"/>
  <c r="W426" i="16"/>
  <c r="AN425" i="16"/>
  <c r="AD425" i="16"/>
  <c r="AC425" i="16"/>
  <c r="AB425" i="16"/>
  <c r="AA425" i="16"/>
  <c r="Z425" i="16"/>
  <c r="Y425" i="16"/>
  <c r="X425" i="16"/>
  <c r="W425" i="16"/>
  <c r="AN424" i="16"/>
  <c r="AD424" i="16"/>
  <c r="AC424" i="16"/>
  <c r="AB424" i="16"/>
  <c r="AA424" i="16"/>
  <c r="Z424" i="16"/>
  <c r="Y424" i="16"/>
  <c r="X424" i="16"/>
  <c r="W424" i="16"/>
  <c r="AN423" i="16"/>
  <c r="AD423" i="16"/>
  <c r="AC423" i="16"/>
  <c r="AB423" i="16"/>
  <c r="AA423" i="16"/>
  <c r="Z423" i="16"/>
  <c r="Y423" i="16"/>
  <c r="X423" i="16"/>
  <c r="W423" i="16"/>
  <c r="AN422" i="16"/>
  <c r="AD422" i="16"/>
  <c r="AC422" i="16"/>
  <c r="AB422" i="16"/>
  <c r="AA422" i="16"/>
  <c r="Z422" i="16"/>
  <c r="Y422" i="16"/>
  <c r="X422" i="16"/>
  <c r="W422" i="16"/>
  <c r="AN421" i="16"/>
  <c r="AD421" i="16"/>
  <c r="AC421" i="16"/>
  <c r="AB421" i="16"/>
  <c r="AA421" i="16"/>
  <c r="Z421" i="16"/>
  <c r="Y421" i="16"/>
  <c r="X421" i="16"/>
  <c r="W421" i="16"/>
  <c r="AN420" i="16"/>
  <c r="AD420" i="16"/>
  <c r="AC420" i="16"/>
  <c r="AB420" i="16"/>
  <c r="AA420" i="16"/>
  <c r="Z420" i="16"/>
  <c r="Y420" i="16"/>
  <c r="X420" i="16"/>
  <c r="W420" i="16"/>
  <c r="AN419" i="16"/>
  <c r="AD419" i="16"/>
  <c r="AC419" i="16"/>
  <c r="AB419" i="16"/>
  <c r="AA419" i="16"/>
  <c r="Z419" i="16"/>
  <c r="Y419" i="16"/>
  <c r="X419" i="16"/>
  <c r="W419" i="16"/>
  <c r="AN418" i="16"/>
  <c r="AD418" i="16"/>
  <c r="AC418" i="16"/>
  <c r="AB418" i="16"/>
  <c r="AA418" i="16"/>
  <c r="Z418" i="16"/>
  <c r="Y418" i="16"/>
  <c r="X418" i="16"/>
  <c r="W418" i="16"/>
  <c r="AN417" i="16"/>
  <c r="AD417" i="16"/>
  <c r="AC417" i="16"/>
  <c r="AB417" i="16"/>
  <c r="AA417" i="16"/>
  <c r="Z417" i="16"/>
  <c r="Y417" i="16"/>
  <c r="X417" i="16"/>
  <c r="W417" i="16"/>
  <c r="AN416" i="16"/>
  <c r="AD416" i="16"/>
  <c r="AC416" i="16"/>
  <c r="AB416" i="16"/>
  <c r="AA416" i="16"/>
  <c r="Z416" i="16"/>
  <c r="Y416" i="16"/>
  <c r="X416" i="16"/>
  <c r="W416" i="16"/>
  <c r="AN415" i="16"/>
  <c r="AD415" i="16"/>
  <c r="AC415" i="16"/>
  <c r="AB415" i="16"/>
  <c r="AA415" i="16"/>
  <c r="Z415" i="16"/>
  <c r="Y415" i="16"/>
  <c r="X415" i="16"/>
  <c r="W415" i="16"/>
  <c r="AN414" i="16"/>
  <c r="AD414" i="16"/>
  <c r="AC414" i="16"/>
  <c r="AB414" i="16"/>
  <c r="AA414" i="16"/>
  <c r="Z414" i="16"/>
  <c r="Y414" i="16"/>
  <c r="X414" i="16"/>
  <c r="W414" i="16"/>
  <c r="AN413" i="16"/>
  <c r="AD413" i="16"/>
  <c r="AC413" i="16"/>
  <c r="AB413" i="16"/>
  <c r="AA413" i="16"/>
  <c r="Z413" i="16"/>
  <c r="Y413" i="16"/>
  <c r="X413" i="16"/>
  <c r="W413" i="16"/>
  <c r="AN412" i="16"/>
  <c r="AD412" i="16"/>
  <c r="AC412" i="16"/>
  <c r="AB412" i="16"/>
  <c r="AA412" i="16"/>
  <c r="Z412" i="16"/>
  <c r="Y412" i="16"/>
  <c r="X412" i="16"/>
  <c r="W412" i="16"/>
  <c r="AN411" i="16"/>
  <c r="AD411" i="16"/>
  <c r="AC411" i="16"/>
  <c r="AB411" i="16"/>
  <c r="AA411" i="16"/>
  <c r="Z411" i="16"/>
  <c r="Y411" i="16"/>
  <c r="X411" i="16"/>
  <c r="W411" i="16"/>
  <c r="AN410" i="16"/>
  <c r="AD410" i="16"/>
  <c r="AC410" i="16"/>
  <c r="AB410" i="16"/>
  <c r="AA410" i="16"/>
  <c r="Z410" i="16"/>
  <c r="Y410" i="16"/>
  <c r="X410" i="16"/>
  <c r="W410" i="16"/>
  <c r="AN409" i="16"/>
  <c r="AD409" i="16"/>
  <c r="AC409" i="16"/>
  <c r="AB409" i="16"/>
  <c r="AA409" i="16"/>
  <c r="Z409" i="16"/>
  <c r="Y409" i="16"/>
  <c r="X409" i="16"/>
  <c r="W409" i="16"/>
  <c r="AN408" i="16"/>
  <c r="AD408" i="16"/>
  <c r="AC408" i="16"/>
  <c r="AB408" i="16"/>
  <c r="AA408" i="16"/>
  <c r="Z408" i="16"/>
  <c r="Y408" i="16"/>
  <c r="X408" i="16"/>
  <c r="W408" i="16"/>
  <c r="AN407" i="16"/>
  <c r="AD407" i="16"/>
  <c r="AC407" i="16"/>
  <c r="AB407" i="16"/>
  <c r="AA407" i="16"/>
  <c r="Z407" i="16"/>
  <c r="Y407" i="16"/>
  <c r="X407" i="16"/>
  <c r="W407" i="16"/>
  <c r="AN406" i="16"/>
  <c r="AD406" i="16"/>
  <c r="AC406" i="16"/>
  <c r="AB406" i="16"/>
  <c r="AA406" i="16"/>
  <c r="Z406" i="16"/>
  <c r="Y406" i="16"/>
  <c r="X406" i="16"/>
  <c r="W406" i="16"/>
  <c r="AN405" i="16"/>
  <c r="AD405" i="16"/>
  <c r="AC405" i="16"/>
  <c r="AB405" i="16"/>
  <c r="AA405" i="16"/>
  <c r="Z405" i="16"/>
  <c r="Y405" i="16"/>
  <c r="X405" i="16"/>
  <c r="W405" i="16"/>
  <c r="AN404" i="16"/>
  <c r="AD404" i="16"/>
  <c r="AC404" i="16"/>
  <c r="AB404" i="16"/>
  <c r="AA404" i="16"/>
  <c r="Z404" i="16"/>
  <c r="Y404" i="16"/>
  <c r="X404" i="16"/>
  <c r="W404" i="16"/>
  <c r="AN403" i="16"/>
  <c r="AD403" i="16"/>
  <c r="AC403" i="16"/>
  <c r="AB403" i="16"/>
  <c r="AA403" i="16"/>
  <c r="Z403" i="16"/>
  <c r="Y403" i="16"/>
  <c r="X403" i="16"/>
  <c r="W403" i="16"/>
  <c r="AN402" i="16"/>
  <c r="AD402" i="16"/>
  <c r="AC402" i="16"/>
  <c r="AB402" i="16"/>
  <c r="AA402" i="16"/>
  <c r="Z402" i="16"/>
  <c r="Y402" i="16"/>
  <c r="X402" i="16"/>
  <c r="W402" i="16"/>
  <c r="AN401" i="16"/>
  <c r="AD401" i="16"/>
  <c r="AC401" i="16"/>
  <c r="AB401" i="16"/>
  <c r="AA401" i="16"/>
  <c r="Z401" i="16"/>
  <c r="Y401" i="16"/>
  <c r="X401" i="16"/>
  <c r="W401" i="16"/>
  <c r="AN400" i="16"/>
  <c r="AD400" i="16"/>
  <c r="AC400" i="16"/>
  <c r="AB400" i="16"/>
  <c r="AA400" i="16"/>
  <c r="Z400" i="16"/>
  <c r="Y400" i="16"/>
  <c r="X400" i="16"/>
  <c r="W400" i="16"/>
  <c r="AN399" i="16"/>
  <c r="AD399" i="16"/>
  <c r="AC399" i="16"/>
  <c r="AB399" i="16"/>
  <c r="AA399" i="16"/>
  <c r="Z399" i="16"/>
  <c r="Y399" i="16"/>
  <c r="X399" i="16"/>
  <c r="W399" i="16"/>
  <c r="AN398" i="16"/>
  <c r="AD398" i="16"/>
  <c r="AC398" i="16"/>
  <c r="AB398" i="16"/>
  <c r="AA398" i="16"/>
  <c r="Z398" i="16"/>
  <c r="Y398" i="16"/>
  <c r="X398" i="16"/>
  <c r="W398" i="16"/>
  <c r="AN397" i="16"/>
  <c r="AD397" i="16"/>
  <c r="AC397" i="16"/>
  <c r="AB397" i="16"/>
  <c r="AA397" i="16"/>
  <c r="Z397" i="16"/>
  <c r="Y397" i="16"/>
  <c r="X397" i="16"/>
  <c r="W397" i="16"/>
  <c r="AN396" i="16"/>
  <c r="AD396" i="16"/>
  <c r="AC396" i="16"/>
  <c r="AB396" i="16"/>
  <c r="AA396" i="16"/>
  <c r="Z396" i="16"/>
  <c r="Y396" i="16"/>
  <c r="X396" i="16"/>
  <c r="W396" i="16"/>
  <c r="AN395" i="16"/>
  <c r="AD395" i="16"/>
  <c r="AC395" i="16"/>
  <c r="AB395" i="16"/>
  <c r="AA395" i="16"/>
  <c r="Z395" i="16"/>
  <c r="Y395" i="16"/>
  <c r="X395" i="16"/>
  <c r="W395" i="16"/>
  <c r="AN394" i="16"/>
  <c r="AD394" i="16"/>
  <c r="AC394" i="16"/>
  <c r="AB394" i="16"/>
  <c r="AA394" i="16"/>
  <c r="Z394" i="16"/>
  <c r="Y394" i="16"/>
  <c r="X394" i="16"/>
  <c r="W394" i="16"/>
  <c r="AN393" i="16"/>
  <c r="AD393" i="16"/>
  <c r="AC393" i="16"/>
  <c r="AB393" i="16"/>
  <c r="AA393" i="16"/>
  <c r="Z393" i="16"/>
  <c r="Y393" i="16"/>
  <c r="X393" i="16"/>
  <c r="W393" i="16"/>
  <c r="AN392" i="16"/>
  <c r="AD392" i="16"/>
  <c r="AC392" i="16"/>
  <c r="AB392" i="16"/>
  <c r="AA392" i="16"/>
  <c r="Z392" i="16"/>
  <c r="Y392" i="16"/>
  <c r="X392" i="16"/>
  <c r="W392" i="16"/>
  <c r="AN391" i="16"/>
  <c r="AD391" i="16"/>
  <c r="AC391" i="16"/>
  <c r="AB391" i="16"/>
  <c r="AA391" i="16"/>
  <c r="Z391" i="16"/>
  <c r="Y391" i="16"/>
  <c r="X391" i="16"/>
  <c r="W391" i="16"/>
  <c r="AN390" i="16"/>
  <c r="AD390" i="16"/>
  <c r="AC390" i="16"/>
  <c r="AB390" i="16"/>
  <c r="AA390" i="16"/>
  <c r="Z390" i="16"/>
  <c r="Y390" i="16"/>
  <c r="X390" i="16"/>
  <c r="W390" i="16"/>
  <c r="AN389" i="16"/>
  <c r="AD389" i="16"/>
  <c r="AC389" i="16"/>
  <c r="AB389" i="16"/>
  <c r="AA389" i="16"/>
  <c r="Z389" i="16"/>
  <c r="Y389" i="16"/>
  <c r="X389" i="16"/>
  <c r="W389" i="16"/>
  <c r="AN388" i="16"/>
  <c r="AD388" i="16"/>
  <c r="AC388" i="16"/>
  <c r="AB388" i="16"/>
  <c r="AA388" i="16"/>
  <c r="Z388" i="16"/>
  <c r="Y388" i="16"/>
  <c r="X388" i="16"/>
  <c r="W388" i="16"/>
  <c r="AN387" i="16"/>
  <c r="AD387" i="16"/>
  <c r="AC387" i="16"/>
  <c r="AB387" i="16"/>
  <c r="AA387" i="16"/>
  <c r="Z387" i="16"/>
  <c r="Y387" i="16"/>
  <c r="X387" i="16"/>
  <c r="W387" i="16"/>
  <c r="AN386" i="16"/>
  <c r="AD386" i="16"/>
  <c r="AC386" i="16"/>
  <c r="AB386" i="16"/>
  <c r="AA386" i="16"/>
  <c r="Z386" i="16"/>
  <c r="Y386" i="16"/>
  <c r="X386" i="16"/>
  <c r="W386" i="16"/>
  <c r="AN385" i="16"/>
  <c r="AD385" i="16"/>
  <c r="AC385" i="16"/>
  <c r="AB385" i="16"/>
  <c r="AA385" i="16"/>
  <c r="Z385" i="16"/>
  <c r="Y385" i="16"/>
  <c r="X385" i="16"/>
  <c r="W385" i="16"/>
  <c r="AN384" i="16"/>
  <c r="AD384" i="16"/>
  <c r="AC384" i="16"/>
  <c r="AB384" i="16"/>
  <c r="AA384" i="16"/>
  <c r="Z384" i="16"/>
  <c r="Y384" i="16"/>
  <c r="X384" i="16"/>
  <c r="W384" i="16"/>
  <c r="AN383" i="16"/>
  <c r="AD383" i="16"/>
  <c r="AC383" i="16"/>
  <c r="AB383" i="16"/>
  <c r="AA383" i="16"/>
  <c r="Z383" i="16"/>
  <c r="Y383" i="16"/>
  <c r="X383" i="16"/>
  <c r="W383" i="16"/>
  <c r="AN382" i="16"/>
  <c r="AD382" i="16"/>
  <c r="AC382" i="16"/>
  <c r="AB382" i="16"/>
  <c r="AA382" i="16"/>
  <c r="Z382" i="16"/>
  <c r="Y382" i="16"/>
  <c r="X382" i="16"/>
  <c r="W382" i="16"/>
  <c r="AN381" i="16"/>
  <c r="AD381" i="16"/>
  <c r="AC381" i="16"/>
  <c r="AB381" i="16"/>
  <c r="AA381" i="16"/>
  <c r="Z381" i="16"/>
  <c r="Y381" i="16"/>
  <c r="X381" i="16"/>
  <c r="W381" i="16"/>
  <c r="AN380" i="16"/>
  <c r="AD380" i="16"/>
  <c r="AC380" i="16"/>
  <c r="AB380" i="16"/>
  <c r="AA380" i="16"/>
  <c r="Z380" i="16"/>
  <c r="Y380" i="16"/>
  <c r="X380" i="16"/>
  <c r="W380" i="16"/>
  <c r="AN379" i="16"/>
  <c r="AD379" i="16"/>
  <c r="AC379" i="16"/>
  <c r="AB379" i="16"/>
  <c r="AA379" i="16"/>
  <c r="Z379" i="16"/>
  <c r="Y379" i="16"/>
  <c r="X379" i="16"/>
  <c r="W379" i="16"/>
  <c r="AN378" i="16"/>
  <c r="AD378" i="16"/>
  <c r="AC378" i="16"/>
  <c r="AB378" i="16"/>
  <c r="AA378" i="16"/>
  <c r="Z378" i="16"/>
  <c r="Y378" i="16"/>
  <c r="X378" i="16"/>
  <c r="W378" i="16"/>
  <c r="AN377" i="16"/>
  <c r="AD377" i="16"/>
  <c r="AC377" i="16"/>
  <c r="AB377" i="16"/>
  <c r="AA377" i="16"/>
  <c r="Z377" i="16"/>
  <c r="Y377" i="16"/>
  <c r="X377" i="16"/>
  <c r="W377" i="16"/>
  <c r="AN376" i="16"/>
  <c r="AD376" i="16"/>
  <c r="AC376" i="16"/>
  <c r="AB376" i="16"/>
  <c r="AA376" i="16"/>
  <c r="Z376" i="16"/>
  <c r="Y376" i="16"/>
  <c r="X376" i="16"/>
  <c r="W376" i="16"/>
  <c r="AN375" i="16"/>
  <c r="AD375" i="16"/>
  <c r="AC375" i="16"/>
  <c r="AB375" i="16"/>
  <c r="AA375" i="16"/>
  <c r="Z375" i="16"/>
  <c r="Y375" i="16"/>
  <c r="X375" i="16"/>
  <c r="W375" i="16"/>
  <c r="AN374" i="16"/>
  <c r="AD374" i="16"/>
  <c r="AC374" i="16"/>
  <c r="AB374" i="16"/>
  <c r="AA374" i="16"/>
  <c r="Z374" i="16"/>
  <c r="Y374" i="16"/>
  <c r="X374" i="16"/>
  <c r="W374" i="16"/>
  <c r="AN373" i="16"/>
  <c r="AD373" i="16"/>
  <c r="AC373" i="16"/>
  <c r="AB373" i="16"/>
  <c r="AA373" i="16"/>
  <c r="Z373" i="16"/>
  <c r="Y373" i="16"/>
  <c r="X373" i="16"/>
  <c r="W373" i="16"/>
  <c r="AN372" i="16"/>
  <c r="AD372" i="16"/>
  <c r="AC372" i="16"/>
  <c r="AB372" i="16"/>
  <c r="AA372" i="16"/>
  <c r="Z372" i="16"/>
  <c r="Y372" i="16"/>
  <c r="X372" i="16"/>
  <c r="W372" i="16"/>
  <c r="AN371" i="16"/>
  <c r="AD371" i="16"/>
  <c r="AC371" i="16"/>
  <c r="AB371" i="16"/>
  <c r="AA371" i="16"/>
  <c r="Z371" i="16"/>
  <c r="Y371" i="16"/>
  <c r="X371" i="16"/>
  <c r="W371" i="16"/>
  <c r="AN370" i="16"/>
  <c r="AD370" i="16"/>
  <c r="AC370" i="16"/>
  <c r="AB370" i="16"/>
  <c r="AA370" i="16"/>
  <c r="Z370" i="16"/>
  <c r="Y370" i="16"/>
  <c r="X370" i="16"/>
  <c r="W370" i="16"/>
  <c r="AN369" i="16"/>
  <c r="AD369" i="16"/>
  <c r="AC369" i="16"/>
  <c r="AB369" i="16"/>
  <c r="AA369" i="16"/>
  <c r="Z369" i="16"/>
  <c r="Y369" i="16"/>
  <c r="X369" i="16"/>
  <c r="W369" i="16"/>
  <c r="AN368" i="16"/>
  <c r="AD368" i="16"/>
  <c r="AC368" i="16"/>
  <c r="AB368" i="16"/>
  <c r="AA368" i="16"/>
  <c r="Z368" i="16"/>
  <c r="Y368" i="16"/>
  <c r="X368" i="16"/>
  <c r="W368" i="16"/>
  <c r="AN367" i="16"/>
  <c r="AD367" i="16"/>
  <c r="AC367" i="16"/>
  <c r="AB367" i="16"/>
  <c r="AA367" i="16"/>
  <c r="Z367" i="16"/>
  <c r="Y367" i="16"/>
  <c r="X367" i="16"/>
  <c r="W367" i="16"/>
  <c r="AN366" i="16"/>
  <c r="AD366" i="16"/>
  <c r="AC366" i="16"/>
  <c r="AB366" i="16"/>
  <c r="AA366" i="16"/>
  <c r="Z366" i="16"/>
  <c r="Y366" i="16"/>
  <c r="X366" i="16"/>
  <c r="W366" i="16"/>
  <c r="AN365" i="16"/>
  <c r="AD365" i="16"/>
  <c r="AC365" i="16"/>
  <c r="AB365" i="16"/>
  <c r="AA365" i="16"/>
  <c r="Z365" i="16"/>
  <c r="Y365" i="16"/>
  <c r="X365" i="16"/>
  <c r="W365" i="16"/>
  <c r="AN364" i="16"/>
  <c r="AD364" i="16"/>
  <c r="AC364" i="16"/>
  <c r="AB364" i="16"/>
  <c r="AA364" i="16"/>
  <c r="Z364" i="16"/>
  <c r="Y364" i="16"/>
  <c r="X364" i="16"/>
  <c r="W364" i="16"/>
  <c r="AN363" i="16"/>
  <c r="AD363" i="16"/>
  <c r="AC363" i="16"/>
  <c r="AB363" i="16"/>
  <c r="AA363" i="16"/>
  <c r="Z363" i="16"/>
  <c r="Y363" i="16"/>
  <c r="X363" i="16"/>
  <c r="W363" i="16"/>
  <c r="AN362" i="16"/>
  <c r="AD362" i="16"/>
  <c r="AC362" i="16"/>
  <c r="AB362" i="16"/>
  <c r="AA362" i="16"/>
  <c r="Z362" i="16"/>
  <c r="Y362" i="16"/>
  <c r="X362" i="16"/>
  <c r="W362" i="16"/>
  <c r="AN361" i="16"/>
  <c r="AD361" i="16"/>
  <c r="AC361" i="16"/>
  <c r="AB361" i="16"/>
  <c r="AA361" i="16"/>
  <c r="Z361" i="16"/>
  <c r="Y361" i="16"/>
  <c r="X361" i="16"/>
  <c r="W361" i="16"/>
  <c r="AN360" i="16"/>
  <c r="AD360" i="16"/>
  <c r="AC360" i="16"/>
  <c r="AB360" i="16"/>
  <c r="AA360" i="16"/>
  <c r="Z360" i="16"/>
  <c r="Y360" i="16"/>
  <c r="X360" i="16"/>
  <c r="W360" i="16"/>
  <c r="AN359" i="16"/>
  <c r="AD359" i="16"/>
  <c r="AC359" i="16"/>
  <c r="AB359" i="16"/>
  <c r="AA359" i="16"/>
  <c r="Z359" i="16"/>
  <c r="Y359" i="16"/>
  <c r="X359" i="16"/>
  <c r="W359" i="16"/>
  <c r="AN358" i="16"/>
  <c r="AD358" i="16"/>
  <c r="AC358" i="16"/>
  <c r="AB358" i="16"/>
  <c r="AA358" i="16"/>
  <c r="Z358" i="16"/>
  <c r="Y358" i="16"/>
  <c r="X358" i="16"/>
  <c r="W358" i="16"/>
  <c r="AN357" i="16"/>
  <c r="AD357" i="16"/>
  <c r="AC357" i="16"/>
  <c r="AB357" i="16"/>
  <c r="AA357" i="16"/>
  <c r="Z357" i="16"/>
  <c r="Y357" i="16"/>
  <c r="X357" i="16"/>
  <c r="W357" i="16"/>
  <c r="AN356" i="16"/>
  <c r="AD356" i="16"/>
  <c r="AC356" i="16"/>
  <c r="AB356" i="16"/>
  <c r="AA356" i="16"/>
  <c r="Z356" i="16"/>
  <c r="Y356" i="16"/>
  <c r="X356" i="16"/>
  <c r="W356" i="16"/>
  <c r="AN355" i="16"/>
  <c r="AD355" i="16"/>
  <c r="AC355" i="16"/>
  <c r="AB355" i="16"/>
  <c r="AA355" i="16"/>
  <c r="Z355" i="16"/>
  <c r="Y355" i="16"/>
  <c r="X355" i="16"/>
  <c r="W355" i="16"/>
  <c r="AN354" i="16"/>
  <c r="AD354" i="16"/>
  <c r="AC354" i="16"/>
  <c r="AB354" i="16"/>
  <c r="AA354" i="16"/>
  <c r="Z354" i="16"/>
  <c r="Y354" i="16"/>
  <c r="X354" i="16"/>
  <c r="W354" i="16"/>
  <c r="AN353" i="16"/>
  <c r="AD353" i="16"/>
  <c r="AC353" i="16"/>
  <c r="AB353" i="16"/>
  <c r="AA353" i="16"/>
  <c r="Z353" i="16"/>
  <c r="Y353" i="16"/>
  <c r="X353" i="16"/>
  <c r="W353" i="16"/>
  <c r="AN352" i="16"/>
  <c r="AD352" i="16"/>
  <c r="AC352" i="16"/>
  <c r="AB352" i="16"/>
  <c r="AA352" i="16"/>
  <c r="Z352" i="16"/>
  <c r="Y352" i="16"/>
  <c r="X352" i="16"/>
  <c r="W352" i="16"/>
  <c r="AN351" i="16"/>
  <c r="AD351" i="16"/>
  <c r="AC351" i="16"/>
  <c r="AB351" i="16"/>
  <c r="AA351" i="16"/>
  <c r="Z351" i="16"/>
  <c r="Y351" i="16"/>
  <c r="X351" i="16"/>
  <c r="W351" i="16"/>
  <c r="AN350" i="16"/>
  <c r="AD350" i="16"/>
  <c r="AC350" i="16"/>
  <c r="AB350" i="16"/>
  <c r="AA350" i="16"/>
  <c r="Z350" i="16"/>
  <c r="Y350" i="16"/>
  <c r="X350" i="16"/>
  <c r="W350" i="16"/>
  <c r="AN349" i="16"/>
  <c r="AD349" i="16"/>
  <c r="AC349" i="16"/>
  <c r="AB349" i="16"/>
  <c r="AA349" i="16"/>
  <c r="Z349" i="16"/>
  <c r="Y349" i="16"/>
  <c r="X349" i="16"/>
  <c r="W349" i="16"/>
  <c r="AN348" i="16"/>
  <c r="AD348" i="16"/>
  <c r="AC348" i="16"/>
  <c r="AB348" i="16"/>
  <c r="AA348" i="16"/>
  <c r="Z348" i="16"/>
  <c r="Y348" i="16"/>
  <c r="X348" i="16"/>
  <c r="W348" i="16"/>
  <c r="AN347" i="16"/>
  <c r="AD347" i="16"/>
  <c r="AC347" i="16"/>
  <c r="AB347" i="16"/>
  <c r="AA347" i="16"/>
  <c r="Z347" i="16"/>
  <c r="Y347" i="16"/>
  <c r="X347" i="16"/>
  <c r="W347" i="16"/>
  <c r="AN346" i="16"/>
  <c r="AD346" i="16"/>
  <c r="AC346" i="16"/>
  <c r="AB346" i="16"/>
  <c r="AA346" i="16"/>
  <c r="Z346" i="16"/>
  <c r="Y346" i="16"/>
  <c r="X346" i="16"/>
  <c r="W346" i="16"/>
  <c r="AN345" i="16"/>
  <c r="AD345" i="16"/>
  <c r="AC345" i="16"/>
  <c r="AB345" i="16"/>
  <c r="AA345" i="16"/>
  <c r="Z345" i="16"/>
  <c r="Y345" i="16"/>
  <c r="X345" i="16"/>
  <c r="W345" i="16"/>
  <c r="AN344" i="16"/>
  <c r="AD344" i="16"/>
  <c r="AC344" i="16"/>
  <c r="AB344" i="16"/>
  <c r="AA344" i="16"/>
  <c r="Z344" i="16"/>
  <c r="Y344" i="16"/>
  <c r="X344" i="16"/>
  <c r="W344" i="16"/>
  <c r="AN343" i="16"/>
  <c r="AD343" i="16"/>
  <c r="AC343" i="16"/>
  <c r="AB343" i="16"/>
  <c r="AA343" i="16"/>
  <c r="Z343" i="16"/>
  <c r="Y343" i="16"/>
  <c r="X343" i="16"/>
  <c r="W343" i="16"/>
  <c r="AN342" i="16"/>
  <c r="AD342" i="16"/>
  <c r="AC342" i="16"/>
  <c r="AB342" i="16"/>
  <c r="AA342" i="16"/>
  <c r="Z342" i="16"/>
  <c r="Y342" i="16"/>
  <c r="X342" i="16"/>
  <c r="W342" i="16"/>
  <c r="AN341" i="16"/>
  <c r="AD341" i="16"/>
  <c r="AC341" i="16"/>
  <c r="AB341" i="16"/>
  <c r="AA341" i="16"/>
  <c r="Z341" i="16"/>
  <c r="Y341" i="16"/>
  <c r="X341" i="16"/>
  <c r="W341" i="16"/>
  <c r="AN340" i="16"/>
  <c r="AD340" i="16"/>
  <c r="AC340" i="16"/>
  <c r="AB340" i="16"/>
  <c r="AA340" i="16"/>
  <c r="Z340" i="16"/>
  <c r="Y340" i="16"/>
  <c r="X340" i="16"/>
  <c r="W340" i="16"/>
  <c r="AN339" i="16"/>
  <c r="AD339" i="16"/>
  <c r="AC339" i="16"/>
  <c r="AB339" i="16"/>
  <c r="AA339" i="16"/>
  <c r="Z339" i="16"/>
  <c r="Y339" i="16"/>
  <c r="X339" i="16"/>
  <c r="W339" i="16"/>
  <c r="AN338" i="16"/>
  <c r="AD338" i="16"/>
  <c r="AC338" i="16"/>
  <c r="AB338" i="16"/>
  <c r="AA338" i="16"/>
  <c r="Z338" i="16"/>
  <c r="Y338" i="16"/>
  <c r="X338" i="16"/>
  <c r="W338" i="16"/>
  <c r="AN337" i="16"/>
  <c r="AD337" i="16"/>
  <c r="AC337" i="16"/>
  <c r="AB337" i="16"/>
  <c r="AA337" i="16"/>
  <c r="Z337" i="16"/>
  <c r="Y337" i="16"/>
  <c r="X337" i="16"/>
  <c r="W337" i="16"/>
  <c r="AN336" i="16"/>
  <c r="AD336" i="16"/>
  <c r="AC336" i="16"/>
  <c r="AB336" i="16"/>
  <c r="AA336" i="16"/>
  <c r="Z336" i="16"/>
  <c r="Y336" i="16"/>
  <c r="X336" i="16"/>
  <c r="W336" i="16"/>
  <c r="AN335" i="16"/>
  <c r="AD335" i="16"/>
  <c r="AC335" i="16"/>
  <c r="AB335" i="16"/>
  <c r="AA335" i="16"/>
  <c r="Z335" i="16"/>
  <c r="Y335" i="16"/>
  <c r="X335" i="16"/>
  <c r="W335" i="16"/>
  <c r="AN334" i="16"/>
  <c r="AD334" i="16"/>
  <c r="AC334" i="16"/>
  <c r="AB334" i="16"/>
  <c r="AA334" i="16"/>
  <c r="Z334" i="16"/>
  <c r="Y334" i="16"/>
  <c r="X334" i="16"/>
  <c r="W334" i="16"/>
  <c r="AN333" i="16"/>
  <c r="AD333" i="16"/>
  <c r="AC333" i="16"/>
  <c r="AB333" i="16"/>
  <c r="AA333" i="16"/>
  <c r="Z333" i="16"/>
  <c r="Y333" i="16"/>
  <c r="X333" i="16"/>
  <c r="W333" i="16"/>
  <c r="AN332" i="16"/>
  <c r="AD332" i="16"/>
  <c r="AC332" i="16"/>
  <c r="AB332" i="16"/>
  <c r="AA332" i="16"/>
  <c r="Z332" i="16"/>
  <c r="Y332" i="16"/>
  <c r="X332" i="16"/>
  <c r="W332" i="16"/>
  <c r="AN331" i="16"/>
  <c r="AD331" i="16"/>
  <c r="AC331" i="16"/>
  <c r="AB331" i="16"/>
  <c r="AA331" i="16"/>
  <c r="Z331" i="16"/>
  <c r="Y331" i="16"/>
  <c r="X331" i="16"/>
  <c r="W331" i="16"/>
  <c r="AN330" i="16"/>
  <c r="AD330" i="16"/>
  <c r="AC330" i="16"/>
  <c r="AB330" i="16"/>
  <c r="AA330" i="16"/>
  <c r="Z330" i="16"/>
  <c r="Y330" i="16"/>
  <c r="X330" i="16"/>
  <c r="W330" i="16"/>
  <c r="AN329" i="16"/>
  <c r="AD329" i="16"/>
  <c r="AC329" i="16"/>
  <c r="AB329" i="16"/>
  <c r="AA329" i="16"/>
  <c r="Z329" i="16"/>
  <c r="Y329" i="16"/>
  <c r="X329" i="16"/>
  <c r="W329" i="16"/>
  <c r="AN328" i="16"/>
  <c r="AD328" i="16"/>
  <c r="AC328" i="16"/>
  <c r="AB328" i="16"/>
  <c r="AA328" i="16"/>
  <c r="Z328" i="16"/>
  <c r="Y328" i="16"/>
  <c r="X328" i="16"/>
  <c r="W328" i="16"/>
  <c r="AN327" i="16"/>
  <c r="AD327" i="16"/>
  <c r="AC327" i="16"/>
  <c r="AB327" i="16"/>
  <c r="AA327" i="16"/>
  <c r="Z327" i="16"/>
  <c r="Y327" i="16"/>
  <c r="X327" i="16"/>
  <c r="W327" i="16"/>
  <c r="AN326" i="16"/>
  <c r="AD326" i="16"/>
  <c r="AC326" i="16"/>
  <c r="AB326" i="16"/>
  <c r="AA326" i="16"/>
  <c r="Z326" i="16"/>
  <c r="Y326" i="16"/>
  <c r="X326" i="16"/>
  <c r="W326" i="16"/>
  <c r="AN325" i="16"/>
  <c r="AD325" i="16"/>
  <c r="AC325" i="16"/>
  <c r="AB325" i="16"/>
  <c r="AA325" i="16"/>
  <c r="Z325" i="16"/>
  <c r="Y325" i="16"/>
  <c r="X325" i="16"/>
  <c r="W325" i="16"/>
  <c r="AN324" i="16"/>
  <c r="AD324" i="16"/>
  <c r="AC324" i="16"/>
  <c r="AB324" i="16"/>
  <c r="AA324" i="16"/>
  <c r="Z324" i="16"/>
  <c r="Y324" i="16"/>
  <c r="X324" i="16"/>
  <c r="W324" i="16"/>
  <c r="AN323" i="16"/>
  <c r="AD323" i="16"/>
  <c r="AC323" i="16"/>
  <c r="AB323" i="16"/>
  <c r="AA323" i="16"/>
  <c r="Z323" i="16"/>
  <c r="Y323" i="16"/>
  <c r="X323" i="16"/>
  <c r="W323" i="16"/>
  <c r="AN322" i="16"/>
  <c r="AD322" i="16"/>
  <c r="AC322" i="16"/>
  <c r="AB322" i="16"/>
  <c r="AA322" i="16"/>
  <c r="Z322" i="16"/>
  <c r="Y322" i="16"/>
  <c r="X322" i="16"/>
  <c r="W322" i="16"/>
  <c r="AN321" i="16"/>
  <c r="AD321" i="16"/>
  <c r="AC321" i="16"/>
  <c r="AB321" i="16"/>
  <c r="AA321" i="16"/>
  <c r="Z321" i="16"/>
  <c r="Y321" i="16"/>
  <c r="X321" i="16"/>
  <c r="W321" i="16"/>
  <c r="AN320" i="16"/>
  <c r="AD320" i="16"/>
  <c r="AC320" i="16"/>
  <c r="AB320" i="16"/>
  <c r="AA320" i="16"/>
  <c r="Z320" i="16"/>
  <c r="Y320" i="16"/>
  <c r="X320" i="16"/>
  <c r="W320" i="16"/>
  <c r="AN319" i="16"/>
  <c r="AD319" i="16"/>
  <c r="AC319" i="16"/>
  <c r="AB319" i="16"/>
  <c r="AA319" i="16"/>
  <c r="Z319" i="16"/>
  <c r="Y319" i="16"/>
  <c r="X319" i="16"/>
  <c r="W319" i="16"/>
  <c r="AN318" i="16"/>
  <c r="AD318" i="16"/>
  <c r="AC318" i="16"/>
  <c r="AB318" i="16"/>
  <c r="AA318" i="16"/>
  <c r="Z318" i="16"/>
  <c r="Y318" i="16"/>
  <c r="X318" i="16"/>
  <c r="W318" i="16"/>
  <c r="AN317" i="16"/>
  <c r="AD317" i="16"/>
  <c r="AC317" i="16"/>
  <c r="AB317" i="16"/>
  <c r="AA317" i="16"/>
  <c r="Z317" i="16"/>
  <c r="Y317" i="16"/>
  <c r="X317" i="16"/>
  <c r="W317" i="16"/>
  <c r="AN316" i="16"/>
  <c r="AD316" i="16"/>
  <c r="AC316" i="16"/>
  <c r="AB316" i="16"/>
  <c r="AA316" i="16"/>
  <c r="Z316" i="16"/>
  <c r="Y316" i="16"/>
  <c r="X316" i="16"/>
  <c r="W316" i="16"/>
  <c r="AN315" i="16"/>
  <c r="AD315" i="16"/>
  <c r="AC315" i="16"/>
  <c r="AB315" i="16"/>
  <c r="AA315" i="16"/>
  <c r="Z315" i="16"/>
  <c r="Y315" i="16"/>
  <c r="X315" i="16"/>
  <c r="W315" i="16"/>
  <c r="AN314" i="16"/>
  <c r="AD314" i="16"/>
  <c r="AC314" i="16"/>
  <c r="AB314" i="16"/>
  <c r="AA314" i="16"/>
  <c r="Z314" i="16"/>
  <c r="Y314" i="16"/>
  <c r="X314" i="16"/>
  <c r="W314" i="16"/>
  <c r="AN313" i="16"/>
  <c r="AD313" i="16"/>
  <c r="AC313" i="16"/>
  <c r="AB313" i="16"/>
  <c r="AA313" i="16"/>
  <c r="Z313" i="16"/>
  <c r="Y313" i="16"/>
  <c r="X313" i="16"/>
  <c r="W313" i="16"/>
  <c r="AN312" i="16"/>
  <c r="AD312" i="16"/>
  <c r="AC312" i="16"/>
  <c r="AB312" i="16"/>
  <c r="AA312" i="16"/>
  <c r="Z312" i="16"/>
  <c r="Y312" i="16"/>
  <c r="X312" i="16"/>
  <c r="W312" i="16"/>
  <c r="AN311" i="16"/>
  <c r="AD311" i="16"/>
  <c r="AC311" i="16"/>
  <c r="AB311" i="16"/>
  <c r="AA311" i="16"/>
  <c r="Z311" i="16"/>
  <c r="Y311" i="16"/>
  <c r="X311" i="16"/>
  <c r="W311" i="16"/>
  <c r="AN310" i="16"/>
  <c r="AD310" i="16"/>
  <c r="AC310" i="16"/>
  <c r="AB310" i="16"/>
  <c r="AA310" i="16"/>
  <c r="Z310" i="16"/>
  <c r="Y310" i="16"/>
  <c r="X310" i="16"/>
  <c r="W310" i="16"/>
  <c r="AN309" i="16"/>
  <c r="AD309" i="16"/>
  <c r="AC309" i="16"/>
  <c r="AB309" i="16"/>
  <c r="AA309" i="16"/>
  <c r="Z309" i="16"/>
  <c r="Y309" i="16"/>
  <c r="X309" i="16"/>
  <c r="W309" i="16"/>
  <c r="AN308" i="16"/>
  <c r="AD308" i="16"/>
  <c r="AC308" i="16"/>
  <c r="AB308" i="16"/>
  <c r="AA308" i="16"/>
  <c r="Z308" i="16"/>
  <c r="Y308" i="16"/>
  <c r="X308" i="16"/>
  <c r="W308" i="16"/>
  <c r="AN307" i="16"/>
  <c r="AD307" i="16"/>
  <c r="AC307" i="16"/>
  <c r="AB307" i="16"/>
  <c r="AA307" i="16"/>
  <c r="Z307" i="16"/>
  <c r="Y307" i="16"/>
  <c r="X307" i="16"/>
  <c r="W307" i="16"/>
  <c r="AN306" i="16"/>
  <c r="AD306" i="16"/>
  <c r="AC306" i="16"/>
  <c r="AB306" i="16"/>
  <c r="AA306" i="16"/>
  <c r="Z306" i="16"/>
  <c r="Y306" i="16"/>
  <c r="X306" i="16"/>
  <c r="W306" i="16"/>
  <c r="AN305" i="16"/>
  <c r="AD305" i="16"/>
  <c r="AC305" i="16"/>
  <c r="AB305" i="16"/>
  <c r="AA305" i="16"/>
  <c r="Z305" i="16"/>
  <c r="Y305" i="16"/>
  <c r="X305" i="16"/>
  <c r="W305" i="16"/>
  <c r="AN304" i="16"/>
  <c r="AD304" i="16"/>
  <c r="AC304" i="16"/>
  <c r="AB304" i="16"/>
  <c r="AA304" i="16"/>
  <c r="Z304" i="16"/>
  <c r="Y304" i="16"/>
  <c r="X304" i="16"/>
  <c r="W304" i="16"/>
  <c r="AN303" i="16"/>
  <c r="AD303" i="16"/>
  <c r="AC303" i="16"/>
  <c r="AB303" i="16"/>
  <c r="AA303" i="16"/>
  <c r="Z303" i="16"/>
  <c r="Y303" i="16"/>
  <c r="X303" i="16"/>
  <c r="W303" i="16"/>
  <c r="AN302" i="16"/>
  <c r="AD302" i="16"/>
  <c r="AC302" i="16"/>
  <c r="AB302" i="16"/>
  <c r="AA302" i="16"/>
  <c r="Z302" i="16"/>
  <c r="Y302" i="16"/>
  <c r="X302" i="16"/>
  <c r="W302" i="16"/>
  <c r="AN301" i="16"/>
  <c r="AD301" i="16"/>
  <c r="AC301" i="16"/>
  <c r="AB301" i="16"/>
  <c r="AA301" i="16"/>
  <c r="Z301" i="16"/>
  <c r="Y301" i="16"/>
  <c r="X301" i="16"/>
  <c r="W301" i="16"/>
  <c r="AN300" i="16"/>
  <c r="AD300" i="16"/>
  <c r="AC300" i="16"/>
  <c r="AB300" i="16"/>
  <c r="AA300" i="16"/>
  <c r="Z300" i="16"/>
  <c r="Y300" i="16"/>
  <c r="X300" i="16"/>
  <c r="W300" i="16"/>
  <c r="AN299" i="16"/>
  <c r="AD299" i="16"/>
  <c r="AC299" i="16"/>
  <c r="AB299" i="16"/>
  <c r="AA299" i="16"/>
  <c r="Z299" i="16"/>
  <c r="Y299" i="16"/>
  <c r="X299" i="16"/>
  <c r="W299" i="16"/>
  <c r="AN298" i="16"/>
  <c r="AD298" i="16"/>
  <c r="AC298" i="16"/>
  <c r="AB298" i="16"/>
  <c r="AA298" i="16"/>
  <c r="Z298" i="16"/>
  <c r="Y298" i="16"/>
  <c r="X298" i="16"/>
  <c r="W298" i="16"/>
  <c r="AN297" i="16"/>
  <c r="AD297" i="16"/>
  <c r="AC297" i="16"/>
  <c r="AB297" i="16"/>
  <c r="AA297" i="16"/>
  <c r="Z297" i="16"/>
  <c r="Y297" i="16"/>
  <c r="X297" i="16"/>
  <c r="W297" i="16"/>
  <c r="AN296" i="16"/>
  <c r="AD296" i="16"/>
  <c r="AC296" i="16"/>
  <c r="AB296" i="16"/>
  <c r="AA296" i="16"/>
  <c r="Z296" i="16"/>
  <c r="Y296" i="16"/>
  <c r="X296" i="16"/>
  <c r="W296" i="16"/>
  <c r="AN295" i="16"/>
  <c r="AD295" i="16"/>
  <c r="AC295" i="16"/>
  <c r="AB295" i="16"/>
  <c r="AA295" i="16"/>
  <c r="Z295" i="16"/>
  <c r="Y295" i="16"/>
  <c r="X295" i="16"/>
  <c r="W295" i="16"/>
  <c r="AN294" i="16"/>
  <c r="AD294" i="16"/>
  <c r="AC294" i="16"/>
  <c r="AB294" i="16"/>
  <c r="AA294" i="16"/>
  <c r="Z294" i="16"/>
  <c r="Y294" i="16"/>
  <c r="X294" i="16"/>
  <c r="W294" i="16"/>
  <c r="AN293" i="16"/>
  <c r="AD293" i="16"/>
  <c r="AC293" i="16"/>
  <c r="AB293" i="16"/>
  <c r="AA293" i="16"/>
  <c r="Z293" i="16"/>
  <c r="Y293" i="16"/>
  <c r="X293" i="16"/>
  <c r="W293" i="16"/>
  <c r="AN292" i="16"/>
  <c r="AD292" i="16"/>
  <c r="AC292" i="16"/>
  <c r="AB292" i="16"/>
  <c r="AA292" i="16"/>
  <c r="Z292" i="16"/>
  <c r="Y292" i="16"/>
  <c r="X292" i="16"/>
  <c r="W292" i="16"/>
  <c r="AN291" i="16"/>
  <c r="AD291" i="16"/>
  <c r="AC291" i="16"/>
  <c r="AB291" i="16"/>
  <c r="AA291" i="16"/>
  <c r="Z291" i="16"/>
  <c r="Y291" i="16"/>
  <c r="X291" i="16"/>
  <c r="W291" i="16"/>
  <c r="AN290" i="16"/>
  <c r="AD290" i="16"/>
  <c r="AC290" i="16"/>
  <c r="AB290" i="16"/>
  <c r="AA290" i="16"/>
  <c r="Z290" i="16"/>
  <c r="Y290" i="16"/>
  <c r="X290" i="16"/>
  <c r="W290" i="16"/>
  <c r="AN289" i="16"/>
  <c r="AD289" i="16"/>
  <c r="AC289" i="16"/>
  <c r="AB289" i="16"/>
  <c r="AA289" i="16"/>
  <c r="Z289" i="16"/>
  <c r="Y289" i="16"/>
  <c r="X289" i="16"/>
  <c r="W289" i="16"/>
  <c r="AN288" i="16"/>
  <c r="AD288" i="16"/>
  <c r="AC288" i="16"/>
  <c r="AB288" i="16"/>
  <c r="AA288" i="16"/>
  <c r="Z288" i="16"/>
  <c r="Y288" i="16"/>
  <c r="X288" i="16"/>
  <c r="W288" i="16"/>
  <c r="AN287" i="16"/>
  <c r="AD287" i="16"/>
  <c r="AC287" i="16"/>
  <c r="AB287" i="16"/>
  <c r="AA287" i="16"/>
  <c r="Z287" i="16"/>
  <c r="Y287" i="16"/>
  <c r="X287" i="16"/>
  <c r="W287" i="16"/>
  <c r="AN286" i="16"/>
  <c r="AD286" i="16"/>
  <c r="AC286" i="16"/>
  <c r="AB286" i="16"/>
  <c r="AA286" i="16"/>
  <c r="Z286" i="16"/>
  <c r="Y286" i="16"/>
  <c r="X286" i="16"/>
  <c r="W286" i="16"/>
  <c r="AN285" i="16"/>
  <c r="AD285" i="16"/>
  <c r="AC285" i="16"/>
  <c r="AB285" i="16"/>
  <c r="AA285" i="16"/>
  <c r="Z285" i="16"/>
  <c r="Y285" i="16"/>
  <c r="X285" i="16"/>
  <c r="W285" i="16"/>
  <c r="AN284" i="16"/>
  <c r="AD284" i="16"/>
  <c r="AC284" i="16"/>
  <c r="AB284" i="16"/>
  <c r="AA284" i="16"/>
  <c r="Z284" i="16"/>
  <c r="Y284" i="16"/>
  <c r="X284" i="16"/>
  <c r="W284" i="16"/>
  <c r="AN283" i="16"/>
  <c r="AD283" i="16"/>
  <c r="AC283" i="16"/>
  <c r="AB283" i="16"/>
  <c r="AA283" i="16"/>
  <c r="Z283" i="16"/>
  <c r="Y283" i="16"/>
  <c r="X283" i="16"/>
  <c r="W283" i="16"/>
  <c r="AN282" i="16"/>
  <c r="AD282" i="16"/>
  <c r="AC282" i="16"/>
  <c r="AB282" i="16"/>
  <c r="AA282" i="16"/>
  <c r="Z282" i="16"/>
  <c r="Y282" i="16"/>
  <c r="X282" i="16"/>
  <c r="W282" i="16"/>
  <c r="AN281" i="16"/>
  <c r="AD281" i="16"/>
  <c r="AC281" i="16"/>
  <c r="AB281" i="16"/>
  <c r="AA281" i="16"/>
  <c r="Z281" i="16"/>
  <c r="Y281" i="16"/>
  <c r="X281" i="16"/>
  <c r="W281" i="16"/>
  <c r="AN280" i="16"/>
  <c r="AD280" i="16"/>
  <c r="AC280" i="16"/>
  <c r="AB280" i="16"/>
  <c r="AA280" i="16"/>
  <c r="Z280" i="16"/>
  <c r="Y280" i="16"/>
  <c r="X280" i="16"/>
  <c r="W280" i="16"/>
  <c r="AN279" i="16"/>
  <c r="AD279" i="16"/>
  <c r="AC279" i="16"/>
  <c r="AB279" i="16"/>
  <c r="AA279" i="16"/>
  <c r="Z279" i="16"/>
  <c r="Y279" i="16"/>
  <c r="X279" i="16"/>
  <c r="W279" i="16"/>
  <c r="AN278" i="16"/>
  <c r="AD278" i="16"/>
  <c r="AC278" i="16"/>
  <c r="AB278" i="16"/>
  <c r="AA278" i="16"/>
  <c r="Z278" i="16"/>
  <c r="Y278" i="16"/>
  <c r="X278" i="16"/>
  <c r="W278" i="16"/>
  <c r="AN277" i="16"/>
  <c r="AD277" i="16"/>
  <c r="AC277" i="16"/>
  <c r="AB277" i="16"/>
  <c r="AA277" i="16"/>
  <c r="Z277" i="16"/>
  <c r="Y277" i="16"/>
  <c r="X277" i="16"/>
  <c r="W277" i="16"/>
  <c r="AN276" i="16"/>
  <c r="AD276" i="16"/>
  <c r="AC276" i="16"/>
  <c r="AB276" i="16"/>
  <c r="AA276" i="16"/>
  <c r="Z276" i="16"/>
  <c r="Y276" i="16"/>
  <c r="X276" i="16"/>
  <c r="W276" i="16"/>
  <c r="AN275" i="16"/>
  <c r="AD275" i="16"/>
  <c r="AC275" i="16"/>
  <c r="AB275" i="16"/>
  <c r="AA275" i="16"/>
  <c r="Z275" i="16"/>
  <c r="Y275" i="16"/>
  <c r="X275" i="16"/>
  <c r="W275" i="16"/>
  <c r="AN274" i="16"/>
  <c r="AD274" i="16"/>
  <c r="AC274" i="16"/>
  <c r="AB274" i="16"/>
  <c r="AA274" i="16"/>
  <c r="Z274" i="16"/>
  <c r="Y274" i="16"/>
  <c r="X274" i="16"/>
  <c r="W274" i="16"/>
  <c r="AN273" i="16"/>
  <c r="AD273" i="16"/>
  <c r="AC273" i="16"/>
  <c r="AB273" i="16"/>
  <c r="AA273" i="16"/>
  <c r="Z273" i="16"/>
  <c r="Y273" i="16"/>
  <c r="X273" i="16"/>
  <c r="W273" i="16"/>
  <c r="AN272" i="16"/>
  <c r="AD272" i="16"/>
  <c r="AC272" i="16"/>
  <c r="AB272" i="16"/>
  <c r="AA272" i="16"/>
  <c r="Z272" i="16"/>
  <c r="Y272" i="16"/>
  <c r="X272" i="16"/>
  <c r="W272" i="16"/>
  <c r="AN271" i="16"/>
  <c r="AD271" i="16"/>
  <c r="AC271" i="16"/>
  <c r="AB271" i="16"/>
  <c r="AA271" i="16"/>
  <c r="Z271" i="16"/>
  <c r="Y271" i="16"/>
  <c r="X271" i="16"/>
  <c r="W271" i="16"/>
  <c r="AN270" i="16"/>
  <c r="AD270" i="16"/>
  <c r="AC270" i="16"/>
  <c r="AB270" i="16"/>
  <c r="AA270" i="16"/>
  <c r="Z270" i="16"/>
  <c r="Y270" i="16"/>
  <c r="X270" i="16"/>
  <c r="W270" i="16"/>
  <c r="AN269" i="16"/>
  <c r="AD269" i="16"/>
  <c r="AC269" i="16"/>
  <c r="AB269" i="16"/>
  <c r="AA269" i="16"/>
  <c r="Z269" i="16"/>
  <c r="Y269" i="16"/>
  <c r="X269" i="16"/>
  <c r="W269" i="16"/>
  <c r="AN268" i="16"/>
  <c r="AD268" i="16"/>
  <c r="AC268" i="16"/>
  <c r="AB268" i="16"/>
  <c r="AA268" i="16"/>
  <c r="Z268" i="16"/>
  <c r="Y268" i="16"/>
  <c r="X268" i="16"/>
  <c r="W268" i="16"/>
  <c r="AN267" i="16"/>
  <c r="AD267" i="16"/>
  <c r="AC267" i="16"/>
  <c r="AB267" i="16"/>
  <c r="AA267" i="16"/>
  <c r="Z267" i="16"/>
  <c r="Y267" i="16"/>
  <c r="X267" i="16"/>
  <c r="W267" i="16"/>
  <c r="AN266" i="16"/>
  <c r="AD266" i="16"/>
  <c r="AC266" i="16"/>
  <c r="AB266" i="16"/>
  <c r="AA266" i="16"/>
  <c r="Z266" i="16"/>
  <c r="Y266" i="16"/>
  <c r="X266" i="16"/>
  <c r="W266" i="16"/>
  <c r="AN265" i="16"/>
  <c r="AD265" i="16"/>
  <c r="AC265" i="16"/>
  <c r="AB265" i="16"/>
  <c r="AA265" i="16"/>
  <c r="Z265" i="16"/>
  <c r="Y265" i="16"/>
  <c r="X265" i="16"/>
  <c r="W265" i="16"/>
  <c r="AN264" i="16"/>
  <c r="AD264" i="16"/>
  <c r="AC264" i="16"/>
  <c r="AB264" i="16"/>
  <c r="AA264" i="16"/>
  <c r="Z264" i="16"/>
  <c r="Y264" i="16"/>
  <c r="X264" i="16"/>
  <c r="W264" i="16"/>
  <c r="AN263" i="16"/>
  <c r="AD263" i="16"/>
  <c r="AC263" i="16"/>
  <c r="AB263" i="16"/>
  <c r="AA263" i="16"/>
  <c r="Z263" i="16"/>
  <c r="Y263" i="16"/>
  <c r="X263" i="16"/>
  <c r="W263" i="16"/>
  <c r="AN262" i="16"/>
  <c r="AD262" i="16"/>
  <c r="AC262" i="16"/>
  <c r="AB262" i="16"/>
  <c r="AA262" i="16"/>
  <c r="Z262" i="16"/>
  <c r="Y262" i="16"/>
  <c r="X262" i="16"/>
  <c r="W262" i="16"/>
  <c r="AN261" i="16"/>
  <c r="AD261" i="16"/>
  <c r="AC261" i="16"/>
  <c r="AB261" i="16"/>
  <c r="AA261" i="16"/>
  <c r="Z261" i="16"/>
  <c r="Y261" i="16"/>
  <c r="X261" i="16"/>
  <c r="W261" i="16"/>
  <c r="AN260" i="16"/>
  <c r="AD260" i="16"/>
  <c r="AC260" i="16"/>
  <c r="AB260" i="16"/>
  <c r="AA260" i="16"/>
  <c r="Z260" i="16"/>
  <c r="Y260" i="16"/>
  <c r="X260" i="16"/>
  <c r="W260" i="16"/>
  <c r="AN259" i="16"/>
  <c r="AD259" i="16"/>
  <c r="AC259" i="16"/>
  <c r="AB259" i="16"/>
  <c r="AA259" i="16"/>
  <c r="Z259" i="16"/>
  <c r="Y259" i="16"/>
  <c r="X259" i="16"/>
  <c r="W259" i="16"/>
  <c r="AN258" i="16"/>
  <c r="AD258" i="16"/>
  <c r="AC258" i="16"/>
  <c r="AB258" i="16"/>
  <c r="AA258" i="16"/>
  <c r="Z258" i="16"/>
  <c r="Y258" i="16"/>
  <c r="X258" i="16"/>
  <c r="W258" i="16"/>
  <c r="AN257" i="16"/>
  <c r="AD257" i="16"/>
  <c r="AC257" i="16"/>
  <c r="AB257" i="16"/>
  <c r="AA257" i="16"/>
  <c r="Z257" i="16"/>
  <c r="Y257" i="16"/>
  <c r="X257" i="16"/>
  <c r="W257" i="16"/>
  <c r="AN256" i="16"/>
  <c r="AD256" i="16"/>
  <c r="AC256" i="16"/>
  <c r="AB256" i="16"/>
  <c r="AA256" i="16"/>
  <c r="Z256" i="16"/>
  <c r="Y256" i="16"/>
  <c r="X256" i="16"/>
  <c r="W256" i="16"/>
  <c r="AN255" i="16"/>
  <c r="AD255" i="16"/>
  <c r="AC255" i="16"/>
  <c r="AB255" i="16"/>
  <c r="AA255" i="16"/>
  <c r="Z255" i="16"/>
  <c r="Y255" i="16"/>
  <c r="X255" i="16"/>
  <c r="W255" i="16"/>
  <c r="AN254" i="16"/>
  <c r="AD254" i="16"/>
  <c r="AC254" i="16"/>
  <c r="AB254" i="16"/>
  <c r="AA254" i="16"/>
  <c r="Z254" i="16"/>
  <c r="Y254" i="16"/>
  <c r="X254" i="16"/>
  <c r="W254" i="16"/>
  <c r="AN253" i="16"/>
  <c r="AD253" i="16"/>
  <c r="AC253" i="16"/>
  <c r="AB253" i="16"/>
  <c r="AA253" i="16"/>
  <c r="Z253" i="16"/>
  <c r="Y253" i="16"/>
  <c r="X253" i="16"/>
  <c r="W253" i="16"/>
  <c r="AN252" i="16"/>
  <c r="AD252" i="16"/>
  <c r="AC252" i="16"/>
  <c r="AB252" i="16"/>
  <c r="AA252" i="16"/>
  <c r="Z252" i="16"/>
  <c r="Y252" i="16"/>
  <c r="X252" i="16"/>
  <c r="W252" i="16"/>
  <c r="AN251" i="16"/>
  <c r="AD251" i="16"/>
  <c r="AC251" i="16"/>
  <c r="AB251" i="16"/>
  <c r="AA251" i="16"/>
  <c r="Z251" i="16"/>
  <c r="Y251" i="16"/>
  <c r="X251" i="16"/>
  <c r="W251" i="16"/>
  <c r="AN250" i="16"/>
  <c r="AD250" i="16"/>
  <c r="AC250" i="16"/>
  <c r="AB250" i="16"/>
  <c r="AA250" i="16"/>
  <c r="Z250" i="16"/>
  <c r="Y250" i="16"/>
  <c r="X250" i="16"/>
  <c r="W250" i="16"/>
  <c r="AN249" i="16"/>
  <c r="AD249" i="16"/>
  <c r="AC249" i="16"/>
  <c r="AB249" i="16"/>
  <c r="AA249" i="16"/>
  <c r="Z249" i="16"/>
  <c r="Y249" i="16"/>
  <c r="X249" i="16"/>
  <c r="W249" i="16"/>
  <c r="AN248" i="16"/>
  <c r="AD248" i="16"/>
  <c r="AC248" i="16"/>
  <c r="AB248" i="16"/>
  <c r="AA248" i="16"/>
  <c r="Z248" i="16"/>
  <c r="Y248" i="16"/>
  <c r="X248" i="16"/>
  <c r="W248" i="16"/>
  <c r="AN247" i="16"/>
  <c r="AD247" i="16"/>
  <c r="AC247" i="16"/>
  <c r="AB247" i="16"/>
  <c r="AA247" i="16"/>
  <c r="Z247" i="16"/>
  <c r="Y247" i="16"/>
  <c r="X247" i="16"/>
  <c r="W247" i="16"/>
  <c r="AN246" i="16"/>
  <c r="AD246" i="16"/>
  <c r="AC246" i="16"/>
  <c r="AB246" i="16"/>
  <c r="AA246" i="16"/>
  <c r="Z246" i="16"/>
  <c r="Y246" i="16"/>
  <c r="X246" i="16"/>
  <c r="W246" i="16"/>
  <c r="AN245" i="16"/>
  <c r="AD245" i="16"/>
  <c r="AC245" i="16"/>
  <c r="AB245" i="16"/>
  <c r="AA245" i="16"/>
  <c r="Z245" i="16"/>
  <c r="Y245" i="16"/>
  <c r="X245" i="16"/>
  <c r="W245" i="16"/>
  <c r="AN244" i="16"/>
  <c r="AD244" i="16"/>
  <c r="AC244" i="16"/>
  <c r="AB244" i="16"/>
  <c r="AA244" i="16"/>
  <c r="Z244" i="16"/>
  <c r="Y244" i="16"/>
  <c r="X244" i="16"/>
  <c r="W244" i="16"/>
  <c r="AN243" i="16"/>
  <c r="AD243" i="16"/>
  <c r="AC243" i="16"/>
  <c r="AB243" i="16"/>
  <c r="AA243" i="16"/>
  <c r="Z243" i="16"/>
  <c r="Y243" i="16"/>
  <c r="X243" i="16"/>
  <c r="W243" i="16"/>
  <c r="AN242" i="16"/>
  <c r="AD242" i="16"/>
  <c r="AC242" i="16"/>
  <c r="AB242" i="16"/>
  <c r="AA242" i="16"/>
  <c r="Z242" i="16"/>
  <c r="Y242" i="16"/>
  <c r="X242" i="16"/>
  <c r="W242" i="16"/>
  <c r="AN241" i="16"/>
  <c r="AD241" i="16"/>
  <c r="AC241" i="16"/>
  <c r="AB241" i="16"/>
  <c r="AA241" i="16"/>
  <c r="Z241" i="16"/>
  <c r="Y241" i="16"/>
  <c r="X241" i="16"/>
  <c r="W241" i="16"/>
  <c r="AN240" i="16"/>
  <c r="AD240" i="16"/>
  <c r="AC240" i="16"/>
  <c r="AB240" i="16"/>
  <c r="AA240" i="16"/>
  <c r="Z240" i="16"/>
  <c r="Y240" i="16"/>
  <c r="X240" i="16"/>
  <c r="W240" i="16"/>
  <c r="AN239" i="16"/>
  <c r="AD239" i="16"/>
  <c r="AC239" i="16"/>
  <c r="AB239" i="16"/>
  <c r="AA239" i="16"/>
  <c r="Z239" i="16"/>
  <c r="Y239" i="16"/>
  <c r="X239" i="16"/>
  <c r="W239" i="16"/>
  <c r="AN238" i="16"/>
  <c r="AD238" i="16"/>
  <c r="AC238" i="16"/>
  <c r="AB238" i="16"/>
  <c r="AA238" i="16"/>
  <c r="Z238" i="16"/>
  <c r="Y238" i="16"/>
  <c r="X238" i="16"/>
  <c r="W238" i="16"/>
  <c r="AN237" i="16"/>
  <c r="AD237" i="16"/>
  <c r="AC237" i="16"/>
  <c r="AB237" i="16"/>
  <c r="AA237" i="16"/>
  <c r="Z237" i="16"/>
  <c r="Y237" i="16"/>
  <c r="X237" i="16"/>
  <c r="W237" i="16"/>
  <c r="AN236" i="16"/>
  <c r="AD236" i="16"/>
  <c r="AC236" i="16"/>
  <c r="AB236" i="16"/>
  <c r="AA236" i="16"/>
  <c r="Z236" i="16"/>
  <c r="Y236" i="16"/>
  <c r="X236" i="16"/>
  <c r="W236" i="16"/>
  <c r="AN235" i="16"/>
  <c r="AD235" i="16"/>
  <c r="AC235" i="16"/>
  <c r="AB235" i="16"/>
  <c r="AA235" i="16"/>
  <c r="Z235" i="16"/>
  <c r="Y235" i="16"/>
  <c r="X235" i="16"/>
  <c r="W235" i="16"/>
  <c r="AN234" i="16"/>
  <c r="AD234" i="16"/>
  <c r="AC234" i="16"/>
  <c r="AB234" i="16"/>
  <c r="AA234" i="16"/>
  <c r="Z234" i="16"/>
  <c r="Y234" i="16"/>
  <c r="X234" i="16"/>
  <c r="W234" i="16"/>
  <c r="AN233" i="16"/>
  <c r="AD233" i="16"/>
  <c r="AC233" i="16"/>
  <c r="AB233" i="16"/>
  <c r="AA233" i="16"/>
  <c r="Z233" i="16"/>
  <c r="Y233" i="16"/>
  <c r="X233" i="16"/>
  <c r="W233" i="16"/>
  <c r="AN232" i="16"/>
  <c r="AD232" i="16"/>
  <c r="AC232" i="16"/>
  <c r="AB232" i="16"/>
  <c r="AA232" i="16"/>
  <c r="Z232" i="16"/>
  <c r="Y232" i="16"/>
  <c r="X232" i="16"/>
  <c r="W232" i="16"/>
  <c r="AN231" i="16"/>
  <c r="AD231" i="16"/>
  <c r="AC231" i="16"/>
  <c r="AB231" i="16"/>
  <c r="AA231" i="16"/>
  <c r="Z231" i="16"/>
  <c r="Y231" i="16"/>
  <c r="X231" i="16"/>
  <c r="W231" i="16"/>
  <c r="AN230" i="16"/>
  <c r="AD230" i="16"/>
  <c r="AC230" i="16"/>
  <c r="AB230" i="16"/>
  <c r="AA230" i="16"/>
  <c r="Z230" i="16"/>
  <c r="Y230" i="16"/>
  <c r="X230" i="16"/>
  <c r="W230" i="16"/>
  <c r="AN229" i="16"/>
  <c r="AD229" i="16"/>
  <c r="AC229" i="16"/>
  <c r="AB229" i="16"/>
  <c r="AA229" i="16"/>
  <c r="Z229" i="16"/>
  <c r="Y229" i="16"/>
  <c r="X229" i="16"/>
  <c r="W229" i="16"/>
  <c r="AN228" i="16"/>
  <c r="AD228" i="16"/>
  <c r="AC228" i="16"/>
  <c r="AB228" i="16"/>
  <c r="AA228" i="16"/>
  <c r="Z228" i="16"/>
  <c r="Y228" i="16"/>
  <c r="X228" i="16"/>
  <c r="W228" i="16"/>
  <c r="AN227" i="16"/>
  <c r="AD227" i="16"/>
  <c r="AC227" i="16"/>
  <c r="AB227" i="16"/>
  <c r="AA227" i="16"/>
  <c r="Z227" i="16"/>
  <c r="Y227" i="16"/>
  <c r="X227" i="16"/>
  <c r="W227" i="16"/>
  <c r="AN226" i="16"/>
  <c r="AD226" i="16"/>
  <c r="AC226" i="16"/>
  <c r="AB226" i="16"/>
  <c r="AA226" i="16"/>
  <c r="Z226" i="16"/>
  <c r="Y226" i="16"/>
  <c r="X226" i="16"/>
  <c r="W226" i="16"/>
  <c r="AN225" i="16"/>
  <c r="AD225" i="16"/>
  <c r="AC225" i="16"/>
  <c r="AB225" i="16"/>
  <c r="AA225" i="16"/>
  <c r="Z225" i="16"/>
  <c r="Y225" i="16"/>
  <c r="X225" i="16"/>
  <c r="W225" i="16"/>
  <c r="AN224" i="16"/>
  <c r="AD224" i="16"/>
  <c r="AC224" i="16"/>
  <c r="AB224" i="16"/>
  <c r="AA224" i="16"/>
  <c r="Z224" i="16"/>
  <c r="Y224" i="16"/>
  <c r="X224" i="16"/>
  <c r="W224" i="16"/>
  <c r="AN223" i="16"/>
  <c r="AD223" i="16"/>
  <c r="AC223" i="16"/>
  <c r="AB223" i="16"/>
  <c r="AA223" i="16"/>
  <c r="Z223" i="16"/>
  <c r="Y223" i="16"/>
  <c r="X223" i="16"/>
  <c r="W223" i="16"/>
  <c r="AN222" i="16"/>
  <c r="AD222" i="16"/>
  <c r="AC222" i="16"/>
  <c r="AB222" i="16"/>
  <c r="AA222" i="16"/>
  <c r="Z222" i="16"/>
  <c r="Y222" i="16"/>
  <c r="X222" i="16"/>
  <c r="W222" i="16"/>
  <c r="AN221" i="16"/>
  <c r="AD221" i="16"/>
  <c r="AC221" i="16"/>
  <c r="AB221" i="16"/>
  <c r="AA221" i="16"/>
  <c r="Z221" i="16"/>
  <c r="Y221" i="16"/>
  <c r="X221" i="16"/>
  <c r="W221" i="16"/>
  <c r="AN220" i="16"/>
  <c r="AD220" i="16"/>
  <c r="AC220" i="16"/>
  <c r="AB220" i="16"/>
  <c r="AA220" i="16"/>
  <c r="Z220" i="16"/>
  <c r="Y220" i="16"/>
  <c r="X220" i="16"/>
  <c r="W220" i="16"/>
  <c r="AN219" i="16"/>
  <c r="AD219" i="16"/>
  <c r="AC219" i="16"/>
  <c r="AB219" i="16"/>
  <c r="AA219" i="16"/>
  <c r="Z219" i="16"/>
  <c r="Y219" i="16"/>
  <c r="X219" i="16"/>
  <c r="W219" i="16"/>
  <c r="AN218" i="16"/>
  <c r="AD218" i="16"/>
  <c r="AC218" i="16"/>
  <c r="AB218" i="16"/>
  <c r="AA218" i="16"/>
  <c r="Z218" i="16"/>
  <c r="Y218" i="16"/>
  <c r="X218" i="16"/>
  <c r="W218" i="16"/>
  <c r="AN217" i="16"/>
  <c r="AD217" i="16"/>
  <c r="AC217" i="16"/>
  <c r="AB217" i="16"/>
  <c r="AA217" i="16"/>
  <c r="Z217" i="16"/>
  <c r="Y217" i="16"/>
  <c r="X217" i="16"/>
  <c r="W217" i="16"/>
  <c r="AN216" i="16"/>
  <c r="AD216" i="16"/>
  <c r="AC216" i="16"/>
  <c r="AB216" i="16"/>
  <c r="AA216" i="16"/>
  <c r="Z216" i="16"/>
  <c r="Y216" i="16"/>
  <c r="X216" i="16"/>
  <c r="W216" i="16"/>
  <c r="AN215" i="16"/>
  <c r="AD215" i="16"/>
  <c r="AC215" i="16"/>
  <c r="AB215" i="16"/>
  <c r="AA215" i="16"/>
  <c r="Z215" i="16"/>
  <c r="Y215" i="16"/>
  <c r="X215" i="16"/>
  <c r="W215" i="16"/>
  <c r="AN214" i="16"/>
  <c r="AD214" i="16"/>
  <c r="AC214" i="16"/>
  <c r="AB214" i="16"/>
  <c r="AA214" i="16"/>
  <c r="Z214" i="16"/>
  <c r="Y214" i="16"/>
  <c r="X214" i="16"/>
  <c r="W214" i="16"/>
  <c r="AN213" i="16"/>
  <c r="AD213" i="16"/>
  <c r="AC213" i="16"/>
  <c r="AB213" i="16"/>
  <c r="AA213" i="16"/>
  <c r="Z213" i="16"/>
  <c r="Y213" i="16"/>
  <c r="X213" i="16"/>
  <c r="W213" i="16"/>
  <c r="AN212" i="16"/>
  <c r="AD212" i="16"/>
  <c r="AC212" i="16"/>
  <c r="AB212" i="16"/>
  <c r="AA212" i="16"/>
  <c r="Z212" i="16"/>
  <c r="Y212" i="16"/>
  <c r="X212" i="16"/>
  <c r="W212" i="16"/>
  <c r="AN211" i="16"/>
  <c r="AD211" i="16"/>
  <c r="AC211" i="16"/>
  <c r="AB211" i="16"/>
  <c r="AA211" i="16"/>
  <c r="Z211" i="16"/>
  <c r="Y211" i="16"/>
  <c r="X211" i="16"/>
  <c r="W211" i="16"/>
  <c r="AN210" i="16"/>
  <c r="AD210" i="16"/>
  <c r="AC210" i="16"/>
  <c r="AB210" i="16"/>
  <c r="AA210" i="16"/>
  <c r="Z210" i="16"/>
  <c r="Y210" i="16"/>
  <c r="X210" i="16"/>
  <c r="W210" i="16"/>
  <c r="AN209" i="16"/>
  <c r="AD209" i="16"/>
  <c r="AC209" i="16"/>
  <c r="AB209" i="16"/>
  <c r="AA209" i="16"/>
  <c r="Z209" i="16"/>
  <c r="Y209" i="16"/>
  <c r="X209" i="16"/>
  <c r="W209" i="16"/>
  <c r="AN208" i="16"/>
  <c r="AD208" i="16"/>
  <c r="AC208" i="16"/>
  <c r="AB208" i="16"/>
  <c r="AA208" i="16"/>
  <c r="Z208" i="16"/>
  <c r="Y208" i="16"/>
  <c r="X208" i="16"/>
  <c r="W208" i="16"/>
  <c r="AN207" i="16"/>
  <c r="AD207" i="16"/>
  <c r="AC207" i="16"/>
  <c r="AB207" i="16"/>
  <c r="AA207" i="16"/>
  <c r="Z207" i="16"/>
  <c r="Y207" i="16"/>
  <c r="X207" i="16"/>
  <c r="W207" i="16"/>
  <c r="AN206" i="16"/>
  <c r="AD206" i="16"/>
  <c r="AC206" i="16"/>
  <c r="AB206" i="16"/>
  <c r="AA206" i="16"/>
  <c r="Z206" i="16"/>
  <c r="Y206" i="16"/>
  <c r="X206" i="16"/>
  <c r="W206" i="16"/>
  <c r="AN205" i="16"/>
  <c r="AD205" i="16"/>
  <c r="AC205" i="16"/>
  <c r="AB205" i="16"/>
  <c r="AA205" i="16"/>
  <c r="Z205" i="16"/>
  <c r="Y205" i="16"/>
  <c r="X205" i="16"/>
  <c r="W205" i="16"/>
  <c r="AN204" i="16"/>
  <c r="AD204" i="16"/>
  <c r="AC204" i="16"/>
  <c r="AB204" i="16"/>
  <c r="AA204" i="16"/>
  <c r="Z204" i="16"/>
  <c r="Y204" i="16"/>
  <c r="X204" i="16"/>
  <c r="W204" i="16"/>
  <c r="AN203" i="16"/>
  <c r="AD203" i="16"/>
  <c r="AC203" i="16"/>
  <c r="AB203" i="16"/>
  <c r="AA203" i="16"/>
  <c r="Z203" i="16"/>
  <c r="Y203" i="16"/>
  <c r="X203" i="16"/>
  <c r="W203" i="16"/>
  <c r="AN202" i="16"/>
  <c r="AD202" i="16"/>
  <c r="AC202" i="16"/>
  <c r="AB202" i="16"/>
  <c r="AA202" i="16"/>
  <c r="Z202" i="16"/>
  <c r="Y202" i="16"/>
  <c r="X202" i="16"/>
  <c r="W202" i="16"/>
  <c r="AN201" i="16"/>
  <c r="AD201" i="16"/>
  <c r="AC201" i="16"/>
  <c r="AB201" i="16"/>
  <c r="AA201" i="16"/>
  <c r="Z201" i="16"/>
  <c r="Y201" i="16"/>
  <c r="X201" i="16"/>
  <c r="W201" i="16"/>
  <c r="AN200" i="16"/>
  <c r="AD200" i="16"/>
  <c r="AC200" i="16"/>
  <c r="AB200" i="16"/>
  <c r="AA200" i="16"/>
  <c r="Z200" i="16"/>
  <c r="Y200" i="16"/>
  <c r="X200" i="16"/>
  <c r="W200" i="16"/>
  <c r="AN199" i="16"/>
  <c r="AD199" i="16"/>
  <c r="AC199" i="16"/>
  <c r="AB199" i="16"/>
  <c r="AA199" i="16"/>
  <c r="Z199" i="16"/>
  <c r="Y199" i="16"/>
  <c r="X199" i="16"/>
  <c r="W199" i="16"/>
  <c r="AN198" i="16"/>
  <c r="AD198" i="16"/>
  <c r="AC198" i="16"/>
  <c r="AB198" i="16"/>
  <c r="AA198" i="16"/>
  <c r="Z198" i="16"/>
  <c r="Y198" i="16"/>
  <c r="X198" i="16"/>
  <c r="W198" i="16"/>
  <c r="AN197" i="16"/>
  <c r="AD197" i="16"/>
  <c r="AC197" i="16"/>
  <c r="AB197" i="16"/>
  <c r="AA197" i="16"/>
  <c r="Z197" i="16"/>
  <c r="Y197" i="16"/>
  <c r="X197" i="16"/>
  <c r="W197" i="16"/>
  <c r="AN196" i="16"/>
  <c r="AD196" i="16"/>
  <c r="AC196" i="16"/>
  <c r="AB196" i="16"/>
  <c r="AA196" i="16"/>
  <c r="Z196" i="16"/>
  <c r="Y196" i="16"/>
  <c r="X196" i="16"/>
  <c r="W196" i="16"/>
  <c r="AN195" i="16"/>
  <c r="AD195" i="16"/>
  <c r="AC195" i="16"/>
  <c r="AB195" i="16"/>
  <c r="AA195" i="16"/>
  <c r="Z195" i="16"/>
  <c r="Y195" i="16"/>
  <c r="X195" i="16"/>
  <c r="W195" i="16"/>
  <c r="AN194" i="16"/>
  <c r="AD194" i="16"/>
  <c r="AC194" i="16"/>
  <c r="AB194" i="16"/>
  <c r="AA194" i="16"/>
  <c r="Z194" i="16"/>
  <c r="Y194" i="16"/>
  <c r="X194" i="16"/>
  <c r="W194" i="16"/>
  <c r="AN193" i="16"/>
  <c r="AD193" i="16"/>
  <c r="AC193" i="16"/>
  <c r="AB193" i="16"/>
  <c r="AA193" i="16"/>
  <c r="Z193" i="16"/>
  <c r="Y193" i="16"/>
  <c r="X193" i="16"/>
  <c r="W193" i="16"/>
  <c r="AN192" i="16"/>
  <c r="AD192" i="16"/>
  <c r="AC192" i="16"/>
  <c r="AB192" i="16"/>
  <c r="AA192" i="16"/>
  <c r="Z192" i="16"/>
  <c r="Y192" i="16"/>
  <c r="X192" i="16"/>
  <c r="W192" i="16"/>
  <c r="AN191" i="16"/>
  <c r="AD191" i="16"/>
  <c r="AC191" i="16"/>
  <c r="AB191" i="16"/>
  <c r="AA191" i="16"/>
  <c r="Z191" i="16"/>
  <c r="Y191" i="16"/>
  <c r="X191" i="16"/>
  <c r="W191" i="16"/>
  <c r="AN190" i="16"/>
  <c r="AD190" i="16"/>
  <c r="AC190" i="16"/>
  <c r="AB190" i="16"/>
  <c r="AA190" i="16"/>
  <c r="Z190" i="16"/>
  <c r="Y190" i="16"/>
  <c r="X190" i="16"/>
  <c r="W190" i="16"/>
  <c r="AN189" i="16"/>
  <c r="AD189" i="16"/>
  <c r="AC189" i="16"/>
  <c r="AB189" i="16"/>
  <c r="AA189" i="16"/>
  <c r="Z189" i="16"/>
  <c r="Y189" i="16"/>
  <c r="X189" i="16"/>
  <c r="W189" i="16"/>
  <c r="AN188" i="16"/>
  <c r="AD188" i="16"/>
  <c r="AC188" i="16"/>
  <c r="AB188" i="16"/>
  <c r="AA188" i="16"/>
  <c r="Z188" i="16"/>
  <c r="Y188" i="16"/>
  <c r="X188" i="16"/>
  <c r="W188" i="16"/>
  <c r="AN187" i="16"/>
  <c r="AD187" i="16"/>
  <c r="AC187" i="16"/>
  <c r="AB187" i="16"/>
  <c r="AA187" i="16"/>
  <c r="Z187" i="16"/>
  <c r="Y187" i="16"/>
  <c r="X187" i="16"/>
  <c r="W187" i="16"/>
  <c r="AN186" i="16"/>
  <c r="AD186" i="16"/>
  <c r="AC186" i="16"/>
  <c r="AB186" i="16"/>
  <c r="AA186" i="16"/>
  <c r="Z186" i="16"/>
  <c r="Y186" i="16"/>
  <c r="X186" i="16"/>
  <c r="W186" i="16"/>
  <c r="AN185" i="16"/>
  <c r="AD185" i="16"/>
  <c r="AC185" i="16"/>
  <c r="AB185" i="16"/>
  <c r="AA185" i="16"/>
  <c r="Z185" i="16"/>
  <c r="Y185" i="16"/>
  <c r="X185" i="16"/>
  <c r="W185" i="16"/>
  <c r="AN184" i="16"/>
  <c r="AD184" i="16"/>
  <c r="AC184" i="16"/>
  <c r="AB184" i="16"/>
  <c r="AA184" i="16"/>
  <c r="Z184" i="16"/>
  <c r="Y184" i="16"/>
  <c r="X184" i="16"/>
  <c r="W184" i="16"/>
  <c r="AN183" i="16"/>
  <c r="AD183" i="16"/>
  <c r="AC183" i="16"/>
  <c r="AB183" i="16"/>
  <c r="AA183" i="16"/>
  <c r="Z183" i="16"/>
  <c r="Y183" i="16"/>
  <c r="X183" i="16"/>
  <c r="W183" i="16"/>
  <c r="AN182" i="16"/>
  <c r="AD182" i="16"/>
  <c r="AC182" i="16"/>
  <c r="AB182" i="16"/>
  <c r="AA182" i="16"/>
  <c r="Z182" i="16"/>
  <c r="Y182" i="16"/>
  <c r="X182" i="16"/>
  <c r="W182" i="16"/>
  <c r="AN181" i="16"/>
  <c r="AD181" i="16"/>
  <c r="AC181" i="16"/>
  <c r="AB181" i="16"/>
  <c r="AA181" i="16"/>
  <c r="Z181" i="16"/>
  <c r="Y181" i="16"/>
  <c r="X181" i="16"/>
  <c r="W181" i="16"/>
  <c r="AN180" i="16"/>
  <c r="AD180" i="16"/>
  <c r="AC180" i="16"/>
  <c r="AB180" i="16"/>
  <c r="AA180" i="16"/>
  <c r="Z180" i="16"/>
  <c r="Y180" i="16"/>
  <c r="X180" i="16"/>
  <c r="W180" i="16"/>
  <c r="AN179" i="16"/>
  <c r="AD179" i="16"/>
  <c r="AC179" i="16"/>
  <c r="AB179" i="16"/>
  <c r="AA179" i="16"/>
  <c r="Z179" i="16"/>
  <c r="Y179" i="16"/>
  <c r="X179" i="16"/>
  <c r="W179" i="16"/>
  <c r="AN178" i="16"/>
  <c r="AD178" i="16"/>
  <c r="AC178" i="16"/>
  <c r="AB178" i="16"/>
  <c r="AA178" i="16"/>
  <c r="Z178" i="16"/>
  <c r="Y178" i="16"/>
  <c r="X178" i="16"/>
  <c r="W178" i="16"/>
  <c r="AN177" i="16"/>
  <c r="AD177" i="16"/>
  <c r="AC177" i="16"/>
  <c r="AB177" i="16"/>
  <c r="AA177" i="16"/>
  <c r="Z177" i="16"/>
  <c r="Y177" i="16"/>
  <c r="X177" i="16"/>
  <c r="W177" i="16"/>
  <c r="AN176" i="16"/>
  <c r="AD176" i="16"/>
  <c r="AC176" i="16"/>
  <c r="AB176" i="16"/>
  <c r="AA176" i="16"/>
  <c r="Z176" i="16"/>
  <c r="Y176" i="16"/>
  <c r="X176" i="16"/>
  <c r="W176" i="16"/>
  <c r="AN175" i="16"/>
  <c r="AD175" i="16"/>
  <c r="AC175" i="16"/>
  <c r="AB175" i="16"/>
  <c r="AA175" i="16"/>
  <c r="Z175" i="16"/>
  <c r="Y175" i="16"/>
  <c r="X175" i="16"/>
  <c r="W175" i="16"/>
  <c r="AN174" i="16"/>
  <c r="AD174" i="16"/>
  <c r="AC174" i="16"/>
  <c r="AB174" i="16"/>
  <c r="AA174" i="16"/>
  <c r="Z174" i="16"/>
  <c r="Y174" i="16"/>
  <c r="X174" i="16"/>
  <c r="W174" i="16"/>
  <c r="AN173" i="16"/>
  <c r="AD173" i="16"/>
  <c r="AC173" i="16"/>
  <c r="AB173" i="16"/>
  <c r="AA173" i="16"/>
  <c r="Z173" i="16"/>
  <c r="Y173" i="16"/>
  <c r="X173" i="16"/>
  <c r="W173" i="16"/>
  <c r="AN172" i="16"/>
  <c r="AD172" i="16"/>
  <c r="AC172" i="16"/>
  <c r="AB172" i="16"/>
  <c r="AA172" i="16"/>
  <c r="Z172" i="16"/>
  <c r="Y172" i="16"/>
  <c r="X172" i="16"/>
  <c r="W172" i="16"/>
  <c r="AN171" i="16"/>
  <c r="AD171" i="16"/>
  <c r="AC171" i="16"/>
  <c r="AB171" i="16"/>
  <c r="AA171" i="16"/>
  <c r="Z171" i="16"/>
  <c r="Y171" i="16"/>
  <c r="X171" i="16"/>
  <c r="W171" i="16"/>
  <c r="AN170" i="16"/>
  <c r="AD170" i="16"/>
  <c r="AC170" i="16"/>
  <c r="AB170" i="16"/>
  <c r="AA170" i="16"/>
  <c r="Z170" i="16"/>
  <c r="Y170" i="16"/>
  <c r="X170" i="16"/>
  <c r="W170" i="16"/>
  <c r="AN169" i="16"/>
  <c r="AD169" i="16"/>
  <c r="AC169" i="16"/>
  <c r="AB169" i="16"/>
  <c r="AA169" i="16"/>
  <c r="Z169" i="16"/>
  <c r="Y169" i="16"/>
  <c r="X169" i="16"/>
  <c r="W169" i="16"/>
  <c r="AN168" i="16"/>
  <c r="AD168" i="16"/>
  <c r="AC168" i="16"/>
  <c r="AB168" i="16"/>
  <c r="AA168" i="16"/>
  <c r="Z168" i="16"/>
  <c r="Y168" i="16"/>
  <c r="X168" i="16"/>
  <c r="W168" i="16"/>
  <c r="AN167" i="16"/>
  <c r="AD167" i="16"/>
  <c r="AC167" i="16"/>
  <c r="AB167" i="16"/>
  <c r="AA167" i="16"/>
  <c r="Z167" i="16"/>
  <c r="Y167" i="16"/>
  <c r="X167" i="16"/>
  <c r="W167" i="16"/>
  <c r="AN166" i="16"/>
  <c r="AD166" i="16"/>
  <c r="AC166" i="16"/>
  <c r="AB166" i="16"/>
  <c r="AA166" i="16"/>
  <c r="Z166" i="16"/>
  <c r="Y166" i="16"/>
  <c r="X166" i="16"/>
  <c r="W166" i="16"/>
  <c r="AN165" i="16"/>
  <c r="AD165" i="16"/>
  <c r="AC165" i="16"/>
  <c r="AB165" i="16"/>
  <c r="AA165" i="16"/>
  <c r="Z165" i="16"/>
  <c r="Y165" i="16"/>
  <c r="X165" i="16"/>
  <c r="W165" i="16"/>
  <c r="AN164" i="16"/>
  <c r="AD164" i="16"/>
  <c r="AC164" i="16"/>
  <c r="AB164" i="16"/>
  <c r="AA164" i="16"/>
  <c r="Z164" i="16"/>
  <c r="Y164" i="16"/>
  <c r="X164" i="16"/>
  <c r="W164" i="16"/>
  <c r="AN163" i="16"/>
  <c r="AD163" i="16"/>
  <c r="AC163" i="16"/>
  <c r="AB163" i="16"/>
  <c r="AA163" i="16"/>
  <c r="Z163" i="16"/>
  <c r="Y163" i="16"/>
  <c r="X163" i="16"/>
  <c r="W163" i="16"/>
  <c r="AN162" i="16"/>
  <c r="AD162" i="16"/>
  <c r="AC162" i="16"/>
  <c r="AB162" i="16"/>
  <c r="AA162" i="16"/>
  <c r="Z162" i="16"/>
  <c r="Y162" i="16"/>
  <c r="X162" i="16"/>
  <c r="W162" i="16"/>
  <c r="AN161" i="16"/>
  <c r="AD161" i="16"/>
  <c r="AC161" i="16"/>
  <c r="AB161" i="16"/>
  <c r="AA161" i="16"/>
  <c r="Z161" i="16"/>
  <c r="Y161" i="16"/>
  <c r="X161" i="16"/>
  <c r="W161" i="16"/>
  <c r="AN160" i="16"/>
  <c r="AD160" i="16"/>
  <c r="AC160" i="16"/>
  <c r="AB160" i="16"/>
  <c r="AA160" i="16"/>
  <c r="Z160" i="16"/>
  <c r="Y160" i="16"/>
  <c r="X160" i="16"/>
  <c r="W160" i="16"/>
  <c r="AN159" i="16"/>
  <c r="AD159" i="16"/>
  <c r="AC159" i="16"/>
  <c r="AB159" i="16"/>
  <c r="AA159" i="16"/>
  <c r="Z159" i="16"/>
  <c r="Y159" i="16"/>
  <c r="X159" i="16"/>
  <c r="W159" i="16"/>
  <c r="AN158" i="16"/>
  <c r="AD158" i="16"/>
  <c r="AC158" i="16"/>
  <c r="AB158" i="16"/>
  <c r="AA158" i="16"/>
  <c r="Z158" i="16"/>
  <c r="Y158" i="16"/>
  <c r="X158" i="16"/>
  <c r="W158" i="16"/>
  <c r="AN157" i="16"/>
  <c r="AD157" i="16"/>
  <c r="AC157" i="16"/>
  <c r="AB157" i="16"/>
  <c r="AA157" i="16"/>
  <c r="Z157" i="16"/>
  <c r="Y157" i="16"/>
  <c r="X157" i="16"/>
  <c r="W157" i="16"/>
  <c r="AN156" i="16"/>
  <c r="AD156" i="16"/>
  <c r="AC156" i="16"/>
  <c r="AB156" i="16"/>
  <c r="AA156" i="16"/>
  <c r="Z156" i="16"/>
  <c r="Y156" i="16"/>
  <c r="X156" i="16"/>
  <c r="W156" i="16"/>
  <c r="AN155" i="16"/>
  <c r="AD155" i="16"/>
  <c r="AC155" i="16"/>
  <c r="AB155" i="16"/>
  <c r="AA155" i="16"/>
  <c r="Z155" i="16"/>
  <c r="Y155" i="16"/>
  <c r="X155" i="16"/>
  <c r="W155" i="16"/>
  <c r="AN154" i="16"/>
  <c r="AD154" i="16"/>
  <c r="AC154" i="16"/>
  <c r="AB154" i="16"/>
  <c r="AA154" i="16"/>
  <c r="Z154" i="16"/>
  <c r="Y154" i="16"/>
  <c r="X154" i="16"/>
  <c r="W154" i="16"/>
  <c r="AN153" i="16"/>
  <c r="AD153" i="16"/>
  <c r="AC153" i="16"/>
  <c r="AB153" i="16"/>
  <c r="AA153" i="16"/>
  <c r="Z153" i="16"/>
  <c r="Y153" i="16"/>
  <c r="X153" i="16"/>
  <c r="W153" i="16"/>
  <c r="AN152" i="16"/>
  <c r="AD152" i="16"/>
  <c r="AC152" i="16"/>
  <c r="AB152" i="16"/>
  <c r="AA152" i="16"/>
  <c r="Z152" i="16"/>
  <c r="Y152" i="16"/>
  <c r="X152" i="16"/>
  <c r="W152" i="16"/>
  <c r="AN151" i="16"/>
  <c r="AD151" i="16"/>
  <c r="AC151" i="16"/>
  <c r="AB151" i="16"/>
  <c r="AA151" i="16"/>
  <c r="Z151" i="16"/>
  <c r="Y151" i="16"/>
  <c r="X151" i="16"/>
  <c r="W151" i="16"/>
  <c r="AN150" i="16"/>
  <c r="AD150" i="16"/>
  <c r="AC150" i="16"/>
  <c r="AB150" i="16"/>
  <c r="AA150" i="16"/>
  <c r="Z150" i="16"/>
  <c r="Y150" i="16"/>
  <c r="X150" i="16"/>
  <c r="W150" i="16"/>
  <c r="AN149" i="16"/>
  <c r="AD149" i="16"/>
  <c r="AC149" i="16"/>
  <c r="AB149" i="16"/>
  <c r="AA149" i="16"/>
  <c r="Z149" i="16"/>
  <c r="Y149" i="16"/>
  <c r="X149" i="16"/>
  <c r="W149" i="16"/>
  <c r="AN148" i="16"/>
  <c r="AD148" i="16"/>
  <c r="AC148" i="16"/>
  <c r="AB148" i="16"/>
  <c r="AA148" i="16"/>
  <c r="Z148" i="16"/>
  <c r="Y148" i="16"/>
  <c r="X148" i="16"/>
  <c r="W148" i="16"/>
  <c r="AN147" i="16"/>
  <c r="AD147" i="16"/>
  <c r="AC147" i="16"/>
  <c r="AB147" i="16"/>
  <c r="AA147" i="16"/>
  <c r="Z147" i="16"/>
  <c r="Y147" i="16"/>
  <c r="X147" i="16"/>
  <c r="W147" i="16"/>
  <c r="AN146" i="16"/>
  <c r="AD146" i="16"/>
  <c r="AC146" i="16"/>
  <c r="AB146" i="16"/>
  <c r="AA146" i="16"/>
  <c r="Z146" i="16"/>
  <c r="Y146" i="16"/>
  <c r="X146" i="16"/>
  <c r="W146" i="16"/>
  <c r="AN145" i="16"/>
  <c r="AD145" i="16"/>
  <c r="AC145" i="16"/>
  <c r="AB145" i="16"/>
  <c r="AA145" i="16"/>
  <c r="Z145" i="16"/>
  <c r="Y145" i="16"/>
  <c r="X145" i="16"/>
  <c r="W145" i="16"/>
  <c r="AN144" i="16"/>
  <c r="AD144" i="16"/>
  <c r="AC144" i="16"/>
  <c r="AB144" i="16"/>
  <c r="AA144" i="16"/>
  <c r="Z144" i="16"/>
  <c r="Y144" i="16"/>
  <c r="X144" i="16"/>
  <c r="W144" i="16"/>
  <c r="AN143" i="16"/>
  <c r="AD143" i="16"/>
  <c r="AC143" i="16"/>
  <c r="AB143" i="16"/>
  <c r="AA143" i="16"/>
  <c r="Z143" i="16"/>
  <c r="Y143" i="16"/>
  <c r="X143" i="16"/>
  <c r="W143" i="16"/>
  <c r="AN142" i="16"/>
  <c r="AD142" i="16"/>
  <c r="AC142" i="16"/>
  <c r="AB142" i="16"/>
  <c r="AA142" i="16"/>
  <c r="Z142" i="16"/>
  <c r="Y142" i="16"/>
  <c r="X142" i="16"/>
  <c r="W142" i="16"/>
  <c r="AN141" i="16"/>
  <c r="AD141" i="16"/>
  <c r="AC141" i="16"/>
  <c r="AB141" i="16"/>
  <c r="AA141" i="16"/>
  <c r="Z141" i="16"/>
  <c r="Y141" i="16"/>
  <c r="X141" i="16"/>
  <c r="W141" i="16"/>
  <c r="AN140" i="16"/>
  <c r="AD140" i="16"/>
  <c r="AC140" i="16"/>
  <c r="AB140" i="16"/>
  <c r="AA140" i="16"/>
  <c r="Z140" i="16"/>
  <c r="Y140" i="16"/>
  <c r="X140" i="16"/>
  <c r="W140" i="16"/>
  <c r="AN139" i="16"/>
  <c r="AD139" i="16"/>
  <c r="AC139" i="16"/>
  <c r="AB139" i="16"/>
  <c r="AA139" i="16"/>
  <c r="Z139" i="16"/>
  <c r="Y139" i="16"/>
  <c r="X139" i="16"/>
  <c r="W139" i="16"/>
  <c r="AN138" i="16"/>
  <c r="AD138" i="16"/>
  <c r="AC138" i="16"/>
  <c r="AB138" i="16"/>
  <c r="AA138" i="16"/>
  <c r="Z138" i="16"/>
  <c r="Y138" i="16"/>
  <c r="X138" i="16"/>
  <c r="W138" i="16"/>
  <c r="AN137" i="16"/>
  <c r="AD137" i="16"/>
  <c r="AC137" i="16"/>
  <c r="AB137" i="16"/>
  <c r="AA137" i="16"/>
  <c r="Z137" i="16"/>
  <c r="Y137" i="16"/>
  <c r="X137" i="16"/>
  <c r="W137" i="16"/>
  <c r="AN136" i="16"/>
  <c r="AD136" i="16"/>
  <c r="AC136" i="16"/>
  <c r="AB136" i="16"/>
  <c r="AA136" i="16"/>
  <c r="Z136" i="16"/>
  <c r="Y136" i="16"/>
  <c r="X136" i="16"/>
  <c r="W136" i="16"/>
  <c r="AN135" i="16"/>
  <c r="AD135" i="16"/>
  <c r="AC135" i="16"/>
  <c r="AB135" i="16"/>
  <c r="AA135" i="16"/>
  <c r="Z135" i="16"/>
  <c r="Y135" i="16"/>
  <c r="X135" i="16"/>
  <c r="W135" i="16"/>
  <c r="AN134" i="16"/>
  <c r="AD134" i="16"/>
  <c r="AC134" i="16"/>
  <c r="AB134" i="16"/>
  <c r="AA134" i="16"/>
  <c r="Z134" i="16"/>
  <c r="Y134" i="16"/>
  <c r="X134" i="16"/>
  <c r="W134" i="16"/>
  <c r="AN133" i="16"/>
  <c r="AD133" i="16"/>
  <c r="AC133" i="16"/>
  <c r="AB133" i="16"/>
  <c r="AA133" i="16"/>
  <c r="Z133" i="16"/>
  <c r="Y133" i="16"/>
  <c r="X133" i="16"/>
  <c r="W133" i="16"/>
  <c r="AN132" i="16"/>
  <c r="AD132" i="16"/>
  <c r="AC132" i="16"/>
  <c r="AB132" i="16"/>
  <c r="AA132" i="16"/>
  <c r="Z132" i="16"/>
  <c r="Y132" i="16"/>
  <c r="X132" i="16"/>
  <c r="W132" i="16"/>
  <c r="AN131" i="16"/>
  <c r="AD131" i="16"/>
  <c r="AC131" i="16"/>
  <c r="AB131" i="16"/>
  <c r="AA131" i="16"/>
  <c r="Z131" i="16"/>
  <c r="Y131" i="16"/>
  <c r="X131" i="16"/>
  <c r="W131" i="16"/>
  <c r="AN130" i="16"/>
  <c r="AD130" i="16"/>
  <c r="AC130" i="16"/>
  <c r="AB130" i="16"/>
  <c r="AA130" i="16"/>
  <c r="Z130" i="16"/>
  <c r="Y130" i="16"/>
  <c r="X130" i="16"/>
  <c r="W130" i="16"/>
  <c r="AN129" i="16"/>
  <c r="AD129" i="16"/>
  <c r="AC129" i="16"/>
  <c r="AB129" i="16"/>
  <c r="AA129" i="16"/>
  <c r="Z129" i="16"/>
  <c r="Y129" i="16"/>
  <c r="X129" i="16"/>
  <c r="W129" i="16"/>
  <c r="AN128" i="16"/>
  <c r="AD128" i="16"/>
  <c r="AC128" i="16"/>
  <c r="AB128" i="16"/>
  <c r="AA128" i="16"/>
  <c r="Z128" i="16"/>
  <c r="Y128" i="16"/>
  <c r="X128" i="16"/>
  <c r="W128" i="16"/>
  <c r="AN127" i="16"/>
  <c r="AD127" i="16"/>
  <c r="AC127" i="16"/>
  <c r="AB127" i="16"/>
  <c r="AA127" i="16"/>
  <c r="Z127" i="16"/>
  <c r="Y127" i="16"/>
  <c r="X127" i="16"/>
  <c r="W127" i="16"/>
  <c r="AN126" i="16"/>
  <c r="AD126" i="16"/>
  <c r="AC126" i="16"/>
  <c r="AB126" i="16"/>
  <c r="AA126" i="16"/>
  <c r="Z126" i="16"/>
  <c r="Y126" i="16"/>
  <c r="X126" i="16"/>
  <c r="W126" i="16"/>
  <c r="AN125" i="16"/>
  <c r="AD125" i="16"/>
  <c r="AC125" i="16"/>
  <c r="AB125" i="16"/>
  <c r="AA125" i="16"/>
  <c r="Z125" i="16"/>
  <c r="Y125" i="16"/>
  <c r="X125" i="16"/>
  <c r="W125" i="16"/>
  <c r="AN124" i="16"/>
  <c r="AD124" i="16"/>
  <c r="AC124" i="16"/>
  <c r="AB124" i="16"/>
  <c r="AA124" i="16"/>
  <c r="Z124" i="16"/>
  <c r="Y124" i="16"/>
  <c r="X124" i="16"/>
  <c r="W124" i="16"/>
  <c r="AN123" i="16"/>
  <c r="AD123" i="16"/>
  <c r="AC123" i="16"/>
  <c r="AB123" i="16"/>
  <c r="AA123" i="16"/>
  <c r="Z123" i="16"/>
  <c r="Y123" i="16"/>
  <c r="X123" i="16"/>
  <c r="W123" i="16"/>
  <c r="AN122" i="16"/>
  <c r="AD122" i="16"/>
  <c r="AC122" i="16"/>
  <c r="AB122" i="16"/>
  <c r="AA122" i="16"/>
  <c r="Z122" i="16"/>
  <c r="Y122" i="16"/>
  <c r="X122" i="16"/>
  <c r="W122" i="16"/>
  <c r="AN121" i="16"/>
  <c r="AD121" i="16"/>
  <c r="AC121" i="16"/>
  <c r="AB121" i="16"/>
  <c r="AA121" i="16"/>
  <c r="Z121" i="16"/>
  <c r="Y121" i="16"/>
  <c r="X121" i="16"/>
  <c r="W121" i="16"/>
  <c r="AN120" i="16"/>
  <c r="AD120" i="16"/>
  <c r="AC120" i="16"/>
  <c r="AB120" i="16"/>
  <c r="AA120" i="16"/>
  <c r="Z120" i="16"/>
  <c r="Y120" i="16"/>
  <c r="X120" i="16"/>
  <c r="W120" i="16"/>
  <c r="AN119" i="16"/>
  <c r="AD119" i="16"/>
  <c r="AC119" i="16"/>
  <c r="AB119" i="16"/>
  <c r="AA119" i="16"/>
  <c r="Z119" i="16"/>
  <c r="Y119" i="16"/>
  <c r="X119" i="16"/>
  <c r="W119" i="16"/>
  <c r="AN118" i="16"/>
  <c r="AD118" i="16"/>
  <c r="AC118" i="16"/>
  <c r="AB118" i="16"/>
  <c r="AA118" i="16"/>
  <c r="Z118" i="16"/>
  <c r="Y118" i="16"/>
  <c r="X118" i="16"/>
  <c r="W118" i="16"/>
  <c r="AN117" i="16"/>
  <c r="AD117" i="16"/>
  <c r="AC117" i="16"/>
  <c r="AB117" i="16"/>
  <c r="AA117" i="16"/>
  <c r="Z117" i="16"/>
  <c r="Y117" i="16"/>
  <c r="X117" i="16"/>
  <c r="W117" i="16"/>
  <c r="AN116" i="16"/>
  <c r="AD116" i="16"/>
  <c r="AC116" i="16"/>
  <c r="AB116" i="16"/>
  <c r="AA116" i="16"/>
  <c r="Z116" i="16"/>
  <c r="Y116" i="16"/>
  <c r="X116" i="16"/>
  <c r="W116" i="16"/>
  <c r="AN115" i="16"/>
  <c r="AD115" i="16"/>
  <c r="AC115" i="16"/>
  <c r="AB115" i="16"/>
  <c r="AA115" i="16"/>
  <c r="Z115" i="16"/>
  <c r="Y115" i="16"/>
  <c r="X115" i="16"/>
  <c r="W115" i="16"/>
  <c r="AN114" i="16"/>
  <c r="AD114" i="16"/>
  <c r="AC114" i="16"/>
  <c r="AB114" i="16"/>
  <c r="AA114" i="16"/>
  <c r="Z114" i="16"/>
  <c r="Y114" i="16"/>
  <c r="X114" i="16"/>
  <c r="W114" i="16"/>
  <c r="AN113" i="16"/>
  <c r="AD113" i="16"/>
  <c r="AC113" i="16"/>
  <c r="AB113" i="16"/>
  <c r="AA113" i="16"/>
  <c r="Z113" i="16"/>
  <c r="Y113" i="16"/>
  <c r="X113" i="16"/>
  <c r="W113" i="16"/>
  <c r="AN112" i="16"/>
  <c r="AD112" i="16"/>
  <c r="AC112" i="16"/>
  <c r="AB112" i="16"/>
  <c r="AA112" i="16"/>
  <c r="Z112" i="16"/>
  <c r="Y112" i="16"/>
  <c r="X112" i="16"/>
  <c r="W112" i="16"/>
  <c r="AN111" i="16"/>
  <c r="AD111" i="16"/>
  <c r="AC111" i="16"/>
  <c r="AB111" i="16"/>
  <c r="AA111" i="16"/>
  <c r="Z111" i="16"/>
  <c r="Y111" i="16"/>
  <c r="X111" i="16"/>
  <c r="W111" i="16"/>
  <c r="AN110" i="16"/>
  <c r="AD110" i="16"/>
  <c r="AC110" i="16"/>
  <c r="AB110" i="16"/>
  <c r="AA110" i="16"/>
  <c r="Z110" i="16"/>
  <c r="Y110" i="16"/>
  <c r="X110" i="16"/>
  <c r="W110" i="16"/>
  <c r="AN109" i="16"/>
  <c r="AD109" i="16"/>
  <c r="AC109" i="16"/>
  <c r="AB109" i="16"/>
  <c r="AA109" i="16"/>
  <c r="Z109" i="16"/>
  <c r="Y109" i="16"/>
  <c r="X109" i="16"/>
  <c r="W109" i="16"/>
  <c r="AN108" i="16"/>
  <c r="AD108" i="16"/>
  <c r="AC108" i="16"/>
  <c r="AB108" i="16"/>
  <c r="AA108" i="16"/>
  <c r="Z108" i="16"/>
  <c r="Y108" i="16"/>
  <c r="X108" i="16"/>
  <c r="W108" i="16"/>
  <c r="AN107" i="16"/>
  <c r="AD107" i="16"/>
  <c r="AC107" i="16"/>
  <c r="AB107" i="16"/>
  <c r="AA107" i="16"/>
  <c r="Z107" i="16"/>
  <c r="Y107" i="16"/>
  <c r="X107" i="16"/>
  <c r="W107" i="16"/>
  <c r="AN106" i="16"/>
  <c r="AD106" i="16"/>
  <c r="AC106" i="16"/>
  <c r="AB106" i="16"/>
  <c r="AA106" i="16"/>
  <c r="Z106" i="16"/>
  <c r="Y106" i="16"/>
  <c r="X106" i="16"/>
  <c r="W106" i="16"/>
  <c r="AN105" i="16"/>
  <c r="AD105" i="16"/>
  <c r="AC105" i="16"/>
  <c r="AB105" i="16"/>
  <c r="AA105" i="16"/>
  <c r="Z105" i="16"/>
  <c r="Y105" i="16"/>
  <c r="X105" i="16"/>
  <c r="W105" i="16"/>
  <c r="AN104" i="16"/>
  <c r="AD104" i="16"/>
  <c r="AC104" i="16"/>
  <c r="AB104" i="16"/>
  <c r="AA104" i="16"/>
  <c r="Z104" i="16"/>
  <c r="Y104" i="16"/>
  <c r="X104" i="16"/>
  <c r="W104" i="16"/>
  <c r="AN103" i="16"/>
  <c r="AD103" i="16"/>
  <c r="AC103" i="16"/>
  <c r="AB103" i="16"/>
  <c r="AA103" i="16"/>
  <c r="Z103" i="16"/>
  <c r="Y103" i="16"/>
  <c r="X103" i="16"/>
  <c r="W103" i="16"/>
  <c r="AN102" i="16"/>
  <c r="AD102" i="16"/>
  <c r="AC102" i="16"/>
  <c r="AB102" i="16"/>
  <c r="AA102" i="16"/>
  <c r="Z102" i="16"/>
  <c r="Y102" i="16"/>
  <c r="X102" i="16"/>
  <c r="W102" i="16"/>
  <c r="AN101" i="16"/>
  <c r="AD101" i="16"/>
  <c r="AC101" i="16"/>
  <c r="AB101" i="16"/>
  <c r="AA101" i="16"/>
  <c r="Z101" i="16"/>
  <c r="Y101" i="16"/>
  <c r="X101" i="16"/>
  <c r="W101" i="16"/>
  <c r="AN100" i="16"/>
  <c r="AD100" i="16"/>
  <c r="AC100" i="16"/>
  <c r="AB100" i="16"/>
  <c r="AA100" i="16"/>
  <c r="Z100" i="16"/>
  <c r="Y100" i="16"/>
  <c r="X100" i="16"/>
  <c r="W100" i="16"/>
  <c r="AN99" i="16"/>
  <c r="AD99" i="16"/>
  <c r="AC99" i="16"/>
  <c r="AB99" i="16"/>
  <c r="AA99" i="16"/>
  <c r="Z99" i="16"/>
  <c r="Y99" i="16"/>
  <c r="X99" i="16"/>
  <c r="W99" i="16"/>
  <c r="AN98" i="16"/>
  <c r="AD98" i="16"/>
  <c r="AC98" i="16"/>
  <c r="AB98" i="16"/>
  <c r="AA98" i="16"/>
  <c r="Z98" i="16"/>
  <c r="Y98" i="16"/>
  <c r="X98" i="16"/>
  <c r="W98" i="16"/>
  <c r="AN97" i="16"/>
  <c r="AD97" i="16"/>
  <c r="AC97" i="16"/>
  <c r="AB97" i="16"/>
  <c r="AA97" i="16"/>
  <c r="Z97" i="16"/>
  <c r="Y97" i="16"/>
  <c r="X97" i="16"/>
  <c r="W97" i="16"/>
  <c r="AN96" i="16"/>
  <c r="AD96" i="16"/>
  <c r="AC96" i="16"/>
  <c r="AB96" i="16"/>
  <c r="AA96" i="16"/>
  <c r="Z96" i="16"/>
  <c r="Y96" i="16"/>
  <c r="X96" i="16"/>
  <c r="W96" i="16"/>
  <c r="AN95" i="16"/>
  <c r="AD95" i="16"/>
  <c r="AC95" i="16"/>
  <c r="AB95" i="16"/>
  <c r="AA95" i="16"/>
  <c r="Z95" i="16"/>
  <c r="Y95" i="16"/>
  <c r="X95" i="16"/>
  <c r="W95" i="16"/>
  <c r="AN94" i="16"/>
  <c r="AD94" i="16"/>
  <c r="AC94" i="16"/>
  <c r="AB94" i="16"/>
  <c r="AA94" i="16"/>
  <c r="Z94" i="16"/>
  <c r="Y94" i="16"/>
  <c r="X94" i="16"/>
  <c r="W94" i="16"/>
  <c r="AN93" i="16"/>
  <c r="AD93" i="16"/>
  <c r="AC93" i="16"/>
  <c r="AB93" i="16"/>
  <c r="AA93" i="16"/>
  <c r="Z93" i="16"/>
  <c r="Y93" i="16"/>
  <c r="X93" i="16"/>
  <c r="W93" i="16"/>
  <c r="AN92" i="16"/>
  <c r="AD92" i="16"/>
  <c r="AC92" i="16"/>
  <c r="AB92" i="16"/>
  <c r="AA92" i="16"/>
  <c r="Z92" i="16"/>
  <c r="Y92" i="16"/>
  <c r="X92" i="16"/>
  <c r="W92" i="16"/>
  <c r="AN91" i="16"/>
  <c r="AD91" i="16"/>
  <c r="AC91" i="16"/>
  <c r="AB91" i="16"/>
  <c r="AA91" i="16"/>
  <c r="Z91" i="16"/>
  <c r="Y91" i="16"/>
  <c r="X91" i="16"/>
  <c r="W91" i="16"/>
  <c r="AN90" i="16"/>
  <c r="AD90" i="16"/>
  <c r="AC90" i="16"/>
  <c r="AB90" i="16"/>
  <c r="AA90" i="16"/>
  <c r="Z90" i="16"/>
  <c r="Y90" i="16"/>
  <c r="X90" i="16"/>
  <c r="W90" i="16"/>
  <c r="AN89" i="16"/>
  <c r="AD89" i="16"/>
  <c r="AC89" i="16"/>
  <c r="AB89" i="16"/>
  <c r="AA89" i="16"/>
  <c r="Z89" i="16"/>
  <c r="Y89" i="16"/>
  <c r="X89" i="16"/>
  <c r="W89" i="16"/>
  <c r="AN88" i="16"/>
  <c r="AD88" i="16"/>
  <c r="AC88" i="16"/>
  <c r="AB88" i="16"/>
  <c r="AA88" i="16"/>
  <c r="Z88" i="16"/>
  <c r="Y88" i="16"/>
  <c r="X88" i="16"/>
  <c r="W88" i="16"/>
  <c r="AN87" i="16"/>
  <c r="AD87" i="16"/>
  <c r="AC87" i="16"/>
  <c r="AB87" i="16"/>
  <c r="AA87" i="16"/>
  <c r="Z87" i="16"/>
  <c r="Y87" i="16"/>
  <c r="X87" i="16"/>
  <c r="W87" i="16"/>
  <c r="AN86" i="16"/>
  <c r="AD86" i="16"/>
  <c r="AC86" i="16"/>
  <c r="AB86" i="16"/>
  <c r="AA86" i="16"/>
  <c r="Z86" i="16"/>
  <c r="Y86" i="16"/>
  <c r="X86" i="16"/>
  <c r="W86" i="16"/>
  <c r="AN85" i="16"/>
  <c r="AD85" i="16"/>
  <c r="AC85" i="16"/>
  <c r="AB85" i="16"/>
  <c r="AA85" i="16"/>
  <c r="Z85" i="16"/>
  <c r="Y85" i="16"/>
  <c r="X85" i="16"/>
  <c r="W85" i="16"/>
  <c r="AN84" i="16"/>
  <c r="AD84" i="16"/>
  <c r="AC84" i="16"/>
  <c r="AB84" i="16"/>
  <c r="AA84" i="16"/>
  <c r="Z84" i="16"/>
  <c r="Y84" i="16"/>
  <c r="X84" i="16"/>
  <c r="W84" i="16"/>
  <c r="AN83" i="16"/>
  <c r="AD83" i="16"/>
  <c r="AC83" i="16"/>
  <c r="AB83" i="16"/>
  <c r="AA83" i="16"/>
  <c r="Z83" i="16"/>
  <c r="Y83" i="16"/>
  <c r="X83" i="16"/>
  <c r="W83" i="16"/>
  <c r="AN82" i="16"/>
  <c r="AD82" i="16"/>
  <c r="AC82" i="16"/>
  <c r="AB82" i="16"/>
  <c r="AA82" i="16"/>
  <c r="Z82" i="16"/>
  <c r="Y82" i="16"/>
  <c r="X82" i="16"/>
  <c r="W82" i="16"/>
  <c r="AN81" i="16"/>
  <c r="AD81" i="16"/>
  <c r="AC81" i="16"/>
  <c r="AB81" i="16"/>
  <c r="AA81" i="16"/>
  <c r="Z81" i="16"/>
  <c r="Y81" i="16"/>
  <c r="X81" i="16"/>
  <c r="W81" i="16"/>
  <c r="AN80" i="16"/>
  <c r="AD80" i="16"/>
  <c r="AC80" i="16"/>
  <c r="AB80" i="16"/>
  <c r="AA80" i="16"/>
  <c r="Z80" i="16"/>
  <c r="Y80" i="16"/>
  <c r="X80" i="16"/>
  <c r="W80" i="16"/>
  <c r="AN79" i="16"/>
  <c r="AD79" i="16"/>
  <c r="AC79" i="16"/>
  <c r="AB79" i="16"/>
  <c r="AA79" i="16"/>
  <c r="Z79" i="16"/>
  <c r="Y79" i="16"/>
  <c r="X79" i="16"/>
  <c r="W79" i="16"/>
  <c r="AN78" i="16"/>
  <c r="AD78" i="16"/>
  <c r="AC78" i="16"/>
  <c r="AB78" i="16"/>
  <c r="AA78" i="16"/>
  <c r="Z78" i="16"/>
  <c r="Y78" i="16"/>
  <c r="X78" i="16"/>
  <c r="W78" i="16"/>
  <c r="AN77" i="16"/>
  <c r="AD77" i="16"/>
  <c r="AC77" i="16"/>
  <c r="AB77" i="16"/>
  <c r="AA77" i="16"/>
  <c r="Z77" i="16"/>
  <c r="Y77" i="16"/>
  <c r="X77" i="16"/>
  <c r="W77" i="16"/>
  <c r="AN76" i="16"/>
  <c r="AD76" i="16"/>
  <c r="AC76" i="16"/>
  <c r="AB76" i="16"/>
  <c r="AA76" i="16"/>
  <c r="Z76" i="16"/>
  <c r="Y76" i="16"/>
  <c r="X76" i="16"/>
  <c r="W76" i="16"/>
  <c r="AN75" i="16"/>
  <c r="AD75" i="16"/>
  <c r="AC75" i="16"/>
  <c r="AB75" i="16"/>
  <c r="AA75" i="16"/>
  <c r="Z75" i="16"/>
  <c r="Y75" i="16"/>
  <c r="X75" i="16"/>
  <c r="W75" i="16"/>
  <c r="V75" i="16"/>
  <c r="AN74" i="16"/>
  <c r="AD74" i="16"/>
  <c r="AC74" i="16"/>
  <c r="AB74" i="16"/>
  <c r="AA74" i="16"/>
  <c r="Z74" i="16"/>
  <c r="Y74" i="16"/>
  <c r="X74" i="16"/>
  <c r="W74" i="16"/>
  <c r="V74" i="16"/>
  <c r="AN73" i="16"/>
  <c r="AD73" i="16"/>
  <c r="AC73" i="16"/>
  <c r="AB73" i="16"/>
  <c r="AA73" i="16"/>
  <c r="Z73" i="16"/>
  <c r="Y73" i="16"/>
  <c r="X73" i="16"/>
  <c r="W73" i="16"/>
  <c r="V73" i="16"/>
  <c r="AN72" i="16"/>
  <c r="AD72" i="16"/>
  <c r="AC72" i="16"/>
  <c r="AB72" i="16"/>
  <c r="AA72" i="16"/>
  <c r="Z72" i="16"/>
  <c r="Y72" i="16"/>
  <c r="X72" i="16"/>
  <c r="W72" i="16"/>
  <c r="V72" i="16"/>
  <c r="AN71" i="16"/>
  <c r="AD71" i="16"/>
  <c r="AC71" i="16"/>
  <c r="AB71" i="16"/>
  <c r="AA71" i="16"/>
  <c r="Z71" i="16"/>
  <c r="Y71" i="16"/>
  <c r="X71" i="16"/>
  <c r="W71" i="16"/>
  <c r="V71" i="16"/>
  <c r="AD70" i="16"/>
  <c r="AC70" i="16"/>
  <c r="AB70" i="16"/>
  <c r="AA70" i="16"/>
  <c r="Z70" i="16"/>
  <c r="Y70" i="16"/>
  <c r="X70" i="16"/>
  <c r="W70" i="16"/>
  <c r="V70" i="16"/>
  <c r="AD69" i="16"/>
  <c r="AC69" i="16"/>
  <c r="AB69" i="16"/>
  <c r="AA69" i="16"/>
  <c r="Z69" i="16"/>
  <c r="Y69" i="16"/>
  <c r="X69" i="16"/>
  <c r="W69" i="16"/>
  <c r="V69" i="16"/>
  <c r="AD68" i="16"/>
  <c r="AC68" i="16"/>
  <c r="AB68" i="16"/>
  <c r="AA68" i="16"/>
  <c r="Z68" i="16"/>
  <c r="Y68" i="16"/>
  <c r="X68" i="16"/>
  <c r="W68" i="16"/>
  <c r="V68" i="16"/>
  <c r="V67" i="16"/>
  <c r="V66" i="16"/>
  <c r="V65" i="16"/>
  <c r="V64" i="16"/>
  <c r="V63" i="16"/>
  <c r="V62" i="16"/>
  <c r="V61" i="16"/>
  <c r="V60" i="16"/>
  <c r="V59" i="16"/>
  <c r="V58" i="16"/>
  <c r="V57" i="16"/>
  <c r="V56" i="16"/>
  <c r="V55" i="16"/>
  <c r="V54" i="16"/>
  <c r="V53" i="16"/>
  <c r="V52" i="16"/>
  <c r="V51" i="16"/>
  <c r="V50" i="16"/>
  <c r="V49" i="16"/>
  <c r="V48" i="16"/>
  <c r="V47" i="16"/>
  <c r="V46" i="16"/>
  <c r="V45" i="16"/>
  <c r="V44" i="16"/>
  <c r="V43" i="16"/>
  <c r="V42" i="16"/>
  <c r="V41" i="16"/>
  <c r="V40" i="16"/>
  <c r="V39" i="16"/>
  <c r="V38" i="16"/>
  <c r="V37" i="16"/>
  <c r="V36" i="16"/>
  <c r="V35" i="16"/>
  <c r="V32" i="16"/>
  <c r="V27" i="16"/>
  <c r="V26" i="16"/>
  <c r="V25" i="16"/>
  <c r="V24" i="16"/>
  <c r="V23" i="16"/>
  <c r="V22" i="16"/>
  <c r="V21" i="16"/>
  <c r="V20" i="16"/>
  <c r="V19" i="16"/>
  <c r="V18" i="16"/>
  <c r="V17" i="16"/>
  <c r="V16" i="16"/>
  <c r="V15" i="16"/>
  <c r="AO2" i="16"/>
  <c r="AN2" i="16"/>
  <c r="AM2" i="16"/>
  <c r="AL2" i="16"/>
  <c r="AK2" i="16"/>
  <c r="AJ2" i="16"/>
  <c r="AI2" i="16"/>
  <c r="AH2" i="16"/>
  <c r="AG2" i="16"/>
  <c r="AF2" i="16"/>
  <c r="AE2" i="16"/>
  <c r="AD2" i="16"/>
  <c r="AC2" i="16"/>
  <c r="AB2" i="16"/>
  <c r="AA2" i="16"/>
  <c r="Z2" i="16"/>
  <c r="Y2" i="16"/>
  <c r="X2" i="16"/>
  <c r="W2" i="16"/>
  <c r="V2" i="16"/>
  <c r="AO1" i="16"/>
  <c r="AN1" i="16"/>
  <c r="AM1" i="16"/>
  <c r="AL1" i="16"/>
  <c r="AK1" i="16"/>
  <c r="AJ1" i="16"/>
  <c r="AI1" i="16"/>
  <c r="AH1" i="16"/>
  <c r="AG1" i="16"/>
  <c r="AF1" i="16"/>
  <c r="AE1" i="16"/>
  <c r="AD1" i="16"/>
  <c r="AC1" i="16"/>
  <c r="AB1" i="16"/>
  <c r="AA1" i="16"/>
  <c r="Z1" i="16"/>
  <c r="Y1" i="16"/>
  <c r="X1" i="16"/>
  <c r="W1" i="16"/>
  <c r="V1" i="16"/>
  <c r="AS447" i="16"/>
  <c r="AQ447" i="16"/>
  <c r="S446" i="16"/>
  <c r="I446" i="16"/>
  <c r="H446" i="16"/>
  <c r="G446" i="16"/>
  <c r="F446" i="16"/>
  <c r="E446" i="16"/>
  <c r="D446" i="16"/>
  <c r="C446" i="16"/>
  <c r="B446" i="16"/>
  <c r="A446" i="16"/>
  <c r="S445" i="16"/>
  <c r="I445" i="16"/>
  <c r="H445" i="16"/>
  <c r="G445" i="16"/>
  <c r="F445" i="16"/>
  <c r="E445" i="16"/>
  <c r="D445" i="16"/>
  <c r="C445" i="16"/>
  <c r="B445" i="16"/>
  <c r="A445" i="16"/>
  <c r="S444" i="16"/>
  <c r="I444" i="16"/>
  <c r="H444" i="16"/>
  <c r="G444" i="16"/>
  <c r="F444" i="16"/>
  <c r="E444" i="16"/>
  <c r="D444" i="16"/>
  <c r="C444" i="16"/>
  <c r="B444" i="16"/>
  <c r="A444" i="16"/>
  <c r="S443" i="16"/>
  <c r="I443" i="16"/>
  <c r="H443" i="16"/>
  <c r="G443" i="16"/>
  <c r="F443" i="16"/>
  <c r="E443" i="16"/>
  <c r="D443" i="16"/>
  <c r="C443" i="16"/>
  <c r="B443" i="16"/>
  <c r="A443" i="16"/>
  <c r="S442" i="16"/>
  <c r="I442" i="16"/>
  <c r="H442" i="16"/>
  <c r="G442" i="16"/>
  <c r="F442" i="16"/>
  <c r="E442" i="16"/>
  <c r="D442" i="16"/>
  <c r="C442" i="16"/>
  <c r="B442" i="16"/>
  <c r="A442" i="16"/>
  <c r="S441" i="16"/>
  <c r="I441" i="16"/>
  <c r="H441" i="16"/>
  <c r="G441" i="16"/>
  <c r="F441" i="16"/>
  <c r="E441" i="16"/>
  <c r="D441" i="16"/>
  <c r="C441" i="16"/>
  <c r="B441" i="16"/>
  <c r="A441" i="16"/>
  <c r="S440" i="16"/>
  <c r="I440" i="16"/>
  <c r="H440" i="16"/>
  <c r="G440" i="16"/>
  <c r="F440" i="16"/>
  <c r="E440" i="16"/>
  <c r="D440" i="16"/>
  <c r="C440" i="16"/>
  <c r="B440" i="16"/>
  <c r="A440" i="16"/>
  <c r="S439" i="16"/>
  <c r="I439" i="16"/>
  <c r="H439" i="16"/>
  <c r="G439" i="16"/>
  <c r="F439" i="16"/>
  <c r="E439" i="16"/>
  <c r="D439" i="16"/>
  <c r="C439" i="16"/>
  <c r="B439" i="16"/>
  <c r="A439" i="16"/>
  <c r="S438" i="16"/>
  <c r="I438" i="16"/>
  <c r="H438" i="16"/>
  <c r="G438" i="16"/>
  <c r="F438" i="16"/>
  <c r="E438" i="16"/>
  <c r="D438" i="16"/>
  <c r="C438" i="16"/>
  <c r="B438" i="16"/>
  <c r="A438" i="16"/>
  <c r="S437" i="16"/>
  <c r="I437" i="16"/>
  <c r="H437" i="16"/>
  <c r="G437" i="16"/>
  <c r="F437" i="16"/>
  <c r="E437" i="16"/>
  <c r="D437" i="16"/>
  <c r="C437" i="16"/>
  <c r="B437" i="16"/>
  <c r="A437" i="16"/>
  <c r="S436" i="16"/>
  <c r="I436" i="16"/>
  <c r="H436" i="16"/>
  <c r="G436" i="16"/>
  <c r="F436" i="16"/>
  <c r="E436" i="16"/>
  <c r="D436" i="16"/>
  <c r="C436" i="16"/>
  <c r="B436" i="16"/>
  <c r="A436" i="16"/>
  <c r="S435" i="16"/>
  <c r="I435" i="16"/>
  <c r="H435" i="16"/>
  <c r="G435" i="16"/>
  <c r="F435" i="16"/>
  <c r="E435" i="16"/>
  <c r="D435" i="16"/>
  <c r="C435" i="16"/>
  <c r="B435" i="16"/>
  <c r="A435" i="16"/>
  <c r="S434" i="16"/>
  <c r="I434" i="16"/>
  <c r="H434" i="16"/>
  <c r="G434" i="16"/>
  <c r="F434" i="16"/>
  <c r="E434" i="16"/>
  <c r="D434" i="16"/>
  <c r="C434" i="16"/>
  <c r="B434" i="16"/>
  <c r="A434" i="16"/>
  <c r="S433" i="16"/>
  <c r="I433" i="16"/>
  <c r="H433" i="16"/>
  <c r="G433" i="16"/>
  <c r="F433" i="16"/>
  <c r="E433" i="16"/>
  <c r="D433" i="16"/>
  <c r="C433" i="16"/>
  <c r="B433" i="16"/>
  <c r="A433" i="16"/>
  <c r="S432" i="16"/>
  <c r="I432" i="16"/>
  <c r="H432" i="16"/>
  <c r="G432" i="16"/>
  <c r="F432" i="16"/>
  <c r="E432" i="16"/>
  <c r="D432" i="16"/>
  <c r="C432" i="16"/>
  <c r="B432" i="16"/>
  <c r="A432" i="16"/>
  <c r="S431" i="16"/>
  <c r="I431" i="16"/>
  <c r="H431" i="16"/>
  <c r="G431" i="16"/>
  <c r="F431" i="16"/>
  <c r="E431" i="16"/>
  <c r="D431" i="16"/>
  <c r="C431" i="16"/>
  <c r="B431" i="16"/>
  <c r="A431" i="16"/>
  <c r="S430" i="16"/>
  <c r="I430" i="16"/>
  <c r="H430" i="16"/>
  <c r="G430" i="16"/>
  <c r="F430" i="16"/>
  <c r="E430" i="16"/>
  <c r="D430" i="16"/>
  <c r="C430" i="16"/>
  <c r="B430" i="16"/>
  <c r="A430" i="16"/>
  <c r="S429" i="16"/>
  <c r="I429" i="16"/>
  <c r="H429" i="16"/>
  <c r="G429" i="16"/>
  <c r="F429" i="16"/>
  <c r="E429" i="16"/>
  <c r="D429" i="16"/>
  <c r="C429" i="16"/>
  <c r="B429" i="16"/>
  <c r="A429" i="16"/>
  <c r="S428" i="16"/>
  <c r="I428" i="16"/>
  <c r="H428" i="16"/>
  <c r="G428" i="16"/>
  <c r="F428" i="16"/>
  <c r="E428" i="16"/>
  <c r="D428" i="16"/>
  <c r="C428" i="16"/>
  <c r="B428" i="16"/>
  <c r="A428" i="16"/>
  <c r="S427" i="16"/>
  <c r="I427" i="16"/>
  <c r="H427" i="16"/>
  <c r="G427" i="16"/>
  <c r="F427" i="16"/>
  <c r="E427" i="16"/>
  <c r="D427" i="16"/>
  <c r="C427" i="16"/>
  <c r="B427" i="16"/>
  <c r="A427" i="16"/>
  <c r="S426" i="16"/>
  <c r="I426" i="16"/>
  <c r="H426" i="16"/>
  <c r="G426" i="16"/>
  <c r="F426" i="16"/>
  <c r="E426" i="16"/>
  <c r="D426" i="16"/>
  <c r="C426" i="16"/>
  <c r="B426" i="16"/>
  <c r="A426" i="16"/>
  <c r="S425" i="16"/>
  <c r="I425" i="16"/>
  <c r="H425" i="16"/>
  <c r="G425" i="16"/>
  <c r="F425" i="16"/>
  <c r="E425" i="16"/>
  <c r="D425" i="16"/>
  <c r="C425" i="16"/>
  <c r="B425" i="16"/>
  <c r="A425" i="16"/>
  <c r="S424" i="16"/>
  <c r="I424" i="16"/>
  <c r="H424" i="16"/>
  <c r="G424" i="16"/>
  <c r="F424" i="16"/>
  <c r="E424" i="16"/>
  <c r="D424" i="16"/>
  <c r="C424" i="16"/>
  <c r="B424" i="16"/>
  <c r="A424" i="16"/>
  <c r="S423" i="16"/>
  <c r="I423" i="16"/>
  <c r="H423" i="16"/>
  <c r="G423" i="16"/>
  <c r="F423" i="16"/>
  <c r="E423" i="16"/>
  <c r="D423" i="16"/>
  <c r="C423" i="16"/>
  <c r="B423" i="16"/>
  <c r="A423" i="16"/>
  <c r="S422" i="16"/>
  <c r="I422" i="16"/>
  <c r="H422" i="16"/>
  <c r="G422" i="16"/>
  <c r="F422" i="16"/>
  <c r="E422" i="16"/>
  <c r="D422" i="16"/>
  <c r="C422" i="16"/>
  <c r="B422" i="16"/>
  <c r="A422" i="16"/>
  <c r="S421" i="16"/>
  <c r="I421" i="16"/>
  <c r="H421" i="16"/>
  <c r="G421" i="16"/>
  <c r="F421" i="16"/>
  <c r="E421" i="16"/>
  <c r="D421" i="16"/>
  <c r="C421" i="16"/>
  <c r="B421" i="16"/>
  <c r="A421" i="16"/>
  <c r="S420" i="16"/>
  <c r="I420" i="16"/>
  <c r="H420" i="16"/>
  <c r="G420" i="16"/>
  <c r="F420" i="16"/>
  <c r="E420" i="16"/>
  <c r="D420" i="16"/>
  <c r="C420" i="16"/>
  <c r="B420" i="16"/>
  <c r="A420" i="16"/>
  <c r="S419" i="16"/>
  <c r="I419" i="16"/>
  <c r="H419" i="16"/>
  <c r="G419" i="16"/>
  <c r="F419" i="16"/>
  <c r="E419" i="16"/>
  <c r="D419" i="16"/>
  <c r="C419" i="16"/>
  <c r="B419" i="16"/>
  <c r="A419" i="16"/>
  <c r="S418" i="16"/>
  <c r="I418" i="16"/>
  <c r="H418" i="16"/>
  <c r="G418" i="16"/>
  <c r="F418" i="16"/>
  <c r="E418" i="16"/>
  <c r="D418" i="16"/>
  <c r="C418" i="16"/>
  <c r="B418" i="16"/>
  <c r="A418" i="16"/>
  <c r="S417" i="16"/>
  <c r="I417" i="16"/>
  <c r="H417" i="16"/>
  <c r="G417" i="16"/>
  <c r="F417" i="16"/>
  <c r="E417" i="16"/>
  <c r="D417" i="16"/>
  <c r="C417" i="16"/>
  <c r="B417" i="16"/>
  <c r="A417" i="16"/>
  <c r="S416" i="16"/>
  <c r="I416" i="16"/>
  <c r="H416" i="16"/>
  <c r="G416" i="16"/>
  <c r="F416" i="16"/>
  <c r="E416" i="16"/>
  <c r="D416" i="16"/>
  <c r="C416" i="16"/>
  <c r="B416" i="16"/>
  <c r="A416" i="16"/>
  <c r="S415" i="16"/>
  <c r="I415" i="16"/>
  <c r="H415" i="16"/>
  <c r="G415" i="16"/>
  <c r="F415" i="16"/>
  <c r="E415" i="16"/>
  <c r="D415" i="16"/>
  <c r="C415" i="16"/>
  <c r="B415" i="16"/>
  <c r="A415" i="16"/>
  <c r="S414" i="16"/>
  <c r="I414" i="16"/>
  <c r="H414" i="16"/>
  <c r="G414" i="16"/>
  <c r="F414" i="16"/>
  <c r="E414" i="16"/>
  <c r="D414" i="16"/>
  <c r="C414" i="16"/>
  <c r="B414" i="16"/>
  <c r="A414" i="16"/>
  <c r="S413" i="16"/>
  <c r="I413" i="16"/>
  <c r="H413" i="16"/>
  <c r="G413" i="16"/>
  <c r="F413" i="16"/>
  <c r="E413" i="16"/>
  <c r="D413" i="16"/>
  <c r="C413" i="16"/>
  <c r="B413" i="16"/>
  <c r="A413" i="16"/>
  <c r="S412" i="16"/>
  <c r="I412" i="16"/>
  <c r="H412" i="16"/>
  <c r="G412" i="16"/>
  <c r="F412" i="16"/>
  <c r="E412" i="16"/>
  <c r="D412" i="16"/>
  <c r="C412" i="16"/>
  <c r="B412" i="16"/>
  <c r="A412" i="16"/>
  <c r="S411" i="16"/>
  <c r="I411" i="16"/>
  <c r="H411" i="16"/>
  <c r="G411" i="16"/>
  <c r="F411" i="16"/>
  <c r="E411" i="16"/>
  <c r="D411" i="16"/>
  <c r="C411" i="16"/>
  <c r="B411" i="16"/>
  <c r="A411" i="16"/>
  <c r="S410" i="16"/>
  <c r="I410" i="16"/>
  <c r="H410" i="16"/>
  <c r="G410" i="16"/>
  <c r="F410" i="16"/>
  <c r="E410" i="16"/>
  <c r="D410" i="16"/>
  <c r="C410" i="16"/>
  <c r="B410" i="16"/>
  <c r="A410" i="16"/>
  <c r="S409" i="16"/>
  <c r="I409" i="16"/>
  <c r="H409" i="16"/>
  <c r="G409" i="16"/>
  <c r="F409" i="16"/>
  <c r="E409" i="16"/>
  <c r="D409" i="16"/>
  <c r="C409" i="16"/>
  <c r="B409" i="16"/>
  <c r="A409" i="16"/>
  <c r="S408" i="16"/>
  <c r="I408" i="16"/>
  <c r="H408" i="16"/>
  <c r="G408" i="16"/>
  <c r="F408" i="16"/>
  <c r="E408" i="16"/>
  <c r="D408" i="16"/>
  <c r="C408" i="16"/>
  <c r="B408" i="16"/>
  <c r="A408" i="16"/>
  <c r="S407" i="16"/>
  <c r="I407" i="16"/>
  <c r="H407" i="16"/>
  <c r="G407" i="16"/>
  <c r="F407" i="16"/>
  <c r="E407" i="16"/>
  <c r="D407" i="16"/>
  <c r="C407" i="16"/>
  <c r="B407" i="16"/>
  <c r="A407" i="16"/>
  <c r="S406" i="16"/>
  <c r="I406" i="16"/>
  <c r="H406" i="16"/>
  <c r="G406" i="16"/>
  <c r="F406" i="16"/>
  <c r="E406" i="16"/>
  <c r="D406" i="16"/>
  <c r="C406" i="16"/>
  <c r="B406" i="16"/>
  <c r="A406" i="16"/>
  <c r="S405" i="16"/>
  <c r="I405" i="16"/>
  <c r="H405" i="16"/>
  <c r="G405" i="16"/>
  <c r="F405" i="16"/>
  <c r="E405" i="16"/>
  <c r="D405" i="16"/>
  <c r="C405" i="16"/>
  <c r="B405" i="16"/>
  <c r="A405" i="16"/>
  <c r="S404" i="16"/>
  <c r="I404" i="16"/>
  <c r="H404" i="16"/>
  <c r="G404" i="16"/>
  <c r="F404" i="16"/>
  <c r="E404" i="16"/>
  <c r="D404" i="16"/>
  <c r="C404" i="16"/>
  <c r="B404" i="16"/>
  <c r="A404" i="16"/>
  <c r="S403" i="16"/>
  <c r="I403" i="16"/>
  <c r="H403" i="16"/>
  <c r="G403" i="16"/>
  <c r="F403" i="16"/>
  <c r="E403" i="16"/>
  <c r="D403" i="16"/>
  <c r="C403" i="16"/>
  <c r="B403" i="16"/>
  <c r="A403" i="16"/>
  <c r="S402" i="16"/>
  <c r="I402" i="16"/>
  <c r="H402" i="16"/>
  <c r="G402" i="16"/>
  <c r="F402" i="16"/>
  <c r="E402" i="16"/>
  <c r="D402" i="16"/>
  <c r="C402" i="16"/>
  <c r="B402" i="16"/>
  <c r="A402" i="16"/>
  <c r="S401" i="16"/>
  <c r="I401" i="16"/>
  <c r="H401" i="16"/>
  <c r="G401" i="16"/>
  <c r="F401" i="16"/>
  <c r="E401" i="16"/>
  <c r="D401" i="16"/>
  <c r="C401" i="16"/>
  <c r="B401" i="16"/>
  <c r="A401" i="16"/>
  <c r="S400" i="16"/>
  <c r="I400" i="16"/>
  <c r="H400" i="16"/>
  <c r="G400" i="16"/>
  <c r="F400" i="16"/>
  <c r="E400" i="16"/>
  <c r="D400" i="16"/>
  <c r="C400" i="16"/>
  <c r="B400" i="16"/>
  <c r="A400" i="16"/>
  <c r="S399" i="16"/>
  <c r="I399" i="16"/>
  <c r="H399" i="16"/>
  <c r="G399" i="16"/>
  <c r="F399" i="16"/>
  <c r="E399" i="16"/>
  <c r="D399" i="16"/>
  <c r="C399" i="16"/>
  <c r="B399" i="16"/>
  <c r="A399" i="16"/>
  <c r="S398" i="16"/>
  <c r="I398" i="16"/>
  <c r="H398" i="16"/>
  <c r="G398" i="16"/>
  <c r="F398" i="16"/>
  <c r="E398" i="16"/>
  <c r="D398" i="16"/>
  <c r="C398" i="16"/>
  <c r="B398" i="16"/>
  <c r="A398" i="16"/>
  <c r="S397" i="16"/>
  <c r="I397" i="16"/>
  <c r="H397" i="16"/>
  <c r="G397" i="16"/>
  <c r="F397" i="16"/>
  <c r="E397" i="16"/>
  <c r="D397" i="16"/>
  <c r="C397" i="16"/>
  <c r="B397" i="16"/>
  <c r="A397" i="16"/>
  <c r="S396" i="16"/>
  <c r="I396" i="16"/>
  <c r="H396" i="16"/>
  <c r="G396" i="16"/>
  <c r="F396" i="16"/>
  <c r="E396" i="16"/>
  <c r="D396" i="16"/>
  <c r="C396" i="16"/>
  <c r="B396" i="16"/>
  <c r="A396" i="16"/>
  <c r="S395" i="16"/>
  <c r="I395" i="16"/>
  <c r="H395" i="16"/>
  <c r="G395" i="16"/>
  <c r="F395" i="16"/>
  <c r="E395" i="16"/>
  <c r="D395" i="16"/>
  <c r="C395" i="16"/>
  <c r="B395" i="16"/>
  <c r="A395" i="16"/>
  <c r="S394" i="16"/>
  <c r="I394" i="16"/>
  <c r="H394" i="16"/>
  <c r="G394" i="16"/>
  <c r="F394" i="16"/>
  <c r="E394" i="16"/>
  <c r="D394" i="16"/>
  <c r="C394" i="16"/>
  <c r="B394" i="16"/>
  <c r="A394" i="16"/>
  <c r="S393" i="16"/>
  <c r="I393" i="16"/>
  <c r="H393" i="16"/>
  <c r="G393" i="16"/>
  <c r="F393" i="16"/>
  <c r="E393" i="16"/>
  <c r="D393" i="16"/>
  <c r="C393" i="16"/>
  <c r="B393" i="16"/>
  <c r="A393" i="16"/>
  <c r="S392" i="16"/>
  <c r="I392" i="16"/>
  <c r="H392" i="16"/>
  <c r="G392" i="16"/>
  <c r="F392" i="16"/>
  <c r="E392" i="16"/>
  <c r="D392" i="16"/>
  <c r="C392" i="16"/>
  <c r="B392" i="16"/>
  <c r="A392" i="16"/>
  <c r="S391" i="16"/>
  <c r="I391" i="16"/>
  <c r="H391" i="16"/>
  <c r="G391" i="16"/>
  <c r="F391" i="16"/>
  <c r="E391" i="16"/>
  <c r="D391" i="16"/>
  <c r="C391" i="16"/>
  <c r="B391" i="16"/>
  <c r="A391" i="16"/>
  <c r="S390" i="16"/>
  <c r="I390" i="16"/>
  <c r="H390" i="16"/>
  <c r="G390" i="16"/>
  <c r="F390" i="16"/>
  <c r="E390" i="16"/>
  <c r="D390" i="16"/>
  <c r="C390" i="16"/>
  <c r="B390" i="16"/>
  <c r="A390" i="16"/>
  <c r="S389" i="16"/>
  <c r="I389" i="16"/>
  <c r="H389" i="16"/>
  <c r="G389" i="16"/>
  <c r="F389" i="16"/>
  <c r="E389" i="16"/>
  <c r="D389" i="16"/>
  <c r="C389" i="16"/>
  <c r="B389" i="16"/>
  <c r="A389" i="16"/>
  <c r="S388" i="16"/>
  <c r="I388" i="16"/>
  <c r="H388" i="16"/>
  <c r="G388" i="16"/>
  <c r="F388" i="16"/>
  <c r="E388" i="16"/>
  <c r="D388" i="16"/>
  <c r="C388" i="16"/>
  <c r="B388" i="16"/>
  <c r="A388" i="16"/>
  <c r="S387" i="16"/>
  <c r="I387" i="16"/>
  <c r="H387" i="16"/>
  <c r="G387" i="16"/>
  <c r="F387" i="16"/>
  <c r="E387" i="16"/>
  <c r="D387" i="16"/>
  <c r="C387" i="16"/>
  <c r="B387" i="16"/>
  <c r="A387" i="16"/>
  <c r="S386" i="16"/>
  <c r="I386" i="16"/>
  <c r="H386" i="16"/>
  <c r="G386" i="16"/>
  <c r="F386" i="16"/>
  <c r="E386" i="16"/>
  <c r="D386" i="16"/>
  <c r="C386" i="16"/>
  <c r="B386" i="16"/>
  <c r="A386" i="16"/>
  <c r="S385" i="16"/>
  <c r="I385" i="16"/>
  <c r="H385" i="16"/>
  <c r="G385" i="16"/>
  <c r="F385" i="16"/>
  <c r="E385" i="16"/>
  <c r="D385" i="16"/>
  <c r="C385" i="16"/>
  <c r="B385" i="16"/>
  <c r="A385" i="16"/>
  <c r="S384" i="16"/>
  <c r="I384" i="16"/>
  <c r="H384" i="16"/>
  <c r="G384" i="16"/>
  <c r="F384" i="16"/>
  <c r="E384" i="16"/>
  <c r="D384" i="16"/>
  <c r="C384" i="16"/>
  <c r="B384" i="16"/>
  <c r="A384" i="16"/>
  <c r="S383" i="16"/>
  <c r="I383" i="16"/>
  <c r="H383" i="16"/>
  <c r="G383" i="16"/>
  <c r="F383" i="16"/>
  <c r="E383" i="16"/>
  <c r="D383" i="16"/>
  <c r="C383" i="16"/>
  <c r="B383" i="16"/>
  <c r="A383" i="16"/>
  <c r="S382" i="16"/>
  <c r="I382" i="16"/>
  <c r="H382" i="16"/>
  <c r="G382" i="16"/>
  <c r="F382" i="16"/>
  <c r="E382" i="16"/>
  <c r="D382" i="16"/>
  <c r="C382" i="16"/>
  <c r="B382" i="16"/>
  <c r="A382" i="16"/>
  <c r="S381" i="16"/>
  <c r="I381" i="16"/>
  <c r="H381" i="16"/>
  <c r="G381" i="16"/>
  <c r="F381" i="16"/>
  <c r="E381" i="16"/>
  <c r="D381" i="16"/>
  <c r="C381" i="16"/>
  <c r="B381" i="16"/>
  <c r="A381" i="16"/>
  <c r="S380" i="16"/>
  <c r="I380" i="16"/>
  <c r="H380" i="16"/>
  <c r="G380" i="16"/>
  <c r="F380" i="16"/>
  <c r="E380" i="16"/>
  <c r="D380" i="16"/>
  <c r="C380" i="16"/>
  <c r="B380" i="16"/>
  <c r="A380" i="16"/>
  <c r="S379" i="16"/>
  <c r="I379" i="16"/>
  <c r="H379" i="16"/>
  <c r="G379" i="16"/>
  <c r="F379" i="16"/>
  <c r="E379" i="16"/>
  <c r="D379" i="16"/>
  <c r="C379" i="16"/>
  <c r="B379" i="16"/>
  <c r="A379" i="16"/>
  <c r="S378" i="16"/>
  <c r="I378" i="16"/>
  <c r="H378" i="16"/>
  <c r="G378" i="16"/>
  <c r="F378" i="16"/>
  <c r="E378" i="16"/>
  <c r="D378" i="16"/>
  <c r="C378" i="16"/>
  <c r="B378" i="16"/>
  <c r="A378" i="16"/>
  <c r="S377" i="16"/>
  <c r="I377" i="16"/>
  <c r="H377" i="16"/>
  <c r="G377" i="16"/>
  <c r="F377" i="16"/>
  <c r="E377" i="16"/>
  <c r="D377" i="16"/>
  <c r="C377" i="16"/>
  <c r="B377" i="16"/>
  <c r="A377" i="16"/>
  <c r="S376" i="16"/>
  <c r="I376" i="16"/>
  <c r="H376" i="16"/>
  <c r="G376" i="16"/>
  <c r="F376" i="16"/>
  <c r="E376" i="16"/>
  <c r="D376" i="16"/>
  <c r="C376" i="16"/>
  <c r="B376" i="16"/>
  <c r="A376" i="16"/>
  <c r="S375" i="16"/>
  <c r="I375" i="16"/>
  <c r="H375" i="16"/>
  <c r="G375" i="16"/>
  <c r="F375" i="16"/>
  <c r="E375" i="16"/>
  <c r="D375" i="16"/>
  <c r="C375" i="16"/>
  <c r="B375" i="16"/>
  <c r="A375" i="16"/>
  <c r="S374" i="16"/>
  <c r="I374" i="16"/>
  <c r="H374" i="16"/>
  <c r="G374" i="16"/>
  <c r="F374" i="16"/>
  <c r="E374" i="16"/>
  <c r="D374" i="16"/>
  <c r="C374" i="16"/>
  <c r="B374" i="16"/>
  <c r="A374" i="16"/>
  <c r="S373" i="16"/>
  <c r="I373" i="16"/>
  <c r="H373" i="16"/>
  <c r="G373" i="16"/>
  <c r="F373" i="16"/>
  <c r="E373" i="16"/>
  <c r="D373" i="16"/>
  <c r="C373" i="16"/>
  <c r="B373" i="16"/>
  <c r="A373" i="16"/>
  <c r="S372" i="16"/>
  <c r="I372" i="16"/>
  <c r="H372" i="16"/>
  <c r="G372" i="16"/>
  <c r="F372" i="16"/>
  <c r="E372" i="16"/>
  <c r="D372" i="16"/>
  <c r="C372" i="16"/>
  <c r="B372" i="16"/>
  <c r="A372" i="16"/>
  <c r="S371" i="16"/>
  <c r="I371" i="16"/>
  <c r="H371" i="16"/>
  <c r="G371" i="16"/>
  <c r="F371" i="16"/>
  <c r="E371" i="16"/>
  <c r="D371" i="16"/>
  <c r="C371" i="16"/>
  <c r="B371" i="16"/>
  <c r="A371" i="16"/>
  <c r="S370" i="16"/>
  <c r="I370" i="16"/>
  <c r="H370" i="16"/>
  <c r="G370" i="16"/>
  <c r="F370" i="16"/>
  <c r="E370" i="16"/>
  <c r="D370" i="16"/>
  <c r="C370" i="16"/>
  <c r="B370" i="16"/>
  <c r="A370" i="16"/>
  <c r="S369" i="16"/>
  <c r="I369" i="16"/>
  <c r="H369" i="16"/>
  <c r="G369" i="16"/>
  <c r="F369" i="16"/>
  <c r="E369" i="16"/>
  <c r="D369" i="16"/>
  <c r="C369" i="16"/>
  <c r="B369" i="16"/>
  <c r="A369" i="16"/>
  <c r="S368" i="16"/>
  <c r="I368" i="16"/>
  <c r="H368" i="16"/>
  <c r="G368" i="16"/>
  <c r="F368" i="16"/>
  <c r="E368" i="16"/>
  <c r="D368" i="16"/>
  <c r="C368" i="16"/>
  <c r="B368" i="16"/>
  <c r="A368" i="16"/>
  <c r="S367" i="16"/>
  <c r="I367" i="16"/>
  <c r="H367" i="16"/>
  <c r="G367" i="16"/>
  <c r="F367" i="16"/>
  <c r="E367" i="16"/>
  <c r="D367" i="16"/>
  <c r="C367" i="16"/>
  <c r="B367" i="16"/>
  <c r="A367" i="16"/>
  <c r="S366" i="16"/>
  <c r="I366" i="16"/>
  <c r="H366" i="16"/>
  <c r="G366" i="16"/>
  <c r="F366" i="16"/>
  <c r="E366" i="16"/>
  <c r="D366" i="16"/>
  <c r="C366" i="16"/>
  <c r="B366" i="16"/>
  <c r="A366" i="16"/>
  <c r="S365" i="16"/>
  <c r="I365" i="16"/>
  <c r="H365" i="16"/>
  <c r="G365" i="16"/>
  <c r="F365" i="16"/>
  <c r="E365" i="16"/>
  <c r="D365" i="16"/>
  <c r="C365" i="16"/>
  <c r="B365" i="16"/>
  <c r="A365" i="16"/>
  <c r="S364" i="16"/>
  <c r="I364" i="16"/>
  <c r="H364" i="16"/>
  <c r="G364" i="16"/>
  <c r="F364" i="16"/>
  <c r="E364" i="16"/>
  <c r="D364" i="16"/>
  <c r="C364" i="16"/>
  <c r="B364" i="16"/>
  <c r="A364" i="16"/>
  <c r="S363" i="16"/>
  <c r="I363" i="16"/>
  <c r="H363" i="16"/>
  <c r="G363" i="16"/>
  <c r="F363" i="16"/>
  <c r="E363" i="16"/>
  <c r="D363" i="16"/>
  <c r="C363" i="16"/>
  <c r="B363" i="16"/>
  <c r="A363" i="16"/>
  <c r="S362" i="16"/>
  <c r="I362" i="16"/>
  <c r="H362" i="16"/>
  <c r="G362" i="16"/>
  <c r="F362" i="16"/>
  <c r="E362" i="16"/>
  <c r="D362" i="16"/>
  <c r="C362" i="16"/>
  <c r="B362" i="16"/>
  <c r="A362" i="16"/>
  <c r="S361" i="16"/>
  <c r="I361" i="16"/>
  <c r="H361" i="16"/>
  <c r="G361" i="16"/>
  <c r="F361" i="16"/>
  <c r="E361" i="16"/>
  <c r="D361" i="16"/>
  <c r="C361" i="16"/>
  <c r="B361" i="16"/>
  <c r="A361" i="16"/>
  <c r="S360" i="16"/>
  <c r="I360" i="16"/>
  <c r="H360" i="16"/>
  <c r="G360" i="16"/>
  <c r="F360" i="16"/>
  <c r="E360" i="16"/>
  <c r="D360" i="16"/>
  <c r="C360" i="16"/>
  <c r="B360" i="16"/>
  <c r="A360" i="16"/>
  <c r="S359" i="16"/>
  <c r="I359" i="16"/>
  <c r="H359" i="16"/>
  <c r="G359" i="16"/>
  <c r="F359" i="16"/>
  <c r="E359" i="16"/>
  <c r="D359" i="16"/>
  <c r="C359" i="16"/>
  <c r="B359" i="16"/>
  <c r="A359" i="16"/>
  <c r="S358" i="16"/>
  <c r="I358" i="16"/>
  <c r="H358" i="16"/>
  <c r="G358" i="16"/>
  <c r="F358" i="16"/>
  <c r="E358" i="16"/>
  <c r="D358" i="16"/>
  <c r="C358" i="16"/>
  <c r="B358" i="16"/>
  <c r="A358" i="16"/>
  <c r="S357" i="16"/>
  <c r="I357" i="16"/>
  <c r="H357" i="16"/>
  <c r="G357" i="16"/>
  <c r="F357" i="16"/>
  <c r="E357" i="16"/>
  <c r="D357" i="16"/>
  <c r="C357" i="16"/>
  <c r="B357" i="16"/>
  <c r="A357" i="16"/>
  <c r="S356" i="16"/>
  <c r="I356" i="16"/>
  <c r="H356" i="16"/>
  <c r="G356" i="16"/>
  <c r="F356" i="16"/>
  <c r="E356" i="16"/>
  <c r="D356" i="16"/>
  <c r="C356" i="16"/>
  <c r="B356" i="16"/>
  <c r="A356" i="16"/>
  <c r="S355" i="16"/>
  <c r="I355" i="16"/>
  <c r="H355" i="16"/>
  <c r="G355" i="16"/>
  <c r="F355" i="16"/>
  <c r="E355" i="16"/>
  <c r="D355" i="16"/>
  <c r="C355" i="16"/>
  <c r="B355" i="16"/>
  <c r="A355" i="16"/>
  <c r="S354" i="16"/>
  <c r="I354" i="16"/>
  <c r="H354" i="16"/>
  <c r="G354" i="16"/>
  <c r="F354" i="16"/>
  <c r="E354" i="16"/>
  <c r="D354" i="16"/>
  <c r="C354" i="16"/>
  <c r="B354" i="16"/>
  <c r="A354" i="16"/>
  <c r="S353" i="16"/>
  <c r="I353" i="16"/>
  <c r="H353" i="16"/>
  <c r="G353" i="16"/>
  <c r="F353" i="16"/>
  <c r="E353" i="16"/>
  <c r="D353" i="16"/>
  <c r="C353" i="16"/>
  <c r="B353" i="16"/>
  <c r="A353" i="16"/>
  <c r="S352" i="16"/>
  <c r="I352" i="16"/>
  <c r="H352" i="16"/>
  <c r="G352" i="16"/>
  <c r="F352" i="16"/>
  <c r="E352" i="16"/>
  <c r="D352" i="16"/>
  <c r="C352" i="16"/>
  <c r="B352" i="16"/>
  <c r="A352" i="16"/>
  <c r="S351" i="16"/>
  <c r="I351" i="16"/>
  <c r="H351" i="16"/>
  <c r="G351" i="16"/>
  <c r="F351" i="16"/>
  <c r="E351" i="16"/>
  <c r="D351" i="16"/>
  <c r="C351" i="16"/>
  <c r="B351" i="16"/>
  <c r="A351" i="16"/>
  <c r="S350" i="16"/>
  <c r="I350" i="16"/>
  <c r="H350" i="16"/>
  <c r="G350" i="16"/>
  <c r="F350" i="16"/>
  <c r="E350" i="16"/>
  <c r="D350" i="16"/>
  <c r="C350" i="16"/>
  <c r="B350" i="16"/>
  <c r="A350" i="16"/>
  <c r="S349" i="16"/>
  <c r="I349" i="16"/>
  <c r="H349" i="16"/>
  <c r="G349" i="16"/>
  <c r="F349" i="16"/>
  <c r="E349" i="16"/>
  <c r="D349" i="16"/>
  <c r="C349" i="16"/>
  <c r="B349" i="16"/>
  <c r="A349" i="16"/>
  <c r="S348" i="16"/>
  <c r="I348" i="16"/>
  <c r="H348" i="16"/>
  <c r="G348" i="16"/>
  <c r="F348" i="16"/>
  <c r="E348" i="16"/>
  <c r="D348" i="16"/>
  <c r="C348" i="16"/>
  <c r="B348" i="16"/>
  <c r="A348" i="16"/>
  <c r="S347" i="16"/>
  <c r="I347" i="16"/>
  <c r="H347" i="16"/>
  <c r="G347" i="16"/>
  <c r="F347" i="16"/>
  <c r="E347" i="16"/>
  <c r="D347" i="16"/>
  <c r="C347" i="16"/>
  <c r="B347" i="16"/>
  <c r="A347" i="16"/>
  <c r="S346" i="16"/>
  <c r="I346" i="16"/>
  <c r="H346" i="16"/>
  <c r="G346" i="16"/>
  <c r="F346" i="16"/>
  <c r="E346" i="16"/>
  <c r="D346" i="16"/>
  <c r="C346" i="16"/>
  <c r="B346" i="16"/>
  <c r="A346" i="16"/>
  <c r="S345" i="16"/>
  <c r="I345" i="16"/>
  <c r="H345" i="16"/>
  <c r="G345" i="16"/>
  <c r="F345" i="16"/>
  <c r="E345" i="16"/>
  <c r="D345" i="16"/>
  <c r="C345" i="16"/>
  <c r="B345" i="16"/>
  <c r="A345" i="16"/>
  <c r="S344" i="16"/>
  <c r="I344" i="16"/>
  <c r="H344" i="16"/>
  <c r="G344" i="16"/>
  <c r="F344" i="16"/>
  <c r="E344" i="16"/>
  <c r="D344" i="16"/>
  <c r="C344" i="16"/>
  <c r="B344" i="16"/>
  <c r="A344" i="16"/>
  <c r="S343" i="16"/>
  <c r="I343" i="16"/>
  <c r="H343" i="16"/>
  <c r="G343" i="16"/>
  <c r="F343" i="16"/>
  <c r="E343" i="16"/>
  <c r="D343" i="16"/>
  <c r="C343" i="16"/>
  <c r="B343" i="16"/>
  <c r="A343" i="16"/>
  <c r="S342" i="16"/>
  <c r="I342" i="16"/>
  <c r="H342" i="16"/>
  <c r="G342" i="16"/>
  <c r="F342" i="16"/>
  <c r="E342" i="16"/>
  <c r="D342" i="16"/>
  <c r="C342" i="16"/>
  <c r="B342" i="16"/>
  <c r="A342" i="16"/>
  <c r="S341" i="16"/>
  <c r="I341" i="16"/>
  <c r="H341" i="16"/>
  <c r="G341" i="16"/>
  <c r="F341" i="16"/>
  <c r="E341" i="16"/>
  <c r="D341" i="16"/>
  <c r="C341" i="16"/>
  <c r="B341" i="16"/>
  <c r="A341" i="16"/>
  <c r="S340" i="16"/>
  <c r="I340" i="16"/>
  <c r="H340" i="16"/>
  <c r="G340" i="16"/>
  <c r="F340" i="16"/>
  <c r="E340" i="16"/>
  <c r="D340" i="16"/>
  <c r="C340" i="16"/>
  <c r="B340" i="16"/>
  <c r="A340" i="16"/>
  <c r="S339" i="16"/>
  <c r="I339" i="16"/>
  <c r="H339" i="16"/>
  <c r="G339" i="16"/>
  <c r="F339" i="16"/>
  <c r="E339" i="16"/>
  <c r="D339" i="16"/>
  <c r="C339" i="16"/>
  <c r="B339" i="16"/>
  <c r="A339" i="16"/>
  <c r="S338" i="16"/>
  <c r="I338" i="16"/>
  <c r="H338" i="16"/>
  <c r="G338" i="16"/>
  <c r="F338" i="16"/>
  <c r="E338" i="16"/>
  <c r="D338" i="16"/>
  <c r="C338" i="16"/>
  <c r="B338" i="16"/>
  <c r="A338" i="16"/>
  <c r="S337" i="16"/>
  <c r="I337" i="16"/>
  <c r="H337" i="16"/>
  <c r="G337" i="16"/>
  <c r="F337" i="16"/>
  <c r="E337" i="16"/>
  <c r="D337" i="16"/>
  <c r="C337" i="16"/>
  <c r="B337" i="16"/>
  <c r="A337" i="16"/>
  <c r="S336" i="16"/>
  <c r="I336" i="16"/>
  <c r="H336" i="16"/>
  <c r="G336" i="16"/>
  <c r="F336" i="16"/>
  <c r="E336" i="16"/>
  <c r="D336" i="16"/>
  <c r="C336" i="16"/>
  <c r="B336" i="16"/>
  <c r="A336" i="16"/>
  <c r="S335" i="16"/>
  <c r="I335" i="16"/>
  <c r="H335" i="16"/>
  <c r="G335" i="16"/>
  <c r="F335" i="16"/>
  <c r="E335" i="16"/>
  <c r="D335" i="16"/>
  <c r="C335" i="16"/>
  <c r="B335" i="16"/>
  <c r="A335" i="16"/>
  <c r="S334" i="16"/>
  <c r="I334" i="16"/>
  <c r="H334" i="16"/>
  <c r="G334" i="16"/>
  <c r="F334" i="16"/>
  <c r="E334" i="16"/>
  <c r="D334" i="16"/>
  <c r="C334" i="16"/>
  <c r="B334" i="16"/>
  <c r="A334" i="16"/>
  <c r="S333" i="16"/>
  <c r="I333" i="16"/>
  <c r="H333" i="16"/>
  <c r="G333" i="16"/>
  <c r="F333" i="16"/>
  <c r="E333" i="16"/>
  <c r="D333" i="16"/>
  <c r="C333" i="16"/>
  <c r="B333" i="16"/>
  <c r="A333" i="16"/>
  <c r="S332" i="16"/>
  <c r="I332" i="16"/>
  <c r="H332" i="16"/>
  <c r="G332" i="16"/>
  <c r="F332" i="16"/>
  <c r="E332" i="16"/>
  <c r="D332" i="16"/>
  <c r="C332" i="16"/>
  <c r="B332" i="16"/>
  <c r="A332" i="16"/>
  <c r="S331" i="16"/>
  <c r="I331" i="16"/>
  <c r="H331" i="16"/>
  <c r="G331" i="16"/>
  <c r="F331" i="16"/>
  <c r="E331" i="16"/>
  <c r="D331" i="16"/>
  <c r="C331" i="16"/>
  <c r="B331" i="16"/>
  <c r="A331" i="16"/>
  <c r="S330" i="16"/>
  <c r="I330" i="16"/>
  <c r="H330" i="16"/>
  <c r="G330" i="16"/>
  <c r="F330" i="16"/>
  <c r="E330" i="16"/>
  <c r="D330" i="16"/>
  <c r="C330" i="16"/>
  <c r="B330" i="16"/>
  <c r="A330" i="16"/>
  <c r="S329" i="16"/>
  <c r="I329" i="16"/>
  <c r="H329" i="16"/>
  <c r="G329" i="16"/>
  <c r="F329" i="16"/>
  <c r="E329" i="16"/>
  <c r="D329" i="16"/>
  <c r="C329" i="16"/>
  <c r="B329" i="16"/>
  <c r="A329" i="16"/>
  <c r="S328" i="16"/>
  <c r="I328" i="16"/>
  <c r="H328" i="16"/>
  <c r="G328" i="16"/>
  <c r="F328" i="16"/>
  <c r="E328" i="16"/>
  <c r="D328" i="16"/>
  <c r="C328" i="16"/>
  <c r="B328" i="16"/>
  <c r="A328" i="16"/>
  <c r="S327" i="16"/>
  <c r="I327" i="16"/>
  <c r="H327" i="16"/>
  <c r="G327" i="16"/>
  <c r="F327" i="16"/>
  <c r="E327" i="16"/>
  <c r="D327" i="16"/>
  <c r="C327" i="16"/>
  <c r="B327" i="16"/>
  <c r="A327" i="16"/>
  <c r="S326" i="16"/>
  <c r="I326" i="16"/>
  <c r="H326" i="16"/>
  <c r="G326" i="16"/>
  <c r="F326" i="16"/>
  <c r="E326" i="16"/>
  <c r="D326" i="16"/>
  <c r="C326" i="16"/>
  <c r="B326" i="16"/>
  <c r="A326" i="16"/>
  <c r="S325" i="16"/>
  <c r="I325" i="16"/>
  <c r="H325" i="16"/>
  <c r="G325" i="16"/>
  <c r="F325" i="16"/>
  <c r="E325" i="16"/>
  <c r="D325" i="16"/>
  <c r="C325" i="16"/>
  <c r="B325" i="16"/>
  <c r="A325" i="16"/>
  <c r="S324" i="16"/>
  <c r="I324" i="16"/>
  <c r="H324" i="16"/>
  <c r="G324" i="16"/>
  <c r="F324" i="16"/>
  <c r="E324" i="16"/>
  <c r="D324" i="16"/>
  <c r="C324" i="16"/>
  <c r="B324" i="16"/>
  <c r="A324" i="16"/>
  <c r="S323" i="16"/>
  <c r="I323" i="16"/>
  <c r="H323" i="16"/>
  <c r="G323" i="16"/>
  <c r="F323" i="16"/>
  <c r="E323" i="16"/>
  <c r="D323" i="16"/>
  <c r="C323" i="16"/>
  <c r="B323" i="16"/>
  <c r="A323" i="16"/>
  <c r="S322" i="16"/>
  <c r="I322" i="16"/>
  <c r="H322" i="16"/>
  <c r="G322" i="16"/>
  <c r="F322" i="16"/>
  <c r="E322" i="16"/>
  <c r="D322" i="16"/>
  <c r="C322" i="16"/>
  <c r="B322" i="16"/>
  <c r="A322" i="16"/>
  <c r="S321" i="16"/>
  <c r="I321" i="16"/>
  <c r="H321" i="16"/>
  <c r="G321" i="16"/>
  <c r="F321" i="16"/>
  <c r="E321" i="16"/>
  <c r="D321" i="16"/>
  <c r="C321" i="16"/>
  <c r="B321" i="16"/>
  <c r="A321" i="16"/>
  <c r="S320" i="16"/>
  <c r="I320" i="16"/>
  <c r="H320" i="16"/>
  <c r="G320" i="16"/>
  <c r="F320" i="16"/>
  <c r="E320" i="16"/>
  <c r="D320" i="16"/>
  <c r="C320" i="16"/>
  <c r="B320" i="16"/>
  <c r="A320" i="16"/>
  <c r="S319" i="16"/>
  <c r="I319" i="16"/>
  <c r="H319" i="16"/>
  <c r="G319" i="16"/>
  <c r="F319" i="16"/>
  <c r="E319" i="16"/>
  <c r="D319" i="16"/>
  <c r="C319" i="16"/>
  <c r="B319" i="16"/>
  <c r="A319" i="16"/>
  <c r="S318" i="16"/>
  <c r="I318" i="16"/>
  <c r="H318" i="16"/>
  <c r="G318" i="16"/>
  <c r="F318" i="16"/>
  <c r="E318" i="16"/>
  <c r="D318" i="16"/>
  <c r="C318" i="16"/>
  <c r="B318" i="16"/>
  <c r="A318" i="16"/>
  <c r="S317" i="16"/>
  <c r="I317" i="16"/>
  <c r="H317" i="16"/>
  <c r="G317" i="16"/>
  <c r="F317" i="16"/>
  <c r="E317" i="16"/>
  <c r="D317" i="16"/>
  <c r="C317" i="16"/>
  <c r="B317" i="16"/>
  <c r="A317" i="16"/>
  <c r="S316" i="16"/>
  <c r="I316" i="16"/>
  <c r="H316" i="16"/>
  <c r="G316" i="16"/>
  <c r="F316" i="16"/>
  <c r="E316" i="16"/>
  <c r="D316" i="16"/>
  <c r="C316" i="16"/>
  <c r="B316" i="16"/>
  <c r="A316" i="16"/>
  <c r="S315" i="16"/>
  <c r="I315" i="16"/>
  <c r="H315" i="16"/>
  <c r="G315" i="16"/>
  <c r="F315" i="16"/>
  <c r="E315" i="16"/>
  <c r="D315" i="16"/>
  <c r="C315" i="16"/>
  <c r="B315" i="16"/>
  <c r="A315" i="16"/>
  <c r="S314" i="16"/>
  <c r="I314" i="16"/>
  <c r="H314" i="16"/>
  <c r="G314" i="16"/>
  <c r="F314" i="16"/>
  <c r="E314" i="16"/>
  <c r="D314" i="16"/>
  <c r="C314" i="16"/>
  <c r="B314" i="16"/>
  <c r="A314" i="16"/>
  <c r="S313" i="16"/>
  <c r="I313" i="16"/>
  <c r="H313" i="16"/>
  <c r="G313" i="16"/>
  <c r="F313" i="16"/>
  <c r="E313" i="16"/>
  <c r="D313" i="16"/>
  <c r="C313" i="16"/>
  <c r="B313" i="16"/>
  <c r="A313" i="16"/>
  <c r="S312" i="16"/>
  <c r="I312" i="16"/>
  <c r="H312" i="16"/>
  <c r="G312" i="16"/>
  <c r="F312" i="16"/>
  <c r="E312" i="16"/>
  <c r="D312" i="16"/>
  <c r="C312" i="16"/>
  <c r="B312" i="16"/>
  <c r="A312" i="16"/>
  <c r="S311" i="16"/>
  <c r="I311" i="16"/>
  <c r="H311" i="16"/>
  <c r="G311" i="16"/>
  <c r="F311" i="16"/>
  <c r="E311" i="16"/>
  <c r="D311" i="16"/>
  <c r="C311" i="16"/>
  <c r="B311" i="16"/>
  <c r="A311" i="16"/>
  <c r="S310" i="16"/>
  <c r="I310" i="16"/>
  <c r="H310" i="16"/>
  <c r="G310" i="16"/>
  <c r="F310" i="16"/>
  <c r="E310" i="16"/>
  <c r="D310" i="16"/>
  <c r="C310" i="16"/>
  <c r="B310" i="16"/>
  <c r="A310" i="16"/>
  <c r="S309" i="16"/>
  <c r="I309" i="16"/>
  <c r="H309" i="16"/>
  <c r="G309" i="16"/>
  <c r="F309" i="16"/>
  <c r="E309" i="16"/>
  <c r="D309" i="16"/>
  <c r="C309" i="16"/>
  <c r="B309" i="16"/>
  <c r="A309" i="16"/>
  <c r="S308" i="16"/>
  <c r="I308" i="16"/>
  <c r="H308" i="16"/>
  <c r="G308" i="16"/>
  <c r="F308" i="16"/>
  <c r="E308" i="16"/>
  <c r="D308" i="16"/>
  <c r="C308" i="16"/>
  <c r="B308" i="16"/>
  <c r="A308" i="16"/>
  <c r="S307" i="16"/>
  <c r="I307" i="16"/>
  <c r="H307" i="16"/>
  <c r="G307" i="16"/>
  <c r="F307" i="16"/>
  <c r="E307" i="16"/>
  <c r="D307" i="16"/>
  <c r="C307" i="16"/>
  <c r="B307" i="16"/>
  <c r="A307" i="16"/>
  <c r="S306" i="16"/>
  <c r="I306" i="16"/>
  <c r="H306" i="16"/>
  <c r="G306" i="16"/>
  <c r="F306" i="16"/>
  <c r="E306" i="16"/>
  <c r="D306" i="16"/>
  <c r="C306" i="16"/>
  <c r="B306" i="16"/>
  <c r="A306" i="16"/>
  <c r="S305" i="16"/>
  <c r="I305" i="16"/>
  <c r="H305" i="16"/>
  <c r="G305" i="16"/>
  <c r="F305" i="16"/>
  <c r="E305" i="16"/>
  <c r="D305" i="16"/>
  <c r="C305" i="16"/>
  <c r="B305" i="16"/>
  <c r="A305" i="16"/>
  <c r="S304" i="16"/>
  <c r="I304" i="16"/>
  <c r="H304" i="16"/>
  <c r="G304" i="16"/>
  <c r="F304" i="16"/>
  <c r="E304" i="16"/>
  <c r="D304" i="16"/>
  <c r="C304" i="16"/>
  <c r="B304" i="16"/>
  <c r="A304" i="16"/>
  <c r="S303" i="16"/>
  <c r="I303" i="16"/>
  <c r="H303" i="16"/>
  <c r="G303" i="16"/>
  <c r="F303" i="16"/>
  <c r="E303" i="16"/>
  <c r="D303" i="16"/>
  <c r="C303" i="16"/>
  <c r="B303" i="16"/>
  <c r="A303" i="16"/>
  <c r="S302" i="16"/>
  <c r="I302" i="16"/>
  <c r="H302" i="16"/>
  <c r="G302" i="16"/>
  <c r="F302" i="16"/>
  <c r="E302" i="16"/>
  <c r="D302" i="16"/>
  <c r="C302" i="16"/>
  <c r="B302" i="16"/>
  <c r="A302" i="16"/>
  <c r="S301" i="16"/>
  <c r="I301" i="16"/>
  <c r="H301" i="16"/>
  <c r="G301" i="16"/>
  <c r="F301" i="16"/>
  <c r="E301" i="16"/>
  <c r="D301" i="16"/>
  <c r="C301" i="16"/>
  <c r="B301" i="16"/>
  <c r="A301" i="16"/>
  <c r="S300" i="16"/>
  <c r="I300" i="16"/>
  <c r="H300" i="16"/>
  <c r="G300" i="16"/>
  <c r="F300" i="16"/>
  <c r="E300" i="16"/>
  <c r="D300" i="16"/>
  <c r="C300" i="16"/>
  <c r="B300" i="16"/>
  <c r="A300" i="16"/>
  <c r="S299" i="16"/>
  <c r="I299" i="16"/>
  <c r="H299" i="16"/>
  <c r="G299" i="16"/>
  <c r="F299" i="16"/>
  <c r="E299" i="16"/>
  <c r="D299" i="16"/>
  <c r="C299" i="16"/>
  <c r="B299" i="16"/>
  <c r="A299" i="16"/>
  <c r="S298" i="16"/>
  <c r="I298" i="16"/>
  <c r="H298" i="16"/>
  <c r="G298" i="16"/>
  <c r="F298" i="16"/>
  <c r="E298" i="16"/>
  <c r="D298" i="16"/>
  <c r="C298" i="16"/>
  <c r="B298" i="16"/>
  <c r="A298" i="16"/>
  <c r="S297" i="16"/>
  <c r="I297" i="16"/>
  <c r="H297" i="16"/>
  <c r="G297" i="16"/>
  <c r="F297" i="16"/>
  <c r="E297" i="16"/>
  <c r="D297" i="16"/>
  <c r="C297" i="16"/>
  <c r="B297" i="16"/>
  <c r="A297" i="16"/>
  <c r="S296" i="16"/>
  <c r="I296" i="16"/>
  <c r="H296" i="16"/>
  <c r="G296" i="16"/>
  <c r="F296" i="16"/>
  <c r="E296" i="16"/>
  <c r="D296" i="16"/>
  <c r="C296" i="16"/>
  <c r="B296" i="16"/>
  <c r="A296" i="16"/>
  <c r="S295" i="16"/>
  <c r="I295" i="16"/>
  <c r="H295" i="16"/>
  <c r="G295" i="16"/>
  <c r="F295" i="16"/>
  <c r="E295" i="16"/>
  <c r="D295" i="16"/>
  <c r="C295" i="16"/>
  <c r="B295" i="16"/>
  <c r="A295" i="16"/>
  <c r="S294" i="16"/>
  <c r="I294" i="16"/>
  <c r="H294" i="16"/>
  <c r="G294" i="16"/>
  <c r="F294" i="16"/>
  <c r="E294" i="16"/>
  <c r="D294" i="16"/>
  <c r="C294" i="16"/>
  <c r="B294" i="16"/>
  <c r="A294" i="16"/>
  <c r="S293" i="16"/>
  <c r="I293" i="16"/>
  <c r="H293" i="16"/>
  <c r="G293" i="16"/>
  <c r="F293" i="16"/>
  <c r="E293" i="16"/>
  <c r="D293" i="16"/>
  <c r="C293" i="16"/>
  <c r="B293" i="16"/>
  <c r="A293" i="16"/>
  <c r="S292" i="16"/>
  <c r="I292" i="16"/>
  <c r="H292" i="16"/>
  <c r="G292" i="16"/>
  <c r="F292" i="16"/>
  <c r="E292" i="16"/>
  <c r="D292" i="16"/>
  <c r="C292" i="16"/>
  <c r="B292" i="16"/>
  <c r="A292" i="16"/>
  <c r="S291" i="16"/>
  <c r="I291" i="16"/>
  <c r="H291" i="16"/>
  <c r="G291" i="16"/>
  <c r="F291" i="16"/>
  <c r="E291" i="16"/>
  <c r="D291" i="16"/>
  <c r="C291" i="16"/>
  <c r="B291" i="16"/>
  <c r="A291" i="16"/>
  <c r="S290" i="16"/>
  <c r="I290" i="16"/>
  <c r="H290" i="16"/>
  <c r="G290" i="16"/>
  <c r="F290" i="16"/>
  <c r="E290" i="16"/>
  <c r="D290" i="16"/>
  <c r="C290" i="16"/>
  <c r="B290" i="16"/>
  <c r="A290" i="16"/>
  <c r="S289" i="16"/>
  <c r="I289" i="16"/>
  <c r="H289" i="16"/>
  <c r="G289" i="16"/>
  <c r="F289" i="16"/>
  <c r="E289" i="16"/>
  <c r="D289" i="16"/>
  <c r="C289" i="16"/>
  <c r="B289" i="16"/>
  <c r="A289" i="16"/>
  <c r="S288" i="16"/>
  <c r="I288" i="16"/>
  <c r="H288" i="16"/>
  <c r="G288" i="16"/>
  <c r="F288" i="16"/>
  <c r="E288" i="16"/>
  <c r="D288" i="16"/>
  <c r="C288" i="16"/>
  <c r="B288" i="16"/>
  <c r="A288" i="16"/>
  <c r="S287" i="16"/>
  <c r="I287" i="16"/>
  <c r="H287" i="16"/>
  <c r="G287" i="16"/>
  <c r="F287" i="16"/>
  <c r="E287" i="16"/>
  <c r="D287" i="16"/>
  <c r="C287" i="16"/>
  <c r="B287" i="16"/>
  <c r="A287" i="16"/>
  <c r="S286" i="16"/>
  <c r="I286" i="16"/>
  <c r="H286" i="16"/>
  <c r="G286" i="16"/>
  <c r="F286" i="16"/>
  <c r="E286" i="16"/>
  <c r="D286" i="16"/>
  <c r="C286" i="16"/>
  <c r="B286" i="16"/>
  <c r="A286" i="16"/>
  <c r="S285" i="16"/>
  <c r="I285" i="16"/>
  <c r="H285" i="16"/>
  <c r="G285" i="16"/>
  <c r="F285" i="16"/>
  <c r="E285" i="16"/>
  <c r="D285" i="16"/>
  <c r="C285" i="16"/>
  <c r="B285" i="16"/>
  <c r="A285" i="16"/>
  <c r="S284" i="16"/>
  <c r="I284" i="16"/>
  <c r="H284" i="16"/>
  <c r="G284" i="16"/>
  <c r="F284" i="16"/>
  <c r="E284" i="16"/>
  <c r="D284" i="16"/>
  <c r="C284" i="16"/>
  <c r="B284" i="16"/>
  <c r="A284" i="16"/>
  <c r="S283" i="16"/>
  <c r="I283" i="16"/>
  <c r="H283" i="16"/>
  <c r="G283" i="16"/>
  <c r="F283" i="16"/>
  <c r="E283" i="16"/>
  <c r="D283" i="16"/>
  <c r="C283" i="16"/>
  <c r="B283" i="16"/>
  <c r="A283" i="16"/>
  <c r="S282" i="16"/>
  <c r="I282" i="16"/>
  <c r="H282" i="16"/>
  <c r="G282" i="16"/>
  <c r="F282" i="16"/>
  <c r="E282" i="16"/>
  <c r="D282" i="16"/>
  <c r="C282" i="16"/>
  <c r="B282" i="16"/>
  <c r="A282" i="16"/>
  <c r="S281" i="16"/>
  <c r="I281" i="16"/>
  <c r="H281" i="16"/>
  <c r="G281" i="16"/>
  <c r="F281" i="16"/>
  <c r="E281" i="16"/>
  <c r="D281" i="16"/>
  <c r="C281" i="16"/>
  <c r="B281" i="16"/>
  <c r="A281" i="16"/>
  <c r="S280" i="16"/>
  <c r="I280" i="16"/>
  <c r="H280" i="16"/>
  <c r="G280" i="16"/>
  <c r="F280" i="16"/>
  <c r="E280" i="16"/>
  <c r="D280" i="16"/>
  <c r="C280" i="16"/>
  <c r="B280" i="16"/>
  <c r="A280" i="16"/>
  <c r="S279" i="16"/>
  <c r="I279" i="16"/>
  <c r="H279" i="16"/>
  <c r="G279" i="16"/>
  <c r="F279" i="16"/>
  <c r="E279" i="16"/>
  <c r="D279" i="16"/>
  <c r="C279" i="16"/>
  <c r="B279" i="16"/>
  <c r="A279" i="16"/>
  <c r="S278" i="16"/>
  <c r="I278" i="16"/>
  <c r="H278" i="16"/>
  <c r="G278" i="16"/>
  <c r="F278" i="16"/>
  <c r="E278" i="16"/>
  <c r="D278" i="16"/>
  <c r="C278" i="16"/>
  <c r="B278" i="16"/>
  <c r="A278" i="16"/>
  <c r="S277" i="16"/>
  <c r="I277" i="16"/>
  <c r="H277" i="16"/>
  <c r="G277" i="16"/>
  <c r="F277" i="16"/>
  <c r="E277" i="16"/>
  <c r="D277" i="16"/>
  <c r="C277" i="16"/>
  <c r="B277" i="16"/>
  <c r="A277" i="16"/>
  <c r="S276" i="16"/>
  <c r="I276" i="16"/>
  <c r="H276" i="16"/>
  <c r="G276" i="16"/>
  <c r="F276" i="16"/>
  <c r="E276" i="16"/>
  <c r="D276" i="16"/>
  <c r="C276" i="16"/>
  <c r="B276" i="16"/>
  <c r="A276" i="16"/>
  <c r="S275" i="16"/>
  <c r="I275" i="16"/>
  <c r="H275" i="16"/>
  <c r="G275" i="16"/>
  <c r="F275" i="16"/>
  <c r="E275" i="16"/>
  <c r="D275" i="16"/>
  <c r="C275" i="16"/>
  <c r="B275" i="16"/>
  <c r="A275" i="16"/>
  <c r="S274" i="16"/>
  <c r="I274" i="16"/>
  <c r="H274" i="16"/>
  <c r="G274" i="16"/>
  <c r="F274" i="16"/>
  <c r="E274" i="16"/>
  <c r="D274" i="16"/>
  <c r="C274" i="16"/>
  <c r="B274" i="16"/>
  <c r="A274" i="16"/>
  <c r="S273" i="16"/>
  <c r="I273" i="16"/>
  <c r="H273" i="16"/>
  <c r="G273" i="16"/>
  <c r="F273" i="16"/>
  <c r="E273" i="16"/>
  <c r="D273" i="16"/>
  <c r="C273" i="16"/>
  <c r="B273" i="16"/>
  <c r="A273" i="16"/>
  <c r="S272" i="16"/>
  <c r="I272" i="16"/>
  <c r="H272" i="16"/>
  <c r="G272" i="16"/>
  <c r="F272" i="16"/>
  <c r="E272" i="16"/>
  <c r="D272" i="16"/>
  <c r="C272" i="16"/>
  <c r="B272" i="16"/>
  <c r="A272" i="16"/>
  <c r="S271" i="16"/>
  <c r="I271" i="16"/>
  <c r="H271" i="16"/>
  <c r="G271" i="16"/>
  <c r="F271" i="16"/>
  <c r="E271" i="16"/>
  <c r="D271" i="16"/>
  <c r="C271" i="16"/>
  <c r="B271" i="16"/>
  <c r="A271" i="16"/>
  <c r="S270" i="16"/>
  <c r="I270" i="16"/>
  <c r="H270" i="16"/>
  <c r="G270" i="16"/>
  <c r="F270" i="16"/>
  <c r="E270" i="16"/>
  <c r="D270" i="16"/>
  <c r="C270" i="16"/>
  <c r="B270" i="16"/>
  <c r="A270" i="16"/>
  <c r="S269" i="16"/>
  <c r="I269" i="16"/>
  <c r="H269" i="16"/>
  <c r="G269" i="16"/>
  <c r="F269" i="16"/>
  <c r="E269" i="16"/>
  <c r="D269" i="16"/>
  <c r="C269" i="16"/>
  <c r="B269" i="16"/>
  <c r="A269" i="16"/>
  <c r="S268" i="16"/>
  <c r="I268" i="16"/>
  <c r="H268" i="16"/>
  <c r="G268" i="16"/>
  <c r="F268" i="16"/>
  <c r="E268" i="16"/>
  <c r="D268" i="16"/>
  <c r="C268" i="16"/>
  <c r="B268" i="16"/>
  <c r="A268" i="16"/>
  <c r="S267" i="16"/>
  <c r="I267" i="16"/>
  <c r="H267" i="16"/>
  <c r="G267" i="16"/>
  <c r="F267" i="16"/>
  <c r="E267" i="16"/>
  <c r="D267" i="16"/>
  <c r="C267" i="16"/>
  <c r="B267" i="16"/>
  <c r="A267" i="16"/>
  <c r="S266" i="16"/>
  <c r="I266" i="16"/>
  <c r="H266" i="16"/>
  <c r="G266" i="16"/>
  <c r="F266" i="16"/>
  <c r="E266" i="16"/>
  <c r="D266" i="16"/>
  <c r="C266" i="16"/>
  <c r="B266" i="16"/>
  <c r="A266" i="16"/>
  <c r="S265" i="16"/>
  <c r="I265" i="16"/>
  <c r="H265" i="16"/>
  <c r="G265" i="16"/>
  <c r="F265" i="16"/>
  <c r="E265" i="16"/>
  <c r="D265" i="16"/>
  <c r="C265" i="16"/>
  <c r="B265" i="16"/>
  <c r="A265" i="16"/>
  <c r="S264" i="16"/>
  <c r="I264" i="16"/>
  <c r="H264" i="16"/>
  <c r="G264" i="16"/>
  <c r="F264" i="16"/>
  <c r="E264" i="16"/>
  <c r="D264" i="16"/>
  <c r="C264" i="16"/>
  <c r="B264" i="16"/>
  <c r="A264" i="16"/>
  <c r="S263" i="16"/>
  <c r="I263" i="16"/>
  <c r="H263" i="16"/>
  <c r="G263" i="16"/>
  <c r="F263" i="16"/>
  <c r="E263" i="16"/>
  <c r="D263" i="16"/>
  <c r="C263" i="16"/>
  <c r="B263" i="16"/>
  <c r="A263" i="16"/>
  <c r="S262" i="16"/>
  <c r="I262" i="16"/>
  <c r="H262" i="16"/>
  <c r="G262" i="16"/>
  <c r="F262" i="16"/>
  <c r="E262" i="16"/>
  <c r="D262" i="16"/>
  <c r="C262" i="16"/>
  <c r="B262" i="16"/>
  <c r="A262" i="16"/>
  <c r="S261" i="16"/>
  <c r="I261" i="16"/>
  <c r="H261" i="16"/>
  <c r="G261" i="16"/>
  <c r="F261" i="16"/>
  <c r="E261" i="16"/>
  <c r="D261" i="16"/>
  <c r="C261" i="16"/>
  <c r="B261" i="16"/>
  <c r="A261" i="16"/>
  <c r="S260" i="16"/>
  <c r="I260" i="16"/>
  <c r="H260" i="16"/>
  <c r="G260" i="16"/>
  <c r="F260" i="16"/>
  <c r="E260" i="16"/>
  <c r="D260" i="16"/>
  <c r="C260" i="16"/>
  <c r="B260" i="16"/>
  <c r="A260" i="16"/>
  <c r="S259" i="16"/>
  <c r="I259" i="16"/>
  <c r="H259" i="16"/>
  <c r="G259" i="16"/>
  <c r="F259" i="16"/>
  <c r="E259" i="16"/>
  <c r="D259" i="16"/>
  <c r="C259" i="16"/>
  <c r="B259" i="16"/>
  <c r="A259" i="16"/>
  <c r="S258" i="16"/>
  <c r="I258" i="16"/>
  <c r="H258" i="16"/>
  <c r="G258" i="16"/>
  <c r="F258" i="16"/>
  <c r="E258" i="16"/>
  <c r="D258" i="16"/>
  <c r="C258" i="16"/>
  <c r="B258" i="16"/>
  <c r="A258" i="16"/>
  <c r="S257" i="16"/>
  <c r="I257" i="16"/>
  <c r="H257" i="16"/>
  <c r="G257" i="16"/>
  <c r="F257" i="16"/>
  <c r="E257" i="16"/>
  <c r="D257" i="16"/>
  <c r="C257" i="16"/>
  <c r="B257" i="16"/>
  <c r="A257" i="16"/>
  <c r="S256" i="16"/>
  <c r="I256" i="16"/>
  <c r="H256" i="16"/>
  <c r="G256" i="16"/>
  <c r="F256" i="16"/>
  <c r="E256" i="16"/>
  <c r="D256" i="16"/>
  <c r="C256" i="16"/>
  <c r="B256" i="16"/>
  <c r="A256" i="16"/>
  <c r="S255" i="16"/>
  <c r="I255" i="16"/>
  <c r="H255" i="16"/>
  <c r="G255" i="16"/>
  <c r="F255" i="16"/>
  <c r="E255" i="16"/>
  <c r="D255" i="16"/>
  <c r="C255" i="16"/>
  <c r="B255" i="16"/>
  <c r="A255" i="16"/>
  <c r="S254" i="16"/>
  <c r="I254" i="16"/>
  <c r="H254" i="16"/>
  <c r="G254" i="16"/>
  <c r="F254" i="16"/>
  <c r="E254" i="16"/>
  <c r="D254" i="16"/>
  <c r="C254" i="16"/>
  <c r="B254" i="16"/>
  <c r="A254" i="16"/>
  <c r="S253" i="16"/>
  <c r="I253" i="16"/>
  <c r="H253" i="16"/>
  <c r="G253" i="16"/>
  <c r="F253" i="16"/>
  <c r="E253" i="16"/>
  <c r="D253" i="16"/>
  <c r="C253" i="16"/>
  <c r="B253" i="16"/>
  <c r="A253" i="16"/>
  <c r="S252" i="16"/>
  <c r="I252" i="16"/>
  <c r="H252" i="16"/>
  <c r="G252" i="16"/>
  <c r="F252" i="16"/>
  <c r="E252" i="16"/>
  <c r="D252" i="16"/>
  <c r="C252" i="16"/>
  <c r="B252" i="16"/>
  <c r="A252" i="16"/>
  <c r="S251" i="16"/>
  <c r="I251" i="16"/>
  <c r="H251" i="16"/>
  <c r="G251" i="16"/>
  <c r="F251" i="16"/>
  <c r="E251" i="16"/>
  <c r="D251" i="16"/>
  <c r="C251" i="16"/>
  <c r="B251" i="16"/>
  <c r="A251" i="16"/>
  <c r="S250" i="16"/>
  <c r="I250" i="16"/>
  <c r="H250" i="16"/>
  <c r="G250" i="16"/>
  <c r="F250" i="16"/>
  <c r="E250" i="16"/>
  <c r="D250" i="16"/>
  <c r="C250" i="16"/>
  <c r="B250" i="16"/>
  <c r="A250" i="16"/>
  <c r="S249" i="16"/>
  <c r="I249" i="16"/>
  <c r="H249" i="16"/>
  <c r="G249" i="16"/>
  <c r="F249" i="16"/>
  <c r="E249" i="16"/>
  <c r="D249" i="16"/>
  <c r="C249" i="16"/>
  <c r="B249" i="16"/>
  <c r="A249" i="16"/>
  <c r="S248" i="16"/>
  <c r="I248" i="16"/>
  <c r="H248" i="16"/>
  <c r="G248" i="16"/>
  <c r="F248" i="16"/>
  <c r="E248" i="16"/>
  <c r="D248" i="16"/>
  <c r="C248" i="16"/>
  <c r="B248" i="16"/>
  <c r="A248" i="16"/>
  <c r="S247" i="16"/>
  <c r="I247" i="16"/>
  <c r="H247" i="16"/>
  <c r="G247" i="16"/>
  <c r="F247" i="16"/>
  <c r="E247" i="16"/>
  <c r="D247" i="16"/>
  <c r="C247" i="16"/>
  <c r="B247" i="16"/>
  <c r="A247" i="16"/>
  <c r="S246" i="16"/>
  <c r="I246" i="16"/>
  <c r="H246" i="16"/>
  <c r="G246" i="16"/>
  <c r="F246" i="16"/>
  <c r="E246" i="16"/>
  <c r="D246" i="16"/>
  <c r="C246" i="16"/>
  <c r="B246" i="16"/>
  <c r="A246" i="16"/>
  <c r="S245" i="16"/>
  <c r="I245" i="16"/>
  <c r="H245" i="16"/>
  <c r="G245" i="16"/>
  <c r="F245" i="16"/>
  <c r="E245" i="16"/>
  <c r="D245" i="16"/>
  <c r="C245" i="16"/>
  <c r="B245" i="16"/>
  <c r="A245" i="16"/>
  <c r="S244" i="16"/>
  <c r="I244" i="16"/>
  <c r="H244" i="16"/>
  <c r="G244" i="16"/>
  <c r="F244" i="16"/>
  <c r="E244" i="16"/>
  <c r="D244" i="16"/>
  <c r="C244" i="16"/>
  <c r="B244" i="16"/>
  <c r="A244" i="16"/>
  <c r="S243" i="16"/>
  <c r="I243" i="16"/>
  <c r="H243" i="16"/>
  <c r="G243" i="16"/>
  <c r="F243" i="16"/>
  <c r="E243" i="16"/>
  <c r="D243" i="16"/>
  <c r="C243" i="16"/>
  <c r="B243" i="16"/>
  <c r="A243" i="16"/>
  <c r="S242" i="16"/>
  <c r="I242" i="16"/>
  <c r="H242" i="16"/>
  <c r="G242" i="16"/>
  <c r="F242" i="16"/>
  <c r="E242" i="16"/>
  <c r="D242" i="16"/>
  <c r="C242" i="16"/>
  <c r="B242" i="16"/>
  <c r="A242" i="16"/>
  <c r="S241" i="16"/>
  <c r="I241" i="16"/>
  <c r="H241" i="16"/>
  <c r="G241" i="16"/>
  <c r="F241" i="16"/>
  <c r="E241" i="16"/>
  <c r="D241" i="16"/>
  <c r="C241" i="16"/>
  <c r="B241" i="16"/>
  <c r="A241" i="16"/>
  <c r="S240" i="16"/>
  <c r="I240" i="16"/>
  <c r="H240" i="16"/>
  <c r="G240" i="16"/>
  <c r="F240" i="16"/>
  <c r="E240" i="16"/>
  <c r="D240" i="16"/>
  <c r="C240" i="16"/>
  <c r="B240" i="16"/>
  <c r="A240" i="16"/>
  <c r="S239" i="16"/>
  <c r="I239" i="16"/>
  <c r="H239" i="16"/>
  <c r="G239" i="16"/>
  <c r="F239" i="16"/>
  <c r="E239" i="16"/>
  <c r="D239" i="16"/>
  <c r="C239" i="16"/>
  <c r="B239" i="16"/>
  <c r="A239" i="16"/>
  <c r="S238" i="16"/>
  <c r="I238" i="16"/>
  <c r="H238" i="16"/>
  <c r="G238" i="16"/>
  <c r="F238" i="16"/>
  <c r="E238" i="16"/>
  <c r="D238" i="16"/>
  <c r="C238" i="16"/>
  <c r="B238" i="16"/>
  <c r="A238" i="16"/>
  <c r="S237" i="16"/>
  <c r="I237" i="16"/>
  <c r="H237" i="16"/>
  <c r="G237" i="16"/>
  <c r="F237" i="16"/>
  <c r="E237" i="16"/>
  <c r="D237" i="16"/>
  <c r="C237" i="16"/>
  <c r="B237" i="16"/>
  <c r="A237" i="16"/>
  <c r="S236" i="16"/>
  <c r="I236" i="16"/>
  <c r="H236" i="16"/>
  <c r="G236" i="16"/>
  <c r="F236" i="16"/>
  <c r="E236" i="16"/>
  <c r="D236" i="16"/>
  <c r="C236" i="16"/>
  <c r="B236" i="16"/>
  <c r="A236" i="16"/>
  <c r="S235" i="16"/>
  <c r="I235" i="16"/>
  <c r="H235" i="16"/>
  <c r="G235" i="16"/>
  <c r="F235" i="16"/>
  <c r="E235" i="16"/>
  <c r="D235" i="16"/>
  <c r="C235" i="16"/>
  <c r="B235" i="16"/>
  <c r="A235" i="16"/>
  <c r="S234" i="16"/>
  <c r="I234" i="16"/>
  <c r="H234" i="16"/>
  <c r="G234" i="16"/>
  <c r="F234" i="16"/>
  <c r="E234" i="16"/>
  <c r="D234" i="16"/>
  <c r="C234" i="16"/>
  <c r="B234" i="16"/>
  <c r="A234" i="16"/>
  <c r="S233" i="16"/>
  <c r="I233" i="16"/>
  <c r="H233" i="16"/>
  <c r="G233" i="16"/>
  <c r="F233" i="16"/>
  <c r="E233" i="16"/>
  <c r="D233" i="16"/>
  <c r="C233" i="16"/>
  <c r="B233" i="16"/>
  <c r="A233" i="16"/>
  <c r="S232" i="16"/>
  <c r="I232" i="16"/>
  <c r="H232" i="16"/>
  <c r="G232" i="16"/>
  <c r="F232" i="16"/>
  <c r="E232" i="16"/>
  <c r="D232" i="16"/>
  <c r="C232" i="16"/>
  <c r="B232" i="16"/>
  <c r="A232" i="16"/>
  <c r="S231" i="16"/>
  <c r="I231" i="16"/>
  <c r="H231" i="16"/>
  <c r="G231" i="16"/>
  <c r="F231" i="16"/>
  <c r="E231" i="16"/>
  <c r="D231" i="16"/>
  <c r="C231" i="16"/>
  <c r="B231" i="16"/>
  <c r="A231" i="16"/>
  <c r="S230" i="16"/>
  <c r="I230" i="16"/>
  <c r="H230" i="16"/>
  <c r="G230" i="16"/>
  <c r="F230" i="16"/>
  <c r="E230" i="16"/>
  <c r="D230" i="16"/>
  <c r="C230" i="16"/>
  <c r="B230" i="16"/>
  <c r="A230" i="16"/>
  <c r="S229" i="16"/>
  <c r="I229" i="16"/>
  <c r="H229" i="16"/>
  <c r="G229" i="16"/>
  <c r="F229" i="16"/>
  <c r="E229" i="16"/>
  <c r="D229" i="16"/>
  <c r="C229" i="16"/>
  <c r="B229" i="16"/>
  <c r="A229" i="16"/>
  <c r="S228" i="16"/>
  <c r="I228" i="16"/>
  <c r="H228" i="16"/>
  <c r="G228" i="16"/>
  <c r="F228" i="16"/>
  <c r="E228" i="16"/>
  <c r="D228" i="16"/>
  <c r="C228" i="16"/>
  <c r="B228" i="16"/>
  <c r="A228" i="16"/>
  <c r="S227" i="16"/>
  <c r="I227" i="16"/>
  <c r="H227" i="16"/>
  <c r="G227" i="16"/>
  <c r="F227" i="16"/>
  <c r="E227" i="16"/>
  <c r="D227" i="16"/>
  <c r="C227" i="16"/>
  <c r="B227" i="16"/>
  <c r="A227" i="16"/>
  <c r="S226" i="16"/>
  <c r="I226" i="16"/>
  <c r="H226" i="16"/>
  <c r="G226" i="16"/>
  <c r="F226" i="16"/>
  <c r="E226" i="16"/>
  <c r="D226" i="16"/>
  <c r="C226" i="16"/>
  <c r="B226" i="16"/>
  <c r="A226" i="16"/>
  <c r="S225" i="16"/>
  <c r="I225" i="16"/>
  <c r="H225" i="16"/>
  <c r="G225" i="16"/>
  <c r="F225" i="16"/>
  <c r="E225" i="16"/>
  <c r="D225" i="16"/>
  <c r="C225" i="16"/>
  <c r="B225" i="16"/>
  <c r="A225" i="16"/>
  <c r="S224" i="16"/>
  <c r="I224" i="16"/>
  <c r="H224" i="16"/>
  <c r="G224" i="16"/>
  <c r="F224" i="16"/>
  <c r="E224" i="16"/>
  <c r="D224" i="16"/>
  <c r="C224" i="16"/>
  <c r="B224" i="16"/>
  <c r="A224" i="16"/>
  <c r="S223" i="16"/>
  <c r="I223" i="16"/>
  <c r="H223" i="16"/>
  <c r="G223" i="16"/>
  <c r="F223" i="16"/>
  <c r="E223" i="16"/>
  <c r="D223" i="16"/>
  <c r="C223" i="16"/>
  <c r="B223" i="16"/>
  <c r="A223" i="16"/>
  <c r="S222" i="16"/>
  <c r="I222" i="16"/>
  <c r="H222" i="16"/>
  <c r="G222" i="16"/>
  <c r="F222" i="16"/>
  <c r="E222" i="16"/>
  <c r="D222" i="16"/>
  <c r="C222" i="16"/>
  <c r="B222" i="16"/>
  <c r="A222" i="16"/>
  <c r="S221" i="16"/>
  <c r="I221" i="16"/>
  <c r="H221" i="16"/>
  <c r="G221" i="16"/>
  <c r="F221" i="16"/>
  <c r="E221" i="16"/>
  <c r="D221" i="16"/>
  <c r="C221" i="16"/>
  <c r="B221" i="16"/>
  <c r="A221" i="16"/>
  <c r="S220" i="16"/>
  <c r="I220" i="16"/>
  <c r="H220" i="16"/>
  <c r="G220" i="16"/>
  <c r="F220" i="16"/>
  <c r="E220" i="16"/>
  <c r="D220" i="16"/>
  <c r="C220" i="16"/>
  <c r="B220" i="16"/>
  <c r="A220" i="16"/>
  <c r="S219" i="16"/>
  <c r="I219" i="16"/>
  <c r="H219" i="16"/>
  <c r="G219" i="16"/>
  <c r="F219" i="16"/>
  <c r="E219" i="16"/>
  <c r="D219" i="16"/>
  <c r="C219" i="16"/>
  <c r="B219" i="16"/>
  <c r="A219" i="16"/>
  <c r="S218" i="16"/>
  <c r="I218" i="16"/>
  <c r="H218" i="16"/>
  <c r="G218" i="16"/>
  <c r="F218" i="16"/>
  <c r="E218" i="16"/>
  <c r="D218" i="16"/>
  <c r="C218" i="16"/>
  <c r="B218" i="16"/>
  <c r="A218" i="16"/>
  <c r="S217" i="16"/>
  <c r="I217" i="16"/>
  <c r="H217" i="16"/>
  <c r="G217" i="16"/>
  <c r="F217" i="16"/>
  <c r="E217" i="16"/>
  <c r="D217" i="16"/>
  <c r="C217" i="16"/>
  <c r="B217" i="16"/>
  <c r="A217" i="16"/>
  <c r="S216" i="16"/>
  <c r="I216" i="16"/>
  <c r="H216" i="16"/>
  <c r="G216" i="16"/>
  <c r="F216" i="16"/>
  <c r="E216" i="16"/>
  <c r="D216" i="16"/>
  <c r="C216" i="16"/>
  <c r="B216" i="16"/>
  <c r="A216" i="16"/>
  <c r="S215" i="16"/>
  <c r="I215" i="16"/>
  <c r="H215" i="16"/>
  <c r="G215" i="16"/>
  <c r="F215" i="16"/>
  <c r="E215" i="16"/>
  <c r="D215" i="16"/>
  <c r="C215" i="16"/>
  <c r="B215" i="16"/>
  <c r="A215" i="16"/>
  <c r="S214" i="16"/>
  <c r="I214" i="16"/>
  <c r="H214" i="16"/>
  <c r="G214" i="16"/>
  <c r="F214" i="16"/>
  <c r="E214" i="16"/>
  <c r="D214" i="16"/>
  <c r="C214" i="16"/>
  <c r="B214" i="16"/>
  <c r="A214" i="16"/>
  <c r="S213" i="16"/>
  <c r="I213" i="16"/>
  <c r="H213" i="16"/>
  <c r="G213" i="16"/>
  <c r="F213" i="16"/>
  <c r="E213" i="16"/>
  <c r="D213" i="16"/>
  <c r="C213" i="16"/>
  <c r="B213" i="16"/>
  <c r="A213" i="16"/>
  <c r="S212" i="16"/>
  <c r="I212" i="16"/>
  <c r="H212" i="16"/>
  <c r="G212" i="16"/>
  <c r="F212" i="16"/>
  <c r="E212" i="16"/>
  <c r="D212" i="16"/>
  <c r="C212" i="16"/>
  <c r="B212" i="16"/>
  <c r="A212" i="16"/>
  <c r="S211" i="16"/>
  <c r="I211" i="16"/>
  <c r="H211" i="16"/>
  <c r="G211" i="16"/>
  <c r="F211" i="16"/>
  <c r="E211" i="16"/>
  <c r="D211" i="16"/>
  <c r="C211" i="16"/>
  <c r="B211" i="16"/>
  <c r="A211" i="16"/>
  <c r="S210" i="16"/>
  <c r="I210" i="16"/>
  <c r="H210" i="16"/>
  <c r="G210" i="16"/>
  <c r="F210" i="16"/>
  <c r="E210" i="16"/>
  <c r="D210" i="16"/>
  <c r="C210" i="16"/>
  <c r="B210" i="16"/>
  <c r="A210" i="16"/>
  <c r="S209" i="16"/>
  <c r="I209" i="16"/>
  <c r="H209" i="16"/>
  <c r="G209" i="16"/>
  <c r="F209" i="16"/>
  <c r="E209" i="16"/>
  <c r="D209" i="16"/>
  <c r="C209" i="16"/>
  <c r="B209" i="16"/>
  <c r="A209" i="16"/>
  <c r="S208" i="16"/>
  <c r="I208" i="16"/>
  <c r="H208" i="16"/>
  <c r="G208" i="16"/>
  <c r="F208" i="16"/>
  <c r="E208" i="16"/>
  <c r="D208" i="16"/>
  <c r="C208" i="16"/>
  <c r="B208" i="16"/>
  <c r="A208" i="16"/>
  <c r="S207" i="16"/>
  <c r="I207" i="16"/>
  <c r="H207" i="16"/>
  <c r="G207" i="16"/>
  <c r="F207" i="16"/>
  <c r="E207" i="16"/>
  <c r="D207" i="16"/>
  <c r="C207" i="16"/>
  <c r="B207" i="16"/>
  <c r="A207" i="16"/>
  <c r="S206" i="16"/>
  <c r="I206" i="16"/>
  <c r="H206" i="16"/>
  <c r="G206" i="16"/>
  <c r="F206" i="16"/>
  <c r="E206" i="16"/>
  <c r="D206" i="16"/>
  <c r="C206" i="16"/>
  <c r="B206" i="16"/>
  <c r="A206" i="16"/>
  <c r="S205" i="16"/>
  <c r="I205" i="16"/>
  <c r="H205" i="16"/>
  <c r="G205" i="16"/>
  <c r="F205" i="16"/>
  <c r="E205" i="16"/>
  <c r="D205" i="16"/>
  <c r="C205" i="16"/>
  <c r="B205" i="16"/>
  <c r="A205" i="16"/>
  <c r="S204" i="16"/>
  <c r="I204" i="16"/>
  <c r="H204" i="16"/>
  <c r="G204" i="16"/>
  <c r="F204" i="16"/>
  <c r="E204" i="16"/>
  <c r="D204" i="16"/>
  <c r="C204" i="16"/>
  <c r="B204" i="16"/>
  <c r="A204" i="16"/>
  <c r="S203" i="16"/>
  <c r="I203" i="16"/>
  <c r="H203" i="16"/>
  <c r="G203" i="16"/>
  <c r="F203" i="16"/>
  <c r="E203" i="16"/>
  <c r="D203" i="16"/>
  <c r="C203" i="16"/>
  <c r="B203" i="16"/>
  <c r="A203" i="16"/>
  <c r="S202" i="16"/>
  <c r="I202" i="16"/>
  <c r="H202" i="16"/>
  <c r="G202" i="16"/>
  <c r="F202" i="16"/>
  <c r="E202" i="16"/>
  <c r="D202" i="16"/>
  <c r="C202" i="16"/>
  <c r="B202" i="16"/>
  <c r="A202" i="16"/>
  <c r="S201" i="16"/>
  <c r="I201" i="16"/>
  <c r="H201" i="16"/>
  <c r="G201" i="16"/>
  <c r="F201" i="16"/>
  <c r="E201" i="16"/>
  <c r="D201" i="16"/>
  <c r="C201" i="16"/>
  <c r="B201" i="16"/>
  <c r="A201" i="16"/>
  <c r="S200" i="16"/>
  <c r="I200" i="16"/>
  <c r="H200" i="16"/>
  <c r="G200" i="16"/>
  <c r="F200" i="16"/>
  <c r="E200" i="16"/>
  <c r="D200" i="16"/>
  <c r="C200" i="16"/>
  <c r="B200" i="16"/>
  <c r="A200" i="16"/>
  <c r="S199" i="16"/>
  <c r="I199" i="16"/>
  <c r="H199" i="16"/>
  <c r="G199" i="16"/>
  <c r="F199" i="16"/>
  <c r="E199" i="16"/>
  <c r="D199" i="16"/>
  <c r="C199" i="16"/>
  <c r="B199" i="16"/>
  <c r="A199" i="16"/>
  <c r="S198" i="16"/>
  <c r="I198" i="16"/>
  <c r="H198" i="16"/>
  <c r="G198" i="16"/>
  <c r="F198" i="16"/>
  <c r="E198" i="16"/>
  <c r="D198" i="16"/>
  <c r="C198" i="16"/>
  <c r="B198" i="16"/>
  <c r="A198" i="16"/>
  <c r="S197" i="16"/>
  <c r="I197" i="16"/>
  <c r="H197" i="16"/>
  <c r="G197" i="16"/>
  <c r="F197" i="16"/>
  <c r="E197" i="16"/>
  <c r="D197" i="16"/>
  <c r="C197" i="16"/>
  <c r="B197" i="16"/>
  <c r="A197" i="16"/>
  <c r="S196" i="16"/>
  <c r="I196" i="16"/>
  <c r="H196" i="16"/>
  <c r="G196" i="16"/>
  <c r="F196" i="16"/>
  <c r="E196" i="16"/>
  <c r="D196" i="16"/>
  <c r="C196" i="16"/>
  <c r="B196" i="16"/>
  <c r="A196" i="16"/>
  <c r="S195" i="16"/>
  <c r="I195" i="16"/>
  <c r="H195" i="16"/>
  <c r="G195" i="16"/>
  <c r="F195" i="16"/>
  <c r="E195" i="16"/>
  <c r="D195" i="16"/>
  <c r="C195" i="16"/>
  <c r="B195" i="16"/>
  <c r="A195" i="16"/>
  <c r="S194" i="16"/>
  <c r="I194" i="16"/>
  <c r="H194" i="16"/>
  <c r="G194" i="16"/>
  <c r="F194" i="16"/>
  <c r="E194" i="16"/>
  <c r="D194" i="16"/>
  <c r="C194" i="16"/>
  <c r="B194" i="16"/>
  <c r="A194" i="16"/>
  <c r="S193" i="16"/>
  <c r="I193" i="16"/>
  <c r="H193" i="16"/>
  <c r="G193" i="16"/>
  <c r="F193" i="16"/>
  <c r="E193" i="16"/>
  <c r="D193" i="16"/>
  <c r="C193" i="16"/>
  <c r="B193" i="16"/>
  <c r="A193" i="16"/>
  <c r="S192" i="16"/>
  <c r="I192" i="16"/>
  <c r="H192" i="16"/>
  <c r="G192" i="16"/>
  <c r="F192" i="16"/>
  <c r="E192" i="16"/>
  <c r="D192" i="16"/>
  <c r="C192" i="16"/>
  <c r="B192" i="16"/>
  <c r="A192" i="16"/>
  <c r="S191" i="16"/>
  <c r="I191" i="16"/>
  <c r="H191" i="16"/>
  <c r="G191" i="16"/>
  <c r="F191" i="16"/>
  <c r="E191" i="16"/>
  <c r="D191" i="16"/>
  <c r="C191" i="16"/>
  <c r="B191" i="16"/>
  <c r="A191" i="16"/>
  <c r="S190" i="16"/>
  <c r="I190" i="16"/>
  <c r="H190" i="16"/>
  <c r="G190" i="16"/>
  <c r="F190" i="16"/>
  <c r="E190" i="16"/>
  <c r="D190" i="16"/>
  <c r="C190" i="16"/>
  <c r="B190" i="16"/>
  <c r="A190" i="16"/>
  <c r="S189" i="16"/>
  <c r="I189" i="16"/>
  <c r="H189" i="16"/>
  <c r="G189" i="16"/>
  <c r="F189" i="16"/>
  <c r="E189" i="16"/>
  <c r="D189" i="16"/>
  <c r="C189" i="16"/>
  <c r="B189" i="16"/>
  <c r="A189" i="16"/>
  <c r="S188" i="16"/>
  <c r="I188" i="16"/>
  <c r="H188" i="16"/>
  <c r="G188" i="16"/>
  <c r="F188" i="16"/>
  <c r="E188" i="16"/>
  <c r="D188" i="16"/>
  <c r="C188" i="16"/>
  <c r="B188" i="16"/>
  <c r="A188" i="16"/>
  <c r="S187" i="16"/>
  <c r="I187" i="16"/>
  <c r="H187" i="16"/>
  <c r="G187" i="16"/>
  <c r="F187" i="16"/>
  <c r="E187" i="16"/>
  <c r="D187" i="16"/>
  <c r="C187" i="16"/>
  <c r="B187" i="16"/>
  <c r="A187" i="16"/>
  <c r="S186" i="16"/>
  <c r="I186" i="16"/>
  <c r="H186" i="16"/>
  <c r="G186" i="16"/>
  <c r="F186" i="16"/>
  <c r="E186" i="16"/>
  <c r="D186" i="16"/>
  <c r="C186" i="16"/>
  <c r="B186" i="16"/>
  <c r="A186" i="16"/>
  <c r="S185" i="16"/>
  <c r="I185" i="16"/>
  <c r="H185" i="16"/>
  <c r="G185" i="16"/>
  <c r="F185" i="16"/>
  <c r="E185" i="16"/>
  <c r="D185" i="16"/>
  <c r="C185" i="16"/>
  <c r="B185" i="16"/>
  <c r="A185" i="16"/>
  <c r="S184" i="16"/>
  <c r="I184" i="16"/>
  <c r="H184" i="16"/>
  <c r="G184" i="16"/>
  <c r="F184" i="16"/>
  <c r="E184" i="16"/>
  <c r="D184" i="16"/>
  <c r="C184" i="16"/>
  <c r="B184" i="16"/>
  <c r="A184" i="16"/>
  <c r="S183" i="16"/>
  <c r="I183" i="16"/>
  <c r="H183" i="16"/>
  <c r="G183" i="16"/>
  <c r="F183" i="16"/>
  <c r="E183" i="16"/>
  <c r="D183" i="16"/>
  <c r="C183" i="16"/>
  <c r="B183" i="16"/>
  <c r="A183" i="16"/>
  <c r="S182" i="16"/>
  <c r="I182" i="16"/>
  <c r="H182" i="16"/>
  <c r="G182" i="16"/>
  <c r="F182" i="16"/>
  <c r="E182" i="16"/>
  <c r="D182" i="16"/>
  <c r="C182" i="16"/>
  <c r="B182" i="16"/>
  <c r="A182" i="16"/>
  <c r="S181" i="16"/>
  <c r="I181" i="16"/>
  <c r="H181" i="16"/>
  <c r="G181" i="16"/>
  <c r="F181" i="16"/>
  <c r="E181" i="16"/>
  <c r="D181" i="16"/>
  <c r="C181" i="16"/>
  <c r="B181" i="16"/>
  <c r="A181" i="16"/>
  <c r="S180" i="16"/>
  <c r="I180" i="16"/>
  <c r="H180" i="16"/>
  <c r="G180" i="16"/>
  <c r="F180" i="16"/>
  <c r="E180" i="16"/>
  <c r="D180" i="16"/>
  <c r="C180" i="16"/>
  <c r="B180" i="16"/>
  <c r="A180" i="16"/>
  <c r="S179" i="16"/>
  <c r="I179" i="16"/>
  <c r="H179" i="16"/>
  <c r="G179" i="16"/>
  <c r="F179" i="16"/>
  <c r="E179" i="16"/>
  <c r="D179" i="16"/>
  <c r="C179" i="16"/>
  <c r="B179" i="16"/>
  <c r="A179" i="16"/>
  <c r="S178" i="16"/>
  <c r="I178" i="16"/>
  <c r="H178" i="16"/>
  <c r="G178" i="16"/>
  <c r="F178" i="16"/>
  <c r="E178" i="16"/>
  <c r="D178" i="16"/>
  <c r="C178" i="16"/>
  <c r="B178" i="16"/>
  <c r="A178" i="16"/>
  <c r="S177" i="16"/>
  <c r="I177" i="16"/>
  <c r="H177" i="16"/>
  <c r="G177" i="16"/>
  <c r="F177" i="16"/>
  <c r="E177" i="16"/>
  <c r="D177" i="16"/>
  <c r="C177" i="16"/>
  <c r="B177" i="16"/>
  <c r="A177" i="16"/>
  <c r="S176" i="16"/>
  <c r="I176" i="16"/>
  <c r="H176" i="16"/>
  <c r="G176" i="16"/>
  <c r="F176" i="16"/>
  <c r="E176" i="16"/>
  <c r="D176" i="16"/>
  <c r="C176" i="16"/>
  <c r="B176" i="16"/>
  <c r="A176" i="16"/>
  <c r="S175" i="16"/>
  <c r="I175" i="16"/>
  <c r="H175" i="16"/>
  <c r="G175" i="16"/>
  <c r="F175" i="16"/>
  <c r="E175" i="16"/>
  <c r="D175" i="16"/>
  <c r="C175" i="16"/>
  <c r="B175" i="16"/>
  <c r="A175" i="16"/>
  <c r="S174" i="16"/>
  <c r="I174" i="16"/>
  <c r="H174" i="16"/>
  <c r="G174" i="16"/>
  <c r="F174" i="16"/>
  <c r="E174" i="16"/>
  <c r="D174" i="16"/>
  <c r="C174" i="16"/>
  <c r="B174" i="16"/>
  <c r="A174" i="16"/>
  <c r="S173" i="16"/>
  <c r="I173" i="16"/>
  <c r="H173" i="16"/>
  <c r="G173" i="16"/>
  <c r="F173" i="16"/>
  <c r="E173" i="16"/>
  <c r="D173" i="16"/>
  <c r="C173" i="16"/>
  <c r="B173" i="16"/>
  <c r="A173" i="16"/>
  <c r="S172" i="16"/>
  <c r="I172" i="16"/>
  <c r="H172" i="16"/>
  <c r="G172" i="16"/>
  <c r="F172" i="16"/>
  <c r="E172" i="16"/>
  <c r="D172" i="16"/>
  <c r="C172" i="16"/>
  <c r="B172" i="16"/>
  <c r="A172" i="16"/>
  <c r="S171" i="16"/>
  <c r="I171" i="16"/>
  <c r="H171" i="16"/>
  <c r="G171" i="16"/>
  <c r="F171" i="16"/>
  <c r="E171" i="16"/>
  <c r="D171" i="16"/>
  <c r="C171" i="16"/>
  <c r="B171" i="16"/>
  <c r="A171" i="16"/>
  <c r="S170" i="16"/>
  <c r="I170" i="16"/>
  <c r="H170" i="16"/>
  <c r="G170" i="16"/>
  <c r="F170" i="16"/>
  <c r="E170" i="16"/>
  <c r="D170" i="16"/>
  <c r="C170" i="16"/>
  <c r="B170" i="16"/>
  <c r="A170" i="16"/>
  <c r="S169" i="16"/>
  <c r="I169" i="16"/>
  <c r="H169" i="16"/>
  <c r="G169" i="16"/>
  <c r="F169" i="16"/>
  <c r="E169" i="16"/>
  <c r="D169" i="16"/>
  <c r="C169" i="16"/>
  <c r="B169" i="16"/>
  <c r="A169" i="16"/>
  <c r="S168" i="16"/>
  <c r="I168" i="16"/>
  <c r="H168" i="16"/>
  <c r="G168" i="16"/>
  <c r="F168" i="16"/>
  <c r="E168" i="16"/>
  <c r="D168" i="16"/>
  <c r="C168" i="16"/>
  <c r="B168" i="16"/>
  <c r="A168" i="16"/>
  <c r="S167" i="16"/>
  <c r="I167" i="16"/>
  <c r="H167" i="16"/>
  <c r="G167" i="16"/>
  <c r="F167" i="16"/>
  <c r="E167" i="16"/>
  <c r="D167" i="16"/>
  <c r="C167" i="16"/>
  <c r="B167" i="16"/>
  <c r="A167" i="16"/>
  <c r="S166" i="16"/>
  <c r="I166" i="16"/>
  <c r="H166" i="16"/>
  <c r="G166" i="16"/>
  <c r="F166" i="16"/>
  <c r="E166" i="16"/>
  <c r="D166" i="16"/>
  <c r="C166" i="16"/>
  <c r="B166" i="16"/>
  <c r="A166" i="16"/>
  <c r="S165" i="16"/>
  <c r="I165" i="16"/>
  <c r="H165" i="16"/>
  <c r="G165" i="16"/>
  <c r="F165" i="16"/>
  <c r="E165" i="16"/>
  <c r="D165" i="16"/>
  <c r="C165" i="16"/>
  <c r="B165" i="16"/>
  <c r="A165" i="16"/>
  <c r="S164" i="16"/>
  <c r="I164" i="16"/>
  <c r="H164" i="16"/>
  <c r="G164" i="16"/>
  <c r="F164" i="16"/>
  <c r="E164" i="16"/>
  <c r="D164" i="16"/>
  <c r="C164" i="16"/>
  <c r="B164" i="16"/>
  <c r="A164" i="16"/>
  <c r="S163" i="16"/>
  <c r="I163" i="16"/>
  <c r="H163" i="16"/>
  <c r="G163" i="16"/>
  <c r="F163" i="16"/>
  <c r="E163" i="16"/>
  <c r="D163" i="16"/>
  <c r="C163" i="16"/>
  <c r="B163" i="16"/>
  <c r="A163" i="16"/>
  <c r="S162" i="16"/>
  <c r="I162" i="16"/>
  <c r="H162" i="16"/>
  <c r="G162" i="16"/>
  <c r="F162" i="16"/>
  <c r="E162" i="16"/>
  <c r="D162" i="16"/>
  <c r="C162" i="16"/>
  <c r="B162" i="16"/>
  <c r="A162" i="16"/>
  <c r="S161" i="16"/>
  <c r="I161" i="16"/>
  <c r="H161" i="16"/>
  <c r="G161" i="16"/>
  <c r="F161" i="16"/>
  <c r="E161" i="16"/>
  <c r="D161" i="16"/>
  <c r="C161" i="16"/>
  <c r="B161" i="16"/>
  <c r="A161" i="16"/>
  <c r="S160" i="16"/>
  <c r="I160" i="16"/>
  <c r="H160" i="16"/>
  <c r="G160" i="16"/>
  <c r="F160" i="16"/>
  <c r="E160" i="16"/>
  <c r="D160" i="16"/>
  <c r="C160" i="16"/>
  <c r="B160" i="16"/>
  <c r="A160" i="16"/>
  <c r="S159" i="16"/>
  <c r="I159" i="16"/>
  <c r="H159" i="16"/>
  <c r="G159" i="16"/>
  <c r="F159" i="16"/>
  <c r="E159" i="16"/>
  <c r="D159" i="16"/>
  <c r="C159" i="16"/>
  <c r="B159" i="16"/>
  <c r="A159" i="16"/>
  <c r="S158" i="16"/>
  <c r="I158" i="16"/>
  <c r="H158" i="16"/>
  <c r="G158" i="16"/>
  <c r="F158" i="16"/>
  <c r="E158" i="16"/>
  <c r="D158" i="16"/>
  <c r="C158" i="16"/>
  <c r="B158" i="16"/>
  <c r="A158" i="16"/>
  <c r="S157" i="16"/>
  <c r="I157" i="16"/>
  <c r="H157" i="16"/>
  <c r="G157" i="16"/>
  <c r="F157" i="16"/>
  <c r="E157" i="16"/>
  <c r="D157" i="16"/>
  <c r="C157" i="16"/>
  <c r="B157" i="16"/>
  <c r="A157" i="16"/>
  <c r="S156" i="16"/>
  <c r="I156" i="16"/>
  <c r="H156" i="16"/>
  <c r="G156" i="16"/>
  <c r="F156" i="16"/>
  <c r="E156" i="16"/>
  <c r="D156" i="16"/>
  <c r="C156" i="16"/>
  <c r="B156" i="16"/>
  <c r="A156" i="16"/>
  <c r="S155" i="16"/>
  <c r="I155" i="16"/>
  <c r="H155" i="16"/>
  <c r="G155" i="16"/>
  <c r="F155" i="16"/>
  <c r="E155" i="16"/>
  <c r="D155" i="16"/>
  <c r="C155" i="16"/>
  <c r="B155" i="16"/>
  <c r="A155" i="16"/>
  <c r="S154" i="16"/>
  <c r="I154" i="16"/>
  <c r="H154" i="16"/>
  <c r="G154" i="16"/>
  <c r="F154" i="16"/>
  <c r="E154" i="16"/>
  <c r="D154" i="16"/>
  <c r="C154" i="16"/>
  <c r="B154" i="16"/>
  <c r="A154" i="16"/>
  <c r="S153" i="16"/>
  <c r="I153" i="16"/>
  <c r="H153" i="16"/>
  <c r="G153" i="16"/>
  <c r="F153" i="16"/>
  <c r="E153" i="16"/>
  <c r="D153" i="16"/>
  <c r="C153" i="16"/>
  <c r="B153" i="16"/>
  <c r="A153" i="16"/>
  <c r="S152" i="16"/>
  <c r="I152" i="16"/>
  <c r="H152" i="16"/>
  <c r="G152" i="16"/>
  <c r="F152" i="16"/>
  <c r="E152" i="16"/>
  <c r="D152" i="16"/>
  <c r="C152" i="16"/>
  <c r="B152" i="16"/>
  <c r="A152" i="16"/>
  <c r="S151" i="16"/>
  <c r="I151" i="16"/>
  <c r="H151" i="16"/>
  <c r="G151" i="16"/>
  <c r="F151" i="16"/>
  <c r="E151" i="16"/>
  <c r="D151" i="16"/>
  <c r="C151" i="16"/>
  <c r="B151" i="16"/>
  <c r="A151" i="16"/>
  <c r="S150" i="16"/>
  <c r="I150" i="16"/>
  <c r="H150" i="16"/>
  <c r="G150" i="16"/>
  <c r="F150" i="16"/>
  <c r="E150" i="16"/>
  <c r="D150" i="16"/>
  <c r="C150" i="16"/>
  <c r="B150" i="16"/>
  <c r="A150" i="16"/>
  <c r="S149" i="16"/>
  <c r="I149" i="16"/>
  <c r="H149" i="16"/>
  <c r="G149" i="16"/>
  <c r="F149" i="16"/>
  <c r="E149" i="16"/>
  <c r="D149" i="16"/>
  <c r="C149" i="16"/>
  <c r="B149" i="16"/>
  <c r="A149" i="16"/>
  <c r="S148" i="16"/>
  <c r="I148" i="16"/>
  <c r="H148" i="16"/>
  <c r="G148" i="16"/>
  <c r="F148" i="16"/>
  <c r="E148" i="16"/>
  <c r="D148" i="16"/>
  <c r="C148" i="16"/>
  <c r="B148" i="16"/>
  <c r="A148" i="16"/>
  <c r="S147" i="16"/>
  <c r="I147" i="16"/>
  <c r="H147" i="16"/>
  <c r="G147" i="16"/>
  <c r="F147" i="16"/>
  <c r="E147" i="16"/>
  <c r="D147" i="16"/>
  <c r="C147" i="16"/>
  <c r="B147" i="16"/>
  <c r="A147" i="16"/>
  <c r="S146" i="16"/>
  <c r="I146" i="16"/>
  <c r="H146" i="16"/>
  <c r="G146" i="16"/>
  <c r="F146" i="16"/>
  <c r="E146" i="16"/>
  <c r="D146" i="16"/>
  <c r="C146" i="16"/>
  <c r="B146" i="16"/>
  <c r="A146" i="16"/>
  <c r="S145" i="16"/>
  <c r="I145" i="16"/>
  <c r="H145" i="16"/>
  <c r="G145" i="16"/>
  <c r="F145" i="16"/>
  <c r="E145" i="16"/>
  <c r="D145" i="16"/>
  <c r="C145" i="16"/>
  <c r="B145" i="16"/>
  <c r="A145" i="16"/>
  <c r="S144" i="16"/>
  <c r="I144" i="16"/>
  <c r="H144" i="16"/>
  <c r="G144" i="16"/>
  <c r="F144" i="16"/>
  <c r="E144" i="16"/>
  <c r="D144" i="16"/>
  <c r="C144" i="16"/>
  <c r="B144" i="16"/>
  <c r="A144" i="16"/>
  <c r="S143" i="16"/>
  <c r="I143" i="16"/>
  <c r="H143" i="16"/>
  <c r="G143" i="16"/>
  <c r="F143" i="16"/>
  <c r="E143" i="16"/>
  <c r="D143" i="16"/>
  <c r="C143" i="16"/>
  <c r="B143" i="16"/>
  <c r="A143" i="16"/>
  <c r="S142" i="16"/>
  <c r="I142" i="16"/>
  <c r="H142" i="16"/>
  <c r="G142" i="16"/>
  <c r="F142" i="16"/>
  <c r="E142" i="16"/>
  <c r="D142" i="16"/>
  <c r="C142" i="16"/>
  <c r="B142" i="16"/>
  <c r="A142" i="16"/>
  <c r="S141" i="16"/>
  <c r="I141" i="16"/>
  <c r="H141" i="16"/>
  <c r="G141" i="16"/>
  <c r="F141" i="16"/>
  <c r="E141" i="16"/>
  <c r="D141" i="16"/>
  <c r="C141" i="16"/>
  <c r="B141" i="16"/>
  <c r="A141" i="16"/>
  <c r="S140" i="16"/>
  <c r="I140" i="16"/>
  <c r="H140" i="16"/>
  <c r="G140" i="16"/>
  <c r="F140" i="16"/>
  <c r="E140" i="16"/>
  <c r="D140" i="16"/>
  <c r="C140" i="16"/>
  <c r="B140" i="16"/>
  <c r="A140" i="16"/>
  <c r="S139" i="16"/>
  <c r="I139" i="16"/>
  <c r="H139" i="16"/>
  <c r="G139" i="16"/>
  <c r="F139" i="16"/>
  <c r="E139" i="16"/>
  <c r="D139" i="16"/>
  <c r="C139" i="16"/>
  <c r="B139" i="16"/>
  <c r="A139" i="16"/>
  <c r="S138" i="16"/>
  <c r="I138" i="16"/>
  <c r="H138" i="16"/>
  <c r="G138" i="16"/>
  <c r="F138" i="16"/>
  <c r="E138" i="16"/>
  <c r="D138" i="16"/>
  <c r="C138" i="16"/>
  <c r="B138" i="16"/>
  <c r="A138" i="16"/>
  <c r="S137" i="16"/>
  <c r="I137" i="16"/>
  <c r="H137" i="16"/>
  <c r="G137" i="16"/>
  <c r="F137" i="16"/>
  <c r="E137" i="16"/>
  <c r="D137" i="16"/>
  <c r="C137" i="16"/>
  <c r="B137" i="16"/>
  <c r="A137" i="16"/>
  <c r="S136" i="16"/>
  <c r="I136" i="16"/>
  <c r="H136" i="16"/>
  <c r="G136" i="16"/>
  <c r="F136" i="16"/>
  <c r="E136" i="16"/>
  <c r="D136" i="16"/>
  <c r="C136" i="16"/>
  <c r="B136" i="16"/>
  <c r="A136" i="16"/>
  <c r="S135" i="16"/>
  <c r="I135" i="16"/>
  <c r="H135" i="16"/>
  <c r="G135" i="16"/>
  <c r="F135" i="16"/>
  <c r="E135" i="16"/>
  <c r="D135" i="16"/>
  <c r="C135" i="16"/>
  <c r="B135" i="16"/>
  <c r="A135" i="16"/>
  <c r="S134" i="16"/>
  <c r="I134" i="16"/>
  <c r="H134" i="16"/>
  <c r="G134" i="16"/>
  <c r="F134" i="16"/>
  <c r="E134" i="16"/>
  <c r="D134" i="16"/>
  <c r="C134" i="16"/>
  <c r="B134" i="16"/>
  <c r="A134" i="16"/>
  <c r="S133" i="16"/>
  <c r="I133" i="16"/>
  <c r="H133" i="16"/>
  <c r="G133" i="16"/>
  <c r="F133" i="16"/>
  <c r="E133" i="16"/>
  <c r="D133" i="16"/>
  <c r="C133" i="16"/>
  <c r="B133" i="16"/>
  <c r="A133" i="16"/>
  <c r="S132" i="16"/>
  <c r="I132" i="16"/>
  <c r="H132" i="16"/>
  <c r="G132" i="16"/>
  <c r="F132" i="16"/>
  <c r="E132" i="16"/>
  <c r="D132" i="16"/>
  <c r="C132" i="16"/>
  <c r="B132" i="16"/>
  <c r="A132" i="16"/>
  <c r="S131" i="16"/>
  <c r="I131" i="16"/>
  <c r="H131" i="16"/>
  <c r="G131" i="16"/>
  <c r="F131" i="16"/>
  <c r="E131" i="16"/>
  <c r="D131" i="16"/>
  <c r="C131" i="16"/>
  <c r="B131" i="16"/>
  <c r="A131" i="16"/>
  <c r="S130" i="16"/>
  <c r="I130" i="16"/>
  <c r="H130" i="16"/>
  <c r="G130" i="16"/>
  <c r="F130" i="16"/>
  <c r="E130" i="16"/>
  <c r="D130" i="16"/>
  <c r="C130" i="16"/>
  <c r="B130" i="16"/>
  <c r="A130" i="16"/>
  <c r="S129" i="16"/>
  <c r="I129" i="16"/>
  <c r="H129" i="16"/>
  <c r="G129" i="16"/>
  <c r="F129" i="16"/>
  <c r="E129" i="16"/>
  <c r="D129" i="16"/>
  <c r="C129" i="16"/>
  <c r="B129" i="16"/>
  <c r="A129" i="16"/>
  <c r="S128" i="16"/>
  <c r="I128" i="16"/>
  <c r="H128" i="16"/>
  <c r="G128" i="16"/>
  <c r="F128" i="16"/>
  <c r="E128" i="16"/>
  <c r="D128" i="16"/>
  <c r="C128" i="16"/>
  <c r="B128" i="16"/>
  <c r="A128" i="16"/>
  <c r="S127" i="16"/>
  <c r="I127" i="16"/>
  <c r="H127" i="16"/>
  <c r="G127" i="16"/>
  <c r="F127" i="16"/>
  <c r="E127" i="16"/>
  <c r="D127" i="16"/>
  <c r="C127" i="16"/>
  <c r="B127" i="16"/>
  <c r="A127" i="16"/>
  <c r="S126" i="16"/>
  <c r="I126" i="16"/>
  <c r="H126" i="16"/>
  <c r="G126" i="16"/>
  <c r="F126" i="16"/>
  <c r="E126" i="16"/>
  <c r="D126" i="16"/>
  <c r="C126" i="16"/>
  <c r="B126" i="16"/>
  <c r="A126" i="16"/>
  <c r="S125" i="16"/>
  <c r="I125" i="16"/>
  <c r="H125" i="16"/>
  <c r="G125" i="16"/>
  <c r="F125" i="16"/>
  <c r="E125" i="16"/>
  <c r="D125" i="16"/>
  <c r="C125" i="16"/>
  <c r="B125" i="16"/>
  <c r="A125" i="16"/>
  <c r="S124" i="16"/>
  <c r="I124" i="16"/>
  <c r="H124" i="16"/>
  <c r="G124" i="16"/>
  <c r="F124" i="16"/>
  <c r="E124" i="16"/>
  <c r="D124" i="16"/>
  <c r="C124" i="16"/>
  <c r="B124" i="16"/>
  <c r="A124" i="16"/>
  <c r="S123" i="16"/>
  <c r="I123" i="16"/>
  <c r="H123" i="16"/>
  <c r="G123" i="16"/>
  <c r="F123" i="16"/>
  <c r="E123" i="16"/>
  <c r="D123" i="16"/>
  <c r="C123" i="16"/>
  <c r="B123" i="16"/>
  <c r="A123" i="16"/>
  <c r="S122" i="16"/>
  <c r="I122" i="16"/>
  <c r="H122" i="16"/>
  <c r="G122" i="16"/>
  <c r="F122" i="16"/>
  <c r="E122" i="16"/>
  <c r="D122" i="16"/>
  <c r="C122" i="16"/>
  <c r="B122" i="16"/>
  <c r="A122" i="16"/>
  <c r="S121" i="16"/>
  <c r="I121" i="16"/>
  <c r="H121" i="16"/>
  <c r="G121" i="16"/>
  <c r="F121" i="16"/>
  <c r="E121" i="16"/>
  <c r="D121" i="16"/>
  <c r="C121" i="16"/>
  <c r="B121" i="16"/>
  <c r="A121" i="16"/>
  <c r="S120" i="16"/>
  <c r="I120" i="16"/>
  <c r="H120" i="16"/>
  <c r="G120" i="16"/>
  <c r="F120" i="16"/>
  <c r="E120" i="16"/>
  <c r="D120" i="16"/>
  <c r="C120" i="16"/>
  <c r="B120" i="16"/>
  <c r="A120" i="16"/>
  <c r="S119" i="16"/>
  <c r="I119" i="16"/>
  <c r="H119" i="16"/>
  <c r="G119" i="16"/>
  <c r="F119" i="16"/>
  <c r="E119" i="16"/>
  <c r="D119" i="16"/>
  <c r="C119" i="16"/>
  <c r="B119" i="16"/>
  <c r="A119" i="16"/>
  <c r="S118" i="16"/>
  <c r="I118" i="16"/>
  <c r="H118" i="16"/>
  <c r="G118" i="16"/>
  <c r="F118" i="16"/>
  <c r="E118" i="16"/>
  <c r="D118" i="16"/>
  <c r="C118" i="16"/>
  <c r="B118" i="16"/>
  <c r="A118" i="16"/>
  <c r="S117" i="16"/>
  <c r="I117" i="16"/>
  <c r="H117" i="16"/>
  <c r="G117" i="16"/>
  <c r="F117" i="16"/>
  <c r="E117" i="16"/>
  <c r="D117" i="16"/>
  <c r="C117" i="16"/>
  <c r="B117" i="16"/>
  <c r="A117" i="16"/>
  <c r="S116" i="16"/>
  <c r="I116" i="16"/>
  <c r="H116" i="16"/>
  <c r="G116" i="16"/>
  <c r="F116" i="16"/>
  <c r="E116" i="16"/>
  <c r="D116" i="16"/>
  <c r="C116" i="16"/>
  <c r="B116" i="16"/>
  <c r="A116" i="16"/>
  <c r="S115" i="16"/>
  <c r="I115" i="16"/>
  <c r="H115" i="16"/>
  <c r="G115" i="16"/>
  <c r="F115" i="16"/>
  <c r="E115" i="16"/>
  <c r="D115" i="16"/>
  <c r="C115" i="16"/>
  <c r="B115" i="16"/>
  <c r="A115" i="16"/>
  <c r="S114" i="16"/>
  <c r="I114" i="16"/>
  <c r="H114" i="16"/>
  <c r="G114" i="16"/>
  <c r="F114" i="16"/>
  <c r="E114" i="16"/>
  <c r="D114" i="16"/>
  <c r="C114" i="16"/>
  <c r="B114" i="16"/>
  <c r="A114" i="16"/>
  <c r="S113" i="16"/>
  <c r="I113" i="16"/>
  <c r="H113" i="16"/>
  <c r="G113" i="16"/>
  <c r="F113" i="16"/>
  <c r="E113" i="16"/>
  <c r="D113" i="16"/>
  <c r="C113" i="16"/>
  <c r="B113" i="16"/>
  <c r="A113" i="16"/>
  <c r="S112" i="16"/>
  <c r="I112" i="16"/>
  <c r="H112" i="16"/>
  <c r="G112" i="16"/>
  <c r="F112" i="16"/>
  <c r="E112" i="16"/>
  <c r="D112" i="16"/>
  <c r="C112" i="16"/>
  <c r="B112" i="16"/>
  <c r="A112" i="16"/>
  <c r="S111" i="16"/>
  <c r="I111" i="16"/>
  <c r="H111" i="16"/>
  <c r="G111" i="16"/>
  <c r="F111" i="16"/>
  <c r="E111" i="16"/>
  <c r="D111" i="16"/>
  <c r="C111" i="16"/>
  <c r="B111" i="16"/>
  <c r="A111" i="16"/>
  <c r="S110" i="16"/>
  <c r="I110" i="16"/>
  <c r="H110" i="16"/>
  <c r="G110" i="16"/>
  <c r="F110" i="16"/>
  <c r="E110" i="16"/>
  <c r="D110" i="16"/>
  <c r="C110" i="16"/>
  <c r="B110" i="16"/>
  <c r="A110" i="16"/>
  <c r="S109" i="16"/>
  <c r="I109" i="16"/>
  <c r="H109" i="16"/>
  <c r="G109" i="16"/>
  <c r="F109" i="16"/>
  <c r="E109" i="16"/>
  <c r="D109" i="16"/>
  <c r="C109" i="16"/>
  <c r="B109" i="16"/>
  <c r="A109" i="16"/>
  <c r="S108" i="16"/>
  <c r="I108" i="16"/>
  <c r="H108" i="16"/>
  <c r="G108" i="16"/>
  <c r="F108" i="16"/>
  <c r="E108" i="16"/>
  <c r="D108" i="16"/>
  <c r="C108" i="16"/>
  <c r="B108" i="16"/>
  <c r="A108" i="16"/>
  <c r="S107" i="16"/>
  <c r="I107" i="16"/>
  <c r="H107" i="16"/>
  <c r="G107" i="16"/>
  <c r="F107" i="16"/>
  <c r="E107" i="16"/>
  <c r="D107" i="16"/>
  <c r="C107" i="16"/>
  <c r="B107" i="16"/>
  <c r="A107" i="16"/>
  <c r="S106" i="16"/>
  <c r="I106" i="16"/>
  <c r="H106" i="16"/>
  <c r="G106" i="16"/>
  <c r="F106" i="16"/>
  <c r="E106" i="16"/>
  <c r="D106" i="16"/>
  <c r="C106" i="16"/>
  <c r="B106" i="16"/>
  <c r="A106" i="16"/>
  <c r="S105" i="16"/>
  <c r="I105" i="16"/>
  <c r="H105" i="16"/>
  <c r="G105" i="16"/>
  <c r="F105" i="16"/>
  <c r="E105" i="16"/>
  <c r="D105" i="16"/>
  <c r="C105" i="16"/>
  <c r="B105" i="16"/>
  <c r="A105" i="16"/>
  <c r="S104" i="16"/>
  <c r="I104" i="16"/>
  <c r="H104" i="16"/>
  <c r="G104" i="16"/>
  <c r="F104" i="16"/>
  <c r="E104" i="16"/>
  <c r="D104" i="16"/>
  <c r="C104" i="16"/>
  <c r="B104" i="16"/>
  <c r="A104" i="16"/>
  <c r="S103" i="16"/>
  <c r="I103" i="16"/>
  <c r="H103" i="16"/>
  <c r="G103" i="16"/>
  <c r="F103" i="16"/>
  <c r="E103" i="16"/>
  <c r="D103" i="16"/>
  <c r="C103" i="16"/>
  <c r="B103" i="16"/>
  <c r="A103" i="16"/>
  <c r="S102" i="16"/>
  <c r="I102" i="16"/>
  <c r="H102" i="16"/>
  <c r="G102" i="16"/>
  <c r="F102" i="16"/>
  <c r="E102" i="16"/>
  <c r="D102" i="16"/>
  <c r="C102" i="16"/>
  <c r="B102" i="16"/>
  <c r="A102" i="16"/>
  <c r="S101" i="16"/>
  <c r="I101" i="16"/>
  <c r="H101" i="16"/>
  <c r="G101" i="16"/>
  <c r="F101" i="16"/>
  <c r="E101" i="16"/>
  <c r="D101" i="16"/>
  <c r="C101" i="16"/>
  <c r="B101" i="16"/>
  <c r="A101" i="16"/>
  <c r="S100" i="16"/>
  <c r="I100" i="16"/>
  <c r="H100" i="16"/>
  <c r="G100" i="16"/>
  <c r="F100" i="16"/>
  <c r="E100" i="16"/>
  <c r="D100" i="16"/>
  <c r="C100" i="16"/>
  <c r="B100" i="16"/>
  <c r="A100" i="16"/>
  <c r="S99" i="16"/>
  <c r="I99" i="16"/>
  <c r="H99" i="16"/>
  <c r="G99" i="16"/>
  <c r="F99" i="16"/>
  <c r="E99" i="16"/>
  <c r="D99" i="16"/>
  <c r="C99" i="16"/>
  <c r="B99" i="16"/>
  <c r="A99" i="16"/>
  <c r="S98" i="16"/>
  <c r="I98" i="16"/>
  <c r="H98" i="16"/>
  <c r="G98" i="16"/>
  <c r="F98" i="16"/>
  <c r="E98" i="16"/>
  <c r="D98" i="16"/>
  <c r="C98" i="16"/>
  <c r="B98" i="16"/>
  <c r="A98" i="16"/>
  <c r="S97" i="16"/>
  <c r="I97" i="16"/>
  <c r="H97" i="16"/>
  <c r="G97" i="16"/>
  <c r="F97" i="16"/>
  <c r="E97" i="16"/>
  <c r="D97" i="16"/>
  <c r="C97" i="16"/>
  <c r="B97" i="16"/>
  <c r="A97" i="16"/>
  <c r="S96" i="16"/>
  <c r="I96" i="16"/>
  <c r="H96" i="16"/>
  <c r="G96" i="16"/>
  <c r="F96" i="16"/>
  <c r="E96" i="16"/>
  <c r="D96" i="16"/>
  <c r="C96" i="16"/>
  <c r="B96" i="16"/>
  <c r="A96" i="16"/>
  <c r="S95" i="16"/>
  <c r="I95" i="16"/>
  <c r="H95" i="16"/>
  <c r="G95" i="16"/>
  <c r="F95" i="16"/>
  <c r="E95" i="16"/>
  <c r="D95" i="16"/>
  <c r="C95" i="16"/>
  <c r="B95" i="16"/>
  <c r="A95" i="16"/>
  <c r="S94" i="16"/>
  <c r="I94" i="16"/>
  <c r="H94" i="16"/>
  <c r="G94" i="16"/>
  <c r="F94" i="16"/>
  <c r="E94" i="16"/>
  <c r="D94" i="16"/>
  <c r="C94" i="16"/>
  <c r="B94" i="16"/>
  <c r="A94" i="16"/>
  <c r="S93" i="16"/>
  <c r="I93" i="16"/>
  <c r="H93" i="16"/>
  <c r="G93" i="16"/>
  <c r="F93" i="16"/>
  <c r="E93" i="16"/>
  <c r="D93" i="16"/>
  <c r="C93" i="16"/>
  <c r="B93" i="16"/>
  <c r="A93" i="16"/>
  <c r="S92" i="16"/>
  <c r="I92" i="16"/>
  <c r="H92" i="16"/>
  <c r="G92" i="16"/>
  <c r="F92" i="16"/>
  <c r="E92" i="16"/>
  <c r="D92" i="16"/>
  <c r="C92" i="16"/>
  <c r="B92" i="16"/>
  <c r="A92" i="16"/>
  <c r="S91" i="16"/>
  <c r="I91" i="16"/>
  <c r="H91" i="16"/>
  <c r="G91" i="16"/>
  <c r="F91" i="16"/>
  <c r="E91" i="16"/>
  <c r="D91" i="16"/>
  <c r="C91" i="16"/>
  <c r="B91" i="16"/>
  <c r="A91" i="16"/>
  <c r="S90" i="16"/>
  <c r="I90" i="16"/>
  <c r="H90" i="16"/>
  <c r="G90" i="16"/>
  <c r="F90" i="16"/>
  <c r="E90" i="16"/>
  <c r="D90" i="16"/>
  <c r="C90" i="16"/>
  <c r="B90" i="16"/>
  <c r="A90" i="16"/>
  <c r="S89" i="16"/>
  <c r="I89" i="16"/>
  <c r="H89" i="16"/>
  <c r="G89" i="16"/>
  <c r="F89" i="16"/>
  <c r="E89" i="16"/>
  <c r="D89" i="16"/>
  <c r="C89" i="16"/>
  <c r="B89" i="16"/>
  <c r="A89" i="16"/>
  <c r="S88" i="16"/>
  <c r="I88" i="16"/>
  <c r="H88" i="16"/>
  <c r="G88" i="16"/>
  <c r="F88" i="16"/>
  <c r="E88" i="16"/>
  <c r="D88" i="16"/>
  <c r="C88" i="16"/>
  <c r="B88" i="16"/>
  <c r="A88" i="16"/>
  <c r="S87" i="16"/>
  <c r="I87" i="16"/>
  <c r="H87" i="16"/>
  <c r="G87" i="16"/>
  <c r="F87" i="16"/>
  <c r="E87" i="16"/>
  <c r="D87" i="16"/>
  <c r="C87" i="16"/>
  <c r="B87" i="16"/>
  <c r="A87" i="16"/>
  <c r="S86" i="16"/>
  <c r="I86" i="16"/>
  <c r="H86" i="16"/>
  <c r="G86" i="16"/>
  <c r="F86" i="16"/>
  <c r="E86" i="16"/>
  <c r="D86" i="16"/>
  <c r="C86" i="16"/>
  <c r="B86" i="16"/>
  <c r="A86" i="16"/>
  <c r="S85" i="16"/>
  <c r="I85" i="16"/>
  <c r="H85" i="16"/>
  <c r="G85" i="16"/>
  <c r="F85" i="16"/>
  <c r="E85" i="16"/>
  <c r="D85" i="16"/>
  <c r="C85" i="16"/>
  <c r="B85" i="16"/>
  <c r="A85" i="16"/>
  <c r="S84" i="16"/>
  <c r="I84" i="16"/>
  <c r="H84" i="16"/>
  <c r="G84" i="16"/>
  <c r="F84" i="16"/>
  <c r="E84" i="16"/>
  <c r="D84" i="16"/>
  <c r="C84" i="16"/>
  <c r="B84" i="16"/>
  <c r="A84" i="16"/>
  <c r="S83" i="16"/>
  <c r="I83" i="16"/>
  <c r="H83" i="16"/>
  <c r="G83" i="16"/>
  <c r="F83" i="16"/>
  <c r="E83" i="16"/>
  <c r="D83" i="16"/>
  <c r="C83" i="16"/>
  <c r="B83" i="16"/>
  <c r="A83" i="16"/>
  <c r="S82" i="16"/>
  <c r="I82" i="16"/>
  <c r="H82" i="16"/>
  <c r="G82" i="16"/>
  <c r="F82" i="16"/>
  <c r="E82" i="16"/>
  <c r="D82" i="16"/>
  <c r="C82" i="16"/>
  <c r="B82" i="16"/>
  <c r="A82" i="16"/>
  <c r="S81" i="16"/>
  <c r="I81" i="16"/>
  <c r="H81" i="16"/>
  <c r="G81" i="16"/>
  <c r="F81" i="16"/>
  <c r="E81" i="16"/>
  <c r="D81" i="16"/>
  <c r="C81" i="16"/>
  <c r="B81" i="16"/>
  <c r="A81" i="16"/>
  <c r="S80" i="16"/>
  <c r="I80" i="16"/>
  <c r="H80" i="16"/>
  <c r="G80" i="16"/>
  <c r="F80" i="16"/>
  <c r="E80" i="16"/>
  <c r="D80" i="16"/>
  <c r="C80" i="16"/>
  <c r="B80" i="16"/>
  <c r="A80" i="16"/>
  <c r="S79" i="16"/>
  <c r="I79" i="16"/>
  <c r="H79" i="16"/>
  <c r="G79" i="16"/>
  <c r="F79" i="16"/>
  <c r="E79" i="16"/>
  <c r="D79" i="16"/>
  <c r="C79" i="16"/>
  <c r="B79" i="16"/>
  <c r="A79" i="16"/>
  <c r="S78" i="16"/>
  <c r="I78" i="16"/>
  <c r="H78" i="16"/>
  <c r="G78" i="16"/>
  <c r="F78" i="16"/>
  <c r="E78" i="16"/>
  <c r="D78" i="16"/>
  <c r="C78" i="16"/>
  <c r="B78" i="16"/>
  <c r="A78" i="16"/>
  <c r="S77" i="16"/>
  <c r="I77" i="16"/>
  <c r="H77" i="16"/>
  <c r="G77" i="16"/>
  <c r="F77" i="16"/>
  <c r="E77" i="16"/>
  <c r="D77" i="16"/>
  <c r="C77" i="16"/>
  <c r="B77" i="16"/>
  <c r="A77" i="16"/>
  <c r="S76" i="16"/>
  <c r="I76" i="16"/>
  <c r="H76" i="16"/>
  <c r="G76" i="16"/>
  <c r="F76" i="16"/>
  <c r="E76" i="16"/>
  <c r="D76" i="16"/>
  <c r="C76" i="16"/>
  <c r="B76" i="16"/>
  <c r="A76" i="16"/>
  <c r="S75" i="16"/>
  <c r="I75" i="16"/>
  <c r="H75" i="16"/>
  <c r="G75" i="16"/>
  <c r="F75" i="16"/>
  <c r="E75" i="16"/>
  <c r="D75" i="16"/>
  <c r="C75" i="16"/>
  <c r="B75" i="16"/>
  <c r="A75" i="16"/>
  <c r="S74" i="16"/>
  <c r="I74" i="16"/>
  <c r="H74" i="16"/>
  <c r="G74" i="16"/>
  <c r="F74" i="16"/>
  <c r="E74" i="16"/>
  <c r="D74" i="16"/>
  <c r="C74" i="16"/>
  <c r="B74" i="16"/>
  <c r="A74" i="16"/>
  <c r="S73" i="16"/>
  <c r="I73" i="16"/>
  <c r="H73" i="16"/>
  <c r="G73" i="16"/>
  <c r="F73" i="16"/>
  <c r="E73" i="16"/>
  <c r="D73" i="16"/>
  <c r="C73" i="16"/>
  <c r="B73" i="16"/>
  <c r="A73" i="16"/>
  <c r="S72" i="16"/>
  <c r="I72" i="16"/>
  <c r="H72" i="16"/>
  <c r="G72" i="16"/>
  <c r="F72" i="16"/>
  <c r="E72" i="16"/>
  <c r="D72" i="16"/>
  <c r="C72" i="16"/>
  <c r="B72" i="16"/>
  <c r="A72" i="16"/>
  <c r="S71" i="16"/>
  <c r="I71" i="16"/>
  <c r="H71" i="16"/>
  <c r="G71" i="16"/>
  <c r="F71" i="16"/>
  <c r="E71" i="16"/>
  <c r="D71" i="16"/>
  <c r="C71" i="16"/>
  <c r="B71" i="16"/>
  <c r="A71" i="16"/>
  <c r="S70" i="16"/>
  <c r="I70" i="16"/>
  <c r="H70" i="16"/>
  <c r="G70" i="16"/>
  <c r="F70" i="16"/>
  <c r="E70" i="16"/>
  <c r="D70" i="16"/>
  <c r="C70" i="16"/>
  <c r="B70" i="16"/>
  <c r="A70" i="16"/>
  <c r="S69" i="16"/>
  <c r="I69" i="16"/>
  <c r="H69" i="16"/>
  <c r="G69" i="16"/>
  <c r="F69" i="16"/>
  <c r="E69" i="16"/>
  <c r="D69" i="16"/>
  <c r="C69" i="16"/>
  <c r="B69" i="16"/>
  <c r="A69" i="16"/>
  <c r="I68" i="16"/>
  <c r="H68" i="16"/>
  <c r="G68" i="16"/>
  <c r="F68" i="16"/>
  <c r="E68" i="16"/>
  <c r="D68" i="16"/>
  <c r="C68" i="16"/>
  <c r="B68" i="16"/>
  <c r="A68" i="16"/>
  <c r="A67" i="16"/>
  <c r="A66" i="16"/>
  <c r="A65" i="16"/>
  <c r="A64" i="16"/>
  <c r="A63" i="16"/>
  <c r="A62" i="16"/>
  <c r="A61" i="16"/>
  <c r="A60" i="16"/>
  <c r="A59" i="16"/>
  <c r="A58" i="16"/>
  <c r="A57" i="16"/>
  <c r="A56" i="16"/>
  <c r="A55" i="16"/>
  <c r="A54" i="16"/>
  <c r="A53" i="16"/>
  <c r="A52" i="16"/>
  <c r="A51" i="16"/>
  <c r="A50" i="16"/>
  <c r="A49" i="16"/>
  <c r="A48" i="16"/>
  <c r="A47" i="16"/>
  <c r="A46" i="16"/>
  <c r="A45" i="16"/>
  <c r="A44" i="16"/>
  <c r="A43" i="16"/>
  <c r="A42" i="16"/>
  <c r="A41" i="16"/>
  <c r="A40" i="16"/>
  <c r="A39" i="16"/>
  <c r="A38" i="16"/>
  <c r="A37" i="16"/>
  <c r="A36" i="16"/>
  <c r="A35" i="16"/>
  <c r="A34" i="16"/>
  <c r="A33" i="16"/>
  <c r="A32" i="16"/>
  <c r="A31" i="16"/>
  <c r="A30" i="16"/>
  <c r="A29" i="16"/>
  <c r="A28" i="16"/>
  <c r="A27" i="16"/>
  <c r="A26" i="16"/>
  <c r="A25" i="16"/>
  <c r="A24" i="16"/>
  <c r="A23" i="16"/>
  <c r="A22" i="16"/>
  <c r="A21" i="16"/>
  <c r="A20" i="16"/>
  <c r="A19" i="16"/>
  <c r="A18" i="16"/>
  <c r="A17" i="16"/>
  <c r="A16" i="16"/>
  <c r="A15" i="16"/>
  <c r="U2" i="16"/>
  <c r="T2" i="16"/>
  <c r="S2" i="16"/>
  <c r="R2" i="16"/>
  <c r="Q2" i="16"/>
  <c r="P2" i="16"/>
  <c r="O2" i="16"/>
  <c r="N2" i="16"/>
  <c r="M2" i="16"/>
  <c r="L2" i="16"/>
  <c r="K2" i="16"/>
  <c r="J2" i="16"/>
  <c r="I2" i="16"/>
  <c r="H2" i="16"/>
  <c r="G2" i="16"/>
  <c r="F2" i="16"/>
  <c r="E2" i="16"/>
  <c r="D2" i="16"/>
  <c r="C2" i="16"/>
  <c r="B2" i="16"/>
  <c r="A2" i="16"/>
  <c r="AS1" i="16"/>
  <c r="AR1" i="16"/>
  <c r="U1" i="16"/>
  <c r="T1" i="16"/>
  <c r="S1" i="16"/>
  <c r="R1" i="16"/>
  <c r="Q1" i="16"/>
  <c r="P1" i="16"/>
  <c r="O1" i="16"/>
  <c r="N1" i="16"/>
  <c r="M1" i="16"/>
  <c r="L1" i="16"/>
  <c r="K1" i="16"/>
  <c r="J1" i="16"/>
  <c r="I1" i="16"/>
  <c r="H1" i="16"/>
  <c r="G1" i="16"/>
  <c r="F1" i="16"/>
  <c r="E1" i="16"/>
  <c r="D1" i="16"/>
  <c r="C1" i="16"/>
  <c r="B1" i="16"/>
  <c r="A1" i="16"/>
  <c r="AD25" i="13"/>
  <c r="AD29" i="13" s="1"/>
  <c r="AC25" i="13"/>
  <c r="AC29" i="13" s="1"/>
  <c r="AE24" i="13"/>
  <c r="AE23" i="13" s="1"/>
  <c r="AJ21" i="13" s="1"/>
  <c r="AZ8" i="13"/>
  <c r="AZ7" i="13"/>
  <c r="BA450" i="13"/>
  <c r="AY450" i="13"/>
  <c r="AU449" i="13"/>
  <c r="AT449" i="13"/>
  <c r="AR449" i="13"/>
  <c r="AQ449" i="13"/>
  <c r="AS449" i="13" s="1"/>
  <c r="AO449" i="13"/>
  <c r="AN449" i="13"/>
  <c r="AM449" i="13"/>
  <c r="AJ449" i="13"/>
  <c r="W449" i="13"/>
  <c r="V449" i="13"/>
  <c r="T449" i="13"/>
  <c r="S449" i="13"/>
  <c r="U449" i="13" s="1"/>
  <c r="Q449" i="13"/>
  <c r="P449" i="13"/>
  <c r="O449" i="13"/>
  <c r="L449" i="13"/>
  <c r="AU448" i="13"/>
  <c r="AT448" i="13"/>
  <c r="AR448" i="13"/>
  <c r="AQ448" i="13"/>
  <c r="AS448" i="13" s="1"/>
  <c r="AO448" i="13"/>
  <c r="AN448" i="13"/>
  <c r="AM448" i="13"/>
  <c r="AJ448" i="13"/>
  <c r="W448" i="13"/>
  <c r="V448" i="13"/>
  <c r="T448" i="13"/>
  <c r="S448" i="13"/>
  <c r="U448" i="13" s="1"/>
  <c r="Q448" i="13"/>
  <c r="P448" i="13"/>
  <c r="O448" i="13"/>
  <c r="L448" i="13"/>
  <c r="AU447" i="13"/>
  <c r="AT447" i="13"/>
  <c r="AR447" i="13"/>
  <c r="AQ447" i="13"/>
  <c r="AS447" i="13" s="1"/>
  <c r="AO447" i="13"/>
  <c r="AN447" i="13"/>
  <c r="AM447" i="13"/>
  <c r="AJ447" i="13"/>
  <c r="W447" i="13"/>
  <c r="V447" i="13"/>
  <c r="T447" i="13"/>
  <c r="S447" i="13"/>
  <c r="U447" i="13" s="1"/>
  <c r="Q447" i="13"/>
  <c r="P447" i="13"/>
  <c r="O447" i="13"/>
  <c r="L447" i="13"/>
  <c r="AU446" i="13"/>
  <c r="AT446" i="13"/>
  <c r="AR446" i="13"/>
  <c r="AQ446" i="13"/>
  <c r="AS446" i="13" s="1"/>
  <c r="AO446" i="13"/>
  <c r="AN446" i="13"/>
  <c r="AM446" i="13"/>
  <c r="AJ446" i="13"/>
  <c r="W446" i="13"/>
  <c r="V446" i="13"/>
  <c r="T446" i="13"/>
  <c r="S446" i="13"/>
  <c r="U446" i="13" s="1"/>
  <c r="Q446" i="13"/>
  <c r="P446" i="13"/>
  <c r="O446" i="13"/>
  <c r="L446" i="13"/>
  <c r="AU445" i="13"/>
  <c r="AT445" i="13"/>
  <c r="AR445" i="13"/>
  <c r="AQ445" i="13"/>
  <c r="AS445" i="13" s="1"/>
  <c r="AO445" i="13"/>
  <c r="AN445" i="13"/>
  <c r="AM445" i="13"/>
  <c r="AJ445" i="13"/>
  <c r="W445" i="13"/>
  <c r="V445" i="13"/>
  <c r="T445" i="13"/>
  <c r="S445" i="13"/>
  <c r="U445" i="13" s="1"/>
  <c r="Q445" i="13"/>
  <c r="P445" i="13"/>
  <c r="O445" i="13"/>
  <c r="L445" i="13"/>
  <c r="AU444" i="13"/>
  <c r="AT444" i="13"/>
  <c r="AR444" i="13"/>
  <c r="AQ444" i="13"/>
  <c r="AS444" i="13" s="1"/>
  <c r="AO444" i="13"/>
  <c r="AN444" i="13"/>
  <c r="AM444" i="13"/>
  <c r="AJ444" i="13"/>
  <c r="W444" i="13"/>
  <c r="V444" i="13"/>
  <c r="T444" i="13"/>
  <c r="S444" i="13"/>
  <c r="U444" i="13" s="1"/>
  <c r="Q444" i="13"/>
  <c r="P444" i="13"/>
  <c r="O444" i="13"/>
  <c r="L444" i="13"/>
  <c r="AU443" i="13"/>
  <c r="AT443" i="13"/>
  <c r="AR443" i="13"/>
  <c r="AQ443" i="13"/>
  <c r="AS443" i="13" s="1"/>
  <c r="AO443" i="13"/>
  <c r="AN443" i="13"/>
  <c r="AM443" i="13"/>
  <c r="AJ443" i="13"/>
  <c r="W443" i="13"/>
  <c r="V443" i="13"/>
  <c r="T443" i="13"/>
  <c r="S443" i="13"/>
  <c r="U443" i="13" s="1"/>
  <c r="Q443" i="13"/>
  <c r="P443" i="13"/>
  <c r="O443" i="13"/>
  <c r="L443" i="13"/>
  <c r="AU442" i="13"/>
  <c r="AT442" i="13"/>
  <c r="AR442" i="13"/>
  <c r="AQ442" i="13"/>
  <c r="AS442" i="13" s="1"/>
  <c r="AO442" i="13"/>
  <c r="AN442" i="13"/>
  <c r="AM442" i="13"/>
  <c r="AJ442" i="13"/>
  <c r="W442" i="13"/>
  <c r="V442" i="13"/>
  <c r="T442" i="13"/>
  <c r="S442" i="13"/>
  <c r="U442" i="13" s="1"/>
  <c r="Q442" i="13"/>
  <c r="P442" i="13"/>
  <c r="O442" i="13"/>
  <c r="L442" i="13"/>
  <c r="AU441" i="13"/>
  <c r="AT441" i="13"/>
  <c r="AR441" i="13"/>
  <c r="AQ441" i="13"/>
  <c r="AS441" i="13" s="1"/>
  <c r="AO441" i="13"/>
  <c r="AN441" i="13"/>
  <c r="AM441" i="13"/>
  <c r="AJ441" i="13"/>
  <c r="W441" i="13"/>
  <c r="V441" i="13"/>
  <c r="T441" i="13"/>
  <c r="S441" i="13"/>
  <c r="U441" i="13" s="1"/>
  <c r="Q441" i="13"/>
  <c r="P441" i="13"/>
  <c r="O441" i="13"/>
  <c r="L441" i="13"/>
  <c r="AU440" i="13"/>
  <c r="AT440" i="13"/>
  <c r="AR440" i="13"/>
  <c r="AQ440" i="13"/>
  <c r="AS440" i="13" s="1"/>
  <c r="AO440" i="13"/>
  <c r="AN440" i="13"/>
  <c r="AM440" i="13"/>
  <c r="AJ440" i="13"/>
  <c r="W440" i="13"/>
  <c r="V440" i="13"/>
  <c r="T440" i="13"/>
  <c r="S440" i="13"/>
  <c r="U440" i="13" s="1"/>
  <c r="Q440" i="13"/>
  <c r="P440" i="13"/>
  <c r="O440" i="13"/>
  <c r="L440" i="13"/>
  <c r="AU439" i="13"/>
  <c r="AT439" i="13"/>
  <c r="AR439" i="13"/>
  <c r="AQ439" i="13"/>
  <c r="AS439" i="13" s="1"/>
  <c r="AO439" i="13"/>
  <c r="AN439" i="13"/>
  <c r="AM439" i="13"/>
  <c r="AJ439" i="13"/>
  <c r="W439" i="13"/>
  <c r="V439" i="13"/>
  <c r="T439" i="13"/>
  <c r="S439" i="13"/>
  <c r="U439" i="13" s="1"/>
  <c r="Q439" i="13"/>
  <c r="P439" i="13"/>
  <c r="O439" i="13"/>
  <c r="L439" i="13"/>
  <c r="AU438" i="13"/>
  <c r="AT438" i="13"/>
  <c r="AR438" i="13"/>
  <c r="AQ438" i="13"/>
  <c r="AS438" i="13" s="1"/>
  <c r="AO438" i="13"/>
  <c r="AN438" i="13"/>
  <c r="AM438" i="13"/>
  <c r="AJ438" i="13"/>
  <c r="W438" i="13"/>
  <c r="V438" i="13"/>
  <c r="T438" i="13"/>
  <c r="S438" i="13"/>
  <c r="U438" i="13" s="1"/>
  <c r="Q438" i="13"/>
  <c r="P438" i="13"/>
  <c r="O438" i="13"/>
  <c r="L438" i="13"/>
  <c r="AU437" i="13"/>
  <c r="AT437" i="13"/>
  <c r="AR437" i="13"/>
  <c r="AQ437" i="13"/>
  <c r="AS437" i="13" s="1"/>
  <c r="AO437" i="13"/>
  <c r="AN437" i="13"/>
  <c r="AM437" i="13"/>
  <c r="AJ437" i="13"/>
  <c r="W437" i="13"/>
  <c r="V437" i="13"/>
  <c r="T437" i="13"/>
  <c r="S437" i="13"/>
  <c r="U437" i="13" s="1"/>
  <c r="Q437" i="13"/>
  <c r="P437" i="13"/>
  <c r="O437" i="13"/>
  <c r="L437" i="13"/>
  <c r="AU436" i="13"/>
  <c r="AT436" i="13"/>
  <c r="AR436" i="13"/>
  <c r="AQ436" i="13"/>
  <c r="AS436" i="13" s="1"/>
  <c r="AO436" i="13"/>
  <c r="AN436" i="13"/>
  <c r="AM436" i="13"/>
  <c r="AJ436" i="13"/>
  <c r="W436" i="13"/>
  <c r="V436" i="13"/>
  <c r="U436" i="13"/>
  <c r="T436" i="13"/>
  <c r="S436" i="13"/>
  <c r="Q436" i="13"/>
  <c r="P436" i="13"/>
  <c r="O436" i="13"/>
  <c r="L436" i="13"/>
  <c r="AU435" i="13"/>
  <c r="AT435" i="13"/>
  <c r="AR435" i="13"/>
  <c r="AQ435" i="13"/>
  <c r="AS435" i="13" s="1"/>
  <c r="AO435" i="13"/>
  <c r="AN435" i="13"/>
  <c r="AM435" i="13"/>
  <c r="AJ435" i="13"/>
  <c r="W435" i="13"/>
  <c r="V435" i="13"/>
  <c r="T435" i="13"/>
  <c r="S435" i="13"/>
  <c r="U435" i="13" s="1"/>
  <c r="Q435" i="13"/>
  <c r="P435" i="13"/>
  <c r="O435" i="13"/>
  <c r="L435" i="13"/>
  <c r="AU434" i="13"/>
  <c r="AT434" i="13"/>
  <c r="AR434" i="13"/>
  <c r="AQ434" i="13"/>
  <c r="AS434" i="13" s="1"/>
  <c r="AO434" i="13"/>
  <c r="AN434" i="13"/>
  <c r="AM434" i="13"/>
  <c r="AJ434" i="13"/>
  <c r="W434" i="13"/>
  <c r="V434" i="13"/>
  <c r="T434" i="13"/>
  <c r="S434" i="13"/>
  <c r="U434" i="13" s="1"/>
  <c r="Q434" i="13"/>
  <c r="P434" i="13"/>
  <c r="O434" i="13"/>
  <c r="L434" i="13"/>
  <c r="AU433" i="13"/>
  <c r="AT433" i="13"/>
  <c r="AR433" i="13"/>
  <c r="AQ433" i="13"/>
  <c r="AS433" i="13" s="1"/>
  <c r="AO433" i="13"/>
  <c r="AN433" i="13"/>
  <c r="AM433" i="13"/>
  <c r="AJ433" i="13"/>
  <c r="W433" i="13"/>
  <c r="V433" i="13"/>
  <c r="T433" i="13"/>
  <c r="S433" i="13"/>
  <c r="U433" i="13" s="1"/>
  <c r="Q433" i="13"/>
  <c r="P433" i="13"/>
  <c r="O433" i="13"/>
  <c r="L433" i="13"/>
  <c r="AU432" i="13"/>
  <c r="AT432" i="13"/>
  <c r="AR432" i="13"/>
  <c r="AQ432" i="13"/>
  <c r="AS432" i="13" s="1"/>
  <c r="AO432" i="13"/>
  <c r="AN432" i="13"/>
  <c r="AM432" i="13"/>
  <c r="AJ432" i="13"/>
  <c r="W432" i="13"/>
  <c r="V432" i="13"/>
  <c r="T432" i="13"/>
  <c r="S432" i="13"/>
  <c r="U432" i="13" s="1"/>
  <c r="Q432" i="13"/>
  <c r="P432" i="13"/>
  <c r="O432" i="13"/>
  <c r="L432" i="13"/>
  <c r="AU431" i="13"/>
  <c r="AT431" i="13"/>
  <c r="AR431" i="13"/>
  <c r="AQ431" i="13"/>
  <c r="AS431" i="13" s="1"/>
  <c r="AO431" i="13"/>
  <c r="AN431" i="13"/>
  <c r="AM431" i="13"/>
  <c r="AJ431" i="13"/>
  <c r="W431" i="13"/>
  <c r="V431" i="13"/>
  <c r="T431" i="13"/>
  <c r="S431" i="13"/>
  <c r="U431" i="13" s="1"/>
  <c r="Q431" i="13"/>
  <c r="P431" i="13"/>
  <c r="O431" i="13"/>
  <c r="L431" i="13"/>
  <c r="AU430" i="13"/>
  <c r="AT430" i="13"/>
  <c r="AR430" i="13"/>
  <c r="AQ430" i="13"/>
  <c r="AS430" i="13" s="1"/>
  <c r="AO430" i="13"/>
  <c r="AN430" i="13"/>
  <c r="AM430" i="13"/>
  <c r="AJ430" i="13"/>
  <c r="W430" i="13"/>
  <c r="V430" i="13"/>
  <c r="T430" i="13"/>
  <c r="S430" i="13"/>
  <c r="U430" i="13" s="1"/>
  <c r="Q430" i="13"/>
  <c r="P430" i="13"/>
  <c r="O430" i="13"/>
  <c r="L430" i="13"/>
  <c r="AU429" i="13"/>
  <c r="AT429" i="13"/>
  <c r="AR429" i="13"/>
  <c r="AQ429" i="13"/>
  <c r="AS429" i="13" s="1"/>
  <c r="AO429" i="13"/>
  <c r="AN429" i="13"/>
  <c r="AM429" i="13"/>
  <c r="AJ429" i="13"/>
  <c r="W429" i="13"/>
  <c r="V429" i="13"/>
  <c r="U429" i="13"/>
  <c r="T429" i="13"/>
  <c r="S429" i="13"/>
  <c r="Q429" i="13"/>
  <c r="P429" i="13"/>
  <c r="O429" i="13"/>
  <c r="L429" i="13"/>
  <c r="AU428" i="13"/>
  <c r="AT428" i="13"/>
  <c r="AR428" i="13"/>
  <c r="AQ428" i="13"/>
  <c r="AS428" i="13" s="1"/>
  <c r="AO428" i="13"/>
  <c r="AN428" i="13"/>
  <c r="AM428" i="13"/>
  <c r="AJ428" i="13"/>
  <c r="W428" i="13"/>
  <c r="V428" i="13"/>
  <c r="T428" i="13"/>
  <c r="S428" i="13"/>
  <c r="U428" i="13" s="1"/>
  <c r="Q428" i="13"/>
  <c r="P428" i="13"/>
  <c r="O428" i="13"/>
  <c r="L428" i="13"/>
  <c r="AU427" i="13"/>
  <c r="AT427" i="13"/>
  <c r="AR427" i="13"/>
  <c r="AQ427" i="13"/>
  <c r="AS427" i="13" s="1"/>
  <c r="AO427" i="13"/>
  <c r="AN427" i="13"/>
  <c r="AM427" i="13"/>
  <c r="AJ427" i="13"/>
  <c r="W427" i="13"/>
  <c r="V427" i="13"/>
  <c r="T427" i="13"/>
  <c r="S427" i="13"/>
  <c r="U427" i="13" s="1"/>
  <c r="Q427" i="13"/>
  <c r="P427" i="13"/>
  <c r="O427" i="13"/>
  <c r="L427" i="13"/>
  <c r="AU426" i="13"/>
  <c r="AT426" i="13"/>
  <c r="AR426" i="13"/>
  <c r="AQ426" i="13"/>
  <c r="AS426" i="13" s="1"/>
  <c r="AO426" i="13"/>
  <c r="AN426" i="13"/>
  <c r="AM426" i="13"/>
  <c r="AJ426" i="13"/>
  <c r="W426" i="13"/>
  <c r="V426" i="13"/>
  <c r="U426" i="13"/>
  <c r="T426" i="13"/>
  <c r="S426" i="13"/>
  <c r="Q426" i="13"/>
  <c r="P426" i="13"/>
  <c r="O426" i="13"/>
  <c r="L426" i="13"/>
  <c r="AU425" i="13"/>
  <c r="AT425" i="13"/>
  <c r="AR425" i="13"/>
  <c r="AQ425" i="13"/>
  <c r="AS425" i="13" s="1"/>
  <c r="AO425" i="13"/>
  <c r="AN425" i="13"/>
  <c r="AM425" i="13"/>
  <c r="AJ425" i="13"/>
  <c r="W425" i="13"/>
  <c r="V425" i="13"/>
  <c r="T425" i="13"/>
  <c r="S425" i="13"/>
  <c r="U425" i="13" s="1"/>
  <c r="Q425" i="13"/>
  <c r="P425" i="13"/>
  <c r="O425" i="13"/>
  <c r="L425" i="13"/>
  <c r="AU424" i="13"/>
  <c r="AT424" i="13"/>
  <c r="AR424" i="13"/>
  <c r="AQ424" i="13"/>
  <c r="AS424" i="13" s="1"/>
  <c r="AO424" i="13"/>
  <c r="AN424" i="13"/>
  <c r="AM424" i="13"/>
  <c r="AJ424" i="13"/>
  <c r="W424" i="13"/>
  <c r="V424" i="13"/>
  <c r="T424" i="13"/>
  <c r="S424" i="13"/>
  <c r="U424" i="13" s="1"/>
  <c r="Q424" i="13"/>
  <c r="P424" i="13"/>
  <c r="O424" i="13"/>
  <c r="L424" i="13"/>
  <c r="AU423" i="13"/>
  <c r="AT423" i="13"/>
  <c r="AS423" i="13"/>
  <c r="AR423" i="13"/>
  <c r="AQ423" i="13"/>
  <c r="AO423" i="13"/>
  <c r="AN423" i="13"/>
  <c r="AM423" i="13"/>
  <c r="AJ423" i="13"/>
  <c r="W423" i="13"/>
  <c r="V423" i="13"/>
  <c r="T423" i="13"/>
  <c r="S423" i="13"/>
  <c r="U423" i="13" s="1"/>
  <c r="Q423" i="13"/>
  <c r="P423" i="13"/>
  <c r="O423" i="13"/>
  <c r="L423" i="13"/>
  <c r="AU422" i="13"/>
  <c r="AT422" i="13"/>
  <c r="AR422" i="13"/>
  <c r="AQ422" i="13"/>
  <c r="AS422" i="13" s="1"/>
  <c r="AO422" i="13"/>
  <c r="AN422" i="13"/>
  <c r="AM422" i="13"/>
  <c r="AJ422" i="13"/>
  <c r="W422" i="13"/>
  <c r="V422" i="13"/>
  <c r="T422" i="13"/>
  <c r="S422" i="13"/>
  <c r="U422" i="13" s="1"/>
  <c r="Q422" i="13"/>
  <c r="P422" i="13"/>
  <c r="O422" i="13"/>
  <c r="L422" i="13"/>
  <c r="AU421" i="13"/>
  <c r="AT421" i="13"/>
  <c r="AR421" i="13"/>
  <c r="AQ421" i="13"/>
  <c r="AS421" i="13" s="1"/>
  <c r="AO421" i="13"/>
  <c r="AN421" i="13"/>
  <c r="AM421" i="13"/>
  <c r="AJ421" i="13"/>
  <c r="W421" i="13"/>
  <c r="V421" i="13"/>
  <c r="T421" i="13"/>
  <c r="S421" i="13"/>
  <c r="U421" i="13" s="1"/>
  <c r="Q421" i="13"/>
  <c r="P421" i="13"/>
  <c r="O421" i="13"/>
  <c r="L421" i="13"/>
  <c r="AU420" i="13"/>
  <c r="AT420" i="13"/>
  <c r="AR420" i="13"/>
  <c r="AQ420" i="13"/>
  <c r="AS420" i="13" s="1"/>
  <c r="AO420" i="13"/>
  <c r="AN420" i="13"/>
  <c r="AM420" i="13"/>
  <c r="AJ420" i="13"/>
  <c r="W420" i="13"/>
  <c r="V420" i="13"/>
  <c r="T420" i="13"/>
  <c r="S420" i="13"/>
  <c r="U420" i="13" s="1"/>
  <c r="Q420" i="13"/>
  <c r="P420" i="13"/>
  <c r="O420" i="13"/>
  <c r="L420" i="13"/>
  <c r="AU419" i="13"/>
  <c r="AT419" i="13"/>
  <c r="AR419" i="13"/>
  <c r="AQ419" i="13"/>
  <c r="AS419" i="13" s="1"/>
  <c r="AO419" i="13"/>
  <c r="AN419" i="13"/>
  <c r="AM419" i="13"/>
  <c r="AJ419" i="13"/>
  <c r="W419" i="13"/>
  <c r="V419" i="13"/>
  <c r="T419" i="13"/>
  <c r="S419" i="13"/>
  <c r="U419" i="13" s="1"/>
  <c r="Q419" i="13"/>
  <c r="P419" i="13"/>
  <c r="O419" i="13"/>
  <c r="L419" i="13"/>
  <c r="AU418" i="13"/>
  <c r="AT418" i="13"/>
  <c r="AR418" i="13"/>
  <c r="AQ418" i="13"/>
  <c r="AS418" i="13" s="1"/>
  <c r="AO418" i="13"/>
  <c r="AN418" i="13"/>
  <c r="AM418" i="13"/>
  <c r="AJ418" i="13"/>
  <c r="W418" i="13"/>
  <c r="V418" i="13"/>
  <c r="T418" i="13"/>
  <c r="S418" i="13"/>
  <c r="U418" i="13" s="1"/>
  <c r="Q418" i="13"/>
  <c r="P418" i="13"/>
  <c r="O418" i="13"/>
  <c r="L418" i="13"/>
  <c r="AU417" i="13"/>
  <c r="AT417" i="13"/>
  <c r="AR417" i="13"/>
  <c r="AQ417" i="13"/>
  <c r="AS417" i="13" s="1"/>
  <c r="AO417" i="13"/>
  <c r="AN417" i="13"/>
  <c r="AM417" i="13"/>
  <c r="AJ417" i="13"/>
  <c r="W417" i="13"/>
  <c r="V417" i="13"/>
  <c r="T417" i="13"/>
  <c r="S417" i="13"/>
  <c r="U417" i="13" s="1"/>
  <c r="Q417" i="13"/>
  <c r="P417" i="13"/>
  <c r="O417" i="13"/>
  <c r="L417" i="13"/>
  <c r="AU416" i="13"/>
  <c r="AT416" i="13"/>
  <c r="AR416" i="13"/>
  <c r="AQ416" i="13"/>
  <c r="AS416" i="13" s="1"/>
  <c r="AO416" i="13"/>
  <c r="AN416" i="13"/>
  <c r="AM416" i="13"/>
  <c r="AJ416" i="13"/>
  <c r="W416" i="13"/>
  <c r="V416" i="13"/>
  <c r="U416" i="13"/>
  <c r="T416" i="13"/>
  <c r="S416" i="13"/>
  <c r="Q416" i="13"/>
  <c r="P416" i="13"/>
  <c r="O416" i="13"/>
  <c r="L416" i="13"/>
  <c r="AU415" i="13"/>
  <c r="AT415" i="13"/>
  <c r="AR415" i="13"/>
  <c r="AQ415" i="13"/>
  <c r="AS415" i="13" s="1"/>
  <c r="AO415" i="13"/>
  <c r="AN415" i="13"/>
  <c r="AM415" i="13"/>
  <c r="AJ415" i="13"/>
  <c r="W415" i="13"/>
  <c r="V415" i="13"/>
  <c r="T415" i="13"/>
  <c r="S415" i="13"/>
  <c r="U415" i="13" s="1"/>
  <c r="Q415" i="13"/>
  <c r="P415" i="13"/>
  <c r="O415" i="13"/>
  <c r="L415" i="13"/>
  <c r="AU414" i="13"/>
  <c r="AT414" i="13"/>
  <c r="AR414" i="13"/>
  <c r="AQ414" i="13"/>
  <c r="AS414" i="13" s="1"/>
  <c r="AO414" i="13"/>
  <c r="AN414" i="13"/>
  <c r="AM414" i="13"/>
  <c r="AJ414" i="13"/>
  <c r="W414" i="13"/>
  <c r="V414" i="13"/>
  <c r="T414" i="13"/>
  <c r="S414" i="13"/>
  <c r="U414" i="13" s="1"/>
  <c r="Q414" i="13"/>
  <c r="P414" i="13"/>
  <c r="O414" i="13"/>
  <c r="L414" i="13"/>
  <c r="AU413" i="13"/>
  <c r="AT413" i="13"/>
  <c r="AR413" i="13"/>
  <c r="AQ413" i="13"/>
  <c r="AS413" i="13" s="1"/>
  <c r="AO413" i="13"/>
  <c r="AN413" i="13"/>
  <c r="AM413" i="13"/>
  <c r="AJ413" i="13"/>
  <c r="W413" i="13"/>
  <c r="V413" i="13"/>
  <c r="T413" i="13"/>
  <c r="S413" i="13"/>
  <c r="U413" i="13" s="1"/>
  <c r="Q413" i="13"/>
  <c r="P413" i="13"/>
  <c r="O413" i="13"/>
  <c r="L413" i="13"/>
  <c r="AU412" i="13"/>
  <c r="AT412" i="13"/>
  <c r="AR412" i="13"/>
  <c r="AQ412" i="13"/>
  <c r="AS412" i="13" s="1"/>
  <c r="AO412" i="13"/>
  <c r="AN412" i="13"/>
  <c r="AM412" i="13"/>
  <c r="AJ412" i="13"/>
  <c r="W412" i="13"/>
  <c r="V412" i="13"/>
  <c r="T412" i="13"/>
  <c r="S412" i="13"/>
  <c r="U412" i="13" s="1"/>
  <c r="Q412" i="13"/>
  <c r="P412" i="13"/>
  <c r="O412" i="13"/>
  <c r="L412" i="13"/>
  <c r="AU411" i="13"/>
  <c r="AT411" i="13"/>
  <c r="AR411" i="13"/>
  <c r="AQ411" i="13"/>
  <c r="AS411" i="13" s="1"/>
  <c r="AO411" i="13"/>
  <c r="AN411" i="13"/>
  <c r="AM411" i="13"/>
  <c r="AJ411" i="13"/>
  <c r="W411" i="13"/>
  <c r="V411" i="13"/>
  <c r="T411" i="13"/>
  <c r="S411" i="13"/>
  <c r="U411" i="13" s="1"/>
  <c r="Q411" i="13"/>
  <c r="P411" i="13"/>
  <c r="O411" i="13"/>
  <c r="L411" i="13"/>
  <c r="AU410" i="13"/>
  <c r="AT410" i="13"/>
  <c r="AR410" i="13"/>
  <c r="AQ410" i="13"/>
  <c r="AS410" i="13" s="1"/>
  <c r="AO410" i="13"/>
  <c r="AN410" i="13"/>
  <c r="AM410" i="13"/>
  <c r="AJ410" i="13"/>
  <c r="W410" i="13"/>
  <c r="V410" i="13"/>
  <c r="T410" i="13"/>
  <c r="S410" i="13"/>
  <c r="U410" i="13" s="1"/>
  <c r="Q410" i="13"/>
  <c r="P410" i="13"/>
  <c r="O410" i="13"/>
  <c r="L410" i="13"/>
  <c r="AU409" i="13"/>
  <c r="AT409" i="13"/>
  <c r="AR409" i="13"/>
  <c r="AQ409" i="13"/>
  <c r="AS409" i="13" s="1"/>
  <c r="AO409" i="13"/>
  <c r="AN409" i="13"/>
  <c r="AM409" i="13"/>
  <c r="AJ409" i="13"/>
  <c r="W409" i="13"/>
  <c r="V409" i="13"/>
  <c r="T409" i="13"/>
  <c r="S409" i="13"/>
  <c r="U409" i="13" s="1"/>
  <c r="Q409" i="13"/>
  <c r="P409" i="13"/>
  <c r="O409" i="13"/>
  <c r="L409" i="13"/>
  <c r="AU408" i="13"/>
  <c r="AT408" i="13"/>
  <c r="AR408" i="13"/>
  <c r="AQ408" i="13"/>
  <c r="AS408" i="13" s="1"/>
  <c r="AO408" i="13"/>
  <c r="AN408" i="13"/>
  <c r="AM408" i="13"/>
  <c r="AJ408" i="13"/>
  <c r="W408" i="13"/>
  <c r="V408" i="13"/>
  <c r="T408" i="13"/>
  <c r="S408" i="13"/>
  <c r="U408" i="13" s="1"/>
  <c r="Q408" i="13"/>
  <c r="P408" i="13"/>
  <c r="O408" i="13"/>
  <c r="L408" i="13"/>
  <c r="AU407" i="13"/>
  <c r="AT407" i="13"/>
  <c r="AR407" i="13"/>
  <c r="AQ407" i="13"/>
  <c r="AS407" i="13" s="1"/>
  <c r="AO407" i="13"/>
  <c r="AN407" i="13"/>
  <c r="AM407" i="13"/>
  <c r="AJ407" i="13"/>
  <c r="W407" i="13"/>
  <c r="V407" i="13"/>
  <c r="T407" i="13"/>
  <c r="S407" i="13"/>
  <c r="U407" i="13" s="1"/>
  <c r="Q407" i="13"/>
  <c r="P407" i="13"/>
  <c r="O407" i="13"/>
  <c r="L407" i="13"/>
  <c r="AU406" i="13"/>
  <c r="AT406" i="13"/>
  <c r="AR406" i="13"/>
  <c r="AQ406" i="13"/>
  <c r="AS406" i="13" s="1"/>
  <c r="AO406" i="13"/>
  <c r="AN406" i="13"/>
  <c r="AM406" i="13"/>
  <c r="AJ406" i="13"/>
  <c r="W406" i="13"/>
  <c r="V406" i="13"/>
  <c r="U406" i="13"/>
  <c r="T406" i="13"/>
  <c r="S406" i="13"/>
  <c r="Q406" i="13"/>
  <c r="P406" i="13"/>
  <c r="O406" i="13"/>
  <c r="L406" i="13"/>
  <c r="AU405" i="13"/>
  <c r="AT405" i="13"/>
  <c r="AR405" i="13"/>
  <c r="AQ405" i="13"/>
  <c r="AS405" i="13" s="1"/>
  <c r="AO405" i="13"/>
  <c r="AN405" i="13"/>
  <c r="AM405" i="13"/>
  <c r="AJ405" i="13"/>
  <c r="W405" i="13"/>
  <c r="V405" i="13"/>
  <c r="T405" i="13"/>
  <c r="S405" i="13"/>
  <c r="U405" i="13" s="1"/>
  <c r="Q405" i="13"/>
  <c r="P405" i="13"/>
  <c r="O405" i="13"/>
  <c r="L405" i="13"/>
  <c r="AU404" i="13"/>
  <c r="AT404" i="13"/>
  <c r="AR404" i="13"/>
  <c r="AQ404" i="13"/>
  <c r="AS404" i="13" s="1"/>
  <c r="AO404" i="13"/>
  <c r="AN404" i="13"/>
  <c r="AM404" i="13"/>
  <c r="AJ404" i="13"/>
  <c r="W404" i="13"/>
  <c r="V404" i="13"/>
  <c r="T404" i="13"/>
  <c r="S404" i="13"/>
  <c r="U404" i="13" s="1"/>
  <c r="Q404" i="13"/>
  <c r="P404" i="13"/>
  <c r="O404" i="13"/>
  <c r="L404" i="13"/>
  <c r="AU403" i="13"/>
  <c r="AT403" i="13"/>
  <c r="AR403" i="13"/>
  <c r="AQ403" i="13"/>
  <c r="AS403" i="13" s="1"/>
  <c r="AO403" i="13"/>
  <c r="AN403" i="13"/>
  <c r="AM403" i="13"/>
  <c r="AJ403" i="13"/>
  <c r="W403" i="13"/>
  <c r="V403" i="13"/>
  <c r="T403" i="13"/>
  <c r="S403" i="13"/>
  <c r="U403" i="13" s="1"/>
  <c r="Q403" i="13"/>
  <c r="P403" i="13"/>
  <c r="O403" i="13"/>
  <c r="L403" i="13"/>
  <c r="AU402" i="13"/>
  <c r="AT402" i="13"/>
  <c r="AR402" i="13"/>
  <c r="AQ402" i="13"/>
  <c r="AS402" i="13" s="1"/>
  <c r="AO402" i="13"/>
  <c r="AN402" i="13"/>
  <c r="AM402" i="13"/>
  <c r="AJ402" i="13"/>
  <c r="W402" i="13"/>
  <c r="V402" i="13"/>
  <c r="T402" i="13"/>
  <c r="S402" i="13"/>
  <c r="U402" i="13" s="1"/>
  <c r="Q402" i="13"/>
  <c r="P402" i="13"/>
  <c r="O402" i="13"/>
  <c r="L402" i="13"/>
  <c r="AU401" i="13"/>
  <c r="AT401" i="13"/>
  <c r="AR401" i="13"/>
  <c r="AQ401" i="13"/>
  <c r="AS401" i="13" s="1"/>
  <c r="AO401" i="13"/>
  <c r="AN401" i="13"/>
  <c r="AM401" i="13"/>
  <c r="AJ401" i="13"/>
  <c r="W401" i="13"/>
  <c r="V401" i="13"/>
  <c r="T401" i="13"/>
  <c r="S401" i="13"/>
  <c r="U401" i="13" s="1"/>
  <c r="Q401" i="13"/>
  <c r="P401" i="13"/>
  <c r="O401" i="13"/>
  <c r="L401" i="13"/>
  <c r="AU400" i="13"/>
  <c r="AT400" i="13"/>
  <c r="AR400" i="13"/>
  <c r="AQ400" i="13"/>
  <c r="AS400" i="13" s="1"/>
  <c r="AO400" i="13"/>
  <c r="AN400" i="13"/>
  <c r="AM400" i="13"/>
  <c r="AJ400" i="13"/>
  <c r="W400" i="13"/>
  <c r="V400" i="13"/>
  <c r="T400" i="13"/>
  <c r="S400" i="13"/>
  <c r="U400" i="13" s="1"/>
  <c r="Q400" i="13"/>
  <c r="P400" i="13"/>
  <c r="O400" i="13"/>
  <c r="L400" i="13"/>
  <c r="AU399" i="13"/>
  <c r="AT399" i="13"/>
  <c r="AR399" i="13"/>
  <c r="AQ399" i="13"/>
  <c r="AS399" i="13" s="1"/>
  <c r="AO399" i="13"/>
  <c r="AN399" i="13"/>
  <c r="AM399" i="13"/>
  <c r="AJ399" i="13"/>
  <c r="W399" i="13"/>
  <c r="V399" i="13"/>
  <c r="U399" i="13"/>
  <c r="T399" i="13"/>
  <c r="S399" i="13"/>
  <c r="Q399" i="13"/>
  <c r="P399" i="13"/>
  <c r="O399" i="13"/>
  <c r="L399" i="13"/>
  <c r="AU398" i="13"/>
  <c r="AT398" i="13"/>
  <c r="AR398" i="13"/>
  <c r="AQ398" i="13"/>
  <c r="AS398" i="13" s="1"/>
  <c r="AO398" i="13"/>
  <c r="AN398" i="13"/>
  <c r="AM398" i="13"/>
  <c r="AJ398" i="13"/>
  <c r="W398" i="13"/>
  <c r="V398" i="13"/>
  <c r="T398" i="13"/>
  <c r="S398" i="13"/>
  <c r="U398" i="13" s="1"/>
  <c r="Q398" i="13"/>
  <c r="P398" i="13"/>
  <c r="O398" i="13"/>
  <c r="L398" i="13"/>
  <c r="AU397" i="13"/>
  <c r="AT397" i="13"/>
  <c r="AR397" i="13"/>
  <c r="AQ397" i="13"/>
  <c r="AS397" i="13" s="1"/>
  <c r="AO397" i="13"/>
  <c r="AN397" i="13"/>
  <c r="AM397" i="13"/>
  <c r="AJ397" i="13"/>
  <c r="W397" i="13"/>
  <c r="V397" i="13"/>
  <c r="T397" i="13"/>
  <c r="S397" i="13"/>
  <c r="U397" i="13" s="1"/>
  <c r="Q397" i="13"/>
  <c r="P397" i="13"/>
  <c r="O397" i="13"/>
  <c r="L397" i="13"/>
  <c r="AU396" i="13"/>
  <c r="AT396" i="13"/>
  <c r="AR396" i="13"/>
  <c r="AQ396" i="13"/>
  <c r="AS396" i="13" s="1"/>
  <c r="AO396" i="13"/>
  <c r="AN396" i="13"/>
  <c r="AM396" i="13"/>
  <c r="AJ396" i="13"/>
  <c r="W396" i="13"/>
  <c r="V396" i="13"/>
  <c r="T396" i="13"/>
  <c r="S396" i="13"/>
  <c r="U396" i="13" s="1"/>
  <c r="Q396" i="13"/>
  <c r="P396" i="13"/>
  <c r="O396" i="13"/>
  <c r="L396" i="13"/>
  <c r="AU395" i="13"/>
  <c r="AT395" i="13"/>
  <c r="AR395" i="13"/>
  <c r="AQ395" i="13"/>
  <c r="AS395" i="13" s="1"/>
  <c r="AO395" i="13"/>
  <c r="AN395" i="13"/>
  <c r="AM395" i="13"/>
  <c r="AJ395" i="13"/>
  <c r="W395" i="13"/>
  <c r="V395" i="13"/>
  <c r="T395" i="13"/>
  <c r="S395" i="13"/>
  <c r="U395" i="13" s="1"/>
  <c r="Q395" i="13"/>
  <c r="P395" i="13"/>
  <c r="O395" i="13"/>
  <c r="L395" i="13"/>
  <c r="AU394" i="13"/>
  <c r="AT394" i="13"/>
  <c r="AR394" i="13"/>
  <c r="AQ394" i="13"/>
  <c r="AS394" i="13" s="1"/>
  <c r="AO394" i="13"/>
  <c r="AN394" i="13"/>
  <c r="AM394" i="13"/>
  <c r="AJ394" i="13"/>
  <c r="W394" i="13"/>
  <c r="V394" i="13"/>
  <c r="T394" i="13"/>
  <c r="S394" i="13"/>
  <c r="U394" i="13" s="1"/>
  <c r="Q394" i="13"/>
  <c r="P394" i="13"/>
  <c r="O394" i="13"/>
  <c r="L394" i="13"/>
  <c r="AU393" i="13"/>
  <c r="AT393" i="13"/>
  <c r="AR393" i="13"/>
  <c r="AQ393" i="13"/>
  <c r="AS393" i="13" s="1"/>
  <c r="AO393" i="13"/>
  <c r="AN393" i="13"/>
  <c r="AM393" i="13"/>
  <c r="AJ393" i="13"/>
  <c r="W393" i="13"/>
  <c r="V393" i="13"/>
  <c r="T393" i="13"/>
  <c r="S393" i="13"/>
  <c r="U393" i="13" s="1"/>
  <c r="Q393" i="13"/>
  <c r="P393" i="13"/>
  <c r="O393" i="13"/>
  <c r="L393" i="13"/>
  <c r="AU392" i="13"/>
  <c r="AT392" i="13"/>
  <c r="AR392" i="13"/>
  <c r="AQ392" i="13"/>
  <c r="AS392" i="13" s="1"/>
  <c r="AO392" i="13"/>
  <c r="AN392" i="13"/>
  <c r="AM392" i="13"/>
  <c r="AJ392" i="13"/>
  <c r="W392" i="13"/>
  <c r="V392" i="13"/>
  <c r="T392" i="13"/>
  <c r="S392" i="13"/>
  <c r="U392" i="13" s="1"/>
  <c r="Q392" i="13"/>
  <c r="P392" i="13"/>
  <c r="O392" i="13"/>
  <c r="L392" i="13"/>
  <c r="AU391" i="13"/>
  <c r="AT391" i="13"/>
  <c r="AR391" i="13"/>
  <c r="AQ391" i="13"/>
  <c r="AS391" i="13" s="1"/>
  <c r="AO391" i="13"/>
  <c r="AN391" i="13"/>
  <c r="AM391" i="13"/>
  <c r="AJ391" i="13"/>
  <c r="W391" i="13"/>
  <c r="V391" i="13"/>
  <c r="T391" i="13"/>
  <c r="S391" i="13"/>
  <c r="U391" i="13" s="1"/>
  <c r="Q391" i="13"/>
  <c r="P391" i="13"/>
  <c r="O391" i="13"/>
  <c r="L391" i="13"/>
  <c r="AU390" i="13"/>
  <c r="AT390" i="13"/>
  <c r="AR390" i="13"/>
  <c r="AQ390" i="13"/>
  <c r="AS390" i="13" s="1"/>
  <c r="AO390" i="13"/>
  <c r="AN390" i="13"/>
  <c r="AM390" i="13"/>
  <c r="AJ390" i="13"/>
  <c r="W390" i="13"/>
  <c r="V390" i="13"/>
  <c r="T390" i="13"/>
  <c r="S390" i="13"/>
  <c r="U390" i="13" s="1"/>
  <c r="Q390" i="13"/>
  <c r="P390" i="13"/>
  <c r="O390" i="13"/>
  <c r="L390" i="13"/>
  <c r="AU389" i="13"/>
  <c r="AT389" i="13"/>
  <c r="AR389" i="13"/>
  <c r="AQ389" i="13"/>
  <c r="AS389" i="13" s="1"/>
  <c r="AO389" i="13"/>
  <c r="AN389" i="13"/>
  <c r="AM389" i="13"/>
  <c r="AJ389" i="13"/>
  <c r="W389" i="13"/>
  <c r="V389" i="13"/>
  <c r="T389" i="13"/>
  <c r="S389" i="13"/>
  <c r="U389" i="13" s="1"/>
  <c r="Q389" i="13"/>
  <c r="P389" i="13"/>
  <c r="O389" i="13"/>
  <c r="L389" i="13"/>
  <c r="AU388" i="13"/>
  <c r="AT388" i="13"/>
  <c r="AR388" i="13"/>
  <c r="AQ388" i="13"/>
  <c r="AS388" i="13" s="1"/>
  <c r="AO388" i="13"/>
  <c r="AN388" i="13"/>
  <c r="AM388" i="13"/>
  <c r="AJ388" i="13"/>
  <c r="W388" i="13"/>
  <c r="V388" i="13"/>
  <c r="T388" i="13"/>
  <c r="S388" i="13"/>
  <c r="U388" i="13" s="1"/>
  <c r="Q388" i="13"/>
  <c r="P388" i="13"/>
  <c r="O388" i="13"/>
  <c r="L388" i="13"/>
  <c r="AU387" i="13"/>
  <c r="AT387" i="13"/>
  <c r="AR387" i="13"/>
  <c r="AQ387" i="13"/>
  <c r="AS387" i="13" s="1"/>
  <c r="AO387" i="13"/>
  <c r="AN387" i="13"/>
  <c r="AM387" i="13"/>
  <c r="AJ387" i="13"/>
  <c r="W387" i="13"/>
  <c r="V387" i="13"/>
  <c r="T387" i="13"/>
  <c r="S387" i="13"/>
  <c r="U387" i="13" s="1"/>
  <c r="Q387" i="13"/>
  <c r="P387" i="13"/>
  <c r="O387" i="13"/>
  <c r="L387" i="13"/>
  <c r="AU386" i="13"/>
  <c r="AT386" i="13"/>
  <c r="AR386" i="13"/>
  <c r="AQ386" i="13"/>
  <c r="AS386" i="13" s="1"/>
  <c r="AO386" i="13"/>
  <c r="AN386" i="13"/>
  <c r="AM386" i="13"/>
  <c r="AJ386" i="13"/>
  <c r="W386" i="13"/>
  <c r="V386" i="13"/>
  <c r="T386" i="13"/>
  <c r="S386" i="13"/>
  <c r="U386" i="13" s="1"/>
  <c r="Q386" i="13"/>
  <c r="P386" i="13"/>
  <c r="O386" i="13"/>
  <c r="L386" i="13"/>
  <c r="AU385" i="13"/>
  <c r="AT385" i="13"/>
  <c r="AS385" i="13"/>
  <c r="AR385" i="13"/>
  <c r="AQ385" i="13"/>
  <c r="AO385" i="13"/>
  <c r="AN385" i="13"/>
  <c r="AM385" i="13"/>
  <c r="AJ385" i="13"/>
  <c r="W385" i="13"/>
  <c r="V385" i="13"/>
  <c r="T385" i="13"/>
  <c r="S385" i="13"/>
  <c r="U385" i="13" s="1"/>
  <c r="Q385" i="13"/>
  <c r="P385" i="13"/>
  <c r="O385" i="13"/>
  <c r="L385" i="13"/>
  <c r="AU384" i="13"/>
  <c r="AT384" i="13"/>
  <c r="AR384" i="13"/>
  <c r="AQ384" i="13"/>
  <c r="AS384" i="13" s="1"/>
  <c r="AO384" i="13"/>
  <c r="AN384" i="13"/>
  <c r="AM384" i="13"/>
  <c r="AJ384" i="13"/>
  <c r="W384" i="13"/>
  <c r="V384" i="13"/>
  <c r="T384" i="13"/>
  <c r="S384" i="13"/>
  <c r="U384" i="13" s="1"/>
  <c r="Q384" i="13"/>
  <c r="P384" i="13"/>
  <c r="O384" i="13"/>
  <c r="L384" i="13"/>
  <c r="AU383" i="13"/>
  <c r="AT383" i="13"/>
  <c r="AR383" i="13"/>
  <c r="AQ383" i="13"/>
  <c r="AS383" i="13" s="1"/>
  <c r="AO383" i="13"/>
  <c r="AN383" i="13"/>
  <c r="AM383" i="13"/>
  <c r="AJ383" i="13"/>
  <c r="W383" i="13"/>
  <c r="V383" i="13"/>
  <c r="T383" i="13"/>
  <c r="S383" i="13"/>
  <c r="U383" i="13" s="1"/>
  <c r="Q383" i="13"/>
  <c r="P383" i="13"/>
  <c r="O383" i="13"/>
  <c r="L383" i="13"/>
  <c r="AU382" i="13"/>
  <c r="AT382" i="13"/>
  <c r="AR382" i="13"/>
  <c r="AQ382" i="13"/>
  <c r="AS382" i="13" s="1"/>
  <c r="AO382" i="13"/>
  <c r="AN382" i="13"/>
  <c r="AM382" i="13"/>
  <c r="AJ382" i="13"/>
  <c r="W382" i="13"/>
  <c r="V382" i="13"/>
  <c r="T382" i="13"/>
  <c r="S382" i="13"/>
  <c r="U382" i="13" s="1"/>
  <c r="Q382" i="13"/>
  <c r="P382" i="13"/>
  <c r="O382" i="13"/>
  <c r="L382" i="13"/>
  <c r="AU381" i="13"/>
  <c r="AT381" i="13"/>
  <c r="AR381" i="13"/>
  <c r="AQ381" i="13"/>
  <c r="AS381" i="13" s="1"/>
  <c r="AO381" i="13"/>
  <c r="AN381" i="13"/>
  <c r="AM381" i="13"/>
  <c r="AJ381" i="13"/>
  <c r="W381" i="13"/>
  <c r="V381" i="13"/>
  <c r="T381" i="13"/>
  <c r="S381" i="13"/>
  <c r="U381" i="13" s="1"/>
  <c r="Q381" i="13"/>
  <c r="P381" i="13"/>
  <c r="O381" i="13"/>
  <c r="L381" i="13"/>
  <c r="AU380" i="13"/>
  <c r="AT380" i="13"/>
  <c r="AR380" i="13"/>
  <c r="AQ380" i="13"/>
  <c r="AS380" i="13" s="1"/>
  <c r="AO380" i="13"/>
  <c r="AN380" i="13"/>
  <c r="AM380" i="13"/>
  <c r="AJ380" i="13"/>
  <c r="W380" i="13"/>
  <c r="V380" i="13"/>
  <c r="T380" i="13"/>
  <c r="S380" i="13"/>
  <c r="U380" i="13" s="1"/>
  <c r="Q380" i="13"/>
  <c r="P380" i="13"/>
  <c r="O380" i="13"/>
  <c r="L380" i="13"/>
  <c r="AU379" i="13"/>
  <c r="AT379" i="13"/>
  <c r="AR379" i="13"/>
  <c r="AQ379" i="13"/>
  <c r="AS379" i="13" s="1"/>
  <c r="AO379" i="13"/>
  <c r="AN379" i="13"/>
  <c r="AM379" i="13"/>
  <c r="AJ379" i="13"/>
  <c r="W379" i="13"/>
  <c r="V379" i="13"/>
  <c r="U379" i="13"/>
  <c r="T379" i="13"/>
  <c r="S379" i="13"/>
  <c r="Q379" i="13"/>
  <c r="P379" i="13"/>
  <c r="O379" i="13"/>
  <c r="L379" i="13"/>
  <c r="AU378" i="13"/>
  <c r="AT378" i="13"/>
  <c r="AR378" i="13"/>
  <c r="AQ378" i="13"/>
  <c r="AS378" i="13" s="1"/>
  <c r="AO378" i="13"/>
  <c r="AN378" i="13"/>
  <c r="AM378" i="13"/>
  <c r="AJ378" i="13"/>
  <c r="W378" i="13"/>
  <c r="V378" i="13"/>
  <c r="T378" i="13"/>
  <c r="S378" i="13"/>
  <c r="U378" i="13" s="1"/>
  <c r="Q378" i="13"/>
  <c r="P378" i="13"/>
  <c r="O378" i="13"/>
  <c r="L378" i="13"/>
  <c r="AU377" i="13"/>
  <c r="AT377" i="13"/>
  <c r="AR377" i="13"/>
  <c r="AQ377" i="13"/>
  <c r="AS377" i="13" s="1"/>
  <c r="AO377" i="13"/>
  <c r="AN377" i="13"/>
  <c r="AM377" i="13"/>
  <c r="AJ377" i="13"/>
  <c r="W377" i="13"/>
  <c r="V377" i="13"/>
  <c r="T377" i="13"/>
  <c r="S377" i="13"/>
  <c r="U377" i="13" s="1"/>
  <c r="Q377" i="13"/>
  <c r="P377" i="13"/>
  <c r="O377" i="13"/>
  <c r="L377" i="13"/>
  <c r="AU376" i="13"/>
  <c r="AT376" i="13"/>
  <c r="AR376" i="13"/>
  <c r="AQ376" i="13"/>
  <c r="AS376" i="13" s="1"/>
  <c r="AO376" i="13"/>
  <c r="AN376" i="13"/>
  <c r="AM376" i="13"/>
  <c r="AJ376" i="13"/>
  <c r="W376" i="13"/>
  <c r="V376" i="13"/>
  <c r="T376" i="13"/>
  <c r="S376" i="13"/>
  <c r="U376" i="13" s="1"/>
  <c r="Q376" i="13"/>
  <c r="P376" i="13"/>
  <c r="O376" i="13"/>
  <c r="L376" i="13"/>
  <c r="AU375" i="13"/>
  <c r="AT375" i="13"/>
  <c r="AR375" i="13"/>
  <c r="AQ375" i="13"/>
  <c r="AS375" i="13" s="1"/>
  <c r="AO375" i="13"/>
  <c r="AN375" i="13"/>
  <c r="AM375" i="13"/>
  <c r="AJ375" i="13"/>
  <c r="W375" i="13"/>
  <c r="V375" i="13"/>
  <c r="T375" i="13"/>
  <c r="S375" i="13"/>
  <c r="U375" i="13" s="1"/>
  <c r="Q375" i="13"/>
  <c r="P375" i="13"/>
  <c r="O375" i="13"/>
  <c r="L375" i="13"/>
  <c r="AU374" i="13"/>
  <c r="AT374" i="13"/>
  <c r="AR374" i="13"/>
  <c r="AQ374" i="13"/>
  <c r="AS374" i="13" s="1"/>
  <c r="AO374" i="13"/>
  <c r="AN374" i="13"/>
  <c r="AM374" i="13"/>
  <c r="AJ374" i="13"/>
  <c r="W374" i="13"/>
  <c r="V374" i="13"/>
  <c r="T374" i="13"/>
  <c r="S374" i="13"/>
  <c r="U374" i="13" s="1"/>
  <c r="Q374" i="13"/>
  <c r="P374" i="13"/>
  <c r="O374" i="13"/>
  <c r="L374" i="13"/>
  <c r="AU373" i="13"/>
  <c r="AT373" i="13"/>
  <c r="AR373" i="13"/>
  <c r="AQ373" i="13"/>
  <c r="AS373" i="13" s="1"/>
  <c r="AO373" i="13"/>
  <c r="AN373" i="13"/>
  <c r="AM373" i="13"/>
  <c r="AJ373" i="13"/>
  <c r="W373" i="13"/>
  <c r="V373" i="13"/>
  <c r="T373" i="13"/>
  <c r="S373" i="13"/>
  <c r="U373" i="13" s="1"/>
  <c r="Q373" i="13"/>
  <c r="P373" i="13"/>
  <c r="O373" i="13"/>
  <c r="L373" i="13"/>
  <c r="AU372" i="13"/>
  <c r="AT372" i="13"/>
  <c r="AR372" i="13"/>
  <c r="AQ372" i="13"/>
  <c r="AS372" i="13" s="1"/>
  <c r="AO372" i="13"/>
  <c r="AN372" i="13"/>
  <c r="AM372" i="13"/>
  <c r="AJ372" i="13"/>
  <c r="W372" i="13"/>
  <c r="V372" i="13"/>
  <c r="U372" i="13"/>
  <c r="T372" i="13"/>
  <c r="S372" i="13"/>
  <c r="Q372" i="13"/>
  <c r="P372" i="13"/>
  <c r="O372" i="13"/>
  <c r="L372" i="13"/>
  <c r="AU371" i="13"/>
  <c r="AT371" i="13"/>
  <c r="AR371" i="13"/>
  <c r="AQ371" i="13"/>
  <c r="AS371" i="13" s="1"/>
  <c r="AO371" i="13"/>
  <c r="AN371" i="13"/>
  <c r="AM371" i="13"/>
  <c r="AJ371" i="13"/>
  <c r="W371" i="13"/>
  <c r="V371" i="13"/>
  <c r="T371" i="13"/>
  <c r="S371" i="13"/>
  <c r="U371" i="13" s="1"/>
  <c r="Q371" i="13"/>
  <c r="P371" i="13"/>
  <c r="O371" i="13"/>
  <c r="L371" i="13"/>
  <c r="AU370" i="13"/>
  <c r="AT370" i="13"/>
  <c r="AR370" i="13"/>
  <c r="AQ370" i="13"/>
  <c r="AS370" i="13" s="1"/>
  <c r="AO370" i="13"/>
  <c r="AN370" i="13"/>
  <c r="AM370" i="13"/>
  <c r="AJ370" i="13"/>
  <c r="W370" i="13"/>
  <c r="V370" i="13"/>
  <c r="T370" i="13"/>
  <c r="S370" i="13"/>
  <c r="U370" i="13" s="1"/>
  <c r="Q370" i="13"/>
  <c r="P370" i="13"/>
  <c r="O370" i="13"/>
  <c r="L370" i="13"/>
  <c r="AU369" i="13"/>
  <c r="AT369" i="13"/>
  <c r="AR369" i="13"/>
  <c r="AQ369" i="13"/>
  <c r="AS369" i="13" s="1"/>
  <c r="AO369" i="13"/>
  <c r="AN369" i="13"/>
  <c r="AM369" i="13"/>
  <c r="AJ369" i="13"/>
  <c r="W369" i="13"/>
  <c r="V369" i="13"/>
  <c r="T369" i="13"/>
  <c r="S369" i="13"/>
  <c r="U369" i="13" s="1"/>
  <c r="Q369" i="13"/>
  <c r="P369" i="13"/>
  <c r="O369" i="13"/>
  <c r="L369" i="13"/>
  <c r="AU368" i="13"/>
  <c r="AT368" i="13"/>
  <c r="AR368" i="13"/>
  <c r="AQ368" i="13"/>
  <c r="AS368" i="13" s="1"/>
  <c r="AO368" i="13"/>
  <c r="AN368" i="13"/>
  <c r="AM368" i="13"/>
  <c r="AJ368" i="13"/>
  <c r="W368" i="13"/>
  <c r="V368" i="13"/>
  <c r="U368" i="13"/>
  <c r="T368" i="13"/>
  <c r="S368" i="13"/>
  <c r="Q368" i="13"/>
  <c r="P368" i="13"/>
  <c r="O368" i="13"/>
  <c r="L368" i="13"/>
  <c r="AU367" i="13"/>
  <c r="AT367" i="13"/>
  <c r="AR367" i="13"/>
  <c r="AQ367" i="13"/>
  <c r="AS367" i="13" s="1"/>
  <c r="AO367" i="13"/>
  <c r="AN367" i="13"/>
  <c r="AM367" i="13"/>
  <c r="AJ367" i="13"/>
  <c r="W367" i="13"/>
  <c r="V367" i="13"/>
  <c r="T367" i="13"/>
  <c r="S367" i="13"/>
  <c r="U367" i="13" s="1"/>
  <c r="Q367" i="13"/>
  <c r="P367" i="13"/>
  <c r="O367" i="13"/>
  <c r="L367" i="13"/>
  <c r="AU366" i="13"/>
  <c r="AT366" i="13"/>
  <c r="AR366" i="13"/>
  <c r="AQ366" i="13"/>
  <c r="AS366" i="13" s="1"/>
  <c r="AO366" i="13"/>
  <c r="AN366" i="13"/>
  <c r="AM366" i="13"/>
  <c r="AJ366" i="13"/>
  <c r="W366" i="13"/>
  <c r="V366" i="13"/>
  <c r="T366" i="13"/>
  <c r="S366" i="13"/>
  <c r="U366" i="13" s="1"/>
  <c r="Q366" i="13"/>
  <c r="P366" i="13"/>
  <c r="O366" i="13"/>
  <c r="L366" i="13"/>
  <c r="AU365" i="13"/>
  <c r="AT365" i="13"/>
  <c r="AR365" i="13"/>
  <c r="AQ365" i="13"/>
  <c r="AS365" i="13" s="1"/>
  <c r="AO365" i="13"/>
  <c r="AN365" i="13"/>
  <c r="AM365" i="13"/>
  <c r="AJ365" i="13"/>
  <c r="W365" i="13"/>
  <c r="V365" i="13"/>
  <c r="T365" i="13"/>
  <c r="S365" i="13"/>
  <c r="U365" i="13" s="1"/>
  <c r="Q365" i="13"/>
  <c r="P365" i="13"/>
  <c r="O365" i="13"/>
  <c r="L365" i="13"/>
  <c r="AU364" i="13"/>
  <c r="AT364" i="13"/>
  <c r="AS364" i="13"/>
  <c r="AR364" i="13"/>
  <c r="AQ364" i="13"/>
  <c r="AO364" i="13"/>
  <c r="AN364" i="13"/>
  <c r="AM364" i="13"/>
  <c r="AJ364" i="13"/>
  <c r="W364" i="13"/>
  <c r="V364" i="13"/>
  <c r="T364" i="13"/>
  <c r="S364" i="13"/>
  <c r="U364" i="13" s="1"/>
  <c r="Q364" i="13"/>
  <c r="P364" i="13"/>
  <c r="O364" i="13"/>
  <c r="L364" i="13"/>
  <c r="AU363" i="13"/>
  <c r="AT363" i="13"/>
  <c r="AR363" i="13"/>
  <c r="AQ363" i="13"/>
  <c r="AS363" i="13" s="1"/>
  <c r="AO363" i="13"/>
  <c r="AN363" i="13"/>
  <c r="AM363" i="13"/>
  <c r="AJ363" i="13"/>
  <c r="W363" i="13"/>
  <c r="V363" i="13"/>
  <c r="T363" i="13"/>
  <c r="S363" i="13"/>
  <c r="U363" i="13" s="1"/>
  <c r="Q363" i="13"/>
  <c r="P363" i="13"/>
  <c r="O363" i="13"/>
  <c r="L363" i="13"/>
  <c r="AU362" i="13"/>
  <c r="AT362" i="13"/>
  <c r="AR362" i="13"/>
  <c r="AQ362" i="13"/>
  <c r="AS362" i="13" s="1"/>
  <c r="AO362" i="13"/>
  <c r="AN362" i="13"/>
  <c r="AM362" i="13"/>
  <c r="AJ362" i="13"/>
  <c r="W362" i="13"/>
  <c r="V362" i="13"/>
  <c r="T362" i="13"/>
  <c r="S362" i="13"/>
  <c r="U362" i="13" s="1"/>
  <c r="Q362" i="13"/>
  <c r="P362" i="13"/>
  <c r="O362" i="13"/>
  <c r="L362" i="13"/>
  <c r="AU361" i="13"/>
  <c r="AT361" i="13"/>
  <c r="AR361" i="13"/>
  <c r="AQ361" i="13"/>
  <c r="AS361" i="13" s="1"/>
  <c r="AO361" i="13"/>
  <c r="AN361" i="13"/>
  <c r="AM361" i="13"/>
  <c r="AJ361" i="13"/>
  <c r="W361" i="13"/>
  <c r="V361" i="13"/>
  <c r="U361" i="13"/>
  <c r="T361" i="13"/>
  <c r="S361" i="13"/>
  <c r="Q361" i="13"/>
  <c r="P361" i="13"/>
  <c r="O361" i="13"/>
  <c r="L361" i="13"/>
  <c r="AU360" i="13"/>
  <c r="AT360" i="13"/>
  <c r="AR360" i="13"/>
  <c r="AQ360" i="13"/>
  <c r="AS360" i="13" s="1"/>
  <c r="AO360" i="13"/>
  <c r="AN360" i="13"/>
  <c r="AM360" i="13"/>
  <c r="AJ360" i="13"/>
  <c r="W360" i="13"/>
  <c r="V360" i="13"/>
  <c r="T360" i="13"/>
  <c r="S360" i="13"/>
  <c r="U360" i="13" s="1"/>
  <c r="Q360" i="13"/>
  <c r="P360" i="13"/>
  <c r="O360" i="13"/>
  <c r="L360" i="13"/>
  <c r="AU359" i="13"/>
  <c r="AT359" i="13"/>
  <c r="AS359" i="13"/>
  <c r="AR359" i="13"/>
  <c r="AQ359" i="13"/>
  <c r="AO359" i="13"/>
  <c r="AN359" i="13"/>
  <c r="AM359" i="13"/>
  <c r="AJ359" i="13"/>
  <c r="W359" i="13"/>
  <c r="V359" i="13"/>
  <c r="T359" i="13"/>
  <c r="S359" i="13"/>
  <c r="U359" i="13" s="1"/>
  <c r="Q359" i="13"/>
  <c r="P359" i="13"/>
  <c r="O359" i="13"/>
  <c r="L359" i="13"/>
  <c r="AU358" i="13"/>
  <c r="AT358" i="13"/>
  <c r="AR358" i="13"/>
  <c r="AQ358" i="13"/>
  <c r="AS358" i="13" s="1"/>
  <c r="AO358" i="13"/>
  <c r="AN358" i="13"/>
  <c r="AM358" i="13"/>
  <c r="AJ358" i="13"/>
  <c r="W358" i="13"/>
  <c r="V358" i="13"/>
  <c r="T358" i="13"/>
  <c r="S358" i="13"/>
  <c r="U358" i="13" s="1"/>
  <c r="Q358" i="13"/>
  <c r="P358" i="13"/>
  <c r="O358" i="13"/>
  <c r="L358" i="13"/>
  <c r="AU357" i="13"/>
  <c r="AT357" i="13"/>
  <c r="AR357" i="13"/>
  <c r="AQ357" i="13"/>
  <c r="AS357" i="13" s="1"/>
  <c r="AO357" i="13"/>
  <c r="AN357" i="13"/>
  <c r="AM357" i="13"/>
  <c r="AJ357" i="13"/>
  <c r="W357" i="13"/>
  <c r="V357" i="13"/>
  <c r="T357" i="13"/>
  <c r="S357" i="13"/>
  <c r="U357" i="13" s="1"/>
  <c r="Q357" i="13"/>
  <c r="P357" i="13"/>
  <c r="O357" i="13"/>
  <c r="L357" i="13"/>
  <c r="AU356" i="13"/>
  <c r="AT356" i="13"/>
  <c r="AR356" i="13"/>
  <c r="AQ356" i="13"/>
  <c r="AS356" i="13" s="1"/>
  <c r="AO356" i="13"/>
  <c r="AN356" i="13"/>
  <c r="AM356" i="13"/>
  <c r="AJ356" i="13"/>
  <c r="W356" i="13"/>
  <c r="V356" i="13"/>
  <c r="T356" i="13"/>
  <c r="S356" i="13"/>
  <c r="U356" i="13" s="1"/>
  <c r="Q356" i="13"/>
  <c r="P356" i="13"/>
  <c r="O356" i="13"/>
  <c r="L356" i="13"/>
  <c r="AU355" i="13"/>
  <c r="AT355" i="13"/>
  <c r="AR355" i="13"/>
  <c r="AQ355" i="13"/>
  <c r="AS355" i="13" s="1"/>
  <c r="AO355" i="13"/>
  <c r="AN355" i="13"/>
  <c r="AM355" i="13"/>
  <c r="AJ355" i="13"/>
  <c r="W355" i="13"/>
  <c r="V355" i="13"/>
  <c r="T355" i="13"/>
  <c r="S355" i="13"/>
  <c r="U355" i="13" s="1"/>
  <c r="Q355" i="13"/>
  <c r="P355" i="13"/>
  <c r="O355" i="13"/>
  <c r="L355" i="13"/>
  <c r="AU354" i="13"/>
  <c r="AT354" i="13"/>
  <c r="AR354" i="13"/>
  <c r="AQ354" i="13"/>
  <c r="AS354" i="13" s="1"/>
  <c r="AO354" i="13"/>
  <c r="AN354" i="13"/>
  <c r="AM354" i="13"/>
  <c r="AJ354" i="13"/>
  <c r="W354" i="13"/>
  <c r="V354" i="13"/>
  <c r="T354" i="13"/>
  <c r="S354" i="13"/>
  <c r="U354" i="13" s="1"/>
  <c r="Q354" i="13"/>
  <c r="P354" i="13"/>
  <c r="O354" i="13"/>
  <c r="L354" i="13"/>
  <c r="AU353" i="13"/>
  <c r="AT353" i="13"/>
  <c r="AR353" i="13"/>
  <c r="AQ353" i="13"/>
  <c r="AS353" i="13" s="1"/>
  <c r="AO353" i="13"/>
  <c r="AN353" i="13"/>
  <c r="AM353" i="13"/>
  <c r="AJ353" i="13"/>
  <c r="W353" i="13"/>
  <c r="V353" i="13"/>
  <c r="T353" i="13"/>
  <c r="S353" i="13"/>
  <c r="U353" i="13" s="1"/>
  <c r="Q353" i="13"/>
  <c r="P353" i="13"/>
  <c r="O353" i="13"/>
  <c r="L353" i="13"/>
  <c r="AU352" i="13"/>
  <c r="AT352" i="13"/>
  <c r="AR352" i="13"/>
  <c r="AQ352" i="13"/>
  <c r="AS352" i="13" s="1"/>
  <c r="AO352" i="13"/>
  <c r="AN352" i="13"/>
  <c r="AM352" i="13"/>
  <c r="AJ352" i="13"/>
  <c r="W352" i="13"/>
  <c r="V352" i="13"/>
  <c r="T352" i="13"/>
  <c r="S352" i="13"/>
  <c r="U352" i="13" s="1"/>
  <c r="Q352" i="13"/>
  <c r="P352" i="13"/>
  <c r="O352" i="13"/>
  <c r="L352" i="13"/>
  <c r="AU351" i="13"/>
  <c r="AT351" i="13"/>
  <c r="AR351" i="13"/>
  <c r="AQ351" i="13"/>
  <c r="AS351" i="13" s="1"/>
  <c r="AO351" i="13"/>
  <c r="AN351" i="13"/>
  <c r="AM351" i="13"/>
  <c r="AJ351" i="13"/>
  <c r="W351" i="13"/>
  <c r="V351" i="13"/>
  <c r="T351" i="13"/>
  <c r="S351" i="13"/>
  <c r="U351" i="13" s="1"/>
  <c r="Q351" i="13"/>
  <c r="P351" i="13"/>
  <c r="O351" i="13"/>
  <c r="L351" i="13"/>
  <c r="AU350" i="13"/>
  <c r="AT350" i="13"/>
  <c r="AR350" i="13"/>
  <c r="AQ350" i="13"/>
  <c r="AS350" i="13" s="1"/>
  <c r="AO350" i="13"/>
  <c r="AN350" i="13"/>
  <c r="AM350" i="13"/>
  <c r="AJ350" i="13"/>
  <c r="W350" i="13"/>
  <c r="V350" i="13"/>
  <c r="T350" i="13"/>
  <c r="S350" i="13"/>
  <c r="U350" i="13" s="1"/>
  <c r="Q350" i="13"/>
  <c r="P350" i="13"/>
  <c r="O350" i="13"/>
  <c r="L350" i="13"/>
  <c r="AU349" i="13"/>
  <c r="AT349" i="13"/>
  <c r="AR349" i="13"/>
  <c r="AQ349" i="13"/>
  <c r="AS349" i="13" s="1"/>
  <c r="AO349" i="13"/>
  <c r="AN349" i="13"/>
  <c r="AM349" i="13"/>
  <c r="AJ349" i="13"/>
  <c r="W349" i="13"/>
  <c r="V349" i="13"/>
  <c r="T349" i="13"/>
  <c r="S349" i="13"/>
  <c r="U349" i="13" s="1"/>
  <c r="Q349" i="13"/>
  <c r="P349" i="13"/>
  <c r="O349" i="13"/>
  <c r="L349" i="13"/>
  <c r="AU348" i="13"/>
  <c r="AT348" i="13"/>
  <c r="AR348" i="13"/>
  <c r="AQ348" i="13"/>
  <c r="AS348" i="13" s="1"/>
  <c r="AO348" i="13"/>
  <c r="AN348" i="13"/>
  <c r="AM348" i="13"/>
  <c r="AJ348" i="13"/>
  <c r="W348" i="13"/>
  <c r="V348" i="13"/>
  <c r="T348" i="13"/>
  <c r="S348" i="13"/>
  <c r="U348" i="13" s="1"/>
  <c r="Q348" i="13"/>
  <c r="P348" i="13"/>
  <c r="O348" i="13"/>
  <c r="L348" i="13"/>
  <c r="AU347" i="13"/>
  <c r="AT347" i="13"/>
  <c r="AR347" i="13"/>
  <c r="AQ347" i="13"/>
  <c r="AS347" i="13" s="1"/>
  <c r="AO347" i="13"/>
  <c r="AN347" i="13"/>
  <c r="AM347" i="13"/>
  <c r="AJ347" i="13"/>
  <c r="W347" i="13"/>
  <c r="V347" i="13"/>
  <c r="T347" i="13"/>
  <c r="S347" i="13"/>
  <c r="U347" i="13" s="1"/>
  <c r="Q347" i="13"/>
  <c r="P347" i="13"/>
  <c r="O347" i="13"/>
  <c r="L347" i="13"/>
  <c r="AU346" i="13"/>
  <c r="AT346" i="13"/>
  <c r="AR346" i="13"/>
  <c r="AQ346" i="13"/>
  <c r="AS346" i="13" s="1"/>
  <c r="AO346" i="13"/>
  <c r="AN346" i="13"/>
  <c r="AM346" i="13"/>
  <c r="AJ346" i="13"/>
  <c r="W346" i="13"/>
  <c r="V346" i="13"/>
  <c r="T346" i="13"/>
  <c r="S346" i="13"/>
  <c r="U346" i="13" s="1"/>
  <c r="Q346" i="13"/>
  <c r="P346" i="13"/>
  <c r="O346" i="13"/>
  <c r="L346" i="13"/>
  <c r="AU345" i="13"/>
  <c r="AT345" i="13"/>
  <c r="AR345" i="13"/>
  <c r="AQ345" i="13"/>
  <c r="AS345" i="13" s="1"/>
  <c r="AO345" i="13"/>
  <c r="AN345" i="13"/>
  <c r="AM345" i="13"/>
  <c r="AJ345" i="13"/>
  <c r="W345" i="13"/>
  <c r="V345" i="13"/>
  <c r="T345" i="13"/>
  <c r="S345" i="13"/>
  <c r="U345" i="13" s="1"/>
  <c r="Q345" i="13"/>
  <c r="P345" i="13"/>
  <c r="O345" i="13"/>
  <c r="L345" i="13"/>
  <c r="AU344" i="13"/>
  <c r="AT344" i="13"/>
  <c r="AR344" i="13"/>
  <c r="AQ344" i="13"/>
  <c r="AS344" i="13" s="1"/>
  <c r="AO344" i="13"/>
  <c r="AN344" i="13"/>
  <c r="AM344" i="13"/>
  <c r="AJ344" i="13"/>
  <c r="W344" i="13"/>
  <c r="V344" i="13"/>
  <c r="T344" i="13"/>
  <c r="S344" i="13"/>
  <c r="U344" i="13" s="1"/>
  <c r="Q344" i="13"/>
  <c r="P344" i="13"/>
  <c r="O344" i="13"/>
  <c r="L344" i="13"/>
  <c r="AU343" i="13"/>
  <c r="AT343" i="13"/>
  <c r="AR343" i="13"/>
  <c r="AQ343" i="13"/>
  <c r="AS343" i="13" s="1"/>
  <c r="AO343" i="13"/>
  <c r="AN343" i="13"/>
  <c r="AM343" i="13"/>
  <c r="AJ343" i="13"/>
  <c r="W343" i="13"/>
  <c r="V343" i="13"/>
  <c r="T343" i="13"/>
  <c r="S343" i="13"/>
  <c r="U343" i="13" s="1"/>
  <c r="Q343" i="13"/>
  <c r="P343" i="13"/>
  <c r="O343" i="13"/>
  <c r="L343" i="13"/>
  <c r="AU342" i="13"/>
  <c r="AT342" i="13"/>
  <c r="AR342" i="13"/>
  <c r="AQ342" i="13"/>
  <c r="AS342" i="13" s="1"/>
  <c r="AO342" i="13"/>
  <c r="AN342" i="13"/>
  <c r="AM342" i="13"/>
  <c r="AJ342" i="13"/>
  <c r="W342" i="13"/>
  <c r="V342" i="13"/>
  <c r="T342" i="13"/>
  <c r="S342" i="13"/>
  <c r="U342" i="13" s="1"/>
  <c r="Q342" i="13"/>
  <c r="P342" i="13"/>
  <c r="O342" i="13"/>
  <c r="L342" i="13"/>
  <c r="AU341" i="13"/>
  <c r="AT341" i="13"/>
  <c r="AS341" i="13"/>
  <c r="AR341" i="13"/>
  <c r="AQ341" i="13"/>
  <c r="AO341" i="13"/>
  <c r="AN341" i="13"/>
  <c r="AM341" i="13"/>
  <c r="AJ341" i="13"/>
  <c r="W341" i="13"/>
  <c r="V341" i="13"/>
  <c r="T341" i="13"/>
  <c r="S341" i="13"/>
  <c r="U341" i="13" s="1"/>
  <c r="Q341" i="13"/>
  <c r="P341" i="13"/>
  <c r="O341" i="13"/>
  <c r="L341" i="13"/>
  <c r="AU340" i="13"/>
  <c r="AT340" i="13"/>
  <c r="AR340" i="13"/>
  <c r="AQ340" i="13"/>
  <c r="AS340" i="13" s="1"/>
  <c r="AO340" i="13"/>
  <c r="AN340" i="13"/>
  <c r="AM340" i="13"/>
  <c r="AJ340" i="13"/>
  <c r="W340" i="13"/>
  <c r="V340" i="13"/>
  <c r="T340" i="13"/>
  <c r="S340" i="13"/>
  <c r="U340" i="13" s="1"/>
  <c r="Q340" i="13"/>
  <c r="P340" i="13"/>
  <c r="O340" i="13"/>
  <c r="L340" i="13"/>
  <c r="AU339" i="13"/>
  <c r="AT339" i="13"/>
  <c r="AR339" i="13"/>
  <c r="AQ339" i="13"/>
  <c r="AS339" i="13" s="1"/>
  <c r="AO339" i="13"/>
  <c r="AN339" i="13"/>
  <c r="AM339" i="13"/>
  <c r="AJ339" i="13"/>
  <c r="W339" i="13"/>
  <c r="V339" i="13"/>
  <c r="T339" i="13"/>
  <c r="S339" i="13"/>
  <c r="U339" i="13" s="1"/>
  <c r="Q339" i="13"/>
  <c r="P339" i="13"/>
  <c r="O339" i="13"/>
  <c r="L339" i="13"/>
  <c r="AU338" i="13"/>
  <c r="AT338" i="13"/>
  <c r="AR338" i="13"/>
  <c r="AQ338" i="13"/>
  <c r="AS338" i="13" s="1"/>
  <c r="AO338" i="13"/>
  <c r="AN338" i="13"/>
  <c r="AM338" i="13"/>
  <c r="AJ338" i="13"/>
  <c r="W338" i="13"/>
  <c r="V338" i="13"/>
  <c r="U338" i="13"/>
  <c r="T338" i="13"/>
  <c r="S338" i="13"/>
  <c r="Q338" i="13"/>
  <c r="P338" i="13"/>
  <c r="O338" i="13"/>
  <c r="L338" i="13"/>
  <c r="AU337" i="13"/>
  <c r="AT337" i="13"/>
  <c r="AR337" i="13"/>
  <c r="AQ337" i="13"/>
  <c r="AS337" i="13" s="1"/>
  <c r="AO337" i="13"/>
  <c r="AN337" i="13"/>
  <c r="AM337" i="13"/>
  <c r="AJ337" i="13"/>
  <c r="W337" i="13"/>
  <c r="V337" i="13"/>
  <c r="T337" i="13"/>
  <c r="S337" i="13"/>
  <c r="U337" i="13" s="1"/>
  <c r="Q337" i="13"/>
  <c r="P337" i="13"/>
  <c r="O337" i="13"/>
  <c r="L337" i="13"/>
  <c r="AU336" i="13"/>
  <c r="AT336" i="13"/>
  <c r="AR336" i="13"/>
  <c r="AQ336" i="13"/>
  <c r="AS336" i="13" s="1"/>
  <c r="AO336" i="13"/>
  <c r="AN336" i="13"/>
  <c r="AM336" i="13"/>
  <c r="AJ336" i="13"/>
  <c r="W336" i="13"/>
  <c r="V336" i="13"/>
  <c r="T336" i="13"/>
  <c r="S336" i="13"/>
  <c r="U336" i="13" s="1"/>
  <c r="Q336" i="13"/>
  <c r="P336" i="13"/>
  <c r="O336" i="13"/>
  <c r="L336" i="13"/>
  <c r="AU335" i="13"/>
  <c r="AT335" i="13"/>
  <c r="AR335" i="13"/>
  <c r="AQ335" i="13"/>
  <c r="AS335" i="13" s="1"/>
  <c r="AO335" i="13"/>
  <c r="AN335" i="13"/>
  <c r="AM335" i="13"/>
  <c r="AJ335" i="13"/>
  <c r="W335" i="13"/>
  <c r="V335" i="13"/>
  <c r="T335" i="13"/>
  <c r="S335" i="13"/>
  <c r="U335" i="13" s="1"/>
  <c r="Q335" i="13"/>
  <c r="P335" i="13"/>
  <c r="O335" i="13"/>
  <c r="L335" i="13"/>
  <c r="AU334" i="13"/>
  <c r="AT334" i="13"/>
  <c r="AR334" i="13"/>
  <c r="AQ334" i="13"/>
  <c r="AS334" i="13" s="1"/>
  <c r="AO334" i="13"/>
  <c r="AN334" i="13"/>
  <c r="AM334" i="13"/>
  <c r="AJ334" i="13"/>
  <c r="W334" i="13"/>
  <c r="V334" i="13"/>
  <c r="T334" i="13"/>
  <c r="S334" i="13"/>
  <c r="U334" i="13" s="1"/>
  <c r="Q334" i="13"/>
  <c r="P334" i="13"/>
  <c r="O334" i="13"/>
  <c r="L334" i="13"/>
  <c r="AU333" i="13"/>
  <c r="AT333" i="13"/>
  <c r="AR333" i="13"/>
  <c r="AQ333" i="13"/>
  <c r="AS333" i="13" s="1"/>
  <c r="AO333" i="13"/>
  <c r="AN333" i="13"/>
  <c r="AM333" i="13"/>
  <c r="AJ333" i="13"/>
  <c r="W333" i="13"/>
  <c r="V333" i="13"/>
  <c r="T333" i="13"/>
  <c r="S333" i="13"/>
  <c r="U333" i="13" s="1"/>
  <c r="Q333" i="13"/>
  <c r="P333" i="13"/>
  <c r="O333" i="13"/>
  <c r="L333" i="13"/>
  <c r="AU332" i="13"/>
  <c r="AT332" i="13"/>
  <c r="AR332" i="13"/>
  <c r="AQ332" i="13"/>
  <c r="AS332" i="13" s="1"/>
  <c r="AO332" i="13"/>
  <c r="AN332" i="13"/>
  <c r="AM332" i="13"/>
  <c r="AJ332" i="13"/>
  <c r="W332" i="13"/>
  <c r="V332" i="13"/>
  <c r="T332" i="13"/>
  <c r="S332" i="13"/>
  <c r="U332" i="13" s="1"/>
  <c r="Q332" i="13"/>
  <c r="P332" i="13"/>
  <c r="O332" i="13"/>
  <c r="L332" i="13"/>
  <c r="AU331" i="13"/>
  <c r="AT331" i="13"/>
  <c r="AR331" i="13"/>
  <c r="AQ331" i="13"/>
  <c r="AS331" i="13" s="1"/>
  <c r="AO331" i="13"/>
  <c r="AN331" i="13"/>
  <c r="AM331" i="13"/>
  <c r="AJ331" i="13"/>
  <c r="W331" i="13"/>
  <c r="V331" i="13"/>
  <c r="T331" i="13"/>
  <c r="S331" i="13"/>
  <c r="U331" i="13" s="1"/>
  <c r="Q331" i="13"/>
  <c r="P331" i="13"/>
  <c r="O331" i="13"/>
  <c r="L331" i="13"/>
  <c r="AU330" i="13"/>
  <c r="AT330" i="13"/>
  <c r="AR330" i="13"/>
  <c r="AQ330" i="13"/>
  <c r="AS330" i="13" s="1"/>
  <c r="AO330" i="13"/>
  <c r="AN330" i="13"/>
  <c r="AM330" i="13"/>
  <c r="AJ330" i="13"/>
  <c r="W330" i="13"/>
  <c r="V330" i="13"/>
  <c r="T330" i="13"/>
  <c r="S330" i="13"/>
  <c r="U330" i="13" s="1"/>
  <c r="Q330" i="13"/>
  <c r="P330" i="13"/>
  <c r="O330" i="13"/>
  <c r="L330" i="13"/>
  <c r="AU329" i="13"/>
  <c r="AT329" i="13"/>
  <c r="AR329" i="13"/>
  <c r="AQ329" i="13"/>
  <c r="AS329" i="13" s="1"/>
  <c r="AO329" i="13"/>
  <c r="AN329" i="13"/>
  <c r="AM329" i="13"/>
  <c r="AJ329" i="13"/>
  <c r="W329" i="13"/>
  <c r="V329" i="13"/>
  <c r="T329" i="13"/>
  <c r="S329" i="13"/>
  <c r="U329" i="13" s="1"/>
  <c r="Q329" i="13"/>
  <c r="P329" i="13"/>
  <c r="O329" i="13"/>
  <c r="L329" i="13"/>
  <c r="AU328" i="13"/>
  <c r="AT328" i="13"/>
  <c r="AR328" i="13"/>
  <c r="AQ328" i="13"/>
  <c r="AS328" i="13" s="1"/>
  <c r="AO328" i="13"/>
  <c r="AN328" i="13"/>
  <c r="AM328" i="13"/>
  <c r="AJ328" i="13"/>
  <c r="W328" i="13"/>
  <c r="V328" i="13"/>
  <c r="T328" i="13"/>
  <c r="S328" i="13"/>
  <c r="U328" i="13" s="1"/>
  <c r="Q328" i="13"/>
  <c r="P328" i="13"/>
  <c r="O328" i="13"/>
  <c r="L328" i="13"/>
  <c r="AU327" i="13"/>
  <c r="AT327" i="13"/>
  <c r="AR327" i="13"/>
  <c r="AQ327" i="13"/>
  <c r="AS327" i="13" s="1"/>
  <c r="AO327" i="13"/>
  <c r="AN327" i="13"/>
  <c r="AM327" i="13"/>
  <c r="AJ327" i="13"/>
  <c r="W327" i="13"/>
  <c r="V327" i="13"/>
  <c r="T327" i="13"/>
  <c r="S327" i="13"/>
  <c r="U327" i="13" s="1"/>
  <c r="Q327" i="13"/>
  <c r="P327" i="13"/>
  <c r="O327" i="13"/>
  <c r="L327" i="13"/>
  <c r="AU326" i="13"/>
  <c r="AT326" i="13"/>
  <c r="AR326" i="13"/>
  <c r="AQ326" i="13"/>
  <c r="AS326" i="13" s="1"/>
  <c r="AO326" i="13"/>
  <c r="AN326" i="13"/>
  <c r="AM326" i="13"/>
  <c r="AJ326" i="13"/>
  <c r="W326" i="13"/>
  <c r="V326" i="13"/>
  <c r="T326" i="13"/>
  <c r="S326" i="13"/>
  <c r="U326" i="13" s="1"/>
  <c r="Q326" i="13"/>
  <c r="P326" i="13"/>
  <c r="O326" i="13"/>
  <c r="L326" i="13"/>
  <c r="AU325" i="13"/>
  <c r="AT325" i="13"/>
  <c r="AR325" i="13"/>
  <c r="AQ325" i="13"/>
  <c r="AS325" i="13" s="1"/>
  <c r="AO325" i="13"/>
  <c r="AN325" i="13"/>
  <c r="AM325" i="13"/>
  <c r="AJ325" i="13"/>
  <c r="W325" i="13"/>
  <c r="V325" i="13"/>
  <c r="T325" i="13"/>
  <c r="S325" i="13"/>
  <c r="U325" i="13" s="1"/>
  <c r="Q325" i="13"/>
  <c r="P325" i="13"/>
  <c r="O325" i="13"/>
  <c r="L325" i="13"/>
  <c r="AU324" i="13"/>
  <c r="AT324" i="13"/>
  <c r="AR324" i="13"/>
  <c r="AQ324" i="13"/>
  <c r="AS324" i="13" s="1"/>
  <c r="AO324" i="13"/>
  <c r="AN324" i="13"/>
  <c r="AM324" i="13"/>
  <c r="AJ324" i="13"/>
  <c r="W324" i="13"/>
  <c r="V324" i="13"/>
  <c r="T324" i="13"/>
  <c r="S324" i="13"/>
  <c r="U324" i="13" s="1"/>
  <c r="Q324" i="13"/>
  <c r="P324" i="13"/>
  <c r="O324" i="13"/>
  <c r="L324" i="13"/>
  <c r="AU323" i="13"/>
  <c r="AT323" i="13"/>
  <c r="AR323" i="13"/>
  <c r="AQ323" i="13"/>
  <c r="AS323" i="13" s="1"/>
  <c r="AO323" i="13"/>
  <c r="AN323" i="13"/>
  <c r="AM323" i="13"/>
  <c r="AJ323" i="13"/>
  <c r="W323" i="13"/>
  <c r="V323" i="13"/>
  <c r="T323" i="13"/>
  <c r="S323" i="13"/>
  <c r="U323" i="13" s="1"/>
  <c r="Q323" i="13"/>
  <c r="P323" i="13"/>
  <c r="O323" i="13"/>
  <c r="L323" i="13"/>
  <c r="AU322" i="13"/>
  <c r="AT322" i="13"/>
  <c r="AR322" i="13"/>
  <c r="AQ322" i="13"/>
  <c r="AS322" i="13" s="1"/>
  <c r="AO322" i="13"/>
  <c r="AN322" i="13"/>
  <c r="AM322" i="13"/>
  <c r="AJ322" i="13"/>
  <c r="W322" i="13"/>
  <c r="V322" i="13"/>
  <c r="T322" i="13"/>
  <c r="S322" i="13"/>
  <c r="U322" i="13" s="1"/>
  <c r="Q322" i="13"/>
  <c r="P322" i="13"/>
  <c r="O322" i="13"/>
  <c r="L322" i="13"/>
  <c r="AU321" i="13"/>
  <c r="AT321" i="13"/>
  <c r="AR321" i="13"/>
  <c r="AQ321" i="13"/>
  <c r="AS321" i="13" s="1"/>
  <c r="AO321" i="13"/>
  <c r="AN321" i="13"/>
  <c r="AM321" i="13"/>
  <c r="AJ321" i="13"/>
  <c r="W321" i="13"/>
  <c r="V321" i="13"/>
  <c r="T321" i="13"/>
  <c r="S321" i="13"/>
  <c r="U321" i="13" s="1"/>
  <c r="Q321" i="13"/>
  <c r="P321" i="13"/>
  <c r="O321" i="13"/>
  <c r="L321" i="13"/>
  <c r="AU320" i="13"/>
  <c r="AT320" i="13"/>
  <c r="AR320" i="13"/>
  <c r="AQ320" i="13"/>
  <c r="AS320" i="13" s="1"/>
  <c r="AO320" i="13"/>
  <c r="AN320" i="13"/>
  <c r="AM320" i="13"/>
  <c r="AJ320" i="13"/>
  <c r="W320" i="13"/>
  <c r="V320" i="13"/>
  <c r="T320" i="13"/>
  <c r="S320" i="13"/>
  <c r="U320" i="13" s="1"/>
  <c r="Q320" i="13"/>
  <c r="P320" i="13"/>
  <c r="O320" i="13"/>
  <c r="L320" i="13"/>
  <c r="AU319" i="13"/>
  <c r="AT319" i="13"/>
  <c r="AR319" i="13"/>
  <c r="AQ319" i="13"/>
  <c r="AS319" i="13" s="1"/>
  <c r="AO319" i="13"/>
  <c r="AN319" i="13"/>
  <c r="AM319" i="13"/>
  <c r="AJ319" i="13"/>
  <c r="W319" i="13"/>
  <c r="V319" i="13"/>
  <c r="T319" i="13"/>
  <c r="S319" i="13"/>
  <c r="U319" i="13" s="1"/>
  <c r="Q319" i="13"/>
  <c r="P319" i="13"/>
  <c r="O319" i="13"/>
  <c r="L319" i="13"/>
  <c r="AU318" i="13"/>
  <c r="AT318" i="13"/>
  <c r="AR318" i="13"/>
  <c r="AQ318" i="13"/>
  <c r="AS318" i="13" s="1"/>
  <c r="AO318" i="13"/>
  <c r="AN318" i="13"/>
  <c r="AM318" i="13"/>
  <c r="AJ318" i="13"/>
  <c r="W318" i="13"/>
  <c r="V318" i="13"/>
  <c r="T318" i="13"/>
  <c r="S318" i="13"/>
  <c r="U318" i="13" s="1"/>
  <c r="Q318" i="13"/>
  <c r="P318" i="13"/>
  <c r="O318" i="13"/>
  <c r="L318" i="13"/>
  <c r="AU317" i="13"/>
  <c r="AT317" i="13"/>
  <c r="AR317" i="13"/>
  <c r="AQ317" i="13"/>
  <c r="AS317" i="13" s="1"/>
  <c r="AO317" i="13"/>
  <c r="AN317" i="13"/>
  <c r="AM317" i="13"/>
  <c r="AJ317" i="13"/>
  <c r="W317" i="13"/>
  <c r="V317" i="13"/>
  <c r="T317" i="13"/>
  <c r="S317" i="13"/>
  <c r="U317" i="13" s="1"/>
  <c r="Q317" i="13"/>
  <c r="P317" i="13"/>
  <c r="O317" i="13"/>
  <c r="L317" i="13"/>
  <c r="AU316" i="13"/>
  <c r="AT316" i="13"/>
  <c r="AR316" i="13"/>
  <c r="AQ316" i="13"/>
  <c r="AS316" i="13" s="1"/>
  <c r="AO316" i="13"/>
  <c r="AN316" i="13"/>
  <c r="AM316" i="13"/>
  <c r="AJ316" i="13"/>
  <c r="W316" i="13"/>
  <c r="V316" i="13"/>
  <c r="T316" i="13"/>
  <c r="S316" i="13"/>
  <c r="U316" i="13" s="1"/>
  <c r="Q316" i="13"/>
  <c r="P316" i="13"/>
  <c r="O316" i="13"/>
  <c r="L316" i="13"/>
  <c r="AU315" i="13"/>
  <c r="AT315" i="13"/>
  <c r="AR315" i="13"/>
  <c r="AQ315" i="13"/>
  <c r="AS315" i="13" s="1"/>
  <c r="AO315" i="13"/>
  <c r="AN315" i="13"/>
  <c r="AM315" i="13"/>
  <c r="AJ315" i="13"/>
  <c r="W315" i="13"/>
  <c r="V315" i="13"/>
  <c r="T315" i="13"/>
  <c r="S315" i="13"/>
  <c r="U315" i="13" s="1"/>
  <c r="Q315" i="13"/>
  <c r="P315" i="13"/>
  <c r="O315" i="13"/>
  <c r="L315" i="13"/>
  <c r="AU314" i="13"/>
  <c r="AT314" i="13"/>
  <c r="AR314" i="13"/>
  <c r="AQ314" i="13"/>
  <c r="AS314" i="13" s="1"/>
  <c r="AO314" i="13"/>
  <c r="AN314" i="13"/>
  <c r="AM314" i="13"/>
  <c r="AJ314" i="13"/>
  <c r="W314" i="13"/>
  <c r="V314" i="13"/>
  <c r="T314" i="13"/>
  <c r="S314" i="13"/>
  <c r="U314" i="13" s="1"/>
  <c r="Q314" i="13"/>
  <c r="P314" i="13"/>
  <c r="O314" i="13"/>
  <c r="L314" i="13"/>
  <c r="AU313" i="13"/>
  <c r="AT313" i="13"/>
  <c r="AR313" i="13"/>
  <c r="AQ313" i="13"/>
  <c r="AS313" i="13" s="1"/>
  <c r="AO313" i="13"/>
  <c r="AN313" i="13"/>
  <c r="AM313" i="13"/>
  <c r="AJ313" i="13"/>
  <c r="W313" i="13"/>
  <c r="V313" i="13"/>
  <c r="T313" i="13"/>
  <c r="S313" i="13"/>
  <c r="U313" i="13" s="1"/>
  <c r="Q313" i="13"/>
  <c r="P313" i="13"/>
  <c r="O313" i="13"/>
  <c r="L313" i="13"/>
  <c r="AU312" i="13"/>
  <c r="AT312" i="13"/>
  <c r="AR312" i="13"/>
  <c r="AQ312" i="13"/>
  <c r="AS312" i="13" s="1"/>
  <c r="AO312" i="13"/>
  <c r="AN312" i="13"/>
  <c r="AM312" i="13"/>
  <c r="AJ312" i="13"/>
  <c r="W312" i="13"/>
  <c r="V312" i="13"/>
  <c r="T312" i="13"/>
  <c r="S312" i="13"/>
  <c r="U312" i="13" s="1"/>
  <c r="Q312" i="13"/>
  <c r="P312" i="13"/>
  <c r="O312" i="13"/>
  <c r="L312" i="13"/>
  <c r="AU311" i="13"/>
  <c r="AT311" i="13"/>
  <c r="AR311" i="13"/>
  <c r="AQ311" i="13"/>
  <c r="AS311" i="13" s="1"/>
  <c r="AO311" i="13"/>
  <c r="AN311" i="13"/>
  <c r="AM311" i="13"/>
  <c r="AJ311" i="13"/>
  <c r="W311" i="13"/>
  <c r="V311" i="13"/>
  <c r="T311" i="13"/>
  <c r="S311" i="13"/>
  <c r="U311" i="13" s="1"/>
  <c r="Q311" i="13"/>
  <c r="P311" i="13"/>
  <c r="O311" i="13"/>
  <c r="L311" i="13"/>
  <c r="AU310" i="13"/>
  <c r="AT310" i="13"/>
  <c r="AR310" i="13"/>
  <c r="AQ310" i="13"/>
  <c r="AS310" i="13" s="1"/>
  <c r="AO310" i="13"/>
  <c r="AN310" i="13"/>
  <c r="AM310" i="13"/>
  <c r="AJ310" i="13"/>
  <c r="W310" i="13"/>
  <c r="V310" i="13"/>
  <c r="T310" i="13"/>
  <c r="S310" i="13"/>
  <c r="U310" i="13" s="1"/>
  <c r="Q310" i="13"/>
  <c r="P310" i="13"/>
  <c r="O310" i="13"/>
  <c r="L310" i="13"/>
  <c r="AU309" i="13"/>
  <c r="AT309" i="13"/>
  <c r="AR309" i="13"/>
  <c r="AQ309" i="13"/>
  <c r="AS309" i="13" s="1"/>
  <c r="AO309" i="13"/>
  <c r="AN309" i="13"/>
  <c r="AM309" i="13"/>
  <c r="AJ309" i="13"/>
  <c r="W309" i="13"/>
  <c r="V309" i="13"/>
  <c r="T309" i="13"/>
  <c r="S309" i="13"/>
  <c r="U309" i="13" s="1"/>
  <c r="Q309" i="13"/>
  <c r="P309" i="13"/>
  <c r="O309" i="13"/>
  <c r="L309" i="13"/>
  <c r="AU308" i="13"/>
  <c r="AT308" i="13"/>
  <c r="AR308" i="13"/>
  <c r="AQ308" i="13"/>
  <c r="AS308" i="13" s="1"/>
  <c r="AO308" i="13"/>
  <c r="AN308" i="13"/>
  <c r="AM308" i="13"/>
  <c r="AJ308" i="13"/>
  <c r="W308" i="13"/>
  <c r="V308" i="13"/>
  <c r="T308" i="13"/>
  <c r="S308" i="13"/>
  <c r="U308" i="13" s="1"/>
  <c r="Q308" i="13"/>
  <c r="P308" i="13"/>
  <c r="O308" i="13"/>
  <c r="L308" i="13"/>
  <c r="AU307" i="13"/>
  <c r="AT307" i="13"/>
  <c r="AR307" i="13"/>
  <c r="AQ307" i="13"/>
  <c r="AS307" i="13" s="1"/>
  <c r="AO307" i="13"/>
  <c r="AN307" i="13"/>
  <c r="AM307" i="13"/>
  <c r="AJ307" i="13"/>
  <c r="W307" i="13"/>
  <c r="V307" i="13"/>
  <c r="T307" i="13"/>
  <c r="S307" i="13"/>
  <c r="U307" i="13" s="1"/>
  <c r="Q307" i="13"/>
  <c r="P307" i="13"/>
  <c r="O307" i="13"/>
  <c r="L307" i="13"/>
  <c r="AU306" i="13"/>
  <c r="AT306" i="13"/>
  <c r="AR306" i="13"/>
  <c r="AQ306" i="13"/>
  <c r="AS306" i="13" s="1"/>
  <c r="AO306" i="13"/>
  <c r="AN306" i="13"/>
  <c r="AM306" i="13"/>
  <c r="AJ306" i="13"/>
  <c r="W306" i="13"/>
  <c r="V306" i="13"/>
  <c r="T306" i="13"/>
  <c r="S306" i="13"/>
  <c r="U306" i="13" s="1"/>
  <c r="Q306" i="13"/>
  <c r="P306" i="13"/>
  <c r="O306" i="13"/>
  <c r="L306" i="13"/>
  <c r="AU305" i="13"/>
  <c r="AT305" i="13"/>
  <c r="AR305" i="13"/>
  <c r="AQ305" i="13"/>
  <c r="AS305" i="13" s="1"/>
  <c r="AO305" i="13"/>
  <c r="AN305" i="13"/>
  <c r="AM305" i="13"/>
  <c r="AJ305" i="13"/>
  <c r="W305" i="13"/>
  <c r="V305" i="13"/>
  <c r="T305" i="13"/>
  <c r="S305" i="13"/>
  <c r="U305" i="13" s="1"/>
  <c r="Q305" i="13"/>
  <c r="P305" i="13"/>
  <c r="O305" i="13"/>
  <c r="L305" i="13"/>
  <c r="AU304" i="13"/>
  <c r="AT304" i="13"/>
  <c r="AR304" i="13"/>
  <c r="AQ304" i="13"/>
  <c r="AS304" i="13" s="1"/>
  <c r="AO304" i="13"/>
  <c r="AN304" i="13"/>
  <c r="AM304" i="13"/>
  <c r="AJ304" i="13"/>
  <c r="W304" i="13"/>
  <c r="V304" i="13"/>
  <c r="T304" i="13"/>
  <c r="S304" i="13"/>
  <c r="U304" i="13" s="1"/>
  <c r="Q304" i="13"/>
  <c r="P304" i="13"/>
  <c r="O304" i="13"/>
  <c r="L304" i="13"/>
  <c r="AU303" i="13"/>
  <c r="AT303" i="13"/>
  <c r="AR303" i="13"/>
  <c r="AQ303" i="13"/>
  <c r="AS303" i="13" s="1"/>
  <c r="AO303" i="13"/>
  <c r="AN303" i="13"/>
  <c r="AM303" i="13"/>
  <c r="AJ303" i="13"/>
  <c r="W303" i="13"/>
  <c r="V303" i="13"/>
  <c r="T303" i="13"/>
  <c r="S303" i="13"/>
  <c r="U303" i="13" s="1"/>
  <c r="Q303" i="13"/>
  <c r="P303" i="13"/>
  <c r="O303" i="13"/>
  <c r="L303" i="13"/>
  <c r="AU302" i="13"/>
  <c r="AT302" i="13"/>
  <c r="AR302" i="13"/>
  <c r="AQ302" i="13"/>
  <c r="AS302" i="13" s="1"/>
  <c r="AO302" i="13"/>
  <c r="AN302" i="13"/>
  <c r="AM302" i="13"/>
  <c r="AJ302" i="13"/>
  <c r="W302" i="13"/>
  <c r="V302" i="13"/>
  <c r="T302" i="13"/>
  <c r="S302" i="13"/>
  <c r="U302" i="13" s="1"/>
  <c r="Q302" i="13"/>
  <c r="P302" i="13"/>
  <c r="O302" i="13"/>
  <c r="L302" i="13"/>
  <c r="AU301" i="13"/>
  <c r="AT301" i="13"/>
  <c r="AR301" i="13"/>
  <c r="AQ301" i="13"/>
  <c r="AS301" i="13" s="1"/>
  <c r="AO301" i="13"/>
  <c r="AN301" i="13"/>
  <c r="AM301" i="13"/>
  <c r="AJ301" i="13"/>
  <c r="W301" i="13"/>
  <c r="V301" i="13"/>
  <c r="T301" i="13"/>
  <c r="S301" i="13"/>
  <c r="U301" i="13" s="1"/>
  <c r="Q301" i="13"/>
  <c r="P301" i="13"/>
  <c r="O301" i="13"/>
  <c r="L301" i="13"/>
  <c r="AU300" i="13"/>
  <c r="AT300" i="13"/>
  <c r="AR300" i="13"/>
  <c r="AQ300" i="13"/>
  <c r="AS300" i="13" s="1"/>
  <c r="AO300" i="13"/>
  <c r="AN300" i="13"/>
  <c r="AM300" i="13"/>
  <c r="AJ300" i="13"/>
  <c r="W300" i="13"/>
  <c r="V300" i="13"/>
  <c r="T300" i="13"/>
  <c r="S300" i="13"/>
  <c r="U300" i="13" s="1"/>
  <c r="Q300" i="13"/>
  <c r="P300" i="13"/>
  <c r="O300" i="13"/>
  <c r="L300" i="13"/>
  <c r="AU299" i="13"/>
  <c r="AT299" i="13"/>
  <c r="AR299" i="13"/>
  <c r="AQ299" i="13"/>
  <c r="AS299" i="13" s="1"/>
  <c r="AO299" i="13"/>
  <c r="AN299" i="13"/>
  <c r="AM299" i="13"/>
  <c r="AJ299" i="13"/>
  <c r="W299" i="13"/>
  <c r="V299" i="13"/>
  <c r="T299" i="13"/>
  <c r="S299" i="13"/>
  <c r="U299" i="13" s="1"/>
  <c r="Q299" i="13"/>
  <c r="P299" i="13"/>
  <c r="O299" i="13"/>
  <c r="L299" i="13"/>
  <c r="AU298" i="13"/>
  <c r="AT298" i="13"/>
  <c r="AR298" i="13"/>
  <c r="AQ298" i="13"/>
  <c r="AS298" i="13" s="1"/>
  <c r="AO298" i="13"/>
  <c r="AN298" i="13"/>
  <c r="AM298" i="13"/>
  <c r="AJ298" i="13"/>
  <c r="W298" i="13"/>
  <c r="V298" i="13"/>
  <c r="T298" i="13"/>
  <c r="S298" i="13"/>
  <c r="U298" i="13" s="1"/>
  <c r="Q298" i="13"/>
  <c r="P298" i="13"/>
  <c r="O298" i="13"/>
  <c r="L298" i="13"/>
  <c r="AU297" i="13"/>
  <c r="AT297" i="13"/>
  <c r="AR297" i="13"/>
  <c r="AQ297" i="13"/>
  <c r="AS297" i="13" s="1"/>
  <c r="AO297" i="13"/>
  <c r="AN297" i="13"/>
  <c r="AM297" i="13"/>
  <c r="AJ297" i="13"/>
  <c r="W297" i="13"/>
  <c r="V297" i="13"/>
  <c r="T297" i="13"/>
  <c r="S297" i="13"/>
  <c r="U297" i="13" s="1"/>
  <c r="Q297" i="13"/>
  <c r="P297" i="13"/>
  <c r="O297" i="13"/>
  <c r="L297" i="13"/>
  <c r="AU296" i="13"/>
  <c r="AT296" i="13"/>
  <c r="AR296" i="13"/>
  <c r="AQ296" i="13"/>
  <c r="AS296" i="13" s="1"/>
  <c r="AO296" i="13"/>
  <c r="AN296" i="13"/>
  <c r="AM296" i="13"/>
  <c r="AJ296" i="13"/>
  <c r="W296" i="13"/>
  <c r="V296" i="13"/>
  <c r="T296" i="13"/>
  <c r="S296" i="13"/>
  <c r="U296" i="13" s="1"/>
  <c r="Q296" i="13"/>
  <c r="P296" i="13"/>
  <c r="O296" i="13"/>
  <c r="L296" i="13"/>
  <c r="AU295" i="13"/>
  <c r="AT295" i="13"/>
  <c r="AR295" i="13"/>
  <c r="AQ295" i="13"/>
  <c r="AS295" i="13" s="1"/>
  <c r="AO295" i="13"/>
  <c r="AN295" i="13"/>
  <c r="AM295" i="13"/>
  <c r="AJ295" i="13"/>
  <c r="W295" i="13"/>
  <c r="V295" i="13"/>
  <c r="T295" i="13"/>
  <c r="S295" i="13"/>
  <c r="U295" i="13" s="1"/>
  <c r="Q295" i="13"/>
  <c r="P295" i="13"/>
  <c r="O295" i="13"/>
  <c r="L295" i="13"/>
  <c r="AU294" i="13"/>
  <c r="AT294" i="13"/>
  <c r="AR294" i="13"/>
  <c r="AQ294" i="13"/>
  <c r="AS294" i="13" s="1"/>
  <c r="AO294" i="13"/>
  <c r="AN294" i="13"/>
  <c r="AM294" i="13"/>
  <c r="AJ294" i="13"/>
  <c r="W294" i="13"/>
  <c r="V294" i="13"/>
  <c r="T294" i="13"/>
  <c r="S294" i="13"/>
  <c r="U294" i="13" s="1"/>
  <c r="Q294" i="13"/>
  <c r="P294" i="13"/>
  <c r="O294" i="13"/>
  <c r="L294" i="13"/>
  <c r="AU293" i="13"/>
  <c r="AT293" i="13"/>
  <c r="AR293" i="13"/>
  <c r="AQ293" i="13"/>
  <c r="AS293" i="13" s="1"/>
  <c r="AO293" i="13"/>
  <c r="AN293" i="13"/>
  <c r="AM293" i="13"/>
  <c r="AJ293" i="13"/>
  <c r="W293" i="13"/>
  <c r="V293" i="13"/>
  <c r="T293" i="13"/>
  <c r="S293" i="13"/>
  <c r="U293" i="13" s="1"/>
  <c r="Q293" i="13"/>
  <c r="P293" i="13"/>
  <c r="O293" i="13"/>
  <c r="L293" i="13"/>
  <c r="AU292" i="13"/>
  <c r="AT292" i="13"/>
  <c r="AR292" i="13"/>
  <c r="AQ292" i="13"/>
  <c r="AS292" i="13" s="1"/>
  <c r="AO292" i="13"/>
  <c r="AN292" i="13"/>
  <c r="AM292" i="13"/>
  <c r="AJ292" i="13"/>
  <c r="W292" i="13"/>
  <c r="V292" i="13"/>
  <c r="T292" i="13"/>
  <c r="S292" i="13"/>
  <c r="U292" i="13" s="1"/>
  <c r="Q292" i="13"/>
  <c r="P292" i="13"/>
  <c r="O292" i="13"/>
  <c r="L292" i="13"/>
  <c r="AU291" i="13"/>
  <c r="AT291" i="13"/>
  <c r="AR291" i="13"/>
  <c r="AQ291" i="13"/>
  <c r="AS291" i="13" s="1"/>
  <c r="AO291" i="13"/>
  <c r="AN291" i="13"/>
  <c r="AM291" i="13"/>
  <c r="AJ291" i="13"/>
  <c r="W291" i="13"/>
  <c r="V291" i="13"/>
  <c r="T291" i="13"/>
  <c r="S291" i="13"/>
  <c r="U291" i="13" s="1"/>
  <c r="Q291" i="13"/>
  <c r="P291" i="13"/>
  <c r="O291" i="13"/>
  <c r="L291" i="13"/>
  <c r="AU290" i="13"/>
  <c r="AT290" i="13"/>
  <c r="AR290" i="13"/>
  <c r="AQ290" i="13"/>
  <c r="AS290" i="13" s="1"/>
  <c r="AO290" i="13"/>
  <c r="AN290" i="13"/>
  <c r="AM290" i="13"/>
  <c r="AJ290" i="13"/>
  <c r="W290" i="13"/>
  <c r="V290" i="13"/>
  <c r="T290" i="13"/>
  <c r="S290" i="13"/>
  <c r="U290" i="13" s="1"/>
  <c r="Q290" i="13"/>
  <c r="P290" i="13"/>
  <c r="O290" i="13"/>
  <c r="L290" i="13"/>
  <c r="AU289" i="13"/>
  <c r="AT289" i="13"/>
  <c r="AR289" i="13"/>
  <c r="AQ289" i="13"/>
  <c r="AS289" i="13" s="1"/>
  <c r="AO289" i="13"/>
  <c r="AN289" i="13"/>
  <c r="AM289" i="13"/>
  <c r="AJ289" i="13"/>
  <c r="W289" i="13"/>
  <c r="V289" i="13"/>
  <c r="T289" i="13"/>
  <c r="S289" i="13"/>
  <c r="U289" i="13" s="1"/>
  <c r="Q289" i="13"/>
  <c r="P289" i="13"/>
  <c r="O289" i="13"/>
  <c r="L289" i="13"/>
  <c r="AU288" i="13"/>
  <c r="AT288" i="13"/>
  <c r="AR288" i="13"/>
  <c r="AQ288" i="13"/>
  <c r="AS288" i="13" s="1"/>
  <c r="AO288" i="13"/>
  <c r="AN288" i="13"/>
  <c r="AM288" i="13"/>
  <c r="AJ288" i="13"/>
  <c r="W288" i="13"/>
  <c r="V288" i="13"/>
  <c r="T288" i="13"/>
  <c r="S288" i="13"/>
  <c r="U288" i="13" s="1"/>
  <c r="Q288" i="13"/>
  <c r="P288" i="13"/>
  <c r="O288" i="13"/>
  <c r="L288" i="13"/>
  <c r="AU287" i="13"/>
  <c r="AT287" i="13"/>
  <c r="AR287" i="13"/>
  <c r="AQ287" i="13"/>
  <c r="AS287" i="13" s="1"/>
  <c r="AO287" i="13"/>
  <c r="AN287" i="13"/>
  <c r="AM287" i="13"/>
  <c r="AJ287" i="13"/>
  <c r="W287" i="13"/>
  <c r="V287" i="13"/>
  <c r="T287" i="13"/>
  <c r="S287" i="13"/>
  <c r="U287" i="13" s="1"/>
  <c r="Q287" i="13"/>
  <c r="P287" i="13"/>
  <c r="O287" i="13"/>
  <c r="L287" i="13"/>
  <c r="AU286" i="13"/>
  <c r="AT286" i="13"/>
  <c r="AR286" i="13"/>
  <c r="AQ286" i="13"/>
  <c r="AS286" i="13" s="1"/>
  <c r="AO286" i="13"/>
  <c r="AN286" i="13"/>
  <c r="AM286" i="13"/>
  <c r="AJ286" i="13"/>
  <c r="W286" i="13"/>
  <c r="V286" i="13"/>
  <c r="T286" i="13"/>
  <c r="S286" i="13"/>
  <c r="U286" i="13" s="1"/>
  <c r="Q286" i="13"/>
  <c r="P286" i="13"/>
  <c r="O286" i="13"/>
  <c r="L286" i="13"/>
  <c r="AU285" i="13"/>
  <c r="AT285" i="13"/>
  <c r="AR285" i="13"/>
  <c r="AQ285" i="13"/>
  <c r="AS285" i="13" s="1"/>
  <c r="AO285" i="13"/>
  <c r="AN285" i="13"/>
  <c r="AM285" i="13"/>
  <c r="AJ285" i="13"/>
  <c r="W285" i="13"/>
  <c r="V285" i="13"/>
  <c r="U285" i="13"/>
  <c r="T285" i="13"/>
  <c r="S285" i="13"/>
  <c r="Q285" i="13"/>
  <c r="P285" i="13"/>
  <c r="O285" i="13"/>
  <c r="L285" i="13"/>
  <c r="AU284" i="13"/>
  <c r="AT284" i="13"/>
  <c r="AR284" i="13"/>
  <c r="AQ284" i="13"/>
  <c r="AS284" i="13" s="1"/>
  <c r="AO284" i="13"/>
  <c r="AN284" i="13"/>
  <c r="AM284" i="13"/>
  <c r="AJ284" i="13"/>
  <c r="W284" i="13"/>
  <c r="V284" i="13"/>
  <c r="T284" i="13"/>
  <c r="S284" i="13"/>
  <c r="U284" i="13" s="1"/>
  <c r="Q284" i="13"/>
  <c r="P284" i="13"/>
  <c r="O284" i="13"/>
  <c r="L284" i="13"/>
  <c r="AU283" i="13"/>
  <c r="AT283" i="13"/>
  <c r="AR283" i="13"/>
  <c r="AQ283" i="13"/>
  <c r="AS283" i="13" s="1"/>
  <c r="AO283" i="13"/>
  <c r="AN283" i="13"/>
  <c r="AM283" i="13"/>
  <c r="AJ283" i="13"/>
  <c r="W283" i="13"/>
  <c r="V283" i="13"/>
  <c r="T283" i="13"/>
  <c r="S283" i="13"/>
  <c r="U283" i="13" s="1"/>
  <c r="Q283" i="13"/>
  <c r="P283" i="13"/>
  <c r="O283" i="13"/>
  <c r="L283" i="13"/>
  <c r="AU282" i="13"/>
  <c r="AT282" i="13"/>
  <c r="AR282" i="13"/>
  <c r="AQ282" i="13"/>
  <c r="AS282" i="13" s="1"/>
  <c r="AO282" i="13"/>
  <c r="AN282" i="13"/>
  <c r="AM282" i="13"/>
  <c r="AJ282" i="13"/>
  <c r="W282" i="13"/>
  <c r="V282" i="13"/>
  <c r="T282" i="13"/>
  <c r="S282" i="13"/>
  <c r="U282" i="13" s="1"/>
  <c r="Q282" i="13"/>
  <c r="P282" i="13"/>
  <c r="O282" i="13"/>
  <c r="L282" i="13"/>
  <c r="AU281" i="13"/>
  <c r="AT281" i="13"/>
  <c r="AS281" i="13"/>
  <c r="AR281" i="13"/>
  <c r="AQ281" i="13"/>
  <c r="AO281" i="13"/>
  <c r="AN281" i="13"/>
  <c r="AM281" i="13"/>
  <c r="AJ281" i="13"/>
  <c r="W281" i="13"/>
  <c r="V281" i="13"/>
  <c r="T281" i="13"/>
  <c r="S281" i="13"/>
  <c r="U281" i="13" s="1"/>
  <c r="Q281" i="13"/>
  <c r="P281" i="13"/>
  <c r="O281" i="13"/>
  <c r="L281" i="13"/>
  <c r="AU280" i="13"/>
  <c r="AT280" i="13"/>
  <c r="AR280" i="13"/>
  <c r="AQ280" i="13"/>
  <c r="AS280" i="13" s="1"/>
  <c r="AO280" i="13"/>
  <c r="AN280" i="13"/>
  <c r="AM280" i="13"/>
  <c r="AJ280" i="13"/>
  <c r="W280" i="13"/>
  <c r="V280" i="13"/>
  <c r="T280" i="13"/>
  <c r="S280" i="13"/>
  <c r="U280" i="13" s="1"/>
  <c r="Q280" i="13"/>
  <c r="P280" i="13"/>
  <c r="O280" i="13"/>
  <c r="L280" i="13"/>
  <c r="AU279" i="13"/>
  <c r="AT279" i="13"/>
  <c r="AR279" i="13"/>
  <c r="AQ279" i="13"/>
  <c r="AS279" i="13" s="1"/>
  <c r="AO279" i="13"/>
  <c r="AN279" i="13"/>
  <c r="AM279" i="13"/>
  <c r="AJ279" i="13"/>
  <c r="W279" i="13"/>
  <c r="V279" i="13"/>
  <c r="T279" i="13"/>
  <c r="S279" i="13"/>
  <c r="U279" i="13" s="1"/>
  <c r="Q279" i="13"/>
  <c r="P279" i="13"/>
  <c r="O279" i="13"/>
  <c r="L279" i="13"/>
  <c r="AU278" i="13"/>
  <c r="AT278" i="13"/>
  <c r="AR278" i="13"/>
  <c r="AQ278" i="13"/>
  <c r="AS278" i="13" s="1"/>
  <c r="AO278" i="13"/>
  <c r="AN278" i="13"/>
  <c r="AM278" i="13"/>
  <c r="AJ278" i="13"/>
  <c r="W278" i="13"/>
  <c r="V278" i="13"/>
  <c r="T278" i="13"/>
  <c r="S278" i="13"/>
  <c r="U278" i="13" s="1"/>
  <c r="Q278" i="13"/>
  <c r="P278" i="13"/>
  <c r="O278" i="13"/>
  <c r="L278" i="13"/>
  <c r="AU277" i="13"/>
  <c r="AT277" i="13"/>
  <c r="AR277" i="13"/>
  <c r="AQ277" i="13"/>
  <c r="AS277" i="13" s="1"/>
  <c r="AO277" i="13"/>
  <c r="AN277" i="13"/>
  <c r="AM277" i="13"/>
  <c r="AJ277" i="13"/>
  <c r="W277" i="13"/>
  <c r="V277" i="13"/>
  <c r="T277" i="13"/>
  <c r="S277" i="13"/>
  <c r="U277" i="13" s="1"/>
  <c r="Q277" i="13"/>
  <c r="P277" i="13"/>
  <c r="O277" i="13"/>
  <c r="L277" i="13"/>
  <c r="AU276" i="13"/>
  <c r="AT276" i="13"/>
  <c r="AR276" i="13"/>
  <c r="AQ276" i="13"/>
  <c r="AS276" i="13" s="1"/>
  <c r="AO276" i="13"/>
  <c r="AN276" i="13"/>
  <c r="AM276" i="13"/>
  <c r="AJ276" i="13"/>
  <c r="W276" i="13"/>
  <c r="V276" i="13"/>
  <c r="T276" i="13"/>
  <c r="S276" i="13"/>
  <c r="U276" i="13" s="1"/>
  <c r="Q276" i="13"/>
  <c r="P276" i="13"/>
  <c r="O276" i="13"/>
  <c r="L276" i="13"/>
  <c r="AU275" i="13"/>
  <c r="AT275" i="13"/>
  <c r="AR275" i="13"/>
  <c r="AQ275" i="13"/>
  <c r="AS275" i="13" s="1"/>
  <c r="AO275" i="13"/>
  <c r="AN275" i="13"/>
  <c r="AM275" i="13"/>
  <c r="AJ275" i="13"/>
  <c r="W275" i="13"/>
  <c r="V275" i="13"/>
  <c r="T275" i="13"/>
  <c r="S275" i="13"/>
  <c r="U275" i="13" s="1"/>
  <c r="Q275" i="13"/>
  <c r="P275" i="13"/>
  <c r="O275" i="13"/>
  <c r="L275" i="13"/>
  <c r="AU274" i="13"/>
  <c r="AT274" i="13"/>
  <c r="AR274" i="13"/>
  <c r="AQ274" i="13"/>
  <c r="AS274" i="13" s="1"/>
  <c r="AO274" i="13"/>
  <c r="AN274" i="13"/>
  <c r="AM274" i="13"/>
  <c r="AJ274" i="13"/>
  <c r="W274" i="13"/>
  <c r="V274" i="13"/>
  <c r="T274" i="13"/>
  <c r="S274" i="13"/>
  <c r="U274" i="13" s="1"/>
  <c r="Q274" i="13"/>
  <c r="P274" i="13"/>
  <c r="O274" i="13"/>
  <c r="L274" i="13"/>
  <c r="AU273" i="13"/>
  <c r="AT273" i="13"/>
  <c r="AR273" i="13"/>
  <c r="AQ273" i="13"/>
  <c r="AS273" i="13" s="1"/>
  <c r="AO273" i="13"/>
  <c r="AN273" i="13"/>
  <c r="AM273" i="13"/>
  <c r="AJ273" i="13"/>
  <c r="W273" i="13"/>
  <c r="V273" i="13"/>
  <c r="T273" i="13"/>
  <c r="S273" i="13"/>
  <c r="U273" i="13" s="1"/>
  <c r="Q273" i="13"/>
  <c r="P273" i="13"/>
  <c r="O273" i="13"/>
  <c r="L273" i="13"/>
  <c r="AU272" i="13"/>
  <c r="AT272" i="13"/>
  <c r="AR272" i="13"/>
  <c r="AQ272" i="13"/>
  <c r="AS272" i="13" s="1"/>
  <c r="AO272" i="13"/>
  <c r="AN272" i="13"/>
  <c r="AM272" i="13"/>
  <c r="AJ272" i="13"/>
  <c r="W272" i="13"/>
  <c r="V272" i="13"/>
  <c r="T272" i="13"/>
  <c r="S272" i="13"/>
  <c r="U272" i="13" s="1"/>
  <c r="Q272" i="13"/>
  <c r="P272" i="13"/>
  <c r="O272" i="13"/>
  <c r="L272" i="13"/>
  <c r="AU271" i="13"/>
  <c r="AT271" i="13"/>
  <c r="AR271" i="13"/>
  <c r="AQ271" i="13"/>
  <c r="AS271" i="13" s="1"/>
  <c r="AO271" i="13"/>
  <c r="AN271" i="13"/>
  <c r="AM271" i="13"/>
  <c r="AJ271" i="13"/>
  <c r="W271" i="13"/>
  <c r="V271" i="13"/>
  <c r="T271" i="13"/>
  <c r="S271" i="13"/>
  <c r="U271" i="13" s="1"/>
  <c r="Q271" i="13"/>
  <c r="P271" i="13"/>
  <c r="O271" i="13"/>
  <c r="L271" i="13"/>
  <c r="AU270" i="13"/>
  <c r="AT270" i="13"/>
  <c r="AR270" i="13"/>
  <c r="AQ270" i="13"/>
  <c r="AS270" i="13" s="1"/>
  <c r="AO270" i="13"/>
  <c r="AN270" i="13"/>
  <c r="AM270" i="13"/>
  <c r="AJ270" i="13"/>
  <c r="W270" i="13"/>
  <c r="V270" i="13"/>
  <c r="T270" i="13"/>
  <c r="S270" i="13"/>
  <c r="U270" i="13" s="1"/>
  <c r="Q270" i="13"/>
  <c r="P270" i="13"/>
  <c r="O270" i="13"/>
  <c r="L270" i="13"/>
  <c r="AU269" i="13"/>
  <c r="AT269" i="13"/>
  <c r="AR269" i="13"/>
  <c r="AQ269" i="13"/>
  <c r="AS269" i="13" s="1"/>
  <c r="AO269" i="13"/>
  <c r="AN269" i="13"/>
  <c r="AM269" i="13"/>
  <c r="AJ269" i="13"/>
  <c r="W269" i="13"/>
  <c r="V269" i="13"/>
  <c r="T269" i="13"/>
  <c r="S269" i="13"/>
  <c r="U269" i="13" s="1"/>
  <c r="Q269" i="13"/>
  <c r="P269" i="13"/>
  <c r="O269" i="13"/>
  <c r="L269" i="13"/>
  <c r="AU268" i="13"/>
  <c r="AT268" i="13"/>
  <c r="AR268" i="13"/>
  <c r="AQ268" i="13"/>
  <c r="AS268" i="13" s="1"/>
  <c r="AO268" i="13"/>
  <c r="AN268" i="13"/>
  <c r="AM268" i="13"/>
  <c r="AJ268" i="13"/>
  <c r="W268" i="13"/>
  <c r="V268" i="13"/>
  <c r="T268" i="13"/>
  <c r="S268" i="13"/>
  <c r="U268" i="13" s="1"/>
  <c r="Q268" i="13"/>
  <c r="P268" i="13"/>
  <c r="O268" i="13"/>
  <c r="L268" i="13"/>
  <c r="AU267" i="13"/>
  <c r="AT267" i="13"/>
  <c r="AS267" i="13"/>
  <c r="AR267" i="13"/>
  <c r="AQ267" i="13"/>
  <c r="AO267" i="13"/>
  <c r="AN267" i="13"/>
  <c r="AM267" i="13"/>
  <c r="AJ267" i="13"/>
  <c r="W267" i="13"/>
  <c r="V267" i="13"/>
  <c r="T267" i="13"/>
  <c r="S267" i="13"/>
  <c r="U267" i="13" s="1"/>
  <c r="Q267" i="13"/>
  <c r="P267" i="13"/>
  <c r="O267" i="13"/>
  <c r="L267" i="13"/>
  <c r="AU266" i="13"/>
  <c r="AT266" i="13"/>
  <c r="AR266" i="13"/>
  <c r="AQ266" i="13"/>
  <c r="AS266" i="13" s="1"/>
  <c r="AO266" i="13"/>
  <c r="AN266" i="13"/>
  <c r="AM266" i="13"/>
  <c r="AJ266" i="13"/>
  <c r="W266" i="13"/>
  <c r="V266" i="13"/>
  <c r="T266" i="13"/>
  <c r="S266" i="13"/>
  <c r="U266" i="13" s="1"/>
  <c r="Q266" i="13"/>
  <c r="P266" i="13"/>
  <c r="O266" i="13"/>
  <c r="L266" i="13"/>
  <c r="AU265" i="13"/>
  <c r="AT265" i="13"/>
  <c r="AR265" i="13"/>
  <c r="AQ265" i="13"/>
  <c r="AS265" i="13" s="1"/>
  <c r="AO265" i="13"/>
  <c r="AN265" i="13"/>
  <c r="AM265" i="13"/>
  <c r="AJ265" i="13"/>
  <c r="W265" i="13"/>
  <c r="V265" i="13"/>
  <c r="T265" i="13"/>
  <c r="S265" i="13"/>
  <c r="U265" i="13" s="1"/>
  <c r="Q265" i="13"/>
  <c r="P265" i="13"/>
  <c r="O265" i="13"/>
  <c r="L265" i="13"/>
  <c r="AU264" i="13"/>
  <c r="AT264" i="13"/>
  <c r="AR264" i="13"/>
  <c r="AQ264" i="13"/>
  <c r="AS264" i="13" s="1"/>
  <c r="AO264" i="13"/>
  <c r="AN264" i="13"/>
  <c r="AM264" i="13"/>
  <c r="AJ264" i="13"/>
  <c r="W264" i="13"/>
  <c r="V264" i="13"/>
  <c r="T264" i="13"/>
  <c r="S264" i="13"/>
  <c r="U264" i="13" s="1"/>
  <c r="Q264" i="13"/>
  <c r="P264" i="13"/>
  <c r="O264" i="13"/>
  <c r="L264" i="13"/>
  <c r="AU263" i="13"/>
  <c r="AT263" i="13"/>
  <c r="AR263" i="13"/>
  <c r="AQ263" i="13"/>
  <c r="AS263" i="13" s="1"/>
  <c r="AO263" i="13"/>
  <c r="AN263" i="13"/>
  <c r="AM263" i="13"/>
  <c r="AJ263" i="13"/>
  <c r="W263" i="13"/>
  <c r="V263" i="13"/>
  <c r="T263" i="13"/>
  <c r="S263" i="13"/>
  <c r="U263" i="13" s="1"/>
  <c r="Q263" i="13"/>
  <c r="P263" i="13"/>
  <c r="O263" i="13"/>
  <c r="L263" i="13"/>
  <c r="AU262" i="13"/>
  <c r="AT262" i="13"/>
  <c r="AR262" i="13"/>
  <c r="AQ262" i="13"/>
  <c r="AS262" i="13" s="1"/>
  <c r="AO262" i="13"/>
  <c r="AN262" i="13"/>
  <c r="AM262" i="13"/>
  <c r="AJ262" i="13"/>
  <c r="W262" i="13"/>
  <c r="V262" i="13"/>
  <c r="T262" i="13"/>
  <c r="S262" i="13"/>
  <c r="U262" i="13" s="1"/>
  <c r="Q262" i="13"/>
  <c r="P262" i="13"/>
  <c r="O262" i="13"/>
  <c r="L262" i="13"/>
  <c r="AU261" i="13"/>
  <c r="AT261" i="13"/>
  <c r="AR261" i="13"/>
  <c r="AQ261" i="13"/>
  <c r="AS261" i="13" s="1"/>
  <c r="AO261" i="13"/>
  <c r="AN261" i="13"/>
  <c r="AM261" i="13"/>
  <c r="AJ261" i="13"/>
  <c r="W261" i="13"/>
  <c r="V261" i="13"/>
  <c r="T261" i="13"/>
  <c r="S261" i="13"/>
  <c r="U261" i="13" s="1"/>
  <c r="Q261" i="13"/>
  <c r="P261" i="13"/>
  <c r="O261" i="13"/>
  <c r="L261" i="13"/>
  <c r="AU260" i="13"/>
  <c r="AT260" i="13"/>
  <c r="AR260" i="13"/>
  <c r="AQ260" i="13"/>
  <c r="AS260" i="13" s="1"/>
  <c r="AO260" i="13"/>
  <c r="AN260" i="13"/>
  <c r="AM260" i="13"/>
  <c r="AJ260" i="13"/>
  <c r="W260" i="13"/>
  <c r="V260" i="13"/>
  <c r="U260" i="13"/>
  <c r="T260" i="13"/>
  <c r="S260" i="13"/>
  <c r="Q260" i="13"/>
  <c r="P260" i="13"/>
  <c r="O260" i="13"/>
  <c r="L260" i="13"/>
  <c r="AU259" i="13"/>
  <c r="AT259" i="13"/>
  <c r="AR259" i="13"/>
  <c r="AQ259" i="13"/>
  <c r="AS259" i="13" s="1"/>
  <c r="AO259" i="13"/>
  <c r="AN259" i="13"/>
  <c r="AM259" i="13"/>
  <c r="AJ259" i="13"/>
  <c r="W259" i="13"/>
  <c r="V259" i="13"/>
  <c r="T259" i="13"/>
  <c r="S259" i="13"/>
  <c r="U259" i="13" s="1"/>
  <c r="Q259" i="13"/>
  <c r="P259" i="13"/>
  <c r="O259" i="13"/>
  <c r="L259" i="13"/>
  <c r="AU258" i="13"/>
  <c r="AT258" i="13"/>
  <c r="AR258" i="13"/>
  <c r="AQ258" i="13"/>
  <c r="AS258" i="13" s="1"/>
  <c r="AO258" i="13"/>
  <c r="AN258" i="13"/>
  <c r="AM258" i="13"/>
  <c r="AJ258" i="13"/>
  <c r="W258" i="13"/>
  <c r="V258" i="13"/>
  <c r="T258" i="13"/>
  <c r="S258" i="13"/>
  <c r="U258" i="13" s="1"/>
  <c r="Q258" i="13"/>
  <c r="P258" i="13"/>
  <c r="O258" i="13"/>
  <c r="L258" i="13"/>
  <c r="AU257" i="13"/>
  <c r="AT257" i="13"/>
  <c r="AS257" i="13"/>
  <c r="AR257" i="13"/>
  <c r="AQ257" i="13"/>
  <c r="AO257" i="13"/>
  <c r="AN257" i="13"/>
  <c r="AM257" i="13"/>
  <c r="AJ257" i="13"/>
  <c r="W257" i="13"/>
  <c r="V257" i="13"/>
  <c r="T257" i="13"/>
  <c r="S257" i="13"/>
  <c r="U257" i="13" s="1"/>
  <c r="Q257" i="13"/>
  <c r="P257" i="13"/>
  <c r="O257" i="13"/>
  <c r="L257" i="13"/>
  <c r="AU256" i="13"/>
  <c r="AT256" i="13"/>
  <c r="AR256" i="13"/>
  <c r="AQ256" i="13"/>
  <c r="AS256" i="13" s="1"/>
  <c r="AO256" i="13"/>
  <c r="AN256" i="13"/>
  <c r="AM256" i="13"/>
  <c r="AJ256" i="13"/>
  <c r="W256" i="13"/>
  <c r="V256" i="13"/>
  <c r="T256" i="13"/>
  <c r="S256" i="13"/>
  <c r="U256" i="13" s="1"/>
  <c r="Q256" i="13"/>
  <c r="P256" i="13"/>
  <c r="O256" i="13"/>
  <c r="L256" i="13"/>
  <c r="AU255" i="13"/>
  <c r="AT255" i="13"/>
  <c r="AR255" i="13"/>
  <c r="AQ255" i="13"/>
  <c r="AS255" i="13" s="1"/>
  <c r="AO255" i="13"/>
  <c r="AN255" i="13"/>
  <c r="AM255" i="13"/>
  <c r="AJ255" i="13"/>
  <c r="W255" i="13"/>
  <c r="V255" i="13"/>
  <c r="T255" i="13"/>
  <c r="S255" i="13"/>
  <c r="U255" i="13" s="1"/>
  <c r="Q255" i="13"/>
  <c r="P255" i="13"/>
  <c r="O255" i="13"/>
  <c r="L255" i="13"/>
  <c r="AU254" i="13"/>
  <c r="AT254" i="13"/>
  <c r="AR254" i="13"/>
  <c r="AQ254" i="13"/>
  <c r="AS254" i="13" s="1"/>
  <c r="AO254" i="13"/>
  <c r="AN254" i="13"/>
  <c r="AM254" i="13"/>
  <c r="AJ254" i="13"/>
  <c r="W254" i="13"/>
  <c r="V254" i="13"/>
  <c r="T254" i="13"/>
  <c r="S254" i="13"/>
  <c r="U254" i="13" s="1"/>
  <c r="Q254" i="13"/>
  <c r="P254" i="13"/>
  <c r="O254" i="13"/>
  <c r="L254" i="13"/>
  <c r="AU253" i="13"/>
  <c r="AT253" i="13"/>
  <c r="AS253" i="13"/>
  <c r="AR253" i="13"/>
  <c r="AQ253" i="13"/>
  <c r="AO253" i="13"/>
  <c r="AN253" i="13"/>
  <c r="AM253" i="13"/>
  <c r="AJ253" i="13"/>
  <c r="W253" i="13"/>
  <c r="V253" i="13"/>
  <c r="T253" i="13"/>
  <c r="S253" i="13"/>
  <c r="U253" i="13" s="1"/>
  <c r="Q253" i="13"/>
  <c r="P253" i="13"/>
  <c r="O253" i="13"/>
  <c r="L253" i="13"/>
  <c r="AU252" i="13"/>
  <c r="AT252" i="13"/>
  <c r="AR252" i="13"/>
  <c r="AQ252" i="13"/>
  <c r="AS252" i="13" s="1"/>
  <c r="AO252" i="13"/>
  <c r="AN252" i="13"/>
  <c r="AM252" i="13"/>
  <c r="AJ252" i="13"/>
  <c r="W252" i="13"/>
  <c r="V252" i="13"/>
  <c r="T252" i="13"/>
  <c r="S252" i="13"/>
  <c r="U252" i="13" s="1"/>
  <c r="Q252" i="13"/>
  <c r="P252" i="13"/>
  <c r="O252" i="13"/>
  <c r="L252" i="13"/>
  <c r="AU251" i="13"/>
  <c r="AT251" i="13"/>
  <c r="AS251" i="13"/>
  <c r="AR251" i="13"/>
  <c r="AQ251" i="13"/>
  <c r="AO251" i="13"/>
  <c r="AN251" i="13"/>
  <c r="AM251" i="13"/>
  <c r="AJ251" i="13"/>
  <c r="W251" i="13"/>
  <c r="V251" i="13"/>
  <c r="T251" i="13"/>
  <c r="S251" i="13"/>
  <c r="U251" i="13" s="1"/>
  <c r="Q251" i="13"/>
  <c r="P251" i="13"/>
  <c r="O251" i="13"/>
  <c r="L251" i="13"/>
  <c r="AU250" i="13"/>
  <c r="AT250" i="13"/>
  <c r="AR250" i="13"/>
  <c r="AQ250" i="13"/>
  <c r="AS250" i="13" s="1"/>
  <c r="AO250" i="13"/>
  <c r="AN250" i="13"/>
  <c r="AM250" i="13"/>
  <c r="AJ250" i="13"/>
  <c r="W250" i="13"/>
  <c r="V250" i="13"/>
  <c r="T250" i="13"/>
  <c r="S250" i="13"/>
  <c r="U250" i="13" s="1"/>
  <c r="Q250" i="13"/>
  <c r="P250" i="13"/>
  <c r="O250" i="13"/>
  <c r="L250" i="13"/>
  <c r="AU249" i="13"/>
  <c r="AT249" i="13"/>
  <c r="AR249" i="13"/>
  <c r="AQ249" i="13"/>
  <c r="AS249" i="13" s="1"/>
  <c r="AO249" i="13"/>
  <c r="AN249" i="13"/>
  <c r="AM249" i="13"/>
  <c r="AJ249" i="13"/>
  <c r="W249" i="13"/>
  <c r="V249" i="13"/>
  <c r="T249" i="13"/>
  <c r="S249" i="13"/>
  <c r="U249" i="13" s="1"/>
  <c r="Q249" i="13"/>
  <c r="P249" i="13"/>
  <c r="O249" i="13"/>
  <c r="L249" i="13"/>
  <c r="AU248" i="13"/>
  <c r="AT248" i="13"/>
  <c r="AR248" i="13"/>
  <c r="AQ248" i="13"/>
  <c r="AS248" i="13" s="1"/>
  <c r="AO248" i="13"/>
  <c r="AN248" i="13"/>
  <c r="AM248" i="13"/>
  <c r="AJ248" i="13"/>
  <c r="W248" i="13"/>
  <c r="V248" i="13"/>
  <c r="T248" i="13"/>
  <c r="S248" i="13"/>
  <c r="U248" i="13" s="1"/>
  <c r="Q248" i="13"/>
  <c r="P248" i="13"/>
  <c r="O248" i="13"/>
  <c r="L248" i="13"/>
  <c r="AU247" i="13"/>
  <c r="AT247" i="13"/>
  <c r="AR247" i="13"/>
  <c r="AQ247" i="13"/>
  <c r="AS247" i="13" s="1"/>
  <c r="AO247" i="13"/>
  <c r="AN247" i="13"/>
  <c r="AM247" i="13"/>
  <c r="AJ247" i="13"/>
  <c r="W247" i="13"/>
  <c r="V247" i="13"/>
  <c r="T247" i="13"/>
  <c r="S247" i="13"/>
  <c r="U247" i="13" s="1"/>
  <c r="Q247" i="13"/>
  <c r="P247" i="13"/>
  <c r="O247" i="13"/>
  <c r="L247" i="13"/>
  <c r="AU246" i="13"/>
  <c r="AT246" i="13"/>
  <c r="AR246" i="13"/>
  <c r="AQ246" i="13"/>
  <c r="AS246" i="13" s="1"/>
  <c r="AO246" i="13"/>
  <c r="AN246" i="13"/>
  <c r="AM246" i="13"/>
  <c r="AJ246" i="13"/>
  <c r="W246" i="13"/>
  <c r="V246" i="13"/>
  <c r="T246" i="13"/>
  <c r="S246" i="13"/>
  <c r="U246" i="13" s="1"/>
  <c r="Q246" i="13"/>
  <c r="P246" i="13"/>
  <c r="O246" i="13"/>
  <c r="L246" i="13"/>
  <c r="AU245" i="13"/>
  <c r="AT245" i="13"/>
  <c r="AR245" i="13"/>
  <c r="AQ245" i="13"/>
  <c r="AS245" i="13" s="1"/>
  <c r="AO245" i="13"/>
  <c r="AN245" i="13"/>
  <c r="AM245" i="13"/>
  <c r="AJ245" i="13"/>
  <c r="W245" i="13"/>
  <c r="V245" i="13"/>
  <c r="T245" i="13"/>
  <c r="S245" i="13"/>
  <c r="U245" i="13" s="1"/>
  <c r="Q245" i="13"/>
  <c r="P245" i="13"/>
  <c r="O245" i="13"/>
  <c r="L245" i="13"/>
  <c r="AU244" i="13"/>
  <c r="AT244" i="13"/>
  <c r="AR244" i="13"/>
  <c r="AQ244" i="13"/>
  <c r="AS244" i="13" s="1"/>
  <c r="AO244" i="13"/>
  <c r="AN244" i="13"/>
  <c r="AM244" i="13"/>
  <c r="AJ244" i="13"/>
  <c r="W244" i="13"/>
  <c r="V244" i="13"/>
  <c r="T244" i="13"/>
  <c r="S244" i="13"/>
  <c r="U244" i="13" s="1"/>
  <c r="Q244" i="13"/>
  <c r="P244" i="13"/>
  <c r="O244" i="13"/>
  <c r="L244" i="13"/>
  <c r="AU243" i="13"/>
  <c r="AT243" i="13"/>
  <c r="AR243" i="13"/>
  <c r="AQ243" i="13"/>
  <c r="AS243" i="13" s="1"/>
  <c r="AO243" i="13"/>
  <c r="AN243" i="13"/>
  <c r="AM243" i="13"/>
  <c r="AJ243" i="13"/>
  <c r="W243" i="13"/>
  <c r="V243" i="13"/>
  <c r="T243" i="13"/>
  <c r="S243" i="13"/>
  <c r="U243" i="13" s="1"/>
  <c r="Q243" i="13"/>
  <c r="P243" i="13"/>
  <c r="O243" i="13"/>
  <c r="L243" i="13"/>
  <c r="AU242" i="13"/>
  <c r="AT242" i="13"/>
  <c r="AR242" i="13"/>
  <c r="AQ242" i="13"/>
  <c r="AS242" i="13" s="1"/>
  <c r="AO242" i="13"/>
  <c r="AN242" i="13"/>
  <c r="AM242" i="13"/>
  <c r="AJ242" i="13"/>
  <c r="W242" i="13"/>
  <c r="V242" i="13"/>
  <c r="T242" i="13"/>
  <c r="S242" i="13"/>
  <c r="U242" i="13" s="1"/>
  <c r="Q242" i="13"/>
  <c r="P242" i="13"/>
  <c r="O242" i="13"/>
  <c r="L242" i="13"/>
  <c r="AU241" i="13"/>
  <c r="AT241" i="13"/>
  <c r="AR241" i="13"/>
  <c r="AQ241" i="13"/>
  <c r="AS241" i="13" s="1"/>
  <c r="AO241" i="13"/>
  <c r="AN241" i="13"/>
  <c r="AM241" i="13"/>
  <c r="AJ241" i="13"/>
  <c r="W241" i="13"/>
  <c r="V241" i="13"/>
  <c r="T241" i="13"/>
  <c r="S241" i="13"/>
  <c r="U241" i="13" s="1"/>
  <c r="Q241" i="13"/>
  <c r="P241" i="13"/>
  <c r="O241" i="13"/>
  <c r="L241" i="13"/>
  <c r="AU240" i="13"/>
  <c r="AT240" i="13"/>
  <c r="AR240" i="13"/>
  <c r="AQ240" i="13"/>
  <c r="AS240" i="13" s="1"/>
  <c r="AO240" i="13"/>
  <c r="AN240" i="13"/>
  <c r="AM240" i="13"/>
  <c r="AJ240" i="13"/>
  <c r="W240" i="13"/>
  <c r="V240" i="13"/>
  <c r="T240" i="13"/>
  <c r="S240" i="13"/>
  <c r="U240" i="13" s="1"/>
  <c r="Q240" i="13"/>
  <c r="P240" i="13"/>
  <c r="O240" i="13"/>
  <c r="L240" i="13"/>
  <c r="AU239" i="13"/>
  <c r="AT239" i="13"/>
  <c r="AR239" i="13"/>
  <c r="AQ239" i="13"/>
  <c r="AS239" i="13" s="1"/>
  <c r="AO239" i="13"/>
  <c r="AN239" i="13"/>
  <c r="AM239" i="13"/>
  <c r="AJ239" i="13"/>
  <c r="W239" i="13"/>
  <c r="V239" i="13"/>
  <c r="T239" i="13"/>
  <c r="S239" i="13"/>
  <c r="U239" i="13" s="1"/>
  <c r="Q239" i="13"/>
  <c r="P239" i="13"/>
  <c r="O239" i="13"/>
  <c r="L239" i="13"/>
  <c r="AU238" i="13"/>
  <c r="AT238" i="13"/>
  <c r="AR238" i="13"/>
  <c r="AQ238" i="13"/>
  <c r="AS238" i="13" s="1"/>
  <c r="AO238" i="13"/>
  <c r="AN238" i="13"/>
  <c r="AM238" i="13"/>
  <c r="AJ238" i="13"/>
  <c r="W238" i="13"/>
  <c r="V238" i="13"/>
  <c r="T238" i="13"/>
  <c r="S238" i="13"/>
  <c r="U238" i="13" s="1"/>
  <c r="Q238" i="13"/>
  <c r="P238" i="13"/>
  <c r="O238" i="13"/>
  <c r="L238" i="13"/>
  <c r="AU237" i="13"/>
  <c r="AT237" i="13"/>
  <c r="AR237" i="13"/>
  <c r="AQ237" i="13"/>
  <c r="AS237" i="13" s="1"/>
  <c r="AO237" i="13"/>
  <c r="AN237" i="13"/>
  <c r="AM237" i="13"/>
  <c r="AJ237" i="13"/>
  <c r="W237" i="13"/>
  <c r="V237" i="13"/>
  <c r="T237" i="13"/>
  <c r="S237" i="13"/>
  <c r="U237" i="13" s="1"/>
  <c r="Q237" i="13"/>
  <c r="P237" i="13"/>
  <c r="O237" i="13"/>
  <c r="L237" i="13"/>
  <c r="AU236" i="13"/>
  <c r="AT236" i="13"/>
  <c r="AR236" i="13"/>
  <c r="AQ236" i="13"/>
  <c r="AS236" i="13" s="1"/>
  <c r="AO236" i="13"/>
  <c r="AN236" i="13"/>
  <c r="AM236" i="13"/>
  <c r="AJ236" i="13"/>
  <c r="W236" i="13"/>
  <c r="V236" i="13"/>
  <c r="T236" i="13"/>
  <c r="S236" i="13"/>
  <c r="U236" i="13" s="1"/>
  <c r="Q236" i="13"/>
  <c r="P236" i="13"/>
  <c r="O236" i="13"/>
  <c r="L236" i="13"/>
  <c r="AU235" i="13"/>
  <c r="AT235" i="13"/>
  <c r="AR235" i="13"/>
  <c r="AQ235" i="13"/>
  <c r="AS235" i="13" s="1"/>
  <c r="AO235" i="13"/>
  <c r="AN235" i="13"/>
  <c r="AM235" i="13"/>
  <c r="AJ235" i="13"/>
  <c r="W235" i="13"/>
  <c r="V235" i="13"/>
  <c r="T235" i="13"/>
  <c r="S235" i="13"/>
  <c r="U235" i="13" s="1"/>
  <c r="Q235" i="13"/>
  <c r="P235" i="13"/>
  <c r="O235" i="13"/>
  <c r="L235" i="13"/>
  <c r="AU234" i="13"/>
  <c r="AT234" i="13"/>
  <c r="AR234" i="13"/>
  <c r="AQ234" i="13"/>
  <c r="AS234" i="13" s="1"/>
  <c r="AO234" i="13"/>
  <c r="AN234" i="13"/>
  <c r="AM234" i="13"/>
  <c r="AJ234" i="13"/>
  <c r="W234" i="13"/>
  <c r="V234" i="13"/>
  <c r="T234" i="13"/>
  <c r="S234" i="13"/>
  <c r="U234" i="13" s="1"/>
  <c r="Q234" i="13"/>
  <c r="P234" i="13"/>
  <c r="O234" i="13"/>
  <c r="L234" i="13"/>
  <c r="AU233" i="13"/>
  <c r="AT233" i="13"/>
  <c r="AR233" i="13"/>
  <c r="AQ233" i="13"/>
  <c r="AS233" i="13" s="1"/>
  <c r="AO233" i="13"/>
  <c r="AN233" i="13"/>
  <c r="AM233" i="13"/>
  <c r="AJ233" i="13"/>
  <c r="W233" i="13"/>
  <c r="V233" i="13"/>
  <c r="T233" i="13"/>
  <c r="S233" i="13"/>
  <c r="U233" i="13" s="1"/>
  <c r="Q233" i="13"/>
  <c r="P233" i="13"/>
  <c r="O233" i="13"/>
  <c r="L233" i="13"/>
  <c r="AU232" i="13"/>
  <c r="AT232" i="13"/>
  <c r="AR232" i="13"/>
  <c r="AQ232" i="13"/>
  <c r="AS232" i="13" s="1"/>
  <c r="AO232" i="13"/>
  <c r="AN232" i="13"/>
  <c r="AM232" i="13"/>
  <c r="AJ232" i="13"/>
  <c r="W232" i="13"/>
  <c r="V232" i="13"/>
  <c r="T232" i="13"/>
  <c r="S232" i="13"/>
  <c r="U232" i="13" s="1"/>
  <c r="Q232" i="13"/>
  <c r="P232" i="13"/>
  <c r="O232" i="13"/>
  <c r="L232" i="13"/>
  <c r="AU231" i="13"/>
  <c r="AT231" i="13"/>
  <c r="AR231" i="13"/>
  <c r="AQ231" i="13"/>
  <c r="AS231" i="13" s="1"/>
  <c r="AO231" i="13"/>
  <c r="AN231" i="13"/>
  <c r="AM231" i="13"/>
  <c r="AJ231" i="13"/>
  <c r="W231" i="13"/>
  <c r="V231" i="13"/>
  <c r="T231" i="13"/>
  <c r="S231" i="13"/>
  <c r="U231" i="13" s="1"/>
  <c r="Q231" i="13"/>
  <c r="P231" i="13"/>
  <c r="O231" i="13"/>
  <c r="L231" i="13"/>
  <c r="AU230" i="13"/>
  <c r="AT230" i="13"/>
  <c r="AR230" i="13"/>
  <c r="AQ230" i="13"/>
  <c r="AS230" i="13" s="1"/>
  <c r="AO230" i="13"/>
  <c r="AN230" i="13"/>
  <c r="AM230" i="13"/>
  <c r="AJ230" i="13"/>
  <c r="W230" i="13"/>
  <c r="V230" i="13"/>
  <c r="T230" i="13"/>
  <c r="S230" i="13"/>
  <c r="U230" i="13" s="1"/>
  <c r="Q230" i="13"/>
  <c r="P230" i="13"/>
  <c r="O230" i="13"/>
  <c r="L230" i="13"/>
  <c r="AU229" i="13"/>
  <c r="AT229" i="13"/>
  <c r="AR229" i="13"/>
  <c r="AQ229" i="13"/>
  <c r="AS229" i="13" s="1"/>
  <c r="AO229" i="13"/>
  <c r="AN229" i="13"/>
  <c r="AM229" i="13"/>
  <c r="AJ229" i="13"/>
  <c r="W229" i="13"/>
  <c r="V229" i="13"/>
  <c r="T229" i="13"/>
  <c r="S229" i="13"/>
  <c r="U229" i="13" s="1"/>
  <c r="Q229" i="13"/>
  <c r="P229" i="13"/>
  <c r="O229" i="13"/>
  <c r="L229" i="13"/>
  <c r="AU228" i="13"/>
  <c r="AT228" i="13"/>
  <c r="AR228" i="13"/>
  <c r="AQ228" i="13"/>
  <c r="AS228" i="13" s="1"/>
  <c r="AO228" i="13"/>
  <c r="AN228" i="13"/>
  <c r="AM228" i="13"/>
  <c r="AJ228" i="13"/>
  <c r="W228" i="13"/>
  <c r="V228" i="13"/>
  <c r="T228" i="13"/>
  <c r="S228" i="13"/>
  <c r="U228" i="13" s="1"/>
  <c r="Q228" i="13"/>
  <c r="P228" i="13"/>
  <c r="O228" i="13"/>
  <c r="L228" i="13"/>
  <c r="AU227" i="13"/>
  <c r="AT227" i="13"/>
  <c r="AR227" i="13"/>
  <c r="AQ227" i="13"/>
  <c r="AS227" i="13" s="1"/>
  <c r="AO227" i="13"/>
  <c r="AN227" i="13"/>
  <c r="AM227" i="13"/>
  <c r="AJ227" i="13"/>
  <c r="W227" i="13"/>
  <c r="V227" i="13"/>
  <c r="T227" i="13"/>
  <c r="S227" i="13"/>
  <c r="U227" i="13" s="1"/>
  <c r="Q227" i="13"/>
  <c r="P227" i="13"/>
  <c r="O227" i="13"/>
  <c r="L227" i="13"/>
  <c r="AU226" i="13"/>
  <c r="AT226" i="13"/>
  <c r="AR226" i="13"/>
  <c r="AQ226" i="13"/>
  <c r="AS226" i="13" s="1"/>
  <c r="AO226" i="13"/>
  <c r="AN226" i="13"/>
  <c r="AM226" i="13"/>
  <c r="AJ226" i="13"/>
  <c r="W226" i="13"/>
  <c r="V226" i="13"/>
  <c r="T226" i="13"/>
  <c r="S226" i="13"/>
  <c r="U226" i="13" s="1"/>
  <c r="Q226" i="13"/>
  <c r="P226" i="13"/>
  <c r="O226" i="13"/>
  <c r="L226" i="13"/>
  <c r="AU225" i="13"/>
  <c r="AT225" i="13"/>
  <c r="AR225" i="13"/>
  <c r="AQ225" i="13"/>
  <c r="AS225" i="13" s="1"/>
  <c r="AO225" i="13"/>
  <c r="AN225" i="13"/>
  <c r="AM225" i="13"/>
  <c r="AJ225" i="13"/>
  <c r="W225" i="13"/>
  <c r="V225" i="13"/>
  <c r="T225" i="13"/>
  <c r="S225" i="13"/>
  <c r="U225" i="13" s="1"/>
  <c r="Q225" i="13"/>
  <c r="P225" i="13"/>
  <c r="O225" i="13"/>
  <c r="L225" i="13"/>
  <c r="AU224" i="13"/>
  <c r="AT224" i="13"/>
  <c r="AR224" i="13"/>
  <c r="AQ224" i="13"/>
  <c r="AS224" i="13" s="1"/>
  <c r="AO224" i="13"/>
  <c r="AN224" i="13"/>
  <c r="AM224" i="13"/>
  <c r="AJ224" i="13"/>
  <c r="W224" i="13"/>
  <c r="V224" i="13"/>
  <c r="T224" i="13"/>
  <c r="S224" i="13"/>
  <c r="U224" i="13" s="1"/>
  <c r="Q224" i="13"/>
  <c r="P224" i="13"/>
  <c r="O224" i="13"/>
  <c r="L224" i="13"/>
  <c r="AU223" i="13"/>
  <c r="AT223" i="13"/>
  <c r="AR223" i="13"/>
  <c r="AQ223" i="13"/>
  <c r="AS223" i="13" s="1"/>
  <c r="AO223" i="13"/>
  <c r="AN223" i="13"/>
  <c r="AM223" i="13"/>
  <c r="AJ223" i="13"/>
  <c r="W223" i="13"/>
  <c r="V223" i="13"/>
  <c r="T223" i="13"/>
  <c r="S223" i="13"/>
  <c r="U223" i="13" s="1"/>
  <c r="Q223" i="13"/>
  <c r="P223" i="13"/>
  <c r="O223" i="13"/>
  <c r="L223" i="13"/>
  <c r="AU222" i="13"/>
  <c r="AT222" i="13"/>
  <c r="AR222" i="13"/>
  <c r="AQ222" i="13"/>
  <c r="AS222" i="13" s="1"/>
  <c r="AO222" i="13"/>
  <c r="AN222" i="13"/>
  <c r="AM222" i="13"/>
  <c r="AJ222" i="13"/>
  <c r="W222" i="13"/>
  <c r="V222" i="13"/>
  <c r="T222" i="13"/>
  <c r="S222" i="13"/>
  <c r="U222" i="13" s="1"/>
  <c r="Q222" i="13"/>
  <c r="P222" i="13"/>
  <c r="O222" i="13"/>
  <c r="L222" i="13"/>
  <c r="AU221" i="13"/>
  <c r="AT221" i="13"/>
  <c r="AR221" i="13"/>
  <c r="AQ221" i="13"/>
  <c r="AS221" i="13" s="1"/>
  <c r="AO221" i="13"/>
  <c r="AN221" i="13"/>
  <c r="AM221" i="13"/>
  <c r="AJ221" i="13"/>
  <c r="W221" i="13"/>
  <c r="V221" i="13"/>
  <c r="T221" i="13"/>
  <c r="S221" i="13"/>
  <c r="U221" i="13" s="1"/>
  <c r="Q221" i="13"/>
  <c r="P221" i="13"/>
  <c r="O221" i="13"/>
  <c r="L221" i="13"/>
  <c r="AU220" i="13"/>
  <c r="AT220" i="13"/>
  <c r="AR220" i="13"/>
  <c r="AQ220" i="13"/>
  <c r="AS220" i="13" s="1"/>
  <c r="AO220" i="13"/>
  <c r="AN220" i="13"/>
  <c r="AM220" i="13"/>
  <c r="AJ220" i="13"/>
  <c r="W220" i="13"/>
  <c r="V220" i="13"/>
  <c r="T220" i="13"/>
  <c r="S220" i="13"/>
  <c r="U220" i="13" s="1"/>
  <c r="Q220" i="13"/>
  <c r="P220" i="13"/>
  <c r="O220" i="13"/>
  <c r="L220" i="13"/>
  <c r="AU219" i="13"/>
  <c r="AT219" i="13"/>
  <c r="AR219" i="13"/>
  <c r="AQ219" i="13"/>
  <c r="AS219" i="13" s="1"/>
  <c r="AO219" i="13"/>
  <c r="AN219" i="13"/>
  <c r="AM219" i="13"/>
  <c r="AJ219" i="13"/>
  <c r="W219" i="13"/>
  <c r="V219" i="13"/>
  <c r="T219" i="13"/>
  <c r="S219" i="13"/>
  <c r="U219" i="13" s="1"/>
  <c r="Q219" i="13"/>
  <c r="P219" i="13"/>
  <c r="O219" i="13"/>
  <c r="L219" i="13"/>
  <c r="AU218" i="13"/>
  <c r="AT218" i="13"/>
  <c r="AR218" i="13"/>
  <c r="AQ218" i="13"/>
  <c r="AS218" i="13" s="1"/>
  <c r="AO218" i="13"/>
  <c r="AN218" i="13"/>
  <c r="AM218" i="13"/>
  <c r="AJ218" i="13"/>
  <c r="W218" i="13"/>
  <c r="V218" i="13"/>
  <c r="T218" i="13"/>
  <c r="S218" i="13"/>
  <c r="U218" i="13" s="1"/>
  <c r="Q218" i="13"/>
  <c r="P218" i="13"/>
  <c r="O218" i="13"/>
  <c r="L218" i="13"/>
  <c r="AU217" i="13"/>
  <c r="AT217" i="13"/>
  <c r="AR217" i="13"/>
  <c r="AQ217" i="13"/>
  <c r="AS217" i="13" s="1"/>
  <c r="AO217" i="13"/>
  <c r="AN217" i="13"/>
  <c r="AM217" i="13"/>
  <c r="AJ217" i="13"/>
  <c r="W217" i="13"/>
  <c r="V217" i="13"/>
  <c r="T217" i="13"/>
  <c r="S217" i="13"/>
  <c r="U217" i="13" s="1"/>
  <c r="Q217" i="13"/>
  <c r="P217" i="13"/>
  <c r="O217" i="13"/>
  <c r="L217" i="13"/>
  <c r="AU216" i="13"/>
  <c r="AT216" i="13"/>
  <c r="AR216" i="13"/>
  <c r="AQ216" i="13"/>
  <c r="AS216" i="13" s="1"/>
  <c r="AO216" i="13"/>
  <c r="AN216" i="13"/>
  <c r="AM216" i="13"/>
  <c r="AJ216" i="13"/>
  <c r="W216" i="13"/>
  <c r="V216" i="13"/>
  <c r="T216" i="13"/>
  <c r="S216" i="13"/>
  <c r="U216" i="13" s="1"/>
  <c r="Q216" i="13"/>
  <c r="P216" i="13"/>
  <c r="O216" i="13"/>
  <c r="L216" i="13"/>
  <c r="AU215" i="13"/>
  <c r="AT215" i="13"/>
  <c r="AR215" i="13"/>
  <c r="AQ215" i="13"/>
  <c r="AS215" i="13" s="1"/>
  <c r="AO215" i="13"/>
  <c r="AN215" i="13"/>
  <c r="AM215" i="13"/>
  <c r="AJ215" i="13"/>
  <c r="W215" i="13"/>
  <c r="V215" i="13"/>
  <c r="T215" i="13"/>
  <c r="S215" i="13"/>
  <c r="U215" i="13" s="1"/>
  <c r="Q215" i="13"/>
  <c r="P215" i="13"/>
  <c r="O215" i="13"/>
  <c r="L215" i="13"/>
  <c r="AU214" i="13"/>
  <c r="AT214" i="13"/>
  <c r="AR214" i="13"/>
  <c r="AQ214" i="13"/>
  <c r="AS214" i="13" s="1"/>
  <c r="AO214" i="13"/>
  <c r="AN214" i="13"/>
  <c r="AM214" i="13"/>
  <c r="AJ214" i="13"/>
  <c r="W214" i="13"/>
  <c r="V214" i="13"/>
  <c r="U214" i="13"/>
  <c r="T214" i="13"/>
  <c r="S214" i="13"/>
  <c r="Q214" i="13"/>
  <c r="P214" i="13"/>
  <c r="O214" i="13"/>
  <c r="L214" i="13"/>
  <c r="AU213" i="13"/>
  <c r="AT213" i="13"/>
  <c r="AR213" i="13"/>
  <c r="AQ213" i="13"/>
  <c r="AS213" i="13" s="1"/>
  <c r="AO213" i="13"/>
  <c r="AN213" i="13"/>
  <c r="AM213" i="13"/>
  <c r="AJ213" i="13"/>
  <c r="W213" i="13"/>
  <c r="V213" i="13"/>
  <c r="T213" i="13"/>
  <c r="S213" i="13"/>
  <c r="U213" i="13" s="1"/>
  <c r="Q213" i="13"/>
  <c r="P213" i="13"/>
  <c r="O213" i="13"/>
  <c r="L213" i="13"/>
  <c r="AU212" i="13"/>
  <c r="AT212" i="13"/>
  <c r="AR212" i="13"/>
  <c r="AQ212" i="13"/>
  <c r="AS212" i="13" s="1"/>
  <c r="AO212" i="13"/>
  <c r="AN212" i="13"/>
  <c r="AM212" i="13"/>
  <c r="AJ212" i="13"/>
  <c r="W212" i="13"/>
  <c r="V212" i="13"/>
  <c r="T212" i="13"/>
  <c r="S212" i="13"/>
  <c r="U212" i="13" s="1"/>
  <c r="Q212" i="13"/>
  <c r="P212" i="13"/>
  <c r="O212" i="13"/>
  <c r="L212" i="13"/>
  <c r="AU211" i="13"/>
  <c r="AT211" i="13"/>
  <c r="AR211" i="13"/>
  <c r="AQ211" i="13"/>
  <c r="AS211" i="13" s="1"/>
  <c r="AO211" i="13"/>
  <c r="AN211" i="13"/>
  <c r="AM211" i="13"/>
  <c r="AJ211" i="13"/>
  <c r="W211" i="13"/>
  <c r="V211" i="13"/>
  <c r="T211" i="13"/>
  <c r="S211" i="13"/>
  <c r="U211" i="13" s="1"/>
  <c r="Q211" i="13"/>
  <c r="P211" i="13"/>
  <c r="O211" i="13"/>
  <c r="L211" i="13"/>
  <c r="AU210" i="13"/>
  <c r="AT210" i="13"/>
  <c r="AR210" i="13"/>
  <c r="AQ210" i="13"/>
  <c r="AS210" i="13" s="1"/>
  <c r="AO210" i="13"/>
  <c r="AN210" i="13"/>
  <c r="AM210" i="13"/>
  <c r="AJ210" i="13"/>
  <c r="W210" i="13"/>
  <c r="V210" i="13"/>
  <c r="T210" i="13"/>
  <c r="S210" i="13"/>
  <c r="U210" i="13" s="1"/>
  <c r="Q210" i="13"/>
  <c r="P210" i="13"/>
  <c r="O210" i="13"/>
  <c r="L210" i="13"/>
  <c r="AU209" i="13"/>
  <c r="AT209" i="13"/>
  <c r="AR209" i="13"/>
  <c r="AQ209" i="13"/>
  <c r="AS209" i="13" s="1"/>
  <c r="AO209" i="13"/>
  <c r="AN209" i="13"/>
  <c r="AM209" i="13"/>
  <c r="AJ209" i="13"/>
  <c r="W209" i="13"/>
  <c r="V209" i="13"/>
  <c r="T209" i="13"/>
  <c r="S209" i="13"/>
  <c r="U209" i="13" s="1"/>
  <c r="Q209" i="13"/>
  <c r="P209" i="13"/>
  <c r="O209" i="13"/>
  <c r="L209" i="13"/>
  <c r="AU208" i="13"/>
  <c r="AT208" i="13"/>
  <c r="AR208" i="13"/>
  <c r="AQ208" i="13"/>
  <c r="AS208" i="13" s="1"/>
  <c r="AO208" i="13"/>
  <c r="AN208" i="13"/>
  <c r="AM208" i="13"/>
  <c r="AJ208" i="13"/>
  <c r="W208" i="13"/>
  <c r="V208" i="13"/>
  <c r="T208" i="13"/>
  <c r="S208" i="13"/>
  <c r="U208" i="13" s="1"/>
  <c r="Q208" i="13"/>
  <c r="P208" i="13"/>
  <c r="O208" i="13"/>
  <c r="L208" i="13"/>
  <c r="AU207" i="13"/>
  <c r="AT207" i="13"/>
  <c r="AR207" i="13"/>
  <c r="AQ207" i="13"/>
  <c r="AS207" i="13" s="1"/>
  <c r="AO207" i="13"/>
  <c r="AN207" i="13"/>
  <c r="AM207" i="13"/>
  <c r="AJ207" i="13"/>
  <c r="W207" i="13"/>
  <c r="V207" i="13"/>
  <c r="T207" i="13"/>
  <c r="S207" i="13"/>
  <c r="U207" i="13" s="1"/>
  <c r="Q207" i="13"/>
  <c r="P207" i="13"/>
  <c r="O207" i="13"/>
  <c r="L207" i="13"/>
  <c r="AU206" i="13"/>
  <c r="AT206" i="13"/>
  <c r="AR206" i="13"/>
  <c r="AQ206" i="13"/>
  <c r="AS206" i="13" s="1"/>
  <c r="AO206" i="13"/>
  <c r="AN206" i="13"/>
  <c r="AM206" i="13"/>
  <c r="AJ206" i="13"/>
  <c r="W206" i="13"/>
  <c r="V206" i="13"/>
  <c r="T206" i="13"/>
  <c r="S206" i="13"/>
  <c r="U206" i="13" s="1"/>
  <c r="Q206" i="13"/>
  <c r="P206" i="13"/>
  <c r="O206" i="13"/>
  <c r="L206" i="13"/>
  <c r="AU205" i="13"/>
  <c r="AT205" i="13"/>
  <c r="AR205" i="13"/>
  <c r="AQ205" i="13"/>
  <c r="AS205" i="13" s="1"/>
  <c r="AO205" i="13"/>
  <c r="AN205" i="13"/>
  <c r="AM205" i="13"/>
  <c r="AJ205" i="13"/>
  <c r="W205" i="13"/>
  <c r="V205" i="13"/>
  <c r="T205" i="13"/>
  <c r="S205" i="13"/>
  <c r="U205" i="13" s="1"/>
  <c r="Q205" i="13"/>
  <c r="P205" i="13"/>
  <c r="O205" i="13"/>
  <c r="L205" i="13"/>
  <c r="AU204" i="13"/>
  <c r="AT204" i="13"/>
  <c r="AS204" i="13"/>
  <c r="AR204" i="13"/>
  <c r="AQ204" i="13"/>
  <c r="AO204" i="13"/>
  <c r="AN204" i="13"/>
  <c r="AM204" i="13"/>
  <c r="AJ204" i="13"/>
  <c r="W204" i="13"/>
  <c r="V204" i="13"/>
  <c r="T204" i="13"/>
  <c r="S204" i="13"/>
  <c r="U204" i="13" s="1"/>
  <c r="Q204" i="13"/>
  <c r="P204" i="13"/>
  <c r="O204" i="13"/>
  <c r="L204" i="13"/>
  <c r="AU203" i="13"/>
  <c r="AT203" i="13"/>
  <c r="AR203" i="13"/>
  <c r="AQ203" i="13"/>
  <c r="AS203" i="13" s="1"/>
  <c r="AO203" i="13"/>
  <c r="AN203" i="13"/>
  <c r="AM203" i="13"/>
  <c r="AJ203" i="13"/>
  <c r="W203" i="13"/>
  <c r="V203" i="13"/>
  <c r="T203" i="13"/>
  <c r="S203" i="13"/>
  <c r="U203" i="13" s="1"/>
  <c r="Q203" i="13"/>
  <c r="P203" i="13"/>
  <c r="O203" i="13"/>
  <c r="L203" i="13"/>
  <c r="AU202" i="13"/>
  <c r="AT202" i="13"/>
  <c r="AR202" i="13"/>
  <c r="AQ202" i="13"/>
  <c r="AS202" i="13" s="1"/>
  <c r="AO202" i="13"/>
  <c r="AN202" i="13"/>
  <c r="AM202" i="13"/>
  <c r="AJ202" i="13"/>
  <c r="W202" i="13"/>
  <c r="V202" i="13"/>
  <c r="T202" i="13"/>
  <c r="S202" i="13"/>
  <c r="U202" i="13" s="1"/>
  <c r="Q202" i="13"/>
  <c r="P202" i="13"/>
  <c r="O202" i="13"/>
  <c r="L202" i="13"/>
  <c r="AU201" i="13"/>
  <c r="AT201" i="13"/>
  <c r="AR201" i="13"/>
  <c r="AQ201" i="13"/>
  <c r="AS201" i="13" s="1"/>
  <c r="AO201" i="13"/>
  <c r="AN201" i="13"/>
  <c r="AM201" i="13"/>
  <c r="AJ201" i="13"/>
  <c r="W201" i="13"/>
  <c r="V201" i="13"/>
  <c r="T201" i="13"/>
  <c r="S201" i="13"/>
  <c r="U201" i="13" s="1"/>
  <c r="Q201" i="13"/>
  <c r="P201" i="13"/>
  <c r="O201" i="13"/>
  <c r="L201" i="13"/>
  <c r="AU200" i="13"/>
  <c r="AT200" i="13"/>
  <c r="AR200" i="13"/>
  <c r="AQ200" i="13"/>
  <c r="AS200" i="13" s="1"/>
  <c r="AO200" i="13"/>
  <c r="AN200" i="13"/>
  <c r="AM200" i="13"/>
  <c r="AJ200" i="13"/>
  <c r="W200" i="13"/>
  <c r="V200" i="13"/>
  <c r="T200" i="13"/>
  <c r="S200" i="13"/>
  <c r="U200" i="13" s="1"/>
  <c r="Q200" i="13"/>
  <c r="P200" i="13"/>
  <c r="O200" i="13"/>
  <c r="L200" i="13"/>
  <c r="AU199" i="13"/>
  <c r="AT199" i="13"/>
  <c r="AS199" i="13"/>
  <c r="AR199" i="13"/>
  <c r="AQ199" i="13"/>
  <c r="AO199" i="13"/>
  <c r="AN199" i="13"/>
  <c r="AM199" i="13"/>
  <c r="AJ199" i="13"/>
  <c r="W199" i="13"/>
  <c r="V199" i="13"/>
  <c r="T199" i="13"/>
  <c r="S199" i="13"/>
  <c r="U199" i="13" s="1"/>
  <c r="Q199" i="13"/>
  <c r="P199" i="13"/>
  <c r="O199" i="13"/>
  <c r="L199" i="13"/>
  <c r="AU198" i="13"/>
  <c r="AT198" i="13"/>
  <c r="AR198" i="13"/>
  <c r="AQ198" i="13"/>
  <c r="AS198" i="13" s="1"/>
  <c r="AO198" i="13"/>
  <c r="AN198" i="13"/>
  <c r="AM198" i="13"/>
  <c r="AJ198" i="13"/>
  <c r="W198" i="13"/>
  <c r="V198" i="13"/>
  <c r="T198" i="13"/>
  <c r="S198" i="13"/>
  <c r="U198" i="13" s="1"/>
  <c r="Q198" i="13"/>
  <c r="P198" i="13"/>
  <c r="O198" i="13"/>
  <c r="L198" i="13"/>
  <c r="AU197" i="13"/>
  <c r="AT197" i="13"/>
  <c r="AR197" i="13"/>
  <c r="AQ197" i="13"/>
  <c r="AS197" i="13" s="1"/>
  <c r="AO197" i="13"/>
  <c r="AN197" i="13"/>
  <c r="AM197" i="13"/>
  <c r="AJ197" i="13"/>
  <c r="W197" i="13"/>
  <c r="V197" i="13"/>
  <c r="T197" i="13"/>
  <c r="S197" i="13"/>
  <c r="U197" i="13" s="1"/>
  <c r="Q197" i="13"/>
  <c r="P197" i="13"/>
  <c r="O197" i="13"/>
  <c r="L197" i="13"/>
  <c r="AU196" i="13"/>
  <c r="AT196" i="13"/>
  <c r="AR196" i="13"/>
  <c r="AQ196" i="13"/>
  <c r="AS196" i="13" s="1"/>
  <c r="AO196" i="13"/>
  <c r="AN196" i="13"/>
  <c r="AM196" i="13"/>
  <c r="AJ196" i="13"/>
  <c r="W196" i="13"/>
  <c r="V196" i="13"/>
  <c r="T196" i="13"/>
  <c r="S196" i="13"/>
  <c r="U196" i="13" s="1"/>
  <c r="Q196" i="13"/>
  <c r="P196" i="13"/>
  <c r="O196" i="13"/>
  <c r="L196" i="13"/>
  <c r="AU195" i="13"/>
  <c r="AT195" i="13"/>
  <c r="AR195" i="13"/>
  <c r="AQ195" i="13"/>
  <c r="AS195" i="13" s="1"/>
  <c r="AO195" i="13"/>
  <c r="AN195" i="13"/>
  <c r="AM195" i="13"/>
  <c r="AJ195" i="13"/>
  <c r="W195" i="13"/>
  <c r="V195" i="13"/>
  <c r="T195" i="13"/>
  <c r="S195" i="13"/>
  <c r="U195" i="13" s="1"/>
  <c r="Q195" i="13"/>
  <c r="P195" i="13"/>
  <c r="O195" i="13"/>
  <c r="L195" i="13"/>
  <c r="AU194" i="13"/>
  <c r="AT194" i="13"/>
  <c r="AR194" i="13"/>
  <c r="AQ194" i="13"/>
  <c r="AS194" i="13" s="1"/>
  <c r="AO194" i="13"/>
  <c r="AN194" i="13"/>
  <c r="AM194" i="13"/>
  <c r="AJ194" i="13"/>
  <c r="W194" i="13"/>
  <c r="V194" i="13"/>
  <c r="T194" i="13"/>
  <c r="S194" i="13"/>
  <c r="U194" i="13" s="1"/>
  <c r="Q194" i="13"/>
  <c r="P194" i="13"/>
  <c r="O194" i="13"/>
  <c r="L194" i="13"/>
  <c r="AU193" i="13"/>
  <c r="AT193" i="13"/>
  <c r="AR193" i="13"/>
  <c r="AQ193" i="13"/>
  <c r="AS193" i="13" s="1"/>
  <c r="AO193" i="13"/>
  <c r="AN193" i="13"/>
  <c r="AM193" i="13"/>
  <c r="AJ193" i="13"/>
  <c r="W193" i="13"/>
  <c r="V193" i="13"/>
  <c r="T193" i="13"/>
  <c r="S193" i="13"/>
  <c r="U193" i="13" s="1"/>
  <c r="Q193" i="13"/>
  <c r="P193" i="13"/>
  <c r="O193" i="13"/>
  <c r="L193" i="13"/>
  <c r="AU192" i="13"/>
  <c r="AT192" i="13"/>
  <c r="AR192" i="13"/>
  <c r="AQ192" i="13"/>
  <c r="AS192" i="13" s="1"/>
  <c r="AO192" i="13"/>
  <c r="AN192" i="13"/>
  <c r="AM192" i="13"/>
  <c r="AJ192" i="13"/>
  <c r="W192" i="13"/>
  <c r="V192" i="13"/>
  <c r="T192" i="13"/>
  <c r="S192" i="13"/>
  <c r="U192" i="13" s="1"/>
  <c r="Q192" i="13"/>
  <c r="P192" i="13"/>
  <c r="O192" i="13"/>
  <c r="L192" i="13"/>
  <c r="AU191" i="13"/>
  <c r="AT191" i="13"/>
  <c r="AR191" i="13"/>
  <c r="AQ191" i="13"/>
  <c r="AS191" i="13" s="1"/>
  <c r="AO191" i="13"/>
  <c r="AN191" i="13"/>
  <c r="AM191" i="13"/>
  <c r="AJ191" i="13"/>
  <c r="W191" i="13"/>
  <c r="V191" i="13"/>
  <c r="T191" i="13"/>
  <c r="S191" i="13"/>
  <c r="U191" i="13" s="1"/>
  <c r="Q191" i="13"/>
  <c r="P191" i="13"/>
  <c r="O191" i="13"/>
  <c r="L191" i="13"/>
  <c r="AU190" i="13"/>
  <c r="AT190" i="13"/>
  <c r="AR190" i="13"/>
  <c r="AQ190" i="13"/>
  <c r="AS190" i="13" s="1"/>
  <c r="AO190" i="13"/>
  <c r="AN190" i="13"/>
  <c r="AM190" i="13"/>
  <c r="AJ190" i="13"/>
  <c r="W190" i="13"/>
  <c r="V190" i="13"/>
  <c r="T190" i="13"/>
  <c r="S190" i="13"/>
  <c r="U190" i="13" s="1"/>
  <c r="Q190" i="13"/>
  <c r="P190" i="13"/>
  <c r="O190" i="13"/>
  <c r="L190" i="13"/>
  <c r="AU189" i="13"/>
  <c r="AT189" i="13"/>
  <c r="AR189" i="13"/>
  <c r="AQ189" i="13"/>
  <c r="AS189" i="13" s="1"/>
  <c r="AO189" i="13"/>
  <c r="AN189" i="13"/>
  <c r="AM189" i="13"/>
  <c r="AJ189" i="13"/>
  <c r="W189" i="13"/>
  <c r="V189" i="13"/>
  <c r="T189" i="13"/>
  <c r="S189" i="13"/>
  <c r="U189" i="13" s="1"/>
  <c r="Q189" i="13"/>
  <c r="P189" i="13"/>
  <c r="O189" i="13"/>
  <c r="L189" i="13"/>
  <c r="AU188" i="13"/>
  <c r="AT188" i="13"/>
  <c r="AR188" i="13"/>
  <c r="AQ188" i="13"/>
  <c r="AS188" i="13" s="1"/>
  <c r="AO188" i="13"/>
  <c r="AN188" i="13"/>
  <c r="AM188" i="13"/>
  <c r="AJ188" i="13"/>
  <c r="W188" i="13"/>
  <c r="V188" i="13"/>
  <c r="T188" i="13"/>
  <c r="S188" i="13"/>
  <c r="U188" i="13" s="1"/>
  <c r="Q188" i="13"/>
  <c r="P188" i="13"/>
  <c r="O188" i="13"/>
  <c r="L188" i="13"/>
  <c r="AU187" i="13"/>
  <c r="AT187" i="13"/>
  <c r="AR187" i="13"/>
  <c r="AQ187" i="13"/>
  <c r="AS187" i="13" s="1"/>
  <c r="AO187" i="13"/>
  <c r="AN187" i="13"/>
  <c r="AM187" i="13"/>
  <c r="AJ187" i="13"/>
  <c r="W187" i="13"/>
  <c r="V187" i="13"/>
  <c r="T187" i="13"/>
  <c r="S187" i="13"/>
  <c r="U187" i="13" s="1"/>
  <c r="Q187" i="13"/>
  <c r="P187" i="13"/>
  <c r="O187" i="13"/>
  <c r="L187" i="13"/>
  <c r="AU186" i="13"/>
  <c r="AT186" i="13"/>
  <c r="AR186" i="13"/>
  <c r="AQ186" i="13"/>
  <c r="AS186" i="13" s="1"/>
  <c r="AO186" i="13"/>
  <c r="AN186" i="13"/>
  <c r="AM186" i="13"/>
  <c r="AJ186" i="13"/>
  <c r="W186" i="13"/>
  <c r="V186" i="13"/>
  <c r="T186" i="13"/>
  <c r="S186" i="13"/>
  <c r="U186" i="13" s="1"/>
  <c r="Q186" i="13"/>
  <c r="P186" i="13"/>
  <c r="O186" i="13"/>
  <c r="L186" i="13"/>
  <c r="AU185" i="13"/>
  <c r="AT185" i="13"/>
  <c r="AR185" i="13"/>
  <c r="AQ185" i="13"/>
  <c r="AS185" i="13" s="1"/>
  <c r="AO185" i="13"/>
  <c r="AN185" i="13"/>
  <c r="AM185" i="13"/>
  <c r="AJ185" i="13"/>
  <c r="W185" i="13"/>
  <c r="V185" i="13"/>
  <c r="T185" i="13"/>
  <c r="S185" i="13"/>
  <c r="U185" i="13" s="1"/>
  <c r="Q185" i="13"/>
  <c r="P185" i="13"/>
  <c r="O185" i="13"/>
  <c r="L185" i="13"/>
  <c r="AU184" i="13"/>
  <c r="AT184" i="13"/>
  <c r="AR184" i="13"/>
  <c r="AQ184" i="13"/>
  <c r="AS184" i="13" s="1"/>
  <c r="AO184" i="13"/>
  <c r="AN184" i="13"/>
  <c r="AM184" i="13"/>
  <c r="AJ184" i="13"/>
  <c r="W184" i="13"/>
  <c r="V184" i="13"/>
  <c r="T184" i="13"/>
  <c r="S184" i="13"/>
  <c r="U184" i="13" s="1"/>
  <c r="Q184" i="13"/>
  <c r="P184" i="13"/>
  <c r="O184" i="13"/>
  <c r="L184" i="13"/>
  <c r="AU183" i="13"/>
  <c r="AT183" i="13"/>
  <c r="AR183" i="13"/>
  <c r="AQ183" i="13"/>
  <c r="AS183" i="13" s="1"/>
  <c r="AO183" i="13"/>
  <c r="AN183" i="13"/>
  <c r="AM183" i="13"/>
  <c r="AJ183" i="13"/>
  <c r="W183" i="13"/>
  <c r="V183" i="13"/>
  <c r="T183" i="13"/>
  <c r="S183" i="13"/>
  <c r="U183" i="13" s="1"/>
  <c r="Q183" i="13"/>
  <c r="P183" i="13"/>
  <c r="O183" i="13"/>
  <c r="L183" i="13"/>
  <c r="AU182" i="13"/>
  <c r="AT182" i="13"/>
  <c r="AR182" i="13"/>
  <c r="AQ182" i="13"/>
  <c r="AS182" i="13" s="1"/>
  <c r="AO182" i="13"/>
  <c r="AN182" i="13"/>
  <c r="AM182" i="13"/>
  <c r="AJ182" i="13"/>
  <c r="W182" i="13"/>
  <c r="V182" i="13"/>
  <c r="T182" i="13"/>
  <c r="S182" i="13"/>
  <c r="U182" i="13" s="1"/>
  <c r="Q182" i="13"/>
  <c r="P182" i="13"/>
  <c r="O182" i="13"/>
  <c r="L182" i="13"/>
  <c r="AU181" i="13"/>
  <c r="AT181" i="13"/>
  <c r="AR181" i="13"/>
  <c r="AQ181" i="13"/>
  <c r="AS181" i="13" s="1"/>
  <c r="AO181" i="13"/>
  <c r="AN181" i="13"/>
  <c r="AM181" i="13"/>
  <c r="AJ181" i="13"/>
  <c r="W181" i="13"/>
  <c r="V181" i="13"/>
  <c r="T181" i="13"/>
  <c r="S181" i="13"/>
  <c r="U181" i="13" s="1"/>
  <c r="Q181" i="13"/>
  <c r="P181" i="13"/>
  <c r="O181" i="13"/>
  <c r="L181" i="13"/>
  <c r="AU180" i="13"/>
  <c r="AT180" i="13"/>
  <c r="AR180" i="13"/>
  <c r="AQ180" i="13"/>
  <c r="AS180" i="13" s="1"/>
  <c r="AO180" i="13"/>
  <c r="AN180" i="13"/>
  <c r="AM180" i="13"/>
  <c r="AJ180" i="13"/>
  <c r="W180" i="13"/>
  <c r="V180" i="13"/>
  <c r="T180" i="13"/>
  <c r="S180" i="13"/>
  <c r="U180" i="13" s="1"/>
  <c r="Q180" i="13"/>
  <c r="P180" i="13"/>
  <c r="O180" i="13"/>
  <c r="L180" i="13"/>
  <c r="AU179" i="13"/>
  <c r="AT179" i="13"/>
  <c r="AR179" i="13"/>
  <c r="AQ179" i="13"/>
  <c r="AS179" i="13" s="1"/>
  <c r="AO179" i="13"/>
  <c r="AN179" i="13"/>
  <c r="AM179" i="13"/>
  <c r="AJ179" i="13"/>
  <c r="W179" i="13"/>
  <c r="V179" i="13"/>
  <c r="T179" i="13"/>
  <c r="S179" i="13"/>
  <c r="U179" i="13" s="1"/>
  <c r="Q179" i="13"/>
  <c r="P179" i="13"/>
  <c r="O179" i="13"/>
  <c r="L179" i="13"/>
  <c r="AU178" i="13"/>
  <c r="AT178" i="13"/>
  <c r="AR178" i="13"/>
  <c r="AQ178" i="13"/>
  <c r="AS178" i="13" s="1"/>
  <c r="AO178" i="13"/>
  <c r="AN178" i="13"/>
  <c r="AM178" i="13"/>
  <c r="AJ178" i="13"/>
  <c r="W178" i="13"/>
  <c r="V178" i="13"/>
  <c r="T178" i="13"/>
  <c r="S178" i="13"/>
  <c r="U178" i="13" s="1"/>
  <c r="Q178" i="13"/>
  <c r="P178" i="13"/>
  <c r="O178" i="13"/>
  <c r="L178" i="13"/>
  <c r="AU177" i="13"/>
  <c r="AT177" i="13"/>
  <c r="AR177" i="13"/>
  <c r="AQ177" i="13"/>
  <c r="AS177" i="13" s="1"/>
  <c r="AO177" i="13"/>
  <c r="AN177" i="13"/>
  <c r="AM177" i="13"/>
  <c r="AJ177" i="13"/>
  <c r="W177" i="13"/>
  <c r="V177" i="13"/>
  <c r="T177" i="13"/>
  <c r="S177" i="13"/>
  <c r="U177" i="13" s="1"/>
  <c r="Q177" i="13"/>
  <c r="P177" i="13"/>
  <c r="O177" i="13"/>
  <c r="L177" i="13"/>
  <c r="AU176" i="13"/>
  <c r="AT176" i="13"/>
  <c r="AR176" i="13"/>
  <c r="AQ176" i="13"/>
  <c r="AS176" i="13" s="1"/>
  <c r="AO176" i="13"/>
  <c r="AN176" i="13"/>
  <c r="AM176" i="13"/>
  <c r="AJ176" i="13"/>
  <c r="W176" i="13"/>
  <c r="V176" i="13"/>
  <c r="T176" i="13"/>
  <c r="S176" i="13"/>
  <c r="U176" i="13" s="1"/>
  <c r="Q176" i="13"/>
  <c r="P176" i="13"/>
  <c r="O176" i="13"/>
  <c r="L176" i="13"/>
  <c r="AU175" i="13"/>
  <c r="AT175" i="13"/>
  <c r="AR175" i="13"/>
  <c r="AQ175" i="13"/>
  <c r="AS175" i="13" s="1"/>
  <c r="AO175" i="13"/>
  <c r="AN175" i="13"/>
  <c r="AM175" i="13"/>
  <c r="AJ175" i="13"/>
  <c r="W175" i="13"/>
  <c r="V175" i="13"/>
  <c r="T175" i="13"/>
  <c r="S175" i="13"/>
  <c r="U175" i="13" s="1"/>
  <c r="Q175" i="13"/>
  <c r="P175" i="13"/>
  <c r="O175" i="13"/>
  <c r="L175" i="13"/>
  <c r="AU174" i="13"/>
  <c r="AT174" i="13"/>
  <c r="AR174" i="13"/>
  <c r="AQ174" i="13"/>
  <c r="AS174" i="13" s="1"/>
  <c r="AO174" i="13"/>
  <c r="AN174" i="13"/>
  <c r="AM174" i="13"/>
  <c r="AJ174" i="13"/>
  <c r="W174" i="13"/>
  <c r="V174" i="13"/>
  <c r="T174" i="13"/>
  <c r="S174" i="13"/>
  <c r="U174" i="13" s="1"/>
  <c r="Q174" i="13"/>
  <c r="P174" i="13"/>
  <c r="O174" i="13"/>
  <c r="L174" i="13"/>
  <c r="AU173" i="13"/>
  <c r="AT173" i="13"/>
  <c r="AR173" i="13"/>
  <c r="AQ173" i="13"/>
  <c r="AS173" i="13" s="1"/>
  <c r="AO173" i="13"/>
  <c r="AN173" i="13"/>
  <c r="AM173" i="13"/>
  <c r="AJ173" i="13"/>
  <c r="W173" i="13"/>
  <c r="V173" i="13"/>
  <c r="T173" i="13"/>
  <c r="S173" i="13"/>
  <c r="U173" i="13" s="1"/>
  <c r="Q173" i="13"/>
  <c r="P173" i="13"/>
  <c r="O173" i="13"/>
  <c r="L173" i="13"/>
  <c r="AU172" i="13"/>
  <c r="AT172" i="13"/>
  <c r="AR172" i="13"/>
  <c r="AQ172" i="13"/>
  <c r="AS172" i="13" s="1"/>
  <c r="AO172" i="13"/>
  <c r="AN172" i="13"/>
  <c r="AM172" i="13"/>
  <c r="AJ172" i="13"/>
  <c r="W172" i="13"/>
  <c r="V172" i="13"/>
  <c r="T172" i="13"/>
  <c r="S172" i="13"/>
  <c r="U172" i="13" s="1"/>
  <c r="Q172" i="13"/>
  <c r="P172" i="13"/>
  <c r="O172" i="13"/>
  <c r="L172" i="13"/>
  <c r="AU171" i="13"/>
  <c r="AT171" i="13"/>
  <c r="AR171" i="13"/>
  <c r="AQ171" i="13"/>
  <c r="AS171" i="13" s="1"/>
  <c r="AO171" i="13"/>
  <c r="AN171" i="13"/>
  <c r="AM171" i="13"/>
  <c r="AJ171" i="13"/>
  <c r="W171" i="13"/>
  <c r="V171" i="13"/>
  <c r="T171" i="13"/>
  <c r="S171" i="13"/>
  <c r="U171" i="13" s="1"/>
  <c r="Q171" i="13"/>
  <c r="P171" i="13"/>
  <c r="O171" i="13"/>
  <c r="L171" i="13"/>
  <c r="AU170" i="13"/>
  <c r="AT170" i="13"/>
  <c r="AR170" i="13"/>
  <c r="AQ170" i="13"/>
  <c r="AS170" i="13" s="1"/>
  <c r="AO170" i="13"/>
  <c r="AN170" i="13"/>
  <c r="AM170" i="13"/>
  <c r="AJ170" i="13"/>
  <c r="W170" i="13"/>
  <c r="V170" i="13"/>
  <c r="T170" i="13"/>
  <c r="S170" i="13"/>
  <c r="U170" i="13" s="1"/>
  <c r="Q170" i="13"/>
  <c r="P170" i="13"/>
  <c r="O170" i="13"/>
  <c r="L170" i="13"/>
  <c r="AU169" i="13"/>
  <c r="AT169" i="13"/>
  <c r="AR169" i="13"/>
  <c r="AQ169" i="13"/>
  <c r="AS169" i="13" s="1"/>
  <c r="AO169" i="13"/>
  <c r="AN169" i="13"/>
  <c r="AM169" i="13"/>
  <c r="AJ169" i="13"/>
  <c r="W169" i="13"/>
  <c r="V169" i="13"/>
  <c r="T169" i="13"/>
  <c r="S169" i="13"/>
  <c r="U169" i="13" s="1"/>
  <c r="Q169" i="13"/>
  <c r="P169" i="13"/>
  <c r="O169" i="13"/>
  <c r="L169" i="13"/>
  <c r="AU168" i="13"/>
  <c r="AT168" i="13"/>
  <c r="AR168" i="13"/>
  <c r="AQ168" i="13"/>
  <c r="AS168" i="13" s="1"/>
  <c r="AO168" i="13"/>
  <c r="AN168" i="13"/>
  <c r="AM168" i="13"/>
  <c r="AJ168" i="13"/>
  <c r="W168" i="13"/>
  <c r="V168" i="13"/>
  <c r="T168" i="13"/>
  <c r="S168" i="13"/>
  <c r="U168" i="13" s="1"/>
  <c r="Q168" i="13"/>
  <c r="P168" i="13"/>
  <c r="O168" i="13"/>
  <c r="L168" i="13"/>
  <c r="AU167" i="13"/>
  <c r="AT167" i="13"/>
  <c r="AR167" i="13"/>
  <c r="AQ167" i="13"/>
  <c r="AS167" i="13" s="1"/>
  <c r="AO167" i="13"/>
  <c r="AN167" i="13"/>
  <c r="AM167" i="13"/>
  <c r="AJ167" i="13"/>
  <c r="W167" i="13"/>
  <c r="V167" i="13"/>
  <c r="T167" i="13"/>
  <c r="S167" i="13"/>
  <c r="U167" i="13" s="1"/>
  <c r="Q167" i="13"/>
  <c r="P167" i="13"/>
  <c r="O167" i="13"/>
  <c r="L167" i="13"/>
  <c r="AU166" i="13"/>
  <c r="AT166" i="13"/>
  <c r="AR166" i="13"/>
  <c r="AQ166" i="13"/>
  <c r="AS166" i="13" s="1"/>
  <c r="AO166" i="13"/>
  <c r="AN166" i="13"/>
  <c r="AM166" i="13"/>
  <c r="AJ166" i="13"/>
  <c r="W166" i="13"/>
  <c r="V166" i="13"/>
  <c r="U166" i="13"/>
  <c r="T166" i="13"/>
  <c r="S166" i="13"/>
  <c r="Q166" i="13"/>
  <c r="P166" i="13"/>
  <c r="O166" i="13"/>
  <c r="L166" i="13"/>
  <c r="AU165" i="13"/>
  <c r="AT165" i="13"/>
  <c r="AR165" i="13"/>
  <c r="AQ165" i="13"/>
  <c r="AS165" i="13" s="1"/>
  <c r="AO165" i="13"/>
  <c r="AN165" i="13"/>
  <c r="AM165" i="13"/>
  <c r="AJ165" i="13"/>
  <c r="W165" i="13"/>
  <c r="V165" i="13"/>
  <c r="T165" i="13"/>
  <c r="S165" i="13"/>
  <c r="U165" i="13" s="1"/>
  <c r="Q165" i="13"/>
  <c r="P165" i="13"/>
  <c r="O165" i="13"/>
  <c r="L165" i="13"/>
  <c r="AU164" i="13"/>
  <c r="AT164" i="13"/>
  <c r="AR164" i="13"/>
  <c r="AQ164" i="13"/>
  <c r="AS164" i="13" s="1"/>
  <c r="AO164" i="13"/>
  <c r="AN164" i="13"/>
  <c r="AM164" i="13"/>
  <c r="AJ164" i="13"/>
  <c r="W164" i="13"/>
  <c r="V164" i="13"/>
  <c r="T164" i="13"/>
  <c r="S164" i="13"/>
  <c r="U164" i="13" s="1"/>
  <c r="Q164" i="13"/>
  <c r="P164" i="13"/>
  <c r="O164" i="13"/>
  <c r="L164" i="13"/>
  <c r="AU163" i="13"/>
  <c r="AT163" i="13"/>
  <c r="AR163" i="13"/>
  <c r="AQ163" i="13"/>
  <c r="AS163" i="13" s="1"/>
  <c r="AO163" i="13"/>
  <c r="AN163" i="13"/>
  <c r="AM163" i="13"/>
  <c r="AJ163" i="13"/>
  <c r="W163" i="13"/>
  <c r="V163" i="13"/>
  <c r="T163" i="13"/>
  <c r="S163" i="13"/>
  <c r="U163" i="13" s="1"/>
  <c r="Q163" i="13"/>
  <c r="P163" i="13"/>
  <c r="O163" i="13"/>
  <c r="L163" i="13"/>
  <c r="AU162" i="13"/>
  <c r="AT162" i="13"/>
  <c r="AR162" i="13"/>
  <c r="AQ162" i="13"/>
  <c r="AS162" i="13" s="1"/>
  <c r="AO162" i="13"/>
  <c r="AN162" i="13"/>
  <c r="AM162" i="13"/>
  <c r="AJ162" i="13"/>
  <c r="W162" i="13"/>
  <c r="V162" i="13"/>
  <c r="T162" i="13"/>
  <c r="S162" i="13"/>
  <c r="U162" i="13" s="1"/>
  <c r="Q162" i="13"/>
  <c r="P162" i="13"/>
  <c r="O162" i="13"/>
  <c r="L162" i="13"/>
  <c r="AU161" i="13"/>
  <c r="AT161" i="13"/>
  <c r="AR161" i="13"/>
  <c r="AQ161" i="13"/>
  <c r="AS161" i="13" s="1"/>
  <c r="AO161" i="13"/>
  <c r="AN161" i="13"/>
  <c r="AM161" i="13"/>
  <c r="AJ161" i="13"/>
  <c r="W161" i="13"/>
  <c r="V161" i="13"/>
  <c r="T161" i="13"/>
  <c r="S161" i="13"/>
  <c r="U161" i="13" s="1"/>
  <c r="Q161" i="13"/>
  <c r="P161" i="13"/>
  <c r="O161" i="13"/>
  <c r="L161" i="13"/>
  <c r="AU160" i="13"/>
  <c r="AT160" i="13"/>
  <c r="AR160" i="13"/>
  <c r="AQ160" i="13"/>
  <c r="AS160" i="13" s="1"/>
  <c r="AO160" i="13"/>
  <c r="AN160" i="13"/>
  <c r="AM160" i="13"/>
  <c r="AJ160" i="13"/>
  <c r="W160" i="13"/>
  <c r="V160" i="13"/>
  <c r="T160" i="13"/>
  <c r="S160" i="13"/>
  <c r="U160" i="13" s="1"/>
  <c r="Q160" i="13"/>
  <c r="P160" i="13"/>
  <c r="O160" i="13"/>
  <c r="L160" i="13"/>
  <c r="AU159" i="13"/>
  <c r="AT159" i="13"/>
  <c r="AR159" i="13"/>
  <c r="AQ159" i="13"/>
  <c r="AS159" i="13" s="1"/>
  <c r="AO159" i="13"/>
  <c r="AN159" i="13"/>
  <c r="AM159" i="13"/>
  <c r="AJ159" i="13"/>
  <c r="W159" i="13"/>
  <c r="V159" i="13"/>
  <c r="T159" i="13"/>
  <c r="S159" i="13"/>
  <c r="U159" i="13" s="1"/>
  <c r="Q159" i="13"/>
  <c r="P159" i="13"/>
  <c r="O159" i="13"/>
  <c r="L159" i="13"/>
  <c r="AU158" i="13"/>
  <c r="AT158" i="13"/>
  <c r="AR158" i="13"/>
  <c r="AQ158" i="13"/>
  <c r="AS158" i="13" s="1"/>
  <c r="AO158" i="13"/>
  <c r="AN158" i="13"/>
  <c r="AM158" i="13"/>
  <c r="AJ158" i="13"/>
  <c r="W158" i="13"/>
  <c r="V158" i="13"/>
  <c r="T158" i="13"/>
  <c r="S158" i="13"/>
  <c r="U158" i="13" s="1"/>
  <c r="Q158" i="13"/>
  <c r="P158" i="13"/>
  <c r="O158" i="13"/>
  <c r="L158" i="13"/>
  <c r="AU157" i="13"/>
  <c r="AT157" i="13"/>
  <c r="AR157" i="13"/>
  <c r="AQ157" i="13"/>
  <c r="AS157" i="13" s="1"/>
  <c r="AO157" i="13"/>
  <c r="AN157" i="13"/>
  <c r="AM157" i="13"/>
  <c r="AJ157" i="13"/>
  <c r="W157" i="13"/>
  <c r="V157" i="13"/>
  <c r="T157" i="13"/>
  <c r="S157" i="13"/>
  <c r="U157" i="13" s="1"/>
  <c r="Q157" i="13"/>
  <c r="P157" i="13"/>
  <c r="O157" i="13"/>
  <c r="L157" i="13"/>
  <c r="AU156" i="13"/>
  <c r="AT156" i="13"/>
  <c r="AR156" i="13"/>
  <c r="AQ156" i="13"/>
  <c r="AS156" i="13" s="1"/>
  <c r="AO156" i="13"/>
  <c r="AN156" i="13"/>
  <c r="AM156" i="13"/>
  <c r="AJ156" i="13"/>
  <c r="W156" i="13"/>
  <c r="V156" i="13"/>
  <c r="T156" i="13"/>
  <c r="S156" i="13"/>
  <c r="U156" i="13" s="1"/>
  <c r="Q156" i="13"/>
  <c r="P156" i="13"/>
  <c r="O156" i="13"/>
  <c r="L156" i="13"/>
  <c r="AU155" i="13"/>
  <c r="AT155" i="13"/>
  <c r="AR155" i="13"/>
  <c r="AQ155" i="13"/>
  <c r="AS155" i="13" s="1"/>
  <c r="AO155" i="13"/>
  <c r="AN155" i="13"/>
  <c r="AM155" i="13"/>
  <c r="AJ155" i="13"/>
  <c r="W155" i="13"/>
  <c r="V155" i="13"/>
  <c r="T155" i="13"/>
  <c r="S155" i="13"/>
  <c r="U155" i="13" s="1"/>
  <c r="Q155" i="13"/>
  <c r="P155" i="13"/>
  <c r="O155" i="13"/>
  <c r="L155" i="13"/>
  <c r="AU154" i="13"/>
  <c r="AT154" i="13"/>
  <c r="AR154" i="13"/>
  <c r="AQ154" i="13"/>
  <c r="AS154" i="13" s="1"/>
  <c r="AO154" i="13"/>
  <c r="AN154" i="13"/>
  <c r="AM154" i="13"/>
  <c r="AJ154" i="13"/>
  <c r="W154" i="13"/>
  <c r="V154" i="13"/>
  <c r="T154" i="13"/>
  <c r="S154" i="13"/>
  <c r="U154" i="13" s="1"/>
  <c r="Q154" i="13"/>
  <c r="P154" i="13"/>
  <c r="O154" i="13"/>
  <c r="L154" i="13"/>
  <c r="AU153" i="13"/>
  <c r="AT153" i="13"/>
  <c r="AR153" i="13"/>
  <c r="AQ153" i="13"/>
  <c r="AS153" i="13" s="1"/>
  <c r="AO153" i="13"/>
  <c r="AN153" i="13"/>
  <c r="AM153" i="13"/>
  <c r="AJ153" i="13"/>
  <c r="W153" i="13"/>
  <c r="V153" i="13"/>
  <c r="T153" i="13"/>
  <c r="S153" i="13"/>
  <c r="U153" i="13" s="1"/>
  <c r="Q153" i="13"/>
  <c r="P153" i="13"/>
  <c r="O153" i="13"/>
  <c r="L153" i="13"/>
  <c r="AU152" i="13"/>
  <c r="AT152" i="13"/>
  <c r="AR152" i="13"/>
  <c r="AQ152" i="13"/>
  <c r="AS152" i="13" s="1"/>
  <c r="AO152" i="13"/>
  <c r="AN152" i="13"/>
  <c r="AM152" i="13"/>
  <c r="AJ152" i="13"/>
  <c r="W152" i="13"/>
  <c r="V152" i="13"/>
  <c r="T152" i="13"/>
  <c r="S152" i="13"/>
  <c r="U152" i="13" s="1"/>
  <c r="Q152" i="13"/>
  <c r="P152" i="13"/>
  <c r="O152" i="13"/>
  <c r="L152" i="13"/>
  <c r="AU151" i="13"/>
  <c r="AT151" i="13"/>
  <c r="AR151" i="13"/>
  <c r="AQ151" i="13"/>
  <c r="AS151" i="13" s="1"/>
  <c r="AO151" i="13"/>
  <c r="AN151" i="13"/>
  <c r="AM151" i="13"/>
  <c r="AJ151" i="13"/>
  <c r="W151" i="13"/>
  <c r="V151" i="13"/>
  <c r="T151" i="13"/>
  <c r="S151" i="13"/>
  <c r="U151" i="13" s="1"/>
  <c r="Q151" i="13"/>
  <c r="P151" i="13"/>
  <c r="O151" i="13"/>
  <c r="L151" i="13"/>
  <c r="AU150" i="13"/>
  <c r="AT150" i="13"/>
  <c r="AR150" i="13"/>
  <c r="AQ150" i="13"/>
  <c r="AS150" i="13" s="1"/>
  <c r="AO150" i="13"/>
  <c r="AN150" i="13"/>
  <c r="AM150" i="13"/>
  <c r="AJ150" i="13"/>
  <c r="W150" i="13"/>
  <c r="V150" i="13"/>
  <c r="T150" i="13"/>
  <c r="S150" i="13"/>
  <c r="U150" i="13" s="1"/>
  <c r="Q150" i="13"/>
  <c r="P150" i="13"/>
  <c r="O150" i="13"/>
  <c r="L150" i="13"/>
  <c r="AU149" i="13"/>
  <c r="AT149" i="13"/>
  <c r="AR149" i="13"/>
  <c r="AQ149" i="13"/>
  <c r="AS149" i="13" s="1"/>
  <c r="AO149" i="13"/>
  <c r="AN149" i="13"/>
  <c r="AM149" i="13"/>
  <c r="AJ149" i="13"/>
  <c r="W149" i="13"/>
  <c r="V149" i="13"/>
  <c r="T149" i="13"/>
  <c r="S149" i="13"/>
  <c r="U149" i="13" s="1"/>
  <c r="Q149" i="13"/>
  <c r="P149" i="13"/>
  <c r="O149" i="13"/>
  <c r="L149" i="13"/>
  <c r="AU148" i="13"/>
  <c r="AT148" i="13"/>
  <c r="AR148" i="13"/>
  <c r="AQ148" i="13"/>
  <c r="AS148" i="13" s="1"/>
  <c r="AO148" i="13"/>
  <c r="AN148" i="13"/>
  <c r="AM148" i="13"/>
  <c r="AJ148" i="13"/>
  <c r="W148" i="13"/>
  <c r="V148" i="13"/>
  <c r="T148" i="13"/>
  <c r="S148" i="13"/>
  <c r="U148" i="13" s="1"/>
  <c r="Q148" i="13"/>
  <c r="P148" i="13"/>
  <c r="O148" i="13"/>
  <c r="L148" i="13"/>
  <c r="AU147" i="13"/>
  <c r="AT147" i="13"/>
  <c r="AR147" i="13"/>
  <c r="AQ147" i="13"/>
  <c r="AS147" i="13" s="1"/>
  <c r="AO147" i="13"/>
  <c r="AN147" i="13"/>
  <c r="AM147" i="13"/>
  <c r="AJ147" i="13"/>
  <c r="W147" i="13"/>
  <c r="V147" i="13"/>
  <c r="T147" i="13"/>
  <c r="S147" i="13"/>
  <c r="U147" i="13" s="1"/>
  <c r="Q147" i="13"/>
  <c r="P147" i="13"/>
  <c r="O147" i="13"/>
  <c r="L147" i="13"/>
  <c r="AU146" i="13"/>
  <c r="AT146" i="13"/>
  <c r="AR146" i="13"/>
  <c r="AQ146" i="13"/>
  <c r="AS146" i="13" s="1"/>
  <c r="AO146" i="13"/>
  <c r="AN146" i="13"/>
  <c r="AM146" i="13"/>
  <c r="AJ146" i="13"/>
  <c r="W146" i="13"/>
  <c r="V146" i="13"/>
  <c r="T146" i="13"/>
  <c r="S146" i="13"/>
  <c r="U146" i="13" s="1"/>
  <c r="Q146" i="13"/>
  <c r="P146" i="13"/>
  <c r="O146" i="13"/>
  <c r="L146" i="13"/>
  <c r="AU145" i="13"/>
  <c r="AT145" i="13"/>
  <c r="AR145" i="13"/>
  <c r="AQ145" i="13"/>
  <c r="AS145" i="13" s="1"/>
  <c r="AO145" i="13"/>
  <c r="AN145" i="13"/>
  <c r="AM145" i="13"/>
  <c r="AJ145" i="13"/>
  <c r="W145" i="13"/>
  <c r="V145" i="13"/>
  <c r="T145" i="13"/>
  <c r="S145" i="13"/>
  <c r="U145" i="13" s="1"/>
  <c r="Q145" i="13"/>
  <c r="P145" i="13"/>
  <c r="O145" i="13"/>
  <c r="L145" i="13"/>
  <c r="AU144" i="13"/>
  <c r="AT144" i="13"/>
  <c r="AR144" i="13"/>
  <c r="AQ144" i="13"/>
  <c r="AS144" i="13" s="1"/>
  <c r="AO144" i="13"/>
  <c r="AN144" i="13"/>
  <c r="AM144" i="13"/>
  <c r="AJ144" i="13"/>
  <c r="W144" i="13"/>
  <c r="V144" i="13"/>
  <c r="T144" i="13"/>
  <c r="S144" i="13"/>
  <c r="U144" i="13" s="1"/>
  <c r="Q144" i="13"/>
  <c r="P144" i="13"/>
  <c r="O144" i="13"/>
  <c r="L144" i="13"/>
  <c r="AU143" i="13"/>
  <c r="AT143" i="13"/>
  <c r="AR143" i="13"/>
  <c r="AQ143" i="13"/>
  <c r="AS143" i="13" s="1"/>
  <c r="AO143" i="13"/>
  <c r="AN143" i="13"/>
  <c r="AM143" i="13"/>
  <c r="AJ143" i="13"/>
  <c r="W143" i="13"/>
  <c r="V143" i="13"/>
  <c r="U143" i="13"/>
  <c r="T143" i="13"/>
  <c r="S143" i="13"/>
  <c r="Q143" i="13"/>
  <c r="P143" i="13"/>
  <c r="O143" i="13"/>
  <c r="L143" i="13"/>
  <c r="AU142" i="13"/>
  <c r="AT142" i="13"/>
  <c r="AR142" i="13"/>
  <c r="AQ142" i="13"/>
  <c r="AS142" i="13" s="1"/>
  <c r="AO142" i="13"/>
  <c r="AN142" i="13"/>
  <c r="AM142" i="13"/>
  <c r="AJ142" i="13"/>
  <c r="W142" i="13"/>
  <c r="V142" i="13"/>
  <c r="T142" i="13"/>
  <c r="S142" i="13"/>
  <c r="U142" i="13" s="1"/>
  <c r="Q142" i="13"/>
  <c r="P142" i="13"/>
  <c r="O142" i="13"/>
  <c r="L142" i="13"/>
  <c r="AU141" i="13"/>
  <c r="AT141" i="13"/>
  <c r="AR141" i="13"/>
  <c r="AQ141" i="13"/>
  <c r="AS141" i="13" s="1"/>
  <c r="AO141" i="13"/>
  <c r="AN141" i="13"/>
  <c r="AM141" i="13"/>
  <c r="AJ141" i="13"/>
  <c r="W141" i="13"/>
  <c r="V141" i="13"/>
  <c r="T141" i="13"/>
  <c r="S141" i="13"/>
  <c r="U141" i="13" s="1"/>
  <c r="Q141" i="13"/>
  <c r="P141" i="13"/>
  <c r="O141" i="13"/>
  <c r="L141" i="13"/>
  <c r="AU140" i="13"/>
  <c r="AT140" i="13"/>
  <c r="AR140" i="13"/>
  <c r="AQ140" i="13"/>
  <c r="AS140" i="13" s="1"/>
  <c r="AO140" i="13"/>
  <c r="AN140" i="13"/>
  <c r="AM140" i="13"/>
  <c r="AJ140" i="13"/>
  <c r="W140" i="13"/>
  <c r="V140" i="13"/>
  <c r="T140" i="13"/>
  <c r="S140" i="13"/>
  <c r="U140" i="13" s="1"/>
  <c r="Q140" i="13"/>
  <c r="P140" i="13"/>
  <c r="O140" i="13"/>
  <c r="L140" i="13"/>
  <c r="AU139" i="13"/>
  <c r="AT139" i="13"/>
  <c r="AR139" i="13"/>
  <c r="AQ139" i="13"/>
  <c r="AS139" i="13" s="1"/>
  <c r="AO139" i="13"/>
  <c r="AN139" i="13"/>
  <c r="AM139" i="13"/>
  <c r="AJ139" i="13"/>
  <c r="W139" i="13"/>
  <c r="V139" i="13"/>
  <c r="T139" i="13"/>
  <c r="S139" i="13"/>
  <c r="U139" i="13" s="1"/>
  <c r="Q139" i="13"/>
  <c r="P139" i="13"/>
  <c r="O139" i="13"/>
  <c r="L139" i="13"/>
  <c r="AU138" i="13"/>
  <c r="AT138" i="13"/>
  <c r="AR138" i="13"/>
  <c r="AQ138" i="13"/>
  <c r="AS138" i="13" s="1"/>
  <c r="AO138" i="13"/>
  <c r="AN138" i="13"/>
  <c r="AM138" i="13"/>
  <c r="AJ138" i="13"/>
  <c r="W138" i="13"/>
  <c r="V138" i="13"/>
  <c r="T138" i="13"/>
  <c r="S138" i="13"/>
  <c r="U138" i="13" s="1"/>
  <c r="Q138" i="13"/>
  <c r="P138" i="13"/>
  <c r="O138" i="13"/>
  <c r="L138" i="13"/>
  <c r="AU137" i="13"/>
  <c r="AT137" i="13"/>
  <c r="AR137" i="13"/>
  <c r="AQ137" i="13"/>
  <c r="AS137" i="13" s="1"/>
  <c r="AO137" i="13"/>
  <c r="AN137" i="13"/>
  <c r="AM137" i="13"/>
  <c r="AJ137" i="13"/>
  <c r="W137" i="13"/>
  <c r="V137" i="13"/>
  <c r="T137" i="13"/>
  <c r="S137" i="13"/>
  <c r="U137" i="13" s="1"/>
  <c r="Q137" i="13"/>
  <c r="P137" i="13"/>
  <c r="O137" i="13"/>
  <c r="L137" i="13"/>
  <c r="AU136" i="13"/>
  <c r="AT136" i="13"/>
  <c r="AR136" i="13"/>
  <c r="AQ136" i="13"/>
  <c r="AS136" i="13" s="1"/>
  <c r="AO136" i="13"/>
  <c r="AN136" i="13"/>
  <c r="AM136" i="13"/>
  <c r="AJ136" i="13"/>
  <c r="W136" i="13"/>
  <c r="V136" i="13"/>
  <c r="T136" i="13"/>
  <c r="S136" i="13"/>
  <c r="U136" i="13" s="1"/>
  <c r="Q136" i="13"/>
  <c r="P136" i="13"/>
  <c r="O136" i="13"/>
  <c r="L136" i="13"/>
  <c r="AU135" i="13"/>
  <c r="AT135" i="13"/>
  <c r="AR135" i="13"/>
  <c r="AQ135" i="13"/>
  <c r="AS135" i="13" s="1"/>
  <c r="AO135" i="13"/>
  <c r="AN135" i="13"/>
  <c r="AM135" i="13"/>
  <c r="AJ135" i="13"/>
  <c r="W135" i="13"/>
  <c r="V135" i="13"/>
  <c r="T135" i="13"/>
  <c r="S135" i="13"/>
  <c r="U135" i="13" s="1"/>
  <c r="Q135" i="13"/>
  <c r="P135" i="13"/>
  <c r="O135" i="13"/>
  <c r="L135" i="13"/>
  <c r="AU134" i="13"/>
  <c r="AT134" i="13"/>
  <c r="AR134" i="13"/>
  <c r="AQ134" i="13"/>
  <c r="AS134" i="13" s="1"/>
  <c r="AO134" i="13"/>
  <c r="AN134" i="13"/>
  <c r="AM134" i="13"/>
  <c r="AJ134" i="13"/>
  <c r="W134" i="13"/>
  <c r="V134" i="13"/>
  <c r="T134" i="13"/>
  <c r="S134" i="13"/>
  <c r="U134" i="13" s="1"/>
  <c r="Q134" i="13"/>
  <c r="P134" i="13"/>
  <c r="O134" i="13"/>
  <c r="L134" i="13"/>
  <c r="AU133" i="13"/>
  <c r="AT133" i="13"/>
  <c r="AR133" i="13"/>
  <c r="AQ133" i="13"/>
  <c r="AS133" i="13" s="1"/>
  <c r="AO133" i="13"/>
  <c r="AN133" i="13"/>
  <c r="AM133" i="13"/>
  <c r="AJ133" i="13"/>
  <c r="W133" i="13"/>
  <c r="V133" i="13"/>
  <c r="T133" i="13"/>
  <c r="S133" i="13"/>
  <c r="U133" i="13" s="1"/>
  <c r="Q133" i="13"/>
  <c r="P133" i="13"/>
  <c r="O133" i="13"/>
  <c r="L133" i="13"/>
  <c r="AU132" i="13"/>
  <c r="AT132" i="13"/>
  <c r="AR132" i="13"/>
  <c r="AQ132" i="13"/>
  <c r="AS132" i="13" s="1"/>
  <c r="AO132" i="13"/>
  <c r="AN132" i="13"/>
  <c r="AM132" i="13"/>
  <c r="AJ132" i="13"/>
  <c r="W132" i="13"/>
  <c r="V132" i="13"/>
  <c r="T132" i="13"/>
  <c r="S132" i="13"/>
  <c r="U132" i="13" s="1"/>
  <c r="Q132" i="13"/>
  <c r="P132" i="13"/>
  <c r="O132" i="13"/>
  <c r="L132" i="13"/>
  <c r="AU131" i="13"/>
  <c r="AT131" i="13"/>
  <c r="AR131" i="13"/>
  <c r="AQ131" i="13"/>
  <c r="AS131" i="13" s="1"/>
  <c r="AO131" i="13"/>
  <c r="AN131" i="13"/>
  <c r="AM131" i="13"/>
  <c r="AJ131" i="13"/>
  <c r="W131" i="13"/>
  <c r="V131" i="13"/>
  <c r="T131" i="13"/>
  <c r="S131" i="13"/>
  <c r="U131" i="13" s="1"/>
  <c r="Q131" i="13"/>
  <c r="P131" i="13"/>
  <c r="O131" i="13"/>
  <c r="L131" i="13"/>
  <c r="AU130" i="13"/>
  <c r="AT130" i="13"/>
  <c r="AR130" i="13"/>
  <c r="AQ130" i="13"/>
  <c r="AS130" i="13" s="1"/>
  <c r="AO130" i="13"/>
  <c r="AN130" i="13"/>
  <c r="AM130" i="13"/>
  <c r="AJ130" i="13"/>
  <c r="W130" i="13"/>
  <c r="V130" i="13"/>
  <c r="T130" i="13"/>
  <c r="S130" i="13"/>
  <c r="U130" i="13" s="1"/>
  <c r="Q130" i="13"/>
  <c r="P130" i="13"/>
  <c r="O130" i="13"/>
  <c r="L130" i="13"/>
  <c r="AU129" i="13"/>
  <c r="AT129" i="13"/>
  <c r="AR129" i="13"/>
  <c r="AQ129" i="13"/>
  <c r="AS129" i="13" s="1"/>
  <c r="AO129" i="13"/>
  <c r="AN129" i="13"/>
  <c r="AM129" i="13"/>
  <c r="AJ129" i="13"/>
  <c r="W129" i="13"/>
  <c r="V129" i="13"/>
  <c r="T129" i="13"/>
  <c r="S129" i="13"/>
  <c r="U129" i="13" s="1"/>
  <c r="Q129" i="13"/>
  <c r="P129" i="13"/>
  <c r="O129" i="13"/>
  <c r="L129" i="13"/>
  <c r="AU128" i="13"/>
  <c r="AT128" i="13"/>
  <c r="AR128" i="13"/>
  <c r="AQ128" i="13"/>
  <c r="AS128" i="13" s="1"/>
  <c r="AO128" i="13"/>
  <c r="AN128" i="13"/>
  <c r="AM128" i="13"/>
  <c r="AJ128" i="13"/>
  <c r="W128" i="13"/>
  <c r="V128" i="13"/>
  <c r="T128" i="13"/>
  <c r="S128" i="13"/>
  <c r="U128" i="13" s="1"/>
  <c r="Q128" i="13"/>
  <c r="P128" i="13"/>
  <c r="O128" i="13"/>
  <c r="L128" i="13"/>
  <c r="AU127" i="13"/>
  <c r="AT127" i="13"/>
  <c r="AR127" i="13"/>
  <c r="AQ127" i="13"/>
  <c r="AS127" i="13" s="1"/>
  <c r="AO127" i="13"/>
  <c r="AN127" i="13"/>
  <c r="AM127" i="13"/>
  <c r="AJ127" i="13"/>
  <c r="W127" i="13"/>
  <c r="V127" i="13"/>
  <c r="T127" i="13"/>
  <c r="S127" i="13"/>
  <c r="U127" i="13" s="1"/>
  <c r="Q127" i="13"/>
  <c r="P127" i="13"/>
  <c r="O127" i="13"/>
  <c r="L127" i="13"/>
  <c r="AU126" i="13"/>
  <c r="AT126" i="13"/>
  <c r="AR126" i="13"/>
  <c r="AQ126" i="13"/>
  <c r="AS126" i="13" s="1"/>
  <c r="AO126" i="13"/>
  <c r="AN126" i="13"/>
  <c r="AM126" i="13"/>
  <c r="AJ126" i="13"/>
  <c r="W126" i="13"/>
  <c r="V126" i="13"/>
  <c r="T126" i="13"/>
  <c r="S126" i="13"/>
  <c r="U126" i="13" s="1"/>
  <c r="Q126" i="13"/>
  <c r="P126" i="13"/>
  <c r="O126" i="13"/>
  <c r="L126" i="13"/>
  <c r="AU125" i="13"/>
  <c r="AT125" i="13"/>
  <c r="AR125" i="13"/>
  <c r="AQ125" i="13"/>
  <c r="AS125" i="13" s="1"/>
  <c r="AO125" i="13"/>
  <c r="AN125" i="13"/>
  <c r="AM125" i="13"/>
  <c r="AJ125" i="13"/>
  <c r="W125" i="13"/>
  <c r="V125" i="13"/>
  <c r="T125" i="13"/>
  <c r="S125" i="13"/>
  <c r="U125" i="13" s="1"/>
  <c r="Q125" i="13"/>
  <c r="P125" i="13"/>
  <c r="O125" i="13"/>
  <c r="L125" i="13"/>
  <c r="AU124" i="13"/>
  <c r="AT124" i="13"/>
  <c r="AR124" i="13"/>
  <c r="AQ124" i="13"/>
  <c r="AS124" i="13" s="1"/>
  <c r="AO124" i="13"/>
  <c r="AN124" i="13"/>
  <c r="AM124" i="13"/>
  <c r="AJ124" i="13"/>
  <c r="W124" i="13"/>
  <c r="V124" i="13"/>
  <c r="T124" i="13"/>
  <c r="S124" i="13"/>
  <c r="U124" i="13" s="1"/>
  <c r="Q124" i="13"/>
  <c r="P124" i="13"/>
  <c r="O124" i="13"/>
  <c r="L124" i="13"/>
  <c r="AU123" i="13"/>
  <c r="AT123" i="13"/>
  <c r="AS123" i="13"/>
  <c r="AR123" i="13"/>
  <c r="AQ123" i="13"/>
  <c r="AO123" i="13"/>
  <c r="AN123" i="13"/>
  <c r="AM123" i="13"/>
  <c r="AJ123" i="13"/>
  <c r="W123" i="13"/>
  <c r="V123" i="13"/>
  <c r="T123" i="13"/>
  <c r="S123" i="13"/>
  <c r="U123" i="13" s="1"/>
  <c r="Q123" i="13"/>
  <c r="P123" i="13"/>
  <c r="O123" i="13"/>
  <c r="L123" i="13"/>
  <c r="AU122" i="13"/>
  <c r="AT122" i="13"/>
  <c r="AR122" i="13"/>
  <c r="AQ122" i="13"/>
  <c r="AS122" i="13" s="1"/>
  <c r="AO122" i="13"/>
  <c r="AN122" i="13"/>
  <c r="AM122" i="13"/>
  <c r="AJ122" i="13"/>
  <c r="W122" i="13"/>
  <c r="V122" i="13"/>
  <c r="T122" i="13"/>
  <c r="S122" i="13"/>
  <c r="U122" i="13" s="1"/>
  <c r="Q122" i="13"/>
  <c r="P122" i="13"/>
  <c r="O122" i="13"/>
  <c r="L122" i="13"/>
  <c r="AU121" i="13"/>
  <c r="AT121" i="13"/>
  <c r="AR121" i="13"/>
  <c r="AQ121" i="13"/>
  <c r="AS121" i="13" s="1"/>
  <c r="AO121" i="13"/>
  <c r="AN121" i="13"/>
  <c r="AM121" i="13"/>
  <c r="AJ121" i="13"/>
  <c r="W121" i="13"/>
  <c r="V121" i="13"/>
  <c r="T121" i="13"/>
  <c r="S121" i="13"/>
  <c r="U121" i="13" s="1"/>
  <c r="Q121" i="13"/>
  <c r="P121" i="13"/>
  <c r="O121" i="13"/>
  <c r="L121" i="13"/>
  <c r="AU120" i="13"/>
  <c r="AT120" i="13"/>
  <c r="AR120" i="13"/>
  <c r="AQ120" i="13"/>
  <c r="AS120" i="13" s="1"/>
  <c r="AO120" i="13"/>
  <c r="AN120" i="13"/>
  <c r="AM120" i="13"/>
  <c r="AJ120" i="13"/>
  <c r="W120" i="13"/>
  <c r="V120" i="13"/>
  <c r="T120" i="13"/>
  <c r="S120" i="13"/>
  <c r="U120" i="13" s="1"/>
  <c r="Q120" i="13"/>
  <c r="P120" i="13"/>
  <c r="O120" i="13"/>
  <c r="L120" i="13"/>
  <c r="AU119" i="13"/>
  <c r="AT119" i="13"/>
  <c r="AR119" i="13"/>
  <c r="AQ119" i="13"/>
  <c r="AS119" i="13" s="1"/>
  <c r="AO119" i="13"/>
  <c r="AN119" i="13"/>
  <c r="AM119" i="13"/>
  <c r="AJ119" i="13"/>
  <c r="W119" i="13"/>
  <c r="V119" i="13"/>
  <c r="T119" i="13"/>
  <c r="S119" i="13"/>
  <c r="U119" i="13" s="1"/>
  <c r="Q119" i="13"/>
  <c r="P119" i="13"/>
  <c r="O119" i="13"/>
  <c r="L119" i="13"/>
  <c r="AU118" i="13"/>
  <c r="AT118" i="13"/>
  <c r="AR118" i="13"/>
  <c r="AQ118" i="13"/>
  <c r="AS118" i="13" s="1"/>
  <c r="AO118" i="13"/>
  <c r="AN118" i="13"/>
  <c r="AM118" i="13"/>
  <c r="AJ118" i="13"/>
  <c r="W118" i="13"/>
  <c r="V118" i="13"/>
  <c r="T118" i="13"/>
  <c r="S118" i="13"/>
  <c r="U118" i="13" s="1"/>
  <c r="Q118" i="13"/>
  <c r="P118" i="13"/>
  <c r="O118" i="13"/>
  <c r="L118" i="13"/>
  <c r="AU117" i="13"/>
  <c r="AT117" i="13"/>
  <c r="AR117" i="13"/>
  <c r="AQ117" i="13"/>
  <c r="AS117" i="13" s="1"/>
  <c r="AO117" i="13"/>
  <c r="AN117" i="13"/>
  <c r="AM117" i="13"/>
  <c r="AJ117" i="13"/>
  <c r="W117" i="13"/>
  <c r="V117" i="13"/>
  <c r="T117" i="13"/>
  <c r="S117" i="13"/>
  <c r="U117" i="13" s="1"/>
  <c r="Q117" i="13"/>
  <c r="P117" i="13"/>
  <c r="O117" i="13"/>
  <c r="L117" i="13"/>
  <c r="AU116" i="13"/>
  <c r="AT116" i="13"/>
  <c r="AR116" i="13"/>
  <c r="AQ116" i="13"/>
  <c r="AS116" i="13" s="1"/>
  <c r="AO116" i="13"/>
  <c r="AN116" i="13"/>
  <c r="AM116" i="13"/>
  <c r="AJ116" i="13"/>
  <c r="W116" i="13"/>
  <c r="V116" i="13"/>
  <c r="T116" i="13"/>
  <c r="S116" i="13"/>
  <c r="U116" i="13" s="1"/>
  <c r="Q116" i="13"/>
  <c r="P116" i="13"/>
  <c r="O116" i="13"/>
  <c r="L116" i="13"/>
  <c r="AU115" i="13"/>
  <c r="AT115" i="13"/>
  <c r="AR115" i="13"/>
  <c r="AQ115" i="13"/>
  <c r="AS115" i="13" s="1"/>
  <c r="AO115" i="13"/>
  <c r="AN115" i="13"/>
  <c r="AM115" i="13"/>
  <c r="AJ115" i="13"/>
  <c r="W115" i="13"/>
  <c r="V115" i="13"/>
  <c r="T115" i="13"/>
  <c r="S115" i="13"/>
  <c r="U115" i="13" s="1"/>
  <c r="Q115" i="13"/>
  <c r="P115" i="13"/>
  <c r="O115" i="13"/>
  <c r="L115" i="13"/>
  <c r="AU114" i="13"/>
  <c r="AT114" i="13"/>
  <c r="AR114" i="13"/>
  <c r="AQ114" i="13"/>
  <c r="AS114" i="13" s="1"/>
  <c r="AO114" i="13"/>
  <c r="AN114" i="13"/>
  <c r="AM114" i="13"/>
  <c r="AJ114" i="13"/>
  <c r="W114" i="13"/>
  <c r="V114" i="13"/>
  <c r="T114" i="13"/>
  <c r="S114" i="13"/>
  <c r="U114" i="13" s="1"/>
  <c r="Q114" i="13"/>
  <c r="P114" i="13"/>
  <c r="O114" i="13"/>
  <c r="L114" i="13"/>
  <c r="AU113" i="13"/>
  <c r="AT113" i="13"/>
  <c r="AR113" i="13"/>
  <c r="AQ113" i="13"/>
  <c r="AS113" i="13" s="1"/>
  <c r="AO113" i="13"/>
  <c r="AN113" i="13"/>
  <c r="AM113" i="13"/>
  <c r="AJ113" i="13"/>
  <c r="W113" i="13"/>
  <c r="V113" i="13"/>
  <c r="T113" i="13"/>
  <c r="S113" i="13"/>
  <c r="U113" i="13" s="1"/>
  <c r="Q113" i="13"/>
  <c r="P113" i="13"/>
  <c r="O113" i="13"/>
  <c r="L113" i="13"/>
  <c r="AU112" i="13"/>
  <c r="AT112" i="13"/>
  <c r="AR112" i="13"/>
  <c r="AQ112" i="13"/>
  <c r="AS112" i="13" s="1"/>
  <c r="AO112" i="13"/>
  <c r="AN112" i="13"/>
  <c r="AM112" i="13"/>
  <c r="AJ112" i="13"/>
  <c r="W112" i="13"/>
  <c r="V112" i="13"/>
  <c r="T112" i="13"/>
  <c r="S112" i="13"/>
  <c r="U112" i="13" s="1"/>
  <c r="Q112" i="13"/>
  <c r="P112" i="13"/>
  <c r="O112" i="13"/>
  <c r="L112" i="13"/>
  <c r="AU111" i="13"/>
  <c r="AT111" i="13"/>
  <c r="AR111" i="13"/>
  <c r="AQ111" i="13"/>
  <c r="AS111" i="13" s="1"/>
  <c r="AO111" i="13"/>
  <c r="AN111" i="13"/>
  <c r="AM111" i="13"/>
  <c r="AJ111" i="13"/>
  <c r="W111" i="13"/>
  <c r="V111" i="13"/>
  <c r="T111" i="13"/>
  <c r="S111" i="13"/>
  <c r="U111" i="13" s="1"/>
  <c r="Q111" i="13"/>
  <c r="P111" i="13"/>
  <c r="O111" i="13"/>
  <c r="L111" i="13"/>
  <c r="AU110" i="13"/>
  <c r="AT110" i="13"/>
  <c r="AR110" i="13"/>
  <c r="AQ110" i="13"/>
  <c r="AS110" i="13" s="1"/>
  <c r="AO110" i="13"/>
  <c r="AN110" i="13"/>
  <c r="AM110" i="13"/>
  <c r="AJ110" i="13"/>
  <c r="W110" i="13"/>
  <c r="V110" i="13"/>
  <c r="T110" i="13"/>
  <c r="S110" i="13"/>
  <c r="U110" i="13" s="1"/>
  <c r="Q110" i="13"/>
  <c r="P110" i="13"/>
  <c r="O110" i="13"/>
  <c r="L110" i="13"/>
  <c r="AU109" i="13"/>
  <c r="AT109" i="13"/>
  <c r="AR109" i="13"/>
  <c r="AQ109" i="13"/>
  <c r="AS109" i="13" s="1"/>
  <c r="AO109" i="13"/>
  <c r="AN109" i="13"/>
  <c r="AM109" i="13"/>
  <c r="AJ109" i="13"/>
  <c r="W109" i="13"/>
  <c r="V109" i="13"/>
  <c r="T109" i="13"/>
  <c r="S109" i="13"/>
  <c r="U109" i="13" s="1"/>
  <c r="Q109" i="13"/>
  <c r="P109" i="13"/>
  <c r="O109" i="13"/>
  <c r="L109" i="13"/>
  <c r="AU108" i="13"/>
  <c r="AT108" i="13"/>
  <c r="AR108" i="13"/>
  <c r="AQ108" i="13"/>
  <c r="AS108" i="13" s="1"/>
  <c r="AO108" i="13"/>
  <c r="AN108" i="13"/>
  <c r="AM108" i="13"/>
  <c r="AJ108" i="13"/>
  <c r="W108" i="13"/>
  <c r="V108" i="13"/>
  <c r="T108" i="13"/>
  <c r="S108" i="13"/>
  <c r="U108" i="13" s="1"/>
  <c r="Q108" i="13"/>
  <c r="P108" i="13"/>
  <c r="O108" i="13"/>
  <c r="L108" i="13"/>
  <c r="AU107" i="13"/>
  <c r="AT107" i="13"/>
  <c r="AR107" i="13"/>
  <c r="AQ107" i="13"/>
  <c r="AS107" i="13" s="1"/>
  <c r="AO107" i="13"/>
  <c r="AN107" i="13"/>
  <c r="AM107" i="13"/>
  <c r="AJ107" i="13"/>
  <c r="W107" i="13"/>
  <c r="V107" i="13"/>
  <c r="T107" i="13"/>
  <c r="S107" i="13"/>
  <c r="U107" i="13" s="1"/>
  <c r="Q107" i="13"/>
  <c r="P107" i="13"/>
  <c r="O107" i="13"/>
  <c r="L107" i="13"/>
  <c r="AU106" i="13"/>
  <c r="AT106" i="13"/>
  <c r="AR106" i="13"/>
  <c r="AQ106" i="13"/>
  <c r="AS106" i="13" s="1"/>
  <c r="AO106" i="13"/>
  <c r="AN106" i="13"/>
  <c r="AM106" i="13"/>
  <c r="AJ106" i="13"/>
  <c r="W106" i="13"/>
  <c r="V106" i="13"/>
  <c r="T106" i="13"/>
  <c r="S106" i="13"/>
  <c r="U106" i="13" s="1"/>
  <c r="Q106" i="13"/>
  <c r="P106" i="13"/>
  <c r="O106" i="13"/>
  <c r="L106" i="13"/>
  <c r="AU105" i="13"/>
  <c r="AT105" i="13"/>
  <c r="AR105" i="13"/>
  <c r="AQ105" i="13"/>
  <c r="AS105" i="13" s="1"/>
  <c r="AO105" i="13"/>
  <c r="AN105" i="13"/>
  <c r="AM105" i="13"/>
  <c r="AJ105" i="13"/>
  <c r="W105" i="13"/>
  <c r="V105" i="13"/>
  <c r="T105" i="13"/>
  <c r="S105" i="13"/>
  <c r="U105" i="13" s="1"/>
  <c r="Q105" i="13"/>
  <c r="P105" i="13"/>
  <c r="O105" i="13"/>
  <c r="L105" i="13"/>
  <c r="AU104" i="13"/>
  <c r="AT104" i="13"/>
  <c r="AR104" i="13"/>
  <c r="AQ104" i="13"/>
  <c r="AS104" i="13" s="1"/>
  <c r="AO104" i="13"/>
  <c r="AN104" i="13"/>
  <c r="AM104" i="13"/>
  <c r="AJ104" i="13"/>
  <c r="W104" i="13"/>
  <c r="V104" i="13"/>
  <c r="T104" i="13"/>
  <c r="S104" i="13"/>
  <c r="U104" i="13" s="1"/>
  <c r="Q104" i="13"/>
  <c r="P104" i="13"/>
  <c r="O104" i="13"/>
  <c r="L104" i="13"/>
  <c r="AU103" i="13"/>
  <c r="AT103" i="13"/>
  <c r="AR103" i="13"/>
  <c r="AQ103" i="13"/>
  <c r="AS103" i="13" s="1"/>
  <c r="AO103" i="13"/>
  <c r="AN103" i="13"/>
  <c r="AM103" i="13"/>
  <c r="AJ103" i="13"/>
  <c r="W103" i="13"/>
  <c r="V103" i="13"/>
  <c r="T103" i="13"/>
  <c r="S103" i="13"/>
  <c r="U103" i="13" s="1"/>
  <c r="Q103" i="13"/>
  <c r="P103" i="13"/>
  <c r="O103" i="13"/>
  <c r="L103" i="13"/>
  <c r="AU102" i="13"/>
  <c r="AT102" i="13"/>
  <c r="AR102" i="13"/>
  <c r="AQ102" i="13"/>
  <c r="AS102" i="13" s="1"/>
  <c r="AO102" i="13"/>
  <c r="AN102" i="13"/>
  <c r="AM102" i="13"/>
  <c r="AJ102" i="13"/>
  <c r="W102" i="13"/>
  <c r="V102" i="13"/>
  <c r="T102" i="13"/>
  <c r="S102" i="13"/>
  <c r="U102" i="13" s="1"/>
  <c r="Q102" i="13"/>
  <c r="P102" i="13"/>
  <c r="O102" i="13"/>
  <c r="L102" i="13"/>
  <c r="AU101" i="13"/>
  <c r="AT101" i="13"/>
  <c r="AR101" i="13"/>
  <c r="AQ101" i="13"/>
  <c r="AS101" i="13" s="1"/>
  <c r="AO101" i="13"/>
  <c r="AN101" i="13"/>
  <c r="AM101" i="13"/>
  <c r="AJ101" i="13"/>
  <c r="W101" i="13"/>
  <c r="V101" i="13"/>
  <c r="T101" i="13"/>
  <c r="S101" i="13"/>
  <c r="U101" i="13" s="1"/>
  <c r="Q101" i="13"/>
  <c r="P101" i="13"/>
  <c r="O101" i="13"/>
  <c r="L101" i="13"/>
  <c r="AU100" i="13"/>
  <c r="AT100" i="13"/>
  <c r="AR100" i="13"/>
  <c r="AQ100" i="13"/>
  <c r="AS100" i="13" s="1"/>
  <c r="AO100" i="13"/>
  <c r="AN100" i="13"/>
  <c r="AM100" i="13"/>
  <c r="AJ100" i="13"/>
  <c r="W100" i="13"/>
  <c r="V100" i="13"/>
  <c r="T100" i="13"/>
  <c r="S100" i="13"/>
  <c r="U100" i="13" s="1"/>
  <c r="Q100" i="13"/>
  <c r="P100" i="13"/>
  <c r="O100" i="13"/>
  <c r="L100" i="13"/>
  <c r="AU99" i="13"/>
  <c r="AT99" i="13"/>
  <c r="AR99" i="13"/>
  <c r="AQ99" i="13"/>
  <c r="AS99" i="13" s="1"/>
  <c r="AO99" i="13"/>
  <c r="AN99" i="13"/>
  <c r="AM99" i="13"/>
  <c r="AJ99" i="13"/>
  <c r="W99" i="13"/>
  <c r="V99" i="13"/>
  <c r="T99" i="13"/>
  <c r="S99" i="13"/>
  <c r="U99" i="13" s="1"/>
  <c r="Q99" i="13"/>
  <c r="P99" i="13"/>
  <c r="O99" i="13"/>
  <c r="L99" i="13"/>
  <c r="AU98" i="13"/>
  <c r="AT98" i="13"/>
  <c r="AR98" i="13"/>
  <c r="AQ98" i="13"/>
  <c r="AS98" i="13" s="1"/>
  <c r="AO98" i="13"/>
  <c r="AN98" i="13"/>
  <c r="AM98" i="13"/>
  <c r="AJ98" i="13"/>
  <c r="W98" i="13"/>
  <c r="V98" i="13"/>
  <c r="T98" i="13"/>
  <c r="S98" i="13"/>
  <c r="U98" i="13" s="1"/>
  <c r="Q98" i="13"/>
  <c r="P98" i="13"/>
  <c r="O98" i="13"/>
  <c r="L98" i="13"/>
  <c r="AU97" i="13"/>
  <c r="AT97" i="13"/>
  <c r="AR97" i="13"/>
  <c r="AQ97" i="13"/>
  <c r="AS97" i="13" s="1"/>
  <c r="AO97" i="13"/>
  <c r="AN97" i="13"/>
  <c r="AM97" i="13"/>
  <c r="AJ97" i="13"/>
  <c r="W97" i="13"/>
  <c r="V97" i="13"/>
  <c r="T97" i="13"/>
  <c r="S97" i="13"/>
  <c r="U97" i="13" s="1"/>
  <c r="Q97" i="13"/>
  <c r="P97" i="13"/>
  <c r="O97" i="13"/>
  <c r="L97" i="13"/>
  <c r="AU96" i="13"/>
  <c r="AT96" i="13"/>
  <c r="AR96" i="13"/>
  <c r="AQ96" i="13"/>
  <c r="AS96" i="13" s="1"/>
  <c r="AO96" i="13"/>
  <c r="AN96" i="13"/>
  <c r="AM96" i="13"/>
  <c r="AJ96" i="13"/>
  <c r="W96" i="13"/>
  <c r="V96" i="13"/>
  <c r="T96" i="13"/>
  <c r="S96" i="13"/>
  <c r="U96" i="13" s="1"/>
  <c r="Q96" i="13"/>
  <c r="P96" i="13"/>
  <c r="O96" i="13"/>
  <c r="L96" i="13"/>
  <c r="AU95" i="13"/>
  <c r="AT95" i="13"/>
  <c r="AR95" i="13"/>
  <c r="AQ95" i="13"/>
  <c r="AS95" i="13" s="1"/>
  <c r="AO95" i="13"/>
  <c r="AN95" i="13"/>
  <c r="AM95" i="13"/>
  <c r="AJ95" i="13"/>
  <c r="W95" i="13"/>
  <c r="V95" i="13"/>
  <c r="T95" i="13"/>
  <c r="S95" i="13"/>
  <c r="U95" i="13" s="1"/>
  <c r="Q95" i="13"/>
  <c r="P95" i="13"/>
  <c r="O95" i="13"/>
  <c r="L95" i="13"/>
  <c r="AU94" i="13"/>
  <c r="AT94" i="13"/>
  <c r="AR94" i="13"/>
  <c r="AQ94" i="13"/>
  <c r="AS94" i="13" s="1"/>
  <c r="AO94" i="13"/>
  <c r="AN94" i="13"/>
  <c r="AM94" i="13"/>
  <c r="AJ94" i="13"/>
  <c r="W94" i="13"/>
  <c r="V94" i="13"/>
  <c r="T94" i="13"/>
  <c r="S94" i="13"/>
  <c r="U94" i="13" s="1"/>
  <c r="Q94" i="13"/>
  <c r="P94" i="13"/>
  <c r="O94" i="13"/>
  <c r="L94" i="13"/>
  <c r="AU93" i="13"/>
  <c r="AT93" i="13"/>
  <c r="AR93" i="13"/>
  <c r="AQ93" i="13"/>
  <c r="AS93" i="13" s="1"/>
  <c r="AO93" i="13"/>
  <c r="AN93" i="13"/>
  <c r="AM93" i="13"/>
  <c r="AJ93" i="13"/>
  <c r="W93" i="13"/>
  <c r="V93" i="13"/>
  <c r="T93" i="13"/>
  <c r="S93" i="13"/>
  <c r="U93" i="13" s="1"/>
  <c r="Q93" i="13"/>
  <c r="P93" i="13"/>
  <c r="O93" i="13"/>
  <c r="L93" i="13"/>
  <c r="AU92" i="13"/>
  <c r="AT92" i="13"/>
  <c r="AR92" i="13"/>
  <c r="AQ92" i="13"/>
  <c r="AS92" i="13" s="1"/>
  <c r="AO92" i="13"/>
  <c r="AN92" i="13"/>
  <c r="AM92" i="13"/>
  <c r="AJ92" i="13"/>
  <c r="W92" i="13"/>
  <c r="V92" i="13"/>
  <c r="T92" i="13"/>
  <c r="S92" i="13"/>
  <c r="U92" i="13" s="1"/>
  <c r="Q92" i="13"/>
  <c r="P92" i="13"/>
  <c r="O92" i="13"/>
  <c r="L92" i="13"/>
  <c r="AU91" i="13"/>
  <c r="AT91" i="13"/>
  <c r="AR91" i="13"/>
  <c r="AQ91" i="13"/>
  <c r="AS91" i="13" s="1"/>
  <c r="AO91" i="13"/>
  <c r="AN91" i="13"/>
  <c r="AM91" i="13"/>
  <c r="AJ91" i="13"/>
  <c r="W91" i="13"/>
  <c r="V91" i="13"/>
  <c r="T91" i="13"/>
  <c r="S91" i="13"/>
  <c r="U91" i="13" s="1"/>
  <c r="Q91" i="13"/>
  <c r="P91" i="13"/>
  <c r="O91" i="13"/>
  <c r="L91" i="13"/>
  <c r="AU90" i="13"/>
  <c r="AT90" i="13"/>
  <c r="AR90" i="13"/>
  <c r="AQ90" i="13"/>
  <c r="AS90" i="13" s="1"/>
  <c r="AO90" i="13"/>
  <c r="AN90" i="13"/>
  <c r="AM90" i="13"/>
  <c r="AJ90" i="13"/>
  <c r="W90" i="13"/>
  <c r="V90" i="13"/>
  <c r="U90" i="13"/>
  <c r="T90" i="13"/>
  <c r="S90" i="13"/>
  <c r="Q90" i="13"/>
  <c r="P90" i="13"/>
  <c r="O90" i="13"/>
  <c r="L90" i="13"/>
  <c r="AU89" i="13"/>
  <c r="AT89" i="13"/>
  <c r="AR89" i="13"/>
  <c r="AQ89" i="13"/>
  <c r="AS89" i="13" s="1"/>
  <c r="AO89" i="13"/>
  <c r="AN89" i="13"/>
  <c r="AM89" i="13"/>
  <c r="AJ89" i="13"/>
  <c r="W89" i="13"/>
  <c r="V89" i="13"/>
  <c r="T89" i="13"/>
  <c r="S89" i="13"/>
  <c r="U89" i="13" s="1"/>
  <c r="Q89" i="13"/>
  <c r="P89" i="13"/>
  <c r="O89" i="13"/>
  <c r="L89" i="13"/>
  <c r="AU88" i="13"/>
  <c r="AT88" i="13"/>
  <c r="AR88" i="13"/>
  <c r="AQ88" i="13"/>
  <c r="AS88" i="13" s="1"/>
  <c r="AO88" i="13"/>
  <c r="AN88" i="13"/>
  <c r="AM88" i="13"/>
  <c r="AJ88" i="13"/>
  <c r="W88" i="13"/>
  <c r="V88" i="13"/>
  <c r="T88" i="13"/>
  <c r="S88" i="13"/>
  <c r="U88" i="13" s="1"/>
  <c r="Q88" i="13"/>
  <c r="P88" i="13"/>
  <c r="O88" i="13"/>
  <c r="L88" i="13"/>
  <c r="AU87" i="13"/>
  <c r="AT87" i="13"/>
  <c r="AR87" i="13"/>
  <c r="AQ87" i="13"/>
  <c r="AS87" i="13" s="1"/>
  <c r="AO87" i="13"/>
  <c r="AN87" i="13"/>
  <c r="AM87" i="13"/>
  <c r="AJ87" i="13"/>
  <c r="W87" i="13"/>
  <c r="V87" i="13"/>
  <c r="T87" i="13"/>
  <c r="S87" i="13"/>
  <c r="U87" i="13" s="1"/>
  <c r="Q87" i="13"/>
  <c r="P87" i="13"/>
  <c r="O87" i="13"/>
  <c r="L87" i="13"/>
  <c r="AU86" i="13"/>
  <c r="AT86" i="13"/>
  <c r="AR86" i="13"/>
  <c r="AQ86" i="13"/>
  <c r="AS86" i="13" s="1"/>
  <c r="AO86" i="13"/>
  <c r="AN86" i="13"/>
  <c r="AM86" i="13"/>
  <c r="AJ86" i="13"/>
  <c r="W86" i="13"/>
  <c r="V86" i="13"/>
  <c r="T86" i="13"/>
  <c r="S86" i="13"/>
  <c r="U86" i="13" s="1"/>
  <c r="Q86" i="13"/>
  <c r="P86" i="13"/>
  <c r="O86" i="13"/>
  <c r="L86" i="13"/>
  <c r="AU85" i="13"/>
  <c r="AT85" i="13"/>
  <c r="AR85" i="13"/>
  <c r="AQ85" i="13"/>
  <c r="AS85" i="13" s="1"/>
  <c r="AO85" i="13"/>
  <c r="AN85" i="13"/>
  <c r="AM85" i="13"/>
  <c r="AJ85" i="13"/>
  <c r="W85" i="13"/>
  <c r="V85" i="13"/>
  <c r="T85" i="13"/>
  <c r="S85" i="13"/>
  <c r="U85" i="13" s="1"/>
  <c r="Q85" i="13"/>
  <c r="P85" i="13"/>
  <c r="O85" i="13"/>
  <c r="L85" i="13"/>
  <c r="AU84" i="13"/>
  <c r="AT84" i="13"/>
  <c r="AR84" i="13"/>
  <c r="AQ84" i="13"/>
  <c r="AS84" i="13" s="1"/>
  <c r="AO84" i="13"/>
  <c r="AN84" i="13"/>
  <c r="AM84" i="13"/>
  <c r="AJ84" i="13"/>
  <c r="W84" i="13"/>
  <c r="V84" i="13"/>
  <c r="T84" i="13"/>
  <c r="S84" i="13"/>
  <c r="U84" i="13" s="1"/>
  <c r="Q84" i="13"/>
  <c r="P84" i="13"/>
  <c r="O84" i="13"/>
  <c r="L84" i="13"/>
  <c r="AU83" i="13"/>
  <c r="AT83" i="13"/>
  <c r="AR83" i="13"/>
  <c r="AQ83" i="13"/>
  <c r="AS83" i="13" s="1"/>
  <c r="AO83" i="13"/>
  <c r="AN83" i="13"/>
  <c r="AM83" i="13"/>
  <c r="AJ83" i="13"/>
  <c r="W83" i="13"/>
  <c r="V83" i="13"/>
  <c r="T83" i="13"/>
  <c r="S83" i="13"/>
  <c r="U83" i="13" s="1"/>
  <c r="Q83" i="13"/>
  <c r="P83" i="13"/>
  <c r="O83" i="13"/>
  <c r="L83" i="13"/>
  <c r="AU82" i="13"/>
  <c r="AT82" i="13"/>
  <c r="AR82" i="13"/>
  <c r="AQ82" i="13"/>
  <c r="AS82" i="13" s="1"/>
  <c r="AO82" i="13"/>
  <c r="AN82" i="13"/>
  <c r="AM82" i="13"/>
  <c r="AJ82" i="13"/>
  <c r="W82" i="13"/>
  <c r="V82" i="13"/>
  <c r="T82" i="13"/>
  <c r="S82" i="13"/>
  <c r="U82" i="13" s="1"/>
  <c r="Q82" i="13"/>
  <c r="P82" i="13"/>
  <c r="O82" i="13"/>
  <c r="L82" i="13"/>
  <c r="AU81" i="13"/>
  <c r="AT81" i="13"/>
  <c r="AR81" i="13"/>
  <c r="AQ81" i="13"/>
  <c r="AS81" i="13" s="1"/>
  <c r="AO81" i="13"/>
  <c r="AN81" i="13"/>
  <c r="AM81" i="13"/>
  <c r="AJ81" i="13"/>
  <c r="W81" i="13"/>
  <c r="V81" i="13"/>
  <c r="T81" i="13"/>
  <c r="S81" i="13"/>
  <c r="U81" i="13" s="1"/>
  <c r="Q81" i="13"/>
  <c r="P81" i="13"/>
  <c r="O81" i="13"/>
  <c r="L81" i="13"/>
  <c r="AU80" i="13"/>
  <c r="AT80" i="13"/>
  <c r="AR80" i="13"/>
  <c r="AQ80" i="13"/>
  <c r="AS80" i="13" s="1"/>
  <c r="AO80" i="13"/>
  <c r="AN80" i="13"/>
  <c r="AM80" i="13"/>
  <c r="AJ80" i="13"/>
  <c r="W80" i="13"/>
  <c r="V80" i="13"/>
  <c r="T80" i="13"/>
  <c r="S80" i="13"/>
  <c r="U80" i="13" s="1"/>
  <c r="Q80" i="13"/>
  <c r="P80" i="13"/>
  <c r="O80" i="13"/>
  <c r="L80" i="13"/>
  <c r="AU79" i="13"/>
  <c r="AT79" i="13"/>
  <c r="AR79" i="13"/>
  <c r="AQ79" i="13"/>
  <c r="AS79" i="13" s="1"/>
  <c r="AO79" i="13"/>
  <c r="AN79" i="13"/>
  <c r="AM79" i="13"/>
  <c r="AJ79" i="13"/>
  <c r="W79" i="13"/>
  <c r="V79" i="13"/>
  <c r="T79" i="13"/>
  <c r="S79" i="13"/>
  <c r="U79" i="13" s="1"/>
  <c r="Q79" i="13"/>
  <c r="P79" i="13"/>
  <c r="O79" i="13"/>
  <c r="L79" i="13"/>
  <c r="AU78" i="13"/>
  <c r="AT78" i="13"/>
  <c r="AR78" i="13"/>
  <c r="AQ78" i="13"/>
  <c r="AS78" i="13" s="1"/>
  <c r="AO78" i="13"/>
  <c r="AN78" i="13"/>
  <c r="AM78" i="13"/>
  <c r="AJ78" i="13"/>
  <c r="W78" i="13"/>
  <c r="V78" i="13"/>
  <c r="T78" i="13"/>
  <c r="S78" i="13"/>
  <c r="U78" i="13" s="1"/>
  <c r="Q78" i="13"/>
  <c r="P78" i="13"/>
  <c r="O78" i="13"/>
  <c r="L78" i="13"/>
  <c r="AU77" i="13"/>
  <c r="AT77" i="13"/>
  <c r="AR77" i="13"/>
  <c r="AQ77" i="13"/>
  <c r="AS77" i="13" s="1"/>
  <c r="AO77" i="13"/>
  <c r="AN77" i="13"/>
  <c r="AM77" i="13"/>
  <c r="AJ77" i="13"/>
  <c r="W77" i="13"/>
  <c r="V77" i="13"/>
  <c r="T77" i="13"/>
  <c r="S77" i="13"/>
  <c r="U77" i="13" s="1"/>
  <c r="Q77" i="13"/>
  <c r="P77" i="13"/>
  <c r="O77" i="13"/>
  <c r="L77" i="13"/>
  <c r="AU76" i="13"/>
  <c r="AT76" i="13"/>
  <c r="AR76" i="13"/>
  <c r="AQ76" i="13"/>
  <c r="AS76" i="13" s="1"/>
  <c r="AO76" i="13"/>
  <c r="AN76" i="13"/>
  <c r="AM76" i="13"/>
  <c r="AJ76" i="13"/>
  <c r="W76" i="13"/>
  <c r="V76" i="13"/>
  <c r="T76" i="13"/>
  <c r="S76" i="13"/>
  <c r="U76" i="13" s="1"/>
  <c r="Q76" i="13"/>
  <c r="P76" i="13"/>
  <c r="O76" i="13"/>
  <c r="L76" i="13"/>
  <c r="AU75" i="13"/>
  <c r="AT75" i="13"/>
  <c r="AR75" i="13"/>
  <c r="AQ75" i="13"/>
  <c r="AS75" i="13" s="1"/>
  <c r="AO75" i="13"/>
  <c r="AN75" i="13"/>
  <c r="AM75" i="13"/>
  <c r="AJ75" i="13"/>
  <c r="W75" i="13"/>
  <c r="V75" i="13"/>
  <c r="T75" i="13"/>
  <c r="S75" i="13"/>
  <c r="U75" i="13" s="1"/>
  <c r="Q75" i="13"/>
  <c r="P75" i="13"/>
  <c r="O75" i="13"/>
  <c r="L75" i="13"/>
  <c r="AU74" i="13"/>
  <c r="AT74" i="13"/>
  <c r="AR74" i="13"/>
  <c r="AQ74" i="13"/>
  <c r="AS74" i="13" s="1"/>
  <c r="AO74" i="13"/>
  <c r="AN74" i="13"/>
  <c r="AM74" i="13"/>
  <c r="AJ74" i="13"/>
  <c r="W74" i="13"/>
  <c r="V74" i="13"/>
  <c r="T74" i="13"/>
  <c r="S74" i="13"/>
  <c r="U74" i="13" s="1"/>
  <c r="Q74" i="13"/>
  <c r="P74" i="13"/>
  <c r="O74" i="13"/>
  <c r="L74" i="13"/>
  <c r="AU73" i="13"/>
  <c r="AT73" i="13"/>
  <c r="AR73" i="13"/>
  <c r="AQ73" i="13"/>
  <c r="AS73" i="13" s="1"/>
  <c r="AO73" i="13"/>
  <c r="AN73" i="13"/>
  <c r="AM73" i="13"/>
  <c r="AJ73" i="13"/>
  <c r="W73" i="13"/>
  <c r="V73" i="13"/>
  <c r="T73" i="13"/>
  <c r="S73" i="13"/>
  <c r="U73" i="13" s="1"/>
  <c r="Q73" i="13"/>
  <c r="P73" i="13"/>
  <c r="O73" i="13"/>
  <c r="L73" i="13"/>
  <c r="AU72" i="13"/>
  <c r="AT72" i="13"/>
  <c r="AR72" i="13"/>
  <c r="AQ72" i="13"/>
  <c r="AS72" i="13" s="1"/>
  <c r="AO72" i="13"/>
  <c r="AN72" i="13"/>
  <c r="AM72" i="13"/>
  <c r="AJ72" i="13"/>
  <c r="W72" i="13"/>
  <c r="V72" i="13"/>
  <c r="T72" i="13"/>
  <c r="S72" i="13"/>
  <c r="U72" i="13" s="1"/>
  <c r="Q72" i="13"/>
  <c r="P72" i="13"/>
  <c r="O72" i="13"/>
  <c r="L72" i="13"/>
  <c r="AU71" i="13"/>
  <c r="AT71" i="13"/>
  <c r="AR71" i="13"/>
  <c r="AQ71" i="13"/>
  <c r="AS71" i="13" s="1"/>
  <c r="AO71" i="13"/>
  <c r="AN71" i="13"/>
  <c r="AM71" i="13"/>
  <c r="AJ71" i="13"/>
  <c r="W71" i="13"/>
  <c r="V71" i="13"/>
  <c r="T71" i="13"/>
  <c r="S71" i="13"/>
  <c r="U71" i="13" s="1"/>
  <c r="Q71" i="13"/>
  <c r="P71" i="13"/>
  <c r="O71" i="13"/>
  <c r="L71" i="13"/>
  <c r="AU70" i="13"/>
  <c r="AT70" i="13"/>
  <c r="AR70" i="13"/>
  <c r="AQ70" i="13"/>
  <c r="AS70" i="13" s="1"/>
  <c r="AO70" i="13"/>
  <c r="AN70" i="13"/>
  <c r="AM70" i="13"/>
  <c r="AJ70" i="13"/>
  <c r="W70" i="13"/>
  <c r="V70" i="13"/>
  <c r="T70" i="13"/>
  <c r="S70" i="13"/>
  <c r="U70" i="13" s="1"/>
  <c r="Q70" i="13"/>
  <c r="P70" i="13"/>
  <c r="O70" i="13"/>
  <c r="AU69" i="13"/>
  <c r="AT69" i="13"/>
  <c r="AR69" i="13"/>
  <c r="AQ69" i="13"/>
  <c r="AS69" i="13" s="1"/>
  <c r="AO69" i="13"/>
  <c r="AN69" i="13"/>
  <c r="AM69" i="13"/>
  <c r="AJ69" i="13"/>
  <c r="W69" i="13"/>
  <c r="V69" i="13"/>
  <c r="T69" i="13"/>
  <c r="S69" i="13"/>
  <c r="U69" i="13" s="1"/>
  <c r="Q69" i="13"/>
  <c r="P69" i="13"/>
  <c r="O69" i="13"/>
  <c r="AU68" i="13"/>
  <c r="AT68" i="13"/>
  <c r="AR68" i="13"/>
  <c r="AQ68" i="13"/>
  <c r="AS68" i="13" s="1"/>
  <c r="AO68" i="13"/>
  <c r="AN68" i="13"/>
  <c r="AM68" i="13"/>
  <c r="AJ68" i="13"/>
  <c r="W68" i="13"/>
  <c r="V68" i="13"/>
  <c r="T68" i="13"/>
  <c r="S68" i="13"/>
  <c r="U68" i="13" s="1"/>
  <c r="Q68" i="13"/>
  <c r="P68" i="13"/>
  <c r="O68" i="13"/>
  <c r="AU67" i="13"/>
  <c r="AT67" i="13"/>
  <c r="AR67" i="13"/>
  <c r="AQ67" i="13"/>
  <c r="AS67" i="13" s="1"/>
  <c r="AO67" i="13"/>
  <c r="AN67" i="13"/>
  <c r="AM67" i="13"/>
  <c r="AJ67" i="13"/>
  <c r="W67" i="13"/>
  <c r="V67" i="13"/>
  <c r="T67" i="13"/>
  <c r="S67" i="13"/>
  <c r="U67" i="13" s="1"/>
  <c r="Q67" i="13"/>
  <c r="P67" i="13"/>
  <c r="O67" i="13"/>
  <c r="AU66" i="13"/>
  <c r="AT66" i="13"/>
  <c r="AR66" i="13"/>
  <c r="AQ66" i="13"/>
  <c r="AS66" i="13" s="1"/>
  <c r="AO66" i="13"/>
  <c r="AN66" i="13"/>
  <c r="AM66" i="13"/>
  <c r="AJ66" i="13"/>
  <c r="W66" i="13"/>
  <c r="V66" i="13"/>
  <c r="T66" i="13"/>
  <c r="S66" i="13"/>
  <c r="U66" i="13" s="1"/>
  <c r="Q66" i="13"/>
  <c r="P66" i="13"/>
  <c r="O66" i="13"/>
  <c r="AU65" i="13"/>
  <c r="AT65" i="13"/>
  <c r="AR65" i="13"/>
  <c r="AQ65" i="13"/>
  <c r="AS65" i="13" s="1"/>
  <c r="AO65" i="13"/>
  <c r="AN65" i="13"/>
  <c r="AM65" i="13"/>
  <c r="AJ65" i="13"/>
  <c r="W65" i="13"/>
  <c r="V65" i="13"/>
  <c r="T65" i="13"/>
  <c r="S65" i="13"/>
  <c r="U65" i="13" s="1"/>
  <c r="Q65" i="13"/>
  <c r="P65" i="13"/>
  <c r="O65" i="13"/>
  <c r="AU64" i="13"/>
  <c r="AT64" i="13"/>
  <c r="AR64" i="13"/>
  <c r="AQ64" i="13"/>
  <c r="AS64" i="13" s="1"/>
  <c r="AO64" i="13"/>
  <c r="AN64" i="13"/>
  <c r="AM64" i="13"/>
  <c r="AJ64" i="13"/>
  <c r="W64" i="13"/>
  <c r="V64" i="13"/>
  <c r="T64" i="13"/>
  <c r="S64" i="13"/>
  <c r="U64" i="13" s="1"/>
  <c r="Q64" i="13"/>
  <c r="P64" i="13"/>
  <c r="O64" i="13"/>
  <c r="AU63" i="13"/>
  <c r="AT63" i="13"/>
  <c r="AR63" i="13"/>
  <c r="AQ63" i="13"/>
  <c r="AS63" i="13" s="1"/>
  <c r="AO63" i="13"/>
  <c r="AN63" i="13"/>
  <c r="AM63" i="13"/>
  <c r="AJ63" i="13"/>
  <c r="W63" i="13"/>
  <c r="V63" i="13"/>
  <c r="T63" i="13"/>
  <c r="S63" i="13"/>
  <c r="U63" i="13" s="1"/>
  <c r="Q63" i="13"/>
  <c r="P63" i="13"/>
  <c r="O63" i="13"/>
  <c r="AU62" i="13"/>
  <c r="AT62" i="13"/>
  <c r="AR62" i="13"/>
  <c r="AQ62" i="13"/>
  <c r="AS62" i="13" s="1"/>
  <c r="AO62" i="13"/>
  <c r="AN62" i="13"/>
  <c r="AM62" i="13"/>
  <c r="AJ62" i="13"/>
  <c r="W62" i="13"/>
  <c r="V62" i="13"/>
  <c r="T62" i="13"/>
  <c r="S62" i="13"/>
  <c r="U62" i="13" s="1"/>
  <c r="Q62" i="13"/>
  <c r="P62" i="13"/>
  <c r="O62" i="13"/>
  <c r="AU61" i="13"/>
  <c r="AT61" i="13"/>
  <c r="AR61" i="13"/>
  <c r="AQ61" i="13"/>
  <c r="AS61" i="13" s="1"/>
  <c r="AO61" i="13"/>
  <c r="AN61" i="13"/>
  <c r="AM61" i="13"/>
  <c r="AJ61" i="13"/>
  <c r="W61" i="13"/>
  <c r="V61" i="13"/>
  <c r="T61" i="13"/>
  <c r="S61" i="13"/>
  <c r="U61" i="13" s="1"/>
  <c r="Q61" i="13"/>
  <c r="P61" i="13"/>
  <c r="O61" i="13"/>
  <c r="AU60" i="13"/>
  <c r="AT60" i="13"/>
  <c r="AR60" i="13"/>
  <c r="AQ60" i="13"/>
  <c r="AS60" i="13" s="1"/>
  <c r="AO60" i="13"/>
  <c r="AN60" i="13"/>
  <c r="AM60" i="13"/>
  <c r="AJ60" i="13"/>
  <c r="W60" i="13"/>
  <c r="V60" i="13"/>
  <c r="T60" i="13"/>
  <c r="S60" i="13"/>
  <c r="U60" i="13" s="1"/>
  <c r="Q60" i="13"/>
  <c r="P60" i="13"/>
  <c r="O60" i="13"/>
  <c r="AU59" i="13"/>
  <c r="AT59" i="13"/>
  <c r="AR59" i="13"/>
  <c r="AQ59" i="13"/>
  <c r="AS59" i="13" s="1"/>
  <c r="AO59" i="13"/>
  <c r="AN59" i="13"/>
  <c r="AM59" i="13"/>
  <c r="AJ59" i="13"/>
  <c r="W59" i="13"/>
  <c r="V59" i="13"/>
  <c r="T59" i="13"/>
  <c r="S59" i="13"/>
  <c r="U59" i="13" s="1"/>
  <c r="Q59" i="13"/>
  <c r="P59" i="13"/>
  <c r="O59" i="13"/>
  <c r="AU58" i="13"/>
  <c r="AT58" i="13"/>
  <c r="AR58" i="13"/>
  <c r="AQ58" i="13"/>
  <c r="AS58" i="13" s="1"/>
  <c r="AO58" i="13"/>
  <c r="AN58" i="13"/>
  <c r="AM58" i="13"/>
  <c r="AJ58" i="13"/>
  <c r="W58" i="13"/>
  <c r="V58" i="13"/>
  <c r="T58" i="13"/>
  <c r="S58" i="13"/>
  <c r="U58" i="13" s="1"/>
  <c r="Q58" i="13"/>
  <c r="P58" i="13"/>
  <c r="O58" i="13"/>
  <c r="AU57" i="13"/>
  <c r="AT57" i="13"/>
  <c r="AR57" i="13"/>
  <c r="AQ57" i="13"/>
  <c r="AS57" i="13" s="1"/>
  <c r="AO57" i="13"/>
  <c r="AN57" i="13"/>
  <c r="AM57" i="13"/>
  <c r="AJ57" i="13"/>
  <c r="W57" i="13"/>
  <c r="V57" i="13"/>
  <c r="T57" i="13"/>
  <c r="S57" i="13"/>
  <c r="U57" i="13" s="1"/>
  <c r="Q57" i="13"/>
  <c r="P57" i="13"/>
  <c r="O57" i="13"/>
  <c r="AU56" i="13"/>
  <c r="AT56" i="13"/>
  <c r="AR56" i="13"/>
  <c r="AQ56" i="13"/>
  <c r="AS56" i="13" s="1"/>
  <c r="AO56" i="13"/>
  <c r="AN56" i="13"/>
  <c r="AM56" i="13"/>
  <c r="AJ56" i="13"/>
  <c r="W56" i="13"/>
  <c r="V56" i="13"/>
  <c r="T56" i="13"/>
  <c r="S56" i="13"/>
  <c r="U56" i="13" s="1"/>
  <c r="Q56" i="13"/>
  <c r="P56" i="13"/>
  <c r="O56" i="13"/>
  <c r="AU55" i="13"/>
  <c r="AT55" i="13"/>
  <c r="AR55" i="13"/>
  <c r="AQ55" i="13"/>
  <c r="AS55" i="13" s="1"/>
  <c r="AO55" i="13"/>
  <c r="AN55" i="13"/>
  <c r="AM55" i="13"/>
  <c r="AJ55" i="13"/>
  <c r="W55" i="13"/>
  <c r="V55" i="13"/>
  <c r="T55" i="13"/>
  <c r="S55" i="13"/>
  <c r="U55" i="13" s="1"/>
  <c r="Q55" i="13"/>
  <c r="P55" i="13"/>
  <c r="O55" i="13"/>
  <c r="AU54" i="13"/>
  <c r="AT54" i="13"/>
  <c r="AR54" i="13"/>
  <c r="AQ54" i="13"/>
  <c r="AS54" i="13" s="1"/>
  <c r="AO54" i="13"/>
  <c r="AN54" i="13"/>
  <c r="AM54" i="13"/>
  <c r="AJ54" i="13"/>
  <c r="W54" i="13"/>
  <c r="V54" i="13"/>
  <c r="T54" i="13"/>
  <c r="S54" i="13"/>
  <c r="U54" i="13" s="1"/>
  <c r="Q54" i="13"/>
  <c r="P54" i="13"/>
  <c r="O54" i="13"/>
  <c r="AU53" i="13"/>
  <c r="AT53" i="13"/>
  <c r="AR53" i="13"/>
  <c r="AQ53" i="13"/>
  <c r="AS53" i="13" s="1"/>
  <c r="AO53" i="13"/>
  <c r="AN53" i="13"/>
  <c r="AM53" i="13"/>
  <c r="AJ53" i="13"/>
  <c r="W53" i="13"/>
  <c r="V53" i="13"/>
  <c r="T53" i="13"/>
  <c r="S53" i="13"/>
  <c r="U53" i="13" s="1"/>
  <c r="Q53" i="13"/>
  <c r="P53" i="13"/>
  <c r="O53" i="13"/>
  <c r="AU52" i="13"/>
  <c r="AT52" i="13"/>
  <c r="AR52" i="13"/>
  <c r="AQ52" i="13"/>
  <c r="AS52" i="13" s="1"/>
  <c r="AO52" i="13"/>
  <c r="AN52" i="13"/>
  <c r="AM52" i="13"/>
  <c r="AJ52" i="13"/>
  <c r="W52" i="13"/>
  <c r="V52" i="13"/>
  <c r="T52" i="13"/>
  <c r="S52" i="13"/>
  <c r="U52" i="13" s="1"/>
  <c r="Q52" i="13"/>
  <c r="P52" i="13"/>
  <c r="O52" i="13"/>
  <c r="AU51" i="13"/>
  <c r="AT51" i="13"/>
  <c r="AR51" i="13"/>
  <c r="AQ51" i="13"/>
  <c r="AS51" i="13" s="1"/>
  <c r="AO51" i="13"/>
  <c r="AN51" i="13"/>
  <c r="AM51" i="13"/>
  <c r="AJ51" i="13"/>
  <c r="W51" i="13"/>
  <c r="V51" i="13"/>
  <c r="T51" i="13"/>
  <c r="S51" i="13"/>
  <c r="U51" i="13" s="1"/>
  <c r="Q51" i="13"/>
  <c r="P51" i="13"/>
  <c r="O51" i="13"/>
  <c r="AU50" i="13"/>
  <c r="AT50" i="13"/>
  <c r="AR50" i="13"/>
  <c r="AQ50" i="13"/>
  <c r="AS50" i="13" s="1"/>
  <c r="AO50" i="13"/>
  <c r="AN50" i="13"/>
  <c r="AM50" i="13"/>
  <c r="AJ50" i="13"/>
  <c r="W50" i="13"/>
  <c r="T50" i="13"/>
  <c r="V50" i="13" s="1"/>
  <c r="S50" i="13"/>
  <c r="U50" i="13" s="1"/>
  <c r="Q50" i="13"/>
  <c r="AU49" i="13"/>
  <c r="AT49" i="13"/>
  <c r="AR49" i="13"/>
  <c r="AQ49" i="13"/>
  <c r="AS49" i="13" s="1"/>
  <c r="AO49" i="13"/>
  <c r="AN49" i="13"/>
  <c r="AM49" i="13"/>
  <c r="AJ49" i="13"/>
  <c r="W49" i="13"/>
  <c r="T49" i="13"/>
  <c r="V49" i="13" s="1"/>
  <c r="S49" i="13"/>
  <c r="U49" i="13" s="1"/>
  <c r="Q49" i="13"/>
  <c r="AU48" i="13"/>
  <c r="AT48" i="13"/>
  <c r="AR48" i="13"/>
  <c r="AQ48" i="13"/>
  <c r="AS48" i="13" s="1"/>
  <c r="AO48" i="13"/>
  <c r="AN48" i="13"/>
  <c r="AM48" i="13"/>
  <c r="AJ48" i="13"/>
  <c r="W48" i="13"/>
  <c r="T48" i="13"/>
  <c r="V48" i="13" s="1"/>
  <c r="P48" i="13" s="1"/>
  <c r="S48" i="13"/>
  <c r="U48" i="13" s="1"/>
  <c r="Q48" i="13"/>
  <c r="AU47" i="13"/>
  <c r="AT47" i="13"/>
  <c r="AR47" i="13"/>
  <c r="AQ47" i="13"/>
  <c r="AS47" i="13" s="1"/>
  <c r="AO47" i="13"/>
  <c r="AN47" i="13"/>
  <c r="AM47" i="13"/>
  <c r="AJ47" i="13"/>
  <c r="W47" i="13"/>
  <c r="T47" i="13"/>
  <c r="V47" i="13" s="1"/>
  <c r="S47" i="13"/>
  <c r="U47" i="13" s="1"/>
  <c r="Q47" i="13"/>
  <c r="AU46" i="13"/>
  <c r="AT46" i="13"/>
  <c r="AR46" i="13"/>
  <c r="AQ46" i="13"/>
  <c r="AS46" i="13" s="1"/>
  <c r="AO46" i="13"/>
  <c r="AN46" i="13"/>
  <c r="AM46" i="13"/>
  <c r="AJ46" i="13"/>
  <c r="W46" i="13"/>
  <c r="T46" i="13"/>
  <c r="V46" i="13" s="1"/>
  <c r="S46" i="13"/>
  <c r="U46" i="13" s="1"/>
  <c r="Q46" i="13"/>
  <c r="AU45" i="13"/>
  <c r="AT45" i="13"/>
  <c r="AR45" i="13"/>
  <c r="AQ45" i="13"/>
  <c r="AS45" i="13" s="1"/>
  <c r="AO45" i="13"/>
  <c r="AN45" i="13"/>
  <c r="AM45" i="13"/>
  <c r="W45" i="13"/>
  <c r="T45" i="13"/>
  <c r="V45" i="13" s="1"/>
  <c r="P45" i="13" s="1"/>
  <c r="S45" i="13"/>
  <c r="U45" i="13" s="1"/>
  <c r="Q45" i="13"/>
  <c r="AU44" i="13"/>
  <c r="AT44" i="13"/>
  <c r="AR44" i="13"/>
  <c r="AQ44" i="13"/>
  <c r="AS44" i="13" s="1"/>
  <c r="AO44" i="13"/>
  <c r="AN44" i="13"/>
  <c r="AM44" i="13"/>
  <c r="W44" i="13"/>
  <c r="T44" i="13"/>
  <c r="V44" i="13" s="1"/>
  <c r="P44" i="13" s="1"/>
  <c r="S44" i="13"/>
  <c r="U44" i="13" s="1"/>
  <c r="Q44" i="13"/>
  <c r="AU43" i="13"/>
  <c r="AT43" i="13"/>
  <c r="AR43" i="13"/>
  <c r="AQ43" i="13"/>
  <c r="AS43" i="13" s="1"/>
  <c r="AO43" i="13"/>
  <c r="AN43" i="13"/>
  <c r="AM43" i="13"/>
  <c r="W43" i="13"/>
  <c r="T43" i="13"/>
  <c r="V43" i="13" s="1"/>
  <c r="P43" i="13" s="1"/>
  <c r="S43" i="13"/>
  <c r="U43" i="13" s="1"/>
  <c r="Q43" i="13"/>
  <c r="AU42" i="13"/>
  <c r="AT42" i="13"/>
  <c r="AR42" i="13"/>
  <c r="AQ42" i="13"/>
  <c r="AS42" i="13" s="1"/>
  <c r="AO42" i="13"/>
  <c r="AN42" i="13"/>
  <c r="AM42" i="13"/>
  <c r="W42" i="13"/>
  <c r="T42" i="13"/>
  <c r="V42" i="13" s="1"/>
  <c r="S42" i="13"/>
  <c r="U42" i="13" s="1"/>
  <c r="Q42" i="13"/>
  <c r="AU41" i="13"/>
  <c r="AT41" i="13"/>
  <c r="AR41" i="13"/>
  <c r="AQ41" i="13"/>
  <c r="AS41" i="13" s="1"/>
  <c r="AO41" i="13"/>
  <c r="AN41" i="13"/>
  <c r="AM41" i="13"/>
  <c r="W41" i="13"/>
  <c r="T41" i="13"/>
  <c r="V41" i="13" s="1"/>
  <c r="S41" i="13"/>
  <c r="U41" i="13" s="1"/>
  <c r="Q41" i="13"/>
  <c r="AU40" i="13"/>
  <c r="AT40" i="13"/>
  <c r="AR40" i="13"/>
  <c r="AQ40" i="13"/>
  <c r="AS40" i="13" s="1"/>
  <c r="AO40" i="13"/>
  <c r="AN40" i="13"/>
  <c r="AM40" i="13"/>
  <c r="W40" i="13"/>
  <c r="T40" i="13"/>
  <c r="V40" i="13" s="1"/>
  <c r="S40" i="13"/>
  <c r="U40" i="13" s="1"/>
  <c r="Q40" i="13"/>
  <c r="AU39" i="13"/>
  <c r="AT39" i="13"/>
  <c r="AR39" i="13"/>
  <c r="AQ39" i="13"/>
  <c r="AS39" i="13" s="1"/>
  <c r="AO39" i="13"/>
  <c r="AN39" i="13"/>
  <c r="AM39" i="13"/>
  <c r="AG39" i="13"/>
  <c r="W39" i="13"/>
  <c r="T39" i="13"/>
  <c r="V39" i="13" s="1"/>
  <c r="S39" i="13"/>
  <c r="U39" i="13" s="1"/>
  <c r="Q39" i="13"/>
  <c r="AU38" i="13"/>
  <c r="AT38" i="13"/>
  <c r="AR38" i="13"/>
  <c r="AQ38" i="13"/>
  <c r="AS38" i="13" s="1"/>
  <c r="AO38" i="13"/>
  <c r="AN38" i="13"/>
  <c r="AM38" i="13"/>
  <c r="AG38" i="13"/>
  <c r="AA38" i="13"/>
  <c r="W38" i="13"/>
  <c r="T38" i="13"/>
  <c r="V38" i="13" s="1"/>
  <c r="S38" i="13"/>
  <c r="U38" i="13" s="1"/>
  <c r="Q38" i="13"/>
  <c r="AU37" i="13"/>
  <c r="AO37" i="13"/>
  <c r="AG37" i="13"/>
  <c r="AA37" i="13"/>
  <c r="W37" i="13"/>
  <c r="Q37" i="13"/>
  <c r="AU36" i="13"/>
  <c r="AO36" i="13"/>
  <c r="AG36" i="13"/>
  <c r="AA36" i="13"/>
  <c r="W36" i="13"/>
  <c r="Q36" i="13"/>
  <c r="AU35" i="13"/>
  <c r="AO35" i="13"/>
  <c r="AG35" i="13"/>
  <c r="AA35" i="13"/>
  <c r="W35" i="13"/>
  <c r="Q35" i="13"/>
  <c r="AU34" i="13"/>
  <c r="AO34" i="13"/>
  <c r="AG34" i="13"/>
  <c r="AA34" i="13"/>
  <c r="W34" i="13"/>
  <c r="Q34" i="13"/>
  <c r="S34" i="13"/>
  <c r="U34" i="13" s="1"/>
  <c r="AU33" i="13"/>
  <c r="AO33" i="13"/>
  <c r="AG33" i="13"/>
  <c r="AA33" i="13"/>
  <c r="W33" i="13"/>
  <c r="Q33" i="13"/>
  <c r="AU32" i="13"/>
  <c r="AO32" i="13"/>
  <c r="AG32" i="13"/>
  <c r="AA32" i="13"/>
  <c r="W32" i="13"/>
  <c r="Q32" i="13"/>
  <c r="AU31" i="13"/>
  <c r="AO31" i="13"/>
  <c r="AG31" i="13"/>
  <c r="AA31" i="13"/>
  <c r="W31" i="13"/>
  <c r="Q31" i="13"/>
  <c r="AU30" i="13"/>
  <c r="AT30" i="13"/>
  <c r="AR30" i="13"/>
  <c r="AQ30" i="13"/>
  <c r="AS30" i="13" s="1"/>
  <c r="AO30" i="13"/>
  <c r="AN30" i="13"/>
  <c r="AM30" i="13"/>
  <c r="AG30" i="13"/>
  <c r="W30" i="13"/>
  <c r="T30" i="13"/>
  <c r="V30" i="13" s="1"/>
  <c r="P30" i="13" s="1"/>
  <c r="S30" i="13"/>
  <c r="U30" i="13" s="1"/>
  <c r="Q30" i="13"/>
  <c r="AU29" i="13"/>
  <c r="AT29" i="13"/>
  <c r="AR29" i="13"/>
  <c r="AQ29" i="13"/>
  <c r="AS29" i="13" s="1"/>
  <c r="AO29" i="13"/>
  <c r="AN29" i="13"/>
  <c r="AM29" i="13"/>
  <c r="W29" i="13"/>
  <c r="V29" i="13"/>
  <c r="T29" i="13"/>
  <c r="S29" i="13"/>
  <c r="U29" i="13" s="1"/>
  <c r="Q29" i="13"/>
  <c r="P29" i="13"/>
  <c r="O29" i="13"/>
  <c r="AU28" i="13"/>
  <c r="AT28" i="13"/>
  <c r="AR28" i="13"/>
  <c r="AQ28" i="13"/>
  <c r="AS28" i="13" s="1"/>
  <c r="AO28" i="13"/>
  <c r="AN28" i="13"/>
  <c r="AM28" i="13"/>
  <c r="W28" i="13"/>
  <c r="V28" i="13"/>
  <c r="T28" i="13"/>
  <c r="S28" i="13"/>
  <c r="U28" i="13" s="1"/>
  <c r="Q28" i="13"/>
  <c r="P28" i="13"/>
  <c r="O28" i="13"/>
  <c r="AU27" i="13"/>
  <c r="AT27" i="13"/>
  <c r="AR27" i="13"/>
  <c r="AQ27" i="13"/>
  <c r="AS27" i="13" s="1"/>
  <c r="AO27" i="13"/>
  <c r="AN27" i="13"/>
  <c r="AM27" i="13"/>
  <c r="W27" i="13"/>
  <c r="V27" i="13"/>
  <c r="T27" i="13"/>
  <c r="S27" i="13"/>
  <c r="U27" i="13" s="1"/>
  <c r="Q27" i="13"/>
  <c r="P27" i="13"/>
  <c r="O27" i="13"/>
  <c r="AU26" i="13"/>
  <c r="AT26" i="13"/>
  <c r="AR26" i="13"/>
  <c r="AQ26" i="13"/>
  <c r="AS26" i="13" s="1"/>
  <c r="AO26" i="13"/>
  <c r="AN26" i="13"/>
  <c r="AM26" i="13"/>
  <c r="W26" i="13"/>
  <c r="V26" i="13"/>
  <c r="T26" i="13"/>
  <c r="S26" i="13"/>
  <c r="U26" i="13" s="1"/>
  <c r="Q26" i="13"/>
  <c r="P26" i="13"/>
  <c r="O26" i="13"/>
  <c r="AU25" i="13"/>
  <c r="AT25" i="13"/>
  <c r="AR25" i="13"/>
  <c r="AQ25" i="13"/>
  <c r="AS25" i="13" s="1"/>
  <c r="AO25" i="13"/>
  <c r="AN25" i="13"/>
  <c r="AM25" i="13"/>
  <c r="W25" i="13"/>
  <c r="V25" i="13"/>
  <c r="T25" i="13"/>
  <c r="S25" i="13"/>
  <c r="U25" i="13" s="1"/>
  <c r="Q25" i="13"/>
  <c r="P25" i="13"/>
  <c r="O25" i="13"/>
  <c r="S36" i="13"/>
  <c r="U36" i="13" s="1"/>
  <c r="AU24" i="13"/>
  <c r="AT24" i="13"/>
  <c r="AR24" i="13"/>
  <c r="AQ24" i="13"/>
  <c r="AS24" i="13" s="1"/>
  <c r="AO24" i="13"/>
  <c r="AN24" i="13"/>
  <c r="AM24" i="13"/>
  <c r="W24" i="13"/>
  <c r="V24" i="13"/>
  <c r="T24" i="13"/>
  <c r="S24" i="13"/>
  <c r="U24" i="13" s="1"/>
  <c r="Q24" i="13"/>
  <c r="P24" i="13"/>
  <c r="O24" i="13"/>
  <c r="AU23" i="13"/>
  <c r="AT23" i="13"/>
  <c r="AR23" i="13"/>
  <c r="AQ23" i="13"/>
  <c r="AS23" i="13" s="1"/>
  <c r="AO23" i="13"/>
  <c r="AN23" i="13"/>
  <c r="AM23" i="13"/>
  <c r="W23" i="13"/>
  <c r="V23" i="13"/>
  <c r="T23" i="13"/>
  <c r="S23" i="13"/>
  <c r="U23" i="13" s="1"/>
  <c r="Q23" i="13"/>
  <c r="P23" i="13"/>
  <c r="O23" i="13"/>
  <c r="AU22" i="13"/>
  <c r="AT22" i="13"/>
  <c r="AR22" i="13"/>
  <c r="AQ22" i="13"/>
  <c r="AS22" i="13" s="1"/>
  <c r="AO22" i="13"/>
  <c r="AN22" i="13"/>
  <c r="AM22" i="13"/>
  <c r="W22" i="13"/>
  <c r="V22" i="13"/>
  <c r="T22" i="13"/>
  <c r="S22" i="13"/>
  <c r="U22" i="13" s="1"/>
  <c r="Q22" i="13"/>
  <c r="P22" i="13"/>
  <c r="O22" i="13"/>
  <c r="AP16" i="13"/>
  <c r="R16" i="13"/>
  <c r="AE9" i="13"/>
  <c r="G9" i="13"/>
  <c r="BA4" i="13"/>
  <c r="AU2" i="13"/>
  <c r="AT2" i="13"/>
  <c r="AS2" i="13"/>
  <c r="AR2" i="13"/>
  <c r="AQ2" i="13"/>
  <c r="AP2" i="13"/>
  <c r="AO2" i="13"/>
  <c r="AN2" i="13"/>
  <c r="AM2" i="13"/>
  <c r="AL2" i="13"/>
  <c r="AK2" i="13"/>
  <c r="AJ2" i="13"/>
  <c r="AI2" i="13"/>
  <c r="AH2" i="13"/>
  <c r="AG2" i="13"/>
  <c r="AF2" i="13"/>
  <c r="AE2" i="13"/>
  <c r="AD2" i="13"/>
  <c r="AC2" i="13"/>
  <c r="AB2" i="13"/>
  <c r="AA2" i="13"/>
  <c r="Z2" i="13"/>
  <c r="Y2" i="13"/>
  <c r="W2" i="13"/>
  <c r="V2" i="13"/>
  <c r="U2" i="13"/>
  <c r="T2" i="13"/>
  <c r="S2" i="13"/>
  <c r="R2" i="13"/>
  <c r="Q2" i="13"/>
  <c r="P2" i="13"/>
  <c r="O2" i="13"/>
  <c r="N2" i="13"/>
  <c r="M2" i="13"/>
  <c r="L2" i="13"/>
  <c r="K2" i="13"/>
  <c r="J2" i="13"/>
  <c r="I2" i="13"/>
  <c r="H2" i="13"/>
  <c r="G2" i="13"/>
  <c r="F2" i="13"/>
  <c r="E2" i="13"/>
  <c r="D2" i="13"/>
  <c r="C2" i="13"/>
  <c r="B2" i="13"/>
  <c r="A2" i="13"/>
  <c r="BA1" i="13"/>
  <c r="AZ1" i="13"/>
  <c r="AU1" i="13"/>
  <c r="AT1" i="13"/>
  <c r="AS1" i="13"/>
  <c r="AN1" i="13"/>
  <c r="AM1" i="13"/>
  <c r="AL1" i="13"/>
  <c r="AK1" i="13"/>
  <c r="AJ1" i="13"/>
  <c r="AI1" i="13"/>
  <c r="AH1" i="13"/>
  <c r="AG1" i="13"/>
  <c r="AF1" i="13"/>
  <c r="AE1" i="13"/>
  <c r="AD1" i="13"/>
  <c r="AC1" i="13"/>
  <c r="AB1" i="13"/>
  <c r="AA1" i="13"/>
  <c r="Z1" i="13"/>
  <c r="Y1" i="13"/>
  <c r="W1" i="13"/>
  <c r="V1" i="13"/>
  <c r="Q1" i="13"/>
  <c r="P1" i="13"/>
  <c r="O1" i="13"/>
  <c r="N1" i="13"/>
  <c r="M1" i="13"/>
  <c r="L1" i="13"/>
  <c r="K1" i="13"/>
  <c r="J1" i="13"/>
  <c r="I1" i="13"/>
  <c r="H1" i="13"/>
  <c r="G1" i="13"/>
  <c r="F1" i="13"/>
  <c r="E1" i="13"/>
  <c r="D1" i="13"/>
  <c r="C1" i="13"/>
  <c r="B1" i="13"/>
  <c r="A1" i="13"/>
  <c r="AM246" i="3"/>
  <c r="AL246" i="3"/>
  <c r="AK246" i="3"/>
  <c r="AJ246" i="3"/>
  <c r="AI246" i="3"/>
  <c r="AH246" i="3"/>
  <c r="AG246" i="3"/>
  <c r="AG197" i="3"/>
  <c r="AI186" i="3"/>
  <c r="AG186" i="3" s="1"/>
  <c r="AK184" i="3"/>
  <c r="AH180" i="3"/>
  <c r="AM179" i="3"/>
  <c r="AM184" i="3" s="1"/>
  <c r="AJ179" i="3"/>
  <c r="AI179" i="3"/>
  <c r="AH173" i="3"/>
  <c r="AI152" i="3"/>
  <c r="AI150" i="3"/>
  <c r="AM135" i="3"/>
  <c r="AL135" i="3"/>
  <c r="AK135" i="3"/>
  <c r="AJ135" i="3"/>
  <c r="AI135" i="3"/>
  <c r="AH135" i="3"/>
  <c r="AG135" i="3"/>
  <c r="AM134" i="3"/>
  <c r="AL134" i="3"/>
  <c r="AK134" i="3"/>
  <c r="AJ134" i="3"/>
  <c r="AI134" i="3"/>
  <c r="AH134" i="3"/>
  <c r="AG134" i="3"/>
  <c r="AG119" i="3"/>
  <c r="AH111" i="3"/>
  <c r="AK103" i="3"/>
  <c r="AM97" i="3"/>
  <c r="AM95" i="3"/>
  <c r="AM45" i="3"/>
  <c r="AH45" i="3"/>
  <c r="AM44" i="3"/>
  <c r="AH44" i="3"/>
  <c r="AM43" i="3"/>
  <c r="AH43" i="3"/>
  <c r="AM42" i="3"/>
  <c r="AH42" i="3"/>
  <c r="AM41" i="3"/>
  <c r="AH41" i="3"/>
  <c r="AJ139" i="3"/>
  <c r="AJ140" i="3"/>
  <c r="AH119" i="3"/>
  <c r="CM132" i="37"/>
  <c r="CM131" i="37"/>
  <c r="CK111" i="37"/>
  <c r="BD8" i="37"/>
  <c r="O45" i="13" l="1"/>
  <c r="AC40" i="13"/>
  <c r="AD40" i="13"/>
  <c r="D94" i="37"/>
  <c r="D92" i="37"/>
  <c r="D95" i="37"/>
  <c r="D96" i="37"/>
  <c r="D93" i="37"/>
  <c r="E115" i="37"/>
  <c r="E93" i="37"/>
  <c r="E94" i="37"/>
  <c r="E92" i="37"/>
  <c r="E95" i="37"/>
  <c r="E96" i="37"/>
  <c r="D97" i="37"/>
  <c r="D143" i="37"/>
  <c r="E112" i="37"/>
  <c r="E106" i="37"/>
  <c r="E97" i="37"/>
  <c r="D103" i="37"/>
  <c r="E109" i="37"/>
  <c r="E118" i="37"/>
  <c r="E135" i="37"/>
  <c r="D109" i="37"/>
  <c r="E122" i="37"/>
  <c r="E103" i="37"/>
  <c r="E24" i="37"/>
  <c r="O41" i="13"/>
  <c r="P41" i="13"/>
  <c r="O44" i="13"/>
  <c r="P47" i="13"/>
  <c r="O47" i="13"/>
  <c r="P40" i="13"/>
  <c r="O40" i="13"/>
  <c r="O43" i="13"/>
  <c r="P46" i="13"/>
  <c r="O46" i="13"/>
  <c r="P50" i="13"/>
  <c r="O50" i="13"/>
  <c r="P39" i="13"/>
  <c r="O39" i="13"/>
  <c r="P42" i="13"/>
  <c r="O42" i="13"/>
  <c r="P38" i="13"/>
  <c r="O38" i="13"/>
  <c r="P49" i="13"/>
  <c r="O49" i="13"/>
  <c r="O48" i="13"/>
  <c r="O30" i="13"/>
  <c r="AW283" i="41"/>
  <c r="AZ170" i="41"/>
  <c r="AW170" i="41" s="1"/>
  <c r="AZ278" i="41"/>
  <c r="AW278" i="41" s="1"/>
  <c r="AW67" i="41"/>
  <c r="AZ68" i="41"/>
  <c r="AW68" i="41" s="1"/>
  <c r="AZ92" i="41"/>
  <c r="AW92" i="41" s="1"/>
  <c r="AW265" i="41"/>
  <c r="AZ266" i="41"/>
  <c r="AW266" i="41" s="1"/>
  <c r="AZ44" i="41"/>
  <c r="AW44" i="41" s="1"/>
  <c r="AZ128" i="41"/>
  <c r="AW128" i="41" s="1"/>
  <c r="AX23" i="41" a="1"/>
  <c r="AX23" i="41" s="1"/>
  <c r="BE23" i="41" s="1"/>
  <c r="AV22" i="41"/>
  <c r="BF22" i="41"/>
  <c r="BG22" i="41" s="1"/>
  <c r="BH22" i="41" s="1"/>
  <c r="BN22" i="41" s="1"/>
  <c r="BO22" i="41" s="1"/>
  <c r="BP22" i="41" s="1"/>
  <c r="BD22" i="41" s="1"/>
  <c r="AZ158" i="41"/>
  <c r="AW158" i="41" s="1"/>
  <c r="AZ272" i="40"/>
  <c r="AW272" i="40" s="1"/>
  <c r="AW277" i="40"/>
  <c r="AZ278" i="40"/>
  <c r="AW278" i="40" s="1"/>
  <c r="E132" i="37"/>
  <c r="E137" i="37"/>
  <c r="D140" i="37"/>
  <c r="D129" i="37"/>
  <c r="E140" i="37"/>
  <c r="D132" i="37"/>
  <c r="D118" i="37"/>
  <c r="E129" i="37"/>
  <c r="D106" i="37"/>
  <c r="D112" i="37"/>
  <c r="D102" i="37"/>
  <c r="E102" i="37"/>
  <c r="AZ80" i="40"/>
  <c r="AW80" i="40" s="1"/>
  <c r="AZ242" i="40"/>
  <c r="AW242" i="40" s="1"/>
  <c r="AZ44" i="40"/>
  <c r="AW44" i="40" s="1"/>
  <c r="AW283" i="40"/>
  <c r="AZ284" i="40"/>
  <c r="AW284" i="40" s="1"/>
  <c r="AZ122" i="40"/>
  <c r="AW122" i="40" s="1"/>
  <c r="AZ38" i="40"/>
  <c r="AW38" i="40" s="1"/>
  <c r="AW199" i="40"/>
  <c r="AZ200" i="40"/>
  <c r="AW200" i="40" s="1"/>
  <c r="AZ248" i="40"/>
  <c r="AW248" i="40" s="1"/>
  <c r="AZ74" i="40"/>
  <c r="AW74" i="40" s="1"/>
  <c r="AZ26" i="40"/>
  <c r="AW26" i="40" s="1"/>
  <c r="I128" i="37"/>
  <c r="D123" i="37"/>
  <c r="D130" i="37"/>
  <c r="D138" i="37"/>
  <c r="E123" i="37"/>
  <c r="D126" i="37"/>
  <c r="E130" i="37"/>
  <c r="E138" i="37"/>
  <c r="D119" i="37"/>
  <c r="E126" i="37"/>
  <c r="D133" i="37"/>
  <c r="D141" i="37"/>
  <c r="E119" i="37"/>
  <c r="C124" i="37"/>
  <c r="E133" i="37"/>
  <c r="E141" i="37"/>
  <c r="D139" i="37"/>
  <c r="E125" i="37"/>
  <c r="E128" i="37"/>
  <c r="D134" i="37"/>
  <c r="D142" i="37"/>
  <c r="D127" i="37"/>
  <c r="D136" i="37"/>
  <c r="D144" i="37"/>
  <c r="D120" i="37"/>
  <c r="E127" i="37"/>
  <c r="E136" i="37"/>
  <c r="E144" i="37"/>
  <c r="E120" i="37"/>
  <c r="D131" i="37"/>
  <c r="D121" i="37"/>
  <c r="E134" i="37"/>
  <c r="E142" i="37"/>
  <c r="D145" i="37"/>
  <c r="D125" i="37"/>
  <c r="D128" i="37"/>
  <c r="E131" i="37"/>
  <c r="E139" i="37"/>
  <c r="E121" i="37"/>
  <c r="C98" i="37"/>
  <c r="D113" i="37"/>
  <c r="E113" i="37"/>
  <c r="D99" i="37"/>
  <c r="D107" i="37"/>
  <c r="E110" i="37"/>
  <c r="E99" i="37"/>
  <c r="D104" i="37"/>
  <c r="E107" i="37"/>
  <c r="E104" i="37"/>
  <c r="D110" i="37"/>
  <c r="E114" i="37"/>
  <c r="D108" i="37"/>
  <c r="E111" i="37"/>
  <c r="D101" i="37"/>
  <c r="D105" i="37"/>
  <c r="E108" i="37"/>
  <c r="E100" i="37"/>
  <c r="D111" i="37"/>
  <c r="E101" i="37"/>
  <c r="E105" i="37"/>
  <c r="D115" i="37"/>
  <c r="D100" i="37"/>
  <c r="D114" i="37"/>
  <c r="D21" i="37"/>
  <c r="E21" i="37"/>
  <c r="D27" i="37"/>
  <c r="E17" i="37"/>
  <c r="D25" i="37"/>
  <c r="D20" i="37"/>
  <c r="E25" i="37"/>
  <c r="CT3" i="37"/>
  <c r="D15" i="37"/>
  <c r="E28" i="37"/>
  <c r="E30" i="37"/>
  <c r="E20" i="37"/>
  <c r="E10" i="37"/>
  <c r="E22" i="37"/>
  <c r="E27" i="37"/>
  <c r="E15" i="37"/>
  <c r="D17" i="37"/>
  <c r="D30" i="37"/>
  <c r="D11" i="37"/>
  <c r="E11" i="37"/>
  <c r="D24" i="37"/>
  <c r="K12" i="37"/>
  <c r="C16" i="37"/>
  <c r="D12" i="37"/>
  <c r="D31" i="37"/>
  <c r="E12" i="37"/>
  <c r="D28" i="37"/>
  <c r="E31" i="37"/>
  <c r="D13" i="37"/>
  <c r="E13" i="37"/>
  <c r="D18" i="37"/>
  <c r="D32" i="37"/>
  <c r="E18" i="37"/>
  <c r="D29" i="37"/>
  <c r="E32" i="37"/>
  <c r="D22" i="37"/>
  <c r="D14" i="37"/>
  <c r="D26" i="37"/>
  <c r="E29" i="37"/>
  <c r="E14" i="37"/>
  <c r="D19" i="37"/>
  <c r="D23" i="37"/>
  <c r="E26" i="37"/>
  <c r="E19" i="37"/>
  <c r="E23" i="37"/>
  <c r="D33" i="37"/>
  <c r="CP123" i="37" a="1"/>
  <c r="CP123" i="37" s="1"/>
  <c r="AB26" i="37"/>
  <c r="AB32" i="37"/>
  <c r="AC26" i="37"/>
  <c r="AB25" i="37"/>
  <c r="AB27" i="37"/>
  <c r="AB29" i="37"/>
  <c r="AC25" i="37"/>
  <c r="AB16" i="37"/>
  <c r="AC27" i="37"/>
  <c r="AB22" i="37"/>
  <c r="CO123" i="37" a="1"/>
  <c r="CO123" i="37" s="1"/>
  <c r="CL122" i="37"/>
  <c r="CK123" i="37"/>
  <c r="AA16" i="37"/>
  <c r="AZ93" i="37"/>
  <c r="AZ39" i="37"/>
  <c r="AZ40" i="37" s="1"/>
  <c r="AW40" i="37" s="1"/>
  <c r="AZ63" i="37"/>
  <c r="AZ64" i="37" s="1"/>
  <c r="AZ82" i="37"/>
  <c r="AZ219" i="37"/>
  <c r="AW219" i="37" s="1"/>
  <c r="AZ189" i="37"/>
  <c r="AW189" i="37" s="1"/>
  <c r="AZ52" i="37"/>
  <c r="AZ53" i="37" s="1"/>
  <c r="AZ165" i="37"/>
  <c r="AW165" i="37" s="1"/>
  <c r="AZ123" i="37"/>
  <c r="AW123" i="37" s="1"/>
  <c r="AZ124" i="37"/>
  <c r="AW124" i="37" s="1"/>
  <c r="AZ147" i="37"/>
  <c r="AW147" i="37" s="1"/>
  <c r="AZ279" i="37"/>
  <c r="AW279" i="37" s="1"/>
  <c r="AZ69" i="37"/>
  <c r="AZ70" i="37" s="1"/>
  <c r="AZ71" i="37" s="1"/>
  <c r="AW71" i="37" s="1"/>
  <c r="AZ27" i="37"/>
  <c r="AZ28" i="37" s="1"/>
  <c r="AW28" i="37" s="1"/>
  <c r="AZ111" i="37"/>
  <c r="AW111" i="37" s="1"/>
  <c r="AZ117" i="37"/>
  <c r="AW117" i="37" s="1"/>
  <c r="AZ225" i="37"/>
  <c r="AZ33" i="37"/>
  <c r="AW33" i="37" s="1"/>
  <c r="AZ184" i="37"/>
  <c r="AW184" i="37" s="1"/>
  <c r="AZ45" i="37"/>
  <c r="AW45" i="37" s="1"/>
  <c r="AZ207" i="37"/>
  <c r="AW207" i="37" s="1"/>
  <c r="AZ213" i="37"/>
  <c r="AW213" i="37" s="1"/>
  <c r="AZ243" i="37"/>
  <c r="AW243" i="37" s="1"/>
  <c r="AZ285" i="37"/>
  <c r="AW285" i="37" s="1"/>
  <c r="AZ195" i="37"/>
  <c r="AW195" i="37" s="1"/>
  <c r="AZ202" i="37"/>
  <c r="AW202" i="37" s="1"/>
  <c r="AD15" i="37"/>
  <c r="AZ255" i="37"/>
  <c r="AZ87" i="37"/>
  <c r="AZ99" i="37"/>
  <c r="AZ100" i="37" s="1"/>
  <c r="AZ21" i="37"/>
  <c r="AW21" i="37" s="1"/>
  <c r="AZ141" i="37"/>
  <c r="AW141" i="37" s="1"/>
  <c r="AZ142" i="37"/>
  <c r="AW142" i="37" s="1"/>
  <c r="AD16" i="37"/>
  <c r="CJ178" i="37"/>
  <c r="CL179" i="37"/>
  <c r="CJ179" i="37" s="1"/>
  <c r="AZ171" i="37"/>
  <c r="AZ159" i="37"/>
  <c r="AC31" i="37"/>
  <c r="AC23" i="37"/>
  <c r="AC22" i="37"/>
  <c r="AC21" i="37"/>
  <c r="AC24" i="37"/>
  <c r="AC28" i="37"/>
  <c r="AB24" i="37"/>
  <c r="AC30" i="37"/>
  <c r="AC29" i="37"/>
  <c r="AB30" i="37"/>
  <c r="AZ153" i="37"/>
  <c r="AZ154" i="37" s="1"/>
  <c r="AW154" i="37" s="1"/>
  <c r="AZ75" i="37"/>
  <c r="AZ105" i="37"/>
  <c r="AZ106" i="37" s="1"/>
  <c r="AW106" i="37" s="1"/>
  <c r="AZ273" i="37"/>
  <c r="AZ58" i="37"/>
  <c r="AZ231" i="37"/>
  <c r="AB28" i="37"/>
  <c r="AZ249" i="37"/>
  <c r="AZ250" i="37" s="1"/>
  <c r="AZ261" i="37"/>
  <c r="AW261" i="37" s="1"/>
  <c r="AZ237" i="37"/>
  <c r="CJ123" i="37"/>
  <c r="CL124" i="37"/>
  <c r="AZ129" i="37"/>
  <c r="AA33" i="37"/>
  <c r="AC11" i="37" s="1"/>
  <c r="AZ177" i="37"/>
  <c r="AZ178" i="37"/>
  <c r="AW178" i="37" s="1"/>
  <c r="AB21" i="37"/>
  <c r="AB31" i="37"/>
  <c r="AZ135" i="37"/>
  <c r="AB23" i="37"/>
  <c r="AZ267" i="37"/>
  <c r="CN131" i="37"/>
  <c r="CN132" i="37"/>
  <c r="AH16" i="16"/>
  <c r="AH17" i="16"/>
  <c r="AH18" i="16"/>
  <c r="AH37" i="16"/>
  <c r="AG19" i="16"/>
  <c r="AH19" i="16"/>
  <c r="AD41" i="13"/>
  <c r="AD19" i="13"/>
  <c r="AD31" i="13"/>
  <c r="AQ31" i="13" s="1"/>
  <c r="AS31" i="13" s="1"/>
  <c r="AD20" i="13"/>
  <c r="AC19" i="13"/>
  <c r="AC20" i="13"/>
  <c r="AC41" i="13"/>
  <c r="AD21" i="13"/>
  <c r="AC22" i="13"/>
  <c r="AC21" i="13"/>
  <c r="AD22" i="13"/>
  <c r="BZ3" i="26"/>
  <c r="DR3" i="22"/>
  <c r="AB20" i="22"/>
  <c r="AB21" i="22"/>
  <c r="AC20" i="22"/>
  <c r="AC21" i="22"/>
  <c r="AB22" i="22"/>
  <c r="AC22" i="22"/>
  <c r="AC23" i="22"/>
  <c r="BY5" i="26"/>
  <c r="BY3" i="26"/>
  <c r="BY4" i="26"/>
  <c r="AB30" i="22"/>
  <c r="AB31" i="22"/>
  <c r="AB37" i="22"/>
  <c r="AC25" i="22"/>
  <c r="AB34" i="22"/>
  <c r="AB40" i="22"/>
  <c r="AB25" i="22"/>
  <c r="AC34" i="22"/>
  <c r="AC40" i="22"/>
  <c r="AC30" i="22"/>
  <c r="AC31" i="22"/>
  <c r="AC37" i="22"/>
  <c r="AI187" i="3"/>
  <c r="AG187" i="3" s="1"/>
  <c r="AA26" i="22"/>
  <c r="AB41" i="22"/>
  <c r="AB38" i="22"/>
  <c r="AC38" i="22"/>
  <c r="AC27" i="22"/>
  <c r="AB32" i="22"/>
  <c r="AC35" i="22"/>
  <c r="AC32" i="22"/>
  <c r="AB28" i="22"/>
  <c r="AB42" i="22"/>
  <c r="AC28" i="22"/>
  <c r="AB39" i="22"/>
  <c r="AC42" i="22"/>
  <c r="AC39" i="22"/>
  <c r="AC24" i="22"/>
  <c r="AB29" i="22"/>
  <c r="AB33" i="22"/>
  <c r="AC36" i="22"/>
  <c r="AC41" i="22"/>
  <c r="AB27" i="22"/>
  <c r="AC29" i="22"/>
  <c r="AC33" i="22"/>
  <c r="AB43" i="22"/>
  <c r="AB35" i="22"/>
  <c r="AB24" i="22"/>
  <c r="AB36" i="22"/>
  <c r="AS4" i="16"/>
  <c r="AH27" i="16"/>
  <c r="AF22" i="16"/>
  <c r="AG27" i="16"/>
  <c r="AH30" i="16"/>
  <c r="AG34" i="16"/>
  <c r="AG31" i="16"/>
  <c r="AH34" i="16"/>
  <c r="AG28" i="16"/>
  <c r="AH31" i="16"/>
  <c r="AH28" i="16"/>
  <c r="AG35" i="16"/>
  <c r="AG20" i="16"/>
  <c r="AG32" i="16"/>
  <c r="AH35" i="16"/>
  <c r="AH20" i="16"/>
  <c r="AG25" i="16"/>
  <c r="AG29" i="16"/>
  <c r="AH32" i="16"/>
  <c r="AH25" i="16"/>
  <c r="AH29" i="16"/>
  <c r="AG21" i="16"/>
  <c r="AG26" i="16"/>
  <c r="AG36" i="16"/>
  <c r="AH21" i="16"/>
  <c r="AH26" i="16"/>
  <c r="AG33" i="16"/>
  <c r="AH36" i="16"/>
  <c r="AB25" i="13"/>
  <c r="AB38" i="13" s="1"/>
  <c r="AD26" i="13"/>
  <c r="AC26" i="13"/>
  <c r="AD27" i="13"/>
  <c r="AC23" i="13"/>
  <c r="AD23" i="13"/>
  <c r="AC28" i="13"/>
  <c r="AC27" i="13"/>
  <c r="AD28" i="13"/>
  <c r="AC24" i="13"/>
  <c r="AD24" i="13"/>
  <c r="AC36" i="13"/>
  <c r="AR36" i="13" s="1"/>
  <c r="AT36" i="13" s="1"/>
  <c r="AM36" i="13" s="1"/>
  <c r="AD36" i="13"/>
  <c r="AQ36" i="13" s="1"/>
  <c r="AS36" i="13" s="1"/>
  <c r="AC38" i="13"/>
  <c r="AD38" i="13"/>
  <c r="AD34" i="13"/>
  <c r="AQ34" i="13" s="1"/>
  <c r="AS34" i="13" s="1"/>
  <c r="AN36" i="13"/>
  <c r="AD33" i="13"/>
  <c r="AQ33" i="13" s="1"/>
  <c r="AS33" i="13" s="1"/>
  <c r="T32" i="13"/>
  <c r="V32" i="13" s="1"/>
  <c r="S32" i="13"/>
  <c r="U32" i="13" s="1"/>
  <c r="T35" i="13"/>
  <c r="V35" i="13" s="1"/>
  <c r="P35" i="13" s="1"/>
  <c r="T31" i="13"/>
  <c r="V31" i="13" s="1"/>
  <c r="P31" i="13" s="1"/>
  <c r="T34" i="13"/>
  <c r="V34" i="13" s="1"/>
  <c r="T37" i="13"/>
  <c r="V37" i="13" s="1"/>
  <c r="P37" i="13" s="1"/>
  <c r="T33" i="13"/>
  <c r="V33" i="13" s="1"/>
  <c r="P33" i="13" s="1"/>
  <c r="S35" i="13"/>
  <c r="U35" i="13" s="1"/>
  <c r="S31" i="13"/>
  <c r="U31" i="13" s="1"/>
  <c r="S33" i="13"/>
  <c r="U33" i="13" s="1"/>
  <c r="S37" i="13"/>
  <c r="U37" i="13" s="1"/>
  <c r="T36" i="13"/>
  <c r="V36" i="13" s="1"/>
  <c r="AC30" i="13"/>
  <c r="AD30" i="13"/>
  <c r="AC32" i="13"/>
  <c r="AR32" i="13" s="1"/>
  <c r="AT32" i="13" s="1"/>
  <c r="AD32" i="13"/>
  <c r="AQ32" i="13" s="1"/>
  <c r="AS32" i="13" s="1"/>
  <c r="AC34" i="13"/>
  <c r="AR34" i="13" s="1"/>
  <c r="AT34" i="13" s="1"/>
  <c r="AC31" i="13"/>
  <c r="AR31" i="13" s="1"/>
  <c r="AT31" i="13" s="1"/>
  <c r="AN31" i="13" s="1"/>
  <c r="AC33" i="13"/>
  <c r="AR33" i="13" s="1"/>
  <c r="AT33" i="13" s="1"/>
  <c r="AC35" i="13"/>
  <c r="AR35" i="13" s="1"/>
  <c r="AT35" i="13" s="1"/>
  <c r="AN35" i="13" s="1"/>
  <c r="AD37" i="13"/>
  <c r="AQ37" i="13" s="1"/>
  <c r="AS37" i="13" s="1"/>
  <c r="AC39" i="13"/>
  <c r="AC37" i="13"/>
  <c r="AR37" i="13" s="1"/>
  <c r="AT37" i="13" s="1"/>
  <c r="AD35" i="13"/>
  <c r="AQ35" i="13" s="1"/>
  <c r="AS35" i="13" s="1"/>
  <c r="AD39" i="13"/>
  <c r="AL131" i="3" a="1"/>
  <c r="AL131" i="3" s="1"/>
  <c r="AH131" i="3"/>
  <c r="AG131" i="3"/>
  <c r="AM131" i="3" a="1"/>
  <c r="AM131" i="3" s="1"/>
  <c r="AI132" i="3"/>
  <c r="AK139" i="3"/>
  <c r="AK140" i="3"/>
  <c r="AI130" i="3"/>
  <c r="AM6" i="6"/>
  <c r="AM7" i="6"/>
  <c r="AN191" i="6"/>
  <c r="AL191" i="6"/>
  <c r="AN1" i="6"/>
  <c r="AM1" i="6"/>
  <c r="T76" i="6"/>
  <c r="U76" i="6" s="1"/>
  <c r="AC75" i="6"/>
  <c r="T75" i="6"/>
  <c r="U75" i="6" s="1"/>
  <c r="A1" i="6"/>
  <c r="Y8" i="6"/>
  <c r="AB33" i="13" l="1"/>
  <c r="AB35" i="13"/>
  <c r="C95" i="37"/>
  <c r="C96" i="37"/>
  <c r="C93" i="37"/>
  <c r="C94" i="37"/>
  <c r="C92" i="37"/>
  <c r="AW51" i="41"/>
  <c r="AW52" i="41" s="1"/>
  <c r="AX25" i="41" a="1"/>
  <c r="AX25" i="41" s="1"/>
  <c r="BE25" i="41" s="1"/>
  <c r="AV23" i="41"/>
  <c r="BF23" i="41"/>
  <c r="BG23" i="41" s="1"/>
  <c r="BH23" i="41" s="1"/>
  <c r="BN23" i="41" s="1"/>
  <c r="BO23" i="41" s="1"/>
  <c r="BP23" i="41" s="1"/>
  <c r="BD23" i="41" s="1"/>
  <c r="BQ22" i="41"/>
  <c r="BT22" i="41"/>
  <c r="BS22" i="41"/>
  <c r="AV25" i="41"/>
  <c r="BF25" i="41"/>
  <c r="BG25" i="41" s="1"/>
  <c r="BH25" i="41" s="1"/>
  <c r="BN25" i="41" s="1"/>
  <c r="BO25" i="41" s="1"/>
  <c r="BP25" i="41" s="1"/>
  <c r="BD25" i="41" s="1"/>
  <c r="AW53" i="41"/>
  <c r="AW27" i="40"/>
  <c r="C129" i="37"/>
  <c r="C134" i="37"/>
  <c r="C137" i="37"/>
  <c r="C128" i="37"/>
  <c r="C125" i="37"/>
  <c r="C139" i="37"/>
  <c r="C131" i="37"/>
  <c r="C120" i="37"/>
  <c r="C138" i="37"/>
  <c r="C130" i="37"/>
  <c r="C123" i="37"/>
  <c r="C118" i="37"/>
  <c r="C140" i="37"/>
  <c r="C122" i="37"/>
  <c r="C145" i="37"/>
  <c r="C121" i="37"/>
  <c r="C142" i="37"/>
  <c r="C144" i="37"/>
  <c r="C136" i="37"/>
  <c r="C127" i="37"/>
  <c r="C141" i="37"/>
  <c r="C133" i="37"/>
  <c r="C119" i="37"/>
  <c r="C126" i="37"/>
  <c r="C143" i="37"/>
  <c r="C135" i="37"/>
  <c r="C132" i="37"/>
  <c r="C112" i="37"/>
  <c r="C102" i="37"/>
  <c r="C97" i="37"/>
  <c r="C99" i="37"/>
  <c r="C110" i="37"/>
  <c r="C113" i="37"/>
  <c r="C109" i="37"/>
  <c r="C115" i="37"/>
  <c r="C108" i="37"/>
  <c r="C107" i="37"/>
  <c r="C105" i="37"/>
  <c r="C101" i="37"/>
  <c r="C111" i="37"/>
  <c r="C106" i="37"/>
  <c r="C103" i="37"/>
  <c r="C114" i="37"/>
  <c r="C100" i="37"/>
  <c r="C104" i="37"/>
  <c r="AZ220" i="37"/>
  <c r="AW220" i="37" s="1"/>
  <c r="C30" i="37"/>
  <c r="C20" i="37"/>
  <c r="C15" i="37"/>
  <c r="C18" i="37"/>
  <c r="C10" i="37"/>
  <c r="C24" i="37"/>
  <c r="C33" i="37"/>
  <c r="C22" i="37"/>
  <c r="C21" i="37"/>
  <c r="C23" i="37"/>
  <c r="C19" i="37"/>
  <c r="C11" i="37"/>
  <c r="C27" i="37"/>
  <c r="C26" i="37"/>
  <c r="C14" i="37"/>
  <c r="C29" i="37"/>
  <c r="C32" i="37"/>
  <c r="C13" i="37"/>
  <c r="C25" i="37"/>
  <c r="C17" i="37"/>
  <c r="C28" i="37"/>
  <c r="C31" i="37"/>
  <c r="C12" i="37"/>
  <c r="AZ196" i="37"/>
  <c r="AW196" i="37" s="1"/>
  <c r="AZ203" i="37"/>
  <c r="AZ179" i="37"/>
  <c r="AW179" i="37" s="1"/>
  <c r="AZ101" i="37"/>
  <c r="AW101" i="37" s="1"/>
  <c r="AZ280" i="37"/>
  <c r="AW280" i="37" s="1"/>
  <c r="AZ41" i="37"/>
  <c r="AW41" i="37" s="1"/>
  <c r="AZ125" i="37"/>
  <c r="AW125" i="37" s="1"/>
  <c r="AZ59" i="37"/>
  <c r="AW59" i="37" s="1"/>
  <c r="AZ286" i="37"/>
  <c r="AW286" i="37" s="1"/>
  <c r="AW250" i="37"/>
  <c r="AW255" i="37"/>
  <c r="AW105" i="37"/>
  <c r="AZ208" i="37"/>
  <c r="AW208" i="37" s="1"/>
  <c r="AZ166" i="37"/>
  <c r="AW166" i="37" s="1"/>
  <c r="AZ262" i="37"/>
  <c r="AZ263" i="37" s="1"/>
  <c r="AZ29" i="37"/>
  <c r="AW153" i="37"/>
  <c r="AZ244" i="37"/>
  <c r="AZ118" i="37"/>
  <c r="AW118" i="37" s="1"/>
  <c r="AZ148" i="37"/>
  <c r="AZ251" i="37"/>
  <c r="AW251" i="37" s="1"/>
  <c r="AZ143" i="37"/>
  <c r="AZ107" i="37"/>
  <c r="AW107" i="37" s="1"/>
  <c r="AW171" i="37"/>
  <c r="AZ34" i="37"/>
  <c r="AW34" i="37" s="1"/>
  <c r="AZ72" i="37"/>
  <c r="AZ226" i="37"/>
  <c r="AW226" i="37" s="1"/>
  <c r="AW273" i="37"/>
  <c r="AZ274" i="37"/>
  <c r="AW274" i="37" s="1"/>
  <c r="AW129" i="37"/>
  <c r="AW159" i="37"/>
  <c r="AZ155" i="37"/>
  <c r="AW237" i="37"/>
  <c r="AZ238" i="37"/>
  <c r="AZ239" i="37" s="1"/>
  <c r="AW239" i="37" s="1"/>
  <c r="AX21" i="37" a="1"/>
  <c r="AX21" i="37" s="1"/>
  <c r="BE21" i="37" s="1"/>
  <c r="BF21" i="37" s="1"/>
  <c r="BG21" i="37" s="1"/>
  <c r="BH21" i="37" s="1"/>
  <c r="BN21" i="37" s="1"/>
  <c r="BO21" i="37" s="1"/>
  <c r="BP21" i="37" s="1"/>
  <c r="BD21" i="37" s="1"/>
  <c r="AZ130" i="37"/>
  <c r="AW130" i="37" s="1"/>
  <c r="AZ172" i="37"/>
  <c r="AZ173" i="37" s="1"/>
  <c r="AW173" i="37" s="1"/>
  <c r="AZ88" i="37"/>
  <c r="AZ112" i="37"/>
  <c r="AZ113" i="37" s="1"/>
  <c r="AW113" i="37" s="1"/>
  <c r="AW225" i="37"/>
  <c r="AW267" i="37"/>
  <c r="AZ268" i="37"/>
  <c r="AW268" i="37" s="1"/>
  <c r="AW177" i="37"/>
  <c r="AZ214" i="37"/>
  <c r="AZ83" i="37"/>
  <c r="AZ256" i="37"/>
  <c r="AW256" i="37" s="1"/>
  <c r="AW135" i="37"/>
  <c r="AZ136" i="37"/>
  <c r="AZ137" i="37" s="1"/>
  <c r="AW137" i="37" s="1"/>
  <c r="AW231" i="37"/>
  <c r="AZ232" i="37"/>
  <c r="AZ233" i="37" s="1"/>
  <c r="AZ185" i="37"/>
  <c r="AZ54" i="37"/>
  <c r="AZ160" i="37"/>
  <c r="AW249" i="37"/>
  <c r="AZ76" i="37"/>
  <c r="AZ77" i="37" s="1"/>
  <c r="AZ22" i="37"/>
  <c r="AZ23" i="37" s="1"/>
  <c r="AW23" i="37" s="1"/>
  <c r="AZ46" i="37"/>
  <c r="AW46" i="37" s="1"/>
  <c r="AZ190" i="37"/>
  <c r="AW190" i="37" s="1"/>
  <c r="CL180" i="37"/>
  <c r="AZ65" i="37"/>
  <c r="AZ66" i="37" s="1"/>
  <c r="AW66" i="37" s="1"/>
  <c r="AZ94" i="37"/>
  <c r="AZ95" i="37" s="1"/>
  <c r="AW95" i="37" s="1"/>
  <c r="AF24" i="16"/>
  <c r="AF23" i="16"/>
  <c r="X23" i="16" s="1"/>
  <c r="W22" i="16"/>
  <c r="AF38" i="16"/>
  <c r="W38" i="16" s="1"/>
  <c r="AF19" i="16"/>
  <c r="AA19" i="16" s="1"/>
  <c r="AF37" i="16"/>
  <c r="AC37" i="16" s="1"/>
  <c r="AF18" i="16"/>
  <c r="AC18" i="16" s="1"/>
  <c r="AF17" i="16"/>
  <c r="AA17" i="16" s="1"/>
  <c r="AF16" i="16"/>
  <c r="X16" i="16" s="1"/>
  <c r="Y22" i="16"/>
  <c r="Z22" i="16"/>
  <c r="B22" i="16"/>
  <c r="I24" i="16"/>
  <c r="F16" i="16"/>
  <c r="B19" i="16"/>
  <c r="AB41" i="13"/>
  <c r="AB22" i="13"/>
  <c r="AB40" i="13"/>
  <c r="AB21" i="13"/>
  <c r="AB19" i="13"/>
  <c r="AB20" i="13"/>
  <c r="AB36" i="13"/>
  <c r="AB39" i="13"/>
  <c r="AB32" i="13"/>
  <c r="AB30" i="13"/>
  <c r="AB37" i="13"/>
  <c r="AB34" i="13"/>
  <c r="AA23" i="22"/>
  <c r="AA22" i="22"/>
  <c r="AA21" i="22"/>
  <c r="AA20" i="22"/>
  <c r="AI188" i="3"/>
  <c r="AG188" i="3" s="1"/>
  <c r="AA40" i="22"/>
  <c r="AA30" i="22"/>
  <c r="AA25" i="22"/>
  <c r="AA33" i="22"/>
  <c r="AA29" i="22"/>
  <c r="AA28" i="22"/>
  <c r="AA38" i="22"/>
  <c r="AA32" i="22"/>
  <c r="AA35" i="22"/>
  <c r="AA27" i="22"/>
  <c r="AA41" i="22"/>
  <c r="AA37" i="22"/>
  <c r="AA43" i="22"/>
  <c r="AA34" i="22"/>
  <c r="AA36" i="22"/>
  <c r="AA24" i="22"/>
  <c r="AA39" i="22"/>
  <c r="AA42" i="22"/>
  <c r="AA31" i="22"/>
  <c r="H20" i="16"/>
  <c r="X22" i="16"/>
  <c r="AD22" i="16"/>
  <c r="AC22" i="16"/>
  <c r="B50" i="16"/>
  <c r="AA22" i="16"/>
  <c r="B25" i="16"/>
  <c r="AB22" i="16"/>
  <c r="H44" i="16"/>
  <c r="AF27" i="16"/>
  <c r="AD27" i="16" s="1"/>
  <c r="AF30" i="16"/>
  <c r="Z30" i="16" s="1"/>
  <c r="AF33" i="16"/>
  <c r="AC33" i="16" s="1"/>
  <c r="AF36" i="16"/>
  <c r="AA36" i="16" s="1"/>
  <c r="AF26" i="16"/>
  <c r="Y26" i="16" s="1"/>
  <c r="AF21" i="16"/>
  <c r="W21" i="16" s="1"/>
  <c r="AF29" i="16"/>
  <c r="Z29" i="16" s="1"/>
  <c r="AF25" i="16"/>
  <c r="AD25" i="16" s="1"/>
  <c r="AF32" i="16"/>
  <c r="W32" i="16" s="1"/>
  <c r="AF20" i="16"/>
  <c r="AD20" i="16" s="1"/>
  <c r="AF35" i="16"/>
  <c r="AD24" i="16"/>
  <c r="AF34" i="16"/>
  <c r="AC34" i="16" s="1"/>
  <c r="AF28" i="16"/>
  <c r="AD28" i="16" s="1"/>
  <c r="AF31" i="16"/>
  <c r="AD31" i="16" s="1"/>
  <c r="C38" i="16"/>
  <c r="I65" i="16"/>
  <c r="E22" i="16"/>
  <c r="F63" i="16"/>
  <c r="G32" i="16"/>
  <c r="F61" i="16"/>
  <c r="C52" i="16"/>
  <c r="G40" i="16"/>
  <c r="B28" i="16"/>
  <c r="E34" i="16"/>
  <c r="G48" i="16"/>
  <c r="B39" i="16"/>
  <c r="C36" i="16"/>
  <c r="B56" i="16"/>
  <c r="H49" i="16"/>
  <c r="H57" i="16"/>
  <c r="I27" i="16"/>
  <c r="H47" i="16"/>
  <c r="B45" i="16"/>
  <c r="E35" i="16"/>
  <c r="E41" i="16"/>
  <c r="D24" i="16"/>
  <c r="G43" i="16"/>
  <c r="D60" i="16"/>
  <c r="H16" i="16"/>
  <c r="D62" i="16"/>
  <c r="C33" i="16"/>
  <c r="F51" i="16"/>
  <c r="B64" i="16"/>
  <c r="I22" i="16"/>
  <c r="H67" i="16"/>
  <c r="G46" i="16"/>
  <c r="C23" i="16"/>
  <c r="B42" i="16"/>
  <c r="Y40" i="16"/>
  <c r="X40" i="16"/>
  <c r="W40" i="16"/>
  <c r="AA40" i="16"/>
  <c r="AD40" i="16"/>
  <c r="AC40" i="16"/>
  <c r="Z40" i="16"/>
  <c r="AB40" i="16"/>
  <c r="Y64" i="16"/>
  <c r="X64" i="16"/>
  <c r="W64" i="16"/>
  <c r="AD64" i="16"/>
  <c r="AB64" i="16"/>
  <c r="AA64" i="16"/>
  <c r="AC64" i="16"/>
  <c r="Z64" i="16"/>
  <c r="AC66" i="16"/>
  <c r="AB66" i="16"/>
  <c r="AA66" i="16"/>
  <c r="Z66" i="16"/>
  <c r="Y66" i="16"/>
  <c r="X66" i="16"/>
  <c r="AD66" i="16"/>
  <c r="W66" i="16"/>
  <c r="Z37" i="16"/>
  <c r="X37" i="16"/>
  <c r="W37" i="16"/>
  <c r="Y37" i="16"/>
  <c r="AB37" i="16"/>
  <c r="Y56" i="16"/>
  <c r="X56" i="16"/>
  <c r="W56" i="16"/>
  <c r="AB56" i="16"/>
  <c r="AA56" i="16"/>
  <c r="Z56" i="16"/>
  <c r="AC56" i="16"/>
  <c r="AD56" i="16"/>
  <c r="W47" i="16"/>
  <c r="AD47" i="16"/>
  <c r="AC47" i="16"/>
  <c r="AB47" i="16"/>
  <c r="AA47" i="16"/>
  <c r="Z47" i="16"/>
  <c r="X47" i="16"/>
  <c r="Y47" i="16"/>
  <c r="AC58" i="16"/>
  <c r="AB58" i="16"/>
  <c r="AA58" i="16"/>
  <c r="Z58" i="16"/>
  <c r="Y58" i="16"/>
  <c r="X58" i="16"/>
  <c r="AD58" i="16"/>
  <c r="W58" i="16"/>
  <c r="AD53" i="16"/>
  <c r="AC53" i="16"/>
  <c r="Y53" i="16"/>
  <c r="X53" i="16"/>
  <c r="W53" i="16"/>
  <c r="AB53" i="16"/>
  <c r="Z53" i="16"/>
  <c r="AA53" i="16"/>
  <c r="AD61" i="16"/>
  <c r="AB61" i="16"/>
  <c r="AA61" i="16"/>
  <c r="Z61" i="16"/>
  <c r="AC61" i="16"/>
  <c r="X61" i="16"/>
  <c r="W61" i="16"/>
  <c r="Y61" i="16"/>
  <c r="AC42" i="16"/>
  <c r="AB42" i="16"/>
  <c r="AA42" i="16"/>
  <c r="Z42" i="16"/>
  <c r="Y42" i="16"/>
  <c r="AD42" i="16"/>
  <c r="X42" i="16"/>
  <c r="W42" i="16"/>
  <c r="W18" i="16"/>
  <c r="AC50" i="16"/>
  <c r="AB50" i="16"/>
  <c r="AA50" i="16"/>
  <c r="Z50" i="16"/>
  <c r="Y50" i="16"/>
  <c r="AD50" i="16"/>
  <c r="W50" i="16"/>
  <c r="X50" i="16"/>
  <c r="AA65" i="16"/>
  <c r="Z65" i="16"/>
  <c r="Y65" i="16"/>
  <c r="X65" i="16"/>
  <c r="W65" i="16"/>
  <c r="AD65" i="16"/>
  <c r="AC65" i="16"/>
  <c r="AB65" i="16"/>
  <c r="AC27" i="16"/>
  <c r="AA23" i="16"/>
  <c r="AA57" i="16"/>
  <c r="Z57" i="16"/>
  <c r="Y57" i="16"/>
  <c r="X57" i="16"/>
  <c r="W57" i="16"/>
  <c r="AC57" i="16"/>
  <c r="AB57" i="16"/>
  <c r="AD57" i="16"/>
  <c r="AB25" i="16"/>
  <c r="AD44" i="16"/>
  <c r="AC44" i="16"/>
  <c r="AB44" i="16"/>
  <c r="AA44" i="16"/>
  <c r="Z44" i="16"/>
  <c r="Y44" i="16"/>
  <c r="W44" i="16"/>
  <c r="X44" i="16"/>
  <c r="AA38" i="16"/>
  <c r="Z38" i="16"/>
  <c r="Y38" i="16"/>
  <c r="X38" i="16"/>
  <c r="W63" i="16"/>
  <c r="AD63" i="16"/>
  <c r="AC63" i="16"/>
  <c r="Y63" i="16"/>
  <c r="X63" i="16"/>
  <c r="AB63" i="16"/>
  <c r="Z63" i="16"/>
  <c r="AA63" i="16"/>
  <c r="AD52" i="16"/>
  <c r="AC52" i="16"/>
  <c r="Z52" i="16"/>
  <c r="Y52" i="16"/>
  <c r="X52" i="16"/>
  <c r="W52" i="16"/>
  <c r="AB52" i="16"/>
  <c r="AA52" i="16"/>
  <c r="AA41" i="16"/>
  <c r="Z41" i="16"/>
  <c r="Y41" i="16"/>
  <c r="X41" i="16"/>
  <c r="W41" i="16"/>
  <c r="AD41" i="16"/>
  <c r="AC41" i="16"/>
  <c r="AB41" i="16"/>
  <c r="AD54" i="16"/>
  <c r="AC54" i="16"/>
  <c r="AB54" i="16"/>
  <c r="Z54" i="16"/>
  <c r="Y54" i="16"/>
  <c r="W54" i="16"/>
  <c r="X54" i="16"/>
  <c r="AA54" i="16"/>
  <c r="AD60" i="16"/>
  <c r="AC60" i="16"/>
  <c r="AB60" i="16"/>
  <c r="AA60" i="16"/>
  <c r="Z60" i="16"/>
  <c r="Y60" i="16"/>
  <c r="X60" i="16"/>
  <c r="W60" i="16"/>
  <c r="AD59" i="16"/>
  <c r="AC59" i="16"/>
  <c r="AB59" i="16"/>
  <c r="AA59" i="16"/>
  <c r="Z59" i="16"/>
  <c r="Y59" i="16"/>
  <c r="X59" i="16"/>
  <c r="W59" i="16"/>
  <c r="W39" i="16"/>
  <c r="AD39" i="16"/>
  <c r="Z39" i="16"/>
  <c r="Y39" i="16"/>
  <c r="AC39" i="16"/>
  <c r="AA39" i="16"/>
  <c r="AB39" i="16"/>
  <c r="X39" i="16"/>
  <c r="Y48" i="16"/>
  <c r="X48" i="16"/>
  <c r="W48" i="16"/>
  <c r="AC48" i="16"/>
  <c r="AB48" i="16"/>
  <c r="AA48" i="16"/>
  <c r="AD48" i="16"/>
  <c r="Z48" i="16"/>
  <c r="X46" i="16"/>
  <c r="W46" i="16"/>
  <c r="Z46" i="16"/>
  <c r="Y46" i="16"/>
  <c r="AB46" i="16"/>
  <c r="AA46" i="16"/>
  <c r="AD46" i="16"/>
  <c r="AC46" i="16"/>
  <c r="Y62" i="16"/>
  <c r="X62" i="16"/>
  <c r="W62" i="16"/>
  <c r="AB62" i="16"/>
  <c r="AD62" i="16"/>
  <c r="AC62" i="16"/>
  <c r="AA62" i="16"/>
  <c r="Z62" i="16"/>
  <c r="AC32" i="16"/>
  <c r="AB45" i="16"/>
  <c r="AA45" i="16"/>
  <c r="Z45" i="16"/>
  <c r="AC45" i="16"/>
  <c r="AD45" i="16"/>
  <c r="Y45" i="16"/>
  <c r="W45" i="16"/>
  <c r="X45" i="16"/>
  <c r="W55" i="16"/>
  <c r="AB55" i="16"/>
  <c r="AA55" i="16"/>
  <c r="Z55" i="16"/>
  <c r="Y55" i="16"/>
  <c r="X55" i="16"/>
  <c r="AD55" i="16"/>
  <c r="AC55" i="16"/>
  <c r="AD43" i="16"/>
  <c r="AC43" i="16"/>
  <c r="AB43" i="16"/>
  <c r="AA43" i="16"/>
  <c r="W43" i="16"/>
  <c r="X43" i="16"/>
  <c r="Z43" i="16"/>
  <c r="Y43" i="16"/>
  <c r="AA49" i="16"/>
  <c r="Z49" i="16"/>
  <c r="Y49" i="16"/>
  <c r="X49" i="16"/>
  <c r="W49" i="16"/>
  <c r="AC49" i="16"/>
  <c r="AB49" i="16"/>
  <c r="AD49" i="16"/>
  <c r="AD51" i="16"/>
  <c r="AC51" i="16"/>
  <c r="AB51" i="16"/>
  <c r="AA51" i="16"/>
  <c r="Z51" i="16"/>
  <c r="Y51" i="16"/>
  <c r="W51" i="16"/>
  <c r="X51" i="16"/>
  <c r="AD67" i="16"/>
  <c r="AC67" i="16"/>
  <c r="AB67" i="16"/>
  <c r="AA67" i="16"/>
  <c r="Z67" i="16"/>
  <c r="Y67" i="16"/>
  <c r="X67" i="16"/>
  <c r="W67" i="16"/>
  <c r="H29" i="16"/>
  <c r="C22" i="16"/>
  <c r="H22" i="16"/>
  <c r="G22" i="16"/>
  <c r="F22" i="16"/>
  <c r="D22" i="16"/>
  <c r="F24" i="16"/>
  <c r="G24" i="16"/>
  <c r="E24" i="16"/>
  <c r="B24" i="16"/>
  <c r="D31" i="16"/>
  <c r="C31" i="16"/>
  <c r="B31" i="16"/>
  <c r="F31" i="16"/>
  <c r="E31" i="16"/>
  <c r="I31" i="16"/>
  <c r="H31" i="16"/>
  <c r="G31" i="16"/>
  <c r="I42" i="16"/>
  <c r="G42" i="16"/>
  <c r="E42" i="16"/>
  <c r="D25" i="16"/>
  <c r="C25" i="16"/>
  <c r="I23" i="16"/>
  <c r="I59" i="16"/>
  <c r="H59" i="16"/>
  <c r="C59" i="16"/>
  <c r="B59" i="16"/>
  <c r="E59" i="16"/>
  <c r="G59" i="16"/>
  <c r="F59" i="16"/>
  <c r="D59" i="16"/>
  <c r="B66" i="16"/>
  <c r="H66" i="16"/>
  <c r="G66" i="16"/>
  <c r="I66" i="16"/>
  <c r="F66" i="16"/>
  <c r="E66" i="16"/>
  <c r="D66" i="16"/>
  <c r="C66" i="16"/>
  <c r="F32" i="16"/>
  <c r="E32" i="16"/>
  <c r="D32" i="16"/>
  <c r="I32" i="16"/>
  <c r="H32" i="16"/>
  <c r="B32" i="16"/>
  <c r="G41" i="16"/>
  <c r="D26" i="16"/>
  <c r="I26" i="16"/>
  <c r="F26" i="16"/>
  <c r="H26" i="16"/>
  <c r="G26" i="16"/>
  <c r="E26" i="16"/>
  <c r="C26" i="16"/>
  <c r="B26" i="16"/>
  <c r="E61" i="16"/>
  <c r="B61" i="16"/>
  <c r="D61" i="16"/>
  <c r="C61" i="16"/>
  <c r="H61" i="16"/>
  <c r="G61" i="16"/>
  <c r="I61" i="16"/>
  <c r="F52" i="16"/>
  <c r="E52" i="16"/>
  <c r="H40" i="16"/>
  <c r="H28" i="16"/>
  <c r="B48" i="16"/>
  <c r="G45" i="16"/>
  <c r="D45" i="16"/>
  <c r="F45" i="16"/>
  <c r="E45" i="16"/>
  <c r="C45" i="16"/>
  <c r="G19" i="16"/>
  <c r="I19" i="16"/>
  <c r="H19" i="16"/>
  <c r="H50" i="16"/>
  <c r="G50" i="16"/>
  <c r="F50" i="16"/>
  <c r="I50" i="16"/>
  <c r="D50" i="16"/>
  <c r="C50" i="16"/>
  <c r="E50" i="16"/>
  <c r="B58" i="16"/>
  <c r="I58" i="16"/>
  <c r="H58" i="16"/>
  <c r="D58" i="16"/>
  <c r="C58" i="16"/>
  <c r="F58" i="16"/>
  <c r="G58" i="16"/>
  <c r="E58" i="16"/>
  <c r="AB29" i="13"/>
  <c r="AB24" i="13"/>
  <c r="AB26" i="13"/>
  <c r="AB28" i="13"/>
  <c r="AB23" i="13"/>
  <c r="AB27" i="13"/>
  <c r="AB31" i="13"/>
  <c r="O33" i="13"/>
  <c r="AM35" i="13"/>
  <c r="AN37" i="13"/>
  <c r="AM37" i="13"/>
  <c r="O31" i="13"/>
  <c r="P36" i="13"/>
  <c r="O36" i="13"/>
  <c r="O35" i="13"/>
  <c r="AN33" i="13"/>
  <c r="AM33" i="13"/>
  <c r="O37" i="13"/>
  <c r="P34" i="13"/>
  <c r="O34" i="13"/>
  <c r="AN32" i="13"/>
  <c r="AM32" i="13"/>
  <c r="AN34" i="13"/>
  <c r="AM34" i="13"/>
  <c r="AM31" i="13"/>
  <c r="P32" i="13"/>
  <c r="O32" i="13"/>
  <c r="AN3" i="6"/>
  <c r="P62" i="6"/>
  <c r="AB30" i="16" l="1"/>
  <c r="AC30" i="16"/>
  <c r="W33" i="16"/>
  <c r="Y28" i="16"/>
  <c r="AD30" i="16"/>
  <c r="AA30" i="16"/>
  <c r="AA37" i="16"/>
  <c r="AD37" i="16"/>
  <c r="Y16" i="16"/>
  <c r="W27" i="16"/>
  <c r="AC38" i="16"/>
  <c r="X27" i="16"/>
  <c r="AD38" i="16"/>
  <c r="Y27" i="16"/>
  <c r="AB38" i="16"/>
  <c r="Z25" i="16"/>
  <c r="Z27" i="16"/>
  <c r="AD33" i="16"/>
  <c r="W25" i="16"/>
  <c r="AB27" i="16"/>
  <c r="AZ221" i="37"/>
  <c r="AW221" i="37" s="1"/>
  <c r="AX24" i="41" a="1"/>
  <c r="AX24" i="41" s="1"/>
  <c r="BE24" i="41" s="1"/>
  <c r="AW54" i="41"/>
  <c r="AW55" i="41" s="1"/>
  <c r="AW57" i="41" s="1"/>
  <c r="AX26" i="41" a="1"/>
  <c r="AX26" i="41" s="1"/>
  <c r="BE26" i="41" s="1"/>
  <c r="BT25" i="41"/>
  <c r="BS25" i="41"/>
  <c r="BQ25" i="41"/>
  <c r="BS23" i="41"/>
  <c r="BT23" i="41"/>
  <c r="BQ23" i="41"/>
  <c r="BR22" i="41"/>
  <c r="AX22" i="40" a="1"/>
  <c r="AX22" i="40" s="1"/>
  <c r="BE22" i="40" s="1"/>
  <c r="AW39" i="40"/>
  <c r="AX23" i="40" s="1" a="1"/>
  <c r="AX23" i="40" s="1"/>
  <c r="BE23" i="40" s="1"/>
  <c r="AZ180" i="37"/>
  <c r="AW180" i="37" s="1"/>
  <c r="AZ269" i="37"/>
  <c r="AW269" i="37" s="1"/>
  <c r="AZ227" i="37"/>
  <c r="AW227" i="37" s="1"/>
  <c r="AZ102" i="37"/>
  <c r="AZ42" i="37"/>
  <c r="AW42" i="37" s="1"/>
  <c r="AZ197" i="37"/>
  <c r="AW197" i="37" s="1"/>
  <c r="AZ126" i="37"/>
  <c r="AW126" i="37" s="1"/>
  <c r="AZ275" i="37"/>
  <c r="AW275" i="37" s="1"/>
  <c r="AZ287" i="37"/>
  <c r="AZ288" i="37" s="1"/>
  <c r="AW288" i="37" s="1"/>
  <c r="AZ281" i="37"/>
  <c r="AW281" i="37" s="1"/>
  <c r="AZ240" i="37"/>
  <c r="AW240" i="37" s="1"/>
  <c r="AZ60" i="37"/>
  <c r="AW60" i="37" s="1"/>
  <c r="AW203" i="37"/>
  <c r="AZ204" i="37"/>
  <c r="AZ108" i="37"/>
  <c r="AW108" i="37" s="1"/>
  <c r="AZ257" i="37"/>
  <c r="AZ209" i="37"/>
  <c r="AZ131" i="37"/>
  <c r="AW131" i="37" s="1"/>
  <c r="AZ47" i="37"/>
  <c r="AW47" i="37" s="1"/>
  <c r="AZ222" i="37"/>
  <c r="AZ24" i="37"/>
  <c r="AW24" i="37" s="1"/>
  <c r="AZ114" i="37"/>
  <c r="AW114" i="37" s="1"/>
  <c r="AW233" i="37"/>
  <c r="AW263" i="37"/>
  <c r="AZ264" i="37"/>
  <c r="AW264" i="37" s="1"/>
  <c r="AW143" i="37"/>
  <c r="CJ180" i="37"/>
  <c r="CL181" i="37"/>
  <c r="CJ181" i="37" s="1"/>
  <c r="AZ144" i="37"/>
  <c r="AW144" i="37" s="1"/>
  <c r="AW29" i="37"/>
  <c r="AZ30" i="37"/>
  <c r="AW30" i="37" s="1"/>
  <c r="AW136" i="37"/>
  <c r="AZ138" i="37"/>
  <c r="AW138" i="37" s="1"/>
  <c r="AW172" i="37"/>
  <c r="AZ174" i="37"/>
  <c r="AW174" i="37" s="1"/>
  <c r="AW148" i="37"/>
  <c r="AZ89" i="37"/>
  <c r="AZ90" i="37" s="1"/>
  <c r="AW90" i="37" s="1"/>
  <c r="AW214" i="37"/>
  <c r="AZ215" i="37"/>
  <c r="AW215" i="37" s="1"/>
  <c r="AZ191" i="37"/>
  <c r="AZ84" i="37"/>
  <c r="AZ35" i="37"/>
  <c r="AW35" i="37" s="1"/>
  <c r="AZ167" i="37"/>
  <c r="AW232" i="37"/>
  <c r="AZ234" i="37"/>
  <c r="AW234" i="37" s="1"/>
  <c r="AW112" i="37"/>
  <c r="AW155" i="37"/>
  <c r="AZ252" i="37"/>
  <c r="AW252" i="37" s="1"/>
  <c r="AW185" i="37"/>
  <c r="AZ186" i="37"/>
  <c r="AZ96" i="37"/>
  <c r="AW96" i="37" s="1"/>
  <c r="AZ156" i="37"/>
  <c r="AW156" i="37" s="1"/>
  <c r="BT21" i="37"/>
  <c r="BQ21" i="37"/>
  <c r="BS21" i="37"/>
  <c r="AW262" i="37"/>
  <c r="AW72" i="37"/>
  <c r="AZ73" i="37"/>
  <c r="AZ67" i="37"/>
  <c r="AW67" i="37" s="1"/>
  <c r="AW244" i="37"/>
  <c r="AZ149" i="37"/>
  <c r="AZ150" i="37" s="1"/>
  <c r="AW150" i="37" s="1"/>
  <c r="AW160" i="37"/>
  <c r="AZ119" i="37"/>
  <c r="AW22" i="37"/>
  <c r="AW238" i="37"/>
  <c r="AZ78" i="37"/>
  <c r="AW78" i="37" s="1"/>
  <c r="AZ245" i="37"/>
  <c r="AZ246" i="37" s="1"/>
  <c r="AW246" i="37" s="1"/>
  <c r="AZ55" i="37"/>
  <c r="AZ161" i="37"/>
  <c r="AZ162" i="37" s="1"/>
  <c r="AW162" i="37" s="1"/>
  <c r="X18" i="16"/>
  <c r="X26" i="16"/>
  <c r="AD18" i="16"/>
  <c r="Z16" i="16"/>
  <c r="Y18" i="16"/>
  <c r="Z28" i="16"/>
  <c r="Y25" i="16"/>
  <c r="AC23" i="16"/>
  <c r="AA16" i="16"/>
  <c r="AA25" i="16"/>
  <c r="X25" i="16"/>
  <c r="AA32" i="16"/>
  <c r="X21" i="16"/>
  <c r="Y32" i="16"/>
  <c r="Z20" i="16"/>
  <c r="AB16" i="16"/>
  <c r="Z21" i="16"/>
  <c r="AC29" i="16"/>
  <c r="AA20" i="16"/>
  <c r="AC16" i="16"/>
  <c r="AC21" i="16"/>
  <c r="AD29" i="16"/>
  <c r="Z32" i="16"/>
  <c r="W20" i="16"/>
  <c r="X32" i="16"/>
  <c r="AD16" i="16"/>
  <c r="AA21" i="16"/>
  <c r="AA29" i="16"/>
  <c r="AD32" i="16"/>
  <c r="AC25" i="16"/>
  <c r="AB32" i="16"/>
  <c r="X20" i="16"/>
  <c r="W16" i="16"/>
  <c r="Y20" i="16"/>
  <c r="AB21" i="16"/>
  <c r="H45" i="16"/>
  <c r="H27" i="16"/>
  <c r="G27" i="16"/>
  <c r="E36" i="16"/>
  <c r="C48" i="16"/>
  <c r="E44" i="16"/>
  <c r="F44" i="16"/>
  <c r="I40" i="16"/>
  <c r="F42" i="16"/>
  <c r="H24" i="16"/>
  <c r="D16" i="16"/>
  <c r="B40" i="16"/>
  <c r="D42" i="16"/>
  <c r="B44" i="16"/>
  <c r="I45" i="16"/>
  <c r="C62" i="16"/>
  <c r="B63" i="16"/>
  <c r="C42" i="16"/>
  <c r="F35" i="16"/>
  <c r="C63" i="16"/>
  <c r="G23" i="16"/>
  <c r="C64" i="16"/>
  <c r="D47" i="16"/>
  <c r="E27" i="16"/>
  <c r="G63" i="16"/>
  <c r="D23" i="16"/>
  <c r="D64" i="16"/>
  <c r="C44" i="16"/>
  <c r="F27" i="16"/>
  <c r="H63" i="16"/>
  <c r="E23" i="16"/>
  <c r="H35" i="16"/>
  <c r="H64" i="16"/>
  <c r="D44" i="16"/>
  <c r="B27" i="16"/>
  <c r="C32" i="16"/>
  <c r="I63" i="16"/>
  <c r="F23" i="16"/>
  <c r="I35" i="16"/>
  <c r="D63" i="16"/>
  <c r="E65" i="16"/>
  <c r="C46" i="16"/>
  <c r="D46" i="16"/>
  <c r="F20" i="16"/>
  <c r="G20" i="16"/>
  <c r="E47" i="16"/>
  <c r="I20" i="16"/>
  <c r="H46" i="16"/>
  <c r="F47" i="16"/>
  <c r="G44" i="16"/>
  <c r="B20" i="16"/>
  <c r="I46" i="16"/>
  <c r="H42" i="16"/>
  <c r="C24" i="16"/>
  <c r="H23" i="16"/>
  <c r="E46" i="16"/>
  <c r="B46" i="16"/>
  <c r="C20" i="16"/>
  <c r="D20" i="16"/>
  <c r="F46" i="16"/>
  <c r="I47" i="16"/>
  <c r="B47" i="16"/>
  <c r="I44" i="16"/>
  <c r="E20" i="16"/>
  <c r="E63" i="16"/>
  <c r="B23" i="16"/>
  <c r="C47" i="16"/>
  <c r="C27" i="16"/>
  <c r="D35" i="16"/>
  <c r="DQ4" i="22"/>
  <c r="AI189" i="3"/>
  <c r="AI190" i="3" s="1"/>
  <c r="DQ5" i="22"/>
  <c r="DQ3" i="22"/>
  <c r="F65" i="16"/>
  <c r="F38" i="16"/>
  <c r="I67" i="16"/>
  <c r="C57" i="16"/>
  <c r="C49" i="16"/>
  <c r="E64" i="16"/>
  <c r="D65" i="16"/>
  <c r="F19" i="16"/>
  <c r="D28" i="16"/>
  <c r="C40" i="16"/>
  <c r="D51" i="16"/>
  <c r="W30" i="16"/>
  <c r="W26" i="16"/>
  <c r="Z23" i="16"/>
  <c r="E67" i="16"/>
  <c r="F67" i="16"/>
  <c r="F36" i="16"/>
  <c r="Z31" i="16"/>
  <c r="AB36" i="16"/>
  <c r="Z33" i="16"/>
  <c r="Z18" i="16"/>
  <c r="D38" i="16"/>
  <c r="I39" i="16"/>
  <c r="B67" i="16"/>
  <c r="H41" i="16"/>
  <c r="X31" i="16"/>
  <c r="X36" i="16"/>
  <c r="Z17" i="16"/>
  <c r="W28" i="16"/>
  <c r="AA27" i="16"/>
  <c r="AA18" i="16"/>
  <c r="D67" i="16"/>
  <c r="Y31" i="16"/>
  <c r="Z36" i="16"/>
  <c r="E38" i="16"/>
  <c r="B57" i="16"/>
  <c r="AA31" i="16"/>
  <c r="Y36" i="16"/>
  <c r="AB18" i="16"/>
  <c r="AD36" i="16"/>
  <c r="AB17" i="16"/>
  <c r="G38" i="16"/>
  <c r="I57" i="16"/>
  <c r="AC31" i="16"/>
  <c r="AC17" i="16"/>
  <c r="E57" i="16"/>
  <c r="H25" i="16"/>
  <c r="W17" i="16"/>
  <c r="AB28" i="16"/>
  <c r="AB31" i="16"/>
  <c r="X28" i="16"/>
  <c r="H38" i="16"/>
  <c r="I38" i="16"/>
  <c r="W31" i="16"/>
  <c r="F64" i="16"/>
  <c r="G47" i="16"/>
  <c r="B65" i="16"/>
  <c r="C19" i="16"/>
  <c r="D27" i="16"/>
  <c r="B34" i="16"/>
  <c r="F40" i="16"/>
  <c r="F57" i="16"/>
  <c r="F49" i="16"/>
  <c r="I25" i="16"/>
  <c r="G60" i="16"/>
  <c r="Y30" i="16"/>
  <c r="X17" i="16"/>
  <c r="AC28" i="16"/>
  <c r="Y21" i="16"/>
  <c r="G65" i="16"/>
  <c r="I64" i="16"/>
  <c r="H65" i="16"/>
  <c r="E19" i="16"/>
  <c r="X33" i="16"/>
  <c r="B38" i="16"/>
  <c r="Y33" i="16"/>
  <c r="B49" i="16"/>
  <c r="H43" i="16"/>
  <c r="I49" i="16"/>
  <c r="E25" i="16"/>
  <c r="AD17" i="16"/>
  <c r="I43" i="16"/>
  <c r="D57" i="16"/>
  <c r="D49" i="16"/>
  <c r="F25" i="16"/>
  <c r="AA28" i="16"/>
  <c r="I34" i="16"/>
  <c r="E40" i="16"/>
  <c r="E49" i="16"/>
  <c r="G64" i="16"/>
  <c r="C65" i="16"/>
  <c r="D19" i="16"/>
  <c r="F28" i="16"/>
  <c r="D40" i="16"/>
  <c r="G57" i="16"/>
  <c r="G49" i="16"/>
  <c r="G25" i="16"/>
  <c r="I60" i="16"/>
  <c r="X30" i="16"/>
  <c r="Y17" i="16"/>
  <c r="AD21" i="16"/>
  <c r="C67" i="16"/>
  <c r="G67" i="16"/>
  <c r="G28" i="16"/>
  <c r="AC26" i="16"/>
  <c r="W23" i="16"/>
  <c r="AB23" i="16"/>
  <c r="W29" i="16"/>
  <c r="AC35" i="16"/>
  <c r="AD35" i="16"/>
  <c r="AB35" i="16"/>
  <c r="AA35" i="16"/>
  <c r="Z35" i="16"/>
  <c r="Y35" i="16"/>
  <c r="X35" i="16"/>
  <c r="W35" i="16"/>
  <c r="AC36" i="16"/>
  <c r="AB20" i="16"/>
  <c r="AA33" i="16"/>
  <c r="AD23" i="16"/>
  <c r="Y29" i="16"/>
  <c r="X29" i="16"/>
  <c r="AD34" i="16"/>
  <c r="AB26" i="16"/>
  <c r="Y19" i="16"/>
  <c r="X24" i="16"/>
  <c r="Y24" i="16"/>
  <c r="X34" i="16"/>
  <c r="AD26" i="16"/>
  <c r="Z19" i="16"/>
  <c r="Z24" i="16"/>
  <c r="W34" i="16"/>
  <c r="W19" i="16"/>
  <c r="Y34" i="16"/>
  <c r="AA26" i="16"/>
  <c r="X19" i="16"/>
  <c r="AB24" i="16"/>
  <c r="AC24" i="16"/>
  <c r="AA34" i="16"/>
  <c r="AB19" i="16"/>
  <c r="AA24" i="16"/>
  <c r="Z34" i="16"/>
  <c r="AB34" i="16"/>
  <c r="AC19" i="16"/>
  <c r="W24" i="16"/>
  <c r="Z26" i="16"/>
  <c r="AD19" i="16"/>
  <c r="W36" i="16"/>
  <c r="AC20" i="16"/>
  <c r="AB33" i="16"/>
  <c r="Y23" i="16"/>
  <c r="AB29" i="16"/>
  <c r="H60" i="16"/>
  <c r="D36" i="16"/>
  <c r="H34" i="16"/>
  <c r="E43" i="16"/>
  <c r="D52" i="16"/>
  <c r="F41" i="16"/>
  <c r="C51" i="16"/>
  <c r="G35" i="16"/>
  <c r="E56" i="16"/>
  <c r="G39" i="16"/>
  <c r="G16" i="16"/>
  <c r="F48" i="16"/>
  <c r="I28" i="16"/>
  <c r="D33" i="16"/>
  <c r="F62" i="16"/>
  <c r="B60" i="16"/>
  <c r="F56" i="16"/>
  <c r="G56" i="16"/>
  <c r="E39" i="16"/>
  <c r="D48" i="16"/>
  <c r="I16" i="16"/>
  <c r="G33" i="16"/>
  <c r="D39" i="16"/>
  <c r="C16" i="16"/>
  <c r="I48" i="16"/>
  <c r="E28" i="16"/>
  <c r="H33" i="16"/>
  <c r="I62" i="16"/>
  <c r="E60" i="16"/>
  <c r="E62" i="16"/>
  <c r="D56" i="16"/>
  <c r="F39" i="16"/>
  <c r="B62" i="16"/>
  <c r="E33" i="16"/>
  <c r="H62" i="16"/>
  <c r="I56" i="16"/>
  <c r="G36" i="16"/>
  <c r="C34" i="16"/>
  <c r="B43" i="16"/>
  <c r="H52" i="16"/>
  <c r="C41" i="16"/>
  <c r="F60" i="16"/>
  <c r="H51" i="16"/>
  <c r="I51" i="16"/>
  <c r="E16" i="16"/>
  <c r="E48" i="16"/>
  <c r="I33" i="16"/>
  <c r="C60" i="16"/>
  <c r="C39" i="16"/>
  <c r="C28" i="16"/>
  <c r="H36" i="16"/>
  <c r="D34" i="16"/>
  <c r="C43" i="16"/>
  <c r="I52" i="16"/>
  <c r="I41" i="16"/>
  <c r="B51" i="16"/>
  <c r="B35" i="16"/>
  <c r="H39" i="16"/>
  <c r="F33" i="16"/>
  <c r="C56" i="16"/>
  <c r="B16" i="16"/>
  <c r="H48" i="16"/>
  <c r="I36" i="16"/>
  <c r="F34" i="16"/>
  <c r="D43" i="16"/>
  <c r="G52" i="16"/>
  <c r="B41" i="16"/>
  <c r="E51" i="16"/>
  <c r="C35" i="16"/>
  <c r="H56" i="16"/>
  <c r="G62" i="16"/>
  <c r="F43" i="16"/>
  <c r="D41" i="16"/>
  <c r="G51" i="16"/>
  <c r="B33" i="16"/>
  <c r="B36" i="16"/>
  <c r="G34" i="16"/>
  <c r="B52" i="16"/>
  <c r="C54" i="16"/>
  <c r="I54" i="16"/>
  <c r="F54" i="16"/>
  <c r="H54" i="16"/>
  <c r="G54" i="16"/>
  <c r="B54" i="16"/>
  <c r="E54" i="16"/>
  <c r="D54" i="16"/>
  <c r="C30" i="16"/>
  <c r="B30" i="16"/>
  <c r="H30" i="16"/>
  <c r="F30" i="16"/>
  <c r="E30" i="16"/>
  <c r="I30" i="16"/>
  <c r="G30" i="16"/>
  <c r="D30" i="16"/>
  <c r="H21" i="16"/>
  <c r="I21" i="16"/>
  <c r="D21" i="16"/>
  <c r="B21" i="16"/>
  <c r="G21" i="16"/>
  <c r="F21" i="16"/>
  <c r="C21" i="16"/>
  <c r="E21" i="16"/>
  <c r="I55" i="16"/>
  <c r="F55" i="16"/>
  <c r="B55" i="16"/>
  <c r="D55" i="16"/>
  <c r="E55" i="16"/>
  <c r="C55" i="16"/>
  <c r="H55" i="16"/>
  <c r="G55" i="16"/>
  <c r="H18" i="16"/>
  <c r="F18" i="16"/>
  <c r="C18" i="16"/>
  <c r="B18" i="16"/>
  <c r="E18" i="16"/>
  <c r="G18" i="16"/>
  <c r="D18" i="16"/>
  <c r="I29" i="16"/>
  <c r="F29" i="16"/>
  <c r="E29" i="16"/>
  <c r="D29" i="16"/>
  <c r="B29" i="16"/>
  <c r="C29" i="16"/>
  <c r="G29" i="16"/>
  <c r="B37" i="16"/>
  <c r="E37" i="16"/>
  <c r="G37" i="16"/>
  <c r="I37" i="16"/>
  <c r="C37" i="16"/>
  <c r="H37" i="16"/>
  <c r="F37" i="16"/>
  <c r="D37" i="16"/>
  <c r="I53" i="16"/>
  <c r="C53" i="16"/>
  <c r="E53" i="16"/>
  <c r="F53" i="16"/>
  <c r="G53" i="16"/>
  <c r="D53" i="16"/>
  <c r="B53" i="16"/>
  <c r="H53" i="16"/>
  <c r="I18" i="16"/>
  <c r="G17" i="16"/>
  <c r="F17" i="16"/>
  <c r="E17" i="16"/>
  <c r="D17" i="16"/>
  <c r="I17" i="16"/>
  <c r="C17" i="16"/>
  <c r="B17" i="16"/>
  <c r="H17" i="16"/>
  <c r="AZ4" i="13"/>
  <c r="AZ6" i="13"/>
  <c r="AZ5" i="13"/>
  <c r="P71" i="6"/>
  <c r="Q71" i="6"/>
  <c r="AZ48" i="37" l="1"/>
  <c r="AW48" i="37" s="1"/>
  <c r="AZ181" i="37"/>
  <c r="AW181" i="37" s="1"/>
  <c r="AZ270" i="37"/>
  <c r="AX27" i="41" a="1"/>
  <c r="AX27" i="41" s="1"/>
  <c r="BE27" i="41" s="1"/>
  <c r="AV27" i="41" s="1"/>
  <c r="AV24" i="41"/>
  <c r="BF24" i="41"/>
  <c r="BG24" i="41" s="1"/>
  <c r="BH24" i="41" s="1"/>
  <c r="BN24" i="41" s="1"/>
  <c r="BO24" i="41" s="1"/>
  <c r="BP24" i="41" s="1"/>
  <c r="BD24" i="41" s="1"/>
  <c r="BR23" i="41"/>
  <c r="AW58" i="41"/>
  <c r="AW63" i="41" s="1"/>
  <c r="BR25" i="41"/>
  <c r="AV26" i="41"/>
  <c r="BF26" i="41"/>
  <c r="BG26" i="41" s="1"/>
  <c r="BH26" i="41" s="1"/>
  <c r="BN26" i="41" s="1"/>
  <c r="BO26" i="41" s="1"/>
  <c r="BP26" i="41" s="1"/>
  <c r="BD26" i="41" s="1"/>
  <c r="AX29" i="41" a="1"/>
  <c r="AX29" i="41" s="1"/>
  <c r="BE29" i="41" s="1"/>
  <c r="AX30" i="41" a="1"/>
  <c r="AX30" i="41" s="1"/>
  <c r="BE30" i="41" s="1"/>
  <c r="AX31" i="41" a="1"/>
  <c r="AX31" i="41" s="1"/>
  <c r="BE31" i="41" s="1"/>
  <c r="AV23" i="40"/>
  <c r="BF23" i="40"/>
  <c r="BG23" i="40" s="1"/>
  <c r="BH23" i="40" s="1"/>
  <c r="BN23" i="40" s="1"/>
  <c r="BO23" i="40" s="1"/>
  <c r="BP23" i="40" s="1"/>
  <c r="BD23" i="40" s="1"/>
  <c r="AW51" i="40"/>
  <c r="AV22" i="40"/>
  <c r="BF22" i="40"/>
  <c r="BG22" i="40" s="1"/>
  <c r="BH22" i="40" s="1"/>
  <c r="BN22" i="40" s="1"/>
  <c r="BO22" i="40" s="1"/>
  <c r="BP22" i="40" s="1"/>
  <c r="BD22" i="40" s="1"/>
  <c r="AZ127" i="37"/>
  <c r="AW127" i="37" s="1"/>
  <c r="AZ43" i="37"/>
  <c r="AW43" i="37" s="1"/>
  <c r="AZ68" i="37"/>
  <c r="AW68" i="37" s="1"/>
  <c r="AW287" i="37"/>
  <c r="AZ228" i="37"/>
  <c r="AW102" i="37"/>
  <c r="AZ103" i="37"/>
  <c r="AZ109" i="37"/>
  <c r="AW109" i="37" s="1"/>
  <c r="AZ282" i="37"/>
  <c r="AW282" i="37" s="1"/>
  <c r="AZ31" i="37"/>
  <c r="AW31" i="37" s="1"/>
  <c r="AZ276" i="37"/>
  <c r="AW276" i="37" s="1"/>
  <c r="AZ198" i="37"/>
  <c r="AW204" i="37"/>
  <c r="AZ205" i="37"/>
  <c r="AZ61" i="37"/>
  <c r="AW61" i="37" s="1"/>
  <c r="AZ157" i="37"/>
  <c r="AW157" i="37" s="1"/>
  <c r="AZ132" i="37"/>
  <c r="AW132" i="37" s="1"/>
  <c r="AZ241" i="37"/>
  <c r="AW241" i="37" s="1"/>
  <c r="AZ49" i="37"/>
  <c r="AW49" i="37" s="1"/>
  <c r="AZ25" i="37"/>
  <c r="AW25" i="37" s="1"/>
  <c r="AZ36" i="37"/>
  <c r="AW36" i="37" s="1"/>
  <c r="AZ44" i="37"/>
  <c r="AW44" i="37" s="1"/>
  <c r="AW209" i="37"/>
  <c r="AZ210" i="37"/>
  <c r="AZ289" i="37"/>
  <c r="AW289" i="37" s="1"/>
  <c r="AZ115" i="37"/>
  <c r="AW115" i="37" s="1"/>
  <c r="CL182" i="37"/>
  <c r="CJ182" i="37" s="1"/>
  <c r="AW257" i="37"/>
  <c r="AZ258" i="37"/>
  <c r="AZ79" i="37"/>
  <c r="AW79" i="37" s="1"/>
  <c r="AZ265" i="37"/>
  <c r="AW265" i="37" s="1"/>
  <c r="AW222" i="37"/>
  <c r="AZ223" i="37"/>
  <c r="AW223" i="37" s="1"/>
  <c r="AW84" i="37"/>
  <c r="AZ85" i="37"/>
  <c r="AW85" i="37" s="1"/>
  <c r="AW191" i="37"/>
  <c r="AZ97" i="37"/>
  <c r="AW97" i="37" s="1"/>
  <c r="AZ182" i="37"/>
  <c r="AW182" i="37" s="1"/>
  <c r="AW270" i="37"/>
  <c r="AZ271" i="37"/>
  <c r="AZ216" i="37"/>
  <c r="AW119" i="37"/>
  <c r="AZ120" i="37"/>
  <c r="AW120" i="37" s="1"/>
  <c r="AW73" i="37"/>
  <c r="AZ74" i="37"/>
  <c r="AW74" i="37" s="1"/>
  <c r="AZ128" i="37"/>
  <c r="AW128" i="37" s="1"/>
  <c r="AZ175" i="37"/>
  <c r="AW175" i="37" s="1"/>
  <c r="AZ145" i="37"/>
  <c r="AZ163" i="37"/>
  <c r="AW163" i="37" s="1"/>
  <c r="AW245" i="37"/>
  <c r="AZ139" i="37"/>
  <c r="BR21" i="37"/>
  <c r="AZ192" i="37"/>
  <c r="AW192" i="37" s="1"/>
  <c r="AW161" i="37"/>
  <c r="AW186" i="37"/>
  <c r="AZ187" i="37"/>
  <c r="AW187" i="37" s="1"/>
  <c r="AZ188" i="37"/>
  <c r="AW188" i="37" s="1"/>
  <c r="AZ235" i="37"/>
  <c r="AW235" i="37" s="1"/>
  <c r="AW149" i="37"/>
  <c r="AZ247" i="37"/>
  <c r="AW247" i="37" s="1"/>
  <c r="AW167" i="37"/>
  <c r="AZ168" i="37"/>
  <c r="AW168" i="37" s="1"/>
  <c r="AZ151" i="37"/>
  <c r="AW151" i="37" s="1"/>
  <c r="AZ56" i="37"/>
  <c r="AW56" i="37" s="1"/>
  <c r="AW89" i="37"/>
  <c r="AZ91" i="37"/>
  <c r="AZ253" i="37"/>
  <c r="AW253" i="37" s="1"/>
  <c r="AG189" i="3"/>
  <c r="AG190" i="3"/>
  <c r="AI191" i="3"/>
  <c r="AG191" i="3" s="1"/>
  <c r="AR4" i="16"/>
  <c r="AR5" i="16"/>
  <c r="AR6" i="16"/>
  <c r="E149" i="6"/>
  <c r="AM3" i="6" s="1"/>
  <c r="AZ32" i="37" l="1"/>
  <c r="AW32" i="37" s="1"/>
  <c r="BF27" i="41"/>
  <c r="BG27" i="41" s="1"/>
  <c r="BH27" i="41" s="1"/>
  <c r="BN27" i="41" s="1"/>
  <c r="BO27" i="41" s="1"/>
  <c r="BP27" i="41" s="1"/>
  <c r="BD27" i="41" s="1"/>
  <c r="BS24" i="41"/>
  <c r="BT24" i="41"/>
  <c r="BQ24" i="41"/>
  <c r="AW64" i="41"/>
  <c r="AW65" i="41" s="1"/>
  <c r="BF29" i="41"/>
  <c r="BG29" i="41" s="1"/>
  <c r="BH29" i="41" s="1"/>
  <c r="BN29" i="41" s="1"/>
  <c r="BO29" i="41" s="1"/>
  <c r="BP29" i="41" s="1"/>
  <c r="BD29" i="41" s="1"/>
  <c r="AV29" i="41"/>
  <c r="AV31" i="41"/>
  <c r="BF31" i="41"/>
  <c r="BG31" i="41" s="1"/>
  <c r="BH31" i="41" s="1"/>
  <c r="BN31" i="41" s="1"/>
  <c r="BO31" i="41" s="1"/>
  <c r="BP31" i="41" s="1"/>
  <c r="BD31" i="41" s="1"/>
  <c r="BF30" i="41"/>
  <c r="BG30" i="41" s="1"/>
  <c r="BH30" i="41" s="1"/>
  <c r="BN30" i="41" s="1"/>
  <c r="BO30" i="41" s="1"/>
  <c r="BP30" i="41" s="1"/>
  <c r="BD30" i="41" s="1"/>
  <c r="AV30" i="41"/>
  <c r="BQ26" i="41"/>
  <c r="BS26" i="41"/>
  <c r="BT26" i="41"/>
  <c r="BR26" i="41" s="1"/>
  <c r="BT27" i="41"/>
  <c r="BS27" i="41"/>
  <c r="BQ27" i="41"/>
  <c r="BT22" i="40"/>
  <c r="BS22" i="40"/>
  <c r="BQ22" i="40"/>
  <c r="AW52" i="40"/>
  <c r="AX24" i="40" a="1"/>
  <c r="AX24" i="40" s="1"/>
  <c r="BE24" i="40" s="1"/>
  <c r="BS23" i="40"/>
  <c r="BQ23" i="40"/>
  <c r="BT23" i="40"/>
  <c r="AZ62" i="37"/>
  <c r="AW62" i="37" s="1"/>
  <c r="AZ283" i="37"/>
  <c r="AW283" i="37" s="1"/>
  <c r="AZ110" i="37"/>
  <c r="AW110" i="37" s="1"/>
  <c r="AZ152" i="37"/>
  <c r="AW152" i="37" s="1"/>
  <c r="AW228" i="37"/>
  <c r="AZ229" i="37"/>
  <c r="AW229" i="37" s="1"/>
  <c r="AZ158" i="37"/>
  <c r="AW158" i="37" s="1"/>
  <c r="AZ242" i="37"/>
  <c r="AW242" i="37" s="1"/>
  <c r="AW103" i="37"/>
  <c r="AZ104" i="37"/>
  <c r="AW104" i="37" s="1"/>
  <c r="AZ224" i="37"/>
  <c r="AW224" i="37" s="1"/>
  <c r="AZ277" i="37"/>
  <c r="AW277" i="37" s="1"/>
  <c r="AZ199" i="37"/>
  <c r="AW199" i="37" s="1"/>
  <c r="AW198" i="37"/>
  <c r="AZ37" i="37"/>
  <c r="AW37" i="37" s="1"/>
  <c r="AZ50" i="37"/>
  <c r="AW50" i="37" s="1"/>
  <c r="AZ26" i="37"/>
  <c r="AW26" i="37" s="1"/>
  <c r="AW27" i="37" s="1"/>
  <c r="AZ80" i="37"/>
  <c r="AW80" i="37" s="1"/>
  <c r="AZ133" i="37"/>
  <c r="AW133" i="37" s="1"/>
  <c r="AW205" i="37"/>
  <c r="AZ206" i="37"/>
  <c r="AW206" i="37" s="1"/>
  <c r="AZ236" i="37"/>
  <c r="AW236" i="37" s="1"/>
  <c r="AW258" i="37"/>
  <c r="AZ259" i="37"/>
  <c r="AW259" i="37" s="1"/>
  <c r="AW210" i="37"/>
  <c r="AZ211" i="37"/>
  <c r="AW211" i="37" s="1"/>
  <c r="AZ98" i="37"/>
  <c r="AW98" i="37" s="1"/>
  <c r="CL183" i="37"/>
  <c r="CJ183" i="37" s="1"/>
  <c r="AZ266" i="37"/>
  <c r="AW266" i="37" s="1"/>
  <c r="AZ164" i="37"/>
  <c r="AW164" i="37" s="1"/>
  <c r="AZ116" i="37"/>
  <c r="AW116" i="37" s="1"/>
  <c r="AZ290" i="37"/>
  <c r="AW290" i="37" s="1"/>
  <c r="AZ169" i="37"/>
  <c r="AW169" i="37" s="1"/>
  <c r="AZ254" i="37"/>
  <c r="AW254" i="37" s="1"/>
  <c r="AW145" i="37"/>
  <c r="AZ146" i="37"/>
  <c r="AW146" i="37" s="1"/>
  <c r="AZ193" i="37"/>
  <c r="AW193" i="37" s="1"/>
  <c r="AZ121" i="37"/>
  <c r="AW121" i="37" s="1"/>
  <c r="AW139" i="37"/>
  <c r="AZ140" i="37"/>
  <c r="AW140" i="37" s="1"/>
  <c r="AZ176" i="37"/>
  <c r="AW176" i="37" s="1"/>
  <c r="AW91" i="37"/>
  <c r="AZ92" i="37"/>
  <c r="AW92" i="37" s="1"/>
  <c r="AZ248" i="37"/>
  <c r="AW248" i="37" s="1"/>
  <c r="AZ86" i="37"/>
  <c r="AW86" i="37" s="1"/>
  <c r="AW216" i="37"/>
  <c r="AZ217" i="37"/>
  <c r="AW271" i="37"/>
  <c r="AZ272" i="37"/>
  <c r="AW272" i="37" s="1"/>
  <c r="AM5" i="6"/>
  <c r="AM4" i="6"/>
  <c r="DA165" i="5"/>
  <c r="CY165" i="5"/>
  <c r="D69" i="5"/>
  <c r="D60" i="5"/>
  <c r="P60" i="5"/>
  <c r="O60" i="5"/>
  <c r="N60" i="5"/>
  <c r="M60" i="5"/>
  <c r="L60" i="5"/>
  <c r="G43" i="5"/>
  <c r="G39" i="5"/>
  <c r="CP10" i="5"/>
  <c r="CZ7" i="5"/>
  <c r="CZ6" i="5"/>
  <c r="CX2" i="5"/>
  <c r="CW2" i="5"/>
  <c r="CV2" i="5"/>
  <c r="CU2" i="5"/>
  <c r="CT2" i="5"/>
  <c r="CS2" i="5"/>
  <c r="CR2" i="5"/>
  <c r="CQ2" i="5"/>
  <c r="CP2" i="5"/>
  <c r="CO2" i="5"/>
  <c r="CN2" i="5"/>
  <c r="CM2" i="5"/>
  <c r="CL2" i="5"/>
  <c r="CK2" i="5"/>
  <c r="CJ2" i="5"/>
  <c r="CI2" i="5"/>
  <c r="CH2" i="5"/>
  <c r="CG2" i="5"/>
  <c r="CF2" i="5"/>
  <c r="CE2" i="5"/>
  <c r="CD2" i="5"/>
  <c r="CC2" i="5"/>
  <c r="CB2" i="5"/>
  <c r="CA2" i="5"/>
  <c r="BZ2" i="5"/>
  <c r="BY2" i="5"/>
  <c r="BX2" i="5"/>
  <c r="BW2" i="5"/>
  <c r="BV2" i="5"/>
  <c r="BU2" i="5"/>
  <c r="BT2" i="5"/>
  <c r="BS2" i="5"/>
  <c r="BR2" i="5"/>
  <c r="BQ2" i="5"/>
  <c r="BP2" i="5"/>
  <c r="BO2" i="5"/>
  <c r="BN2" i="5"/>
  <c r="BM2" i="5"/>
  <c r="BL2" i="5"/>
  <c r="BK2" i="5"/>
  <c r="BJ2" i="5"/>
  <c r="BI2" i="5"/>
  <c r="BH2" i="5"/>
  <c r="BG2" i="5"/>
  <c r="BF2" i="5"/>
  <c r="BE2" i="5"/>
  <c r="BD2" i="5"/>
  <c r="BC2" i="5"/>
  <c r="BB2" i="5"/>
  <c r="BA2" i="5"/>
  <c r="AZ2" i="5"/>
  <c r="AY2" i="5"/>
  <c r="AX2" i="5"/>
  <c r="AW2" i="5"/>
  <c r="AV2" i="5"/>
  <c r="AU2" i="5"/>
  <c r="AT2" i="5"/>
  <c r="AS2" i="5"/>
  <c r="AR2" i="5"/>
  <c r="AQ2" i="5"/>
  <c r="AP2" i="5"/>
  <c r="AO2" i="5"/>
  <c r="AN2" i="5"/>
  <c r="AM2" i="5"/>
  <c r="AL2" i="5"/>
  <c r="AK2" i="5"/>
  <c r="AJ2" i="5"/>
  <c r="AI2" i="5"/>
  <c r="AH2" i="5"/>
  <c r="AG2" i="5"/>
  <c r="AF2" i="5"/>
  <c r="AE2" i="5"/>
  <c r="AD2" i="5"/>
  <c r="AC2" i="5"/>
  <c r="AB2" i="5"/>
  <c r="AA2" i="5"/>
  <c r="Z2" i="5"/>
  <c r="Y2" i="5"/>
  <c r="X2" i="5"/>
  <c r="W2" i="5"/>
  <c r="V2" i="5"/>
  <c r="U2" i="5"/>
  <c r="T2" i="5"/>
  <c r="S2" i="5"/>
  <c r="Q2" i="5"/>
  <c r="P2" i="5"/>
  <c r="O2" i="5"/>
  <c r="N2" i="5"/>
  <c r="M2" i="5"/>
  <c r="L2" i="5"/>
  <c r="K2" i="5"/>
  <c r="J2" i="5"/>
  <c r="I2" i="5"/>
  <c r="H2" i="5"/>
  <c r="G2" i="5"/>
  <c r="F2" i="5"/>
  <c r="E2" i="5"/>
  <c r="D2" i="5"/>
  <c r="C2" i="5"/>
  <c r="B2" i="5"/>
  <c r="A2" i="5"/>
  <c r="DA1" i="5"/>
  <c r="CZ1" i="5"/>
  <c r="CX1" i="5"/>
  <c r="CW1" i="5"/>
  <c r="CV1" i="5"/>
  <c r="CU1" i="5"/>
  <c r="CT1" i="5"/>
  <c r="CS1" i="5"/>
  <c r="CR1" i="5"/>
  <c r="CQ1" i="5"/>
  <c r="CP1" i="5"/>
  <c r="CO1" i="5"/>
  <c r="CN1" i="5"/>
  <c r="CM1" i="5"/>
  <c r="CL1" i="5"/>
  <c r="CK1" i="5"/>
  <c r="CJ1" i="5"/>
  <c r="CI1" i="5"/>
  <c r="CH1" i="5"/>
  <c r="CG1" i="5"/>
  <c r="CF1" i="5"/>
  <c r="CE1" i="5"/>
  <c r="CD1" i="5"/>
  <c r="CC1" i="5"/>
  <c r="CB1" i="5"/>
  <c r="CA1" i="5"/>
  <c r="BZ1" i="5"/>
  <c r="BY1" i="5"/>
  <c r="BX1" i="5"/>
  <c r="BW1" i="5"/>
  <c r="BV1" i="5"/>
  <c r="BU1" i="5"/>
  <c r="BT1" i="5"/>
  <c r="BS1" i="5"/>
  <c r="BR1" i="5"/>
  <c r="BQ1" i="5"/>
  <c r="BP1" i="5"/>
  <c r="BO1" i="5"/>
  <c r="BN1" i="5"/>
  <c r="BM1" i="5"/>
  <c r="BL1" i="5"/>
  <c r="BK1" i="5"/>
  <c r="BJ1" i="5"/>
  <c r="BI1" i="5"/>
  <c r="BH1" i="5"/>
  <c r="BG1" i="5"/>
  <c r="BF1" i="5"/>
  <c r="BE1" i="5"/>
  <c r="BD1" i="5"/>
  <c r="BC1" i="5"/>
  <c r="BB1" i="5"/>
  <c r="BA1" i="5"/>
  <c r="AZ1" i="5"/>
  <c r="AY1" i="5"/>
  <c r="AX1" i="5"/>
  <c r="AW1" i="5"/>
  <c r="AV1" i="5"/>
  <c r="AU1" i="5"/>
  <c r="AT1" i="5"/>
  <c r="AS1" i="5"/>
  <c r="AR1" i="5"/>
  <c r="AQ1" i="5"/>
  <c r="AP1" i="5"/>
  <c r="AO1" i="5"/>
  <c r="AN1" i="5"/>
  <c r="AM1" i="5"/>
  <c r="AL1" i="5"/>
  <c r="AK1" i="5"/>
  <c r="AJ1" i="5"/>
  <c r="AI1" i="5"/>
  <c r="AH1" i="5"/>
  <c r="AG1" i="5"/>
  <c r="AF1" i="5"/>
  <c r="AE1" i="5"/>
  <c r="AD1" i="5"/>
  <c r="AC1" i="5"/>
  <c r="AB1" i="5"/>
  <c r="AA1" i="5"/>
  <c r="Z1" i="5"/>
  <c r="Y1" i="5"/>
  <c r="X1" i="5"/>
  <c r="W1" i="5"/>
  <c r="V1" i="5"/>
  <c r="U1" i="5"/>
  <c r="T1" i="5"/>
  <c r="S1" i="5"/>
  <c r="Q1" i="5"/>
  <c r="P1" i="5"/>
  <c r="O1" i="5"/>
  <c r="N1" i="5"/>
  <c r="M1" i="5"/>
  <c r="L1" i="5"/>
  <c r="K1" i="5"/>
  <c r="J1" i="5"/>
  <c r="I1" i="5"/>
  <c r="H1" i="5"/>
  <c r="G1" i="5"/>
  <c r="F1" i="5"/>
  <c r="E1" i="5"/>
  <c r="D1" i="5"/>
  <c r="C1" i="5"/>
  <c r="B1" i="5"/>
  <c r="A1" i="5"/>
  <c r="DA3" i="5" s="1"/>
  <c r="AL9" i="3"/>
  <c r="AZ284" i="37" l="1"/>
  <c r="AW284" i="37" s="1"/>
  <c r="AZ200" i="37"/>
  <c r="AW200" i="37" s="1"/>
  <c r="AW69" i="41"/>
  <c r="BR24" i="41"/>
  <c r="BQ31" i="41"/>
  <c r="BT31" i="41"/>
  <c r="BS31" i="41"/>
  <c r="AW70" i="41"/>
  <c r="BS29" i="41"/>
  <c r="BT29" i="41"/>
  <c r="BQ29" i="41"/>
  <c r="BR27" i="41"/>
  <c r="BS30" i="41"/>
  <c r="BT30" i="41"/>
  <c r="BQ30" i="41"/>
  <c r="BR22" i="40"/>
  <c r="AW53" i="40"/>
  <c r="AW54" i="40" s="1"/>
  <c r="AW55" i="40" s="1"/>
  <c r="AW57" i="40" s="1"/>
  <c r="AW58" i="40" s="1"/>
  <c r="AW63" i="40" s="1"/>
  <c r="AW64" i="40" s="1"/>
  <c r="AW65" i="40" s="1"/>
  <c r="AW69" i="40" s="1"/>
  <c r="AW70" i="40" s="1"/>
  <c r="AW75" i="40" s="1"/>
  <c r="AW76" i="40" s="1"/>
  <c r="AW77" i="40" s="1"/>
  <c r="AW81" i="40" s="1"/>
  <c r="AW82" i="40" s="1"/>
  <c r="AW83" i="40" s="1"/>
  <c r="AW87" i="40" s="1"/>
  <c r="AW88" i="40" s="1"/>
  <c r="AW93" i="40" s="1"/>
  <c r="AW94" i="40" s="1"/>
  <c r="AW99" i="40" s="1"/>
  <c r="AW100" i="40" s="1"/>
  <c r="AV24" i="40"/>
  <c r="BF24" i="40"/>
  <c r="BG24" i="40" s="1"/>
  <c r="BH24" i="40" s="1"/>
  <c r="BN24" i="40" s="1"/>
  <c r="BO24" i="40" s="1"/>
  <c r="BP24" i="40" s="1"/>
  <c r="BD24" i="40" s="1"/>
  <c r="BR23" i="40"/>
  <c r="AZ230" i="37"/>
  <c r="AW230" i="37" s="1"/>
  <c r="AZ278" i="37"/>
  <c r="AW278" i="37" s="1"/>
  <c r="AZ38" i="37"/>
  <c r="AW38" i="37" s="1"/>
  <c r="AW39" i="37" s="1"/>
  <c r="AZ134" i="37"/>
  <c r="AW134" i="37" s="1"/>
  <c r="AZ170" i="37"/>
  <c r="AW170" i="37" s="1"/>
  <c r="AZ212" i="37"/>
  <c r="AW212" i="37" s="1"/>
  <c r="AZ122" i="37"/>
  <c r="AW122" i="37" s="1"/>
  <c r="AZ260" i="37"/>
  <c r="AW260" i="37" s="1"/>
  <c r="AX22" i="37" a="1"/>
  <c r="AX22" i="37" s="1"/>
  <c r="BE22" i="37" s="1"/>
  <c r="AW217" i="37"/>
  <c r="AZ218" i="37"/>
  <c r="AW218" i="37" s="1"/>
  <c r="AZ194" i="37"/>
  <c r="AW194" i="37" s="1"/>
  <c r="AQ248" i="3"/>
  <c r="AO248" i="3"/>
  <c r="AL7" i="3" s="1"/>
  <c r="AE246" i="3"/>
  <c r="AD246" i="3"/>
  <c r="AC246" i="3"/>
  <c r="AB246" i="3"/>
  <c r="AA246" i="3"/>
  <c r="Z246" i="3"/>
  <c r="Y246" i="3"/>
  <c r="W161" i="3"/>
  <c r="W164" i="3" s="1"/>
  <c r="W160" i="3"/>
  <c r="W159" i="3"/>
  <c r="W155" i="3"/>
  <c r="V155" i="3"/>
  <c r="U155" i="3"/>
  <c r="T155" i="3"/>
  <c r="T136" i="3"/>
  <c r="W121" i="3"/>
  <c r="W125" i="3" s="1"/>
  <c r="U83" i="3"/>
  <c r="T83" i="3"/>
  <c r="Y48" i="3"/>
  <c r="Y47" i="3"/>
  <c r="Y46" i="3"/>
  <c r="Y45" i="3"/>
  <c r="Y44" i="3"/>
  <c r="AC43" i="3"/>
  <c r="AB43" i="3"/>
  <c r="AA43" i="3"/>
  <c r="Z43" i="3"/>
  <c r="Y43" i="3"/>
  <c r="AE42" i="3"/>
  <c r="AE44" i="3" s="1"/>
  <c r="Y35" i="3"/>
  <c r="AC32" i="3" s="1"/>
  <c r="Z39" i="3" s="1"/>
  <c r="AP8" i="3"/>
  <c r="AN2" i="3"/>
  <c r="AM2" i="3"/>
  <c r="AL2" i="3"/>
  <c r="AK2" i="3"/>
  <c r="AJ2" i="3"/>
  <c r="AI2" i="3"/>
  <c r="AH2" i="3"/>
  <c r="AG2" i="3"/>
  <c r="AF2" i="3"/>
  <c r="AE2" i="3"/>
  <c r="AD2" i="3"/>
  <c r="AC2" i="3"/>
  <c r="AB2" i="3"/>
  <c r="AA2" i="3"/>
  <c r="Z2" i="3"/>
  <c r="Y2" i="3"/>
  <c r="X2" i="3"/>
  <c r="W2" i="3"/>
  <c r="V2" i="3"/>
  <c r="U2" i="3"/>
  <c r="T2" i="3"/>
  <c r="AP1" i="3"/>
  <c r="AO1" i="3"/>
  <c r="AP7" i="3" s="1"/>
  <c r="AN1" i="3"/>
  <c r="AM1" i="3"/>
  <c r="AL1" i="3"/>
  <c r="AK1" i="3"/>
  <c r="AJ1" i="3"/>
  <c r="AI1" i="3"/>
  <c r="AH1" i="3"/>
  <c r="AG1" i="3"/>
  <c r="AF1" i="3"/>
  <c r="AE1" i="3"/>
  <c r="AD1" i="3"/>
  <c r="AC1" i="3"/>
  <c r="AB1" i="3"/>
  <c r="AA1" i="3"/>
  <c r="Z1" i="3"/>
  <c r="Y1" i="3"/>
  <c r="X1" i="3"/>
  <c r="W1" i="3"/>
  <c r="V1" i="3"/>
  <c r="U1" i="3"/>
  <c r="T1" i="3"/>
  <c r="A1" i="3"/>
  <c r="AQ4" i="3" s="1"/>
  <c r="Y36" i="3"/>
  <c r="Z47" i="3"/>
  <c r="Z46" i="3"/>
  <c r="Z48" i="3"/>
  <c r="Z44" i="3"/>
  <c r="Z45" i="3"/>
  <c r="BR29" i="41" l="1"/>
  <c r="BR30" i="41"/>
  <c r="BR31" i="41"/>
  <c r="AW75" i="41"/>
  <c r="AX197" i="40" a="1"/>
  <c r="AX197" i="40" s="1"/>
  <c r="BE197" i="40" s="1"/>
  <c r="BF197" i="40" s="1"/>
  <c r="BG197" i="40" s="1"/>
  <c r="BH197" i="40" s="1"/>
  <c r="BN197" i="40" s="1"/>
  <c r="BO197" i="40" s="1"/>
  <c r="BP197" i="40" s="1"/>
  <c r="BD197" i="40" s="1"/>
  <c r="AX247" i="40" a="1"/>
  <c r="AX247" i="40" s="1"/>
  <c r="BE247" i="40" s="1"/>
  <c r="BF247" i="40" s="1"/>
  <c r="BG247" i="40" s="1"/>
  <c r="BH247" i="40" s="1"/>
  <c r="BN247" i="40" s="1"/>
  <c r="BO247" i="40" s="1"/>
  <c r="BP247" i="40" s="1"/>
  <c r="BD247" i="40" s="1"/>
  <c r="AX222" i="40" a="1"/>
  <c r="AX222" i="40" s="1"/>
  <c r="BE222" i="40" s="1"/>
  <c r="BF222" i="40" s="1"/>
  <c r="BG222" i="40" s="1"/>
  <c r="BH222" i="40" s="1"/>
  <c r="BN222" i="40" s="1"/>
  <c r="BO222" i="40" s="1"/>
  <c r="BP222" i="40" s="1"/>
  <c r="BD222" i="40" s="1"/>
  <c r="AX155" i="40" a="1"/>
  <c r="AX155" i="40" s="1"/>
  <c r="BE155" i="40" s="1"/>
  <c r="BF155" i="40" s="1"/>
  <c r="BG155" i="40" s="1"/>
  <c r="BH155" i="40" s="1"/>
  <c r="BN155" i="40" s="1"/>
  <c r="BO155" i="40" s="1"/>
  <c r="BP155" i="40" s="1"/>
  <c r="BD155" i="40" s="1"/>
  <c r="AX284" i="40" a="1"/>
  <c r="AX284" i="40" s="1"/>
  <c r="BE284" i="40" s="1"/>
  <c r="BF284" i="40" s="1"/>
  <c r="BG284" i="40" s="1"/>
  <c r="BH284" i="40" s="1"/>
  <c r="BN284" i="40" s="1"/>
  <c r="BO284" i="40" s="1"/>
  <c r="BP284" i="40" s="1"/>
  <c r="BD284" i="40" s="1"/>
  <c r="AX156" i="40" a="1"/>
  <c r="AX156" i="40" s="1"/>
  <c r="BE156" i="40" s="1"/>
  <c r="BF156" i="40" s="1"/>
  <c r="BG156" i="40" s="1"/>
  <c r="BH156" i="40" s="1"/>
  <c r="BN156" i="40" s="1"/>
  <c r="BO156" i="40" s="1"/>
  <c r="BP156" i="40" s="1"/>
  <c r="BD156" i="40" s="1"/>
  <c r="AX46" i="40" a="1"/>
  <c r="AX46" i="40" s="1"/>
  <c r="BE46" i="40" s="1"/>
  <c r="AX267" i="40" a="1"/>
  <c r="AX267" i="40" s="1"/>
  <c r="BE267" i="40" s="1"/>
  <c r="BF267" i="40" s="1"/>
  <c r="BG267" i="40" s="1"/>
  <c r="BH267" i="40" s="1"/>
  <c r="BN267" i="40" s="1"/>
  <c r="BO267" i="40" s="1"/>
  <c r="BP267" i="40" s="1"/>
  <c r="BD267" i="40" s="1"/>
  <c r="AX184" i="40" a="1"/>
  <c r="AX184" i="40" s="1"/>
  <c r="BE184" i="40" s="1"/>
  <c r="BF184" i="40" s="1"/>
  <c r="BG184" i="40" s="1"/>
  <c r="BH184" i="40" s="1"/>
  <c r="BN184" i="40" s="1"/>
  <c r="BO184" i="40" s="1"/>
  <c r="BP184" i="40" s="1"/>
  <c r="BD184" i="40" s="1"/>
  <c r="AX126" i="40" a="1"/>
  <c r="AX126" i="40" s="1"/>
  <c r="BE126" i="40" s="1"/>
  <c r="BF126" i="40" s="1"/>
  <c r="BG126" i="40" s="1"/>
  <c r="BH126" i="40" s="1"/>
  <c r="BN126" i="40" s="1"/>
  <c r="BO126" i="40" s="1"/>
  <c r="BP126" i="40" s="1"/>
  <c r="BD126" i="40" s="1"/>
  <c r="AX216" i="40" a="1"/>
  <c r="AX216" i="40" s="1"/>
  <c r="BE216" i="40" s="1"/>
  <c r="BF216" i="40" s="1"/>
  <c r="BG216" i="40" s="1"/>
  <c r="BH216" i="40" s="1"/>
  <c r="BN216" i="40" s="1"/>
  <c r="BO216" i="40" s="1"/>
  <c r="BP216" i="40" s="1"/>
  <c r="BD216" i="40" s="1"/>
  <c r="AX85" i="40" a="1"/>
  <c r="AX85" i="40" s="1"/>
  <c r="BE85" i="40" s="1"/>
  <c r="BF85" i="40" s="1"/>
  <c r="BG85" i="40" s="1"/>
  <c r="BH85" i="40" s="1"/>
  <c r="BN85" i="40" s="1"/>
  <c r="BO85" i="40" s="1"/>
  <c r="BP85" i="40" s="1"/>
  <c r="BD85" i="40" s="1"/>
  <c r="AX96" i="40" a="1"/>
  <c r="AX96" i="40" s="1"/>
  <c r="BE96" i="40" s="1"/>
  <c r="BF96" i="40" s="1"/>
  <c r="BG96" i="40" s="1"/>
  <c r="BH96" i="40" s="1"/>
  <c r="BN96" i="40" s="1"/>
  <c r="BO96" i="40" s="1"/>
  <c r="BP96" i="40" s="1"/>
  <c r="BD96" i="40" s="1"/>
  <c r="AX73" i="40" a="1"/>
  <c r="AX73" i="40" s="1"/>
  <c r="BE73" i="40" s="1"/>
  <c r="BF73" i="40" s="1"/>
  <c r="BG73" i="40" s="1"/>
  <c r="BH73" i="40" s="1"/>
  <c r="BN73" i="40" s="1"/>
  <c r="BO73" i="40" s="1"/>
  <c r="BP73" i="40" s="1"/>
  <c r="BD73" i="40" s="1"/>
  <c r="AX165" i="40" a="1"/>
  <c r="AX165" i="40" s="1"/>
  <c r="BE165" i="40" s="1"/>
  <c r="BF165" i="40" s="1"/>
  <c r="BG165" i="40" s="1"/>
  <c r="BH165" i="40" s="1"/>
  <c r="BN165" i="40" s="1"/>
  <c r="BO165" i="40" s="1"/>
  <c r="BP165" i="40" s="1"/>
  <c r="BD165" i="40" s="1"/>
  <c r="AX233" i="40" a="1"/>
  <c r="AX233" i="40" s="1"/>
  <c r="BE233" i="40" s="1"/>
  <c r="BF233" i="40" s="1"/>
  <c r="BG233" i="40" s="1"/>
  <c r="BH233" i="40" s="1"/>
  <c r="BN233" i="40" s="1"/>
  <c r="BO233" i="40" s="1"/>
  <c r="BP233" i="40" s="1"/>
  <c r="BD233" i="40" s="1"/>
  <c r="AX30" i="40" a="1"/>
  <c r="AX30" i="40" s="1"/>
  <c r="BE30" i="40" s="1"/>
  <c r="AX54" i="40" a="1"/>
  <c r="AX54" i="40" s="1"/>
  <c r="BE54" i="40" s="1"/>
  <c r="AX75" i="40" a="1"/>
  <c r="AX75" i="40" s="1"/>
  <c r="BE75" i="40" s="1"/>
  <c r="BF75" i="40" s="1"/>
  <c r="BG75" i="40" s="1"/>
  <c r="BH75" i="40" s="1"/>
  <c r="BN75" i="40" s="1"/>
  <c r="BO75" i="40" s="1"/>
  <c r="BP75" i="40" s="1"/>
  <c r="BD75" i="40" s="1"/>
  <c r="AX182" i="40" a="1"/>
  <c r="AX182" i="40" s="1"/>
  <c r="BE182" i="40" s="1"/>
  <c r="BF182" i="40" s="1"/>
  <c r="BG182" i="40" s="1"/>
  <c r="BH182" i="40" s="1"/>
  <c r="BN182" i="40" s="1"/>
  <c r="BO182" i="40" s="1"/>
  <c r="BP182" i="40" s="1"/>
  <c r="BD182" i="40" s="1"/>
  <c r="AX170" i="40" a="1"/>
  <c r="AX170" i="40" s="1"/>
  <c r="BE170" i="40" s="1"/>
  <c r="BF170" i="40" s="1"/>
  <c r="BG170" i="40" s="1"/>
  <c r="BH170" i="40" s="1"/>
  <c r="BN170" i="40" s="1"/>
  <c r="BO170" i="40" s="1"/>
  <c r="BP170" i="40" s="1"/>
  <c r="BD170" i="40" s="1"/>
  <c r="AX48" i="40" a="1"/>
  <c r="AX48" i="40" s="1"/>
  <c r="BE48" i="40" s="1"/>
  <c r="AX44" i="40" a="1"/>
  <c r="AX44" i="40" s="1"/>
  <c r="BE44" i="40" s="1"/>
  <c r="AX107" i="40" a="1"/>
  <c r="AX107" i="40" s="1"/>
  <c r="BE107" i="40" s="1"/>
  <c r="BF107" i="40" s="1"/>
  <c r="BG107" i="40" s="1"/>
  <c r="BH107" i="40" s="1"/>
  <c r="BN107" i="40" s="1"/>
  <c r="BO107" i="40" s="1"/>
  <c r="BP107" i="40" s="1"/>
  <c r="BD107" i="40" s="1"/>
  <c r="AX168" i="40" a="1"/>
  <c r="AX168" i="40" s="1"/>
  <c r="BE168" i="40" s="1"/>
  <c r="BF168" i="40" s="1"/>
  <c r="BG168" i="40" s="1"/>
  <c r="BH168" i="40" s="1"/>
  <c r="BN168" i="40" s="1"/>
  <c r="BO168" i="40" s="1"/>
  <c r="BP168" i="40" s="1"/>
  <c r="BD168" i="40" s="1"/>
  <c r="AX210" i="40" a="1"/>
  <c r="AX210" i="40" s="1"/>
  <c r="BE210" i="40" s="1"/>
  <c r="BF210" i="40" s="1"/>
  <c r="BG210" i="40" s="1"/>
  <c r="BH210" i="40" s="1"/>
  <c r="BN210" i="40" s="1"/>
  <c r="BO210" i="40" s="1"/>
  <c r="BP210" i="40" s="1"/>
  <c r="BD210" i="40" s="1"/>
  <c r="AX223" i="40" a="1"/>
  <c r="AX223" i="40" s="1"/>
  <c r="BE223" i="40" s="1"/>
  <c r="BF223" i="40" s="1"/>
  <c r="BG223" i="40" s="1"/>
  <c r="BH223" i="40" s="1"/>
  <c r="BN223" i="40" s="1"/>
  <c r="BO223" i="40" s="1"/>
  <c r="BP223" i="40" s="1"/>
  <c r="BD223" i="40" s="1"/>
  <c r="AX33" i="40" a="1"/>
  <c r="AX33" i="40" s="1"/>
  <c r="BE33" i="40" s="1"/>
  <c r="AX132" i="40" a="1"/>
  <c r="AX132" i="40" s="1"/>
  <c r="BE132" i="40" s="1"/>
  <c r="BF132" i="40" s="1"/>
  <c r="BG132" i="40" s="1"/>
  <c r="BH132" i="40" s="1"/>
  <c r="BN132" i="40" s="1"/>
  <c r="BO132" i="40" s="1"/>
  <c r="BP132" i="40" s="1"/>
  <c r="BD132" i="40" s="1"/>
  <c r="AX49" i="40" a="1"/>
  <c r="AX49" i="40" s="1"/>
  <c r="BE49" i="40" s="1"/>
  <c r="AX234" i="40" a="1"/>
  <c r="AX234" i="40" s="1"/>
  <c r="BE234" i="40" s="1"/>
  <c r="BF234" i="40" s="1"/>
  <c r="BG234" i="40" s="1"/>
  <c r="BH234" i="40" s="1"/>
  <c r="BN234" i="40" s="1"/>
  <c r="BO234" i="40" s="1"/>
  <c r="BP234" i="40" s="1"/>
  <c r="BD234" i="40" s="1"/>
  <c r="AX167" i="40" a="1"/>
  <c r="AX167" i="40" s="1"/>
  <c r="BE167" i="40" s="1"/>
  <c r="BF167" i="40" s="1"/>
  <c r="BG167" i="40" s="1"/>
  <c r="BH167" i="40" s="1"/>
  <c r="BN167" i="40" s="1"/>
  <c r="BO167" i="40" s="1"/>
  <c r="BP167" i="40" s="1"/>
  <c r="BD167" i="40" s="1"/>
  <c r="AX171" i="40" a="1"/>
  <c r="AX171" i="40" s="1"/>
  <c r="BE171" i="40" s="1"/>
  <c r="BF171" i="40" s="1"/>
  <c r="BG171" i="40" s="1"/>
  <c r="BH171" i="40" s="1"/>
  <c r="BN171" i="40" s="1"/>
  <c r="BO171" i="40" s="1"/>
  <c r="BP171" i="40" s="1"/>
  <c r="BD171" i="40" s="1"/>
  <c r="AX133" i="40" a="1"/>
  <c r="AX133" i="40" s="1"/>
  <c r="BE133" i="40" s="1"/>
  <c r="BF133" i="40" s="1"/>
  <c r="BG133" i="40" s="1"/>
  <c r="BH133" i="40" s="1"/>
  <c r="BN133" i="40" s="1"/>
  <c r="BO133" i="40" s="1"/>
  <c r="BP133" i="40" s="1"/>
  <c r="BD133" i="40" s="1"/>
  <c r="AX249" i="40" a="1"/>
  <c r="AX249" i="40" s="1"/>
  <c r="BE249" i="40" s="1"/>
  <c r="BF249" i="40" s="1"/>
  <c r="BG249" i="40" s="1"/>
  <c r="BH249" i="40" s="1"/>
  <c r="BN249" i="40" s="1"/>
  <c r="BO249" i="40" s="1"/>
  <c r="BP249" i="40" s="1"/>
  <c r="BD249" i="40" s="1"/>
  <c r="AX108" i="40" a="1"/>
  <c r="AX108" i="40" s="1"/>
  <c r="BE108" i="40" s="1"/>
  <c r="BF108" i="40" s="1"/>
  <c r="BG108" i="40" s="1"/>
  <c r="BH108" i="40" s="1"/>
  <c r="BN108" i="40" s="1"/>
  <c r="BO108" i="40" s="1"/>
  <c r="BP108" i="40" s="1"/>
  <c r="BD108" i="40" s="1"/>
  <c r="AX203" i="40" a="1"/>
  <c r="AX203" i="40" s="1"/>
  <c r="BE203" i="40" s="1"/>
  <c r="BF203" i="40" s="1"/>
  <c r="BG203" i="40" s="1"/>
  <c r="BH203" i="40" s="1"/>
  <c r="BN203" i="40" s="1"/>
  <c r="BO203" i="40" s="1"/>
  <c r="BP203" i="40" s="1"/>
  <c r="BD203" i="40" s="1"/>
  <c r="AX106" i="40" a="1"/>
  <c r="AX106" i="40" s="1"/>
  <c r="BE106" i="40" s="1"/>
  <c r="BF106" i="40" s="1"/>
  <c r="BG106" i="40" s="1"/>
  <c r="BH106" i="40" s="1"/>
  <c r="BN106" i="40" s="1"/>
  <c r="BO106" i="40" s="1"/>
  <c r="BP106" i="40" s="1"/>
  <c r="BD106" i="40" s="1"/>
  <c r="AX196" i="40" a="1"/>
  <c r="AX196" i="40" s="1"/>
  <c r="BE196" i="40" s="1"/>
  <c r="BF196" i="40" s="1"/>
  <c r="BG196" i="40" s="1"/>
  <c r="BH196" i="40" s="1"/>
  <c r="BN196" i="40" s="1"/>
  <c r="BO196" i="40" s="1"/>
  <c r="BP196" i="40" s="1"/>
  <c r="BD196" i="40" s="1"/>
  <c r="AX36" i="40" a="1"/>
  <c r="AX36" i="40" s="1"/>
  <c r="BE36" i="40" s="1"/>
  <c r="AX82" i="40" a="1"/>
  <c r="AX82" i="40" s="1"/>
  <c r="BE82" i="40" s="1"/>
  <c r="BF82" i="40" s="1"/>
  <c r="BG82" i="40" s="1"/>
  <c r="BH82" i="40" s="1"/>
  <c r="BN82" i="40" s="1"/>
  <c r="BO82" i="40" s="1"/>
  <c r="BP82" i="40" s="1"/>
  <c r="BD82" i="40" s="1"/>
  <c r="AX112" i="40" a="1"/>
  <c r="AX112" i="40" s="1"/>
  <c r="BE112" i="40" s="1"/>
  <c r="BF112" i="40" s="1"/>
  <c r="BG112" i="40" s="1"/>
  <c r="BH112" i="40" s="1"/>
  <c r="BN112" i="40" s="1"/>
  <c r="BO112" i="40" s="1"/>
  <c r="BP112" i="40" s="1"/>
  <c r="BD112" i="40" s="1"/>
  <c r="AX90" i="40" a="1"/>
  <c r="AX90" i="40" s="1"/>
  <c r="BE90" i="40" s="1"/>
  <c r="BF90" i="40" s="1"/>
  <c r="BG90" i="40" s="1"/>
  <c r="BH90" i="40" s="1"/>
  <c r="BN90" i="40" s="1"/>
  <c r="BO90" i="40" s="1"/>
  <c r="BP90" i="40" s="1"/>
  <c r="BD90" i="40" s="1"/>
  <c r="AX148" i="40" a="1"/>
  <c r="AX148" i="40" s="1"/>
  <c r="BE148" i="40" s="1"/>
  <c r="BF148" i="40" s="1"/>
  <c r="BG148" i="40" s="1"/>
  <c r="BH148" i="40" s="1"/>
  <c r="BN148" i="40" s="1"/>
  <c r="BO148" i="40" s="1"/>
  <c r="BP148" i="40" s="1"/>
  <c r="BD148" i="40" s="1"/>
  <c r="AX136" i="40" a="1"/>
  <c r="AX136" i="40" s="1"/>
  <c r="BE136" i="40" s="1"/>
  <c r="BF136" i="40" s="1"/>
  <c r="BG136" i="40" s="1"/>
  <c r="BH136" i="40" s="1"/>
  <c r="BN136" i="40" s="1"/>
  <c r="BO136" i="40" s="1"/>
  <c r="BP136" i="40" s="1"/>
  <c r="BD136" i="40" s="1"/>
  <c r="AX145" i="40" a="1"/>
  <c r="AX145" i="40" s="1"/>
  <c r="BE145" i="40" s="1"/>
  <c r="BF145" i="40" s="1"/>
  <c r="BG145" i="40" s="1"/>
  <c r="BH145" i="40" s="1"/>
  <c r="BN145" i="40" s="1"/>
  <c r="BO145" i="40" s="1"/>
  <c r="BP145" i="40" s="1"/>
  <c r="BD145" i="40" s="1"/>
  <c r="AX204" i="40" a="1"/>
  <c r="AX204" i="40" s="1"/>
  <c r="BE204" i="40" s="1"/>
  <c r="BF204" i="40" s="1"/>
  <c r="BG204" i="40" s="1"/>
  <c r="BH204" i="40" s="1"/>
  <c r="BN204" i="40" s="1"/>
  <c r="BO204" i="40" s="1"/>
  <c r="BP204" i="40" s="1"/>
  <c r="BD204" i="40" s="1"/>
  <c r="AX255" i="40" a="1"/>
  <c r="AX255" i="40" s="1"/>
  <c r="BE255" i="40" s="1"/>
  <c r="BF255" i="40" s="1"/>
  <c r="BG255" i="40" s="1"/>
  <c r="BH255" i="40" s="1"/>
  <c r="BN255" i="40" s="1"/>
  <c r="BO255" i="40" s="1"/>
  <c r="BP255" i="40" s="1"/>
  <c r="BD255" i="40" s="1"/>
  <c r="AX28" i="40" a="1"/>
  <c r="AX28" i="40" s="1"/>
  <c r="BE28" i="40" s="1"/>
  <c r="AX178" i="40" a="1"/>
  <c r="AX178" i="40" s="1"/>
  <c r="BE178" i="40" s="1"/>
  <c r="BF178" i="40" s="1"/>
  <c r="BG178" i="40" s="1"/>
  <c r="BH178" i="40" s="1"/>
  <c r="BN178" i="40" s="1"/>
  <c r="BO178" i="40" s="1"/>
  <c r="BP178" i="40" s="1"/>
  <c r="BD178" i="40" s="1"/>
  <c r="AX241" i="40" a="1"/>
  <c r="AX241" i="40" s="1"/>
  <c r="BE241" i="40" s="1"/>
  <c r="BF241" i="40" s="1"/>
  <c r="BG241" i="40" s="1"/>
  <c r="BH241" i="40" s="1"/>
  <c r="BN241" i="40" s="1"/>
  <c r="BO241" i="40" s="1"/>
  <c r="BP241" i="40" s="1"/>
  <c r="BD241" i="40" s="1"/>
  <c r="AX50" i="40" a="1"/>
  <c r="AX50" i="40" s="1"/>
  <c r="BE50" i="40" s="1"/>
  <c r="AX123" i="40" a="1"/>
  <c r="AX123" i="40" s="1"/>
  <c r="BE123" i="40" s="1"/>
  <c r="BF123" i="40" s="1"/>
  <c r="BG123" i="40" s="1"/>
  <c r="BH123" i="40" s="1"/>
  <c r="BN123" i="40" s="1"/>
  <c r="BO123" i="40" s="1"/>
  <c r="BP123" i="40" s="1"/>
  <c r="BD123" i="40" s="1"/>
  <c r="AX124" i="40" a="1"/>
  <c r="AX124" i="40" s="1"/>
  <c r="BE124" i="40" s="1"/>
  <c r="BF124" i="40" s="1"/>
  <c r="BG124" i="40" s="1"/>
  <c r="BH124" i="40" s="1"/>
  <c r="BN124" i="40" s="1"/>
  <c r="BO124" i="40" s="1"/>
  <c r="BP124" i="40" s="1"/>
  <c r="BD124" i="40" s="1"/>
  <c r="AX194" i="40" a="1"/>
  <c r="AX194" i="40" s="1"/>
  <c r="BE194" i="40" s="1"/>
  <c r="BF194" i="40" s="1"/>
  <c r="BG194" i="40" s="1"/>
  <c r="BH194" i="40" s="1"/>
  <c r="BN194" i="40" s="1"/>
  <c r="BO194" i="40" s="1"/>
  <c r="BP194" i="40" s="1"/>
  <c r="BD194" i="40" s="1"/>
  <c r="AX94" i="40" a="1"/>
  <c r="AX94" i="40" s="1"/>
  <c r="BE94" i="40" s="1"/>
  <c r="BF94" i="40" s="1"/>
  <c r="BG94" i="40" s="1"/>
  <c r="BH94" i="40" s="1"/>
  <c r="BN94" i="40" s="1"/>
  <c r="BO94" i="40" s="1"/>
  <c r="BP94" i="40" s="1"/>
  <c r="BD94" i="40" s="1"/>
  <c r="AX38" i="40" a="1"/>
  <c r="AX38" i="40" s="1"/>
  <c r="BE38" i="40" s="1"/>
  <c r="AX242" i="40" a="1"/>
  <c r="AX242" i="40" s="1"/>
  <c r="BE242" i="40" s="1"/>
  <c r="BF242" i="40" s="1"/>
  <c r="BG242" i="40" s="1"/>
  <c r="BH242" i="40" s="1"/>
  <c r="BN242" i="40" s="1"/>
  <c r="BO242" i="40" s="1"/>
  <c r="BP242" i="40" s="1"/>
  <c r="BD242" i="40" s="1"/>
  <c r="AX99" i="40" a="1"/>
  <c r="AX99" i="40" s="1"/>
  <c r="BE99" i="40" s="1"/>
  <c r="BF99" i="40" s="1"/>
  <c r="BG99" i="40" s="1"/>
  <c r="BH99" i="40" s="1"/>
  <c r="BN99" i="40" s="1"/>
  <c r="BO99" i="40" s="1"/>
  <c r="BP99" i="40" s="1"/>
  <c r="BD99" i="40" s="1"/>
  <c r="AX265" i="40" a="1"/>
  <c r="AX265" i="40" s="1"/>
  <c r="BE265" i="40" s="1"/>
  <c r="BF265" i="40" s="1"/>
  <c r="BG265" i="40" s="1"/>
  <c r="BH265" i="40" s="1"/>
  <c r="BN265" i="40" s="1"/>
  <c r="BO265" i="40" s="1"/>
  <c r="BP265" i="40" s="1"/>
  <c r="BD265" i="40" s="1"/>
  <c r="AX147" i="40" a="1"/>
  <c r="AX147" i="40" s="1"/>
  <c r="BE147" i="40" s="1"/>
  <c r="BF147" i="40" s="1"/>
  <c r="BG147" i="40" s="1"/>
  <c r="BH147" i="40" s="1"/>
  <c r="BN147" i="40" s="1"/>
  <c r="BO147" i="40" s="1"/>
  <c r="BP147" i="40" s="1"/>
  <c r="BD147" i="40" s="1"/>
  <c r="AX240" i="40" a="1"/>
  <c r="AX240" i="40" s="1"/>
  <c r="BE240" i="40" s="1"/>
  <c r="BF240" i="40" s="1"/>
  <c r="BG240" i="40" s="1"/>
  <c r="BH240" i="40" s="1"/>
  <c r="BN240" i="40" s="1"/>
  <c r="BO240" i="40" s="1"/>
  <c r="BP240" i="40" s="1"/>
  <c r="BD240" i="40" s="1"/>
  <c r="AX79" i="40" a="1"/>
  <c r="AX79" i="40" s="1"/>
  <c r="BE79" i="40" s="1"/>
  <c r="BF79" i="40" s="1"/>
  <c r="BG79" i="40" s="1"/>
  <c r="BH79" i="40" s="1"/>
  <c r="BN79" i="40" s="1"/>
  <c r="BO79" i="40" s="1"/>
  <c r="BP79" i="40" s="1"/>
  <c r="BD79" i="40" s="1"/>
  <c r="AX289" i="40" a="1"/>
  <c r="AX289" i="40" s="1"/>
  <c r="BE289" i="40" s="1"/>
  <c r="BF289" i="40" s="1"/>
  <c r="BG289" i="40" s="1"/>
  <c r="BH289" i="40" s="1"/>
  <c r="BN289" i="40" s="1"/>
  <c r="BO289" i="40" s="1"/>
  <c r="BP289" i="40" s="1"/>
  <c r="BD289" i="40" s="1"/>
  <c r="AX111" i="40" a="1"/>
  <c r="AX111" i="40" s="1"/>
  <c r="BE111" i="40" s="1"/>
  <c r="BF111" i="40" s="1"/>
  <c r="BG111" i="40" s="1"/>
  <c r="BH111" i="40" s="1"/>
  <c r="BN111" i="40" s="1"/>
  <c r="BO111" i="40" s="1"/>
  <c r="BP111" i="40" s="1"/>
  <c r="BD111" i="40" s="1"/>
  <c r="AX43" i="40" a="1"/>
  <c r="AX43" i="40" s="1"/>
  <c r="BE43" i="40" s="1"/>
  <c r="AX224" i="40" a="1"/>
  <c r="AX224" i="40" s="1"/>
  <c r="BE224" i="40" s="1"/>
  <c r="BF224" i="40" s="1"/>
  <c r="BG224" i="40" s="1"/>
  <c r="BH224" i="40" s="1"/>
  <c r="BN224" i="40" s="1"/>
  <c r="BO224" i="40" s="1"/>
  <c r="BP224" i="40" s="1"/>
  <c r="BD224" i="40" s="1"/>
  <c r="AX192" i="40" a="1"/>
  <c r="AX192" i="40" s="1"/>
  <c r="BE192" i="40" s="1"/>
  <c r="BF192" i="40" s="1"/>
  <c r="BG192" i="40" s="1"/>
  <c r="BH192" i="40" s="1"/>
  <c r="BN192" i="40" s="1"/>
  <c r="BO192" i="40" s="1"/>
  <c r="BP192" i="40" s="1"/>
  <c r="BD192" i="40" s="1"/>
  <c r="AX243" i="40" a="1"/>
  <c r="AX243" i="40" s="1"/>
  <c r="BE243" i="40" s="1"/>
  <c r="BF243" i="40" s="1"/>
  <c r="BG243" i="40" s="1"/>
  <c r="BH243" i="40" s="1"/>
  <c r="BN243" i="40" s="1"/>
  <c r="BO243" i="40" s="1"/>
  <c r="BP243" i="40" s="1"/>
  <c r="BD243" i="40" s="1"/>
  <c r="AX137" i="40" a="1"/>
  <c r="AX137" i="40" s="1"/>
  <c r="BE137" i="40" s="1"/>
  <c r="BF137" i="40" s="1"/>
  <c r="BG137" i="40" s="1"/>
  <c r="BH137" i="40" s="1"/>
  <c r="BN137" i="40" s="1"/>
  <c r="BO137" i="40" s="1"/>
  <c r="BP137" i="40" s="1"/>
  <c r="BD137" i="40" s="1"/>
  <c r="AX163" i="40" a="1"/>
  <c r="AX163" i="40" s="1"/>
  <c r="BE163" i="40" s="1"/>
  <c r="BF163" i="40" s="1"/>
  <c r="BG163" i="40" s="1"/>
  <c r="BH163" i="40" s="1"/>
  <c r="BN163" i="40" s="1"/>
  <c r="BO163" i="40" s="1"/>
  <c r="BP163" i="40" s="1"/>
  <c r="BD163" i="40" s="1"/>
  <c r="AX45" i="40" a="1"/>
  <c r="AX45" i="40" s="1"/>
  <c r="BE45" i="40" s="1"/>
  <c r="AX221" i="40" a="1"/>
  <c r="AX221" i="40" s="1"/>
  <c r="BE221" i="40" s="1"/>
  <c r="BF221" i="40" s="1"/>
  <c r="BG221" i="40" s="1"/>
  <c r="BH221" i="40" s="1"/>
  <c r="BN221" i="40" s="1"/>
  <c r="BO221" i="40" s="1"/>
  <c r="BP221" i="40" s="1"/>
  <c r="BD221" i="40" s="1"/>
  <c r="AX225" i="40" a="1"/>
  <c r="AX225" i="40" s="1"/>
  <c r="BE225" i="40" s="1"/>
  <c r="BF225" i="40" s="1"/>
  <c r="BG225" i="40" s="1"/>
  <c r="BH225" i="40" s="1"/>
  <c r="BN225" i="40" s="1"/>
  <c r="BO225" i="40" s="1"/>
  <c r="BP225" i="40" s="1"/>
  <c r="BD225" i="40" s="1"/>
  <c r="AX71" i="40" a="1"/>
  <c r="AX71" i="40" s="1"/>
  <c r="BE71" i="40" s="1"/>
  <c r="BF71" i="40" s="1"/>
  <c r="BG71" i="40" s="1"/>
  <c r="BH71" i="40" s="1"/>
  <c r="BN71" i="40" s="1"/>
  <c r="BO71" i="40" s="1"/>
  <c r="BP71" i="40" s="1"/>
  <c r="BD71" i="40" s="1"/>
  <c r="AX40" i="40" a="1"/>
  <c r="AX40" i="40" s="1"/>
  <c r="BE40" i="40" s="1"/>
  <c r="AX199" i="40" a="1"/>
  <c r="AX199" i="40" s="1"/>
  <c r="BE199" i="40" s="1"/>
  <c r="BF199" i="40" s="1"/>
  <c r="BG199" i="40" s="1"/>
  <c r="BH199" i="40" s="1"/>
  <c r="BN199" i="40" s="1"/>
  <c r="BO199" i="40" s="1"/>
  <c r="BP199" i="40" s="1"/>
  <c r="BD199" i="40" s="1"/>
  <c r="AX129" i="40" a="1"/>
  <c r="AX129" i="40" s="1"/>
  <c r="BE129" i="40" s="1"/>
  <c r="BF129" i="40" s="1"/>
  <c r="BG129" i="40" s="1"/>
  <c r="BH129" i="40" s="1"/>
  <c r="BN129" i="40" s="1"/>
  <c r="BO129" i="40" s="1"/>
  <c r="BP129" i="40" s="1"/>
  <c r="BD129" i="40" s="1"/>
  <c r="AX41" i="40" a="1"/>
  <c r="AX41" i="40" s="1"/>
  <c r="BE41" i="40" s="1"/>
  <c r="AX202" i="40" a="1"/>
  <c r="AX202" i="40" s="1"/>
  <c r="BE202" i="40" s="1"/>
  <c r="BF202" i="40" s="1"/>
  <c r="BG202" i="40" s="1"/>
  <c r="BH202" i="40" s="1"/>
  <c r="BN202" i="40" s="1"/>
  <c r="BO202" i="40" s="1"/>
  <c r="BP202" i="40" s="1"/>
  <c r="BD202" i="40" s="1"/>
  <c r="AX279" i="40" a="1"/>
  <c r="AX279" i="40" s="1"/>
  <c r="BE279" i="40" s="1"/>
  <c r="BF279" i="40" s="1"/>
  <c r="BG279" i="40" s="1"/>
  <c r="BH279" i="40" s="1"/>
  <c r="BN279" i="40" s="1"/>
  <c r="BO279" i="40" s="1"/>
  <c r="BP279" i="40" s="1"/>
  <c r="BD279" i="40" s="1"/>
  <c r="AX151" i="40" a="1"/>
  <c r="AX151" i="40" s="1"/>
  <c r="BE151" i="40" s="1"/>
  <c r="BF151" i="40" s="1"/>
  <c r="BG151" i="40" s="1"/>
  <c r="BH151" i="40" s="1"/>
  <c r="BN151" i="40" s="1"/>
  <c r="BO151" i="40" s="1"/>
  <c r="BP151" i="40" s="1"/>
  <c r="BD151" i="40" s="1"/>
  <c r="AX78" i="40" a="1"/>
  <c r="AX78" i="40" s="1"/>
  <c r="BE78" i="40" s="1"/>
  <c r="BF78" i="40" s="1"/>
  <c r="BG78" i="40" s="1"/>
  <c r="BH78" i="40" s="1"/>
  <c r="BN78" i="40" s="1"/>
  <c r="BO78" i="40" s="1"/>
  <c r="BP78" i="40" s="1"/>
  <c r="BD78" i="40" s="1"/>
  <c r="AX34" i="40" a="1"/>
  <c r="AX34" i="40" s="1"/>
  <c r="BE34" i="40" s="1"/>
  <c r="AX59" i="40" a="1"/>
  <c r="AX59" i="40" s="1"/>
  <c r="BE59" i="40" s="1"/>
  <c r="AX114" i="40" a="1"/>
  <c r="AX114" i="40" s="1"/>
  <c r="BE114" i="40" s="1"/>
  <c r="BF114" i="40" s="1"/>
  <c r="BG114" i="40" s="1"/>
  <c r="BH114" i="40" s="1"/>
  <c r="BN114" i="40" s="1"/>
  <c r="BO114" i="40" s="1"/>
  <c r="BP114" i="40" s="1"/>
  <c r="BD114" i="40" s="1"/>
  <c r="AX149" i="40" a="1"/>
  <c r="AX149" i="40" s="1"/>
  <c r="BE149" i="40" s="1"/>
  <c r="BF149" i="40" s="1"/>
  <c r="BG149" i="40" s="1"/>
  <c r="BH149" i="40" s="1"/>
  <c r="BN149" i="40" s="1"/>
  <c r="BO149" i="40" s="1"/>
  <c r="BP149" i="40" s="1"/>
  <c r="BD149" i="40" s="1"/>
  <c r="AX258" i="40" a="1"/>
  <c r="AX258" i="40" s="1"/>
  <c r="BE258" i="40" s="1"/>
  <c r="BF258" i="40" s="1"/>
  <c r="BG258" i="40" s="1"/>
  <c r="BH258" i="40" s="1"/>
  <c r="BN258" i="40" s="1"/>
  <c r="BO258" i="40" s="1"/>
  <c r="BP258" i="40" s="1"/>
  <c r="BD258" i="40" s="1"/>
  <c r="AX115" i="40" a="1"/>
  <c r="AX115" i="40" s="1"/>
  <c r="BE115" i="40" s="1"/>
  <c r="BF115" i="40" s="1"/>
  <c r="BG115" i="40" s="1"/>
  <c r="BH115" i="40" s="1"/>
  <c r="BN115" i="40" s="1"/>
  <c r="BO115" i="40" s="1"/>
  <c r="BP115" i="40" s="1"/>
  <c r="BD115" i="40" s="1"/>
  <c r="AX39" i="40" a="1"/>
  <c r="AX39" i="40" s="1"/>
  <c r="BE39" i="40" s="1"/>
  <c r="AX269" i="40" a="1"/>
  <c r="AX269" i="40" s="1"/>
  <c r="BE269" i="40" s="1"/>
  <c r="BF269" i="40" s="1"/>
  <c r="BG269" i="40" s="1"/>
  <c r="BH269" i="40" s="1"/>
  <c r="BN269" i="40" s="1"/>
  <c r="BO269" i="40" s="1"/>
  <c r="BP269" i="40" s="1"/>
  <c r="BD269" i="40" s="1"/>
  <c r="AX83" i="40" a="1"/>
  <c r="AX83" i="40" s="1"/>
  <c r="BE83" i="40" s="1"/>
  <c r="BF83" i="40" s="1"/>
  <c r="BG83" i="40" s="1"/>
  <c r="BH83" i="40" s="1"/>
  <c r="BN83" i="40" s="1"/>
  <c r="BO83" i="40" s="1"/>
  <c r="BP83" i="40" s="1"/>
  <c r="BD83" i="40" s="1"/>
  <c r="AX31" i="40" a="1"/>
  <c r="AX31" i="40" s="1"/>
  <c r="BE31" i="40" s="1"/>
  <c r="AX143" i="40" a="1"/>
  <c r="AX143" i="40" s="1"/>
  <c r="BE143" i="40" s="1"/>
  <c r="BF143" i="40" s="1"/>
  <c r="BG143" i="40" s="1"/>
  <c r="BH143" i="40" s="1"/>
  <c r="BN143" i="40" s="1"/>
  <c r="BO143" i="40" s="1"/>
  <c r="BP143" i="40" s="1"/>
  <c r="BD143" i="40" s="1"/>
  <c r="AX120" i="40" a="1"/>
  <c r="AX120" i="40" s="1"/>
  <c r="BE120" i="40" s="1"/>
  <c r="BF120" i="40" s="1"/>
  <c r="BG120" i="40" s="1"/>
  <c r="BH120" i="40" s="1"/>
  <c r="BN120" i="40" s="1"/>
  <c r="BO120" i="40" s="1"/>
  <c r="BP120" i="40" s="1"/>
  <c r="BD120" i="40" s="1"/>
  <c r="AX174" i="40" a="1"/>
  <c r="AX174" i="40" s="1"/>
  <c r="BE174" i="40" s="1"/>
  <c r="BF174" i="40" s="1"/>
  <c r="BG174" i="40" s="1"/>
  <c r="BH174" i="40" s="1"/>
  <c r="BN174" i="40" s="1"/>
  <c r="BO174" i="40" s="1"/>
  <c r="BP174" i="40" s="1"/>
  <c r="BD174" i="40" s="1"/>
  <c r="AX290" i="40" a="1"/>
  <c r="AX290" i="40" s="1"/>
  <c r="BE290" i="40" s="1"/>
  <c r="BF290" i="40" s="1"/>
  <c r="BG290" i="40" s="1"/>
  <c r="BH290" i="40" s="1"/>
  <c r="BN290" i="40" s="1"/>
  <c r="BO290" i="40" s="1"/>
  <c r="BP290" i="40" s="1"/>
  <c r="BD290" i="40" s="1"/>
  <c r="AX57" i="40" a="1"/>
  <c r="AX57" i="40" s="1"/>
  <c r="BE57" i="40" s="1"/>
  <c r="AX88" i="40" a="1"/>
  <c r="AX88" i="40" s="1"/>
  <c r="BE88" i="40" s="1"/>
  <c r="BF88" i="40" s="1"/>
  <c r="BG88" i="40" s="1"/>
  <c r="BH88" i="40" s="1"/>
  <c r="BN88" i="40" s="1"/>
  <c r="BO88" i="40" s="1"/>
  <c r="BP88" i="40" s="1"/>
  <c r="BD88" i="40" s="1"/>
  <c r="AX104" i="40" a="1"/>
  <c r="AX104" i="40" s="1"/>
  <c r="BE104" i="40" s="1"/>
  <c r="BF104" i="40" s="1"/>
  <c r="BG104" i="40" s="1"/>
  <c r="BH104" i="40" s="1"/>
  <c r="BN104" i="40" s="1"/>
  <c r="BO104" i="40" s="1"/>
  <c r="BP104" i="40" s="1"/>
  <c r="BD104" i="40" s="1"/>
  <c r="AX25" i="40" a="1"/>
  <c r="AX25" i="40" s="1"/>
  <c r="BE25" i="40" s="1"/>
  <c r="AX227" i="40" a="1"/>
  <c r="AX227" i="40" s="1"/>
  <c r="BE227" i="40" s="1"/>
  <c r="BF227" i="40" s="1"/>
  <c r="BG227" i="40" s="1"/>
  <c r="BH227" i="40" s="1"/>
  <c r="BN227" i="40" s="1"/>
  <c r="BO227" i="40" s="1"/>
  <c r="BP227" i="40" s="1"/>
  <c r="BD227" i="40" s="1"/>
  <c r="AX200" i="40" a="1"/>
  <c r="AX200" i="40" s="1"/>
  <c r="BE200" i="40" s="1"/>
  <c r="BF200" i="40" s="1"/>
  <c r="BG200" i="40" s="1"/>
  <c r="BH200" i="40" s="1"/>
  <c r="BN200" i="40" s="1"/>
  <c r="BO200" i="40" s="1"/>
  <c r="BP200" i="40" s="1"/>
  <c r="BD200" i="40" s="1"/>
  <c r="AX110" i="40" a="1"/>
  <c r="AX110" i="40" s="1"/>
  <c r="BE110" i="40" s="1"/>
  <c r="BF110" i="40" s="1"/>
  <c r="BG110" i="40" s="1"/>
  <c r="BH110" i="40" s="1"/>
  <c r="BN110" i="40" s="1"/>
  <c r="BO110" i="40" s="1"/>
  <c r="BP110" i="40" s="1"/>
  <c r="BD110" i="40" s="1"/>
  <c r="AX253" i="40" a="1"/>
  <c r="AX253" i="40" s="1"/>
  <c r="BE253" i="40" s="1"/>
  <c r="BF253" i="40" s="1"/>
  <c r="BG253" i="40" s="1"/>
  <c r="BH253" i="40" s="1"/>
  <c r="BN253" i="40" s="1"/>
  <c r="BO253" i="40" s="1"/>
  <c r="BP253" i="40" s="1"/>
  <c r="BD253" i="40" s="1"/>
  <c r="AX287" i="40" a="1"/>
  <c r="AX287" i="40" s="1"/>
  <c r="BE287" i="40" s="1"/>
  <c r="BF287" i="40" s="1"/>
  <c r="BG287" i="40" s="1"/>
  <c r="BH287" i="40" s="1"/>
  <c r="BN287" i="40" s="1"/>
  <c r="BO287" i="40" s="1"/>
  <c r="BP287" i="40" s="1"/>
  <c r="BD287" i="40" s="1"/>
  <c r="AX172" i="40" a="1"/>
  <c r="AX172" i="40" s="1"/>
  <c r="BE172" i="40" s="1"/>
  <c r="BF172" i="40" s="1"/>
  <c r="BG172" i="40" s="1"/>
  <c r="BH172" i="40" s="1"/>
  <c r="BN172" i="40" s="1"/>
  <c r="BO172" i="40" s="1"/>
  <c r="BP172" i="40" s="1"/>
  <c r="BD172" i="40" s="1"/>
  <c r="AX278" i="40" a="1"/>
  <c r="AX278" i="40" s="1"/>
  <c r="BE278" i="40" s="1"/>
  <c r="BF278" i="40" s="1"/>
  <c r="BG278" i="40" s="1"/>
  <c r="BH278" i="40" s="1"/>
  <c r="BN278" i="40" s="1"/>
  <c r="BO278" i="40" s="1"/>
  <c r="BP278" i="40" s="1"/>
  <c r="BD278" i="40" s="1"/>
  <c r="AX146" i="40" a="1"/>
  <c r="AX146" i="40" s="1"/>
  <c r="BE146" i="40" s="1"/>
  <c r="BF146" i="40" s="1"/>
  <c r="BG146" i="40" s="1"/>
  <c r="BH146" i="40" s="1"/>
  <c r="BN146" i="40" s="1"/>
  <c r="BO146" i="40" s="1"/>
  <c r="BP146" i="40" s="1"/>
  <c r="BD146" i="40" s="1"/>
  <c r="AX134" i="40" a="1"/>
  <c r="AX134" i="40" s="1"/>
  <c r="BE134" i="40" s="1"/>
  <c r="BF134" i="40" s="1"/>
  <c r="BG134" i="40" s="1"/>
  <c r="BH134" i="40" s="1"/>
  <c r="BN134" i="40" s="1"/>
  <c r="BO134" i="40" s="1"/>
  <c r="BP134" i="40" s="1"/>
  <c r="BD134" i="40" s="1"/>
  <c r="AX198" i="40" a="1"/>
  <c r="AX198" i="40" s="1"/>
  <c r="BE198" i="40" s="1"/>
  <c r="BF198" i="40" s="1"/>
  <c r="BG198" i="40" s="1"/>
  <c r="BH198" i="40" s="1"/>
  <c r="BN198" i="40" s="1"/>
  <c r="BO198" i="40" s="1"/>
  <c r="BP198" i="40" s="1"/>
  <c r="BD198" i="40" s="1"/>
  <c r="AX51" i="40" a="1"/>
  <c r="AX51" i="40" s="1"/>
  <c r="BE51" i="40" s="1"/>
  <c r="AX95" i="40" a="1"/>
  <c r="AX95" i="40" s="1"/>
  <c r="BE95" i="40" s="1"/>
  <c r="BF95" i="40" s="1"/>
  <c r="BG95" i="40" s="1"/>
  <c r="BH95" i="40" s="1"/>
  <c r="BN95" i="40" s="1"/>
  <c r="BO95" i="40" s="1"/>
  <c r="BP95" i="40" s="1"/>
  <c r="BD95" i="40" s="1"/>
  <c r="AX273" i="40" a="1"/>
  <c r="AX273" i="40" s="1"/>
  <c r="BE273" i="40" s="1"/>
  <c r="BF273" i="40" s="1"/>
  <c r="BG273" i="40" s="1"/>
  <c r="BH273" i="40" s="1"/>
  <c r="BN273" i="40" s="1"/>
  <c r="BO273" i="40" s="1"/>
  <c r="BP273" i="40" s="1"/>
  <c r="BD273" i="40" s="1"/>
  <c r="AX179" i="40" a="1"/>
  <c r="AX179" i="40" s="1"/>
  <c r="BE179" i="40" s="1"/>
  <c r="BF179" i="40" s="1"/>
  <c r="BG179" i="40" s="1"/>
  <c r="BH179" i="40" s="1"/>
  <c r="BN179" i="40" s="1"/>
  <c r="BO179" i="40" s="1"/>
  <c r="BP179" i="40" s="1"/>
  <c r="BD179" i="40" s="1"/>
  <c r="AX139" i="40" a="1"/>
  <c r="AX139" i="40" s="1"/>
  <c r="BE139" i="40" s="1"/>
  <c r="BF139" i="40" s="1"/>
  <c r="BG139" i="40" s="1"/>
  <c r="BH139" i="40" s="1"/>
  <c r="BN139" i="40" s="1"/>
  <c r="BO139" i="40" s="1"/>
  <c r="BP139" i="40" s="1"/>
  <c r="BD139" i="40" s="1"/>
  <c r="AX231" i="40" a="1"/>
  <c r="AX231" i="40" s="1"/>
  <c r="BE231" i="40" s="1"/>
  <c r="BF231" i="40" s="1"/>
  <c r="BG231" i="40" s="1"/>
  <c r="BH231" i="40" s="1"/>
  <c r="BN231" i="40" s="1"/>
  <c r="BO231" i="40" s="1"/>
  <c r="BP231" i="40" s="1"/>
  <c r="BD231" i="40" s="1"/>
  <c r="AX144" i="40" a="1"/>
  <c r="AX144" i="40" s="1"/>
  <c r="BE144" i="40" s="1"/>
  <c r="BF144" i="40" s="1"/>
  <c r="BG144" i="40" s="1"/>
  <c r="BH144" i="40" s="1"/>
  <c r="BN144" i="40" s="1"/>
  <c r="BO144" i="40" s="1"/>
  <c r="BP144" i="40" s="1"/>
  <c r="BD144" i="40" s="1"/>
  <c r="AX257" i="40" a="1"/>
  <c r="AX257" i="40" s="1"/>
  <c r="BE257" i="40" s="1"/>
  <c r="BF257" i="40" s="1"/>
  <c r="BG257" i="40" s="1"/>
  <c r="BH257" i="40" s="1"/>
  <c r="BN257" i="40" s="1"/>
  <c r="BO257" i="40" s="1"/>
  <c r="BP257" i="40" s="1"/>
  <c r="BD257" i="40" s="1"/>
  <c r="AX55" i="40" a="1"/>
  <c r="AX55" i="40" s="1"/>
  <c r="BE55" i="40" s="1"/>
  <c r="AX276" i="40" a="1"/>
  <c r="AX276" i="40" s="1"/>
  <c r="BE276" i="40" s="1"/>
  <c r="BF276" i="40" s="1"/>
  <c r="BG276" i="40" s="1"/>
  <c r="BH276" i="40" s="1"/>
  <c r="BN276" i="40" s="1"/>
  <c r="BO276" i="40" s="1"/>
  <c r="BP276" i="40" s="1"/>
  <c r="BD276" i="40" s="1"/>
  <c r="AX164" i="40" a="1"/>
  <c r="AX164" i="40" s="1"/>
  <c r="BE164" i="40" s="1"/>
  <c r="BF164" i="40" s="1"/>
  <c r="BG164" i="40" s="1"/>
  <c r="BH164" i="40" s="1"/>
  <c r="BN164" i="40" s="1"/>
  <c r="BO164" i="40" s="1"/>
  <c r="BP164" i="40" s="1"/>
  <c r="BD164" i="40" s="1"/>
  <c r="AX217" i="40" a="1"/>
  <c r="AX217" i="40" s="1"/>
  <c r="BE217" i="40" s="1"/>
  <c r="BF217" i="40" s="1"/>
  <c r="BG217" i="40" s="1"/>
  <c r="BH217" i="40" s="1"/>
  <c r="BN217" i="40" s="1"/>
  <c r="BO217" i="40" s="1"/>
  <c r="BP217" i="40" s="1"/>
  <c r="BD217" i="40" s="1"/>
  <c r="AX74" i="40" a="1"/>
  <c r="AX74" i="40" s="1"/>
  <c r="BE74" i="40" s="1"/>
  <c r="BF74" i="40" s="1"/>
  <c r="BG74" i="40" s="1"/>
  <c r="BH74" i="40" s="1"/>
  <c r="BN74" i="40" s="1"/>
  <c r="BO74" i="40" s="1"/>
  <c r="BP74" i="40" s="1"/>
  <c r="BD74" i="40" s="1"/>
  <c r="AX226" i="40" a="1"/>
  <c r="AX226" i="40" s="1"/>
  <c r="BE226" i="40" s="1"/>
  <c r="BF226" i="40" s="1"/>
  <c r="BG226" i="40" s="1"/>
  <c r="BH226" i="40" s="1"/>
  <c r="BN226" i="40" s="1"/>
  <c r="BO226" i="40" s="1"/>
  <c r="BP226" i="40" s="1"/>
  <c r="BD226" i="40" s="1"/>
  <c r="AX181" i="40" a="1"/>
  <c r="AX181" i="40" s="1"/>
  <c r="BE181" i="40" s="1"/>
  <c r="BF181" i="40" s="1"/>
  <c r="BG181" i="40" s="1"/>
  <c r="BH181" i="40" s="1"/>
  <c r="BN181" i="40" s="1"/>
  <c r="BO181" i="40" s="1"/>
  <c r="BP181" i="40" s="1"/>
  <c r="BD181" i="40" s="1"/>
  <c r="AX121" i="40" a="1"/>
  <c r="AX121" i="40" s="1"/>
  <c r="BE121" i="40" s="1"/>
  <c r="BF121" i="40" s="1"/>
  <c r="BG121" i="40" s="1"/>
  <c r="BH121" i="40" s="1"/>
  <c r="BN121" i="40" s="1"/>
  <c r="BO121" i="40" s="1"/>
  <c r="BP121" i="40" s="1"/>
  <c r="BD121" i="40" s="1"/>
  <c r="AX250" i="40" a="1"/>
  <c r="AX250" i="40" s="1"/>
  <c r="BE250" i="40" s="1"/>
  <c r="BF250" i="40" s="1"/>
  <c r="BG250" i="40" s="1"/>
  <c r="BH250" i="40" s="1"/>
  <c r="BN250" i="40" s="1"/>
  <c r="BO250" i="40" s="1"/>
  <c r="BP250" i="40" s="1"/>
  <c r="BD250" i="40" s="1"/>
  <c r="AX185" i="40" a="1"/>
  <c r="AX185" i="40" s="1"/>
  <c r="BE185" i="40" s="1"/>
  <c r="BF185" i="40" s="1"/>
  <c r="BG185" i="40" s="1"/>
  <c r="BH185" i="40" s="1"/>
  <c r="BN185" i="40" s="1"/>
  <c r="BO185" i="40" s="1"/>
  <c r="BP185" i="40" s="1"/>
  <c r="BD185" i="40" s="1"/>
  <c r="AX84" i="40" a="1"/>
  <c r="AX84" i="40" s="1"/>
  <c r="BE84" i="40" s="1"/>
  <c r="BF84" i="40" s="1"/>
  <c r="BG84" i="40" s="1"/>
  <c r="BH84" i="40" s="1"/>
  <c r="BN84" i="40" s="1"/>
  <c r="BO84" i="40" s="1"/>
  <c r="BP84" i="40" s="1"/>
  <c r="BD84" i="40" s="1"/>
  <c r="AX277" i="40" a="1"/>
  <c r="AX277" i="40" s="1"/>
  <c r="BE277" i="40" s="1"/>
  <c r="BF277" i="40" s="1"/>
  <c r="BG277" i="40" s="1"/>
  <c r="BH277" i="40" s="1"/>
  <c r="BN277" i="40" s="1"/>
  <c r="BO277" i="40" s="1"/>
  <c r="BP277" i="40" s="1"/>
  <c r="BD277" i="40" s="1"/>
  <c r="AX118" i="40" a="1"/>
  <c r="AX118" i="40" s="1"/>
  <c r="BE118" i="40" s="1"/>
  <c r="BF118" i="40" s="1"/>
  <c r="BG118" i="40" s="1"/>
  <c r="BH118" i="40" s="1"/>
  <c r="BN118" i="40" s="1"/>
  <c r="BO118" i="40" s="1"/>
  <c r="BP118" i="40" s="1"/>
  <c r="BD118" i="40" s="1"/>
  <c r="AX56" i="40" a="1"/>
  <c r="AX56" i="40" s="1"/>
  <c r="BE56" i="40" s="1"/>
  <c r="AX42" i="40" a="1"/>
  <c r="AX42" i="40" s="1"/>
  <c r="BE42" i="40" s="1"/>
  <c r="AX53" i="40" a="1"/>
  <c r="AX53" i="40" s="1"/>
  <c r="BE53" i="40" s="1"/>
  <c r="AX80" i="40" a="1"/>
  <c r="AX80" i="40" s="1"/>
  <c r="BE80" i="40" s="1"/>
  <c r="BF80" i="40" s="1"/>
  <c r="BG80" i="40" s="1"/>
  <c r="BH80" i="40" s="1"/>
  <c r="BN80" i="40" s="1"/>
  <c r="BO80" i="40" s="1"/>
  <c r="BP80" i="40" s="1"/>
  <c r="BD80" i="40" s="1"/>
  <c r="AX190" i="40" a="1"/>
  <c r="AX190" i="40" s="1"/>
  <c r="BE190" i="40" s="1"/>
  <c r="BF190" i="40" s="1"/>
  <c r="BG190" i="40" s="1"/>
  <c r="BH190" i="40" s="1"/>
  <c r="BN190" i="40" s="1"/>
  <c r="BO190" i="40" s="1"/>
  <c r="BP190" i="40" s="1"/>
  <c r="BD190" i="40" s="1"/>
  <c r="AX205" i="40" a="1"/>
  <c r="AX205" i="40" s="1"/>
  <c r="BE205" i="40" s="1"/>
  <c r="BF205" i="40" s="1"/>
  <c r="BG205" i="40" s="1"/>
  <c r="BH205" i="40" s="1"/>
  <c r="BN205" i="40" s="1"/>
  <c r="BO205" i="40" s="1"/>
  <c r="BP205" i="40" s="1"/>
  <c r="BD205" i="40" s="1"/>
  <c r="AX128" i="40" a="1"/>
  <c r="AX128" i="40" s="1"/>
  <c r="BE128" i="40" s="1"/>
  <c r="BF128" i="40" s="1"/>
  <c r="BG128" i="40" s="1"/>
  <c r="BH128" i="40" s="1"/>
  <c r="BN128" i="40" s="1"/>
  <c r="BO128" i="40" s="1"/>
  <c r="BP128" i="40" s="1"/>
  <c r="BD128" i="40" s="1"/>
  <c r="AX105" i="40" a="1"/>
  <c r="AX105" i="40" s="1"/>
  <c r="BE105" i="40" s="1"/>
  <c r="BF105" i="40" s="1"/>
  <c r="BG105" i="40" s="1"/>
  <c r="BH105" i="40" s="1"/>
  <c r="BN105" i="40" s="1"/>
  <c r="BO105" i="40" s="1"/>
  <c r="BP105" i="40" s="1"/>
  <c r="BD105" i="40" s="1"/>
  <c r="AX188" i="40" a="1"/>
  <c r="AX188" i="40" s="1"/>
  <c r="BE188" i="40" s="1"/>
  <c r="BF188" i="40" s="1"/>
  <c r="BG188" i="40" s="1"/>
  <c r="BH188" i="40" s="1"/>
  <c r="BN188" i="40" s="1"/>
  <c r="BO188" i="40" s="1"/>
  <c r="BP188" i="40" s="1"/>
  <c r="BD188" i="40" s="1"/>
  <c r="AX29" i="40" a="1"/>
  <c r="AX29" i="40" s="1"/>
  <c r="BE29" i="40" s="1"/>
  <c r="AX219" i="40" a="1"/>
  <c r="AX219" i="40" s="1"/>
  <c r="BE219" i="40" s="1"/>
  <c r="BF219" i="40" s="1"/>
  <c r="BG219" i="40" s="1"/>
  <c r="BH219" i="40" s="1"/>
  <c r="BN219" i="40" s="1"/>
  <c r="BO219" i="40" s="1"/>
  <c r="BP219" i="40" s="1"/>
  <c r="BD219" i="40" s="1"/>
  <c r="AX266" i="40" a="1"/>
  <c r="AX266" i="40" s="1"/>
  <c r="BE266" i="40" s="1"/>
  <c r="BF266" i="40" s="1"/>
  <c r="BG266" i="40" s="1"/>
  <c r="BH266" i="40" s="1"/>
  <c r="BN266" i="40" s="1"/>
  <c r="BO266" i="40" s="1"/>
  <c r="BP266" i="40" s="1"/>
  <c r="BD266" i="40" s="1"/>
  <c r="AX122" i="40" a="1"/>
  <c r="AX122" i="40" s="1"/>
  <c r="BE122" i="40" s="1"/>
  <c r="BF122" i="40" s="1"/>
  <c r="BG122" i="40" s="1"/>
  <c r="BH122" i="40" s="1"/>
  <c r="BN122" i="40" s="1"/>
  <c r="BO122" i="40" s="1"/>
  <c r="BP122" i="40" s="1"/>
  <c r="BD122" i="40" s="1"/>
  <c r="AX195" i="40" a="1"/>
  <c r="AX195" i="40" s="1"/>
  <c r="BE195" i="40" s="1"/>
  <c r="BF195" i="40" s="1"/>
  <c r="BG195" i="40" s="1"/>
  <c r="BH195" i="40" s="1"/>
  <c r="BN195" i="40" s="1"/>
  <c r="BO195" i="40" s="1"/>
  <c r="BP195" i="40" s="1"/>
  <c r="BD195" i="40" s="1"/>
  <c r="AX69" i="40" a="1"/>
  <c r="AX69" i="40" s="1"/>
  <c r="BE69" i="40" s="1"/>
  <c r="BF69" i="40" s="1"/>
  <c r="BG69" i="40" s="1"/>
  <c r="BH69" i="40" s="1"/>
  <c r="BN69" i="40" s="1"/>
  <c r="BO69" i="40" s="1"/>
  <c r="BP69" i="40" s="1"/>
  <c r="BD69" i="40" s="1"/>
  <c r="AX47" i="40" a="1"/>
  <c r="AX47" i="40" s="1"/>
  <c r="BE47" i="40" s="1"/>
  <c r="AX263" i="40" a="1"/>
  <c r="AX263" i="40" s="1"/>
  <c r="BE263" i="40" s="1"/>
  <c r="BF263" i="40" s="1"/>
  <c r="BG263" i="40" s="1"/>
  <c r="BH263" i="40" s="1"/>
  <c r="BN263" i="40" s="1"/>
  <c r="BO263" i="40" s="1"/>
  <c r="BP263" i="40" s="1"/>
  <c r="BD263" i="40" s="1"/>
  <c r="AX186" i="40" a="1"/>
  <c r="AX186" i="40" s="1"/>
  <c r="BE186" i="40" s="1"/>
  <c r="BF186" i="40" s="1"/>
  <c r="BG186" i="40" s="1"/>
  <c r="BH186" i="40" s="1"/>
  <c r="BN186" i="40" s="1"/>
  <c r="BO186" i="40" s="1"/>
  <c r="BP186" i="40" s="1"/>
  <c r="BD186" i="40" s="1"/>
  <c r="AX246" i="40" a="1"/>
  <c r="AX246" i="40" s="1"/>
  <c r="BE246" i="40" s="1"/>
  <c r="BF246" i="40" s="1"/>
  <c r="BG246" i="40" s="1"/>
  <c r="BH246" i="40" s="1"/>
  <c r="BN246" i="40" s="1"/>
  <c r="BO246" i="40" s="1"/>
  <c r="BP246" i="40" s="1"/>
  <c r="BD246" i="40" s="1"/>
  <c r="AX274" i="40" a="1"/>
  <c r="AX274" i="40" s="1"/>
  <c r="BE274" i="40" s="1"/>
  <c r="BF274" i="40" s="1"/>
  <c r="BG274" i="40" s="1"/>
  <c r="BH274" i="40" s="1"/>
  <c r="BN274" i="40" s="1"/>
  <c r="BO274" i="40" s="1"/>
  <c r="BP274" i="40" s="1"/>
  <c r="BD274" i="40" s="1"/>
  <c r="AX262" i="40" a="1"/>
  <c r="AX262" i="40" s="1"/>
  <c r="BE262" i="40" s="1"/>
  <c r="BF262" i="40" s="1"/>
  <c r="BG262" i="40" s="1"/>
  <c r="BH262" i="40" s="1"/>
  <c r="BN262" i="40" s="1"/>
  <c r="BO262" i="40" s="1"/>
  <c r="BP262" i="40" s="1"/>
  <c r="BD262" i="40" s="1"/>
  <c r="AX67" i="40" a="1"/>
  <c r="AX67" i="40" s="1"/>
  <c r="BE67" i="40" s="1"/>
  <c r="BF67" i="40" s="1"/>
  <c r="BG67" i="40" s="1"/>
  <c r="BH67" i="40" s="1"/>
  <c r="BN67" i="40" s="1"/>
  <c r="BO67" i="40" s="1"/>
  <c r="BP67" i="40" s="1"/>
  <c r="BD67" i="40" s="1"/>
  <c r="AX152" i="40" a="1"/>
  <c r="AX152" i="40" s="1"/>
  <c r="BE152" i="40" s="1"/>
  <c r="BF152" i="40" s="1"/>
  <c r="BG152" i="40" s="1"/>
  <c r="BH152" i="40" s="1"/>
  <c r="BN152" i="40" s="1"/>
  <c r="BO152" i="40" s="1"/>
  <c r="BP152" i="40" s="1"/>
  <c r="BD152" i="40" s="1"/>
  <c r="AX228" i="40" a="1"/>
  <c r="AX228" i="40" s="1"/>
  <c r="BE228" i="40" s="1"/>
  <c r="BF228" i="40" s="1"/>
  <c r="BG228" i="40" s="1"/>
  <c r="BH228" i="40" s="1"/>
  <c r="BN228" i="40" s="1"/>
  <c r="BO228" i="40" s="1"/>
  <c r="BP228" i="40" s="1"/>
  <c r="BD228" i="40" s="1"/>
  <c r="AX117" i="40" a="1"/>
  <c r="AX117" i="40" s="1"/>
  <c r="BE117" i="40" s="1"/>
  <c r="BF117" i="40" s="1"/>
  <c r="BG117" i="40" s="1"/>
  <c r="BH117" i="40" s="1"/>
  <c r="BN117" i="40" s="1"/>
  <c r="BO117" i="40" s="1"/>
  <c r="BP117" i="40" s="1"/>
  <c r="BD117" i="40" s="1"/>
  <c r="AX76" i="40" a="1"/>
  <c r="AX76" i="40" s="1"/>
  <c r="BE76" i="40" s="1"/>
  <c r="BF76" i="40" s="1"/>
  <c r="BG76" i="40" s="1"/>
  <c r="BH76" i="40" s="1"/>
  <c r="BN76" i="40" s="1"/>
  <c r="BO76" i="40" s="1"/>
  <c r="BP76" i="40" s="1"/>
  <c r="BD76" i="40" s="1"/>
  <c r="AX239" i="40" a="1"/>
  <c r="AX239" i="40" s="1"/>
  <c r="BE239" i="40" s="1"/>
  <c r="BF239" i="40" s="1"/>
  <c r="BG239" i="40" s="1"/>
  <c r="BH239" i="40" s="1"/>
  <c r="BN239" i="40" s="1"/>
  <c r="BO239" i="40" s="1"/>
  <c r="BP239" i="40" s="1"/>
  <c r="BD239" i="40" s="1"/>
  <c r="AX119" i="40" a="1"/>
  <c r="AX119" i="40" s="1"/>
  <c r="BE119" i="40" s="1"/>
  <c r="BF119" i="40" s="1"/>
  <c r="BG119" i="40" s="1"/>
  <c r="BH119" i="40" s="1"/>
  <c r="BN119" i="40" s="1"/>
  <c r="BO119" i="40" s="1"/>
  <c r="BP119" i="40" s="1"/>
  <c r="BD119" i="40" s="1"/>
  <c r="AX183" i="40" a="1"/>
  <c r="AX183" i="40" s="1"/>
  <c r="BE183" i="40" s="1"/>
  <c r="BF183" i="40" s="1"/>
  <c r="BG183" i="40" s="1"/>
  <c r="BH183" i="40" s="1"/>
  <c r="BN183" i="40" s="1"/>
  <c r="BO183" i="40" s="1"/>
  <c r="BP183" i="40" s="1"/>
  <c r="BD183" i="40" s="1"/>
  <c r="AX77" i="40" a="1"/>
  <c r="AX77" i="40" s="1"/>
  <c r="BE77" i="40" s="1"/>
  <c r="BF77" i="40" s="1"/>
  <c r="BG77" i="40" s="1"/>
  <c r="BH77" i="40" s="1"/>
  <c r="BN77" i="40" s="1"/>
  <c r="BO77" i="40" s="1"/>
  <c r="BP77" i="40" s="1"/>
  <c r="BD77" i="40" s="1"/>
  <c r="AX209" i="40" a="1"/>
  <c r="AX209" i="40" s="1"/>
  <c r="BE209" i="40" s="1"/>
  <c r="BF209" i="40" s="1"/>
  <c r="BG209" i="40" s="1"/>
  <c r="BH209" i="40" s="1"/>
  <c r="BN209" i="40" s="1"/>
  <c r="BO209" i="40" s="1"/>
  <c r="BP209" i="40" s="1"/>
  <c r="BD209" i="40" s="1"/>
  <c r="AX140" i="40" a="1"/>
  <c r="AX140" i="40" s="1"/>
  <c r="BE140" i="40" s="1"/>
  <c r="BF140" i="40" s="1"/>
  <c r="BG140" i="40" s="1"/>
  <c r="BH140" i="40" s="1"/>
  <c r="BN140" i="40" s="1"/>
  <c r="BO140" i="40" s="1"/>
  <c r="BP140" i="40" s="1"/>
  <c r="BD140" i="40" s="1"/>
  <c r="AX251" i="40" a="1"/>
  <c r="AX251" i="40" s="1"/>
  <c r="BE251" i="40" s="1"/>
  <c r="BF251" i="40" s="1"/>
  <c r="BG251" i="40" s="1"/>
  <c r="BH251" i="40" s="1"/>
  <c r="BN251" i="40" s="1"/>
  <c r="BO251" i="40" s="1"/>
  <c r="BP251" i="40" s="1"/>
  <c r="BD251" i="40" s="1"/>
  <c r="AX282" i="40" a="1"/>
  <c r="AX282" i="40" s="1"/>
  <c r="BE282" i="40" s="1"/>
  <c r="BF282" i="40" s="1"/>
  <c r="BG282" i="40" s="1"/>
  <c r="BH282" i="40" s="1"/>
  <c r="BN282" i="40" s="1"/>
  <c r="BO282" i="40" s="1"/>
  <c r="BP282" i="40" s="1"/>
  <c r="BD282" i="40" s="1"/>
  <c r="AX191" i="40" a="1"/>
  <c r="AX191" i="40" s="1"/>
  <c r="BE191" i="40" s="1"/>
  <c r="BF191" i="40" s="1"/>
  <c r="BG191" i="40" s="1"/>
  <c r="BH191" i="40" s="1"/>
  <c r="BN191" i="40" s="1"/>
  <c r="BO191" i="40" s="1"/>
  <c r="BP191" i="40" s="1"/>
  <c r="BD191" i="40" s="1"/>
  <c r="AX193" i="40" a="1"/>
  <c r="AX193" i="40" s="1"/>
  <c r="BE193" i="40" s="1"/>
  <c r="BF193" i="40" s="1"/>
  <c r="BG193" i="40" s="1"/>
  <c r="BH193" i="40" s="1"/>
  <c r="BN193" i="40" s="1"/>
  <c r="BO193" i="40" s="1"/>
  <c r="BP193" i="40" s="1"/>
  <c r="BD193" i="40" s="1"/>
  <c r="AX92" i="40" a="1"/>
  <c r="AX92" i="40" s="1"/>
  <c r="BE92" i="40" s="1"/>
  <c r="BF92" i="40" s="1"/>
  <c r="BG92" i="40" s="1"/>
  <c r="BH92" i="40" s="1"/>
  <c r="BN92" i="40" s="1"/>
  <c r="BO92" i="40" s="1"/>
  <c r="BP92" i="40" s="1"/>
  <c r="BD92" i="40" s="1"/>
  <c r="AX180" i="40" a="1"/>
  <c r="AX180" i="40" s="1"/>
  <c r="BE180" i="40" s="1"/>
  <c r="BF180" i="40" s="1"/>
  <c r="BG180" i="40" s="1"/>
  <c r="BH180" i="40" s="1"/>
  <c r="BN180" i="40" s="1"/>
  <c r="BO180" i="40" s="1"/>
  <c r="BP180" i="40" s="1"/>
  <c r="BD180" i="40" s="1"/>
  <c r="AX63" i="40" a="1"/>
  <c r="AX63" i="40" s="1"/>
  <c r="BE63" i="40" s="1"/>
  <c r="AX244" i="40" a="1"/>
  <c r="AX244" i="40" s="1"/>
  <c r="BE244" i="40" s="1"/>
  <c r="BF244" i="40" s="1"/>
  <c r="BG244" i="40" s="1"/>
  <c r="BH244" i="40" s="1"/>
  <c r="BN244" i="40" s="1"/>
  <c r="BO244" i="40" s="1"/>
  <c r="BP244" i="40" s="1"/>
  <c r="BD244" i="40" s="1"/>
  <c r="AX160" i="40" a="1"/>
  <c r="AX160" i="40" s="1"/>
  <c r="BE160" i="40" s="1"/>
  <c r="BF160" i="40" s="1"/>
  <c r="BG160" i="40" s="1"/>
  <c r="BH160" i="40" s="1"/>
  <c r="BN160" i="40" s="1"/>
  <c r="BO160" i="40" s="1"/>
  <c r="BP160" i="40" s="1"/>
  <c r="BD160" i="40" s="1"/>
  <c r="AX89" i="40" a="1"/>
  <c r="AX89" i="40" s="1"/>
  <c r="BE89" i="40" s="1"/>
  <c r="BF89" i="40" s="1"/>
  <c r="BG89" i="40" s="1"/>
  <c r="BH89" i="40" s="1"/>
  <c r="BN89" i="40" s="1"/>
  <c r="BO89" i="40" s="1"/>
  <c r="BP89" i="40" s="1"/>
  <c r="BD89" i="40" s="1"/>
  <c r="AX212" i="40" a="1"/>
  <c r="AX212" i="40" s="1"/>
  <c r="BE212" i="40" s="1"/>
  <c r="BF212" i="40" s="1"/>
  <c r="BG212" i="40" s="1"/>
  <c r="BH212" i="40" s="1"/>
  <c r="BN212" i="40" s="1"/>
  <c r="BO212" i="40" s="1"/>
  <c r="BP212" i="40" s="1"/>
  <c r="BD212" i="40" s="1"/>
  <c r="AX213" i="40" a="1"/>
  <c r="AX213" i="40" s="1"/>
  <c r="BE213" i="40" s="1"/>
  <c r="BF213" i="40" s="1"/>
  <c r="BG213" i="40" s="1"/>
  <c r="BH213" i="40" s="1"/>
  <c r="BN213" i="40" s="1"/>
  <c r="BO213" i="40" s="1"/>
  <c r="BP213" i="40" s="1"/>
  <c r="BD213" i="40" s="1"/>
  <c r="AX187" i="40" a="1"/>
  <c r="AX187" i="40" s="1"/>
  <c r="BE187" i="40" s="1"/>
  <c r="BF187" i="40" s="1"/>
  <c r="BG187" i="40" s="1"/>
  <c r="BH187" i="40" s="1"/>
  <c r="BN187" i="40" s="1"/>
  <c r="BO187" i="40" s="1"/>
  <c r="BP187" i="40" s="1"/>
  <c r="BD187" i="40" s="1"/>
  <c r="AX235" i="40" a="1"/>
  <c r="AX235" i="40" s="1"/>
  <c r="BE235" i="40" s="1"/>
  <c r="BF235" i="40" s="1"/>
  <c r="BG235" i="40" s="1"/>
  <c r="BH235" i="40" s="1"/>
  <c r="BN235" i="40" s="1"/>
  <c r="BO235" i="40" s="1"/>
  <c r="BP235" i="40" s="1"/>
  <c r="BD235" i="40" s="1"/>
  <c r="AX261" i="40" a="1"/>
  <c r="AX261" i="40" s="1"/>
  <c r="BE261" i="40" s="1"/>
  <c r="BF261" i="40" s="1"/>
  <c r="BG261" i="40" s="1"/>
  <c r="BH261" i="40" s="1"/>
  <c r="BN261" i="40" s="1"/>
  <c r="BO261" i="40" s="1"/>
  <c r="BP261" i="40" s="1"/>
  <c r="BD261" i="40" s="1"/>
  <c r="AX103" i="40" a="1"/>
  <c r="AX103" i="40" s="1"/>
  <c r="BE103" i="40" s="1"/>
  <c r="BF103" i="40" s="1"/>
  <c r="BG103" i="40" s="1"/>
  <c r="BH103" i="40" s="1"/>
  <c r="BN103" i="40" s="1"/>
  <c r="BO103" i="40" s="1"/>
  <c r="BP103" i="40" s="1"/>
  <c r="BD103" i="40" s="1"/>
  <c r="AX173" i="40" a="1"/>
  <c r="AX173" i="40" s="1"/>
  <c r="BE173" i="40" s="1"/>
  <c r="BF173" i="40" s="1"/>
  <c r="BG173" i="40" s="1"/>
  <c r="BH173" i="40" s="1"/>
  <c r="BN173" i="40" s="1"/>
  <c r="BO173" i="40" s="1"/>
  <c r="BP173" i="40" s="1"/>
  <c r="BD173" i="40" s="1"/>
  <c r="AX141" i="40" a="1"/>
  <c r="AX141" i="40" s="1"/>
  <c r="BE141" i="40" s="1"/>
  <c r="BF141" i="40" s="1"/>
  <c r="BG141" i="40" s="1"/>
  <c r="BH141" i="40" s="1"/>
  <c r="BN141" i="40" s="1"/>
  <c r="BO141" i="40" s="1"/>
  <c r="BP141" i="40" s="1"/>
  <c r="BD141" i="40" s="1"/>
  <c r="AX101" i="40" a="1"/>
  <c r="AX101" i="40" s="1"/>
  <c r="BE101" i="40" s="1"/>
  <c r="BF101" i="40" s="1"/>
  <c r="BG101" i="40" s="1"/>
  <c r="BH101" i="40" s="1"/>
  <c r="BN101" i="40" s="1"/>
  <c r="BO101" i="40" s="1"/>
  <c r="BP101" i="40" s="1"/>
  <c r="BD101" i="40" s="1"/>
  <c r="AX93" i="40" a="1"/>
  <c r="AX93" i="40" s="1"/>
  <c r="BE93" i="40" s="1"/>
  <c r="BF93" i="40" s="1"/>
  <c r="BG93" i="40" s="1"/>
  <c r="BH93" i="40" s="1"/>
  <c r="BN93" i="40" s="1"/>
  <c r="BO93" i="40" s="1"/>
  <c r="BP93" i="40" s="1"/>
  <c r="BD93" i="40" s="1"/>
  <c r="AX215" i="40" a="1"/>
  <c r="AX215" i="40" s="1"/>
  <c r="BE215" i="40" s="1"/>
  <c r="BF215" i="40" s="1"/>
  <c r="BG215" i="40" s="1"/>
  <c r="BH215" i="40" s="1"/>
  <c r="BN215" i="40" s="1"/>
  <c r="BO215" i="40" s="1"/>
  <c r="BP215" i="40" s="1"/>
  <c r="BD215" i="40" s="1"/>
  <c r="AX27" i="40" a="1"/>
  <c r="AX27" i="40" s="1"/>
  <c r="BE27" i="40" s="1"/>
  <c r="AX285" i="40" a="1"/>
  <c r="AX285" i="40" s="1"/>
  <c r="BE285" i="40" s="1"/>
  <c r="BF285" i="40" s="1"/>
  <c r="BG285" i="40" s="1"/>
  <c r="BH285" i="40" s="1"/>
  <c r="BN285" i="40" s="1"/>
  <c r="BO285" i="40" s="1"/>
  <c r="BP285" i="40" s="1"/>
  <c r="BD285" i="40" s="1"/>
  <c r="AX254" i="40" a="1"/>
  <c r="AX254" i="40" s="1"/>
  <c r="BE254" i="40" s="1"/>
  <c r="BF254" i="40" s="1"/>
  <c r="BG254" i="40" s="1"/>
  <c r="BH254" i="40" s="1"/>
  <c r="BN254" i="40" s="1"/>
  <c r="BO254" i="40" s="1"/>
  <c r="BP254" i="40" s="1"/>
  <c r="BD254" i="40" s="1"/>
  <c r="AX157" i="40" a="1"/>
  <c r="AX157" i="40" s="1"/>
  <c r="BE157" i="40" s="1"/>
  <c r="BF157" i="40" s="1"/>
  <c r="BG157" i="40" s="1"/>
  <c r="BH157" i="40" s="1"/>
  <c r="BN157" i="40" s="1"/>
  <c r="BO157" i="40" s="1"/>
  <c r="BP157" i="40" s="1"/>
  <c r="BD157" i="40" s="1"/>
  <c r="AX166" i="40" a="1"/>
  <c r="AX166" i="40" s="1"/>
  <c r="BE166" i="40" s="1"/>
  <c r="BF166" i="40" s="1"/>
  <c r="BG166" i="40" s="1"/>
  <c r="BH166" i="40" s="1"/>
  <c r="BN166" i="40" s="1"/>
  <c r="BO166" i="40" s="1"/>
  <c r="BP166" i="40" s="1"/>
  <c r="BD166" i="40" s="1"/>
  <c r="AX177" i="40" a="1"/>
  <c r="AX177" i="40" s="1"/>
  <c r="BE177" i="40" s="1"/>
  <c r="BF177" i="40" s="1"/>
  <c r="BG177" i="40" s="1"/>
  <c r="BH177" i="40" s="1"/>
  <c r="BN177" i="40" s="1"/>
  <c r="BO177" i="40" s="1"/>
  <c r="BP177" i="40" s="1"/>
  <c r="BD177" i="40" s="1"/>
  <c r="AX236" i="40" a="1"/>
  <c r="AX236" i="40" s="1"/>
  <c r="BE236" i="40" s="1"/>
  <c r="BF236" i="40" s="1"/>
  <c r="BG236" i="40" s="1"/>
  <c r="BH236" i="40" s="1"/>
  <c r="BN236" i="40" s="1"/>
  <c r="BO236" i="40" s="1"/>
  <c r="BP236" i="40" s="1"/>
  <c r="BD236" i="40" s="1"/>
  <c r="AX237" i="40" a="1"/>
  <c r="AX237" i="40" s="1"/>
  <c r="BE237" i="40" s="1"/>
  <c r="BF237" i="40" s="1"/>
  <c r="BG237" i="40" s="1"/>
  <c r="BH237" i="40" s="1"/>
  <c r="BN237" i="40" s="1"/>
  <c r="BO237" i="40" s="1"/>
  <c r="BP237" i="40" s="1"/>
  <c r="BD237" i="40" s="1"/>
  <c r="AX268" i="40" a="1"/>
  <c r="AX268" i="40" s="1"/>
  <c r="BE268" i="40" s="1"/>
  <c r="BF268" i="40" s="1"/>
  <c r="BG268" i="40" s="1"/>
  <c r="BH268" i="40" s="1"/>
  <c r="BN268" i="40" s="1"/>
  <c r="BO268" i="40" s="1"/>
  <c r="BP268" i="40" s="1"/>
  <c r="BD268" i="40" s="1"/>
  <c r="AX220" i="40" a="1"/>
  <c r="AX220" i="40" s="1"/>
  <c r="BE220" i="40" s="1"/>
  <c r="BF220" i="40" s="1"/>
  <c r="BG220" i="40" s="1"/>
  <c r="BH220" i="40" s="1"/>
  <c r="BN220" i="40" s="1"/>
  <c r="BO220" i="40" s="1"/>
  <c r="BP220" i="40" s="1"/>
  <c r="BD220" i="40" s="1"/>
  <c r="AX288" i="40" a="1"/>
  <c r="AX288" i="40" s="1"/>
  <c r="BE288" i="40" s="1"/>
  <c r="BF288" i="40" s="1"/>
  <c r="BG288" i="40" s="1"/>
  <c r="BH288" i="40" s="1"/>
  <c r="BN288" i="40" s="1"/>
  <c r="BO288" i="40" s="1"/>
  <c r="BP288" i="40" s="1"/>
  <c r="BD288" i="40" s="1"/>
  <c r="AX238" i="40" a="1"/>
  <c r="AX238" i="40" s="1"/>
  <c r="BE238" i="40" s="1"/>
  <c r="BF238" i="40" s="1"/>
  <c r="BG238" i="40" s="1"/>
  <c r="BH238" i="40" s="1"/>
  <c r="BN238" i="40" s="1"/>
  <c r="BO238" i="40" s="1"/>
  <c r="BP238" i="40" s="1"/>
  <c r="BD238" i="40" s="1"/>
  <c r="AX61" i="40" a="1"/>
  <c r="AX61" i="40" s="1"/>
  <c r="BE61" i="40" s="1"/>
  <c r="AX32" i="40" a="1"/>
  <c r="AX32" i="40" s="1"/>
  <c r="BE32" i="40" s="1"/>
  <c r="AX70" i="40" a="1"/>
  <c r="AX70" i="40" s="1"/>
  <c r="BE70" i="40" s="1"/>
  <c r="BF70" i="40" s="1"/>
  <c r="BG70" i="40" s="1"/>
  <c r="BH70" i="40" s="1"/>
  <c r="BN70" i="40" s="1"/>
  <c r="BO70" i="40" s="1"/>
  <c r="BP70" i="40" s="1"/>
  <c r="BD70" i="40" s="1"/>
  <c r="AX65" i="40" a="1"/>
  <c r="AX65" i="40" s="1"/>
  <c r="BE65" i="40" s="1"/>
  <c r="AX142" i="40" a="1"/>
  <c r="AX142" i="40" s="1"/>
  <c r="BE142" i="40" s="1"/>
  <c r="BF142" i="40" s="1"/>
  <c r="BG142" i="40" s="1"/>
  <c r="BH142" i="40" s="1"/>
  <c r="BN142" i="40" s="1"/>
  <c r="BO142" i="40" s="1"/>
  <c r="BP142" i="40" s="1"/>
  <c r="BD142" i="40" s="1"/>
  <c r="AX113" i="40" a="1"/>
  <c r="AX113" i="40" s="1"/>
  <c r="BE113" i="40" s="1"/>
  <c r="BF113" i="40" s="1"/>
  <c r="BG113" i="40" s="1"/>
  <c r="BH113" i="40" s="1"/>
  <c r="BN113" i="40" s="1"/>
  <c r="BO113" i="40" s="1"/>
  <c r="BP113" i="40" s="1"/>
  <c r="BD113" i="40" s="1"/>
  <c r="AX64" i="40" a="1"/>
  <c r="AX64" i="40" s="1"/>
  <c r="BE64" i="40" s="1"/>
  <c r="AX175" i="40" a="1"/>
  <c r="AX175" i="40" s="1"/>
  <c r="BE175" i="40" s="1"/>
  <c r="BF175" i="40" s="1"/>
  <c r="BG175" i="40" s="1"/>
  <c r="BH175" i="40" s="1"/>
  <c r="BN175" i="40" s="1"/>
  <c r="BO175" i="40" s="1"/>
  <c r="BP175" i="40" s="1"/>
  <c r="BD175" i="40" s="1"/>
  <c r="AX91" i="40" a="1"/>
  <c r="AX91" i="40" s="1"/>
  <c r="BE91" i="40" s="1"/>
  <c r="BF91" i="40" s="1"/>
  <c r="BG91" i="40" s="1"/>
  <c r="BH91" i="40" s="1"/>
  <c r="BN91" i="40" s="1"/>
  <c r="BO91" i="40" s="1"/>
  <c r="BP91" i="40" s="1"/>
  <c r="BD91" i="40" s="1"/>
  <c r="AX252" i="40" a="1"/>
  <c r="AX252" i="40" s="1"/>
  <c r="BE252" i="40" s="1"/>
  <c r="BF252" i="40" s="1"/>
  <c r="BG252" i="40" s="1"/>
  <c r="BH252" i="40" s="1"/>
  <c r="BN252" i="40" s="1"/>
  <c r="BO252" i="40" s="1"/>
  <c r="BP252" i="40" s="1"/>
  <c r="BD252" i="40" s="1"/>
  <c r="AX283" i="40" a="1"/>
  <c r="AX283" i="40" s="1"/>
  <c r="BE283" i="40" s="1"/>
  <c r="BF283" i="40" s="1"/>
  <c r="BG283" i="40" s="1"/>
  <c r="BH283" i="40" s="1"/>
  <c r="BN283" i="40" s="1"/>
  <c r="BO283" i="40" s="1"/>
  <c r="BP283" i="40" s="1"/>
  <c r="BD283" i="40" s="1"/>
  <c r="AX248" i="40" a="1"/>
  <c r="AX248" i="40" s="1"/>
  <c r="BE248" i="40" s="1"/>
  <c r="BF248" i="40" s="1"/>
  <c r="BG248" i="40" s="1"/>
  <c r="BH248" i="40" s="1"/>
  <c r="BN248" i="40" s="1"/>
  <c r="BO248" i="40" s="1"/>
  <c r="BP248" i="40" s="1"/>
  <c r="BD248" i="40" s="1"/>
  <c r="AX161" i="40" a="1"/>
  <c r="AX161" i="40" s="1"/>
  <c r="BE161" i="40" s="1"/>
  <c r="BF161" i="40" s="1"/>
  <c r="BG161" i="40" s="1"/>
  <c r="BH161" i="40" s="1"/>
  <c r="BN161" i="40" s="1"/>
  <c r="BO161" i="40" s="1"/>
  <c r="BP161" i="40" s="1"/>
  <c r="BD161" i="40" s="1"/>
  <c r="AX60" i="40" a="1"/>
  <c r="AX60" i="40" s="1"/>
  <c r="BE60" i="40" s="1"/>
  <c r="AX230" i="40" a="1"/>
  <c r="AX230" i="40" s="1"/>
  <c r="BE230" i="40" s="1"/>
  <c r="BF230" i="40" s="1"/>
  <c r="BG230" i="40" s="1"/>
  <c r="BH230" i="40" s="1"/>
  <c r="BN230" i="40" s="1"/>
  <c r="BO230" i="40" s="1"/>
  <c r="BP230" i="40" s="1"/>
  <c r="BD230" i="40" s="1"/>
  <c r="AX130" i="40" a="1"/>
  <c r="AX130" i="40" s="1"/>
  <c r="BE130" i="40" s="1"/>
  <c r="BF130" i="40" s="1"/>
  <c r="BG130" i="40" s="1"/>
  <c r="BH130" i="40" s="1"/>
  <c r="BN130" i="40" s="1"/>
  <c r="BO130" i="40" s="1"/>
  <c r="BP130" i="40" s="1"/>
  <c r="BD130" i="40" s="1"/>
  <c r="AX68" i="40" a="1"/>
  <c r="AX68" i="40" s="1"/>
  <c r="BE68" i="40" s="1"/>
  <c r="BF68" i="40" s="1"/>
  <c r="BG68" i="40" s="1"/>
  <c r="BH68" i="40" s="1"/>
  <c r="BN68" i="40" s="1"/>
  <c r="BO68" i="40" s="1"/>
  <c r="BP68" i="40" s="1"/>
  <c r="BD68" i="40" s="1"/>
  <c r="AX206" i="40" a="1"/>
  <c r="AX206" i="40" s="1"/>
  <c r="BE206" i="40" s="1"/>
  <c r="BF206" i="40" s="1"/>
  <c r="BG206" i="40" s="1"/>
  <c r="BH206" i="40" s="1"/>
  <c r="BN206" i="40" s="1"/>
  <c r="BO206" i="40" s="1"/>
  <c r="BP206" i="40" s="1"/>
  <c r="BD206" i="40" s="1"/>
  <c r="AX26" i="40" a="1"/>
  <c r="AX26" i="40" s="1"/>
  <c r="BE26" i="40" s="1"/>
  <c r="AX86" i="40" a="1"/>
  <c r="AX86" i="40" s="1"/>
  <c r="BE86" i="40" s="1"/>
  <c r="BF86" i="40" s="1"/>
  <c r="BG86" i="40" s="1"/>
  <c r="BH86" i="40" s="1"/>
  <c r="BN86" i="40" s="1"/>
  <c r="BO86" i="40" s="1"/>
  <c r="BP86" i="40" s="1"/>
  <c r="BD86" i="40" s="1"/>
  <c r="AX211" i="40" a="1"/>
  <c r="AX211" i="40" s="1"/>
  <c r="BE211" i="40" s="1"/>
  <c r="BF211" i="40" s="1"/>
  <c r="BG211" i="40" s="1"/>
  <c r="BH211" i="40" s="1"/>
  <c r="BN211" i="40" s="1"/>
  <c r="BO211" i="40" s="1"/>
  <c r="BP211" i="40" s="1"/>
  <c r="BD211" i="40" s="1"/>
  <c r="AX35" i="40" a="1"/>
  <c r="AX35" i="40" s="1"/>
  <c r="BE35" i="40" s="1"/>
  <c r="AX270" i="40" a="1"/>
  <c r="AX270" i="40" s="1"/>
  <c r="BE270" i="40" s="1"/>
  <c r="BF270" i="40" s="1"/>
  <c r="BG270" i="40" s="1"/>
  <c r="BH270" i="40" s="1"/>
  <c r="BN270" i="40" s="1"/>
  <c r="BO270" i="40" s="1"/>
  <c r="BP270" i="40" s="1"/>
  <c r="BD270" i="40" s="1"/>
  <c r="AX218" i="40" a="1"/>
  <c r="AX218" i="40" s="1"/>
  <c r="BE218" i="40" s="1"/>
  <c r="BF218" i="40" s="1"/>
  <c r="BG218" i="40" s="1"/>
  <c r="BH218" i="40" s="1"/>
  <c r="BN218" i="40" s="1"/>
  <c r="BO218" i="40" s="1"/>
  <c r="BP218" i="40" s="1"/>
  <c r="BD218" i="40" s="1"/>
  <c r="AX229" i="40" a="1"/>
  <c r="AX229" i="40" s="1"/>
  <c r="BE229" i="40" s="1"/>
  <c r="BF229" i="40" s="1"/>
  <c r="BG229" i="40" s="1"/>
  <c r="BH229" i="40" s="1"/>
  <c r="BN229" i="40" s="1"/>
  <c r="BO229" i="40" s="1"/>
  <c r="BP229" i="40" s="1"/>
  <c r="BD229" i="40" s="1"/>
  <c r="AX264" i="40" a="1"/>
  <c r="AX264" i="40" s="1"/>
  <c r="BE264" i="40" s="1"/>
  <c r="BF264" i="40" s="1"/>
  <c r="BG264" i="40" s="1"/>
  <c r="BH264" i="40" s="1"/>
  <c r="BN264" i="40" s="1"/>
  <c r="BO264" i="40" s="1"/>
  <c r="BP264" i="40" s="1"/>
  <c r="BD264" i="40" s="1"/>
  <c r="AX272" i="40" a="1"/>
  <c r="AX272" i="40" s="1"/>
  <c r="BE272" i="40" s="1"/>
  <c r="BF272" i="40" s="1"/>
  <c r="BG272" i="40" s="1"/>
  <c r="BH272" i="40" s="1"/>
  <c r="BN272" i="40" s="1"/>
  <c r="BO272" i="40" s="1"/>
  <c r="BP272" i="40" s="1"/>
  <c r="BD272" i="40" s="1"/>
  <c r="AX176" i="40" a="1"/>
  <c r="AX176" i="40" s="1"/>
  <c r="BE176" i="40" s="1"/>
  <c r="BF176" i="40" s="1"/>
  <c r="BG176" i="40" s="1"/>
  <c r="BH176" i="40" s="1"/>
  <c r="BN176" i="40" s="1"/>
  <c r="BO176" i="40" s="1"/>
  <c r="BP176" i="40" s="1"/>
  <c r="BD176" i="40" s="1"/>
  <c r="AX256" i="40" a="1"/>
  <c r="AX256" i="40" s="1"/>
  <c r="BE256" i="40" s="1"/>
  <c r="BF256" i="40" s="1"/>
  <c r="BG256" i="40" s="1"/>
  <c r="BH256" i="40" s="1"/>
  <c r="BN256" i="40" s="1"/>
  <c r="BO256" i="40" s="1"/>
  <c r="BP256" i="40" s="1"/>
  <c r="BD256" i="40" s="1"/>
  <c r="AX52" i="40" a="1"/>
  <c r="AX52" i="40" s="1"/>
  <c r="BE52" i="40" s="1"/>
  <c r="AX259" i="40" a="1"/>
  <c r="AX259" i="40" s="1"/>
  <c r="BE259" i="40" s="1"/>
  <c r="BF259" i="40" s="1"/>
  <c r="BG259" i="40" s="1"/>
  <c r="BH259" i="40" s="1"/>
  <c r="BN259" i="40" s="1"/>
  <c r="BO259" i="40" s="1"/>
  <c r="BP259" i="40" s="1"/>
  <c r="BD259" i="40" s="1"/>
  <c r="AX280" i="40" a="1"/>
  <c r="AX280" i="40" s="1"/>
  <c r="BE280" i="40" s="1"/>
  <c r="BF280" i="40" s="1"/>
  <c r="BG280" i="40" s="1"/>
  <c r="BH280" i="40" s="1"/>
  <c r="BN280" i="40" s="1"/>
  <c r="BO280" i="40" s="1"/>
  <c r="BP280" i="40" s="1"/>
  <c r="BD280" i="40" s="1"/>
  <c r="AX275" i="40" a="1"/>
  <c r="AX275" i="40" s="1"/>
  <c r="BE275" i="40" s="1"/>
  <c r="BF275" i="40" s="1"/>
  <c r="BG275" i="40" s="1"/>
  <c r="BH275" i="40" s="1"/>
  <c r="BN275" i="40" s="1"/>
  <c r="BO275" i="40" s="1"/>
  <c r="BP275" i="40" s="1"/>
  <c r="BD275" i="40" s="1"/>
  <c r="AX271" i="40" a="1"/>
  <c r="AX271" i="40" s="1"/>
  <c r="BE271" i="40" s="1"/>
  <c r="BF271" i="40" s="1"/>
  <c r="BG271" i="40" s="1"/>
  <c r="BH271" i="40" s="1"/>
  <c r="BN271" i="40" s="1"/>
  <c r="BO271" i="40" s="1"/>
  <c r="BP271" i="40" s="1"/>
  <c r="BD271" i="40" s="1"/>
  <c r="AX127" i="40" a="1"/>
  <c r="AX127" i="40" s="1"/>
  <c r="BE127" i="40" s="1"/>
  <c r="BF127" i="40" s="1"/>
  <c r="BG127" i="40" s="1"/>
  <c r="BH127" i="40" s="1"/>
  <c r="BN127" i="40" s="1"/>
  <c r="BO127" i="40" s="1"/>
  <c r="BP127" i="40" s="1"/>
  <c r="BD127" i="40" s="1"/>
  <c r="AX154" i="40" a="1"/>
  <c r="AX154" i="40" s="1"/>
  <c r="BE154" i="40" s="1"/>
  <c r="BF154" i="40" s="1"/>
  <c r="BG154" i="40" s="1"/>
  <c r="BH154" i="40" s="1"/>
  <c r="BN154" i="40" s="1"/>
  <c r="BO154" i="40" s="1"/>
  <c r="BP154" i="40" s="1"/>
  <c r="BD154" i="40" s="1"/>
  <c r="AX153" i="40" a="1"/>
  <c r="AX153" i="40" s="1"/>
  <c r="BE153" i="40" s="1"/>
  <c r="BF153" i="40" s="1"/>
  <c r="BG153" i="40" s="1"/>
  <c r="BH153" i="40" s="1"/>
  <c r="BN153" i="40" s="1"/>
  <c r="BO153" i="40" s="1"/>
  <c r="BP153" i="40" s="1"/>
  <c r="BD153" i="40" s="1"/>
  <c r="AX159" i="40" a="1"/>
  <c r="AX159" i="40" s="1"/>
  <c r="BE159" i="40" s="1"/>
  <c r="BF159" i="40" s="1"/>
  <c r="BG159" i="40" s="1"/>
  <c r="BH159" i="40" s="1"/>
  <c r="BN159" i="40" s="1"/>
  <c r="BO159" i="40" s="1"/>
  <c r="BP159" i="40" s="1"/>
  <c r="BD159" i="40" s="1"/>
  <c r="AX162" i="40" a="1"/>
  <c r="AX162" i="40" s="1"/>
  <c r="BE162" i="40" s="1"/>
  <c r="BF162" i="40" s="1"/>
  <c r="BG162" i="40" s="1"/>
  <c r="BH162" i="40" s="1"/>
  <c r="BN162" i="40" s="1"/>
  <c r="BO162" i="40" s="1"/>
  <c r="BP162" i="40" s="1"/>
  <c r="BD162" i="40" s="1"/>
  <c r="AX208" i="40" a="1"/>
  <c r="AX208" i="40" s="1"/>
  <c r="BE208" i="40" s="1"/>
  <c r="BF208" i="40" s="1"/>
  <c r="BG208" i="40" s="1"/>
  <c r="BH208" i="40" s="1"/>
  <c r="BN208" i="40" s="1"/>
  <c r="BO208" i="40" s="1"/>
  <c r="BP208" i="40" s="1"/>
  <c r="BD208" i="40" s="1"/>
  <c r="AX72" i="40" a="1"/>
  <c r="AX72" i="40" s="1"/>
  <c r="BE72" i="40" s="1"/>
  <c r="BF72" i="40" s="1"/>
  <c r="BG72" i="40" s="1"/>
  <c r="BH72" i="40" s="1"/>
  <c r="BN72" i="40" s="1"/>
  <c r="BO72" i="40" s="1"/>
  <c r="BP72" i="40" s="1"/>
  <c r="BD72" i="40" s="1"/>
  <c r="AX66" i="40" a="1"/>
  <c r="AX66" i="40" s="1"/>
  <c r="BE66" i="40" s="1"/>
  <c r="BF66" i="40" s="1"/>
  <c r="BG66" i="40" s="1"/>
  <c r="BH66" i="40" s="1"/>
  <c r="BN66" i="40" s="1"/>
  <c r="BO66" i="40" s="1"/>
  <c r="BP66" i="40" s="1"/>
  <c r="BD66" i="40" s="1"/>
  <c r="AX81" i="40" a="1"/>
  <c r="AX81" i="40" s="1"/>
  <c r="BE81" i="40" s="1"/>
  <c r="BF81" i="40" s="1"/>
  <c r="BG81" i="40" s="1"/>
  <c r="BH81" i="40" s="1"/>
  <c r="BN81" i="40" s="1"/>
  <c r="BO81" i="40" s="1"/>
  <c r="BP81" i="40" s="1"/>
  <c r="BD81" i="40" s="1"/>
  <c r="AX245" i="40" a="1"/>
  <c r="AX245" i="40" s="1"/>
  <c r="BE245" i="40" s="1"/>
  <c r="BF245" i="40" s="1"/>
  <c r="BG245" i="40" s="1"/>
  <c r="BH245" i="40" s="1"/>
  <c r="BN245" i="40" s="1"/>
  <c r="BO245" i="40" s="1"/>
  <c r="BP245" i="40" s="1"/>
  <c r="BD245" i="40" s="1"/>
  <c r="AX37" i="40" a="1"/>
  <c r="AX37" i="40" s="1"/>
  <c r="BE37" i="40" s="1"/>
  <c r="AX214" i="40" a="1"/>
  <c r="AX214" i="40" s="1"/>
  <c r="BE214" i="40" s="1"/>
  <c r="BF214" i="40" s="1"/>
  <c r="BG214" i="40" s="1"/>
  <c r="BH214" i="40" s="1"/>
  <c r="BN214" i="40" s="1"/>
  <c r="BO214" i="40" s="1"/>
  <c r="BP214" i="40" s="1"/>
  <c r="BD214" i="40" s="1"/>
  <c r="AX135" i="40" a="1"/>
  <c r="AX135" i="40" s="1"/>
  <c r="BE135" i="40" s="1"/>
  <c r="BF135" i="40" s="1"/>
  <c r="BG135" i="40" s="1"/>
  <c r="BH135" i="40" s="1"/>
  <c r="BN135" i="40" s="1"/>
  <c r="BO135" i="40" s="1"/>
  <c r="BP135" i="40" s="1"/>
  <c r="BD135" i="40" s="1"/>
  <c r="AX150" i="40" a="1"/>
  <c r="AX150" i="40" s="1"/>
  <c r="BE150" i="40" s="1"/>
  <c r="BF150" i="40" s="1"/>
  <c r="BG150" i="40" s="1"/>
  <c r="BH150" i="40" s="1"/>
  <c r="BN150" i="40" s="1"/>
  <c r="BO150" i="40" s="1"/>
  <c r="BP150" i="40" s="1"/>
  <c r="BD150" i="40" s="1"/>
  <c r="AX207" i="40" a="1"/>
  <c r="AX207" i="40" s="1"/>
  <c r="BE207" i="40" s="1"/>
  <c r="BF207" i="40" s="1"/>
  <c r="BG207" i="40" s="1"/>
  <c r="BH207" i="40" s="1"/>
  <c r="BN207" i="40" s="1"/>
  <c r="BO207" i="40" s="1"/>
  <c r="BP207" i="40" s="1"/>
  <c r="BD207" i="40" s="1"/>
  <c r="AX116" i="40" a="1"/>
  <c r="AX116" i="40" s="1"/>
  <c r="BE116" i="40" s="1"/>
  <c r="BF116" i="40" s="1"/>
  <c r="BG116" i="40" s="1"/>
  <c r="BH116" i="40" s="1"/>
  <c r="BN116" i="40" s="1"/>
  <c r="BO116" i="40" s="1"/>
  <c r="BP116" i="40" s="1"/>
  <c r="BD116" i="40" s="1"/>
  <c r="AX58" i="40" a="1"/>
  <c r="AX58" i="40" s="1"/>
  <c r="BE58" i="40" s="1"/>
  <c r="AX87" i="40" a="1"/>
  <c r="AX87" i="40" s="1"/>
  <c r="BE87" i="40" s="1"/>
  <c r="BF87" i="40" s="1"/>
  <c r="BG87" i="40" s="1"/>
  <c r="BH87" i="40" s="1"/>
  <c r="BN87" i="40" s="1"/>
  <c r="BO87" i="40" s="1"/>
  <c r="BP87" i="40" s="1"/>
  <c r="BD87" i="40" s="1"/>
  <c r="AX100" i="40" a="1"/>
  <c r="AX100" i="40" s="1"/>
  <c r="BE100" i="40" s="1"/>
  <c r="BF100" i="40" s="1"/>
  <c r="BG100" i="40" s="1"/>
  <c r="BH100" i="40" s="1"/>
  <c r="BN100" i="40" s="1"/>
  <c r="BO100" i="40" s="1"/>
  <c r="BP100" i="40" s="1"/>
  <c r="BD100" i="40" s="1"/>
  <c r="AX98" i="40" a="1"/>
  <c r="AX98" i="40" s="1"/>
  <c r="BE98" i="40" s="1"/>
  <c r="BF98" i="40" s="1"/>
  <c r="BG98" i="40" s="1"/>
  <c r="BH98" i="40" s="1"/>
  <c r="BN98" i="40" s="1"/>
  <c r="BO98" i="40" s="1"/>
  <c r="BP98" i="40" s="1"/>
  <c r="BD98" i="40" s="1"/>
  <c r="AX260" i="40" a="1"/>
  <c r="AX260" i="40" s="1"/>
  <c r="BE260" i="40" s="1"/>
  <c r="BF260" i="40" s="1"/>
  <c r="BG260" i="40" s="1"/>
  <c r="BH260" i="40" s="1"/>
  <c r="BN260" i="40" s="1"/>
  <c r="BO260" i="40" s="1"/>
  <c r="BP260" i="40" s="1"/>
  <c r="BD260" i="40" s="1"/>
  <c r="AX62" i="40" a="1"/>
  <c r="AX62" i="40" s="1"/>
  <c r="BE62" i="40" s="1"/>
  <c r="AX189" i="40" a="1"/>
  <c r="AX189" i="40" s="1"/>
  <c r="BE189" i="40" s="1"/>
  <c r="BF189" i="40" s="1"/>
  <c r="BG189" i="40" s="1"/>
  <c r="BH189" i="40" s="1"/>
  <c r="BN189" i="40" s="1"/>
  <c r="BO189" i="40" s="1"/>
  <c r="BP189" i="40" s="1"/>
  <c r="BD189" i="40" s="1"/>
  <c r="AX232" i="40" a="1"/>
  <c r="AX232" i="40" s="1"/>
  <c r="BE232" i="40" s="1"/>
  <c r="BF232" i="40" s="1"/>
  <c r="BG232" i="40" s="1"/>
  <c r="BH232" i="40" s="1"/>
  <c r="BN232" i="40" s="1"/>
  <c r="BO232" i="40" s="1"/>
  <c r="BP232" i="40" s="1"/>
  <c r="BD232" i="40" s="1"/>
  <c r="AX286" i="40" a="1"/>
  <c r="AX286" i="40" s="1"/>
  <c r="BE286" i="40" s="1"/>
  <c r="BF286" i="40" s="1"/>
  <c r="BG286" i="40" s="1"/>
  <c r="BH286" i="40" s="1"/>
  <c r="BN286" i="40" s="1"/>
  <c r="BO286" i="40" s="1"/>
  <c r="BP286" i="40" s="1"/>
  <c r="BD286" i="40" s="1"/>
  <c r="AX125" i="40" a="1"/>
  <c r="AX125" i="40" s="1"/>
  <c r="BE125" i="40" s="1"/>
  <c r="BF125" i="40" s="1"/>
  <c r="BG125" i="40" s="1"/>
  <c r="BH125" i="40" s="1"/>
  <c r="BN125" i="40" s="1"/>
  <c r="BO125" i="40" s="1"/>
  <c r="BP125" i="40" s="1"/>
  <c r="BD125" i="40" s="1"/>
  <c r="AX169" i="40" a="1"/>
  <c r="AX169" i="40" s="1"/>
  <c r="BE169" i="40" s="1"/>
  <c r="BF169" i="40" s="1"/>
  <c r="BG169" i="40" s="1"/>
  <c r="BH169" i="40" s="1"/>
  <c r="BN169" i="40" s="1"/>
  <c r="BO169" i="40" s="1"/>
  <c r="BP169" i="40" s="1"/>
  <c r="BD169" i="40" s="1"/>
  <c r="AX109" i="40" a="1"/>
  <c r="AX109" i="40" s="1"/>
  <c r="BE109" i="40" s="1"/>
  <c r="BF109" i="40" s="1"/>
  <c r="BG109" i="40" s="1"/>
  <c r="BH109" i="40" s="1"/>
  <c r="BN109" i="40" s="1"/>
  <c r="BO109" i="40" s="1"/>
  <c r="BP109" i="40" s="1"/>
  <c r="BD109" i="40" s="1"/>
  <c r="AX158" i="40" a="1"/>
  <c r="AX158" i="40" s="1"/>
  <c r="BE158" i="40" s="1"/>
  <c r="BF158" i="40" s="1"/>
  <c r="BG158" i="40" s="1"/>
  <c r="BH158" i="40" s="1"/>
  <c r="BN158" i="40" s="1"/>
  <c r="BO158" i="40" s="1"/>
  <c r="BP158" i="40" s="1"/>
  <c r="BD158" i="40" s="1"/>
  <c r="AX281" i="40" a="1"/>
  <c r="AX281" i="40" s="1"/>
  <c r="BE281" i="40" s="1"/>
  <c r="BF281" i="40" s="1"/>
  <c r="BG281" i="40" s="1"/>
  <c r="BH281" i="40" s="1"/>
  <c r="BN281" i="40" s="1"/>
  <c r="BO281" i="40" s="1"/>
  <c r="BP281" i="40" s="1"/>
  <c r="BD281" i="40" s="1"/>
  <c r="AX131" i="40" a="1"/>
  <c r="AX131" i="40" s="1"/>
  <c r="BE131" i="40" s="1"/>
  <c r="BF131" i="40" s="1"/>
  <c r="BG131" i="40" s="1"/>
  <c r="BH131" i="40" s="1"/>
  <c r="BN131" i="40" s="1"/>
  <c r="BO131" i="40" s="1"/>
  <c r="BP131" i="40" s="1"/>
  <c r="BD131" i="40" s="1"/>
  <c r="AX102" i="40" a="1"/>
  <c r="AX102" i="40" s="1"/>
  <c r="BE102" i="40" s="1"/>
  <c r="BF102" i="40" s="1"/>
  <c r="BG102" i="40" s="1"/>
  <c r="BH102" i="40" s="1"/>
  <c r="BN102" i="40" s="1"/>
  <c r="BO102" i="40" s="1"/>
  <c r="BP102" i="40" s="1"/>
  <c r="BD102" i="40" s="1"/>
  <c r="AX97" i="40" a="1"/>
  <c r="AX97" i="40" s="1"/>
  <c r="BE97" i="40" s="1"/>
  <c r="BF97" i="40" s="1"/>
  <c r="BG97" i="40" s="1"/>
  <c r="BH97" i="40" s="1"/>
  <c r="BN97" i="40" s="1"/>
  <c r="BO97" i="40" s="1"/>
  <c r="BP97" i="40" s="1"/>
  <c r="BD97" i="40" s="1"/>
  <c r="AX138" i="40" a="1"/>
  <c r="AX138" i="40" s="1"/>
  <c r="BE138" i="40" s="1"/>
  <c r="BF138" i="40" s="1"/>
  <c r="BG138" i="40" s="1"/>
  <c r="BH138" i="40" s="1"/>
  <c r="BN138" i="40" s="1"/>
  <c r="BO138" i="40" s="1"/>
  <c r="BP138" i="40" s="1"/>
  <c r="BD138" i="40" s="1"/>
  <c r="AX201" i="40" a="1"/>
  <c r="AX201" i="40" s="1"/>
  <c r="BE201" i="40" s="1"/>
  <c r="BF201" i="40" s="1"/>
  <c r="BG201" i="40" s="1"/>
  <c r="BH201" i="40" s="1"/>
  <c r="BN201" i="40" s="1"/>
  <c r="BO201" i="40" s="1"/>
  <c r="BP201" i="40" s="1"/>
  <c r="BD201" i="40" s="1"/>
  <c r="BQ24" i="40"/>
  <c r="BS24" i="40"/>
  <c r="BT24" i="40"/>
  <c r="BR24" i="40" s="1"/>
  <c r="AX23" i="37" a="1"/>
  <c r="AX23" i="37" s="1"/>
  <c r="BE23" i="37" s="1"/>
  <c r="BF23" i="37" s="1"/>
  <c r="BG23" i="37" s="1"/>
  <c r="BH23" i="37" s="1"/>
  <c r="BN23" i="37" s="1"/>
  <c r="BO23" i="37" s="1"/>
  <c r="BP23" i="37" s="1"/>
  <c r="BD23" i="37" s="1"/>
  <c r="AW51" i="37"/>
  <c r="AX24" i="37" a="1"/>
  <c r="AX24" i="37" s="1"/>
  <c r="BE24" i="37" s="1"/>
  <c r="BF24" i="37" s="1"/>
  <c r="BG24" i="37" s="1"/>
  <c r="BH24" i="37" s="1"/>
  <c r="BN24" i="37" s="1"/>
  <c r="BO24" i="37" s="1"/>
  <c r="BP24" i="37" s="1"/>
  <c r="BD24" i="37" s="1"/>
  <c r="BF22" i="37"/>
  <c r="BG22" i="37" s="1"/>
  <c r="BH22" i="37" s="1"/>
  <c r="BN22" i="37" s="1"/>
  <c r="BO22" i="37" s="1"/>
  <c r="BP22" i="37" s="1"/>
  <c r="BD22" i="37" s="1"/>
  <c r="AV22" i="37"/>
  <c r="AW52" i="37"/>
  <c r="CZ3" i="5"/>
  <c r="CZ5" i="5"/>
  <c r="CZ4" i="5"/>
  <c r="AE46" i="3"/>
  <c r="AE45" i="3"/>
  <c r="AV23" i="37" l="1"/>
  <c r="AW76" i="41"/>
  <c r="AW77" i="41" s="1"/>
  <c r="AW81" i="41" s="1"/>
  <c r="AW82" i="41" s="1"/>
  <c r="AW83" i="41" s="1"/>
  <c r="AW87" i="41" s="1"/>
  <c r="AW88" i="41" s="1"/>
  <c r="AW93" i="41" s="1"/>
  <c r="AW94" i="41" s="1"/>
  <c r="AW99" i="41" s="1"/>
  <c r="AW100" i="41" s="1"/>
  <c r="BT213" i="40"/>
  <c r="BQ213" i="40"/>
  <c r="BS213" i="40"/>
  <c r="BS167" i="40"/>
  <c r="BQ167" i="40"/>
  <c r="BT167" i="40"/>
  <c r="BT239" i="40"/>
  <c r="BS239" i="40"/>
  <c r="BQ239" i="40"/>
  <c r="BT189" i="40"/>
  <c r="BQ189" i="40"/>
  <c r="BS189" i="40"/>
  <c r="BT143" i="40"/>
  <c r="BQ143" i="40"/>
  <c r="BS143" i="40"/>
  <c r="BS160" i="40"/>
  <c r="BQ160" i="40"/>
  <c r="BT160" i="40"/>
  <c r="BQ260" i="40"/>
  <c r="BT260" i="40"/>
  <c r="BS260" i="40"/>
  <c r="BT265" i="40"/>
  <c r="BQ265" i="40"/>
  <c r="BS265" i="40"/>
  <c r="BT172" i="40"/>
  <c r="BS172" i="40"/>
  <c r="BQ172" i="40"/>
  <c r="BQ153" i="40"/>
  <c r="BS153" i="40"/>
  <c r="BT153" i="40"/>
  <c r="BR153" i="40" s="1"/>
  <c r="BT211" i="40"/>
  <c r="BS211" i="40"/>
  <c r="BQ211" i="40"/>
  <c r="BS142" i="40"/>
  <c r="BQ142" i="40"/>
  <c r="BT142" i="40"/>
  <c r="BF27" i="40"/>
  <c r="BG27" i="40" s="1"/>
  <c r="BH27" i="40" s="1"/>
  <c r="BN27" i="40" s="1"/>
  <c r="BO27" i="40" s="1"/>
  <c r="BP27" i="40" s="1"/>
  <c r="BD27" i="40" s="1"/>
  <c r="AV27" i="40"/>
  <c r="BS180" i="40"/>
  <c r="BT180" i="40"/>
  <c r="BQ180" i="40"/>
  <c r="BQ67" i="40"/>
  <c r="BT67" i="40"/>
  <c r="BS67" i="40"/>
  <c r="BQ205" i="40"/>
  <c r="BS205" i="40"/>
  <c r="BT205" i="40"/>
  <c r="BR205" i="40" s="1"/>
  <c r="BQ164" i="40"/>
  <c r="BT164" i="40"/>
  <c r="BS164" i="40"/>
  <c r="BS287" i="40"/>
  <c r="BQ287" i="40"/>
  <c r="BT287" i="40"/>
  <c r="AV39" i="40"/>
  <c r="BF39" i="40"/>
  <c r="BG39" i="40" s="1"/>
  <c r="BH39" i="40" s="1"/>
  <c r="BN39" i="40" s="1"/>
  <c r="BO39" i="40" s="1"/>
  <c r="BP39" i="40" s="1"/>
  <c r="BD39" i="40" s="1"/>
  <c r="BT225" i="40"/>
  <c r="BS225" i="40"/>
  <c r="BQ225" i="40"/>
  <c r="BQ242" i="40"/>
  <c r="BT242" i="40"/>
  <c r="BS242" i="40"/>
  <c r="BT112" i="40"/>
  <c r="BS112" i="40"/>
  <c r="BQ112" i="40"/>
  <c r="BS210" i="40"/>
  <c r="BQ210" i="40"/>
  <c r="BT210" i="40"/>
  <c r="BR210" i="40" s="1"/>
  <c r="BS126" i="40"/>
  <c r="BT126" i="40"/>
  <c r="BQ126" i="40"/>
  <c r="BT252" i="40"/>
  <c r="BQ252" i="40"/>
  <c r="BS252" i="40"/>
  <c r="BT121" i="40"/>
  <c r="BS121" i="40"/>
  <c r="BQ121" i="40"/>
  <c r="BS79" i="40"/>
  <c r="BT79" i="40"/>
  <c r="BR79" i="40" s="1"/>
  <c r="BQ79" i="40"/>
  <c r="BS72" i="40"/>
  <c r="BT72" i="40"/>
  <c r="BQ72" i="40"/>
  <c r="BS76" i="40"/>
  <c r="BQ76" i="40"/>
  <c r="BT76" i="40"/>
  <c r="BT129" i="40"/>
  <c r="BS129" i="40"/>
  <c r="BQ129" i="40"/>
  <c r="BS208" i="40"/>
  <c r="BQ208" i="40"/>
  <c r="BT208" i="40"/>
  <c r="BR208" i="40" s="1"/>
  <c r="BQ188" i="40"/>
  <c r="BT188" i="40"/>
  <c r="BS188" i="40"/>
  <c r="BS136" i="40"/>
  <c r="BT136" i="40"/>
  <c r="BQ136" i="40"/>
  <c r="BS162" i="40"/>
  <c r="BT162" i="40"/>
  <c r="BQ162" i="40"/>
  <c r="BT228" i="40"/>
  <c r="BS228" i="40"/>
  <c r="BQ228" i="40"/>
  <c r="BQ148" i="40"/>
  <c r="BT148" i="40"/>
  <c r="BS148" i="40"/>
  <c r="BT113" i="40"/>
  <c r="BS113" i="40"/>
  <c r="BQ113" i="40"/>
  <c r="BS217" i="40"/>
  <c r="BT217" i="40"/>
  <c r="BR217" i="40" s="1"/>
  <c r="BQ217" i="40"/>
  <c r="BT223" i="40"/>
  <c r="BQ223" i="40"/>
  <c r="BS223" i="40"/>
  <c r="BS87" i="40"/>
  <c r="BQ87" i="40"/>
  <c r="BT87" i="40"/>
  <c r="BQ92" i="40"/>
  <c r="BT92" i="40"/>
  <c r="BS92" i="40"/>
  <c r="BT115" i="40"/>
  <c r="BS115" i="40"/>
  <c r="BQ115" i="40"/>
  <c r="BS184" i="40"/>
  <c r="BQ184" i="40"/>
  <c r="BT184" i="40"/>
  <c r="BR184" i="40" s="1"/>
  <c r="BF26" i="40"/>
  <c r="BG26" i="40" s="1"/>
  <c r="BH26" i="40" s="1"/>
  <c r="BN26" i="40" s="1"/>
  <c r="BO26" i="40" s="1"/>
  <c r="BP26" i="40" s="1"/>
  <c r="BD26" i="40" s="1"/>
  <c r="AV26" i="40"/>
  <c r="BS274" i="40"/>
  <c r="BQ274" i="40"/>
  <c r="BT274" i="40"/>
  <c r="BQ94" i="40"/>
  <c r="BT94" i="40"/>
  <c r="BS94" i="40"/>
  <c r="BQ116" i="40"/>
  <c r="BT116" i="40"/>
  <c r="BS116" i="40"/>
  <c r="BS191" i="40"/>
  <c r="BT191" i="40"/>
  <c r="BR191" i="40" s="1"/>
  <c r="BQ191" i="40"/>
  <c r="BQ200" i="40"/>
  <c r="BS200" i="40"/>
  <c r="BT200" i="40"/>
  <c r="BR200" i="40" s="1"/>
  <c r="AV44" i="40"/>
  <c r="BF44" i="40"/>
  <c r="BG44" i="40" s="1"/>
  <c r="BH44" i="40" s="1"/>
  <c r="BN44" i="40" s="1"/>
  <c r="BO44" i="40" s="1"/>
  <c r="BP44" i="40" s="1"/>
  <c r="BD44" i="40" s="1"/>
  <c r="BT275" i="40"/>
  <c r="BQ275" i="40"/>
  <c r="BS275" i="40"/>
  <c r="BT282" i="40"/>
  <c r="BS282" i="40"/>
  <c r="BQ282" i="40"/>
  <c r="BS227" i="40"/>
  <c r="BT227" i="40"/>
  <c r="BQ227" i="40"/>
  <c r="BT124" i="40"/>
  <c r="BS124" i="40"/>
  <c r="BQ124" i="40"/>
  <c r="BT281" i="40"/>
  <c r="BR281" i="40" s="1"/>
  <c r="BQ281" i="40"/>
  <c r="BS281" i="40"/>
  <c r="BT150" i="40"/>
  <c r="BS150" i="40"/>
  <c r="BQ150" i="40"/>
  <c r="BQ280" i="40"/>
  <c r="BT280" i="40"/>
  <c r="BS280" i="40"/>
  <c r="BS130" i="40"/>
  <c r="BT130" i="40"/>
  <c r="BR130" i="40" s="1"/>
  <c r="BQ130" i="40"/>
  <c r="BT238" i="40"/>
  <c r="BS238" i="40"/>
  <c r="BQ238" i="40"/>
  <c r="BT173" i="40"/>
  <c r="BQ173" i="40"/>
  <c r="BS173" i="40"/>
  <c r="BS251" i="40"/>
  <c r="BT251" i="40"/>
  <c r="BR251" i="40" s="1"/>
  <c r="BQ251" i="40"/>
  <c r="BQ263" i="40"/>
  <c r="BS263" i="40"/>
  <c r="BT263" i="40"/>
  <c r="AV56" i="40"/>
  <c r="BF56" i="40"/>
  <c r="BG56" i="40" s="1"/>
  <c r="BH56" i="40" s="1"/>
  <c r="BN56" i="40" s="1"/>
  <c r="BO56" i="40" s="1"/>
  <c r="BP56" i="40" s="1"/>
  <c r="BD56" i="40" s="1"/>
  <c r="BT231" i="40"/>
  <c r="BS231" i="40"/>
  <c r="BQ231" i="40"/>
  <c r="BF25" i="40"/>
  <c r="BG25" i="40" s="1"/>
  <c r="BH25" i="40" s="1"/>
  <c r="BN25" i="40" s="1"/>
  <c r="BO25" i="40" s="1"/>
  <c r="BP25" i="40" s="1"/>
  <c r="BD25" i="40" s="1"/>
  <c r="AV25" i="40"/>
  <c r="AV59" i="40"/>
  <c r="BF59" i="40"/>
  <c r="BG59" i="40" s="1"/>
  <c r="BH59" i="40" s="1"/>
  <c r="BN59" i="40" s="1"/>
  <c r="BO59" i="40" s="1"/>
  <c r="BP59" i="40" s="1"/>
  <c r="BD59" i="40" s="1"/>
  <c r="BS243" i="40"/>
  <c r="BT243" i="40"/>
  <c r="BQ243" i="40"/>
  <c r="BQ123" i="40"/>
  <c r="BT123" i="40"/>
  <c r="BS123" i="40"/>
  <c r="BT203" i="40"/>
  <c r="BS203" i="40"/>
  <c r="BQ203" i="40"/>
  <c r="BS170" i="40"/>
  <c r="BT170" i="40"/>
  <c r="BQ170" i="40"/>
  <c r="BS284" i="40"/>
  <c r="BQ284" i="40"/>
  <c r="BT284" i="40"/>
  <c r="BR284" i="40" s="1"/>
  <c r="BT272" i="40"/>
  <c r="BR272" i="40" s="1"/>
  <c r="BQ272" i="40"/>
  <c r="BS272" i="40"/>
  <c r="BT119" i="40"/>
  <c r="BQ119" i="40"/>
  <c r="BS119" i="40"/>
  <c r="BS174" i="40"/>
  <c r="BQ174" i="40"/>
  <c r="BT174" i="40"/>
  <c r="BS289" i="40"/>
  <c r="BQ289" i="40"/>
  <c r="BT289" i="40"/>
  <c r="BQ66" i="40"/>
  <c r="BT66" i="40"/>
  <c r="BS66" i="40"/>
  <c r="BQ177" i="40"/>
  <c r="BT177" i="40"/>
  <c r="BS177" i="40"/>
  <c r="BT198" i="40"/>
  <c r="BS198" i="40"/>
  <c r="BQ198" i="40"/>
  <c r="BS204" i="40"/>
  <c r="BT204" i="40"/>
  <c r="BQ204" i="40"/>
  <c r="BT91" i="40"/>
  <c r="BS91" i="40"/>
  <c r="BQ91" i="40"/>
  <c r="AV29" i="40"/>
  <c r="BF29" i="40"/>
  <c r="BG29" i="40" s="1"/>
  <c r="BH29" i="40" s="1"/>
  <c r="BN29" i="40" s="1"/>
  <c r="BO29" i="40" s="1"/>
  <c r="BP29" i="40" s="1"/>
  <c r="BD29" i="40" s="1"/>
  <c r="BS145" i="40"/>
  <c r="BQ145" i="40"/>
  <c r="BT145" i="40"/>
  <c r="BR145" i="40" s="1"/>
  <c r="BT175" i="40"/>
  <c r="BS175" i="40"/>
  <c r="BQ175" i="40"/>
  <c r="BQ146" i="40"/>
  <c r="BS146" i="40"/>
  <c r="BT146" i="40"/>
  <c r="BT147" i="40"/>
  <c r="BS147" i="40"/>
  <c r="BQ147" i="40"/>
  <c r="BQ270" i="40"/>
  <c r="BS270" i="40"/>
  <c r="BT270" i="40"/>
  <c r="BT105" i="40"/>
  <c r="BQ105" i="40"/>
  <c r="BS105" i="40"/>
  <c r="BT85" i="40"/>
  <c r="BS85" i="40"/>
  <c r="BQ85" i="40"/>
  <c r="BF35" i="40"/>
  <c r="BG35" i="40" s="1"/>
  <c r="BH35" i="40" s="1"/>
  <c r="BN35" i="40" s="1"/>
  <c r="BO35" i="40" s="1"/>
  <c r="BP35" i="40" s="1"/>
  <c r="BD35" i="40" s="1"/>
  <c r="AV35" i="40"/>
  <c r="AV63" i="40"/>
  <c r="BF63" i="40"/>
  <c r="BG63" i="40" s="1"/>
  <c r="BH63" i="40" s="1"/>
  <c r="BN63" i="40" s="1"/>
  <c r="BO63" i="40" s="1"/>
  <c r="BP63" i="40" s="1"/>
  <c r="BD63" i="40" s="1"/>
  <c r="BT71" i="40"/>
  <c r="BS71" i="40"/>
  <c r="BQ71" i="40"/>
  <c r="BQ201" i="40"/>
  <c r="BT201" i="40"/>
  <c r="BS201" i="40"/>
  <c r="BQ86" i="40"/>
  <c r="BT86" i="40"/>
  <c r="BS86" i="40"/>
  <c r="BT190" i="40"/>
  <c r="BS190" i="40"/>
  <c r="BQ190" i="40"/>
  <c r="BT82" i="40"/>
  <c r="BS82" i="40"/>
  <c r="BQ82" i="40"/>
  <c r="BF58" i="40"/>
  <c r="BG58" i="40" s="1"/>
  <c r="BH58" i="40" s="1"/>
  <c r="BN58" i="40" s="1"/>
  <c r="BO58" i="40" s="1"/>
  <c r="BP58" i="40" s="1"/>
  <c r="BD58" i="40" s="1"/>
  <c r="AV58" i="40"/>
  <c r="BQ110" i="40"/>
  <c r="BS110" i="40"/>
  <c r="BT110" i="40"/>
  <c r="BF36" i="40"/>
  <c r="BG36" i="40" s="1"/>
  <c r="BH36" i="40" s="1"/>
  <c r="BN36" i="40" s="1"/>
  <c r="BO36" i="40" s="1"/>
  <c r="BP36" i="40" s="1"/>
  <c r="BD36" i="40" s="1"/>
  <c r="AV36" i="40"/>
  <c r="BT271" i="40"/>
  <c r="BS271" i="40"/>
  <c r="BQ271" i="40"/>
  <c r="BQ246" i="40"/>
  <c r="BT246" i="40"/>
  <c r="BS246" i="40"/>
  <c r="BS149" i="40"/>
  <c r="BQ149" i="40"/>
  <c r="BT149" i="40"/>
  <c r="BR149" i="40" s="1"/>
  <c r="AV46" i="40"/>
  <c r="BF46" i="40"/>
  <c r="BG46" i="40" s="1"/>
  <c r="BH46" i="40" s="1"/>
  <c r="BN46" i="40" s="1"/>
  <c r="BO46" i="40" s="1"/>
  <c r="BP46" i="40" s="1"/>
  <c r="BD46" i="40" s="1"/>
  <c r="BQ68" i="40"/>
  <c r="BS68" i="40"/>
  <c r="BT68" i="40"/>
  <c r="BS186" i="40"/>
  <c r="BT186" i="40"/>
  <c r="BQ186" i="40"/>
  <c r="BT114" i="40"/>
  <c r="BS114" i="40"/>
  <c r="BQ114" i="40"/>
  <c r="BQ106" i="40"/>
  <c r="BS106" i="40"/>
  <c r="BT106" i="40"/>
  <c r="BS158" i="40"/>
  <c r="BQ158" i="40"/>
  <c r="BT158" i="40"/>
  <c r="BS135" i="40"/>
  <c r="BT135" i="40"/>
  <c r="BQ135" i="40"/>
  <c r="BS259" i="40"/>
  <c r="BT259" i="40"/>
  <c r="BR259" i="40" s="1"/>
  <c r="BQ259" i="40"/>
  <c r="BT230" i="40"/>
  <c r="BS230" i="40"/>
  <c r="BQ230" i="40"/>
  <c r="BT288" i="40"/>
  <c r="BS288" i="40"/>
  <c r="BQ288" i="40"/>
  <c r="BT103" i="40"/>
  <c r="BS103" i="40"/>
  <c r="BQ103" i="40"/>
  <c r="BS140" i="40"/>
  <c r="BQ140" i="40"/>
  <c r="BT140" i="40"/>
  <c r="BF47" i="40"/>
  <c r="BG47" i="40" s="1"/>
  <c r="BH47" i="40" s="1"/>
  <c r="BN47" i="40" s="1"/>
  <c r="BO47" i="40" s="1"/>
  <c r="BP47" i="40" s="1"/>
  <c r="BD47" i="40" s="1"/>
  <c r="AV47" i="40"/>
  <c r="BT118" i="40"/>
  <c r="BS118" i="40"/>
  <c r="BQ118" i="40"/>
  <c r="BQ139" i="40"/>
  <c r="BT139" i="40"/>
  <c r="BS139" i="40"/>
  <c r="BS104" i="40"/>
  <c r="BQ104" i="40"/>
  <c r="BT104" i="40"/>
  <c r="AV34" i="40"/>
  <c r="BF34" i="40"/>
  <c r="BG34" i="40" s="1"/>
  <c r="BH34" i="40" s="1"/>
  <c r="BN34" i="40" s="1"/>
  <c r="BO34" i="40" s="1"/>
  <c r="BP34" i="40" s="1"/>
  <c r="BD34" i="40" s="1"/>
  <c r="BQ192" i="40"/>
  <c r="BT192" i="40"/>
  <c r="BS192" i="40"/>
  <c r="BF50" i="40"/>
  <c r="BG50" i="40" s="1"/>
  <c r="BH50" i="40" s="1"/>
  <c r="BN50" i="40" s="1"/>
  <c r="BO50" i="40" s="1"/>
  <c r="BP50" i="40" s="1"/>
  <c r="BD50" i="40" s="1"/>
  <c r="AV50" i="40"/>
  <c r="BT108" i="40"/>
  <c r="BS108" i="40"/>
  <c r="BQ108" i="40"/>
  <c r="BQ182" i="40"/>
  <c r="BT182" i="40"/>
  <c r="BS182" i="40"/>
  <c r="BS155" i="40"/>
  <c r="BQ155" i="40"/>
  <c r="BT155" i="40"/>
  <c r="BT89" i="40"/>
  <c r="BS89" i="40"/>
  <c r="BQ89" i="40"/>
  <c r="BT240" i="40"/>
  <c r="BQ240" i="40"/>
  <c r="BS240" i="40"/>
  <c r="BT218" i="40"/>
  <c r="BQ218" i="40"/>
  <c r="BS218" i="40"/>
  <c r="BQ226" i="40"/>
  <c r="BT226" i="40"/>
  <c r="BS226" i="40"/>
  <c r="BS132" i="40"/>
  <c r="BQ132" i="40"/>
  <c r="BT132" i="40"/>
  <c r="BR132" i="40" s="1"/>
  <c r="BT244" i="40"/>
  <c r="BQ244" i="40"/>
  <c r="BS244" i="40"/>
  <c r="BT83" i="40"/>
  <c r="BS83" i="40"/>
  <c r="BQ83" i="40"/>
  <c r="BT98" i="40"/>
  <c r="BQ98" i="40"/>
  <c r="BS98" i="40"/>
  <c r="BQ152" i="40"/>
  <c r="BT152" i="40"/>
  <c r="BS152" i="40"/>
  <c r="BS99" i="40"/>
  <c r="BQ99" i="40"/>
  <c r="BT99" i="40"/>
  <c r="BR99" i="40" s="1"/>
  <c r="BQ100" i="40"/>
  <c r="BT100" i="40"/>
  <c r="BS100" i="40"/>
  <c r="BQ215" i="40"/>
  <c r="BT215" i="40"/>
  <c r="BS215" i="40"/>
  <c r="BS253" i="40"/>
  <c r="BQ253" i="40"/>
  <c r="BT253" i="40"/>
  <c r="AV38" i="40"/>
  <c r="BF38" i="40"/>
  <c r="BG38" i="40" s="1"/>
  <c r="BH38" i="40" s="1"/>
  <c r="BN38" i="40" s="1"/>
  <c r="BO38" i="40" s="1"/>
  <c r="BP38" i="40" s="1"/>
  <c r="BD38" i="40" s="1"/>
  <c r="BS127" i="40"/>
  <c r="BQ127" i="40"/>
  <c r="BT127" i="40"/>
  <c r="BR127" i="40" s="1"/>
  <c r="BS193" i="40"/>
  <c r="BT193" i="40"/>
  <c r="BR193" i="40" s="1"/>
  <c r="BQ193" i="40"/>
  <c r="AV55" i="40"/>
  <c r="BF55" i="40"/>
  <c r="BG55" i="40" s="1"/>
  <c r="BH55" i="40" s="1"/>
  <c r="BN55" i="40" s="1"/>
  <c r="BO55" i="40" s="1"/>
  <c r="BP55" i="40" s="1"/>
  <c r="BD55" i="40" s="1"/>
  <c r="BF45" i="40"/>
  <c r="BG45" i="40" s="1"/>
  <c r="BH45" i="40" s="1"/>
  <c r="BN45" i="40" s="1"/>
  <c r="BO45" i="40" s="1"/>
  <c r="BP45" i="40" s="1"/>
  <c r="BD45" i="40" s="1"/>
  <c r="AV45" i="40"/>
  <c r="BS102" i="40"/>
  <c r="BT102" i="40"/>
  <c r="BQ102" i="40"/>
  <c r="BF32" i="40"/>
  <c r="BG32" i="40" s="1"/>
  <c r="BH32" i="40" s="1"/>
  <c r="BN32" i="40" s="1"/>
  <c r="BO32" i="40" s="1"/>
  <c r="BP32" i="40" s="1"/>
  <c r="BD32" i="40" s="1"/>
  <c r="AV32" i="40"/>
  <c r="AV53" i="40"/>
  <c r="BF53" i="40"/>
  <c r="BG53" i="40" s="1"/>
  <c r="BH53" i="40" s="1"/>
  <c r="BN53" i="40" s="1"/>
  <c r="BO53" i="40" s="1"/>
  <c r="BP53" i="40" s="1"/>
  <c r="BD53" i="40" s="1"/>
  <c r="BT194" i="40"/>
  <c r="BS194" i="40"/>
  <c r="BQ194" i="40"/>
  <c r="BS131" i="40"/>
  <c r="BQ131" i="40"/>
  <c r="BT131" i="40"/>
  <c r="BT141" i="40"/>
  <c r="BS141" i="40"/>
  <c r="BQ141" i="40"/>
  <c r="BF42" i="40"/>
  <c r="BG42" i="40" s="1"/>
  <c r="BH42" i="40" s="1"/>
  <c r="BN42" i="40" s="1"/>
  <c r="BO42" i="40" s="1"/>
  <c r="BP42" i="40" s="1"/>
  <c r="BD42" i="40" s="1"/>
  <c r="AV42" i="40"/>
  <c r="BQ137" i="40"/>
  <c r="BT137" i="40"/>
  <c r="BS137" i="40"/>
  <c r="BF48" i="40"/>
  <c r="BG48" i="40" s="1"/>
  <c r="BH48" i="40" s="1"/>
  <c r="BN48" i="40" s="1"/>
  <c r="BO48" i="40" s="1"/>
  <c r="BP48" i="40" s="1"/>
  <c r="BD48" i="40" s="1"/>
  <c r="AV48" i="40"/>
  <c r="BT109" i="40"/>
  <c r="BS109" i="40"/>
  <c r="BQ109" i="40"/>
  <c r="BT214" i="40"/>
  <c r="BS214" i="40"/>
  <c r="BQ214" i="40"/>
  <c r="AV52" i="40"/>
  <c r="BF52" i="40"/>
  <c r="BG52" i="40" s="1"/>
  <c r="BH52" i="40" s="1"/>
  <c r="BN52" i="40" s="1"/>
  <c r="BO52" i="40" s="1"/>
  <c r="BP52" i="40" s="1"/>
  <c r="BD52" i="40" s="1"/>
  <c r="BF60" i="40"/>
  <c r="BG60" i="40" s="1"/>
  <c r="BH60" i="40" s="1"/>
  <c r="BN60" i="40" s="1"/>
  <c r="BO60" i="40" s="1"/>
  <c r="BP60" i="40" s="1"/>
  <c r="BD60" i="40" s="1"/>
  <c r="AV60" i="40"/>
  <c r="BQ220" i="40"/>
  <c r="BT220" i="40"/>
  <c r="BS220" i="40"/>
  <c r="BS261" i="40"/>
  <c r="BT261" i="40"/>
  <c r="BQ261" i="40"/>
  <c r="BT209" i="40"/>
  <c r="BQ209" i="40"/>
  <c r="BS209" i="40"/>
  <c r="BT69" i="40"/>
  <c r="BR69" i="40" s="1"/>
  <c r="BQ69" i="40"/>
  <c r="BS69" i="40"/>
  <c r="BS277" i="40"/>
  <c r="BT277" i="40"/>
  <c r="BQ277" i="40"/>
  <c r="BS179" i="40"/>
  <c r="BT179" i="40"/>
  <c r="BQ179" i="40"/>
  <c r="BT88" i="40"/>
  <c r="BS88" i="40"/>
  <c r="BQ88" i="40"/>
  <c r="BT78" i="40"/>
  <c r="BQ78" i="40"/>
  <c r="BS78" i="40"/>
  <c r="BT224" i="40"/>
  <c r="BS224" i="40"/>
  <c r="BQ224" i="40"/>
  <c r="BQ241" i="40"/>
  <c r="BS241" i="40"/>
  <c r="BT241" i="40"/>
  <c r="BS249" i="40"/>
  <c r="BT249" i="40"/>
  <c r="BQ249" i="40"/>
  <c r="BS75" i="40"/>
  <c r="BT75" i="40"/>
  <c r="BQ75" i="40"/>
  <c r="BT222" i="40"/>
  <c r="BS222" i="40"/>
  <c r="BQ222" i="40"/>
  <c r="BQ81" i="40"/>
  <c r="BS81" i="40"/>
  <c r="BT81" i="40"/>
  <c r="BR81" i="40" s="1"/>
  <c r="BT236" i="40"/>
  <c r="BR236" i="40" s="1"/>
  <c r="BS236" i="40"/>
  <c r="BQ236" i="40"/>
  <c r="BT250" i="40"/>
  <c r="BQ250" i="40"/>
  <c r="BS250" i="40"/>
  <c r="BF51" i="40"/>
  <c r="BG51" i="40" s="1"/>
  <c r="BH51" i="40" s="1"/>
  <c r="BN51" i="40" s="1"/>
  <c r="BO51" i="40" s="1"/>
  <c r="BP51" i="40" s="1"/>
  <c r="BD51" i="40" s="1"/>
  <c r="AV51" i="40"/>
  <c r="BQ255" i="40"/>
  <c r="BT255" i="40"/>
  <c r="BS255" i="40"/>
  <c r="BS232" i="40"/>
  <c r="BQ232" i="40"/>
  <c r="BT232" i="40"/>
  <c r="BR232" i="40" s="1"/>
  <c r="BQ212" i="40"/>
  <c r="BT212" i="40"/>
  <c r="BS212" i="40"/>
  <c r="BT120" i="40"/>
  <c r="BS120" i="40"/>
  <c r="BQ120" i="40"/>
  <c r="BT234" i="40"/>
  <c r="BQ234" i="40"/>
  <c r="BS234" i="40"/>
  <c r="BS229" i="40"/>
  <c r="BT229" i="40"/>
  <c r="BQ229" i="40"/>
  <c r="BT181" i="40"/>
  <c r="BS181" i="40"/>
  <c r="BQ181" i="40"/>
  <c r="BT73" i="40"/>
  <c r="BS73" i="40"/>
  <c r="BQ73" i="40"/>
  <c r="BT157" i="40"/>
  <c r="BR157" i="40" s="1"/>
  <c r="BS157" i="40"/>
  <c r="BQ157" i="40"/>
  <c r="BS199" i="40"/>
  <c r="BQ199" i="40"/>
  <c r="BT199" i="40"/>
  <c r="AV64" i="40"/>
  <c r="BF64" i="40"/>
  <c r="BG64" i="40" s="1"/>
  <c r="BH64" i="40" s="1"/>
  <c r="BN64" i="40" s="1"/>
  <c r="BO64" i="40" s="1"/>
  <c r="BP64" i="40" s="1"/>
  <c r="BD64" i="40" s="1"/>
  <c r="BS74" i="40"/>
  <c r="BQ74" i="40"/>
  <c r="BT74" i="40"/>
  <c r="BF40" i="40"/>
  <c r="BG40" i="40" s="1"/>
  <c r="BH40" i="40" s="1"/>
  <c r="BN40" i="40" s="1"/>
  <c r="BO40" i="40" s="1"/>
  <c r="BP40" i="40" s="1"/>
  <c r="BD40" i="40" s="1"/>
  <c r="AV40" i="40"/>
  <c r="BT159" i="40"/>
  <c r="BS159" i="40"/>
  <c r="BQ159" i="40"/>
  <c r="BS128" i="40"/>
  <c r="BT128" i="40"/>
  <c r="BQ128" i="40"/>
  <c r="BQ90" i="40"/>
  <c r="BT90" i="40"/>
  <c r="BS90" i="40"/>
  <c r="BS138" i="40"/>
  <c r="BQ138" i="40"/>
  <c r="BT138" i="40"/>
  <c r="AV65" i="40"/>
  <c r="BF65" i="40"/>
  <c r="BG65" i="40" s="1"/>
  <c r="BH65" i="40" s="1"/>
  <c r="BN65" i="40" s="1"/>
  <c r="BO65" i="40" s="1"/>
  <c r="BP65" i="40" s="1"/>
  <c r="BD65" i="40" s="1"/>
  <c r="BT276" i="40"/>
  <c r="BS276" i="40"/>
  <c r="BQ276" i="40"/>
  <c r="BT168" i="40"/>
  <c r="BS168" i="40"/>
  <c r="BQ168" i="40"/>
  <c r="BT70" i="40"/>
  <c r="BS70" i="40"/>
  <c r="BQ70" i="40"/>
  <c r="BQ80" i="40"/>
  <c r="BT80" i="40"/>
  <c r="BS80" i="40"/>
  <c r="BQ107" i="40"/>
  <c r="BT107" i="40"/>
  <c r="BS107" i="40"/>
  <c r="BQ206" i="40"/>
  <c r="BT206" i="40"/>
  <c r="BS206" i="40"/>
  <c r="BQ257" i="40"/>
  <c r="BS257" i="40"/>
  <c r="BT257" i="40"/>
  <c r="BR257" i="40" s="1"/>
  <c r="BT196" i="40"/>
  <c r="BR196" i="40" s="1"/>
  <c r="BQ196" i="40"/>
  <c r="BS196" i="40"/>
  <c r="BQ207" i="40"/>
  <c r="BT207" i="40"/>
  <c r="BS207" i="40"/>
  <c r="AV61" i="40"/>
  <c r="BF61" i="40"/>
  <c r="BG61" i="40" s="1"/>
  <c r="BH61" i="40" s="1"/>
  <c r="BN61" i="40" s="1"/>
  <c r="BO61" i="40" s="1"/>
  <c r="BP61" i="40" s="1"/>
  <c r="BD61" i="40" s="1"/>
  <c r="BT144" i="40"/>
  <c r="BS144" i="40"/>
  <c r="BQ144" i="40"/>
  <c r="BT156" i="40"/>
  <c r="BS156" i="40"/>
  <c r="BQ156" i="40"/>
  <c r="BT169" i="40"/>
  <c r="BQ169" i="40"/>
  <c r="BS169" i="40"/>
  <c r="AV37" i="40"/>
  <c r="BF37" i="40"/>
  <c r="BG37" i="40" s="1"/>
  <c r="BH37" i="40" s="1"/>
  <c r="BN37" i="40" s="1"/>
  <c r="BO37" i="40" s="1"/>
  <c r="BP37" i="40" s="1"/>
  <c r="BD37" i="40" s="1"/>
  <c r="BT256" i="40"/>
  <c r="BQ256" i="40"/>
  <c r="BS256" i="40"/>
  <c r="BQ161" i="40"/>
  <c r="BT161" i="40"/>
  <c r="BS161" i="40"/>
  <c r="BT268" i="40"/>
  <c r="BS268" i="40"/>
  <c r="BQ268" i="40"/>
  <c r="BT235" i="40"/>
  <c r="BS235" i="40"/>
  <c r="BQ235" i="40"/>
  <c r="BS77" i="40"/>
  <c r="BQ77" i="40"/>
  <c r="BT77" i="40"/>
  <c r="BS195" i="40"/>
  <c r="BQ195" i="40"/>
  <c r="BT195" i="40"/>
  <c r="BS84" i="40"/>
  <c r="BT84" i="40"/>
  <c r="BQ84" i="40"/>
  <c r="BQ273" i="40"/>
  <c r="BT273" i="40"/>
  <c r="BS273" i="40"/>
  <c r="AV57" i="40"/>
  <c r="BF57" i="40"/>
  <c r="BG57" i="40" s="1"/>
  <c r="BH57" i="40" s="1"/>
  <c r="BN57" i="40" s="1"/>
  <c r="BO57" i="40" s="1"/>
  <c r="BP57" i="40" s="1"/>
  <c r="BD57" i="40" s="1"/>
  <c r="BT151" i="40"/>
  <c r="BQ151" i="40"/>
  <c r="BS151" i="40"/>
  <c r="AV43" i="40"/>
  <c r="BF43" i="40"/>
  <c r="BG43" i="40" s="1"/>
  <c r="BH43" i="40" s="1"/>
  <c r="BN43" i="40" s="1"/>
  <c r="BO43" i="40" s="1"/>
  <c r="BP43" i="40" s="1"/>
  <c r="BD43" i="40" s="1"/>
  <c r="BT178" i="40"/>
  <c r="BQ178" i="40"/>
  <c r="BS178" i="40"/>
  <c r="BQ133" i="40"/>
  <c r="BT133" i="40"/>
  <c r="BS133" i="40"/>
  <c r="AV54" i="40"/>
  <c r="BF54" i="40"/>
  <c r="BG54" i="40" s="1"/>
  <c r="BH54" i="40" s="1"/>
  <c r="BN54" i="40" s="1"/>
  <c r="BO54" i="40" s="1"/>
  <c r="BP54" i="40" s="1"/>
  <c r="BD54" i="40" s="1"/>
  <c r="BQ247" i="40"/>
  <c r="BT247" i="40"/>
  <c r="BS247" i="40"/>
  <c r="BT286" i="40"/>
  <c r="BS286" i="40"/>
  <c r="BQ286" i="40"/>
  <c r="BQ283" i="40"/>
  <c r="BT283" i="40"/>
  <c r="BS283" i="40"/>
  <c r="BQ266" i="40"/>
  <c r="BS266" i="40"/>
  <c r="BT266" i="40"/>
  <c r="BQ202" i="40"/>
  <c r="BT202" i="40"/>
  <c r="BS202" i="40"/>
  <c r="BS233" i="40"/>
  <c r="BQ233" i="40"/>
  <c r="BT233" i="40"/>
  <c r="BR233" i="40" s="1"/>
  <c r="BT264" i="40"/>
  <c r="BQ264" i="40"/>
  <c r="BS264" i="40"/>
  <c r="BQ219" i="40"/>
  <c r="BT219" i="40"/>
  <c r="BR219" i="40" s="1"/>
  <c r="BS219" i="40"/>
  <c r="BF41" i="40"/>
  <c r="BG41" i="40" s="1"/>
  <c r="BH41" i="40" s="1"/>
  <c r="BN41" i="40" s="1"/>
  <c r="BO41" i="40" s="1"/>
  <c r="BP41" i="40" s="1"/>
  <c r="BD41" i="40" s="1"/>
  <c r="AV41" i="40"/>
  <c r="BS165" i="40"/>
  <c r="BQ165" i="40"/>
  <c r="BT165" i="40"/>
  <c r="BQ166" i="40"/>
  <c r="BT166" i="40"/>
  <c r="BS166" i="40"/>
  <c r="BQ134" i="40"/>
  <c r="BS134" i="40"/>
  <c r="BT134" i="40"/>
  <c r="BR134" i="40" s="1"/>
  <c r="AV49" i="40"/>
  <c r="BF49" i="40"/>
  <c r="BG49" i="40" s="1"/>
  <c r="BH49" i="40" s="1"/>
  <c r="BN49" i="40" s="1"/>
  <c r="BO49" i="40" s="1"/>
  <c r="BP49" i="40" s="1"/>
  <c r="BD49" i="40" s="1"/>
  <c r="BF62" i="40"/>
  <c r="BG62" i="40" s="1"/>
  <c r="BH62" i="40" s="1"/>
  <c r="BN62" i="40" s="1"/>
  <c r="BO62" i="40" s="1"/>
  <c r="BP62" i="40" s="1"/>
  <c r="BD62" i="40" s="1"/>
  <c r="AV62" i="40"/>
  <c r="BT117" i="40"/>
  <c r="BS117" i="40"/>
  <c r="BQ117" i="40"/>
  <c r="BF31" i="40"/>
  <c r="BG31" i="40" s="1"/>
  <c r="BH31" i="40" s="1"/>
  <c r="BN31" i="40" s="1"/>
  <c r="BO31" i="40" s="1"/>
  <c r="BP31" i="40" s="1"/>
  <c r="BD31" i="40" s="1"/>
  <c r="AV31" i="40"/>
  <c r="BT96" i="40"/>
  <c r="BQ96" i="40"/>
  <c r="BS96" i="40"/>
  <c r="BQ254" i="40"/>
  <c r="BT254" i="40"/>
  <c r="BS254" i="40"/>
  <c r="BQ278" i="40"/>
  <c r="BS278" i="40"/>
  <c r="BT278" i="40"/>
  <c r="BR278" i="40" s="1"/>
  <c r="AV33" i="40"/>
  <c r="BF33" i="40"/>
  <c r="BG33" i="40" s="1"/>
  <c r="BH33" i="40" s="1"/>
  <c r="BN33" i="40" s="1"/>
  <c r="BO33" i="40" s="1"/>
  <c r="BP33" i="40" s="1"/>
  <c r="BD33" i="40" s="1"/>
  <c r="BT285" i="40"/>
  <c r="BS285" i="40"/>
  <c r="BQ285" i="40"/>
  <c r="BS269" i="40"/>
  <c r="BQ269" i="40"/>
  <c r="BT269" i="40"/>
  <c r="BQ216" i="40"/>
  <c r="BT216" i="40"/>
  <c r="BS216" i="40"/>
  <c r="BS154" i="40"/>
  <c r="BQ154" i="40"/>
  <c r="BT154" i="40"/>
  <c r="BR154" i="40" s="1"/>
  <c r="BQ262" i="40"/>
  <c r="BT262" i="40"/>
  <c r="BS262" i="40"/>
  <c r="BQ221" i="40"/>
  <c r="BT221" i="40"/>
  <c r="BS221" i="40"/>
  <c r="BT97" i="40"/>
  <c r="BS97" i="40"/>
  <c r="BQ97" i="40"/>
  <c r="BT93" i="40"/>
  <c r="BS93" i="40"/>
  <c r="BQ93" i="40"/>
  <c r="BT258" i="40"/>
  <c r="BS258" i="40"/>
  <c r="BQ258" i="40"/>
  <c r="BS267" i="40"/>
  <c r="BQ267" i="40"/>
  <c r="BT267" i="40"/>
  <c r="BR267" i="40" s="1"/>
  <c r="BT101" i="40"/>
  <c r="BS101" i="40"/>
  <c r="BQ101" i="40"/>
  <c r="BT163" i="40"/>
  <c r="BS163" i="40"/>
  <c r="BQ163" i="40"/>
  <c r="BT125" i="40"/>
  <c r="BQ125" i="40"/>
  <c r="BS125" i="40"/>
  <c r="BS245" i="40"/>
  <c r="BT245" i="40"/>
  <c r="BR245" i="40" s="1"/>
  <c r="BQ245" i="40"/>
  <c r="BS176" i="40"/>
  <c r="BQ176" i="40"/>
  <c r="BT176" i="40"/>
  <c r="BR176" i="40" s="1"/>
  <c r="BT248" i="40"/>
  <c r="BQ248" i="40"/>
  <c r="BS248" i="40"/>
  <c r="BS237" i="40"/>
  <c r="BQ237" i="40"/>
  <c r="BT237" i="40"/>
  <c r="BR237" i="40" s="1"/>
  <c r="BS187" i="40"/>
  <c r="BT187" i="40"/>
  <c r="BQ187" i="40"/>
  <c r="BT183" i="40"/>
  <c r="BS183" i="40"/>
  <c r="BQ183" i="40"/>
  <c r="BS122" i="40"/>
  <c r="BT122" i="40"/>
  <c r="BR122" i="40" s="1"/>
  <c r="BQ122" i="40"/>
  <c r="BT185" i="40"/>
  <c r="BS185" i="40"/>
  <c r="BQ185" i="40"/>
  <c r="BQ95" i="40"/>
  <c r="BT95" i="40"/>
  <c r="BS95" i="40"/>
  <c r="BT290" i="40"/>
  <c r="BQ290" i="40"/>
  <c r="BS290" i="40"/>
  <c r="BQ279" i="40"/>
  <c r="BS279" i="40"/>
  <c r="BT279" i="40"/>
  <c r="BT111" i="40"/>
  <c r="BS111" i="40"/>
  <c r="BQ111" i="40"/>
  <c r="BF28" i="40"/>
  <c r="BG28" i="40" s="1"/>
  <c r="BH28" i="40" s="1"/>
  <c r="BN28" i="40" s="1"/>
  <c r="BO28" i="40" s="1"/>
  <c r="BP28" i="40" s="1"/>
  <c r="BD28" i="40" s="1"/>
  <c r="AV28" i="40"/>
  <c r="BS171" i="40"/>
  <c r="BQ171" i="40"/>
  <c r="BT171" i="40"/>
  <c r="BR171" i="40" s="1"/>
  <c r="BF30" i="40"/>
  <c r="BG30" i="40" s="1"/>
  <c r="BH30" i="40" s="1"/>
  <c r="BN30" i="40" s="1"/>
  <c r="BO30" i="40" s="1"/>
  <c r="BP30" i="40" s="1"/>
  <c r="BD30" i="40" s="1"/>
  <c r="AV30" i="40"/>
  <c r="BT197" i="40"/>
  <c r="BS197" i="40"/>
  <c r="BQ197" i="40"/>
  <c r="AV24" i="37"/>
  <c r="BS23" i="37"/>
  <c r="BT23" i="37"/>
  <c r="BQ23" i="37"/>
  <c r="AW53" i="37"/>
  <c r="AX26" i="37" a="1"/>
  <c r="AX26" i="37" s="1"/>
  <c r="BE26" i="37" s="1"/>
  <c r="AX25" i="37" a="1"/>
  <c r="AX25" i="37" s="1"/>
  <c r="BE25" i="37" s="1"/>
  <c r="BT22" i="37"/>
  <c r="BS22" i="37"/>
  <c r="BQ22" i="37"/>
  <c r="BT24" i="37"/>
  <c r="BS24" i="37"/>
  <c r="BQ24" i="37"/>
  <c r="AP4" i="3"/>
  <c r="AX251" i="41" l="1" a="1"/>
  <c r="AX251" i="41" s="1"/>
  <c r="BE251" i="41" s="1"/>
  <c r="BF251" i="41" s="1"/>
  <c r="BG251" i="41" s="1"/>
  <c r="BH251" i="41" s="1"/>
  <c r="BN251" i="41" s="1"/>
  <c r="BO251" i="41" s="1"/>
  <c r="BP251" i="41" s="1"/>
  <c r="BD251" i="41" s="1"/>
  <c r="BS251" i="41" s="1"/>
  <c r="AX216" i="41" a="1"/>
  <c r="AX216" i="41" s="1"/>
  <c r="BE216" i="41" s="1"/>
  <c r="BF216" i="41" s="1"/>
  <c r="BG216" i="41" s="1"/>
  <c r="BH216" i="41" s="1"/>
  <c r="BN216" i="41" s="1"/>
  <c r="BO216" i="41" s="1"/>
  <c r="BP216" i="41" s="1"/>
  <c r="BD216" i="41" s="1"/>
  <c r="AX151" i="41" a="1"/>
  <c r="AX151" i="41" s="1"/>
  <c r="BE151" i="41" s="1"/>
  <c r="BF151" i="41" s="1"/>
  <c r="BG151" i="41" s="1"/>
  <c r="BH151" i="41" s="1"/>
  <c r="BN151" i="41" s="1"/>
  <c r="BO151" i="41" s="1"/>
  <c r="BP151" i="41" s="1"/>
  <c r="BD151" i="41" s="1"/>
  <c r="AX171" i="41" a="1"/>
  <c r="AX171" i="41" s="1"/>
  <c r="BE171" i="41" s="1"/>
  <c r="BF171" i="41" s="1"/>
  <c r="BG171" i="41" s="1"/>
  <c r="BH171" i="41" s="1"/>
  <c r="BN171" i="41" s="1"/>
  <c r="BO171" i="41" s="1"/>
  <c r="BP171" i="41" s="1"/>
  <c r="BD171" i="41" s="1"/>
  <c r="AX127" i="41" a="1"/>
  <c r="AX127" i="41" s="1"/>
  <c r="BE127" i="41" s="1"/>
  <c r="BF127" i="41" s="1"/>
  <c r="BG127" i="41" s="1"/>
  <c r="BH127" i="41" s="1"/>
  <c r="BN127" i="41" s="1"/>
  <c r="BO127" i="41" s="1"/>
  <c r="BP127" i="41" s="1"/>
  <c r="BD127" i="41" s="1"/>
  <c r="AX276" i="41" a="1"/>
  <c r="AX276" i="41" s="1"/>
  <c r="BE276" i="41" s="1"/>
  <c r="BF276" i="41" s="1"/>
  <c r="BG276" i="41" s="1"/>
  <c r="BH276" i="41" s="1"/>
  <c r="BN276" i="41" s="1"/>
  <c r="BO276" i="41" s="1"/>
  <c r="BP276" i="41" s="1"/>
  <c r="BD276" i="41" s="1"/>
  <c r="AX64" i="41" a="1"/>
  <c r="AX64" i="41" s="1"/>
  <c r="BE64" i="41" s="1"/>
  <c r="AX168" i="41" a="1"/>
  <c r="AX168" i="41" s="1"/>
  <c r="BE168" i="41" s="1"/>
  <c r="BF168" i="41" s="1"/>
  <c r="BG168" i="41" s="1"/>
  <c r="BH168" i="41" s="1"/>
  <c r="BN168" i="41" s="1"/>
  <c r="BO168" i="41" s="1"/>
  <c r="BP168" i="41" s="1"/>
  <c r="BD168" i="41" s="1"/>
  <c r="AX249" i="41" a="1"/>
  <c r="AX249" i="41" s="1"/>
  <c r="BE249" i="41" s="1"/>
  <c r="BF249" i="41" s="1"/>
  <c r="BG249" i="41" s="1"/>
  <c r="BH249" i="41" s="1"/>
  <c r="BN249" i="41" s="1"/>
  <c r="BO249" i="41" s="1"/>
  <c r="BP249" i="41" s="1"/>
  <c r="BD249" i="41" s="1"/>
  <c r="AX278" i="41" a="1"/>
  <c r="AX278" i="41" s="1"/>
  <c r="BE278" i="41" s="1"/>
  <c r="BF278" i="41" s="1"/>
  <c r="BG278" i="41" s="1"/>
  <c r="BH278" i="41" s="1"/>
  <c r="BN278" i="41" s="1"/>
  <c r="BO278" i="41" s="1"/>
  <c r="BP278" i="41" s="1"/>
  <c r="BD278" i="41" s="1"/>
  <c r="AX42" i="41" a="1"/>
  <c r="AX42" i="41" s="1"/>
  <c r="BE42" i="41" s="1"/>
  <c r="AX139" i="41" a="1"/>
  <c r="AX139" i="41" s="1"/>
  <c r="BE139" i="41" s="1"/>
  <c r="BF139" i="41" s="1"/>
  <c r="BG139" i="41" s="1"/>
  <c r="BH139" i="41" s="1"/>
  <c r="BN139" i="41" s="1"/>
  <c r="BO139" i="41" s="1"/>
  <c r="BP139" i="41" s="1"/>
  <c r="BD139" i="41" s="1"/>
  <c r="AX167" i="41" a="1"/>
  <c r="AX167" i="41" s="1"/>
  <c r="BE167" i="41" s="1"/>
  <c r="BF167" i="41" s="1"/>
  <c r="BG167" i="41" s="1"/>
  <c r="BH167" i="41" s="1"/>
  <c r="BN167" i="41" s="1"/>
  <c r="BO167" i="41" s="1"/>
  <c r="BP167" i="41" s="1"/>
  <c r="BD167" i="41" s="1"/>
  <c r="AX265" i="41" a="1"/>
  <c r="AX265" i="41" s="1"/>
  <c r="BE265" i="41" s="1"/>
  <c r="BF265" i="41" s="1"/>
  <c r="BG265" i="41" s="1"/>
  <c r="BH265" i="41" s="1"/>
  <c r="BN265" i="41" s="1"/>
  <c r="BO265" i="41" s="1"/>
  <c r="BP265" i="41" s="1"/>
  <c r="BD265" i="41" s="1"/>
  <c r="AX85" i="41" a="1"/>
  <c r="AX85" i="41" s="1"/>
  <c r="BE85" i="41" s="1"/>
  <c r="BF85" i="41" s="1"/>
  <c r="BG85" i="41" s="1"/>
  <c r="BH85" i="41" s="1"/>
  <c r="BN85" i="41" s="1"/>
  <c r="BO85" i="41" s="1"/>
  <c r="BP85" i="41" s="1"/>
  <c r="BD85" i="41" s="1"/>
  <c r="AX181" i="41" a="1"/>
  <c r="AX181" i="41" s="1"/>
  <c r="BE181" i="41" s="1"/>
  <c r="BF181" i="41" s="1"/>
  <c r="BG181" i="41" s="1"/>
  <c r="BH181" i="41" s="1"/>
  <c r="BN181" i="41" s="1"/>
  <c r="BO181" i="41" s="1"/>
  <c r="BP181" i="41" s="1"/>
  <c r="BD181" i="41" s="1"/>
  <c r="AX282" i="41" a="1"/>
  <c r="AX282" i="41" s="1"/>
  <c r="BE282" i="41" s="1"/>
  <c r="BF282" i="41" s="1"/>
  <c r="BG282" i="41" s="1"/>
  <c r="BH282" i="41" s="1"/>
  <c r="BN282" i="41" s="1"/>
  <c r="BO282" i="41" s="1"/>
  <c r="BP282" i="41" s="1"/>
  <c r="BD282" i="41" s="1"/>
  <c r="AX98" i="41" a="1"/>
  <c r="AX98" i="41" s="1"/>
  <c r="BE98" i="41" s="1"/>
  <c r="BF98" i="41" s="1"/>
  <c r="BG98" i="41" s="1"/>
  <c r="BH98" i="41" s="1"/>
  <c r="BN98" i="41" s="1"/>
  <c r="BO98" i="41" s="1"/>
  <c r="BP98" i="41" s="1"/>
  <c r="BD98" i="41" s="1"/>
  <c r="AX58" i="41" a="1"/>
  <c r="AX58" i="41" s="1"/>
  <c r="BE58" i="41" s="1"/>
  <c r="AX150" i="41" a="1"/>
  <c r="AX150" i="41" s="1"/>
  <c r="BE150" i="41" s="1"/>
  <c r="BF150" i="41" s="1"/>
  <c r="BG150" i="41" s="1"/>
  <c r="BH150" i="41" s="1"/>
  <c r="BN150" i="41" s="1"/>
  <c r="BO150" i="41" s="1"/>
  <c r="BP150" i="41" s="1"/>
  <c r="BD150" i="41" s="1"/>
  <c r="AX253" i="41" a="1"/>
  <c r="AX253" i="41" s="1"/>
  <c r="BE253" i="41" s="1"/>
  <c r="BF253" i="41" s="1"/>
  <c r="BG253" i="41" s="1"/>
  <c r="BH253" i="41" s="1"/>
  <c r="BN253" i="41" s="1"/>
  <c r="BO253" i="41" s="1"/>
  <c r="BP253" i="41" s="1"/>
  <c r="BD253" i="41" s="1"/>
  <c r="AX239" i="41" a="1"/>
  <c r="AX239" i="41" s="1"/>
  <c r="BE239" i="41" s="1"/>
  <c r="BF239" i="41" s="1"/>
  <c r="BG239" i="41" s="1"/>
  <c r="BH239" i="41" s="1"/>
  <c r="BN239" i="41" s="1"/>
  <c r="BO239" i="41" s="1"/>
  <c r="BP239" i="41" s="1"/>
  <c r="BD239" i="41" s="1"/>
  <c r="AX145" i="41" a="1"/>
  <c r="AX145" i="41" s="1"/>
  <c r="BE145" i="41" s="1"/>
  <c r="BF145" i="41" s="1"/>
  <c r="BG145" i="41" s="1"/>
  <c r="BH145" i="41" s="1"/>
  <c r="BN145" i="41" s="1"/>
  <c r="BO145" i="41" s="1"/>
  <c r="BP145" i="41" s="1"/>
  <c r="BD145" i="41" s="1"/>
  <c r="AX28" i="41" a="1"/>
  <c r="AX28" i="41" s="1"/>
  <c r="BE28" i="41" s="1"/>
  <c r="AX70" i="41" a="1"/>
  <c r="AX70" i="41" s="1"/>
  <c r="BE70" i="41" s="1"/>
  <c r="BF70" i="41" s="1"/>
  <c r="BG70" i="41" s="1"/>
  <c r="BH70" i="41" s="1"/>
  <c r="BN70" i="41" s="1"/>
  <c r="BO70" i="41" s="1"/>
  <c r="BP70" i="41" s="1"/>
  <c r="BD70" i="41" s="1"/>
  <c r="AX213" i="41" a="1"/>
  <c r="AX213" i="41" s="1"/>
  <c r="BE213" i="41" s="1"/>
  <c r="BF213" i="41" s="1"/>
  <c r="BG213" i="41" s="1"/>
  <c r="BH213" i="41" s="1"/>
  <c r="BN213" i="41" s="1"/>
  <c r="BO213" i="41" s="1"/>
  <c r="BP213" i="41" s="1"/>
  <c r="BD213" i="41" s="1"/>
  <c r="AX96" i="41" a="1"/>
  <c r="AX96" i="41" s="1"/>
  <c r="BE96" i="41" s="1"/>
  <c r="BF96" i="41" s="1"/>
  <c r="BG96" i="41" s="1"/>
  <c r="BH96" i="41" s="1"/>
  <c r="BN96" i="41" s="1"/>
  <c r="BO96" i="41" s="1"/>
  <c r="BP96" i="41" s="1"/>
  <c r="BD96" i="41" s="1"/>
  <c r="AX235" i="41" a="1"/>
  <c r="AX235" i="41" s="1"/>
  <c r="BE235" i="41" s="1"/>
  <c r="BF235" i="41" s="1"/>
  <c r="BG235" i="41" s="1"/>
  <c r="BH235" i="41" s="1"/>
  <c r="BN235" i="41" s="1"/>
  <c r="BO235" i="41" s="1"/>
  <c r="BP235" i="41" s="1"/>
  <c r="BD235" i="41" s="1"/>
  <c r="AX55" i="41" a="1"/>
  <c r="AX55" i="41" s="1"/>
  <c r="BE55" i="41" s="1"/>
  <c r="AX248" i="41" a="1"/>
  <c r="AX248" i="41" s="1"/>
  <c r="BE248" i="41" s="1"/>
  <c r="BF248" i="41" s="1"/>
  <c r="BG248" i="41" s="1"/>
  <c r="BH248" i="41" s="1"/>
  <c r="BN248" i="41" s="1"/>
  <c r="BO248" i="41" s="1"/>
  <c r="BP248" i="41" s="1"/>
  <c r="BD248" i="41" s="1"/>
  <c r="AX77" i="41" a="1"/>
  <c r="AX77" i="41" s="1"/>
  <c r="BE77" i="41" s="1"/>
  <c r="BF77" i="41" s="1"/>
  <c r="BG77" i="41" s="1"/>
  <c r="BH77" i="41" s="1"/>
  <c r="BN77" i="41" s="1"/>
  <c r="BO77" i="41" s="1"/>
  <c r="BP77" i="41" s="1"/>
  <c r="BD77" i="41" s="1"/>
  <c r="AX56" i="41" a="1"/>
  <c r="AX56" i="41" s="1"/>
  <c r="BE56" i="41" s="1"/>
  <c r="AX163" i="41" a="1"/>
  <c r="AX163" i="41" s="1"/>
  <c r="BE163" i="41" s="1"/>
  <c r="BF163" i="41" s="1"/>
  <c r="BG163" i="41" s="1"/>
  <c r="BH163" i="41" s="1"/>
  <c r="BN163" i="41" s="1"/>
  <c r="BO163" i="41" s="1"/>
  <c r="BP163" i="41" s="1"/>
  <c r="BD163" i="41" s="1"/>
  <c r="AX204" i="41" a="1"/>
  <c r="AX204" i="41" s="1"/>
  <c r="BE204" i="41" s="1"/>
  <c r="BF204" i="41" s="1"/>
  <c r="BG204" i="41" s="1"/>
  <c r="BH204" i="41" s="1"/>
  <c r="BN204" i="41" s="1"/>
  <c r="BO204" i="41" s="1"/>
  <c r="BP204" i="41" s="1"/>
  <c r="BD204" i="41" s="1"/>
  <c r="AX191" i="41" a="1"/>
  <c r="AX191" i="41" s="1"/>
  <c r="BE191" i="41" s="1"/>
  <c r="BF191" i="41" s="1"/>
  <c r="BG191" i="41" s="1"/>
  <c r="BH191" i="41" s="1"/>
  <c r="BN191" i="41" s="1"/>
  <c r="BO191" i="41" s="1"/>
  <c r="BP191" i="41" s="1"/>
  <c r="BD191" i="41" s="1"/>
  <c r="AX102" i="41" a="1"/>
  <c r="AX102" i="41" s="1"/>
  <c r="BE102" i="41" s="1"/>
  <c r="BF102" i="41" s="1"/>
  <c r="BG102" i="41" s="1"/>
  <c r="BH102" i="41" s="1"/>
  <c r="BN102" i="41" s="1"/>
  <c r="BO102" i="41" s="1"/>
  <c r="BP102" i="41" s="1"/>
  <c r="BD102" i="41" s="1"/>
  <c r="AX37" i="41" a="1"/>
  <c r="AX37" i="41" s="1"/>
  <c r="BE37" i="41" s="1"/>
  <c r="AX126" i="41" a="1"/>
  <c r="AX126" i="41" s="1"/>
  <c r="BE126" i="41" s="1"/>
  <c r="BF126" i="41" s="1"/>
  <c r="BG126" i="41" s="1"/>
  <c r="BH126" i="41" s="1"/>
  <c r="BN126" i="41" s="1"/>
  <c r="BO126" i="41" s="1"/>
  <c r="BP126" i="41" s="1"/>
  <c r="BD126" i="41" s="1"/>
  <c r="AX261" i="41" a="1"/>
  <c r="AX261" i="41" s="1"/>
  <c r="BE261" i="41" s="1"/>
  <c r="BF261" i="41" s="1"/>
  <c r="BG261" i="41" s="1"/>
  <c r="BH261" i="41" s="1"/>
  <c r="BN261" i="41" s="1"/>
  <c r="BO261" i="41" s="1"/>
  <c r="BP261" i="41" s="1"/>
  <c r="BD261" i="41" s="1"/>
  <c r="AX79" i="41" a="1"/>
  <c r="AX79" i="41" s="1"/>
  <c r="BE79" i="41" s="1"/>
  <c r="BF79" i="41" s="1"/>
  <c r="BG79" i="41" s="1"/>
  <c r="BH79" i="41" s="1"/>
  <c r="BN79" i="41" s="1"/>
  <c r="BO79" i="41" s="1"/>
  <c r="BP79" i="41" s="1"/>
  <c r="BD79" i="41" s="1"/>
  <c r="AX166" i="41" a="1"/>
  <c r="AX166" i="41" s="1"/>
  <c r="BE166" i="41" s="1"/>
  <c r="BF166" i="41" s="1"/>
  <c r="BG166" i="41" s="1"/>
  <c r="BH166" i="41" s="1"/>
  <c r="BN166" i="41" s="1"/>
  <c r="BO166" i="41" s="1"/>
  <c r="BP166" i="41" s="1"/>
  <c r="BD166" i="41" s="1"/>
  <c r="AX66" i="41" a="1"/>
  <c r="AX66" i="41" s="1"/>
  <c r="BE66" i="41" s="1"/>
  <c r="BF66" i="41" s="1"/>
  <c r="BG66" i="41" s="1"/>
  <c r="BH66" i="41" s="1"/>
  <c r="BN66" i="41" s="1"/>
  <c r="BO66" i="41" s="1"/>
  <c r="BP66" i="41" s="1"/>
  <c r="BD66" i="41" s="1"/>
  <c r="AX226" i="41" a="1"/>
  <c r="AX226" i="41" s="1"/>
  <c r="BE226" i="41" s="1"/>
  <c r="BF226" i="41" s="1"/>
  <c r="BG226" i="41" s="1"/>
  <c r="BH226" i="41" s="1"/>
  <c r="BN226" i="41" s="1"/>
  <c r="BO226" i="41" s="1"/>
  <c r="BP226" i="41" s="1"/>
  <c r="BD226" i="41" s="1"/>
  <c r="AX277" i="41" a="1"/>
  <c r="AX277" i="41" s="1"/>
  <c r="BE277" i="41" s="1"/>
  <c r="BF277" i="41" s="1"/>
  <c r="BG277" i="41" s="1"/>
  <c r="BH277" i="41" s="1"/>
  <c r="BN277" i="41" s="1"/>
  <c r="BO277" i="41" s="1"/>
  <c r="BP277" i="41" s="1"/>
  <c r="BD277" i="41" s="1"/>
  <c r="AX57" i="41" a="1"/>
  <c r="AX57" i="41" s="1"/>
  <c r="BE57" i="41" s="1"/>
  <c r="AX190" i="41" a="1"/>
  <c r="AX190" i="41" s="1"/>
  <c r="BE190" i="41" s="1"/>
  <c r="BF190" i="41" s="1"/>
  <c r="BG190" i="41" s="1"/>
  <c r="BH190" i="41" s="1"/>
  <c r="BN190" i="41" s="1"/>
  <c r="BO190" i="41" s="1"/>
  <c r="BP190" i="41" s="1"/>
  <c r="BD190" i="41" s="1"/>
  <c r="AX217" i="41" a="1"/>
  <c r="AX217" i="41" s="1"/>
  <c r="BE217" i="41" s="1"/>
  <c r="BF217" i="41" s="1"/>
  <c r="BG217" i="41" s="1"/>
  <c r="BH217" i="41" s="1"/>
  <c r="BN217" i="41" s="1"/>
  <c r="BO217" i="41" s="1"/>
  <c r="BP217" i="41" s="1"/>
  <c r="BD217" i="41" s="1"/>
  <c r="AX65" i="41" a="1"/>
  <c r="AX65" i="41" s="1"/>
  <c r="BE65" i="41" s="1"/>
  <c r="AX186" i="41" a="1"/>
  <c r="AX186" i="41" s="1"/>
  <c r="BE186" i="41" s="1"/>
  <c r="BF186" i="41" s="1"/>
  <c r="BG186" i="41" s="1"/>
  <c r="BH186" i="41" s="1"/>
  <c r="BN186" i="41" s="1"/>
  <c r="BO186" i="41" s="1"/>
  <c r="BP186" i="41" s="1"/>
  <c r="BD186" i="41" s="1"/>
  <c r="AX41" i="41" a="1"/>
  <c r="AX41" i="41" s="1"/>
  <c r="BE41" i="41" s="1"/>
  <c r="AX83" i="41" a="1"/>
  <c r="AX83" i="41" s="1"/>
  <c r="BE83" i="41" s="1"/>
  <c r="BF83" i="41" s="1"/>
  <c r="BG83" i="41" s="1"/>
  <c r="BH83" i="41" s="1"/>
  <c r="BN83" i="41" s="1"/>
  <c r="BO83" i="41" s="1"/>
  <c r="BP83" i="41" s="1"/>
  <c r="BD83" i="41" s="1"/>
  <c r="AX72" i="41" a="1"/>
  <c r="AX72" i="41" s="1"/>
  <c r="BE72" i="41" s="1"/>
  <c r="BF72" i="41" s="1"/>
  <c r="BG72" i="41" s="1"/>
  <c r="BH72" i="41" s="1"/>
  <c r="BN72" i="41" s="1"/>
  <c r="BO72" i="41" s="1"/>
  <c r="BP72" i="41" s="1"/>
  <c r="BD72" i="41" s="1"/>
  <c r="AX225" i="41" a="1"/>
  <c r="AX225" i="41" s="1"/>
  <c r="BE225" i="41" s="1"/>
  <c r="BF225" i="41" s="1"/>
  <c r="BG225" i="41" s="1"/>
  <c r="BH225" i="41" s="1"/>
  <c r="BN225" i="41" s="1"/>
  <c r="BO225" i="41" s="1"/>
  <c r="BP225" i="41" s="1"/>
  <c r="BD225" i="41" s="1"/>
  <c r="AX120" i="41" a="1"/>
  <c r="AX120" i="41" s="1"/>
  <c r="BE120" i="41" s="1"/>
  <c r="BF120" i="41" s="1"/>
  <c r="BG120" i="41" s="1"/>
  <c r="BH120" i="41" s="1"/>
  <c r="BN120" i="41" s="1"/>
  <c r="BO120" i="41" s="1"/>
  <c r="BP120" i="41" s="1"/>
  <c r="BD120" i="41" s="1"/>
  <c r="AX116" i="41" a="1"/>
  <c r="AX116" i="41" s="1"/>
  <c r="BE116" i="41" s="1"/>
  <c r="BF116" i="41" s="1"/>
  <c r="BG116" i="41" s="1"/>
  <c r="BH116" i="41" s="1"/>
  <c r="BN116" i="41" s="1"/>
  <c r="BO116" i="41" s="1"/>
  <c r="BP116" i="41" s="1"/>
  <c r="BD116" i="41" s="1"/>
  <c r="AX208" i="41" a="1"/>
  <c r="AX208" i="41" s="1"/>
  <c r="BE208" i="41" s="1"/>
  <c r="BF208" i="41" s="1"/>
  <c r="BG208" i="41" s="1"/>
  <c r="BH208" i="41" s="1"/>
  <c r="BN208" i="41" s="1"/>
  <c r="BO208" i="41" s="1"/>
  <c r="BP208" i="41" s="1"/>
  <c r="BD208" i="41" s="1"/>
  <c r="AX233" i="41" a="1"/>
  <c r="AX233" i="41" s="1"/>
  <c r="BE233" i="41" s="1"/>
  <c r="BF233" i="41" s="1"/>
  <c r="BG233" i="41" s="1"/>
  <c r="BH233" i="41" s="1"/>
  <c r="BN233" i="41" s="1"/>
  <c r="BO233" i="41" s="1"/>
  <c r="BP233" i="41" s="1"/>
  <c r="BD233" i="41" s="1"/>
  <c r="AX183" i="41" a="1"/>
  <c r="AX183" i="41" s="1"/>
  <c r="BE183" i="41" s="1"/>
  <c r="BF183" i="41" s="1"/>
  <c r="BG183" i="41" s="1"/>
  <c r="BH183" i="41" s="1"/>
  <c r="BN183" i="41" s="1"/>
  <c r="BO183" i="41" s="1"/>
  <c r="BP183" i="41" s="1"/>
  <c r="BD183" i="41" s="1"/>
  <c r="AX244" i="41" a="1"/>
  <c r="AX244" i="41" s="1"/>
  <c r="BE244" i="41" s="1"/>
  <c r="BF244" i="41" s="1"/>
  <c r="BG244" i="41" s="1"/>
  <c r="BH244" i="41" s="1"/>
  <c r="BN244" i="41" s="1"/>
  <c r="BO244" i="41" s="1"/>
  <c r="BP244" i="41" s="1"/>
  <c r="BD244" i="41" s="1"/>
  <c r="AX152" i="41" a="1"/>
  <c r="AX152" i="41" s="1"/>
  <c r="BE152" i="41" s="1"/>
  <c r="BF152" i="41" s="1"/>
  <c r="BG152" i="41" s="1"/>
  <c r="BH152" i="41" s="1"/>
  <c r="BN152" i="41" s="1"/>
  <c r="BO152" i="41" s="1"/>
  <c r="BP152" i="41" s="1"/>
  <c r="BD152" i="41" s="1"/>
  <c r="AX94" i="41" a="1"/>
  <c r="AX94" i="41" s="1"/>
  <c r="BE94" i="41" s="1"/>
  <c r="BF94" i="41" s="1"/>
  <c r="BG94" i="41" s="1"/>
  <c r="BH94" i="41" s="1"/>
  <c r="BN94" i="41" s="1"/>
  <c r="BO94" i="41" s="1"/>
  <c r="BP94" i="41" s="1"/>
  <c r="BD94" i="41" s="1"/>
  <c r="AX122" i="41" a="1"/>
  <c r="AX122" i="41" s="1"/>
  <c r="BE122" i="41" s="1"/>
  <c r="BF122" i="41" s="1"/>
  <c r="BG122" i="41" s="1"/>
  <c r="BH122" i="41" s="1"/>
  <c r="BN122" i="41" s="1"/>
  <c r="BO122" i="41" s="1"/>
  <c r="BP122" i="41" s="1"/>
  <c r="BD122" i="41" s="1"/>
  <c r="AX51" i="41" a="1"/>
  <c r="AX51" i="41" s="1"/>
  <c r="BE51" i="41" s="1"/>
  <c r="AX201" i="41" a="1"/>
  <c r="AX201" i="41" s="1"/>
  <c r="BE201" i="41" s="1"/>
  <c r="BF201" i="41" s="1"/>
  <c r="BG201" i="41" s="1"/>
  <c r="BH201" i="41" s="1"/>
  <c r="BN201" i="41" s="1"/>
  <c r="BO201" i="41" s="1"/>
  <c r="BP201" i="41" s="1"/>
  <c r="BD201" i="41" s="1"/>
  <c r="AX243" i="41" a="1"/>
  <c r="AX243" i="41" s="1"/>
  <c r="BE243" i="41" s="1"/>
  <c r="BF243" i="41" s="1"/>
  <c r="BG243" i="41" s="1"/>
  <c r="BH243" i="41" s="1"/>
  <c r="BN243" i="41" s="1"/>
  <c r="BO243" i="41" s="1"/>
  <c r="BP243" i="41" s="1"/>
  <c r="BD243" i="41" s="1"/>
  <c r="AX273" i="41" a="1"/>
  <c r="AX273" i="41" s="1"/>
  <c r="BE273" i="41" s="1"/>
  <c r="BF273" i="41" s="1"/>
  <c r="BG273" i="41" s="1"/>
  <c r="BH273" i="41" s="1"/>
  <c r="BN273" i="41" s="1"/>
  <c r="BO273" i="41" s="1"/>
  <c r="BP273" i="41" s="1"/>
  <c r="BD273" i="41" s="1"/>
  <c r="AX47" i="41" a="1"/>
  <c r="AX47" i="41" s="1"/>
  <c r="BE47" i="41" s="1"/>
  <c r="AX104" i="41" a="1"/>
  <c r="AX104" i="41" s="1"/>
  <c r="BE104" i="41" s="1"/>
  <c r="BF104" i="41" s="1"/>
  <c r="BG104" i="41" s="1"/>
  <c r="BH104" i="41" s="1"/>
  <c r="BN104" i="41" s="1"/>
  <c r="BO104" i="41" s="1"/>
  <c r="BP104" i="41" s="1"/>
  <c r="BD104" i="41" s="1"/>
  <c r="AX272" i="41" a="1"/>
  <c r="AX272" i="41" s="1"/>
  <c r="BE272" i="41" s="1"/>
  <c r="BF272" i="41" s="1"/>
  <c r="BG272" i="41" s="1"/>
  <c r="BH272" i="41" s="1"/>
  <c r="BN272" i="41" s="1"/>
  <c r="BO272" i="41" s="1"/>
  <c r="BP272" i="41" s="1"/>
  <c r="BD272" i="41" s="1"/>
  <c r="AX146" i="41" a="1"/>
  <c r="AX146" i="41" s="1"/>
  <c r="BE146" i="41" s="1"/>
  <c r="BF146" i="41" s="1"/>
  <c r="BG146" i="41" s="1"/>
  <c r="BH146" i="41" s="1"/>
  <c r="BN146" i="41" s="1"/>
  <c r="BO146" i="41" s="1"/>
  <c r="BP146" i="41" s="1"/>
  <c r="BD146" i="41" s="1"/>
  <c r="AX198" i="41" a="1"/>
  <c r="AX198" i="41" s="1"/>
  <c r="BE198" i="41" s="1"/>
  <c r="BF198" i="41" s="1"/>
  <c r="BG198" i="41" s="1"/>
  <c r="BH198" i="41" s="1"/>
  <c r="BN198" i="41" s="1"/>
  <c r="BO198" i="41" s="1"/>
  <c r="BP198" i="41" s="1"/>
  <c r="BD198" i="41" s="1"/>
  <c r="AX149" i="41" a="1"/>
  <c r="AX149" i="41" s="1"/>
  <c r="BE149" i="41" s="1"/>
  <c r="BF149" i="41" s="1"/>
  <c r="BG149" i="41" s="1"/>
  <c r="BH149" i="41" s="1"/>
  <c r="BN149" i="41" s="1"/>
  <c r="BO149" i="41" s="1"/>
  <c r="BP149" i="41" s="1"/>
  <c r="BD149" i="41" s="1"/>
  <c r="AX237" i="41" a="1"/>
  <c r="AX237" i="41" s="1"/>
  <c r="BE237" i="41" s="1"/>
  <c r="BF237" i="41" s="1"/>
  <c r="BG237" i="41" s="1"/>
  <c r="BH237" i="41" s="1"/>
  <c r="BN237" i="41" s="1"/>
  <c r="BO237" i="41" s="1"/>
  <c r="BP237" i="41" s="1"/>
  <c r="BD237" i="41" s="1"/>
  <c r="AX43" i="41" a="1"/>
  <c r="AX43" i="41" s="1"/>
  <c r="BE43" i="41" s="1"/>
  <c r="AX197" i="41" a="1"/>
  <c r="AX197" i="41" s="1"/>
  <c r="BE197" i="41" s="1"/>
  <c r="BF197" i="41" s="1"/>
  <c r="BG197" i="41" s="1"/>
  <c r="BH197" i="41" s="1"/>
  <c r="BN197" i="41" s="1"/>
  <c r="BO197" i="41" s="1"/>
  <c r="BP197" i="41" s="1"/>
  <c r="BD197" i="41" s="1"/>
  <c r="AX236" i="41" a="1"/>
  <c r="AX236" i="41" s="1"/>
  <c r="BE236" i="41" s="1"/>
  <c r="BF236" i="41" s="1"/>
  <c r="BG236" i="41" s="1"/>
  <c r="BH236" i="41" s="1"/>
  <c r="BN236" i="41" s="1"/>
  <c r="BO236" i="41" s="1"/>
  <c r="BP236" i="41" s="1"/>
  <c r="BD236" i="41" s="1"/>
  <c r="AX137" i="41" a="1"/>
  <c r="AX137" i="41" s="1"/>
  <c r="BE137" i="41" s="1"/>
  <c r="BF137" i="41" s="1"/>
  <c r="BG137" i="41" s="1"/>
  <c r="BH137" i="41" s="1"/>
  <c r="BN137" i="41" s="1"/>
  <c r="BO137" i="41" s="1"/>
  <c r="BP137" i="41" s="1"/>
  <c r="BD137" i="41" s="1"/>
  <c r="AX39" i="41" a="1"/>
  <c r="AX39" i="41" s="1"/>
  <c r="BE39" i="41" s="1"/>
  <c r="AX95" i="41" a="1"/>
  <c r="AX95" i="41" s="1"/>
  <c r="BE95" i="41" s="1"/>
  <c r="BF95" i="41" s="1"/>
  <c r="BG95" i="41" s="1"/>
  <c r="BH95" i="41" s="1"/>
  <c r="BN95" i="41" s="1"/>
  <c r="BO95" i="41" s="1"/>
  <c r="BP95" i="41" s="1"/>
  <c r="BD95" i="41" s="1"/>
  <c r="AX189" i="41" a="1"/>
  <c r="AX189" i="41" s="1"/>
  <c r="BE189" i="41" s="1"/>
  <c r="BF189" i="41" s="1"/>
  <c r="BG189" i="41" s="1"/>
  <c r="BH189" i="41" s="1"/>
  <c r="BN189" i="41" s="1"/>
  <c r="BO189" i="41" s="1"/>
  <c r="BP189" i="41" s="1"/>
  <c r="BD189" i="41" s="1"/>
  <c r="AX82" i="41" a="1"/>
  <c r="AX82" i="41" s="1"/>
  <c r="BE82" i="41" s="1"/>
  <c r="BF82" i="41" s="1"/>
  <c r="BG82" i="41" s="1"/>
  <c r="BH82" i="41" s="1"/>
  <c r="BN82" i="41" s="1"/>
  <c r="BO82" i="41" s="1"/>
  <c r="BP82" i="41" s="1"/>
  <c r="BD82" i="41" s="1"/>
  <c r="AX144" i="41" a="1"/>
  <c r="AX144" i="41" s="1"/>
  <c r="BE144" i="41" s="1"/>
  <c r="BF144" i="41" s="1"/>
  <c r="BG144" i="41" s="1"/>
  <c r="BH144" i="41" s="1"/>
  <c r="BN144" i="41" s="1"/>
  <c r="BO144" i="41" s="1"/>
  <c r="BP144" i="41" s="1"/>
  <c r="BD144" i="41" s="1"/>
  <c r="AX203" i="41" a="1"/>
  <c r="AX203" i="41" s="1"/>
  <c r="BE203" i="41" s="1"/>
  <c r="BF203" i="41" s="1"/>
  <c r="BG203" i="41" s="1"/>
  <c r="BH203" i="41" s="1"/>
  <c r="BN203" i="41" s="1"/>
  <c r="BO203" i="41" s="1"/>
  <c r="BP203" i="41" s="1"/>
  <c r="BD203" i="41" s="1"/>
  <c r="AX228" i="41" a="1"/>
  <c r="AX228" i="41" s="1"/>
  <c r="BE228" i="41" s="1"/>
  <c r="BF228" i="41" s="1"/>
  <c r="BG228" i="41" s="1"/>
  <c r="BH228" i="41" s="1"/>
  <c r="BN228" i="41" s="1"/>
  <c r="BO228" i="41" s="1"/>
  <c r="BP228" i="41" s="1"/>
  <c r="BD228" i="41" s="1"/>
  <c r="AX159" i="41" a="1"/>
  <c r="AX159" i="41" s="1"/>
  <c r="BE159" i="41" s="1"/>
  <c r="BF159" i="41" s="1"/>
  <c r="BG159" i="41" s="1"/>
  <c r="BH159" i="41" s="1"/>
  <c r="BN159" i="41" s="1"/>
  <c r="BO159" i="41" s="1"/>
  <c r="BP159" i="41" s="1"/>
  <c r="BD159" i="41" s="1"/>
  <c r="AX124" i="41" a="1"/>
  <c r="AX124" i="41" s="1"/>
  <c r="BE124" i="41" s="1"/>
  <c r="BF124" i="41" s="1"/>
  <c r="BG124" i="41" s="1"/>
  <c r="BH124" i="41" s="1"/>
  <c r="BN124" i="41" s="1"/>
  <c r="BO124" i="41" s="1"/>
  <c r="BP124" i="41" s="1"/>
  <c r="BD124" i="41" s="1"/>
  <c r="AX288" i="41" a="1"/>
  <c r="AX288" i="41" s="1"/>
  <c r="BE288" i="41" s="1"/>
  <c r="BF288" i="41" s="1"/>
  <c r="BG288" i="41" s="1"/>
  <c r="BH288" i="41" s="1"/>
  <c r="BN288" i="41" s="1"/>
  <c r="BO288" i="41" s="1"/>
  <c r="BP288" i="41" s="1"/>
  <c r="BD288" i="41" s="1"/>
  <c r="AX87" i="41" a="1"/>
  <c r="AX87" i="41" s="1"/>
  <c r="BE87" i="41" s="1"/>
  <c r="BF87" i="41" s="1"/>
  <c r="BG87" i="41" s="1"/>
  <c r="BH87" i="41" s="1"/>
  <c r="BN87" i="41" s="1"/>
  <c r="BO87" i="41" s="1"/>
  <c r="BP87" i="41" s="1"/>
  <c r="BD87" i="41" s="1"/>
  <c r="AX114" i="41" a="1"/>
  <c r="AX114" i="41" s="1"/>
  <c r="BE114" i="41" s="1"/>
  <c r="BF114" i="41" s="1"/>
  <c r="BG114" i="41" s="1"/>
  <c r="BH114" i="41" s="1"/>
  <c r="BN114" i="41" s="1"/>
  <c r="BO114" i="41" s="1"/>
  <c r="BP114" i="41" s="1"/>
  <c r="BD114" i="41" s="1"/>
  <c r="AX93" i="41" a="1"/>
  <c r="AX93" i="41" s="1"/>
  <c r="BE93" i="41" s="1"/>
  <c r="BF93" i="41" s="1"/>
  <c r="BG93" i="41" s="1"/>
  <c r="BH93" i="41" s="1"/>
  <c r="BN93" i="41" s="1"/>
  <c r="BO93" i="41" s="1"/>
  <c r="BP93" i="41" s="1"/>
  <c r="BD93" i="41" s="1"/>
  <c r="AX69" i="41" a="1"/>
  <c r="AX69" i="41" s="1"/>
  <c r="BE69" i="41" s="1"/>
  <c r="BF69" i="41" s="1"/>
  <c r="BG69" i="41" s="1"/>
  <c r="BH69" i="41" s="1"/>
  <c r="BN69" i="41" s="1"/>
  <c r="BO69" i="41" s="1"/>
  <c r="BP69" i="41" s="1"/>
  <c r="BD69" i="41" s="1"/>
  <c r="AX188" i="41" a="1"/>
  <c r="AX188" i="41" s="1"/>
  <c r="BE188" i="41" s="1"/>
  <c r="BF188" i="41" s="1"/>
  <c r="BG188" i="41" s="1"/>
  <c r="BH188" i="41" s="1"/>
  <c r="BN188" i="41" s="1"/>
  <c r="BO188" i="41" s="1"/>
  <c r="BP188" i="41" s="1"/>
  <c r="BD188" i="41" s="1"/>
  <c r="AX177" i="41" a="1"/>
  <c r="AX177" i="41" s="1"/>
  <c r="BE177" i="41" s="1"/>
  <c r="BF177" i="41" s="1"/>
  <c r="BG177" i="41" s="1"/>
  <c r="BH177" i="41" s="1"/>
  <c r="BN177" i="41" s="1"/>
  <c r="BO177" i="41" s="1"/>
  <c r="BP177" i="41" s="1"/>
  <c r="BD177" i="41" s="1"/>
  <c r="AX147" i="41" a="1"/>
  <c r="AX147" i="41" s="1"/>
  <c r="BE147" i="41" s="1"/>
  <c r="BF147" i="41" s="1"/>
  <c r="BG147" i="41" s="1"/>
  <c r="BH147" i="41" s="1"/>
  <c r="BN147" i="41" s="1"/>
  <c r="BO147" i="41" s="1"/>
  <c r="BP147" i="41" s="1"/>
  <c r="BD147" i="41" s="1"/>
  <c r="AX84" i="41" a="1"/>
  <c r="AX84" i="41" s="1"/>
  <c r="BE84" i="41" s="1"/>
  <c r="BF84" i="41" s="1"/>
  <c r="BG84" i="41" s="1"/>
  <c r="BH84" i="41" s="1"/>
  <c r="BN84" i="41" s="1"/>
  <c r="BO84" i="41" s="1"/>
  <c r="BP84" i="41" s="1"/>
  <c r="BD84" i="41" s="1"/>
  <c r="AX268" i="41" a="1"/>
  <c r="AX268" i="41" s="1"/>
  <c r="BE268" i="41" s="1"/>
  <c r="BF268" i="41" s="1"/>
  <c r="BG268" i="41" s="1"/>
  <c r="BH268" i="41" s="1"/>
  <c r="BN268" i="41" s="1"/>
  <c r="BO268" i="41" s="1"/>
  <c r="BP268" i="41" s="1"/>
  <c r="BD268" i="41" s="1"/>
  <c r="AX220" i="41" a="1"/>
  <c r="AX220" i="41" s="1"/>
  <c r="BE220" i="41" s="1"/>
  <c r="BF220" i="41" s="1"/>
  <c r="BG220" i="41" s="1"/>
  <c r="BH220" i="41" s="1"/>
  <c r="BN220" i="41" s="1"/>
  <c r="BO220" i="41" s="1"/>
  <c r="BP220" i="41" s="1"/>
  <c r="BD220" i="41" s="1"/>
  <c r="AX200" i="41" a="1"/>
  <c r="AX200" i="41" s="1"/>
  <c r="BE200" i="41" s="1"/>
  <c r="BF200" i="41" s="1"/>
  <c r="BG200" i="41" s="1"/>
  <c r="BH200" i="41" s="1"/>
  <c r="BN200" i="41" s="1"/>
  <c r="BO200" i="41" s="1"/>
  <c r="BP200" i="41" s="1"/>
  <c r="BD200" i="41" s="1"/>
  <c r="AX287" i="41" a="1"/>
  <c r="AX287" i="41" s="1"/>
  <c r="BE287" i="41" s="1"/>
  <c r="BF287" i="41" s="1"/>
  <c r="BG287" i="41" s="1"/>
  <c r="BH287" i="41" s="1"/>
  <c r="BN287" i="41" s="1"/>
  <c r="BO287" i="41" s="1"/>
  <c r="BP287" i="41" s="1"/>
  <c r="BD287" i="41" s="1"/>
  <c r="AX165" i="41" a="1"/>
  <c r="AX165" i="41" s="1"/>
  <c r="BE165" i="41" s="1"/>
  <c r="BF165" i="41" s="1"/>
  <c r="BG165" i="41" s="1"/>
  <c r="BH165" i="41" s="1"/>
  <c r="BN165" i="41" s="1"/>
  <c r="BO165" i="41" s="1"/>
  <c r="BP165" i="41" s="1"/>
  <c r="BD165" i="41" s="1"/>
  <c r="AX231" i="41" a="1"/>
  <c r="AX231" i="41" s="1"/>
  <c r="BE231" i="41" s="1"/>
  <c r="BF231" i="41" s="1"/>
  <c r="BG231" i="41" s="1"/>
  <c r="BH231" i="41" s="1"/>
  <c r="BN231" i="41" s="1"/>
  <c r="BO231" i="41" s="1"/>
  <c r="BP231" i="41" s="1"/>
  <c r="BD231" i="41" s="1"/>
  <c r="AX80" i="41" a="1"/>
  <c r="AX80" i="41" s="1"/>
  <c r="BE80" i="41" s="1"/>
  <c r="BF80" i="41" s="1"/>
  <c r="BG80" i="41" s="1"/>
  <c r="BH80" i="41" s="1"/>
  <c r="BN80" i="41" s="1"/>
  <c r="BO80" i="41" s="1"/>
  <c r="BP80" i="41" s="1"/>
  <c r="BD80" i="41" s="1"/>
  <c r="AX135" i="41" a="1"/>
  <c r="AX135" i="41" s="1"/>
  <c r="BE135" i="41" s="1"/>
  <c r="BF135" i="41" s="1"/>
  <c r="BG135" i="41" s="1"/>
  <c r="BH135" i="41" s="1"/>
  <c r="BN135" i="41" s="1"/>
  <c r="BO135" i="41" s="1"/>
  <c r="BP135" i="41" s="1"/>
  <c r="BD135" i="41" s="1"/>
  <c r="AX285" i="41" a="1"/>
  <c r="AX285" i="41" s="1"/>
  <c r="BE285" i="41" s="1"/>
  <c r="BF285" i="41" s="1"/>
  <c r="BG285" i="41" s="1"/>
  <c r="BH285" i="41" s="1"/>
  <c r="BN285" i="41" s="1"/>
  <c r="BO285" i="41" s="1"/>
  <c r="BP285" i="41" s="1"/>
  <c r="BD285" i="41" s="1"/>
  <c r="AX255" i="41" a="1"/>
  <c r="AX255" i="41" s="1"/>
  <c r="BE255" i="41" s="1"/>
  <c r="BF255" i="41" s="1"/>
  <c r="BG255" i="41" s="1"/>
  <c r="BH255" i="41" s="1"/>
  <c r="BN255" i="41" s="1"/>
  <c r="BO255" i="41" s="1"/>
  <c r="BP255" i="41" s="1"/>
  <c r="BD255" i="41" s="1"/>
  <c r="AX113" i="41" a="1"/>
  <c r="AX113" i="41" s="1"/>
  <c r="BE113" i="41" s="1"/>
  <c r="BF113" i="41" s="1"/>
  <c r="BG113" i="41" s="1"/>
  <c r="BH113" i="41" s="1"/>
  <c r="BN113" i="41" s="1"/>
  <c r="BO113" i="41" s="1"/>
  <c r="BP113" i="41" s="1"/>
  <c r="BD113" i="41" s="1"/>
  <c r="AX112" i="41" a="1"/>
  <c r="AX112" i="41" s="1"/>
  <c r="BE112" i="41" s="1"/>
  <c r="BF112" i="41" s="1"/>
  <c r="BG112" i="41" s="1"/>
  <c r="BH112" i="41" s="1"/>
  <c r="BN112" i="41" s="1"/>
  <c r="BO112" i="41" s="1"/>
  <c r="BP112" i="41" s="1"/>
  <c r="BD112" i="41" s="1"/>
  <c r="AX100" i="41" a="1"/>
  <c r="AX100" i="41" s="1"/>
  <c r="BE100" i="41" s="1"/>
  <c r="BF100" i="41" s="1"/>
  <c r="BG100" i="41" s="1"/>
  <c r="BH100" i="41" s="1"/>
  <c r="BN100" i="41" s="1"/>
  <c r="BO100" i="41" s="1"/>
  <c r="BP100" i="41" s="1"/>
  <c r="BD100" i="41" s="1"/>
  <c r="AX153" i="41" a="1"/>
  <c r="AX153" i="41" s="1"/>
  <c r="BE153" i="41" s="1"/>
  <c r="BF153" i="41" s="1"/>
  <c r="BG153" i="41" s="1"/>
  <c r="BH153" i="41" s="1"/>
  <c r="BN153" i="41" s="1"/>
  <c r="BO153" i="41" s="1"/>
  <c r="BP153" i="41" s="1"/>
  <c r="BD153" i="41" s="1"/>
  <c r="AX211" i="41" a="1"/>
  <c r="AX211" i="41" s="1"/>
  <c r="BE211" i="41" s="1"/>
  <c r="BF211" i="41" s="1"/>
  <c r="BG211" i="41" s="1"/>
  <c r="BH211" i="41" s="1"/>
  <c r="BN211" i="41" s="1"/>
  <c r="BO211" i="41" s="1"/>
  <c r="BP211" i="41" s="1"/>
  <c r="BD211" i="41" s="1"/>
  <c r="AX193" i="41" a="1"/>
  <c r="AX193" i="41" s="1"/>
  <c r="BE193" i="41" s="1"/>
  <c r="BF193" i="41" s="1"/>
  <c r="BG193" i="41" s="1"/>
  <c r="BH193" i="41" s="1"/>
  <c r="BN193" i="41" s="1"/>
  <c r="BO193" i="41" s="1"/>
  <c r="BP193" i="41" s="1"/>
  <c r="BD193" i="41" s="1"/>
  <c r="AX185" i="41" a="1"/>
  <c r="AX185" i="41" s="1"/>
  <c r="BE185" i="41" s="1"/>
  <c r="BF185" i="41" s="1"/>
  <c r="BG185" i="41" s="1"/>
  <c r="BH185" i="41" s="1"/>
  <c r="BN185" i="41" s="1"/>
  <c r="BO185" i="41" s="1"/>
  <c r="BP185" i="41" s="1"/>
  <c r="BD185" i="41" s="1"/>
  <c r="AX246" i="41" a="1"/>
  <c r="AX246" i="41" s="1"/>
  <c r="BE246" i="41" s="1"/>
  <c r="BF246" i="41" s="1"/>
  <c r="BG246" i="41" s="1"/>
  <c r="BH246" i="41" s="1"/>
  <c r="BN246" i="41" s="1"/>
  <c r="BO246" i="41" s="1"/>
  <c r="BP246" i="41" s="1"/>
  <c r="BD246" i="41" s="1"/>
  <c r="AX174" i="41" a="1"/>
  <c r="AX174" i="41" s="1"/>
  <c r="BE174" i="41" s="1"/>
  <c r="BF174" i="41" s="1"/>
  <c r="BG174" i="41" s="1"/>
  <c r="BH174" i="41" s="1"/>
  <c r="BN174" i="41" s="1"/>
  <c r="BO174" i="41" s="1"/>
  <c r="BP174" i="41" s="1"/>
  <c r="BD174" i="41" s="1"/>
  <c r="AX118" i="41" a="1"/>
  <c r="AX118" i="41" s="1"/>
  <c r="BE118" i="41" s="1"/>
  <c r="BF118" i="41" s="1"/>
  <c r="BG118" i="41" s="1"/>
  <c r="BH118" i="41" s="1"/>
  <c r="BN118" i="41" s="1"/>
  <c r="BO118" i="41" s="1"/>
  <c r="BP118" i="41" s="1"/>
  <c r="BD118" i="41" s="1"/>
  <c r="AX32" i="41" a="1"/>
  <c r="AX32" i="41" s="1"/>
  <c r="BE32" i="41" s="1"/>
  <c r="AX271" i="41" a="1"/>
  <c r="AX271" i="41" s="1"/>
  <c r="BE271" i="41" s="1"/>
  <c r="BF271" i="41" s="1"/>
  <c r="BG271" i="41" s="1"/>
  <c r="BH271" i="41" s="1"/>
  <c r="BN271" i="41" s="1"/>
  <c r="BO271" i="41" s="1"/>
  <c r="BP271" i="41" s="1"/>
  <c r="BD271" i="41" s="1"/>
  <c r="AX54" i="41" a="1"/>
  <c r="AX54" i="41" s="1"/>
  <c r="BE54" i="41" s="1"/>
  <c r="AX88" i="41" a="1"/>
  <c r="AX88" i="41" s="1"/>
  <c r="BE88" i="41" s="1"/>
  <c r="BF88" i="41" s="1"/>
  <c r="BG88" i="41" s="1"/>
  <c r="BH88" i="41" s="1"/>
  <c r="BN88" i="41" s="1"/>
  <c r="BO88" i="41" s="1"/>
  <c r="BP88" i="41" s="1"/>
  <c r="BD88" i="41" s="1"/>
  <c r="AX36" i="41" a="1"/>
  <c r="AX36" i="41" s="1"/>
  <c r="BE36" i="41" s="1"/>
  <c r="AX275" i="41" a="1"/>
  <c r="AX275" i="41" s="1"/>
  <c r="BE275" i="41" s="1"/>
  <c r="BF275" i="41" s="1"/>
  <c r="BG275" i="41" s="1"/>
  <c r="BH275" i="41" s="1"/>
  <c r="BN275" i="41" s="1"/>
  <c r="BO275" i="41" s="1"/>
  <c r="BP275" i="41" s="1"/>
  <c r="BD275" i="41" s="1"/>
  <c r="AX50" i="41" a="1"/>
  <c r="AX50" i="41" s="1"/>
  <c r="BE50" i="41" s="1"/>
  <c r="AX240" i="41" a="1"/>
  <c r="AX240" i="41" s="1"/>
  <c r="BE240" i="41" s="1"/>
  <c r="BF240" i="41" s="1"/>
  <c r="BG240" i="41" s="1"/>
  <c r="BH240" i="41" s="1"/>
  <c r="BN240" i="41" s="1"/>
  <c r="BO240" i="41" s="1"/>
  <c r="BP240" i="41" s="1"/>
  <c r="BD240" i="41" s="1"/>
  <c r="AX210" i="41" a="1"/>
  <c r="AX210" i="41" s="1"/>
  <c r="BE210" i="41" s="1"/>
  <c r="BF210" i="41" s="1"/>
  <c r="BG210" i="41" s="1"/>
  <c r="BH210" i="41" s="1"/>
  <c r="BN210" i="41" s="1"/>
  <c r="BO210" i="41" s="1"/>
  <c r="BP210" i="41" s="1"/>
  <c r="BD210" i="41" s="1"/>
  <c r="AX214" i="41" a="1"/>
  <c r="AX214" i="41" s="1"/>
  <c r="BE214" i="41" s="1"/>
  <c r="BF214" i="41" s="1"/>
  <c r="BG214" i="41" s="1"/>
  <c r="BH214" i="41" s="1"/>
  <c r="BN214" i="41" s="1"/>
  <c r="BO214" i="41" s="1"/>
  <c r="BP214" i="41" s="1"/>
  <c r="BD214" i="41" s="1"/>
  <c r="AX260" i="41" a="1"/>
  <c r="AX260" i="41" s="1"/>
  <c r="BE260" i="41" s="1"/>
  <c r="BF260" i="41" s="1"/>
  <c r="BG260" i="41" s="1"/>
  <c r="BH260" i="41" s="1"/>
  <c r="BN260" i="41" s="1"/>
  <c r="BO260" i="41" s="1"/>
  <c r="BP260" i="41" s="1"/>
  <c r="BD260" i="41" s="1"/>
  <c r="AX194" i="41" a="1"/>
  <c r="AX194" i="41" s="1"/>
  <c r="BE194" i="41" s="1"/>
  <c r="BF194" i="41" s="1"/>
  <c r="BG194" i="41" s="1"/>
  <c r="BH194" i="41" s="1"/>
  <c r="BN194" i="41" s="1"/>
  <c r="BO194" i="41" s="1"/>
  <c r="BP194" i="41" s="1"/>
  <c r="BD194" i="41" s="1"/>
  <c r="AX256" i="41" a="1"/>
  <c r="AX256" i="41" s="1"/>
  <c r="BE256" i="41" s="1"/>
  <c r="BF256" i="41" s="1"/>
  <c r="BG256" i="41" s="1"/>
  <c r="BH256" i="41" s="1"/>
  <c r="BN256" i="41" s="1"/>
  <c r="BO256" i="41" s="1"/>
  <c r="BP256" i="41" s="1"/>
  <c r="BD256" i="41" s="1"/>
  <c r="AX258" i="41" a="1"/>
  <c r="AX258" i="41" s="1"/>
  <c r="BE258" i="41" s="1"/>
  <c r="BF258" i="41" s="1"/>
  <c r="BG258" i="41" s="1"/>
  <c r="BH258" i="41" s="1"/>
  <c r="BN258" i="41" s="1"/>
  <c r="BO258" i="41" s="1"/>
  <c r="BP258" i="41" s="1"/>
  <c r="BD258" i="41" s="1"/>
  <c r="AX199" i="41" a="1"/>
  <c r="AX199" i="41" s="1"/>
  <c r="BE199" i="41" s="1"/>
  <c r="BF199" i="41" s="1"/>
  <c r="BG199" i="41" s="1"/>
  <c r="BH199" i="41" s="1"/>
  <c r="BN199" i="41" s="1"/>
  <c r="BO199" i="41" s="1"/>
  <c r="BP199" i="41" s="1"/>
  <c r="BD199" i="41" s="1"/>
  <c r="AX262" i="41" a="1"/>
  <c r="AX262" i="41" s="1"/>
  <c r="BE262" i="41" s="1"/>
  <c r="BF262" i="41" s="1"/>
  <c r="BG262" i="41" s="1"/>
  <c r="BH262" i="41" s="1"/>
  <c r="BN262" i="41" s="1"/>
  <c r="BO262" i="41" s="1"/>
  <c r="BP262" i="41" s="1"/>
  <c r="BD262" i="41" s="1"/>
  <c r="AX274" i="41" a="1"/>
  <c r="AX274" i="41" s="1"/>
  <c r="BE274" i="41" s="1"/>
  <c r="BF274" i="41" s="1"/>
  <c r="BG274" i="41" s="1"/>
  <c r="BH274" i="41" s="1"/>
  <c r="BN274" i="41" s="1"/>
  <c r="BO274" i="41" s="1"/>
  <c r="BP274" i="41" s="1"/>
  <c r="BD274" i="41" s="1"/>
  <c r="AX108" i="41" a="1"/>
  <c r="AX108" i="41" s="1"/>
  <c r="BE108" i="41" s="1"/>
  <c r="BF108" i="41" s="1"/>
  <c r="BG108" i="41" s="1"/>
  <c r="BH108" i="41" s="1"/>
  <c r="BN108" i="41" s="1"/>
  <c r="BO108" i="41" s="1"/>
  <c r="BP108" i="41" s="1"/>
  <c r="BD108" i="41" s="1"/>
  <c r="AX267" i="41" a="1"/>
  <c r="AX267" i="41" s="1"/>
  <c r="BE267" i="41" s="1"/>
  <c r="BF267" i="41" s="1"/>
  <c r="BG267" i="41" s="1"/>
  <c r="BH267" i="41" s="1"/>
  <c r="BN267" i="41" s="1"/>
  <c r="BO267" i="41" s="1"/>
  <c r="BP267" i="41" s="1"/>
  <c r="BD267" i="41" s="1"/>
  <c r="AX229" i="41" a="1"/>
  <c r="AX229" i="41" s="1"/>
  <c r="BE229" i="41" s="1"/>
  <c r="BF229" i="41" s="1"/>
  <c r="BG229" i="41" s="1"/>
  <c r="BH229" i="41" s="1"/>
  <c r="BN229" i="41" s="1"/>
  <c r="BO229" i="41" s="1"/>
  <c r="BP229" i="41" s="1"/>
  <c r="BD229" i="41" s="1"/>
  <c r="AX155" i="41" a="1"/>
  <c r="AX155" i="41" s="1"/>
  <c r="BE155" i="41" s="1"/>
  <c r="BF155" i="41" s="1"/>
  <c r="BG155" i="41" s="1"/>
  <c r="BH155" i="41" s="1"/>
  <c r="BN155" i="41" s="1"/>
  <c r="BO155" i="41" s="1"/>
  <c r="BP155" i="41" s="1"/>
  <c r="BD155" i="41" s="1"/>
  <c r="AX92" i="41" a="1"/>
  <c r="AX92" i="41" s="1"/>
  <c r="BE92" i="41" s="1"/>
  <c r="BF92" i="41" s="1"/>
  <c r="BG92" i="41" s="1"/>
  <c r="BH92" i="41" s="1"/>
  <c r="BN92" i="41" s="1"/>
  <c r="BO92" i="41" s="1"/>
  <c r="BP92" i="41" s="1"/>
  <c r="BD92" i="41" s="1"/>
  <c r="AX109" i="41" a="1"/>
  <c r="AX109" i="41" s="1"/>
  <c r="BE109" i="41" s="1"/>
  <c r="BF109" i="41" s="1"/>
  <c r="BG109" i="41" s="1"/>
  <c r="BH109" i="41" s="1"/>
  <c r="BN109" i="41" s="1"/>
  <c r="BO109" i="41" s="1"/>
  <c r="BP109" i="41" s="1"/>
  <c r="BD109" i="41" s="1"/>
  <c r="AX86" i="41" a="1"/>
  <c r="AX86" i="41" s="1"/>
  <c r="BE86" i="41" s="1"/>
  <c r="BF86" i="41" s="1"/>
  <c r="BG86" i="41" s="1"/>
  <c r="BH86" i="41" s="1"/>
  <c r="BN86" i="41" s="1"/>
  <c r="BO86" i="41" s="1"/>
  <c r="BP86" i="41" s="1"/>
  <c r="BD86" i="41" s="1"/>
  <c r="AX68" i="41" a="1"/>
  <c r="AX68" i="41" s="1"/>
  <c r="BE68" i="41" s="1"/>
  <c r="BF68" i="41" s="1"/>
  <c r="BG68" i="41" s="1"/>
  <c r="BH68" i="41" s="1"/>
  <c r="BN68" i="41" s="1"/>
  <c r="BO68" i="41" s="1"/>
  <c r="BP68" i="41" s="1"/>
  <c r="BD68" i="41" s="1"/>
  <c r="AX218" i="41" a="1"/>
  <c r="AX218" i="41" s="1"/>
  <c r="BE218" i="41" s="1"/>
  <c r="BF218" i="41" s="1"/>
  <c r="BG218" i="41" s="1"/>
  <c r="BH218" i="41" s="1"/>
  <c r="BN218" i="41" s="1"/>
  <c r="BO218" i="41" s="1"/>
  <c r="BP218" i="41" s="1"/>
  <c r="BD218" i="41" s="1"/>
  <c r="AX99" i="41" a="1"/>
  <c r="AX99" i="41" s="1"/>
  <c r="BE99" i="41" s="1"/>
  <c r="BF99" i="41" s="1"/>
  <c r="BG99" i="41" s="1"/>
  <c r="BH99" i="41" s="1"/>
  <c r="BN99" i="41" s="1"/>
  <c r="BO99" i="41" s="1"/>
  <c r="BP99" i="41" s="1"/>
  <c r="BD99" i="41" s="1"/>
  <c r="AX76" i="41" a="1"/>
  <c r="AX76" i="41" s="1"/>
  <c r="BE76" i="41" s="1"/>
  <c r="BF76" i="41" s="1"/>
  <c r="BG76" i="41" s="1"/>
  <c r="BH76" i="41" s="1"/>
  <c r="BN76" i="41" s="1"/>
  <c r="BO76" i="41" s="1"/>
  <c r="BP76" i="41" s="1"/>
  <c r="BD76" i="41" s="1"/>
  <c r="AX259" i="41" a="1"/>
  <c r="AX259" i="41" s="1"/>
  <c r="BE259" i="41" s="1"/>
  <c r="BF259" i="41" s="1"/>
  <c r="BG259" i="41" s="1"/>
  <c r="BH259" i="41" s="1"/>
  <c r="BN259" i="41" s="1"/>
  <c r="BO259" i="41" s="1"/>
  <c r="BP259" i="41" s="1"/>
  <c r="BD259" i="41" s="1"/>
  <c r="AX35" i="41" a="1"/>
  <c r="AX35" i="41" s="1"/>
  <c r="BE35" i="41" s="1"/>
  <c r="AX215" i="41" a="1"/>
  <c r="AX215" i="41" s="1"/>
  <c r="BE215" i="41" s="1"/>
  <c r="BF215" i="41" s="1"/>
  <c r="BG215" i="41" s="1"/>
  <c r="BH215" i="41" s="1"/>
  <c r="BN215" i="41" s="1"/>
  <c r="BO215" i="41" s="1"/>
  <c r="BP215" i="41" s="1"/>
  <c r="BD215" i="41" s="1"/>
  <c r="AX81" i="41" a="1"/>
  <c r="AX81" i="41" s="1"/>
  <c r="BE81" i="41" s="1"/>
  <c r="BF81" i="41" s="1"/>
  <c r="BG81" i="41" s="1"/>
  <c r="BH81" i="41" s="1"/>
  <c r="BN81" i="41" s="1"/>
  <c r="BO81" i="41" s="1"/>
  <c r="BP81" i="41" s="1"/>
  <c r="BD81" i="41" s="1"/>
  <c r="AX53" i="41" a="1"/>
  <c r="AX53" i="41" s="1"/>
  <c r="BE53" i="41" s="1"/>
  <c r="AX59" i="41" a="1"/>
  <c r="AX59" i="41" s="1"/>
  <c r="BE59" i="41" s="1"/>
  <c r="AX75" i="41" a="1"/>
  <c r="AX75" i="41" s="1"/>
  <c r="BE75" i="41" s="1"/>
  <c r="BF75" i="41" s="1"/>
  <c r="BG75" i="41" s="1"/>
  <c r="BH75" i="41" s="1"/>
  <c r="BN75" i="41" s="1"/>
  <c r="BO75" i="41" s="1"/>
  <c r="BP75" i="41" s="1"/>
  <c r="BD75" i="41" s="1"/>
  <c r="AX224" i="41" a="1"/>
  <c r="AX224" i="41" s="1"/>
  <c r="BE224" i="41" s="1"/>
  <c r="BF224" i="41" s="1"/>
  <c r="BG224" i="41" s="1"/>
  <c r="BH224" i="41" s="1"/>
  <c r="BN224" i="41" s="1"/>
  <c r="BO224" i="41" s="1"/>
  <c r="BP224" i="41" s="1"/>
  <c r="BD224" i="41" s="1"/>
  <c r="AX117" i="41" a="1"/>
  <c r="AX117" i="41" s="1"/>
  <c r="BE117" i="41" s="1"/>
  <c r="BF117" i="41" s="1"/>
  <c r="BG117" i="41" s="1"/>
  <c r="BH117" i="41" s="1"/>
  <c r="BN117" i="41" s="1"/>
  <c r="BO117" i="41" s="1"/>
  <c r="BP117" i="41" s="1"/>
  <c r="BD117" i="41" s="1"/>
  <c r="AX158" i="41" a="1"/>
  <c r="AX158" i="41" s="1"/>
  <c r="BE158" i="41" s="1"/>
  <c r="BF158" i="41" s="1"/>
  <c r="BG158" i="41" s="1"/>
  <c r="BH158" i="41" s="1"/>
  <c r="BN158" i="41" s="1"/>
  <c r="BO158" i="41" s="1"/>
  <c r="BP158" i="41" s="1"/>
  <c r="BD158" i="41" s="1"/>
  <c r="AX49" i="41" a="1"/>
  <c r="AX49" i="41" s="1"/>
  <c r="BE49" i="41" s="1"/>
  <c r="AX266" i="41" a="1"/>
  <c r="AX266" i="41" s="1"/>
  <c r="BE266" i="41" s="1"/>
  <c r="BF266" i="41" s="1"/>
  <c r="BG266" i="41" s="1"/>
  <c r="BH266" i="41" s="1"/>
  <c r="BN266" i="41" s="1"/>
  <c r="BO266" i="41" s="1"/>
  <c r="BP266" i="41" s="1"/>
  <c r="BD266" i="41" s="1"/>
  <c r="AX161" i="41" a="1"/>
  <c r="AX161" i="41" s="1"/>
  <c r="BE161" i="41" s="1"/>
  <c r="BF161" i="41" s="1"/>
  <c r="BG161" i="41" s="1"/>
  <c r="BH161" i="41" s="1"/>
  <c r="BN161" i="41" s="1"/>
  <c r="BO161" i="41" s="1"/>
  <c r="BP161" i="41" s="1"/>
  <c r="BD161" i="41" s="1"/>
  <c r="AX281" i="41" a="1"/>
  <c r="AX281" i="41" s="1"/>
  <c r="BE281" i="41" s="1"/>
  <c r="BF281" i="41" s="1"/>
  <c r="BG281" i="41" s="1"/>
  <c r="BH281" i="41" s="1"/>
  <c r="BN281" i="41" s="1"/>
  <c r="BO281" i="41" s="1"/>
  <c r="BP281" i="41" s="1"/>
  <c r="BD281" i="41" s="1"/>
  <c r="AX289" i="41" a="1"/>
  <c r="AX289" i="41" s="1"/>
  <c r="BE289" i="41" s="1"/>
  <c r="BF289" i="41" s="1"/>
  <c r="BG289" i="41" s="1"/>
  <c r="BH289" i="41" s="1"/>
  <c r="BN289" i="41" s="1"/>
  <c r="BO289" i="41" s="1"/>
  <c r="BP289" i="41" s="1"/>
  <c r="BD289" i="41" s="1"/>
  <c r="AX180" i="41" a="1"/>
  <c r="AX180" i="41" s="1"/>
  <c r="BE180" i="41" s="1"/>
  <c r="BF180" i="41" s="1"/>
  <c r="BG180" i="41" s="1"/>
  <c r="BH180" i="41" s="1"/>
  <c r="BN180" i="41" s="1"/>
  <c r="BO180" i="41" s="1"/>
  <c r="BP180" i="41" s="1"/>
  <c r="BD180" i="41" s="1"/>
  <c r="AX34" i="41" a="1"/>
  <c r="AX34" i="41" s="1"/>
  <c r="BE34" i="41" s="1"/>
  <c r="AX162" i="41" a="1"/>
  <c r="AX162" i="41" s="1"/>
  <c r="BE162" i="41" s="1"/>
  <c r="BF162" i="41" s="1"/>
  <c r="BG162" i="41" s="1"/>
  <c r="BH162" i="41" s="1"/>
  <c r="BN162" i="41" s="1"/>
  <c r="BO162" i="41" s="1"/>
  <c r="BP162" i="41" s="1"/>
  <c r="BD162" i="41" s="1"/>
  <c r="AX138" i="41" a="1"/>
  <c r="AX138" i="41" s="1"/>
  <c r="BE138" i="41" s="1"/>
  <c r="BF138" i="41" s="1"/>
  <c r="BG138" i="41" s="1"/>
  <c r="BH138" i="41" s="1"/>
  <c r="BN138" i="41" s="1"/>
  <c r="BO138" i="41" s="1"/>
  <c r="BP138" i="41" s="1"/>
  <c r="BD138" i="41" s="1"/>
  <c r="AX280" i="41" a="1"/>
  <c r="AX280" i="41" s="1"/>
  <c r="BE280" i="41" s="1"/>
  <c r="BF280" i="41" s="1"/>
  <c r="BG280" i="41" s="1"/>
  <c r="BH280" i="41" s="1"/>
  <c r="BN280" i="41" s="1"/>
  <c r="BO280" i="41" s="1"/>
  <c r="BP280" i="41" s="1"/>
  <c r="BD280" i="41" s="1"/>
  <c r="AX257" i="41" a="1"/>
  <c r="AX257" i="41" s="1"/>
  <c r="BE257" i="41" s="1"/>
  <c r="BF257" i="41" s="1"/>
  <c r="BG257" i="41" s="1"/>
  <c r="BH257" i="41" s="1"/>
  <c r="BN257" i="41" s="1"/>
  <c r="BO257" i="41" s="1"/>
  <c r="BP257" i="41" s="1"/>
  <c r="BD257" i="41" s="1"/>
  <c r="AX123" i="41" a="1"/>
  <c r="AX123" i="41" s="1"/>
  <c r="BE123" i="41" s="1"/>
  <c r="BF123" i="41" s="1"/>
  <c r="BG123" i="41" s="1"/>
  <c r="BH123" i="41" s="1"/>
  <c r="BN123" i="41" s="1"/>
  <c r="BO123" i="41" s="1"/>
  <c r="BP123" i="41" s="1"/>
  <c r="BD123" i="41" s="1"/>
  <c r="AX245" i="41" a="1"/>
  <c r="AX245" i="41" s="1"/>
  <c r="BE245" i="41" s="1"/>
  <c r="BF245" i="41" s="1"/>
  <c r="BG245" i="41" s="1"/>
  <c r="BH245" i="41" s="1"/>
  <c r="BN245" i="41" s="1"/>
  <c r="BO245" i="41" s="1"/>
  <c r="BP245" i="41" s="1"/>
  <c r="BD245" i="41" s="1"/>
  <c r="AX172" i="41" a="1"/>
  <c r="AX172" i="41" s="1"/>
  <c r="BE172" i="41" s="1"/>
  <c r="BF172" i="41" s="1"/>
  <c r="BG172" i="41" s="1"/>
  <c r="BH172" i="41" s="1"/>
  <c r="BN172" i="41" s="1"/>
  <c r="BO172" i="41" s="1"/>
  <c r="BP172" i="41" s="1"/>
  <c r="BD172" i="41" s="1"/>
  <c r="AX40" i="41" a="1"/>
  <c r="AX40" i="41" s="1"/>
  <c r="BE40" i="41" s="1"/>
  <c r="AX115" i="41" a="1"/>
  <c r="AX115" i="41" s="1"/>
  <c r="BE115" i="41" s="1"/>
  <c r="BF115" i="41" s="1"/>
  <c r="BG115" i="41" s="1"/>
  <c r="BH115" i="41" s="1"/>
  <c r="BN115" i="41" s="1"/>
  <c r="BO115" i="41" s="1"/>
  <c r="BP115" i="41" s="1"/>
  <c r="BD115" i="41" s="1"/>
  <c r="AX182" i="41" a="1"/>
  <c r="AX182" i="41" s="1"/>
  <c r="BE182" i="41" s="1"/>
  <c r="BF182" i="41" s="1"/>
  <c r="BG182" i="41" s="1"/>
  <c r="BH182" i="41" s="1"/>
  <c r="BN182" i="41" s="1"/>
  <c r="BO182" i="41" s="1"/>
  <c r="BP182" i="41" s="1"/>
  <c r="BD182" i="41" s="1"/>
  <c r="AX136" i="41" a="1"/>
  <c r="AX136" i="41" s="1"/>
  <c r="BE136" i="41" s="1"/>
  <c r="BF136" i="41" s="1"/>
  <c r="BG136" i="41" s="1"/>
  <c r="BH136" i="41" s="1"/>
  <c r="BN136" i="41" s="1"/>
  <c r="BO136" i="41" s="1"/>
  <c r="BP136" i="41" s="1"/>
  <c r="BD136" i="41" s="1"/>
  <c r="AX176" i="41" a="1"/>
  <c r="AX176" i="41" s="1"/>
  <c r="BE176" i="41" s="1"/>
  <c r="BF176" i="41" s="1"/>
  <c r="BG176" i="41" s="1"/>
  <c r="BH176" i="41" s="1"/>
  <c r="BN176" i="41" s="1"/>
  <c r="BO176" i="41" s="1"/>
  <c r="BP176" i="41" s="1"/>
  <c r="BD176" i="41" s="1"/>
  <c r="AX142" i="41" a="1"/>
  <c r="AX142" i="41" s="1"/>
  <c r="BE142" i="41" s="1"/>
  <c r="BF142" i="41" s="1"/>
  <c r="BG142" i="41" s="1"/>
  <c r="BH142" i="41" s="1"/>
  <c r="BN142" i="41" s="1"/>
  <c r="BO142" i="41" s="1"/>
  <c r="BP142" i="41" s="1"/>
  <c r="BD142" i="41" s="1"/>
  <c r="AX173" i="41" a="1"/>
  <c r="AX173" i="41" s="1"/>
  <c r="BE173" i="41" s="1"/>
  <c r="BF173" i="41" s="1"/>
  <c r="BG173" i="41" s="1"/>
  <c r="BH173" i="41" s="1"/>
  <c r="BN173" i="41" s="1"/>
  <c r="BO173" i="41" s="1"/>
  <c r="BP173" i="41" s="1"/>
  <c r="BD173" i="41" s="1"/>
  <c r="AX111" i="41" a="1"/>
  <c r="AX111" i="41" s="1"/>
  <c r="BE111" i="41" s="1"/>
  <c r="BF111" i="41" s="1"/>
  <c r="BG111" i="41" s="1"/>
  <c r="BH111" i="41" s="1"/>
  <c r="BN111" i="41" s="1"/>
  <c r="BO111" i="41" s="1"/>
  <c r="BP111" i="41" s="1"/>
  <c r="BD111" i="41" s="1"/>
  <c r="AX270" i="41" a="1"/>
  <c r="AX270" i="41" s="1"/>
  <c r="BE270" i="41" s="1"/>
  <c r="BF270" i="41" s="1"/>
  <c r="BG270" i="41" s="1"/>
  <c r="BH270" i="41" s="1"/>
  <c r="BN270" i="41" s="1"/>
  <c r="BO270" i="41" s="1"/>
  <c r="BP270" i="41" s="1"/>
  <c r="BD270" i="41" s="1"/>
  <c r="AX107" i="41" a="1"/>
  <c r="AX107" i="41" s="1"/>
  <c r="BE107" i="41" s="1"/>
  <c r="BF107" i="41" s="1"/>
  <c r="BG107" i="41" s="1"/>
  <c r="BH107" i="41" s="1"/>
  <c r="BN107" i="41" s="1"/>
  <c r="BO107" i="41" s="1"/>
  <c r="BP107" i="41" s="1"/>
  <c r="BD107" i="41" s="1"/>
  <c r="AX221" i="41" a="1"/>
  <c r="AX221" i="41" s="1"/>
  <c r="BE221" i="41" s="1"/>
  <c r="BF221" i="41" s="1"/>
  <c r="BG221" i="41" s="1"/>
  <c r="BH221" i="41" s="1"/>
  <c r="BN221" i="41" s="1"/>
  <c r="BO221" i="41" s="1"/>
  <c r="BP221" i="41" s="1"/>
  <c r="BD221" i="41" s="1"/>
  <c r="AX141" i="41" a="1"/>
  <c r="AX141" i="41" s="1"/>
  <c r="BE141" i="41" s="1"/>
  <c r="BF141" i="41" s="1"/>
  <c r="BG141" i="41" s="1"/>
  <c r="BH141" i="41" s="1"/>
  <c r="BN141" i="41" s="1"/>
  <c r="BO141" i="41" s="1"/>
  <c r="BP141" i="41" s="1"/>
  <c r="BD141" i="41" s="1"/>
  <c r="AX184" i="41" a="1"/>
  <c r="AX184" i="41" s="1"/>
  <c r="BE184" i="41" s="1"/>
  <c r="BF184" i="41" s="1"/>
  <c r="BG184" i="41" s="1"/>
  <c r="BH184" i="41" s="1"/>
  <c r="BN184" i="41" s="1"/>
  <c r="BO184" i="41" s="1"/>
  <c r="BP184" i="41" s="1"/>
  <c r="BD184" i="41" s="1"/>
  <c r="AX133" i="41" a="1"/>
  <c r="AX133" i="41" s="1"/>
  <c r="BE133" i="41" s="1"/>
  <c r="BF133" i="41" s="1"/>
  <c r="BG133" i="41" s="1"/>
  <c r="BH133" i="41" s="1"/>
  <c r="BN133" i="41" s="1"/>
  <c r="BO133" i="41" s="1"/>
  <c r="BP133" i="41" s="1"/>
  <c r="BD133" i="41" s="1"/>
  <c r="AX195" i="41" a="1"/>
  <c r="AX195" i="41" s="1"/>
  <c r="BE195" i="41" s="1"/>
  <c r="BF195" i="41" s="1"/>
  <c r="BG195" i="41" s="1"/>
  <c r="BH195" i="41" s="1"/>
  <c r="BN195" i="41" s="1"/>
  <c r="BO195" i="41" s="1"/>
  <c r="BP195" i="41" s="1"/>
  <c r="BD195" i="41" s="1"/>
  <c r="AX110" i="41" a="1"/>
  <c r="AX110" i="41" s="1"/>
  <c r="BE110" i="41" s="1"/>
  <c r="BF110" i="41" s="1"/>
  <c r="BG110" i="41" s="1"/>
  <c r="BH110" i="41" s="1"/>
  <c r="BN110" i="41" s="1"/>
  <c r="BO110" i="41" s="1"/>
  <c r="BP110" i="41" s="1"/>
  <c r="BD110" i="41" s="1"/>
  <c r="AX33" i="41" a="1"/>
  <c r="AX33" i="41" s="1"/>
  <c r="BE33" i="41" s="1"/>
  <c r="AX106" i="41" a="1"/>
  <c r="AX106" i="41" s="1"/>
  <c r="BE106" i="41" s="1"/>
  <c r="BF106" i="41" s="1"/>
  <c r="BG106" i="41" s="1"/>
  <c r="BH106" i="41" s="1"/>
  <c r="BN106" i="41" s="1"/>
  <c r="BO106" i="41" s="1"/>
  <c r="BP106" i="41" s="1"/>
  <c r="BD106" i="41" s="1"/>
  <c r="AX157" i="41" a="1"/>
  <c r="AX157" i="41" s="1"/>
  <c r="BE157" i="41" s="1"/>
  <c r="BF157" i="41" s="1"/>
  <c r="BG157" i="41" s="1"/>
  <c r="BH157" i="41" s="1"/>
  <c r="BN157" i="41" s="1"/>
  <c r="BO157" i="41" s="1"/>
  <c r="BP157" i="41" s="1"/>
  <c r="BD157" i="41" s="1"/>
  <c r="AX219" i="41" a="1"/>
  <c r="AX219" i="41" s="1"/>
  <c r="BE219" i="41" s="1"/>
  <c r="BF219" i="41" s="1"/>
  <c r="BG219" i="41" s="1"/>
  <c r="BH219" i="41" s="1"/>
  <c r="BN219" i="41" s="1"/>
  <c r="BO219" i="41" s="1"/>
  <c r="BP219" i="41" s="1"/>
  <c r="BD219" i="41" s="1"/>
  <c r="AX52" i="41" a="1"/>
  <c r="AX52" i="41" s="1"/>
  <c r="BE52" i="41" s="1"/>
  <c r="AX148" i="41" a="1"/>
  <c r="AX148" i="41" s="1"/>
  <c r="BE148" i="41" s="1"/>
  <c r="BF148" i="41" s="1"/>
  <c r="BG148" i="41" s="1"/>
  <c r="BH148" i="41" s="1"/>
  <c r="BN148" i="41" s="1"/>
  <c r="BO148" i="41" s="1"/>
  <c r="BP148" i="41" s="1"/>
  <c r="BD148" i="41" s="1"/>
  <c r="AX60" i="41" a="1"/>
  <c r="AX60" i="41" s="1"/>
  <c r="BE60" i="41" s="1"/>
  <c r="AX207" i="41" a="1"/>
  <c r="AX207" i="41" s="1"/>
  <c r="BE207" i="41" s="1"/>
  <c r="BF207" i="41" s="1"/>
  <c r="BG207" i="41" s="1"/>
  <c r="BH207" i="41" s="1"/>
  <c r="BN207" i="41" s="1"/>
  <c r="BO207" i="41" s="1"/>
  <c r="BP207" i="41" s="1"/>
  <c r="BD207" i="41" s="1"/>
  <c r="AX283" i="41" a="1"/>
  <c r="AX283" i="41" s="1"/>
  <c r="BE283" i="41" s="1"/>
  <c r="BF283" i="41" s="1"/>
  <c r="BG283" i="41" s="1"/>
  <c r="BH283" i="41" s="1"/>
  <c r="BN283" i="41" s="1"/>
  <c r="BO283" i="41" s="1"/>
  <c r="BP283" i="41" s="1"/>
  <c r="BD283" i="41" s="1"/>
  <c r="AX232" i="41" a="1"/>
  <c r="AX232" i="41" s="1"/>
  <c r="BE232" i="41" s="1"/>
  <c r="BF232" i="41" s="1"/>
  <c r="BG232" i="41" s="1"/>
  <c r="BH232" i="41" s="1"/>
  <c r="BN232" i="41" s="1"/>
  <c r="BO232" i="41" s="1"/>
  <c r="BP232" i="41" s="1"/>
  <c r="BD232" i="41" s="1"/>
  <c r="AX71" i="41" a="1"/>
  <c r="AX71" i="41" s="1"/>
  <c r="BE71" i="41" s="1"/>
  <c r="BF71" i="41" s="1"/>
  <c r="BG71" i="41" s="1"/>
  <c r="BH71" i="41" s="1"/>
  <c r="BN71" i="41" s="1"/>
  <c r="BO71" i="41" s="1"/>
  <c r="BP71" i="41" s="1"/>
  <c r="BD71" i="41" s="1"/>
  <c r="AX73" i="41" a="1"/>
  <c r="AX73" i="41" s="1"/>
  <c r="BE73" i="41" s="1"/>
  <c r="BF73" i="41" s="1"/>
  <c r="BG73" i="41" s="1"/>
  <c r="BH73" i="41" s="1"/>
  <c r="BN73" i="41" s="1"/>
  <c r="BO73" i="41" s="1"/>
  <c r="BP73" i="41" s="1"/>
  <c r="BD73" i="41" s="1"/>
  <c r="AX230" i="41" a="1"/>
  <c r="AX230" i="41" s="1"/>
  <c r="BE230" i="41" s="1"/>
  <c r="BF230" i="41" s="1"/>
  <c r="BG230" i="41" s="1"/>
  <c r="BH230" i="41" s="1"/>
  <c r="BN230" i="41" s="1"/>
  <c r="BO230" i="41" s="1"/>
  <c r="BP230" i="41" s="1"/>
  <c r="BD230" i="41" s="1"/>
  <c r="AX78" i="41" a="1"/>
  <c r="AX78" i="41" s="1"/>
  <c r="BE78" i="41" s="1"/>
  <c r="BF78" i="41" s="1"/>
  <c r="BG78" i="41" s="1"/>
  <c r="BH78" i="41" s="1"/>
  <c r="BN78" i="41" s="1"/>
  <c r="BO78" i="41" s="1"/>
  <c r="BP78" i="41" s="1"/>
  <c r="BD78" i="41" s="1"/>
  <c r="AX125" i="41" a="1"/>
  <c r="AX125" i="41" s="1"/>
  <c r="BE125" i="41" s="1"/>
  <c r="BF125" i="41" s="1"/>
  <c r="BG125" i="41" s="1"/>
  <c r="BH125" i="41" s="1"/>
  <c r="BN125" i="41" s="1"/>
  <c r="BO125" i="41" s="1"/>
  <c r="BP125" i="41" s="1"/>
  <c r="BD125" i="41" s="1"/>
  <c r="AX119" i="41" a="1"/>
  <c r="AX119" i="41" s="1"/>
  <c r="BE119" i="41" s="1"/>
  <c r="BF119" i="41" s="1"/>
  <c r="BG119" i="41" s="1"/>
  <c r="BH119" i="41" s="1"/>
  <c r="BN119" i="41" s="1"/>
  <c r="BO119" i="41" s="1"/>
  <c r="BP119" i="41" s="1"/>
  <c r="BD119" i="41" s="1"/>
  <c r="AX143" i="41" a="1"/>
  <c r="AX143" i="41" s="1"/>
  <c r="BE143" i="41" s="1"/>
  <c r="BF143" i="41" s="1"/>
  <c r="BG143" i="41" s="1"/>
  <c r="BH143" i="41" s="1"/>
  <c r="BN143" i="41" s="1"/>
  <c r="BO143" i="41" s="1"/>
  <c r="BP143" i="41" s="1"/>
  <c r="BD143" i="41" s="1"/>
  <c r="AX222" i="41" a="1"/>
  <c r="AX222" i="41" s="1"/>
  <c r="BE222" i="41" s="1"/>
  <c r="BF222" i="41" s="1"/>
  <c r="BG222" i="41" s="1"/>
  <c r="BH222" i="41" s="1"/>
  <c r="BN222" i="41" s="1"/>
  <c r="BO222" i="41" s="1"/>
  <c r="BP222" i="41" s="1"/>
  <c r="BD222" i="41" s="1"/>
  <c r="AX179" i="41" a="1"/>
  <c r="AX179" i="41" s="1"/>
  <c r="BE179" i="41" s="1"/>
  <c r="BF179" i="41" s="1"/>
  <c r="BG179" i="41" s="1"/>
  <c r="BH179" i="41" s="1"/>
  <c r="BN179" i="41" s="1"/>
  <c r="BO179" i="41" s="1"/>
  <c r="BP179" i="41" s="1"/>
  <c r="BD179" i="41" s="1"/>
  <c r="AX63" i="41" a="1"/>
  <c r="AX63" i="41" s="1"/>
  <c r="BE63" i="41" s="1"/>
  <c r="AX130" i="41" a="1"/>
  <c r="AX130" i="41" s="1"/>
  <c r="BE130" i="41" s="1"/>
  <c r="BF130" i="41" s="1"/>
  <c r="BG130" i="41" s="1"/>
  <c r="BH130" i="41" s="1"/>
  <c r="BN130" i="41" s="1"/>
  <c r="BO130" i="41" s="1"/>
  <c r="BP130" i="41" s="1"/>
  <c r="BD130" i="41" s="1"/>
  <c r="AX131" i="41" a="1"/>
  <c r="AX131" i="41" s="1"/>
  <c r="BE131" i="41" s="1"/>
  <c r="BF131" i="41" s="1"/>
  <c r="BG131" i="41" s="1"/>
  <c r="BH131" i="41" s="1"/>
  <c r="BN131" i="41" s="1"/>
  <c r="BO131" i="41" s="1"/>
  <c r="BP131" i="41" s="1"/>
  <c r="BD131" i="41" s="1"/>
  <c r="AX202" i="41" a="1"/>
  <c r="AX202" i="41" s="1"/>
  <c r="BE202" i="41" s="1"/>
  <c r="BF202" i="41" s="1"/>
  <c r="BG202" i="41" s="1"/>
  <c r="BH202" i="41" s="1"/>
  <c r="BN202" i="41" s="1"/>
  <c r="BO202" i="41" s="1"/>
  <c r="BP202" i="41" s="1"/>
  <c r="BD202" i="41" s="1"/>
  <c r="AX121" i="41" a="1"/>
  <c r="AX121" i="41" s="1"/>
  <c r="BE121" i="41" s="1"/>
  <c r="BF121" i="41" s="1"/>
  <c r="BG121" i="41" s="1"/>
  <c r="BH121" i="41" s="1"/>
  <c r="BN121" i="41" s="1"/>
  <c r="BO121" i="41" s="1"/>
  <c r="BP121" i="41" s="1"/>
  <c r="BD121" i="41" s="1"/>
  <c r="AX192" i="41" a="1"/>
  <c r="AX192" i="41" s="1"/>
  <c r="BE192" i="41" s="1"/>
  <c r="BF192" i="41" s="1"/>
  <c r="BG192" i="41" s="1"/>
  <c r="BH192" i="41" s="1"/>
  <c r="BN192" i="41" s="1"/>
  <c r="BO192" i="41" s="1"/>
  <c r="BP192" i="41" s="1"/>
  <c r="BD192" i="41" s="1"/>
  <c r="AX164" i="41" a="1"/>
  <c r="AX164" i="41" s="1"/>
  <c r="BE164" i="41" s="1"/>
  <c r="BF164" i="41" s="1"/>
  <c r="BG164" i="41" s="1"/>
  <c r="BH164" i="41" s="1"/>
  <c r="BN164" i="41" s="1"/>
  <c r="BO164" i="41" s="1"/>
  <c r="BP164" i="41" s="1"/>
  <c r="BD164" i="41" s="1"/>
  <c r="AX175" i="41" a="1"/>
  <c r="AX175" i="41" s="1"/>
  <c r="BE175" i="41" s="1"/>
  <c r="BF175" i="41" s="1"/>
  <c r="BG175" i="41" s="1"/>
  <c r="BH175" i="41" s="1"/>
  <c r="BN175" i="41" s="1"/>
  <c r="BO175" i="41" s="1"/>
  <c r="BP175" i="41" s="1"/>
  <c r="BD175" i="41" s="1"/>
  <c r="AX247" i="41" a="1"/>
  <c r="AX247" i="41" s="1"/>
  <c r="BE247" i="41" s="1"/>
  <c r="BF247" i="41" s="1"/>
  <c r="BG247" i="41" s="1"/>
  <c r="BH247" i="41" s="1"/>
  <c r="BN247" i="41" s="1"/>
  <c r="BO247" i="41" s="1"/>
  <c r="BP247" i="41" s="1"/>
  <c r="BD247" i="41" s="1"/>
  <c r="AX170" i="41" a="1"/>
  <c r="AX170" i="41" s="1"/>
  <c r="BE170" i="41" s="1"/>
  <c r="BF170" i="41" s="1"/>
  <c r="BG170" i="41" s="1"/>
  <c r="BH170" i="41" s="1"/>
  <c r="BN170" i="41" s="1"/>
  <c r="BO170" i="41" s="1"/>
  <c r="BP170" i="41" s="1"/>
  <c r="BD170" i="41" s="1"/>
  <c r="AX223" i="41" a="1"/>
  <c r="AX223" i="41" s="1"/>
  <c r="BE223" i="41" s="1"/>
  <c r="BF223" i="41" s="1"/>
  <c r="BG223" i="41" s="1"/>
  <c r="BH223" i="41" s="1"/>
  <c r="BN223" i="41" s="1"/>
  <c r="BO223" i="41" s="1"/>
  <c r="BP223" i="41" s="1"/>
  <c r="BD223" i="41" s="1"/>
  <c r="AX74" i="41" a="1"/>
  <c r="AX74" i="41" s="1"/>
  <c r="BE74" i="41" s="1"/>
  <c r="BF74" i="41" s="1"/>
  <c r="BG74" i="41" s="1"/>
  <c r="BH74" i="41" s="1"/>
  <c r="BN74" i="41" s="1"/>
  <c r="BO74" i="41" s="1"/>
  <c r="BP74" i="41" s="1"/>
  <c r="BD74" i="41" s="1"/>
  <c r="AX290" i="41" a="1"/>
  <c r="AX290" i="41" s="1"/>
  <c r="BE290" i="41" s="1"/>
  <c r="BF290" i="41" s="1"/>
  <c r="BG290" i="41" s="1"/>
  <c r="BH290" i="41" s="1"/>
  <c r="BN290" i="41" s="1"/>
  <c r="BO290" i="41" s="1"/>
  <c r="BP290" i="41" s="1"/>
  <c r="BD290" i="41" s="1"/>
  <c r="AX242" i="41" a="1"/>
  <c r="AX242" i="41" s="1"/>
  <c r="BE242" i="41" s="1"/>
  <c r="BF242" i="41" s="1"/>
  <c r="BG242" i="41" s="1"/>
  <c r="BH242" i="41" s="1"/>
  <c r="BN242" i="41" s="1"/>
  <c r="BO242" i="41" s="1"/>
  <c r="BP242" i="41" s="1"/>
  <c r="BD242" i="41" s="1"/>
  <c r="AX263" i="41" a="1"/>
  <c r="AX263" i="41" s="1"/>
  <c r="BE263" i="41" s="1"/>
  <c r="BF263" i="41" s="1"/>
  <c r="BG263" i="41" s="1"/>
  <c r="BH263" i="41" s="1"/>
  <c r="BN263" i="41" s="1"/>
  <c r="BO263" i="41" s="1"/>
  <c r="BP263" i="41" s="1"/>
  <c r="BD263" i="41" s="1"/>
  <c r="AX269" i="41" a="1"/>
  <c r="AX269" i="41" s="1"/>
  <c r="BE269" i="41" s="1"/>
  <c r="BF269" i="41" s="1"/>
  <c r="BG269" i="41" s="1"/>
  <c r="BH269" i="41" s="1"/>
  <c r="BN269" i="41" s="1"/>
  <c r="BO269" i="41" s="1"/>
  <c r="BP269" i="41" s="1"/>
  <c r="BD269" i="41" s="1"/>
  <c r="AX284" i="41" a="1"/>
  <c r="AX284" i="41" s="1"/>
  <c r="BE284" i="41" s="1"/>
  <c r="BF284" i="41" s="1"/>
  <c r="BG284" i="41" s="1"/>
  <c r="BH284" i="41" s="1"/>
  <c r="BN284" i="41" s="1"/>
  <c r="BO284" i="41" s="1"/>
  <c r="BP284" i="41" s="1"/>
  <c r="BD284" i="41" s="1"/>
  <c r="AX129" i="41" a="1"/>
  <c r="AX129" i="41" s="1"/>
  <c r="BE129" i="41" s="1"/>
  <c r="BF129" i="41" s="1"/>
  <c r="BG129" i="41" s="1"/>
  <c r="BH129" i="41" s="1"/>
  <c r="BN129" i="41" s="1"/>
  <c r="BO129" i="41" s="1"/>
  <c r="BP129" i="41" s="1"/>
  <c r="BD129" i="41" s="1"/>
  <c r="AX154" i="41" a="1"/>
  <c r="AX154" i="41" s="1"/>
  <c r="BE154" i="41" s="1"/>
  <c r="BF154" i="41" s="1"/>
  <c r="BG154" i="41" s="1"/>
  <c r="BH154" i="41" s="1"/>
  <c r="BN154" i="41" s="1"/>
  <c r="BO154" i="41" s="1"/>
  <c r="BP154" i="41" s="1"/>
  <c r="BD154" i="41" s="1"/>
  <c r="AX169" i="41" a="1"/>
  <c r="AX169" i="41" s="1"/>
  <c r="BE169" i="41" s="1"/>
  <c r="BF169" i="41" s="1"/>
  <c r="BG169" i="41" s="1"/>
  <c r="BH169" i="41" s="1"/>
  <c r="BN169" i="41" s="1"/>
  <c r="BO169" i="41" s="1"/>
  <c r="BP169" i="41" s="1"/>
  <c r="BD169" i="41" s="1"/>
  <c r="AX279" i="41" a="1"/>
  <c r="AX279" i="41" s="1"/>
  <c r="BE279" i="41" s="1"/>
  <c r="BF279" i="41" s="1"/>
  <c r="BG279" i="41" s="1"/>
  <c r="BH279" i="41" s="1"/>
  <c r="BN279" i="41" s="1"/>
  <c r="BO279" i="41" s="1"/>
  <c r="BP279" i="41" s="1"/>
  <c r="BD279" i="41" s="1"/>
  <c r="AX134" i="41" a="1"/>
  <c r="AX134" i="41" s="1"/>
  <c r="BE134" i="41" s="1"/>
  <c r="BF134" i="41" s="1"/>
  <c r="BG134" i="41" s="1"/>
  <c r="BH134" i="41" s="1"/>
  <c r="BN134" i="41" s="1"/>
  <c r="BO134" i="41" s="1"/>
  <c r="BP134" i="41" s="1"/>
  <c r="BD134" i="41" s="1"/>
  <c r="AX61" i="41" a="1"/>
  <c r="AX61" i="41" s="1"/>
  <c r="BE61" i="41" s="1"/>
  <c r="AX212" i="41" a="1"/>
  <c r="AX212" i="41" s="1"/>
  <c r="BE212" i="41" s="1"/>
  <c r="BF212" i="41" s="1"/>
  <c r="BG212" i="41" s="1"/>
  <c r="BH212" i="41" s="1"/>
  <c r="BN212" i="41" s="1"/>
  <c r="BO212" i="41" s="1"/>
  <c r="BP212" i="41" s="1"/>
  <c r="BD212" i="41" s="1"/>
  <c r="AX254" i="41" a="1"/>
  <c r="AX254" i="41" s="1"/>
  <c r="BE254" i="41" s="1"/>
  <c r="BF254" i="41" s="1"/>
  <c r="BG254" i="41" s="1"/>
  <c r="BH254" i="41" s="1"/>
  <c r="BN254" i="41" s="1"/>
  <c r="BO254" i="41" s="1"/>
  <c r="BP254" i="41" s="1"/>
  <c r="BD254" i="41" s="1"/>
  <c r="AX238" i="41" a="1"/>
  <c r="AX238" i="41" s="1"/>
  <c r="BE238" i="41" s="1"/>
  <c r="BF238" i="41" s="1"/>
  <c r="BG238" i="41" s="1"/>
  <c r="BH238" i="41" s="1"/>
  <c r="BN238" i="41" s="1"/>
  <c r="BO238" i="41" s="1"/>
  <c r="BP238" i="41" s="1"/>
  <c r="BD238" i="41" s="1"/>
  <c r="AX89" i="41" a="1"/>
  <c r="AX89" i="41" s="1"/>
  <c r="BE89" i="41" s="1"/>
  <c r="BF89" i="41" s="1"/>
  <c r="BG89" i="41" s="1"/>
  <c r="BH89" i="41" s="1"/>
  <c r="BN89" i="41" s="1"/>
  <c r="BO89" i="41" s="1"/>
  <c r="BP89" i="41" s="1"/>
  <c r="BD89" i="41" s="1"/>
  <c r="AX178" i="41" a="1"/>
  <c r="AX178" i="41" s="1"/>
  <c r="BE178" i="41" s="1"/>
  <c r="BF178" i="41" s="1"/>
  <c r="BG178" i="41" s="1"/>
  <c r="BH178" i="41" s="1"/>
  <c r="BN178" i="41" s="1"/>
  <c r="BO178" i="41" s="1"/>
  <c r="BP178" i="41" s="1"/>
  <c r="BD178" i="41" s="1"/>
  <c r="AX205" i="41" a="1"/>
  <c r="AX205" i="41" s="1"/>
  <c r="BE205" i="41" s="1"/>
  <c r="BF205" i="41" s="1"/>
  <c r="BG205" i="41" s="1"/>
  <c r="BH205" i="41" s="1"/>
  <c r="BN205" i="41" s="1"/>
  <c r="BO205" i="41" s="1"/>
  <c r="BP205" i="41" s="1"/>
  <c r="BD205" i="41" s="1"/>
  <c r="AX250" i="41" a="1"/>
  <c r="AX250" i="41" s="1"/>
  <c r="BE250" i="41" s="1"/>
  <c r="BF250" i="41" s="1"/>
  <c r="BG250" i="41" s="1"/>
  <c r="BH250" i="41" s="1"/>
  <c r="BN250" i="41" s="1"/>
  <c r="BO250" i="41" s="1"/>
  <c r="BP250" i="41" s="1"/>
  <c r="BD250" i="41" s="1"/>
  <c r="AX252" i="41" a="1"/>
  <c r="AX252" i="41" s="1"/>
  <c r="BE252" i="41" s="1"/>
  <c r="BF252" i="41" s="1"/>
  <c r="BG252" i="41" s="1"/>
  <c r="BH252" i="41" s="1"/>
  <c r="BN252" i="41" s="1"/>
  <c r="BO252" i="41" s="1"/>
  <c r="BP252" i="41" s="1"/>
  <c r="BD252" i="41" s="1"/>
  <c r="AX196" i="41" a="1"/>
  <c r="AX196" i="41" s="1"/>
  <c r="BE196" i="41" s="1"/>
  <c r="BF196" i="41" s="1"/>
  <c r="BG196" i="41" s="1"/>
  <c r="BH196" i="41" s="1"/>
  <c r="BN196" i="41" s="1"/>
  <c r="BO196" i="41" s="1"/>
  <c r="BP196" i="41" s="1"/>
  <c r="BD196" i="41" s="1"/>
  <c r="AX156" i="41" a="1"/>
  <c r="AX156" i="41" s="1"/>
  <c r="BE156" i="41" s="1"/>
  <c r="BF156" i="41" s="1"/>
  <c r="BG156" i="41" s="1"/>
  <c r="BH156" i="41" s="1"/>
  <c r="BN156" i="41" s="1"/>
  <c r="BO156" i="41" s="1"/>
  <c r="BP156" i="41" s="1"/>
  <c r="BD156" i="41" s="1"/>
  <c r="AX209" i="41" a="1"/>
  <c r="AX209" i="41" s="1"/>
  <c r="BE209" i="41" s="1"/>
  <c r="BF209" i="41" s="1"/>
  <c r="BG209" i="41" s="1"/>
  <c r="BH209" i="41" s="1"/>
  <c r="BN209" i="41" s="1"/>
  <c r="BO209" i="41" s="1"/>
  <c r="BP209" i="41" s="1"/>
  <c r="BD209" i="41" s="1"/>
  <c r="AX44" i="41" a="1"/>
  <c r="AX44" i="41" s="1"/>
  <c r="BE44" i="41" s="1"/>
  <c r="AX62" i="41" a="1"/>
  <c r="AX62" i="41" s="1"/>
  <c r="BE62" i="41" s="1"/>
  <c r="AX67" i="41" a="1"/>
  <c r="AX67" i="41" s="1"/>
  <c r="BE67" i="41" s="1"/>
  <c r="BF67" i="41" s="1"/>
  <c r="BG67" i="41" s="1"/>
  <c r="BH67" i="41" s="1"/>
  <c r="BN67" i="41" s="1"/>
  <c r="BO67" i="41" s="1"/>
  <c r="BP67" i="41" s="1"/>
  <c r="BD67" i="41" s="1"/>
  <c r="AX103" i="41" a="1"/>
  <c r="AX103" i="41" s="1"/>
  <c r="BE103" i="41" s="1"/>
  <c r="BF103" i="41" s="1"/>
  <c r="BG103" i="41" s="1"/>
  <c r="BH103" i="41" s="1"/>
  <c r="BN103" i="41" s="1"/>
  <c r="BO103" i="41" s="1"/>
  <c r="BP103" i="41" s="1"/>
  <c r="BD103" i="41" s="1"/>
  <c r="AX206" i="41" a="1"/>
  <c r="AX206" i="41" s="1"/>
  <c r="BE206" i="41" s="1"/>
  <c r="BF206" i="41" s="1"/>
  <c r="BG206" i="41" s="1"/>
  <c r="BH206" i="41" s="1"/>
  <c r="BN206" i="41" s="1"/>
  <c r="BO206" i="41" s="1"/>
  <c r="BP206" i="41" s="1"/>
  <c r="BD206" i="41" s="1"/>
  <c r="AX286" i="41" a="1"/>
  <c r="AX286" i="41" s="1"/>
  <c r="BE286" i="41" s="1"/>
  <c r="BF286" i="41" s="1"/>
  <c r="BG286" i="41" s="1"/>
  <c r="BH286" i="41" s="1"/>
  <c r="BN286" i="41" s="1"/>
  <c r="BO286" i="41" s="1"/>
  <c r="BP286" i="41" s="1"/>
  <c r="BD286" i="41" s="1"/>
  <c r="AX234" i="41" a="1"/>
  <c r="AX234" i="41" s="1"/>
  <c r="BE234" i="41" s="1"/>
  <c r="BF234" i="41" s="1"/>
  <c r="BG234" i="41" s="1"/>
  <c r="BH234" i="41" s="1"/>
  <c r="BN234" i="41" s="1"/>
  <c r="BO234" i="41" s="1"/>
  <c r="BP234" i="41" s="1"/>
  <c r="BD234" i="41" s="1"/>
  <c r="AX101" i="41" a="1"/>
  <c r="AX101" i="41" s="1"/>
  <c r="BE101" i="41" s="1"/>
  <c r="BF101" i="41" s="1"/>
  <c r="BG101" i="41" s="1"/>
  <c r="BH101" i="41" s="1"/>
  <c r="BN101" i="41" s="1"/>
  <c r="BO101" i="41" s="1"/>
  <c r="BP101" i="41" s="1"/>
  <c r="BD101" i="41" s="1"/>
  <c r="AX140" i="41" a="1"/>
  <c r="AX140" i="41" s="1"/>
  <c r="BE140" i="41" s="1"/>
  <c r="BF140" i="41" s="1"/>
  <c r="BG140" i="41" s="1"/>
  <c r="BH140" i="41" s="1"/>
  <c r="BN140" i="41" s="1"/>
  <c r="BO140" i="41" s="1"/>
  <c r="BP140" i="41" s="1"/>
  <c r="BD140" i="41" s="1"/>
  <c r="AX264" i="41" a="1"/>
  <c r="AX264" i="41" s="1"/>
  <c r="BE264" i="41" s="1"/>
  <c r="BF264" i="41" s="1"/>
  <c r="BG264" i="41" s="1"/>
  <c r="BH264" i="41" s="1"/>
  <c r="BN264" i="41" s="1"/>
  <c r="BO264" i="41" s="1"/>
  <c r="BP264" i="41" s="1"/>
  <c r="BD264" i="41" s="1"/>
  <c r="AX48" i="41" a="1"/>
  <c r="AX48" i="41" s="1"/>
  <c r="BE48" i="41" s="1"/>
  <c r="AX97" i="41" a="1"/>
  <c r="AX97" i="41" s="1"/>
  <c r="BE97" i="41" s="1"/>
  <c r="BF97" i="41" s="1"/>
  <c r="BG97" i="41" s="1"/>
  <c r="BH97" i="41" s="1"/>
  <c r="BN97" i="41" s="1"/>
  <c r="BO97" i="41" s="1"/>
  <c r="BP97" i="41" s="1"/>
  <c r="BD97" i="41" s="1"/>
  <c r="AX46" i="41" a="1"/>
  <c r="AX46" i="41" s="1"/>
  <c r="BE46" i="41" s="1"/>
  <c r="AX187" i="41" a="1"/>
  <c r="AX187" i="41" s="1"/>
  <c r="BE187" i="41" s="1"/>
  <c r="BF187" i="41" s="1"/>
  <c r="BG187" i="41" s="1"/>
  <c r="BH187" i="41" s="1"/>
  <c r="BN187" i="41" s="1"/>
  <c r="BO187" i="41" s="1"/>
  <c r="BP187" i="41" s="1"/>
  <c r="BD187" i="41" s="1"/>
  <c r="AX227" i="41" a="1"/>
  <c r="AX227" i="41" s="1"/>
  <c r="BE227" i="41" s="1"/>
  <c r="BF227" i="41" s="1"/>
  <c r="BG227" i="41" s="1"/>
  <c r="BH227" i="41" s="1"/>
  <c r="BN227" i="41" s="1"/>
  <c r="BO227" i="41" s="1"/>
  <c r="BP227" i="41" s="1"/>
  <c r="BD227" i="41" s="1"/>
  <c r="AX45" i="41" a="1"/>
  <c r="AX45" i="41" s="1"/>
  <c r="BE45" i="41" s="1"/>
  <c r="AX160" i="41" a="1"/>
  <c r="AX160" i="41" s="1"/>
  <c r="BE160" i="41" s="1"/>
  <c r="BF160" i="41" s="1"/>
  <c r="BG160" i="41" s="1"/>
  <c r="BH160" i="41" s="1"/>
  <c r="BN160" i="41" s="1"/>
  <c r="BO160" i="41" s="1"/>
  <c r="BP160" i="41" s="1"/>
  <c r="BD160" i="41" s="1"/>
  <c r="AX38" i="41" a="1"/>
  <c r="AX38" i="41" s="1"/>
  <c r="BE38" i="41" s="1"/>
  <c r="AX132" i="41" a="1"/>
  <c r="AX132" i="41" s="1"/>
  <c r="BE132" i="41" s="1"/>
  <c r="BF132" i="41" s="1"/>
  <c r="BG132" i="41" s="1"/>
  <c r="BH132" i="41" s="1"/>
  <c r="BN132" i="41" s="1"/>
  <c r="BO132" i="41" s="1"/>
  <c r="BP132" i="41" s="1"/>
  <c r="BD132" i="41" s="1"/>
  <c r="AX90" i="41" a="1"/>
  <c r="AX90" i="41" s="1"/>
  <c r="BE90" i="41" s="1"/>
  <c r="BF90" i="41" s="1"/>
  <c r="BG90" i="41" s="1"/>
  <c r="BH90" i="41" s="1"/>
  <c r="BN90" i="41" s="1"/>
  <c r="BO90" i="41" s="1"/>
  <c r="BP90" i="41" s="1"/>
  <c r="BD90" i="41" s="1"/>
  <c r="AX241" i="41" a="1"/>
  <c r="AX241" i="41" s="1"/>
  <c r="BE241" i="41" s="1"/>
  <c r="BF241" i="41" s="1"/>
  <c r="BG241" i="41" s="1"/>
  <c r="BH241" i="41" s="1"/>
  <c r="BN241" i="41" s="1"/>
  <c r="BO241" i="41" s="1"/>
  <c r="BP241" i="41" s="1"/>
  <c r="BD241" i="41" s="1"/>
  <c r="AX91" i="41" a="1"/>
  <c r="AX91" i="41" s="1"/>
  <c r="BE91" i="41" s="1"/>
  <c r="BF91" i="41" s="1"/>
  <c r="BG91" i="41" s="1"/>
  <c r="BH91" i="41" s="1"/>
  <c r="BN91" i="41" s="1"/>
  <c r="BO91" i="41" s="1"/>
  <c r="BP91" i="41" s="1"/>
  <c r="BD91" i="41" s="1"/>
  <c r="AX105" i="41" a="1"/>
  <c r="AX105" i="41" s="1"/>
  <c r="BE105" i="41" s="1"/>
  <c r="BF105" i="41" s="1"/>
  <c r="BG105" i="41" s="1"/>
  <c r="BH105" i="41" s="1"/>
  <c r="BN105" i="41" s="1"/>
  <c r="BO105" i="41" s="1"/>
  <c r="BP105" i="41" s="1"/>
  <c r="BD105" i="41" s="1"/>
  <c r="AX128" i="41" a="1"/>
  <c r="AX128" i="41" s="1"/>
  <c r="BE128" i="41" s="1"/>
  <c r="BF128" i="41" s="1"/>
  <c r="BG128" i="41" s="1"/>
  <c r="BH128" i="41" s="1"/>
  <c r="BN128" i="41" s="1"/>
  <c r="BO128" i="41" s="1"/>
  <c r="BP128" i="41" s="1"/>
  <c r="BD128" i="41" s="1"/>
  <c r="BR136" i="40"/>
  <c r="BR279" i="40"/>
  <c r="BR138" i="40"/>
  <c r="BR229" i="40"/>
  <c r="BR75" i="40"/>
  <c r="BR253" i="40"/>
  <c r="BR68" i="40"/>
  <c r="BR110" i="40"/>
  <c r="BR180" i="40"/>
  <c r="BR87" i="40"/>
  <c r="BR167" i="40"/>
  <c r="BR187" i="40"/>
  <c r="BR266" i="40"/>
  <c r="BR249" i="40"/>
  <c r="BR204" i="40"/>
  <c r="BR76" i="40"/>
  <c r="BR126" i="40"/>
  <c r="BR287" i="40"/>
  <c r="BR178" i="40"/>
  <c r="BR119" i="40"/>
  <c r="BR174" i="40"/>
  <c r="BR165" i="40"/>
  <c r="BR140" i="40"/>
  <c r="BR158" i="40"/>
  <c r="BR274" i="40"/>
  <c r="BR142" i="40"/>
  <c r="BR197" i="40"/>
  <c r="BR97" i="40"/>
  <c r="BR241" i="40"/>
  <c r="BR277" i="40"/>
  <c r="BR162" i="40"/>
  <c r="BR258" i="40"/>
  <c r="BR273" i="40"/>
  <c r="BR255" i="40"/>
  <c r="BR269" i="40"/>
  <c r="BR84" i="40"/>
  <c r="BR179" i="40"/>
  <c r="BR102" i="40"/>
  <c r="BR135" i="40"/>
  <c r="BR263" i="40"/>
  <c r="BR108" i="40"/>
  <c r="BR218" i="40"/>
  <c r="BR199" i="40"/>
  <c r="BR201" i="40"/>
  <c r="BR231" i="40"/>
  <c r="BR116" i="40"/>
  <c r="BR172" i="40"/>
  <c r="BR150" i="40"/>
  <c r="BR111" i="40"/>
  <c r="BR268" i="40"/>
  <c r="BR118" i="40"/>
  <c r="BR148" i="40"/>
  <c r="BR101" i="40"/>
  <c r="BS57" i="40"/>
  <c r="BT57" i="40"/>
  <c r="BQ57" i="40"/>
  <c r="BR194" i="40"/>
  <c r="BR78" i="40"/>
  <c r="BR271" i="40"/>
  <c r="BR105" i="40"/>
  <c r="BR113" i="40"/>
  <c r="BR67" i="40"/>
  <c r="BR254" i="40"/>
  <c r="BS65" i="40"/>
  <c r="BT65" i="40"/>
  <c r="BQ65" i="40"/>
  <c r="BR74" i="40"/>
  <c r="BR181" i="40"/>
  <c r="BR222" i="40"/>
  <c r="BR261" i="40"/>
  <c r="BQ48" i="40"/>
  <c r="BS48" i="40"/>
  <c r="BT48" i="40"/>
  <c r="BS38" i="40"/>
  <c r="BQ38" i="40"/>
  <c r="BT38" i="40"/>
  <c r="BR38" i="40" s="1"/>
  <c r="BR186" i="40"/>
  <c r="BR270" i="40"/>
  <c r="BR289" i="40"/>
  <c r="BR170" i="40"/>
  <c r="BR227" i="40"/>
  <c r="BR115" i="40"/>
  <c r="BR121" i="40"/>
  <c r="BR189" i="40"/>
  <c r="BR214" i="40"/>
  <c r="BR288" i="40"/>
  <c r="BR151" i="40"/>
  <c r="BR159" i="40"/>
  <c r="BR143" i="40"/>
  <c r="BR235" i="40"/>
  <c r="BT40" i="40"/>
  <c r="BQ40" i="40"/>
  <c r="BS40" i="40"/>
  <c r="BR238" i="40"/>
  <c r="BR144" i="40"/>
  <c r="BR88" i="40"/>
  <c r="BR137" i="40"/>
  <c r="BQ61" i="40"/>
  <c r="BT61" i="40"/>
  <c r="BS61" i="40"/>
  <c r="BQ50" i="40"/>
  <c r="BT50" i="40"/>
  <c r="BS50" i="40"/>
  <c r="BR252" i="40"/>
  <c r="BR239" i="40"/>
  <c r="BR203" i="40"/>
  <c r="BR94" i="40"/>
  <c r="BR129" i="40"/>
  <c r="BR80" i="40"/>
  <c r="BS42" i="40"/>
  <c r="BT42" i="40"/>
  <c r="BR42" i="40" s="1"/>
  <c r="BQ42" i="40"/>
  <c r="BR240" i="40"/>
  <c r="BR192" i="40"/>
  <c r="BS46" i="40"/>
  <c r="BT46" i="40"/>
  <c r="BQ46" i="40"/>
  <c r="BR71" i="40"/>
  <c r="BR147" i="40"/>
  <c r="BR228" i="40"/>
  <c r="BT27" i="40"/>
  <c r="BS27" i="40"/>
  <c r="BQ27" i="40"/>
  <c r="BS33" i="40"/>
  <c r="BT33" i="40"/>
  <c r="BR33" i="40" s="1"/>
  <c r="BQ33" i="40"/>
  <c r="BT59" i="40"/>
  <c r="BS59" i="40"/>
  <c r="BQ59" i="40"/>
  <c r="BR262" i="40"/>
  <c r="BR169" i="40"/>
  <c r="BR112" i="40"/>
  <c r="BR286" i="40"/>
  <c r="BR188" i="40"/>
  <c r="BR264" i="40"/>
  <c r="BR209" i="40"/>
  <c r="BR226" i="40"/>
  <c r="BR66" i="40"/>
  <c r="BR206" i="40"/>
  <c r="BQ31" i="40"/>
  <c r="BS31" i="40"/>
  <c r="BT31" i="40"/>
  <c r="BR195" i="40"/>
  <c r="BR207" i="40"/>
  <c r="BR90" i="40"/>
  <c r="BR234" i="40"/>
  <c r="BT60" i="40"/>
  <c r="BS60" i="40"/>
  <c r="BQ60" i="40"/>
  <c r="BR215" i="40"/>
  <c r="BR83" i="40"/>
  <c r="BS58" i="40"/>
  <c r="BT58" i="40"/>
  <c r="BQ58" i="40"/>
  <c r="BS63" i="40"/>
  <c r="BT63" i="40"/>
  <c r="BR63" i="40" s="1"/>
  <c r="BQ63" i="40"/>
  <c r="BR146" i="40"/>
  <c r="BR123" i="40"/>
  <c r="BR260" i="40"/>
  <c r="BS26" i="40"/>
  <c r="BQ26" i="40"/>
  <c r="BT26" i="40"/>
  <c r="BR248" i="40"/>
  <c r="BR168" i="40"/>
  <c r="BR224" i="40"/>
  <c r="BR190" i="40"/>
  <c r="BR173" i="40"/>
  <c r="BR185" i="40"/>
  <c r="BR139" i="40"/>
  <c r="BR86" i="40"/>
  <c r="BQ29" i="40"/>
  <c r="BS29" i="40"/>
  <c r="BT29" i="40"/>
  <c r="BT54" i="40"/>
  <c r="BS54" i="40"/>
  <c r="BQ54" i="40"/>
  <c r="BR183" i="40"/>
  <c r="BR202" i="40"/>
  <c r="BR161" i="40"/>
  <c r="BR220" i="40"/>
  <c r="BR98" i="40"/>
  <c r="BR93" i="40"/>
  <c r="BR125" i="40"/>
  <c r="BR290" i="40"/>
  <c r="BR256" i="40"/>
  <c r="BR250" i="40"/>
  <c r="BS52" i="40"/>
  <c r="BT52" i="40"/>
  <c r="BR52" i="40" s="1"/>
  <c r="BQ52" i="40"/>
  <c r="BQ45" i="40"/>
  <c r="BT45" i="40"/>
  <c r="BS45" i="40"/>
  <c r="BS34" i="40"/>
  <c r="BT34" i="40"/>
  <c r="BQ34" i="40"/>
  <c r="BR275" i="40"/>
  <c r="BR175" i="40"/>
  <c r="BR177" i="40"/>
  <c r="BR211" i="40"/>
  <c r="BR73" i="40"/>
  <c r="BR182" i="40"/>
  <c r="BT25" i="40"/>
  <c r="BS25" i="40"/>
  <c r="BQ25" i="40"/>
  <c r="BR242" i="40"/>
  <c r="BQ53" i="40"/>
  <c r="BT53" i="40"/>
  <c r="BS53" i="40"/>
  <c r="BS32" i="40"/>
  <c r="BT32" i="40"/>
  <c r="BQ32" i="40"/>
  <c r="BT56" i="40"/>
  <c r="BQ56" i="40"/>
  <c r="BS56" i="40"/>
  <c r="BR92" i="40"/>
  <c r="BQ39" i="40"/>
  <c r="BT39" i="40"/>
  <c r="BS39" i="40"/>
  <c r="BR96" i="40"/>
  <c r="BS51" i="40"/>
  <c r="BT51" i="40"/>
  <c r="BR51" i="40" s="1"/>
  <c r="BQ51" i="40"/>
  <c r="BR282" i="40"/>
  <c r="BR265" i="40"/>
  <c r="BR163" i="40"/>
  <c r="BS41" i="40"/>
  <c r="BT41" i="40"/>
  <c r="BR41" i="40" s="1"/>
  <c r="BQ41" i="40"/>
  <c r="BS37" i="40"/>
  <c r="BQ37" i="40"/>
  <c r="BT37" i="40"/>
  <c r="BR141" i="40"/>
  <c r="BT55" i="40"/>
  <c r="BS55" i="40"/>
  <c r="BQ55" i="40"/>
  <c r="BR89" i="40"/>
  <c r="BS44" i="40"/>
  <c r="BT44" i="40"/>
  <c r="BR44" i="40" s="1"/>
  <c r="BQ44" i="40"/>
  <c r="BR160" i="40"/>
  <c r="BT62" i="40"/>
  <c r="BQ62" i="40"/>
  <c r="BS62" i="40"/>
  <c r="BR212" i="40"/>
  <c r="BR246" i="40"/>
  <c r="BQ49" i="40"/>
  <c r="BT49" i="40"/>
  <c r="BS49" i="40"/>
  <c r="BR85" i="40"/>
  <c r="BT28" i="40"/>
  <c r="BS28" i="40"/>
  <c r="BQ28" i="40"/>
  <c r="BR109" i="40"/>
  <c r="BR114" i="40"/>
  <c r="BR124" i="40"/>
  <c r="BR247" i="40"/>
  <c r="BR156" i="40"/>
  <c r="BR276" i="40"/>
  <c r="BR152" i="40"/>
  <c r="BR230" i="40"/>
  <c r="BT36" i="40"/>
  <c r="BS36" i="40"/>
  <c r="BQ36" i="40"/>
  <c r="BR216" i="40"/>
  <c r="BR166" i="40"/>
  <c r="BR107" i="40"/>
  <c r="BR225" i="40"/>
  <c r="BS64" i="40"/>
  <c r="BT64" i="40"/>
  <c r="BR64" i="40" s="1"/>
  <c r="BQ64" i="40"/>
  <c r="BQ47" i="40"/>
  <c r="BT47" i="40"/>
  <c r="BS47" i="40"/>
  <c r="BR91" i="40"/>
  <c r="BR133" i="40"/>
  <c r="BR280" i="40"/>
  <c r="BT30" i="40"/>
  <c r="BS30" i="40"/>
  <c r="BQ30" i="40"/>
  <c r="BR95" i="40"/>
  <c r="BR221" i="40"/>
  <c r="BR285" i="40"/>
  <c r="BR117" i="40"/>
  <c r="BR283" i="40"/>
  <c r="BQ43" i="40"/>
  <c r="BT43" i="40"/>
  <c r="BS43" i="40"/>
  <c r="BR77" i="40"/>
  <c r="BR70" i="40"/>
  <c r="BR128" i="40"/>
  <c r="BR120" i="40"/>
  <c r="BR131" i="40"/>
  <c r="BR100" i="40"/>
  <c r="BR244" i="40"/>
  <c r="BR155" i="40"/>
  <c r="BR104" i="40"/>
  <c r="BR103" i="40"/>
  <c r="BR106" i="40"/>
  <c r="BR82" i="40"/>
  <c r="BS35" i="40"/>
  <c r="BQ35" i="40"/>
  <c r="BT35" i="40"/>
  <c r="BR35" i="40" s="1"/>
  <c r="BR198" i="40"/>
  <c r="BR243" i="40"/>
  <c r="BR223" i="40"/>
  <c r="BR72" i="40"/>
  <c r="BR164" i="40"/>
  <c r="BR213" i="40"/>
  <c r="BR24" i="37"/>
  <c r="BR23" i="37"/>
  <c r="BF25" i="37"/>
  <c r="BG25" i="37" s="1"/>
  <c r="BH25" i="37" s="1"/>
  <c r="BN25" i="37" s="1"/>
  <c r="BO25" i="37" s="1"/>
  <c r="BP25" i="37" s="1"/>
  <c r="BD25" i="37" s="1"/>
  <c r="AV25" i="37"/>
  <c r="AV26" i="37"/>
  <c r="BF26" i="37"/>
  <c r="BG26" i="37" s="1"/>
  <c r="BH26" i="37" s="1"/>
  <c r="BN26" i="37" s="1"/>
  <c r="BO26" i="37" s="1"/>
  <c r="BP26" i="37" s="1"/>
  <c r="BD26" i="37" s="1"/>
  <c r="BR22" i="37"/>
  <c r="AW54" i="37"/>
  <c r="AP6" i="3"/>
  <c r="AP5" i="3"/>
  <c r="BQ251" i="41" l="1"/>
  <c r="BT251" i="41"/>
  <c r="BR251" i="41" s="1"/>
  <c r="AV62" i="41"/>
  <c r="BF62" i="41"/>
  <c r="BG62" i="41" s="1"/>
  <c r="BH62" i="41" s="1"/>
  <c r="BN62" i="41" s="1"/>
  <c r="BO62" i="41" s="1"/>
  <c r="BP62" i="41" s="1"/>
  <c r="BD62" i="41" s="1"/>
  <c r="BF60" i="41"/>
  <c r="BG60" i="41" s="1"/>
  <c r="BH60" i="41" s="1"/>
  <c r="BN60" i="41" s="1"/>
  <c r="BO60" i="41" s="1"/>
  <c r="BP60" i="41" s="1"/>
  <c r="BD60" i="41" s="1"/>
  <c r="AV60" i="41"/>
  <c r="BT99" i="41"/>
  <c r="BS99" i="41"/>
  <c r="BQ99" i="41"/>
  <c r="BQ147" i="41"/>
  <c r="BT147" i="41"/>
  <c r="BS147" i="41"/>
  <c r="BF39" i="41"/>
  <c r="BG39" i="41" s="1"/>
  <c r="BH39" i="41" s="1"/>
  <c r="BN39" i="41" s="1"/>
  <c r="BO39" i="41" s="1"/>
  <c r="BP39" i="41" s="1"/>
  <c r="BD39" i="41" s="1"/>
  <c r="AV39" i="41"/>
  <c r="BT265" i="41"/>
  <c r="BQ265" i="41"/>
  <c r="BS265" i="41"/>
  <c r="AV44" i="41"/>
  <c r="BF44" i="41"/>
  <c r="BG44" i="41" s="1"/>
  <c r="BH44" i="41" s="1"/>
  <c r="BN44" i="41" s="1"/>
  <c r="BO44" i="41" s="1"/>
  <c r="BP44" i="41" s="1"/>
  <c r="BD44" i="41" s="1"/>
  <c r="BS148" i="41"/>
  <c r="BQ148" i="41"/>
  <c r="BT148" i="41"/>
  <c r="BQ218" i="41"/>
  <c r="BT218" i="41"/>
  <c r="BS218" i="41"/>
  <c r="BQ177" i="41"/>
  <c r="BT177" i="41"/>
  <c r="BS177" i="41"/>
  <c r="BQ167" i="41"/>
  <c r="BT167" i="41"/>
  <c r="BS167" i="41"/>
  <c r="BT129" i="41"/>
  <c r="BS129" i="41"/>
  <c r="BQ129" i="41"/>
  <c r="BS176" i="41"/>
  <c r="BT176" i="41"/>
  <c r="BQ176" i="41"/>
  <c r="BS210" i="41"/>
  <c r="BT210" i="41"/>
  <c r="BQ210" i="41"/>
  <c r="BQ188" i="41"/>
  <c r="BT188" i="41"/>
  <c r="BS188" i="41"/>
  <c r="BT152" i="41"/>
  <c r="BS152" i="41"/>
  <c r="BQ152" i="41"/>
  <c r="BQ235" i="41"/>
  <c r="BT235" i="41"/>
  <c r="BS235" i="41"/>
  <c r="BT227" i="41"/>
  <c r="BQ227" i="41"/>
  <c r="BS227" i="41"/>
  <c r="BQ219" i="41"/>
  <c r="BT219" i="41"/>
  <c r="BS219" i="41"/>
  <c r="BS266" i="41"/>
  <c r="BQ266" i="41"/>
  <c r="BT266" i="41"/>
  <c r="BS240" i="41"/>
  <c r="BQ240" i="41"/>
  <c r="BT240" i="41"/>
  <c r="BR240" i="41" s="1"/>
  <c r="BQ69" i="41"/>
  <c r="BT69" i="41"/>
  <c r="BS69" i="41"/>
  <c r="BT244" i="41"/>
  <c r="BS244" i="41"/>
  <c r="BQ244" i="41"/>
  <c r="BF42" i="41"/>
  <c r="BG42" i="41" s="1"/>
  <c r="BH42" i="41" s="1"/>
  <c r="BN42" i="41" s="1"/>
  <c r="BO42" i="41" s="1"/>
  <c r="BP42" i="41" s="1"/>
  <c r="BD42" i="41" s="1"/>
  <c r="AV42" i="41"/>
  <c r="BS269" i="41"/>
  <c r="BT269" i="41"/>
  <c r="BQ269" i="41"/>
  <c r="BT182" i="41"/>
  <c r="BS182" i="41"/>
  <c r="BQ182" i="41"/>
  <c r="BF50" i="41"/>
  <c r="BG50" i="41" s="1"/>
  <c r="BH50" i="41" s="1"/>
  <c r="BN50" i="41" s="1"/>
  <c r="BO50" i="41" s="1"/>
  <c r="BP50" i="41" s="1"/>
  <c r="BD50" i="41" s="1"/>
  <c r="AV50" i="41"/>
  <c r="BQ183" i="41"/>
  <c r="BS183" i="41"/>
  <c r="BT183" i="41"/>
  <c r="BR183" i="41" s="1"/>
  <c r="BT278" i="41"/>
  <c r="BS278" i="41"/>
  <c r="BQ278" i="41"/>
  <c r="BQ263" i="41"/>
  <c r="BT263" i="41"/>
  <c r="BS263" i="41"/>
  <c r="BQ115" i="41"/>
  <c r="BT115" i="41"/>
  <c r="BS115" i="41"/>
  <c r="BT275" i="41"/>
  <c r="BS275" i="41"/>
  <c r="BQ275" i="41"/>
  <c r="BQ237" i="41"/>
  <c r="BT237" i="41"/>
  <c r="BS237" i="41"/>
  <c r="BQ70" i="41"/>
  <c r="BT70" i="41"/>
  <c r="BS70" i="41"/>
  <c r="BT178" i="41"/>
  <c r="BS178" i="41"/>
  <c r="BQ178" i="41"/>
  <c r="BQ74" i="41"/>
  <c r="BT74" i="41"/>
  <c r="BS74" i="41"/>
  <c r="BT125" i="41"/>
  <c r="BS125" i="41"/>
  <c r="BQ125" i="41"/>
  <c r="BQ195" i="41"/>
  <c r="BT195" i="41"/>
  <c r="BS195" i="41"/>
  <c r="BT245" i="41"/>
  <c r="BS245" i="41"/>
  <c r="BQ245" i="41"/>
  <c r="BS75" i="41"/>
  <c r="BT75" i="41"/>
  <c r="BQ75" i="41"/>
  <c r="BS267" i="41"/>
  <c r="BQ267" i="41"/>
  <c r="BT267" i="41"/>
  <c r="AV54" i="41"/>
  <c r="BF54" i="41"/>
  <c r="BG54" i="41" s="1"/>
  <c r="BH54" i="41" s="1"/>
  <c r="BN54" i="41" s="1"/>
  <c r="BO54" i="41" s="1"/>
  <c r="BP54" i="41" s="1"/>
  <c r="BD54" i="41" s="1"/>
  <c r="BS80" i="41"/>
  <c r="BT80" i="41"/>
  <c r="BQ80" i="41"/>
  <c r="BQ124" i="41"/>
  <c r="BT124" i="41"/>
  <c r="BS124" i="41"/>
  <c r="BS146" i="41"/>
  <c r="BT146" i="41"/>
  <c r="BQ146" i="41"/>
  <c r="BQ120" i="41"/>
  <c r="BT120" i="41"/>
  <c r="BS120" i="41"/>
  <c r="BS126" i="41"/>
  <c r="BT126" i="41"/>
  <c r="BQ126" i="41"/>
  <c r="BQ239" i="41"/>
  <c r="BT239" i="41"/>
  <c r="BS239" i="41"/>
  <c r="BT276" i="41"/>
  <c r="BQ276" i="41"/>
  <c r="BS276" i="41"/>
  <c r="BQ140" i="41"/>
  <c r="BS140" i="41"/>
  <c r="BT140" i="41"/>
  <c r="BT89" i="41"/>
  <c r="BS89" i="41"/>
  <c r="BQ89" i="41"/>
  <c r="BQ223" i="41"/>
  <c r="BT223" i="41"/>
  <c r="BS223" i="41"/>
  <c r="BQ78" i="41"/>
  <c r="BT78" i="41"/>
  <c r="BS78" i="41"/>
  <c r="BQ133" i="41"/>
  <c r="BT133" i="41"/>
  <c r="BS133" i="41"/>
  <c r="BT123" i="41"/>
  <c r="BS123" i="41"/>
  <c r="BQ123" i="41"/>
  <c r="AV59" i="41"/>
  <c r="BF59" i="41"/>
  <c r="BG59" i="41" s="1"/>
  <c r="BH59" i="41" s="1"/>
  <c r="BN59" i="41" s="1"/>
  <c r="BO59" i="41" s="1"/>
  <c r="BP59" i="41" s="1"/>
  <c r="BD59" i="41" s="1"/>
  <c r="BQ108" i="41"/>
  <c r="BT108" i="41"/>
  <c r="BS108" i="41"/>
  <c r="BQ271" i="41"/>
  <c r="BT271" i="41"/>
  <c r="BS271" i="41"/>
  <c r="BT231" i="41"/>
  <c r="BQ231" i="41"/>
  <c r="BS231" i="41"/>
  <c r="BT159" i="41"/>
  <c r="BS159" i="41"/>
  <c r="BQ159" i="41"/>
  <c r="BS272" i="41"/>
  <c r="BQ272" i="41"/>
  <c r="BT272" i="41"/>
  <c r="BQ225" i="41"/>
  <c r="BT225" i="41"/>
  <c r="BS225" i="41"/>
  <c r="BF37" i="41"/>
  <c r="BG37" i="41" s="1"/>
  <c r="BH37" i="41" s="1"/>
  <c r="BN37" i="41" s="1"/>
  <c r="BO37" i="41" s="1"/>
  <c r="BP37" i="41" s="1"/>
  <c r="BD37" i="41" s="1"/>
  <c r="AV37" i="41"/>
  <c r="BT253" i="41"/>
  <c r="BS253" i="41"/>
  <c r="BQ253" i="41"/>
  <c r="BQ127" i="41"/>
  <c r="BS127" i="41"/>
  <c r="BT127" i="41"/>
  <c r="BR127" i="41" s="1"/>
  <c r="BS169" i="41"/>
  <c r="BQ169" i="41"/>
  <c r="BT169" i="41"/>
  <c r="BR169" i="41" s="1"/>
  <c r="BQ173" i="41"/>
  <c r="BT173" i="41"/>
  <c r="BS173" i="41"/>
  <c r="BS260" i="41"/>
  <c r="BT260" i="41"/>
  <c r="BQ260" i="41"/>
  <c r="BQ122" i="41"/>
  <c r="BS122" i="41"/>
  <c r="BT122" i="41"/>
  <c r="BR122" i="41" s="1"/>
  <c r="BT248" i="41"/>
  <c r="BS248" i="41"/>
  <c r="BQ248" i="41"/>
  <c r="BT154" i="41"/>
  <c r="BS154" i="41"/>
  <c r="BQ154" i="41"/>
  <c r="BS142" i="41"/>
  <c r="BT142" i="41"/>
  <c r="BR142" i="41" s="1"/>
  <c r="BQ142" i="41"/>
  <c r="BQ214" i="41"/>
  <c r="BS214" i="41"/>
  <c r="BT214" i="41"/>
  <c r="BT94" i="41"/>
  <c r="BS94" i="41"/>
  <c r="BQ94" i="41"/>
  <c r="BF55" i="41"/>
  <c r="BG55" i="41" s="1"/>
  <c r="BH55" i="41" s="1"/>
  <c r="BN55" i="41" s="1"/>
  <c r="BO55" i="41" s="1"/>
  <c r="BP55" i="41" s="1"/>
  <c r="BD55" i="41" s="1"/>
  <c r="AV55" i="41"/>
  <c r="BQ209" i="41"/>
  <c r="BS209" i="41"/>
  <c r="BT209" i="41"/>
  <c r="BR209" i="41" s="1"/>
  <c r="AV52" i="41"/>
  <c r="BF52" i="41"/>
  <c r="BG52" i="41" s="1"/>
  <c r="BH52" i="41" s="1"/>
  <c r="BN52" i="41" s="1"/>
  <c r="BO52" i="41" s="1"/>
  <c r="BP52" i="41" s="1"/>
  <c r="BD52" i="41" s="1"/>
  <c r="BT161" i="41"/>
  <c r="BQ161" i="41"/>
  <c r="BS161" i="41"/>
  <c r="BT100" i="41"/>
  <c r="BS100" i="41"/>
  <c r="BQ100" i="41"/>
  <c r="BT236" i="41"/>
  <c r="BQ236" i="41"/>
  <c r="BS236" i="41"/>
  <c r="BS277" i="41"/>
  <c r="BQ277" i="41"/>
  <c r="BT277" i="41"/>
  <c r="BQ139" i="41"/>
  <c r="BT139" i="41"/>
  <c r="BS139" i="41"/>
  <c r="BS156" i="41"/>
  <c r="BT156" i="41"/>
  <c r="BR156" i="41" s="1"/>
  <c r="BQ156" i="41"/>
  <c r="BQ284" i="41"/>
  <c r="BT284" i="41"/>
  <c r="BS284" i="41"/>
  <c r="BF63" i="41"/>
  <c r="BG63" i="41" s="1"/>
  <c r="BH63" i="41" s="1"/>
  <c r="BN63" i="41" s="1"/>
  <c r="BO63" i="41" s="1"/>
  <c r="BP63" i="41" s="1"/>
  <c r="BD63" i="41" s="1"/>
  <c r="AV63" i="41"/>
  <c r="BS136" i="41"/>
  <c r="BT136" i="41"/>
  <c r="BQ136" i="41"/>
  <c r="BQ86" i="41"/>
  <c r="BS86" i="41"/>
  <c r="BT86" i="41"/>
  <c r="BQ112" i="41"/>
  <c r="BT112" i="41"/>
  <c r="BS112" i="41"/>
  <c r="BS197" i="41"/>
  <c r="BT197" i="41"/>
  <c r="BR197" i="41" s="1"/>
  <c r="BQ197" i="41"/>
  <c r="BS96" i="41"/>
  <c r="BT96" i="41"/>
  <c r="BQ96" i="41"/>
  <c r="BQ196" i="41"/>
  <c r="BS196" i="41"/>
  <c r="BT196" i="41"/>
  <c r="BT157" i="41"/>
  <c r="BS157" i="41"/>
  <c r="BQ157" i="41"/>
  <c r="BT109" i="41"/>
  <c r="BS109" i="41"/>
  <c r="BQ109" i="41"/>
  <c r="BQ93" i="41"/>
  <c r="BT93" i="41"/>
  <c r="BS93" i="41"/>
  <c r="BT66" i="41"/>
  <c r="BQ66" i="41"/>
  <c r="BS66" i="41"/>
  <c r="AV46" i="41"/>
  <c r="BF46" i="41"/>
  <c r="BG46" i="41" s="1"/>
  <c r="BH46" i="41" s="1"/>
  <c r="BN46" i="41" s="1"/>
  <c r="BO46" i="41" s="1"/>
  <c r="BP46" i="41" s="1"/>
  <c r="BD46" i="41" s="1"/>
  <c r="BT222" i="41"/>
  <c r="BQ222" i="41"/>
  <c r="BS222" i="41"/>
  <c r="BQ158" i="41"/>
  <c r="BT158" i="41"/>
  <c r="BS158" i="41"/>
  <c r="BQ114" i="41"/>
  <c r="BT114" i="41"/>
  <c r="BS114" i="41"/>
  <c r="BQ250" i="41"/>
  <c r="BT250" i="41"/>
  <c r="BS250" i="41"/>
  <c r="BQ143" i="41"/>
  <c r="BT143" i="41"/>
  <c r="BS143" i="41"/>
  <c r="BF40" i="41"/>
  <c r="BG40" i="41" s="1"/>
  <c r="BH40" i="41" s="1"/>
  <c r="BN40" i="41" s="1"/>
  <c r="BO40" i="41" s="1"/>
  <c r="BP40" i="41" s="1"/>
  <c r="BD40" i="41" s="1"/>
  <c r="AV40" i="41"/>
  <c r="BT117" i="41"/>
  <c r="BQ117" i="41"/>
  <c r="BS117" i="41"/>
  <c r="BF36" i="41"/>
  <c r="BG36" i="41" s="1"/>
  <c r="BH36" i="41" s="1"/>
  <c r="BN36" i="41" s="1"/>
  <c r="BO36" i="41" s="1"/>
  <c r="BP36" i="41" s="1"/>
  <c r="BD36" i="41" s="1"/>
  <c r="AV36" i="41"/>
  <c r="BT285" i="41"/>
  <c r="BS285" i="41"/>
  <c r="BQ285" i="41"/>
  <c r="BT87" i="41"/>
  <c r="BS87" i="41"/>
  <c r="BQ87" i="41"/>
  <c r="BQ149" i="41"/>
  <c r="BS149" i="41"/>
  <c r="BT149" i="41"/>
  <c r="BQ208" i="41"/>
  <c r="BT208" i="41"/>
  <c r="BS208" i="41"/>
  <c r="BT79" i="41"/>
  <c r="BS79" i="41"/>
  <c r="BQ79" i="41"/>
  <c r="BF28" i="41"/>
  <c r="BG28" i="41" s="1"/>
  <c r="BH28" i="41" s="1"/>
  <c r="BN28" i="41" s="1"/>
  <c r="BO28" i="41" s="1"/>
  <c r="BP28" i="41" s="1"/>
  <c r="BD28" i="41" s="1"/>
  <c r="AV28" i="41"/>
  <c r="BS168" i="41"/>
  <c r="BT168" i="41"/>
  <c r="BR168" i="41" s="1"/>
  <c r="BQ168" i="41"/>
  <c r="BT205" i="41"/>
  <c r="BS205" i="41"/>
  <c r="BQ205" i="41"/>
  <c r="BQ119" i="41"/>
  <c r="BS119" i="41"/>
  <c r="BT119" i="41"/>
  <c r="BS172" i="41"/>
  <c r="BT172" i="41"/>
  <c r="BQ172" i="41"/>
  <c r="BS229" i="41"/>
  <c r="BT229" i="41"/>
  <c r="BR229" i="41" s="1"/>
  <c r="BQ229" i="41"/>
  <c r="BT135" i="41"/>
  <c r="BS135" i="41"/>
  <c r="BQ135" i="41"/>
  <c r="BT198" i="41"/>
  <c r="BS198" i="41"/>
  <c r="BQ198" i="41"/>
  <c r="BT261" i="41"/>
  <c r="BS261" i="41"/>
  <c r="BQ261" i="41"/>
  <c r="BF64" i="41"/>
  <c r="BG64" i="41" s="1"/>
  <c r="BH64" i="41" s="1"/>
  <c r="BN64" i="41" s="1"/>
  <c r="BO64" i="41" s="1"/>
  <c r="BP64" i="41" s="1"/>
  <c r="BD64" i="41" s="1"/>
  <c r="AV64" i="41"/>
  <c r="BT128" i="41"/>
  <c r="BS128" i="41"/>
  <c r="BQ128" i="41"/>
  <c r="BS238" i="41"/>
  <c r="BT238" i="41"/>
  <c r="BQ238" i="41"/>
  <c r="BT230" i="41"/>
  <c r="BS230" i="41"/>
  <c r="BQ230" i="41"/>
  <c r="BT257" i="41"/>
  <c r="BQ257" i="41"/>
  <c r="BS257" i="41"/>
  <c r="BF32" i="41"/>
  <c r="BG32" i="41" s="1"/>
  <c r="BH32" i="41" s="1"/>
  <c r="BN32" i="41" s="1"/>
  <c r="BO32" i="41" s="1"/>
  <c r="BP32" i="41" s="1"/>
  <c r="BD32" i="41" s="1"/>
  <c r="AV32" i="41"/>
  <c r="BQ228" i="41"/>
  <c r="BT228" i="41"/>
  <c r="BS228" i="41"/>
  <c r="BQ72" i="41"/>
  <c r="BT72" i="41"/>
  <c r="BS72" i="41"/>
  <c r="BS150" i="41"/>
  <c r="BQ150" i="41"/>
  <c r="BT150" i="41"/>
  <c r="BR150" i="41" s="1"/>
  <c r="BQ105" i="41"/>
  <c r="BS105" i="41"/>
  <c r="BT105" i="41"/>
  <c r="BR105" i="41" s="1"/>
  <c r="BQ254" i="41"/>
  <c r="BS254" i="41"/>
  <c r="BT254" i="41"/>
  <c r="BS73" i="41"/>
  <c r="BT73" i="41"/>
  <c r="BQ73" i="41"/>
  <c r="BQ280" i="41"/>
  <c r="BT280" i="41"/>
  <c r="BS280" i="41"/>
  <c r="BQ262" i="41"/>
  <c r="BS262" i="41"/>
  <c r="BT262" i="41"/>
  <c r="BR262" i="41" s="1"/>
  <c r="BT287" i="41"/>
  <c r="BS287" i="41"/>
  <c r="BQ287" i="41"/>
  <c r="AV47" i="41"/>
  <c r="BF47" i="41"/>
  <c r="BG47" i="41" s="1"/>
  <c r="BH47" i="41" s="1"/>
  <c r="BN47" i="41" s="1"/>
  <c r="BO47" i="41" s="1"/>
  <c r="BP47" i="41" s="1"/>
  <c r="BD47" i="41" s="1"/>
  <c r="BS191" i="41"/>
  <c r="BQ191" i="41"/>
  <c r="BT191" i="41"/>
  <c r="BF58" i="41"/>
  <c r="BG58" i="41" s="1"/>
  <c r="BH58" i="41" s="1"/>
  <c r="BN58" i="41" s="1"/>
  <c r="BO58" i="41" s="1"/>
  <c r="BP58" i="41" s="1"/>
  <c r="BD58" i="41" s="1"/>
  <c r="AV58" i="41"/>
  <c r="BQ91" i="41"/>
  <c r="BS91" i="41"/>
  <c r="BT91" i="41"/>
  <c r="BT212" i="41"/>
  <c r="BS212" i="41"/>
  <c r="BQ212" i="41"/>
  <c r="BQ71" i="41"/>
  <c r="BT71" i="41"/>
  <c r="BS71" i="41"/>
  <c r="BQ138" i="41"/>
  <c r="BT138" i="41"/>
  <c r="BS138" i="41"/>
  <c r="BT215" i="41"/>
  <c r="BS215" i="41"/>
  <c r="BQ215" i="41"/>
  <c r="BT199" i="41"/>
  <c r="BS199" i="41"/>
  <c r="BQ199" i="41"/>
  <c r="BT174" i="41"/>
  <c r="BS174" i="41"/>
  <c r="BQ174" i="41"/>
  <c r="BS200" i="41"/>
  <c r="BQ200" i="41"/>
  <c r="BT200" i="41"/>
  <c r="BR200" i="41" s="1"/>
  <c r="BT144" i="41"/>
  <c r="BS144" i="41"/>
  <c r="BQ144" i="41"/>
  <c r="BS273" i="41"/>
  <c r="BT273" i="41"/>
  <c r="BQ273" i="41"/>
  <c r="BF41" i="41"/>
  <c r="BG41" i="41" s="1"/>
  <c r="BH41" i="41" s="1"/>
  <c r="BN41" i="41" s="1"/>
  <c r="BO41" i="41" s="1"/>
  <c r="BP41" i="41" s="1"/>
  <c r="BD41" i="41" s="1"/>
  <c r="AV41" i="41"/>
  <c r="BQ216" i="41"/>
  <c r="BS216" i="41"/>
  <c r="BT216" i="41"/>
  <c r="BS241" i="41"/>
  <c r="BQ241" i="41"/>
  <c r="BT241" i="41"/>
  <c r="AV61" i="41"/>
  <c r="BF61" i="41"/>
  <c r="BG61" i="41" s="1"/>
  <c r="BH61" i="41" s="1"/>
  <c r="BN61" i="41" s="1"/>
  <c r="BO61" i="41" s="1"/>
  <c r="BP61" i="41" s="1"/>
  <c r="BD61" i="41" s="1"/>
  <c r="BQ232" i="41"/>
  <c r="BS232" i="41"/>
  <c r="BT232" i="41"/>
  <c r="BQ162" i="41"/>
  <c r="BS162" i="41"/>
  <c r="BT162" i="41"/>
  <c r="BQ258" i="41"/>
  <c r="BT258" i="41"/>
  <c r="BS258" i="41"/>
  <c r="BQ82" i="41"/>
  <c r="BT82" i="41"/>
  <c r="BS82" i="41"/>
  <c r="BS186" i="41"/>
  <c r="BT186" i="41"/>
  <c r="BR186" i="41" s="1"/>
  <c r="BQ186" i="41"/>
  <c r="BQ163" i="41"/>
  <c r="BT163" i="41"/>
  <c r="BS163" i="41"/>
  <c r="BQ90" i="41"/>
  <c r="BT90" i="41"/>
  <c r="BS90" i="41"/>
  <c r="BT103" i="41"/>
  <c r="BS103" i="41"/>
  <c r="BQ103" i="41"/>
  <c r="BQ134" i="41"/>
  <c r="BT134" i="41"/>
  <c r="BS134" i="41"/>
  <c r="BT192" i="41"/>
  <c r="BQ192" i="41"/>
  <c r="BS192" i="41"/>
  <c r="BQ283" i="41"/>
  <c r="BS283" i="41"/>
  <c r="BT283" i="41"/>
  <c r="BR283" i="41" s="1"/>
  <c r="BQ270" i="41"/>
  <c r="BS270" i="41"/>
  <c r="BT270" i="41"/>
  <c r="AV34" i="41"/>
  <c r="BF34" i="41"/>
  <c r="BG34" i="41" s="1"/>
  <c r="BH34" i="41" s="1"/>
  <c r="BN34" i="41" s="1"/>
  <c r="BO34" i="41" s="1"/>
  <c r="BP34" i="41" s="1"/>
  <c r="BD34" i="41" s="1"/>
  <c r="BS259" i="41"/>
  <c r="BQ259" i="41"/>
  <c r="BT259" i="41"/>
  <c r="BQ256" i="41"/>
  <c r="BT256" i="41"/>
  <c r="BS256" i="41"/>
  <c r="BT185" i="41"/>
  <c r="BS185" i="41"/>
  <c r="BQ185" i="41"/>
  <c r="BT268" i="41"/>
  <c r="BQ268" i="41"/>
  <c r="BS268" i="41"/>
  <c r="BQ189" i="41"/>
  <c r="BS189" i="41"/>
  <c r="BT189" i="41"/>
  <c r="BT201" i="41"/>
  <c r="BS201" i="41"/>
  <c r="BQ201" i="41"/>
  <c r="BF65" i="41"/>
  <c r="BG65" i="41" s="1"/>
  <c r="BH65" i="41" s="1"/>
  <c r="BN65" i="41" s="1"/>
  <c r="BO65" i="41" s="1"/>
  <c r="BP65" i="41" s="1"/>
  <c r="BD65" i="41" s="1"/>
  <c r="AV65" i="41"/>
  <c r="AV56" i="41"/>
  <c r="BF56" i="41"/>
  <c r="BG56" i="41" s="1"/>
  <c r="BH56" i="41" s="1"/>
  <c r="BN56" i="41" s="1"/>
  <c r="BO56" i="41" s="1"/>
  <c r="BP56" i="41" s="1"/>
  <c r="BD56" i="41" s="1"/>
  <c r="BT181" i="41"/>
  <c r="BS181" i="41"/>
  <c r="BQ181" i="41"/>
  <c r="AV38" i="41"/>
  <c r="BF38" i="41"/>
  <c r="BG38" i="41" s="1"/>
  <c r="BH38" i="41" s="1"/>
  <c r="BN38" i="41" s="1"/>
  <c r="BO38" i="41" s="1"/>
  <c r="BP38" i="41" s="1"/>
  <c r="BD38" i="41" s="1"/>
  <c r="BQ202" i="41"/>
  <c r="BT202" i="41"/>
  <c r="BS202" i="41"/>
  <c r="BT289" i="41"/>
  <c r="BS289" i="41"/>
  <c r="BQ289" i="41"/>
  <c r="BT211" i="41"/>
  <c r="BS211" i="41"/>
  <c r="BQ211" i="41"/>
  <c r="BQ190" i="41"/>
  <c r="BT190" i="41"/>
  <c r="BS190" i="41"/>
  <c r="BT160" i="41"/>
  <c r="BS160" i="41"/>
  <c r="BQ160" i="41"/>
  <c r="BQ131" i="41"/>
  <c r="BS131" i="41"/>
  <c r="BT131" i="41"/>
  <c r="BT281" i="41"/>
  <c r="BS281" i="41"/>
  <c r="BQ281" i="41"/>
  <c r="BQ153" i="41"/>
  <c r="BT153" i="41"/>
  <c r="BS153" i="41"/>
  <c r="BS137" i="41"/>
  <c r="BQ137" i="41"/>
  <c r="BT137" i="41"/>
  <c r="AV57" i="41"/>
  <c r="BF57" i="41"/>
  <c r="BG57" i="41" s="1"/>
  <c r="BH57" i="41" s="1"/>
  <c r="BN57" i="41" s="1"/>
  <c r="BO57" i="41" s="1"/>
  <c r="BP57" i="41" s="1"/>
  <c r="BD57" i="41" s="1"/>
  <c r="AV45" i="41"/>
  <c r="BF45" i="41"/>
  <c r="BG45" i="41" s="1"/>
  <c r="BH45" i="41" s="1"/>
  <c r="BN45" i="41" s="1"/>
  <c r="BO45" i="41" s="1"/>
  <c r="BP45" i="41" s="1"/>
  <c r="BD45" i="41" s="1"/>
  <c r="BQ130" i="41"/>
  <c r="BT130" i="41"/>
  <c r="BS130" i="41"/>
  <c r="BQ68" i="41"/>
  <c r="BT68" i="41"/>
  <c r="BS68" i="41"/>
  <c r="BQ226" i="41"/>
  <c r="BT226" i="41"/>
  <c r="BS226" i="41"/>
  <c r="BQ187" i="41"/>
  <c r="BT187" i="41"/>
  <c r="BS187" i="41"/>
  <c r="BT179" i="41"/>
  <c r="BQ179" i="41"/>
  <c r="BS179" i="41"/>
  <c r="AV49" i="41"/>
  <c r="BF49" i="41"/>
  <c r="BG49" i="41" s="1"/>
  <c r="BH49" i="41" s="1"/>
  <c r="BN49" i="41" s="1"/>
  <c r="BO49" i="41" s="1"/>
  <c r="BP49" i="41" s="1"/>
  <c r="BD49" i="41" s="1"/>
  <c r="BS113" i="41"/>
  <c r="BT113" i="41"/>
  <c r="BQ113" i="41"/>
  <c r="BF43" i="41"/>
  <c r="BG43" i="41" s="1"/>
  <c r="BH43" i="41" s="1"/>
  <c r="BN43" i="41" s="1"/>
  <c r="BO43" i="41" s="1"/>
  <c r="BP43" i="41" s="1"/>
  <c r="BD43" i="41" s="1"/>
  <c r="AV43" i="41"/>
  <c r="BT213" i="41"/>
  <c r="BS213" i="41"/>
  <c r="BQ213" i="41"/>
  <c r="BT252" i="41"/>
  <c r="BQ252" i="41"/>
  <c r="BS252" i="41"/>
  <c r="BT106" i="41"/>
  <c r="BS106" i="41"/>
  <c r="BQ106" i="41"/>
  <c r="BT92" i="41"/>
  <c r="BQ92" i="41"/>
  <c r="BS92" i="41"/>
  <c r="BT255" i="41"/>
  <c r="BQ255" i="41"/>
  <c r="BS255" i="41"/>
  <c r="BS233" i="41"/>
  <c r="BT233" i="41"/>
  <c r="BR233" i="41" s="1"/>
  <c r="BQ233" i="41"/>
  <c r="BT166" i="41"/>
  <c r="BS166" i="41"/>
  <c r="BQ166" i="41"/>
  <c r="BT249" i="41"/>
  <c r="BS249" i="41"/>
  <c r="BQ249" i="41"/>
  <c r="BS97" i="41"/>
  <c r="BQ97" i="41"/>
  <c r="BT97" i="41"/>
  <c r="BR97" i="41" s="1"/>
  <c r="BT242" i="41"/>
  <c r="BS242" i="41"/>
  <c r="BQ242" i="41"/>
  <c r="AV33" i="41"/>
  <c r="BF33" i="41"/>
  <c r="BG33" i="41" s="1"/>
  <c r="BH33" i="41" s="1"/>
  <c r="BN33" i="41" s="1"/>
  <c r="BO33" i="41" s="1"/>
  <c r="BP33" i="41" s="1"/>
  <c r="BD33" i="41" s="1"/>
  <c r="BT155" i="41"/>
  <c r="BS155" i="41"/>
  <c r="BQ155" i="41"/>
  <c r="AV48" i="41"/>
  <c r="BF48" i="41"/>
  <c r="BG48" i="41" s="1"/>
  <c r="BH48" i="41" s="1"/>
  <c r="BN48" i="41" s="1"/>
  <c r="BO48" i="41" s="1"/>
  <c r="BP48" i="41" s="1"/>
  <c r="BD48" i="41" s="1"/>
  <c r="BT290" i="41"/>
  <c r="BS290" i="41"/>
  <c r="BQ290" i="41"/>
  <c r="BS110" i="41"/>
  <c r="BT110" i="41"/>
  <c r="BR110" i="41" s="1"/>
  <c r="BQ110" i="41"/>
  <c r="BT224" i="41"/>
  <c r="BS224" i="41"/>
  <c r="BQ224" i="41"/>
  <c r="BT88" i="41"/>
  <c r="BQ88" i="41"/>
  <c r="BS88" i="41"/>
  <c r="BQ288" i="41"/>
  <c r="BS288" i="41"/>
  <c r="BT288" i="41"/>
  <c r="BR288" i="41" s="1"/>
  <c r="BS116" i="41"/>
  <c r="BQ116" i="41"/>
  <c r="BT116" i="41"/>
  <c r="BS145" i="41"/>
  <c r="BT145" i="41"/>
  <c r="BR145" i="41" s="1"/>
  <c r="BQ145" i="41"/>
  <c r="BQ264" i="41"/>
  <c r="BT264" i="41"/>
  <c r="BS264" i="41"/>
  <c r="BQ101" i="41"/>
  <c r="BT101" i="41"/>
  <c r="BS101" i="41"/>
  <c r="BS170" i="41"/>
  <c r="BQ170" i="41"/>
  <c r="BT170" i="41"/>
  <c r="BT184" i="41"/>
  <c r="BQ184" i="41"/>
  <c r="BS184" i="41"/>
  <c r="AV53" i="41"/>
  <c r="BF53" i="41"/>
  <c r="BG53" i="41" s="1"/>
  <c r="BH53" i="41" s="1"/>
  <c r="BN53" i="41" s="1"/>
  <c r="BO53" i="41" s="1"/>
  <c r="BP53" i="41" s="1"/>
  <c r="BD53" i="41" s="1"/>
  <c r="BT274" i="41"/>
  <c r="BS274" i="41"/>
  <c r="BQ274" i="41"/>
  <c r="BS165" i="41"/>
  <c r="BT165" i="41"/>
  <c r="BQ165" i="41"/>
  <c r="BT104" i="41"/>
  <c r="BS104" i="41"/>
  <c r="BQ104" i="41"/>
  <c r="BT102" i="41"/>
  <c r="BS102" i="41"/>
  <c r="BQ102" i="41"/>
  <c r="BT171" i="41"/>
  <c r="BS171" i="41"/>
  <c r="BQ171" i="41"/>
  <c r="BT234" i="41"/>
  <c r="BS234" i="41"/>
  <c r="BQ234" i="41"/>
  <c r="BQ247" i="41"/>
  <c r="BT247" i="41"/>
  <c r="BS247" i="41"/>
  <c r="BQ141" i="41"/>
  <c r="BT141" i="41"/>
  <c r="BS141" i="41"/>
  <c r="BT81" i="41"/>
  <c r="BS81" i="41"/>
  <c r="BQ81" i="41"/>
  <c r="BQ118" i="41"/>
  <c r="BT118" i="41"/>
  <c r="BS118" i="41"/>
  <c r="BS203" i="41"/>
  <c r="BQ203" i="41"/>
  <c r="BT203" i="41"/>
  <c r="BR203" i="41" s="1"/>
  <c r="BQ83" i="41"/>
  <c r="BS83" i="41"/>
  <c r="BT83" i="41"/>
  <c r="BR83" i="41" s="1"/>
  <c r="BQ151" i="41"/>
  <c r="BT151" i="41"/>
  <c r="BS151" i="41"/>
  <c r="BQ286" i="41"/>
  <c r="BS286" i="41"/>
  <c r="BT286" i="41"/>
  <c r="BT175" i="41"/>
  <c r="BS175" i="41"/>
  <c r="BQ175" i="41"/>
  <c r="BS221" i="41"/>
  <c r="BQ221" i="41"/>
  <c r="BT221" i="41"/>
  <c r="BQ204" i="41"/>
  <c r="BT204" i="41"/>
  <c r="BS204" i="41"/>
  <c r="BQ98" i="41"/>
  <c r="BT98" i="41"/>
  <c r="BS98" i="41"/>
  <c r="BT206" i="41"/>
  <c r="BS206" i="41"/>
  <c r="BQ206" i="41"/>
  <c r="BS164" i="41"/>
  <c r="BQ164" i="41"/>
  <c r="BT164" i="41"/>
  <c r="BQ107" i="41"/>
  <c r="BT107" i="41"/>
  <c r="BS107" i="41"/>
  <c r="AV35" i="41"/>
  <c r="BF35" i="41"/>
  <c r="BG35" i="41" s="1"/>
  <c r="BH35" i="41" s="1"/>
  <c r="BN35" i="41" s="1"/>
  <c r="BO35" i="41" s="1"/>
  <c r="BP35" i="41" s="1"/>
  <c r="BD35" i="41" s="1"/>
  <c r="BQ246" i="41"/>
  <c r="BS246" i="41"/>
  <c r="BT246" i="41"/>
  <c r="BR246" i="41" s="1"/>
  <c r="BQ220" i="41"/>
  <c r="BT220" i="41"/>
  <c r="BS220" i="41"/>
  <c r="BS243" i="41"/>
  <c r="BT243" i="41"/>
  <c r="BR243" i="41" s="1"/>
  <c r="BQ243" i="41"/>
  <c r="BS282" i="41"/>
  <c r="BQ282" i="41"/>
  <c r="BT282" i="41"/>
  <c r="BQ132" i="41"/>
  <c r="BS132" i="41"/>
  <c r="BT132" i="41"/>
  <c r="BR132" i="41" s="1"/>
  <c r="BT67" i="41"/>
  <c r="BS67" i="41"/>
  <c r="BQ67" i="41"/>
  <c r="BQ279" i="41"/>
  <c r="BS279" i="41"/>
  <c r="BT279" i="41"/>
  <c r="BQ121" i="41"/>
  <c r="BS121" i="41"/>
  <c r="BT121" i="41"/>
  <c r="BR121" i="41" s="1"/>
  <c r="BS207" i="41"/>
  <c r="BT207" i="41"/>
  <c r="BQ207" i="41"/>
  <c r="BQ111" i="41"/>
  <c r="BT111" i="41"/>
  <c r="BS111" i="41"/>
  <c r="BQ180" i="41"/>
  <c r="BT180" i="41"/>
  <c r="BS180" i="41"/>
  <c r="BT76" i="41"/>
  <c r="BS76" i="41"/>
  <c r="BQ76" i="41"/>
  <c r="BQ194" i="41"/>
  <c r="BT194" i="41"/>
  <c r="BS194" i="41"/>
  <c r="BT193" i="41"/>
  <c r="BS193" i="41"/>
  <c r="BQ193" i="41"/>
  <c r="BS84" i="41"/>
  <c r="BQ84" i="41"/>
  <c r="BT84" i="41"/>
  <c r="BT95" i="41"/>
  <c r="BS95" i="41"/>
  <c r="BQ95" i="41"/>
  <c r="BF51" i="41"/>
  <c r="BG51" i="41" s="1"/>
  <c r="BH51" i="41" s="1"/>
  <c r="BN51" i="41" s="1"/>
  <c r="BO51" i="41" s="1"/>
  <c r="BP51" i="41" s="1"/>
  <c r="BD51" i="41" s="1"/>
  <c r="AV51" i="41"/>
  <c r="BS217" i="41"/>
  <c r="BT217" i="41"/>
  <c r="BQ217" i="41"/>
  <c r="BS77" i="41"/>
  <c r="BT77" i="41"/>
  <c r="BR77" i="41" s="1"/>
  <c r="BQ77" i="41"/>
  <c r="BS85" i="41"/>
  <c r="BT85" i="41"/>
  <c r="BQ85" i="41"/>
  <c r="BR57" i="40"/>
  <c r="BR46" i="40"/>
  <c r="BR58" i="40"/>
  <c r="BR48" i="40"/>
  <c r="BR26" i="40"/>
  <c r="BR37" i="40"/>
  <c r="BR55" i="40"/>
  <c r="BR39" i="40"/>
  <c r="BR62" i="40"/>
  <c r="BR47" i="40"/>
  <c r="BR65" i="40"/>
  <c r="CS5" i="40"/>
  <c r="BR54" i="40"/>
  <c r="BR59" i="40"/>
  <c r="BR28" i="40"/>
  <c r="BR25" i="40"/>
  <c r="CS3" i="40" s="1" a="1"/>
  <c r="CS3" i="40" s="1"/>
  <c r="BR29" i="40"/>
  <c r="CS4" i="40" s="1"/>
  <c r="BR31" i="40"/>
  <c r="BR60" i="40"/>
  <c r="BR43" i="40"/>
  <c r="BR36" i="40"/>
  <c r="BR27" i="40"/>
  <c r="BR45" i="40"/>
  <c r="BR61" i="40"/>
  <c r="BR40" i="40"/>
  <c r="BR56" i="40"/>
  <c r="BR49" i="40"/>
  <c r="BR32" i="40"/>
  <c r="BR34" i="40"/>
  <c r="BR50" i="40"/>
  <c r="BR53" i="40"/>
  <c r="BR30" i="40"/>
  <c r="BT26" i="37"/>
  <c r="BS26" i="37"/>
  <c r="BQ26" i="37"/>
  <c r="BQ25" i="37"/>
  <c r="BT25" i="37"/>
  <c r="BS25" i="37"/>
  <c r="AW55" i="37"/>
  <c r="AW57" i="37" s="1"/>
  <c r="AW58" i="37" s="1"/>
  <c r="AW63" i="37" s="1"/>
  <c r="AW64" i="37" s="1"/>
  <c r="AW65" i="37" s="1"/>
  <c r="AW69" i="37" s="1"/>
  <c r="AW70" i="37" s="1"/>
  <c r="AW75" i="37" s="1"/>
  <c r="AW76" i="37" s="1"/>
  <c r="AW77" i="37" s="1"/>
  <c r="AW81" i="37" s="1"/>
  <c r="AW82" i="37" s="1"/>
  <c r="AW83" i="37" s="1"/>
  <c r="AW87" i="37" s="1"/>
  <c r="AW88" i="37" s="1"/>
  <c r="AW93" i="37" s="1"/>
  <c r="AW94" i="37" s="1"/>
  <c r="AW99" i="37" s="1"/>
  <c r="AW100" i="37" s="1"/>
  <c r="AX109" i="37" s="1" a="1"/>
  <c r="AX109" i="37" s="1"/>
  <c r="BE109" i="37" s="1"/>
  <c r="BF109" i="37" s="1"/>
  <c r="BG109" i="37" s="1"/>
  <c r="BH109" i="37" s="1"/>
  <c r="BN109" i="37" s="1"/>
  <c r="BO109" i="37" s="1"/>
  <c r="BP109" i="37" s="1"/>
  <c r="BD109" i="37" s="1"/>
  <c r="BR221" i="41" l="1"/>
  <c r="BR241" i="41"/>
  <c r="BR116" i="41"/>
  <c r="BR238" i="41"/>
  <c r="BR86" i="41"/>
  <c r="BR80" i="41"/>
  <c r="BR162" i="41"/>
  <c r="BR149" i="41"/>
  <c r="BR214" i="41"/>
  <c r="BR260" i="41"/>
  <c r="BR286" i="41"/>
  <c r="BR148" i="41"/>
  <c r="BR164" i="41"/>
  <c r="BR85" i="41"/>
  <c r="BR207" i="41"/>
  <c r="BR170" i="41"/>
  <c r="BR259" i="41"/>
  <c r="BR172" i="41"/>
  <c r="BR196" i="41"/>
  <c r="BR136" i="41"/>
  <c r="BR126" i="41"/>
  <c r="BR267" i="41"/>
  <c r="BR269" i="41"/>
  <c r="BR210" i="41"/>
  <c r="BR66" i="41"/>
  <c r="BR252" i="41"/>
  <c r="BR134" i="41"/>
  <c r="BR117" i="41"/>
  <c r="BR73" i="41"/>
  <c r="BR119" i="41"/>
  <c r="BR184" i="41"/>
  <c r="BR280" i="41"/>
  <c r="BR79" i="41"/>
  <c r="BR157" i="41"/>
  <c r="BR218" i="41"/>
  <c r="BR115" i="41"/>
  <c r="BR279" i="41"/>
  <c r="BR220" i="41"/>
  <c r="BR151" i="41"/>
  <c r="BR281" i="41"/>
  <c r="BR270" i="41"/>
  <c r="BR90" i="41"/>
  <c r="BR261" i="41"/>
  <c r="BR284" i="41"/>
  <c r="BR100" i="41"/>
  <c r="BR89" i="41"/>
  <c r="BR227" i="41"/>
  <c r="BR217" i="41"/>
  <c r="BR165" i="41"/>
  <c r="BR255" i="41"/>
  <c r="BR113" i="41"/>
  <c r="BR131" i="41"/>
  <c r="BR232" i="41"/>
  <c r="BR272" i="41"/>
  <c r="BR140" i="41"/>
  <c r="BR146" i="41"/>
  <c r="BR202" i="41"/>
  <c r="BR138" i="41"/>
  <c r="BR173" i="41"/>
  <c r="BR278" i="41"/>
  <c r="BR247" i="41"/>
  <c r="BR224" i="41"/>
  <c r="BR130" i="41"/>
  <c r="BR257" i="41"/>
  <c r="BR205" i="41"/>
  <c r="BR250" i="41"/>
  <c r="BR235" i="41"/>
  <c r="BR76" i="41"/>
  <c r="BS38" i="41"/>
  <c r="BQ38" i="41"/>
  <c r="BT38" i="41"/>
  <c r="BR38" i="41" s="1"/>
  <c r="BR87" i="41"/>
  <c r="BR93" i="41"/>
  <c r="BS51" i="41"/>
  <c r="BT51" i="41"/>
  <c r="BQ51" i="41"/>
  <c r="BT45" i="41"/>
  <c r="BQ45" i="41"/>
  <c r="BS45" i="41"/>
  <c r="BR268" i="41"/>
  <c r="BQ52" i="41"/>
  <c r="BT52" i="41"/>
  <c r="BS52" i="41"/>
  <c r="BR167" i="41"/>
  <c r="BT35" i="41"/>
  <c r="BS35" i="41"/>
  <c r="BQ35" i="41"/>
  <c r="BR114" i="41"/>
  <c r="BR112" i="41"/>
  <c r="BR195" i="41"/>
  <c r="BQ39" i="41"/>
  <c r="BT39" i="41"/>
  <c r="BS39" i="41"/>
  <c r="BR234" i="41"/>
  <c r="BQ53" i="41"/>
  <c r="BS53" i="41"/>
  <c r="BT53" i="41"/>
  <c r="BQ57" i="41"/>
  <c r="BS57" i="41"/>
  <c r="BT57" i="41"/>
  <c r="BR57" i="41" s="1"/>
  <c r="BR160" i="41"/>
  <c r="BR135" i="41"/>
  <c r="BR285" i="41"/>
  <c r="BR139" i="41"/>
  <c r="BR154" i="41"/>
  <c r="BR159" i="41"/>
  <c r="BR133" i="41"/>
  <c r="BR276" i="41"/>
  <c r="BS50" i="41"/>
  <c r="BQ50" i="41"/>
  <c r="BT50" i="41"/>
  <c r="BR50" i="41" s="1"/>
  <c r="BR152" i="41"/>
  <c r="BR95" i="41"/>
  <c r="BR106" i="41"/>
  <c r="BR179" i="41"/>
  <c r="BR181" i="41"/>
  <c r="BR185" i="41"/>
  <c r="BT28" i="41"/>
  <c r="BS28" i="41"/>
  <c r="BQ28" i="41"/>
  <c r="BR109" i="41"/>
  <c r="BR177" i="41"/>
  <c r="BR147" i="41"/>
  <c r="BR84" i="41"/>
  <c r="BR111" i="41"/>
  <c r="BR107" i="41"/>
  <c r="BR290" i="41"/>
  <c r="BR249" i="41"/>
  <c r="BR137" i="41"/>
  <c r="BR190" i="41"/>
  <c r="BQ56" i="41"/>
  <c r="BT56" i="41"/>
  <c r="BS56" i="41"/>
  <c r="BR192" i="41"/>
  <c r="BR212" i="41"/>
  <c r="BT36" i="41"/>
  <c r="BS36" i="41"/>
  <c r="BQ36" i="41"/>
  <c r="BR158" i="41"/>
  <c r="BR277" i="41"/>
  <c r="BR239" i="41"/>
  <c r="BR275" i="41"/>
  <c r="BR266" i="41"/>
  <c r="BR188" i="41"/>
  <c r="BR282" i="41"/>
  <c r="BR118" i="41"/>
  <c r="BR171" i="41"/>
  <c r="BT48" i="41"/>
  <c r="BS48" i="41"/>
  <c r="BQ48" i="41"/>
  <c r="BR187" i="41"/>
  <c r="BR256" i="41"/>
  <c r="BR82" i="41"/>
  <c r="BR216" i="41"/>
  <c r="BR174" i="41"/>
  <c r="BR91" i="41"/>
  <c r="BR72" i="41"/>
  <c r="BR248" i="41"/>
  <c r="BR231" i="41"/>
  <c r="BR78" i="41"/>
  <c r="BS54" i="41"/>
  <c r="BQ54" i="41"/>
  <c r="BT54" i="41"/>
  <c r="BR125" i="41"/>
  <c r="BR182" i="41"/>
  <c r="BQ55" i="41"/>
  <c r="BT55" i="41"/>
  <c r="BS55" i="41"/>
  <c r="BR175" i="41"/>
  <c r="BR166" i="41"/>
  <c r="BT65" i="41"/>
  <c r="BQ65" i="41"/>
  <c r="BS65" i="41"/>
  <c r="BR128" i="41"/>
  <c r="BR253" i="41"/>
  <c r="BR271" i="41"/>
  <c r="BR74" i="41"/>
  <c r="BR99" i="41"/>
  <c r="BR102" i="41"/>
  <c r="BR226" i="41"/>
  <c r="BR153" i="41"/>
  <c r="BR211" i="41"/>
  <c r="BR258" i="41"/>
  <c r="BR199" i="41"/>
  <c r="BR228" i="41"/>
  <c r="BR208" i="41"/>
  <c r="BR222" i="41"/>
  <c r="BR223" i="41"/>
  <c r="BR219" i="41"/>
  <c r="BR193" i="41"/>
  <c r="BR81" i="41"/>
  <c r="BR155" i="41"/>
  <c r="BR213" i="41"/>
  <c r="BT41" i="41"/>
  <c r="BS41" i="41"/>
  <c r="BQ41" i="41"/>
  <c r="BQ58" i="41"/>
  <c r="BT58" i="41"/>
  <c r="BS58" i="41"/>
  <c r="BQ64" i="41"/>
  <c r="BS64" i="41"/>
  <c r="BT64" i="41"/>
  <c r="BT40" i="41"/>
  <c r="BS40" i="41"/>
  <c r="BQ40" i="41"/>
  <c r="BS46" i="41"/>
  <c r="BT46" i="41"/>
  <c r="BR46" i="41" s="1"/>
  <c r="BQ46" i="41"/>
  <c r="BR236" i="41"/>
  <c r="BR94" i="41"/>
  <c r="BT37" i="41"/>
  <c r="BQ37" i="41"/>
  <c r="BS37" i="41"/>
  <c r="BR263" i="41"/>
  <c r="BQ60" i="41"/>
  <c r="BT60" i="41"/>
  <c r="BS60" i="41"/>
  <c r="BT33" i="41"/>
  <c r="BS33" i="41"/>
  <c r="BQ33" i="41"/>
  <c r="BR201" i="41"/>
  <c r="BS34" i="41"/>
  <c r="BQ34" i="41"/>
  <c r="BT34" i="41"/>
  <c r="BR103" i="41"/>
  <c r="BR191" i="41"/>
  <c r="BS63" i="41"/>
  <c r="BT63" i="41"/>
  <c r="BR63" i="41" s="1"/>
  <c r="BQ63" i="41"/>
  <c r="BR108" i="41"/>
  <c r="BR120" i="41"/>
  <c r="BT42" i="41"/>
  <c r="BS42" i="41"/>
  <c r="BQ42" i="41"/>
  <c r="BR176" i="41"/>
  <c r="BT62" i="41"/>
  <c r="BS62" i="41"/>
  <c r="BQ62" i="41"/>
  <c r="BQ59" i="41"/>
  <c r="BT59" i="41"/>
  <c r="BS59" i="41"/>
  <c r="BR98" i="41"/>
  <c r="BQ47" i="41"/>
  <c r="BT47" i="41"/>
  <c r="BS47" i="41"/>
  <c r="BR70" i="41"/>
  <c r="BR244" i="41"/>
  <c r="BR264" i="41"/>
  <c r="BR242" i="41"/>
  <c r="BR129" i="41"/>
  <c r="BT49" i="41"/>
  <c r="BS49" i="41"/>
  <c r="BQ49" i="41"/>
  <c r="BR163" i="41"/>
  <c r="BR144" i="41"/>
  <c r="BR198" i="41"/>
  <c r="BR161" i="41"/>
  <c r="BR245" i="41"/>
  <c r="BR69" i="41"/>
  <c r="BR265" i="41"/>
  <c r="BR204" i="41"/>
  <c r="BR92" i="41"/>
  <c r="BS61" i="41"/>
  <c r="BT61" i="41"/>
  <c r="BR61" i="41" s="1"/>
  <c r="BQ61" i="41"/>
  <c r="BR71" i="41"/>
  <c r="BR123" i="41"/>
  <c r="BR124" i="41"/>
  <c r="BR237" i="41"/>
  <c r="BR180" i="41"/>
  <c r="BR67" i="41"/>
  <c r="BR274" i="41"/>
  <c r="BR287" i="41"/>
  <c r="BR230" i="41"/>
  <c r="BR194" i="41"/>
  <c r="BR206" i="41"/>
  <c r="BR141" i="41"/>
  <c r="BR104" i="41"/>
  <c r="BR101" i="41"/>
  <c r="BR88" i="41"/>
  <c r="BT43" i="41"/>
  <c r="BS43" i="41"/>
  <c r="BQ43" i="41"/>
  <c r="BR68" i="41"/>
  <c r="BR289" i="41"/>
  <c r="BR189" i="41"/>
  <c r="BR273" i="41"/>
  <c r="BR215" i="41"/>
  <c r="BR254" i="41"/>
  <c r="BT32" i="41"/>
  <c r="BS32" i="41"/>
  <c r="BQ32" i="41"/>
  <c r="BR143" i="41"/>
  <c r="BR96" i="41"/>
  <c r="BR225" i="41"/>
  <c r="BR75" i="41"/>
  <c r="BR178" i="41"/>
  <c r="BT44" i="41"/>
  <c r="BQ44" i="41"/>
  <c r="BS44" i="41"/>
  <c r="AX233" i="37" a="1"/>
  <c r="AX233" i="37" s="1"/>
  <c r="BE233" i="37" s="1"/>
  <c r="BF233" i="37" s="1"/>
  <c r="BG233" i="37" s="1"/>
  <c r="BH233" i="37" s="1"/>
  <c r="BN233" i="37" s="1"/>
  <c r="BO233" i="37" s="1"/>
  <c r="BP233" i="37" s="1"/>
  <c r="BD233" i="37" s="1"/>
  <c r="BT233" i="37" s="1"/>
  <c r="BQ109" i="37"/>
  <c r="BT109" i="37"/>
  <c r="BS109" i="37"/>
  <c r="AX275" i="37" a="1"/>
  <c r="AX275" i="37" s="1"/>
  <c r="BE275" i="37" s="1"/>
  <c r="BF275" i="37" s="1"/>
  <c r="BG275" i="37" s="1"/>
  <c r="BH275" i="37" s="1"/>
  <c r="BN275" i="37" s="1"/>
  <c r="BO275" i="37" s="1"/>
  <c r="BP275" i="37" s="1"/>
  <c r="BD275" i="37" s="1"/>
  <c r="AX196" i="37" a="1"/>
  <c r="AX196" i="37" s="1"/>
  <c r="BE196" i="37" s="1"/>
  <c r="BF196" i="37" s="1"/>
  <c r="BG196" i="37" s="1"/>
  <c r="BH196" i="37" s="1"/>
  <c r="BN196" i="37" s="1"/>
  <c r="BO196" i="37" s="1"/>
  <c r="BP196" i="37" s="1"/>
  <c r="BD196" i="37" s="1"/>
  <c r="AX182" i="37" a="1"/>
  <c r="AX182" i="37" s="1"/>
  <c r="BE182" i="37" s="1"/>
  <c r="BF182" i="37" s="1"/>
  <c r="BG182" i="37" s="1"/>
  <c r="BH182" i="37" s="1"/>
  <c r="BN182" i="37" s="1"/>
  <c r="BO182" i="37" s="1"/>
  <c r="BP182" i="37" s="1"/>
  <c r="BD182" i="37" s="1"/>
  <c r="AX43" i="37" a="1"/>
  <c r="AX43" i="37" s="1"/>
  <c r="BE43" i="37" s="1"/>
  <c r="AX181" i="37" a="1"/>
  <c r="AX181" i="37" s="1"/>
  <c r="BE181" i="37" s="1"/>
  <c r="BF181" i="37" s="1"/>
  <c r="BG181" i="37" s="1"/>
  <c r="BH181" i="37" s="1"/>
  <c r="BN181" i="37" s="1"/>
  <c r="BO181" i="37" s="1"/>
  <c r="BP181" i="37" s="1"/>
  <c r="BD181" i="37" s="1"/>
  <c r="AX289" i="37" a="1"/>
  <c r="AX289" i="37" s="1"/>
  <c r="BE289" i="37" s="1"/>
  <c r="BF289" i="37" s="1"/>
  <c r="BG289" i="37" s="1"/>
  <c r="BH289" i="37" s="1"/>
  <c r="BN289" i="37" s="1"/>
  <c r="BO289" i="37" s="1"/>
  <c r="BP289" i="37" s="1"/>
  <c r="BD289" i="37" s="1"/>
  <c r="BR25" i="37"/>
  <c r="AX212" i="37" a="1"/>
  <c r="AX212" i="37" s="1"/>
  <c r="BE212" i="37" s="1"/>
  <c r="BF212" i="37" s="1"/>
  <c r="BG212" i="37" s="1"/>
  <c r="BH212" i="37" s="1"/>
  <c r="BN212" i="37" s="1"/>
  <c r="BO212" i="37" s="1"/>
  <c r="BP212" i="37" s="1"/>
  <c r="BD212" i="37" s="1"/>
  <c r="AX154" i="37" a="1"/>
  <c r="AX154" i="37" s="1"/>
  <c r="BE154" i="37" s="1"/>
  <c r="BF154" i="37" s="1"/>
  <c r="BG154" i="37" s="1"/>
  <c r="BH154" i="37" s="1"/>
  <c r="BN154" i="37" s="1"/>
  <c r="BO154" i="37" s="1"/>
  <c r="BP154" i="37" s="1"/>
  <c r="BD154" i="37" s="1"/>
  <c r="BR26" i="37"/>
  <c r="AX248" i="37" a="1"/>
  <c r="AX248" i="37" s="1"/>
  <c r="BE248" i="37" s="1"/>
  <c r="BF248" i="37" s="1"/>
  <c r="BG248" i="37" s="1"/>
  <c r="BH248" i="37" s="1"/>
  <c r="BN248" i="37" s="1"/>
  <c r="BO248" i="37" s="1"/>
  <c r="BP248" i="37" s="1"/>
  <c r="BD248" i="37" s="1"/>
  <c r="AX253" i="37" a="1"/>
  <c r="AX253" i="37" s="1"/>
  <c r="BE253" i="37" s="1"/>
  <c r="BF253" i="37" s="1"/>
  <c r="BG253" i="37" s="1"/>
  <c r="BH253" i="37" s="1"/>
  <c r="BN253" i="37" s="1"/>
  <c r="BO253" i="37" s="1"/>
  <c r="BP253" i="37" s="1"/>
  <c r="BD253" i="37" s="1"/>
  <c r="AX153" i="37" a="1"/>
  <c r="AX153" i="37" s="1"/>
  <c r="BE153" i="37" s="1"/>
  <c r="BF153" i="37" s="1"/>
  <c r="BG153" i="37" s="1"/>
  <c r="BH153" i="37" s="1"/>
  <c r="BN153" i="37" s="1"/>
  <c r="BO153" i="37" s="1"/>
  <c r="BP153" i="37" s="1"/>
  <c r="BD153" i="37" s="1"/>
  <c r="AX208" i="37" a="1"/>
  <c r="AX208" i="37" s="1"/>
  <c r="BE208" i="37" s="1"/>
  <c r="BF208" i="37" s="1"/>
  <c r="BG208" i="37" s="1"/>
  <c r="BH208" i="37" s="1"/>
  <c r="BN208" i="37" s="1"/>
  <c r="BO208" i="37" s="1"/>
  <c r="BP208" i="37" s="1"/>
  <c r="BD208" i="37" s="1"/>
  <c r="AX202" i="37" a="1"/>
  <c r="AX202" i="37" s="1"/>
  <c r="BE202" i="37" s="1"/>
  <c r="BF202" i="37" s="1"/>
  <c r="BG202" i="37" s="1"/>
  <c r="BH202" i="37" s="1"/>
  <c r="BN202" i="37" s="1"/>
  <c r="BO202" i="37" s="1"/>
  <c r="BP202" i="37" s="1"/>
  <c r="BD202" i="37" s="1"/>
  <c r="AX28" i="37" a="1"/>
  <c r="AX28" i="37" s="1"/>
  <c r="BE28" i="37" s="1"/>
  <c r="AX128" i="37" a="1"/>
  <c r="AX128" i="37" s="1"/>
  <c r="BE128" i="37" s="1"/>
  <c r="BF128" i="37" s="1"/>
  <c r="BG128" i="37" s="1"/>
  <c r="BH128" i="37" s="1"/>
  <c r="BN128" i="37" s="1"/>
  <c r="BO128" i="37" s="1"/>
  <c r="BP128" i="37" s="1"/>
  <c r="BD128" i="37" s="1"/>
  <c r="AX75" i="37" a="1"/>
  <c r="AX75" i="37" s="1"/>
  <c r="BE75" i="37" s="1"/>
  <c r="BF75" i="37" s="1"/>
  <c r="BG75" i="37" s="1"/>
  <c r="BH75" i="37" s="1"/>
  <c r="BN75" i="37" s="1"/>
  <c r="BO75" i="37" s="1"/>
  <c r="BP75" i="37" s="1"/>
  <c r="BD75" i="37" s="1"/>
  <c r="AX32" i="37" a="1"/>
  <c r="AX32" i="37" s="1"/>
  <c r="BE32" i="37" s="1"/>
  <c r="AX242" i="37" a="1"/>
  <c r="AX242" i="37" s="1"/>
  <c r="BE242" i="37" s="1"/>
  <c r="BF242" i="37" s="1"/>
  <c r="BG242" i="37" s="1"/>
  <c r="BH242" i="37" s="1"/>
  <c r="BN242" i="37" s="1"/>
  <c r="BO242" i="37" s="1"/>
  <c r="BP242" i="37" s="1"/>
  <c r="BD242" i="37" s="1"/>
  <c r="AX131" i="37" a="1"/>
  <c r="AX131" i="37" s="1"/>
  <c r="BE131" i="37" s="1"/>
  <c r="BF131" i="37" s="1"/>
  <c r="BG131" i="37" s="1"/>
  <c r="BH131" i="37" s="1"/>
  <c r="BN131" i="37" s="1"/>
  <c r="BO131" i="37" s="1"/>
  <c r="BP131" i="37" s="1"/>
  <c r="BD131" i="37" s="1"/>
  <c r="AX203" i="37" a="1"/>
  <c r="AX203" i="37" s="1"/>
  <c r="BE203" i="37" s="1"/>
  <c r="BF203" i="37" s="1"/>
  <c r="BG203" i="37" s="1"/>
  <c r="BH203" i="37" s="1"/>
  <c r="BN203" i="37" s="1"/>
  <c r="BO203" i="37" s="1"/>
  <c r="BP203" i="37" s="1"/>
  <c r="BD203" i="37" s="1"/>
  <c r="AX34" i="37" a="1"/>
  <c r="AX34" i="37" s="1"/>
  <c r="BE34" i="37" s="1"/>
  <c r="AX254" i="37" a="1"/>
  <c r="AX254" i="37" s="1"/>
  <c r="BE254" i="37" s="1"/>
  <c r="BF254" i="37" s="1"/>
  <c r="BG254" i="37" s="1"/>
  <c r="BH254" i="37" s="1"/>
  <c r="BN254" i="37" s="1"/>
  <c r="BO254" i="37" s="1"/>
  <c r="BP254" i="37" s="1"/>
  <c r="BD254" i="37" s="1"/>
  <c r="AX36" i="37" a="1"/>
  <c r="AX36" i="37" s="1"/>
  <c r="BE36" i="37" s="1"/>
  <c r="AX72" i="37" a="1"/>
  <c r="AX72" i="37" s="1"/>
  <c r="BE72" i="37" s="1"/>
  <c r="BF72" i="37" s="1"/>
  <c r="BG72" i="37" s="1"/>
  <c r="BH72" i="37" s="1"/>
  <c r="BN72" i="37" s="1"/>
  <c r="BO72" i="37" s="1"/>
  <c r="BP72" i="37" s="1"/>
  <c r="BD72" i="37" s="1"/>
  <c r="AX270" i="37" a="1"/>
  <c r="AX270" i="37" s="1"/>
  <c r="BE270" i="37" s="1"/>
  <c r="BF270" i="37" s="1"/>
  <c r="BG270" i="37" s="1"/>
  <c r="BH270" i="37" s="1"/>
  <c r="BN270" i="37" s="1"/>
  <c r="BO270" i="37" s="1"/>
  <c r="BP270" i="37" s="1"/>
  <c r="BD270" i="37" s="1"/>
  <c r="AX172" i="37" a="1"/>
  <c r="AX172" i="37" s="1"/>
  <c r="BE172" i="37" s="1"/>
  <c r="BF172" i="37" s="1"/>
  <c r="BG172" i="37" s="1"/>
  <c r="BH172" i="37" s="1"/>
  <c r="BN172" i="37" s="1"/>
  <c r="BO172" i="37" s="1"/>
  <c r="BP172" i="37" s="1"/>
  <c r="BD172" i="37" s="1"/>
  <c r="AX116" i="37" a="1"/>
  <c r="AX116" i="37" s="1"/>
  <c r="BE116" i="37" s="1"/>
  <c r="BF116" i="37" s="1"/>
  <c r="BG116" i="37" s="1"/>
  <c r="BH116" i="37" s="1"/>
  <c r="BN116" i="37" s="1"/>
  <c r="BO116" i="37" s="1"/>
  <c r="BP116" i="37" s="1"/>
  <c r="BD116" i="37" s="1"/>
  <c r="AX158" i="37" a="1"/>
  <c r="AX158" i="37" s="1"/>
  <c r="BE158" i="37" s="1"/>
  <c r="BF158" i="37" s="1"/>
  <c r="BG158" i="37" s="1"/>
  <c r="BH158" i="37" s="1"/>
  <c r="BN158" i="37" s="1"/>
  <c r="BO158" i="37" s="1"/>
  <c r="BP158" i="37" s="1"/>
  <c r="BD158" i="37" s="1"/>
  <c r="AX89" i="37" a="1"/>
  <c r="AX89" i="37" s="1"/>
  <c r="BE89" i="37" s="1"/>
  <c r="BF89" i="37" s="1"/>
  <c r="BG89" i="37" s="1"/>
  <c r="BH89" i="37" s="1"/>
  <c r="BN89" i="37" s="1"/>
  <c r="BO89" i="37" s="1"/>
  <c r="BP89" i="37" s="1"/>
  <c r="BD89" i="37" s="1"/>
  <c r="AX250" i="37" a="1"/>
  <c r="AX250" i="37" s="1"/>
  <c r="BE250" i="37" s="1"/>
  <c r="BF250" i="37" s="1"/>
  <c r="BG250" i="37" s="1"/>
  <c r="BH250" i="37" s="1"/>
  <c r="BN250" i="37" s="1"/>
  <c r="BO250" i="37" s="1"/>
  <c r="BP250" i="37" s="1"/>
  <c r="BD250" i="37" s="1"/>
  <c r="AX226" i="37" a="1"/>
  <c r="AX226" i="37" s="1"/>
  <c r="BE226" i="37" s="1"/>
  <c r="BF226" i="37" s="1"/>
  <c r="BG226" i="37" s="1"/>
  <c r="BH226" i="37" s="1"/>
  <c r="BN226" i="37" s="1"/>
  <c r="BO226" i="37" s="1"/>
  <c r="BP226" i="37" s="1"/>
  <c r="BD226" i="37" s="1"/>
  <c r="AX55" i="37" a="1"/>
  <c r="AX55" i="37" s="1"/>
  <c r="BE55" i="37" s="1"/>
  <c r="AX49" i="37" a="1"/>
  <c r="AX49" i="37" s="1"/>
  <c r="BE49" i="37" s="1"/>
  <c r="AX232" i="37" a="1"/>
  <c r="AX232" i="37" s="1"/>
  <c r="BE232" i="37" s="1"/>
  <c r="BF232" i="37" s="1"/>
  <c r="BG232" i="37" s="1"/>
  <c r="BH232" i="37" s="1"/>
  <c r="BN232" i="37" s="1"/>
  <c r="BO232" i="37" s="1"/>
  <c r="BP232" i="37" s="1"/>
  <c r="BD232" i="37" s="1"/>
  <c r="AX114" i="37" a="1"/>
  <c r="AX114" i="37" s="1"/>
  <c r="BE114" i="37" s="1"/>
  <c r="BF114" i="37" s="1"/>
  <c r="BG114" i="37" s="1"/>
  <c r="BH114" i="37" s="1"/>
  <c r="BN114" i="37" s="1"/>
  <c r="BO114" i="37" s="1"/>
  <c r="BP114" i="37" s="1"/>
  <c r="BD114" i="37" s="1"/>
  <c r="AX150" i="37" a="1"/>
  <c r="AX150" i="37" s="1"/>
  <c r="BE150" i="37" s="1"/>
  <c r="BF150" i="37" s="1"/>
  <c r="BG150" i="37" s="1"/>
  <c r="BH150" i="37" s="1"/>
  <c r="BN150" i="37" s="1"/>
  <c r="BO150" i="37" s="1"/>
  <c r="BP150" i="37" s="1"/>
  <c r="BD150" i="37" s="1"/>
  <c r="AX186" i="37" a="1"/>
  <c r="AX186" i="37" s="1"/>
  <c r="BE186" i="37" s="1"/>
  <c r="BF186" i="37" s="1"/>
  <c r="BG186" i="37" s="1"/>
  <c r="BH186" i="37" s="1"/>
  <c r="BN186" i="37" s="1"/>
  <c r="BO186" i="37" s="1"/>
  <c r="BP186" i="37" s="1"/>
  <c r="BD186" i="37" s="1"/>
  <c r="AX151" i="37" a="1"/>
  <c r="AX151" i="37" s="1"/>
  <c r="BE151" i="37" s="1"/>
  <c r="BF151" i="37" s="1"/>
  <c r="BG151" i="37" s="1"/>
  <c r="BH151" i="37" s="1"/>
  <c r="BN151" i="37" s="1"/>
  <c r="BO151" i="37" s="1"/>
  <c r="BP151" i="37" s="1"/>
  <c r="BD151" i="37" s="1"/>
  <c r="AX135" i="37" a="1"/>
  <c r="AX135" i="37" s="1"/>
  <c r="BE135" i="37" s="1"/>
  <c r="BF135" i="37" s="1"/>
  <c r="BG135" i="37" s="1"/>
  <c r="BH135" i="37" s="1"/>
  <c r="BN135" i="37" s="1"/>
  <c r="BO135" i="37" s="1"/>
  <c r="BP135" i="37" s="1"/>
  <c r="BD135" i="37" s="1"/>
  <c r="AX171" i="37" a="1"/>
  <c r="AX171" i="37" s="1"/>
  <c r="BE171" i="37" s="1"/>
  <c r="BF171" i="37" s="1"/>
  <c r="BG171" i="37" s="1"/>
  <c r="BH171" i="37" s="1"/>
  <c r="BN171" i="37" s="1"/>
  <c r="BO171" i="37" s="1"/>
  <c r="BP171" i="37" s="1"/>
  <c r="BD171" i="37" s="1"/>
  <c r="AX127" i="37" a="1"/>
  <c r="AX127" i="37" s="1"/>
  <c r="BE127" i="37" s="1"/>
  <c r="BF127" i="37" s="1"/>
  <c r="BG127" i="37" s="1"/>
  <c r="BH127" i="37" s="1"/>
  <c r="BN127" i="37" s="1"/>
  <c r="BO127" i="37" s="1"/>
  <c r="BP127" i="37" s="1"/>
  <c r="BD127" i="37" s="1"/>
  <c r="AX177" i="37" a="1"/>
  <c r="AX177" i="37" s="1"/>
  <c r="BE177" i="37" s="1"/>
  <c r="BF177" i="37" s="1"/>
  <c r="BG177" i="37" s="1"/>
  <c r="BH177" i="37" s="1"/>
  <c r="BN177" i="37" s="1"/>
  <c r="BO177" i="37" s="1"/>
  <c r="BP177" i="37" s="1"/>
  <c r="BD177" i="37" s="1"/>
  <c r="AX189" i="37" a="1"/>
  <c r="AX189" i="37" s="1"/>
  <c r="BE189" i="37" s="1"/>
  <c r="BF189" i="37" s="1"/>
  <c r="BG189" i="37" s="1"/>
  <c r="BH189" i="37" s="1"/>
  <c r="BN189" i="37" s="1"/>
  <c r="BO189" i="37" s="1"/>
  <c r="BP189" i="37" s="1"/>
  <c r="BD189" i="37" s="1"/>
  <c r="AX59" i="37" a="1"/>
  <c r="AX59" i="37" s="1"/>
  <c r="BE59" i="37" s="1"/>
  <c r="AX173" i="37" a="1"/>
  <c r="AX173" i="37" s="1"/>
  <c r="BE173" i="37" s="1"/>
  <c r="BF173" i="37" s="1"/>
  <c r="BG173" i="37" s="1"/>
  <c r="BH173" i="37" s="1"/>
  <c r="BN173" i="37" s="1"/>
  <c r="BO173" i="37" s="1"/>
  <c r="BP173" i="37" s="1"/>
  <c r="BD173" i="37" s="1"/>
  <c r="AX102" i="37" a="1"/>
  <c r="AX102" i="37" s="1"/>
  <c r="BE102" i="37" s="1"/>
  <c r="BF102" i="37" s="1"/>
  <c r="BG102" i="37" s="1"/>
  <c r="BH102" i="37" s="1"/>
  <c r="BN102" i="37" s="1"/>
  <c r="BO102" i="37" s="1"/>
  <c r="BP102" i="37" s="1"/>
  <c r="BD102" i="37" s="1"/>
  <c r="AX129" i="37" a="1"/>
  <c r="AX129" i="37" s="1"/>
  <c r="BE129" i="37" s="1"/>
  <c r="BF129" i="37" s="1"/>
  <c r="BG129" i="37" s="1"/>
  <c r="BH129" i="37" s="1"/>
  <c r="BN129" i="37" s="1"/>
  <c r="BO129" i="37" s="1"/>
  <c r="BP129" i="37" s="1"/>
  <c r="BD129" i="37" s="1"/>
  <c r="AX241" i="37" a="1"/>
  <c r="AX241" i="37" s="1"/>
  <c r="BE241" i="37" s="1"/>
  <c r="BF241" i="37" s="1"/>
  <c r="BG241" i="37" s="1"/>
  <c r="BH241" i="37" s="1"/>
  <c r="BN241" i="37" s="1"/>
  <c r="BO241" i="37" s="1"/>
  <c r="BP241" i="37" s="1"/>
  <c r="BD241" i="37" s="1"/>
  <c r="AX166" i="37" a="1"/>
  <c r="AX166" i="37" s="1"/>
  <c r="BE166" i="37" s="1"/>
  <c r="BF166" i="37" s="1"/>
  <c r="BG166" i="37" s="1"/>
  <c r="BH166" i="37" s="1"/>
  <c r="BN166" i="37" s="1"/>
  <c r="BO166" i="37" s="1"/>
  <c r="BP166" i="37" s="1"/>
  <c r="BD166" i="37" s="1"/>
  <c r="AX56" i="37" a="1"/>
  <c r="AX56" i="37" s="1"/>
  <c r="BE56" i="37" s="1"/>
  <c r="AX41" i="37" a="1"/>
  <c r="AX41" i="37" s="1"/>
  <c r="BE41" i="37" s="1"/>
  <c r="AX132" i="37" a="1"/>
  <c r="AX132" i="37" s="1"/>
  <c r="BE132" i="37" s="1"/>
  <c r="BF132" i="37" s="1"/>
  <c r="BG132" i="37" s="1"/>
  <c r="BH132" i="37" s="1"/>
  <c r="BN132" i="37" s="1"/>
  <c r="BO132" i="37" s="1"/>
  <c r="BP132" i="37" s="1"/>
  <c r="BD132" i="37" s="1"/>
  <c r="AX256" i="37" a="1"/>
  <c r="AX256" i="37" s="1"/>
  <c r="BE256" i="37" s="1"/>
  <c r="BF256" i="37" s="1"/>
  <c r="BG256" i="37" s="1"/>
  <c r="BH256" i="37" s="1"/>
  <c r="BN256" i="37" s="1"/>
  <c r="BO256" i="37" s="1"/>
  <c r="BP256" i="37" s="1"/>
  <c r="BD256" i="37" s="1"/>
  <c r="AX64" i="37" a="1"/>
  <c r="AX64" i="37" s="1"/>
  <c r="BE64" i="37" s="1"/>
  <c r="AX145" i="37" a="1"/>
  <c r="AX145" i="37" s="1"/>
  <c r="BE145" i="37" s="1"/>
  <c r="BF145" i="37" s="1"/>
  <c r="BG145" i="37" s="1"/>
  <c r="BH145" i="37" s="1"/>
  <c r="BN145" i="37" s="1"/>
  <c r="BO145" i="37" s="1"/>
  <c r="BP145" i="37" s="1"/>
  <c r="BD145" i="37" s="1"/>
  <c r="AX260" i="37" a="1"/>
  <c r="AX260" i="37" s="1"/>
  <c r="BE260" i="37" s="1"/>
  <c r="BF260" i="37" s="1"/>
  <c r="BG260" i="37" s="1"/>
  <c r="BH260" i="37" s="1"/>
  <c r="BN260" i="37" s="1"/>
  <c r="BO260" i="37" s="1"/>
  <c r="BP260" i="37" s="1"/>
  <c r="BD260" i="37" s="1"/>
  <c r="AX117" i="37" a="1"/>
  <c r="AX117" i="37" s="1"/>
  <c r="BE117" i="37" s="1"/>
  <c r="BF117" i="37" s="1"/>
  <c r="BG117" i="37" s="1"/>
  <c r="BH117" i="37" s="1"/>
  <c r="BN117" i="37" s="1"/>
  <c r="BO117" i="37" s="1"/>
  <c r="BP117" i="37" s="1"/>
  <c r="BD117" i="37" s="1"/>
  <c r="AX215" i="37" a="1"/>
  <c r="AX215" i="37" s="1"/>
  <c r="BE215" i="37" s="1"/>
  <c r="BF215" i="37" s="1"/>
  <c r="BG215" i="37" s="1"/>
  <c r="BH215" i="37" s="1"/>
  <c r="BN215" i="37" s="1"/>
  <c r="BO215" i="37" s="1"/>
  <c r="BP215" i="37" s="1"/>
  <c r="BD215" i="37" s="1"/>
  <c r="AX272" i="37" a="1"/>
  <c r="AX272" i="37" s="1"/>
  <c r="BE272" i="37" s="1"/>
  <c r="BF272" i="37" s="1"/>
  <c r="BG272" i="37" s="1"/>
  <c r="BH272" i="37" s="1"/>
  <c r="BN272" i="37" s="1"/>
  <c r="BO272" i="37" s="1"/>
  <c r="BP272" i="37" s="1"/>
  <c r="BD272" i="37" s="1"/>
  <c r="AX249" i="37" a="1"/>
  <c r="AX249" i="37" s="1"/>
  <c r="BE249" i="37" s="1"/>
  <c r="BF249" i="37" s="1"/>
  <c r="BG249" i="37" s="1"/>
  <c r="BH249" i="37" s="1"/>
  <c r="BN249" i="37" s="1"/>
  <c r="BO249" i="37" s="1"/>
  <c r="BP249" i="37" s="1"/>
  <c r="BD249" i="37" s="1"/>
  <c r="AX227" i="37" a="1"/>
  <c r="AX227" i="37" s="1"/>
  <c r="BE227" i="37" s="1"/>
  <c r="BF227" i="37" s="1"/>
  <c r="BG227" i="37" s="1"/>
  <c r="BH227" i="37" s="1"/>
  <c r="BN227" i="37" s="1"/>
  <c r="BO227" i="37" s="1"/>
  <c r="BP227" i="37" s="1"/>
  <c r="BD227" i="37" s="1"/>
  <c r="AX176" i="37" a="1"/>
  <c r="AX176" i="37" s="1"/>
  <c r="BE176" i="37" s="1"/>
  <c r="BF176" i="37" s="1"/>
  <c r="BG176" i="37" s="1"/>
  <c r="BH176" i="37" s="1"/>
  <c r="BN176" i="37" s="1"/>
  <c r="BO176" i="37" s="1"/>
  <c r="BP176" i="37" s="1"/>
  <c r="BD176" i="37" s="1"/>
  <c r="AX133" i="37" a="1"/>
  <c r="AX133" i="37" s="1"/>
  <c r="BE133" i="37" s="1"/>
  <c r="BF133" i="37" s="1"/>
  <c r="BG133" i="37" s="1"/>
  <c r="BH133" i="37" s="1"/>
  <c r="BN133" i="37" s="1"/>
  <c r="BO133" i="37" s="1"/>
  <c r="BP133" i="37" s="1"/>
  <c r="BD133" i="37" s="1"/>
  <c r="AX205" i="37" a="1"/>
  <c r="AX205" i="37" s="1"/>
  <c r="BE205" i="37" s="1"/>
  <c r="BF205" i="37" s="1"/>
  <c r="BG205" i="37" s="1"/>
  <c r="BH205" i="37" s="1"/>
  <c r="BN205" i="37" s="1"/>
  <c r="BO205" i="37" s="1"/>
  <c r="BP205" i="37" s="1"/>
  <c r="BD205" i="37" s="1"/>
  <c r="AX175" i="37" a="1"/>
  <c r="AX175" i="37" s="1"/>
  <c r="BE175" i="37" s="1"/>
  <c r="BF175" i="37" s="1"/>
  <c r="BG175" i="37" s="1"/>
  <c r="BH175" i="37" s="1"/>
  <c r="BN175" i="37" s="1"/>
  <c r="BO175" i="37" s="1"/>
  <c r="BP175" i="37" s="1"/>
  <c r="BD175" i="37" s="1"/>
  <c r="AX209" i="37" a="1"/>
  <c r="AX209" i="37" s="1"/>
  <c r="BE209" i="37" s="1"/>
  <c r="BF209" i="37" s="1"/>
  <c r="BG209" i="37" s="1"/>
  <c r="BH209" i="37" s="1"/>
  <c r="BN209" i="37" s="1"/>
  <c r="BO209" i="37" s="1"/>
  <c r="BP209" i="37" s="1"/>
  <c r="BD209" i="37" s="1"/>
  <c r="AX85" i="37" a="1"/>
  <c r="AX85" i="37" s="1"/>
  <c r="BE85" i="37" s="1"/>
  <c r="BF85" i="37" s="1"/>
  <c r="BG85" i="37" s="1"/>
  <c r="BH85" i="37" s="1"/>
  <c r="BN85" i="37" s="1"/>
  <c r="BO85" i="37" s="1"/>
  <c r="BP85" i="37" s="1"/>
  <c r="BD85" i="37" s="1"/>
  <c r="AX62" i="37" a="1"/>
  <c r="AX62" i="37" s="1"/>
  <c r="BE62" i="37" s="1"/>
  <c r="AX74" i="37" a="1"/>
  <c r="AX74" i="37" s="1"/>
  <c r="BE74" i="37" s="1"/>
  <c r="BF74" i="37" s="1"/>
  <c r="BG74" i="37" s="1"/>
  <c r="BH74" i="37" s="1"/>
  <c r="BN74" i="37" s="1"/>
  <c r="BO74" i="37" s="1"/>
  <c r="BP74" i="37" s="1"/>
  <c r="BD74" i="37" s="1"/>
  <c r="AX93" i="37" a="1"/>
  <c r="AX93" i="37" s="1"/>
  <c r="BE93" i="37" s="1"/>
  <c r="BF93" i="37" s="1"/>
  <c r="BG93" i="37" s="1"/>
  <c r="BH93" i="37" s="1"/>
  <c r="BN93" i="37" s="1"/>
  <c r="BO93" i="37" s="1"/>
  <c r="BP93" i="37" s="1"/>
  <c r="BD93" i="37" s="1"/>
  <c r="AX167" i="37" a="1"/>
  <c r="AX167" i="37" s="1"/>
  <c r="BE167" i="37" s="1"/>
  <c r="BF167" i="37" s="1"/>
  <c r="BG167" i="37" s="1"/>
  <c r="BH167" i="37" s="1"/>
  <c r="BN167" i="37" s="1"/>
  <c r="BO167" i="37" s="1"/>
  <c r="BP167" i="37" s="1"/>
  <c r="BD167" i="37" s="1"/>
  <c r="AX37" i="37" a="1"/>
  <c r="AX37" i="37" s="1"/>
  <c r="BE37" i="37" s="1"/>
  <c r="AX108" i="37" a="1"/>
  <c r="AX108" i="37" s="1"/>
  <c r="BE108" i="37" s="1"/>
  <c r="BF108" i="37" s="1"/>
  <c r="BG108" i="37" s="1"/>
  <c r="BH108" i="37" s="1"/>
  <c r="BN108" i="37" s="1"/>
  <c r="BO108" i="37" s="1"/>
  <c r="BP108" i="37" s="1"/>
  <c r="BD108" i="37" s="1"/>
  <c r="AX65" i="37" a="1"/>
  <c r="AX65" i="37" s="1"/>
  <c r="BE65" i="37" s="1"/>
  <c r="AX130" i="37" a="1"/>
  <c r="AX130" i="37" s="1"/>
  <c r="BE130" i="37" s="1"/>
  <c r="BF130" i="37" s="1"/>
  <c r="BG130" i="37" s="1"/>
  <c r="BH130" i="37" s="1"/>
  <c r="BN130" i="37" s="1"/>
  <c r="BO130" i="37" s="1"/>
  <c r="BP130" i="37" s="1"/>
  <c r="BD130" i="37" s="1"/>
  <c r="AX285" i="37" a="1"/>
  <c r="AX285" i="37" s="1"/>
  <c r="BE285" i="37" s="1"/>
  <c r="BF285" i="37" s="1"/>
  <c r="BG285" i="37" s="1"/>
  <c r="BH285" i="37" s="1"/>
  <c r="BN285" i="37" s="1"/>
  <c r="BO285" i="37" s="1"/>
  <c r="BP285" i="37" s="1"/>
  <c r="BD285" i="37" s="1"/>
  <c r="AX216" i="37" a="1"/>
  <c r="AX216" i="37" s="1"/>
  <c r="BE216" i="37" s="1"/>
  <c r="BF216" i="37" s="1"/>
  <c r="BG216" i="37" s="1"/>
  <c r="BH216" i="37" s="1"/>
  <c r="BN216" i="37" s="1"/>
  <c r="BO216" i="37" s="1"/>
  <c r="BP216" i="37" s="1"/>
  <c r="BD216" i="37" s="1"/>
  <c r="AX180" i="37" a="1"/>
  <c r="AX180" i="37" s="1"/>
  <c r="BE180" i="37" s="1"/>
  <c r="BF180" i="37" s="1"/>
  <c r="BG180" i="37" s="1"/>
  <c r="BH180" i="37" s="1"/>
  <c r="BN180" i="37" s="1"/>
  <c r="BO180" i="37" s="1"/>
  <c r="BP180" i="37" s="1"/>
  <c r="BD180" i="37" s="1"/>
  <c r="AX81" i="37" a="1"/>
  <c r="AX81" i="37" s="1"/>
  <c r="BE81" i="37" s="1"/>
  <c r="BF81" i="37" s="1"/>
  <c r="BG81" i="37" s="1"/>
  <c r="BH81" i="37" s="1"/>
  <c r="BN81" i="37" s="1"/>
  <c r="BO81" i="37" s="1"/>
  <c r="BP81" i="37" s="1"/>
  <c r="BD81" i="37" s="1"/>
  <c r="AX121" i="37" a="1"/>
  <c r="AX121" i="37" s="1"/>
  <c r="BE121" i="37" s="1"/>
  <c r="BF121" i="37" s="1"/>
  <c r="BG121" i="37" s="1"/>
  <c r="BH121" i="37" s="1"/>
  <c r="BN121" i="37" s="1"/>
  <c r="BO121" i="37" s="1"/>
  <c r="BP121" i="37" s="1"/>
  <c r="BD121" i="37" s="1"/>
  <c r="AX68" i="37" a="1"/>
  <c r="AX68" i="37" s="1"/>
  <c r="BE68" i="37" s="1"/>
  <c r="BF68" i="37" s="1"/>
  <c r="BG68" i="37" s="1"/>
  <c r="BH68" i="37" s="1"/>
  <c r="BN68" i="37" s="1"/>
  <c r="BO68" i="37" s="1"/>
  <c r="BP68" i="37" s="1"/>
  <c r="BD68" i="37" s="1"/>
  <c r="AX86" i="37" a="1"/>
  <c r="AX86" i="37" s="1"/>
  <c r="BE86" i="37" s="1"/>
  <c r="BF86" i="37" s="1"/>
  <c r="BG86" i="37" s="1"/>
  <c r="BH86" i="37" s="1"/>
  <c r="BN86" i="37" s="1"/>
  <c r="BO86" i="37" s="1"/>
  <c r="BP86" i="37" s="1"/>
  <c r="BD86" i="37" s="1"/>
  <c r="AX58" i="37" a="1"/>
  <c r="AX58" i="37" s="1"/>
  <c r="BE58" i="37" s="1"/>
  <c r="AX271" i="37" a="1"/>
  <c r="AX271" i="37" s="1"/>
  <c r="BE271" i="37" s="1"/>
  <c r="BF271" i="37" s="1"/>
  <c r="BG271" i="37" s="1"/>
  <c r="BH271" i="37" s="1"/>
  <c r="BN271" i="37" s="1"/>
  <c r="BO271" i="37" s="1"/>
  <c r="BP271" i="37" s="1"/>
  <c r="BD271" i="37" s="1"/>
  <c r="AX38" i="37" a="1"/>
  <c r="AX38" i="37" s="1"/>
  <c r="BE38" i="37" s="1"/>
  <c r="AX247" i="37" a="1"/>
  <c r="AX247" i="37" s="1"/>
  <c r="BE247" i="37" s="1"/>
  <c r="BF247" i="37" s="1"/>
  <c r="BG247" i="37" s="1"/>
  <c r="BH247" i="37" s="1"/>
  <c r="BN247" i="37" s="1"/>
  <c r="BO247" i="37" s="1"/>
  <c r="BP247" i="37" s="1"/>
  <c r="BD247" i="37" s="1"/>
  <c r="AX168" i="37" a="1"/>
  <c r="AX168" i="37" s="1"/>
  <c r="BE168" i="37" s="1"/>
  <c r="BF168" i="37" s="1"/>
  <c r="BG168" i="37" s="1"/>
  <c r="BH168" i="37" s="1"/>
  <c r="BN168" i="37" s="1"/>
  <c r="BO168" i="37" s="1"/>
  <c r="BP168" i="37" s="1"/>
  <c r="BD168" i="37" s="1"/>
  <c r="AX284" i="37" a="1"/>
  <c r="AX284" i="37" s="1"/>
  <c r="BE284" i="37" s="1"/>
  <c r="BF284" i="37" s="1"/>
  <c r="BG284" i="37" s="1"/>
  <c r="BH284" i="37" s="1"/>
  <c r="BN284" i="37" s="1"/>
  <c r="BO284" i="37" s="1"/>
  <c r="BP284" i="37" s="1"/>
  <c r="BD284" i="37" s="1"/>
  <c r="AX83" i="37" a="1"/>
  <c r="AX83" i="37" s="1"/>
  <c r="BE83" i="37" s="1"/>
  <c r="BF83" i="37" s="1"/>
  <c r="BG83" i="37" s="1"/>
  <c r="BH83" i="37" s="1"/>
  <c r="BN83" i="37" s="1"/>
  <c r="BO83" i="37" s="1"/>
  <c r="BP83" i="37" s="1"/>
  <c r="BD83" i="37" s="1"/>
  <c r="AX104" i="37" a="1"/>
  <c r="AX104" i="37" s="1"/>
  <c r="BE104" i="37" s="1"/>
  <c r="BF104" i="37" s="1"/>
  <c r="BG104" i="37" s="1"/>
  <c r="BH104" i="37" s="1"/>
  <c r="BN104" i="37" s="1"/>
  <c r="BO104" i="37" s="1"/>
  <c r="BP104" i="37" s="1"/>
  <c r="BD104" i="37" s="1"/>
  <c r="AX57" i="37" a="1"/>
  <c r="AX57" i="37" s="1"/>
  <c r="BE57" i="37" s="1"/>
  <c r="AX33" i="37" a="1"/>
  <c r="AX33" i="37" s="1"/>
  <c r="BE33" i="37" s="1"/>
  <c r="AX106" i="37" a="1"/>
  <c r="AX106" i="37" s="1"/>
  <c r="BE106" i="37" s="1"/>
  <c r="BF106" i="37" s="1"/>
  <c r="BG106" i="37" s="1"/>
  <c r="BH106" i="37" s="1"/>
  <c r="BN106" i="37" s="1"/>
  <c r="BO106" i="37" s="1"/>
  <c r="BP106" i="37" s="1"/>
  <c r="BD106" i="37" s="1"/>
  <c r="AX78" i="37" a="1"/>
  <c r="AX78" i="37" s="1"/>
  <c r="BE78" i="37" s="1"/>
  <c r="BF78" i="37" s="1"/>
  <c r="BG78" i="37" s="1"/>
  <c r="BH78" i="37" s="1"/>
  <c r="BN78" i="37" s="1"/>
  <c r="BO78" i="37" s="1"/>
  <c r="BP78" i="37" s="1"/>
  <c r="BD78" i="37" s="1"/>
  <c r="AX201" i="37" a="1"/>
  <c r="AX201" i="37" s="1"/>
  <c r="BE201" i="37" s="1"/>
  <c r="BF201" i="37" s="1"/>
  <c r="BG201" i="37" s="1"/>
  <c r="BH201" i="37" s="1"/>
  <c r="BN201" i="37" s="1"/>
  <c r="BO201" i="37" s="1"/>
  <c r="BP201" i="37" s="1"/>
  <c r="BD201" i="37" s="1"/>
  <c r="AX183" i="37" a="1"/>
  <c r="AX183" i="37" s="1"/>
  <c r="BE183" i="37" s="1"/>
  <c r="BF183" i="37" s="1"/>
  <c r="BG183" i="37" s="1"/>
  <c r="BH183" i="37" s="1"/>
  <c r="BN183" i="37" s="1"/>
  <c r="BO183" i="37" s="1"/>
  <c r="BP183" i="37" s="1"/>
  <c r="BD183" i="37" s="1"/>
  <c r="AX63" i="37" a="1"/>
  <c r="AX63" i="37" s="1"/>
  <c r="BE63" i="37" s="1"/>
  <c r="AX84" i="37" a="1"/>
  <c r="AX84" i="37" s="1"/>
  <c r="BE84" i="37" s="1"/>
  <c r="BF84" i="37" s="1"/>
  <c r="BG84" i="37" s="1"/>
  <c r="BH84" i="37" s="1"/>
  <c r="BN84" i="37" s="1"/>
  <c r="BO84" i="37" s="1"/>
  <c r="BP84" i="37" s="1"/>
  <c r="BD84" i="37" s="1"/>
  <c r="AX146" i="37" a="1"/>
  <c r="AX146" i="37" s="1"/>
  <c r="BE146" i="37" s="1"/>
  <c r="BF146" i="37" s="1"/>
  <c r="BG146" i="37" s="1"/>
  <c r="BH146" i="37" s="1"/>
  <c r="BN146" i="37" s="1"/>
  <c r="BO146" i="37" s="1"/>
  <c r="BP146" i="37" s="1"/>
  <c r="BD146" i="37" s="1"/>
  <c r="AX80" i="37" a="1"/>
  <c r="AX80" i="37" s="1"/>
  <c r="BE80" i="37" s="1"/>
  <c r="BF80" i="37" s="1"/>
  <c r="BG80" i="37" s="1"/>
  <c r="BH80" i="37" s="1"/>
  <c r="BN80" i="37" s="1"/>
  <c r="BO80" i="37" s="1"/>
  <c r="BP80" i="37" s="1"/>
  <c r="BD80" i="37" s="1"/>
  <c r="AX246" i="37" a="1"/>
  <c r="AX246" i="37" s="1"/>
  <c r="BE246" i="37" s="1"/>
  <c r="BF246" i="37" s="1"/>
  <c r="BG246" i="37" s="1"/>
  <c r="BH246" i="37" s="1"/>
  <c r="BN246" i="37" s="1"/>
  <c r="BO246" i="37" s="1"/>
  <c r="BP246" i="37" s="1"/>
  <c r="BD246" i="37" s="1"/>
  <c r="AX147" i="37" a="1"/>
  <c r="AX147" i="37" s="1"/>
  <c r="BE147" i="37" s="1"/>
  <c r="BF147" i="37" s="1"/>
  <c r="BG147" i="37" s="1"/>
  <c r="BH147" i="37" s="1"/>
  <c r="BN147" i="37" s="1"/>
  <c r="BO147" i="37" s="1"/>
  <c r="BP147" i="37" s="1"/>
  <c r="BD147" i="37" s="1"/>
  <c r="AX277" i="37" a="1"/>
  <c r="AX277" i="37" s="1"/>
  <c r="BE277" i="37" s="1"/>
  <c r="BF277" i="37" s="1"/>
  <c r="BG277" i="37" s="1"/>
  <c r="BH277" i="37" s="1"/>
  <c r="BN277" i="37" s="1"/>
  <c r="BO277" i="37" s="1"/>
  <c r="BP277" i="37" s="1"/>
  <c r="BD277" i="37" s="1"/>
  <c r="AX199" i="37" a="1"/>
  <c r="AX199" i="37" s="1"/>
  <c r="BE199" i="37" s="1"/>
  <c r="BF199" i="37" s="1"/>
  <c r="BG199" i="37" s="1"/>
  <c r="BH199" i="37" s="1"/>
  <c r="BN199" i="37" s="1"/>
  <c r="BO199" i="37" s="1"/>
  <c r="BP199" i="37" s="1"/>
  <c r="BD199" i="37" s="1"/>
  <c r="AX214" i="37" a="1"/>
  <c r="AX214" i="37" s="1"/>
  <c r="BE214" i="37" s="1"/>
  <c r="BF214" i="37" s="1"/>
  <c r="BG214" i="37" s="1"/>
  <c r="BH214" i="37" s="1"/>
  <c r="BN214" i="37" s="1"/>
  <c r="BO214" i="37" s="1"/>
  <c r="BP214" i="37" s="1"/>
  <c r="BD214" i="37" s="1"/>
  <c r="AX107" i="37" a="1"/>
  <c r="AX107" i="37" s="1"/>
  <c r="BE107" i="37" s="1"/>
  <c r="BF107" i="37" s="1"/>
  <c r="BG107" i="37" s="1"/>
  <c r="BH107" i="37" s="1"/>
  <c r="BN107" i="37" s="1"/>
  <c r="BO107" i="37" s="1"/>
  <c r="BP107" i="37" s="1"/>
  <c r="BD107" i="37" s="1"/>
  <c r="AX125" i="37" a="1"/>
  <c r="AX125" i="37" s="1"/>
  <c r="BE125" i="37" s="1"/>
  <c r="BF125" i="37" s="1"/>
  <c r="BG125" i="37" s="1"/>
  <c r="BH125" i="37" s="1"/>
  <c r="BN125" i="37" s="1"/>
  <c r="BO125" i="37" s="1"/>
  <c r="BP125" i="37" s="1"/>
  <c r="BD125" i="37" s="1"/>
  <c r="AX290" i="37" a="1"/>
  <c r="AX290" i="37" s="1"/>
  <c r="BE290" i="37" s="1"/>
  <c r="BF290" i="37" s="1"/>
  <c r="BG290" i="37" s="1"/>
  <c r="BH290" i="37" s="1"/>
  <c r="BN290" i="37" s="1"/>
  <c r="BO290" i="37" s="1"/>
  <c r="BP290" i="37" s="1"/>
  <c r="BD290" i="37" s="1"/>
  <c r="AX281" i="37" a="1"/>
  <c r="AX281" i="37" s="1"/>
  <c r="BE281" i="37" s="1"/>
  <c r="BF281" i="37" s="1"/>
  <c r="BG281" i="37" s="1"/>
  <c r="BH281" i="37" s="1"/>
  <c r="BN281" i="37" s="1"/>
  <c r="BO281" i="37" s="1"/>
  <c r="BP281" i="37" s="1"/>
  <c r="BD281" i="37" s="1"/>
  <c r="AX79" i="37" a="1"/>
  <c r="AX79" i="37" s="1"/>
  <c r="BE79" i="37" s="1"/>
  <c r="BF79" i="37" s="1"/>
  <c r="BG79" i="37" s="1"/>
  <c r="BH79" i="37" s="1"/>
  <c r="BN79" i="37" s="1"/>
  <c r="BO79" i="37" s="1"/>
  <c r="BP79" i="37" s="1"/>
  <c r="BD79" i="37" s="1"/>
  <c r="AX161" i="37" a="1"/>
  <c r="AX161" i="37" s="1"/>
  <c r="BE161" i="37" s="1"/>
  <c r="BF161" i="37" s="1"/>
  <c r="BG161" i="37" s="1"/>
  <c r="BH161" i="37" s="1"/>
  <c r="BN161" i="37" s="1"/>
  <c r="BO161" i="37" s="1"/>
  <c r="BP161" i="37" s="1"/>
  <c r="BD161" i="37" s="1"/>
  <c r="AX187" i="37" a="1"/>
  <c r="AX187" i="37" s="1"/>
  <c r="BE187" i="37" s="1"/>
  <c r="BF187" i="37" s="1"/>
  <c r="BG187" i="37" s="1"/>
  <c r="BH187" i="37" s="1"/>
  <c r="BN187" i="37" s="1"/>
  <c r="BO187" i="37" s="1"/>
  <c r="BP187" i="37" s="1"/>
  <c r="BD187" i="37" s="1"/>
  <c r="AX252" i="37" a="1"/>
  <c r="AX252" i="37" s="1"/>
  <c r="BE252" i="37" s="1"/>
  <c r="BF252" i="37" s="1"/>
  <c r="BG252" i="37" s="1"/>
  <c r="BH252" i="37" s="1"/>
  <c r="BN252" i="37" s="1"/>
  <c r="BO252" i="37" s="1"/>
  <c r="BP252" i="37" s="1"/>
  <c r="BD252" i="37" s="1"/>
  <c r="AX228" i="37" a="1"/>
  <c r="AX228" i="37" s="1"/>
  <c r="BE228" i="37" s="1"/>
  <c r="BF228" i="37" s="1"/>
  <c r="BG228" i="37" s="1"/>
  <c r="BH228" i="37" s="1"/>
  <c r="BN228" i="37" s="1"/>
  <c r="BO228" i="37" s="1"/>
  <c r="BP228" i="37" s="1"/>
  <c r="BD228" i="37" s="1"/>
  <c r="AX92" i="37" a="1"/>
  <c r="AX92" i="37" s="1"/>
  <c r="BE92" i="37" s="1"/>
  <c r="BF92" i="37" s="1"/>
  <c r="BG92" i="37" s="1"/>
  <c r="BH92" i="37" s="1"/>
  <c r="BN92" i="37" s="1"/>
  <c r="BO92" i="37" s="1"/>
  <c r="BP92" i="37" s="1"/>
  <c r="BD92" i="37" s="1"/>
  <c r="AX219" i="37" a="1"/>
  <c r="AX219" i="37" s="1"/>
  <c r="BE219" i="37" s="1"/>
  <c r="BF219" i="37" s="1"/>
  <c r="BG219" i="37" s="1"/>
  <c r="BH219" i="37" s="1"/>
  <c r="BN219" i="37" s="1"/>
  <c r="BO219" i="37" s="1"/>
  <c r="BP219" i="37" s="1"/>
  <c r="BD219" i="37" s="1"/>
  <c r="AX237" i="37" a="1"/>
  <c r="AX237" i="37" s="1"/>
  <c r="BE237" i="37" s="1"/>
  <c r="BF237" i="37" s="1"/>
  <c r="BG237" i="37" s="1"/>
  <c r="BH237" i="37" s="1"/>
  <c r="BN237" i="37" s="1"/>
  <c r="BO237" i="37" s="1"/>
  <c r="BP237" i="37" s="1"/>
  <c r="BD237" i="37" s="1"/>
  <c r="AX224" i="37" a="1"/>
  <c r="AX224" i="37" s="1"/>
  <c r="BE224" i="37" s="1"/>
  <c r="BF224" i="37" s="1"/>
  <c r="BG224" i="37" s="1"/>
  <c r="BH224" i="37" s="1"/>
  <c r="BN224" i="37" s="1"/>
  <c r="BO224" i="37" s="1"/>
  <c r="BP224" i="37" s="1"/>
  <c r="BD224" i="37" s="1"/>
  <c r="AX40" i="37" a="1"/>
  <c r="AX40" i="37" s="1"/>
  <c r="BE40" i="37" s="1"/>
  <c r="AX53" i="37" a="1"/>
  <c r="AX53" i="37" s="1"/>
  <c r="BE53" i="37" s="1"/>
  <c r="AX283" i="37" a="1"/>
  <c r="AX283" i="37" s="1"/>
  <c r="BE283" i="37" s="1"/>
  <c r="BF283" i="37" s="1"/>
  <c r="BG283" i="37" s="1"/>
  <c r="BH283" i="37" s="1"/>
  <c r="BN283" i="37" s="1"/>
  <c r="BO283" i="37" s="1"/>
  <c r="BP283" i="37" s="1"/>
  <c r="BD283" i="37" s="1"/>
  <c r="AX142" i="37" a="1"/>
  <c r="AX142" i="37" s="1"/>
  <c r="BE142" i="37" s="1"/>
  <c r="BF142" i="37" s="1"/>
  <c r="BG142" i="37" s="1"/>
  <c r="BH142" i="37" s="1"/>
  <c r="BN142" i="37" s="1"/>
  <c r="BO142" i="37" s="1"/>
  <c r="BP142" i="37" s="1"/>
  <c r="BD142" i="37" s="1"/>
  <c r="AX220" i="37" a="1"/>
  <c r="AX220" i="37" s="1"/>
  <c r="BE220" i="37" s="1"/>
  <c r="BF220" i="37" s="1"/>
  <c r="BG220" i="37" s="1"/>
  <c r="BH220" i="37" s="1"/>
  <c r="BN220" i="37" s="1"/>
  <c r="BO220" i="37" s="1"/>
  <c r="BP220" i="37" s="1"/>
  <c r="BD220" i="37" s="1"/>
  <c r="AX269" i="37" a="1"/>
  <c r="AX269" i="37" s="1"/>
  <c r="BE269" i="37" s="1"/>
  <c r="BF269" i="37" s="1"/>
  <c r="BG269" i="37" s="1"/>
  <c r="BH269" i="37" s="1"/>
  <c r="BN269" i="37" s="1"/>
  <c r="BO269" i="37" s="1"/>
  <c r="BP269" i="37" s="1"/>
  <c r="BD269" i="37" s="1"/>
  <c r="AX60" i="37" a="1"/>
  <c r="AX60" i="37" s="1"/>
  <c r="BE60" i="37" s="1"/>
  <c r="AX217" i="37" a="1"/>
  <c r="AX217" i="37" s="1"/>
  <c r="BE217" i="37" s="1"/>
  <c r="BF217" i="37" s="1"/>
  <c r="BG217" i="37" s="1"/>
  <c r="BH217" i="37" s="1"/>
  <c r="BN217" i="37" s="1"/>
  <c r="BO217" i="37" s="1"/>
  <c r="BP217" i="37" s="1"/>
  <c r="BD217" i="37" s="1"/>
  <c r="AX98" i="37" a="1"/>
  <c r="AX98" i="37" s="1"/>
  <c r="BE98" i="37" s="1"/>
  <c r="BF98" i="37" s="1"/>
  <c r="BG98" i="37" s="1"/>
  <c r="BH98" i="37" s="1"/>
  <c r="BN98" i="37" s="1"/>
  <c r="BO98" i="37" s="1"/>
  <c r="BP98" i="37" s="1"/>
  <c r="BD98" i="37" s="1"/>
  <c r="AX258" i="37" a="1"/>
  <c r="AX258" i="37" s="1"/>
  <c r="BE258" i="37" s="1"/>
  <c r="BF258" i="37" s="1"/>
  <c r="BG258" i="37" s="1"/>
  <c r="BH258" i="37" s="1"/>
  <c r="BN258" i="37" s="1"/>
  <c r="BO258" i="37" s="1"/>
  <c r="BP258" i="37" s="1"/>
  <c r="BD258" i="37" s="1"/>
  <c r="AX105" i="37" a="1"/>
  <c r="AX105" i="37" s="1"/>
  <c r="BE105" i="37" s="1"/>
  <c r="BF105" i="37" s="1"/>
  <c r="BG105" i="37" s="1"/>
  <c r="BH105" i="37" s="1"/>
  <c r="BN105" i="37" s="1"/>
  <c r="BO105" i="37" s="1"/>
  <c r="BP105" i="37" s="1"/>
  <c r="BD105" i="37" s="1"/>
  <c r="AX221" i="37" a="1"/>
  <c r="AX221" i="37" s="1"/>
  <c r="BE221" i="37" s="1"/>
  <c r="BF221" i="37" s="1"/>
  <c r="BG221" i="37" s="1"/>
  <c r="BH221" i="37" s="1"/>
  <c r="BN221" i="37" s="1"/>
  <c r="BO221" i="37" s="1"/>
  <c r="BP221" i="37" s="1"/>
  <c r="BD221" i="37" s="1"/>
  <c r="AX96" i="37" a="1"/>
  <c r="AX96" i="37" s="1"/>
  <c r="BE96" i="37" s="1"/>
  <c r="BF96" i="37" s="1"/>
  <c r="BG96" i="37" s="1"/>
  <c r="BH96" i="37" s="1"/>
  <c r="BN96" i="37" s="1"/>
  <c r="BO96" i="37" s="1"/>
  <c r="BP96" i="37" s="1"/>
  <c r="BD96" i="37" s="1"/>
  <c r="AX100" i="37" a="1"/>
  <c r="AX100" i="37" s="1"/>
  <c r="BE100" i="37" s="1"/>
  <c r="BF100" i="37" s="1"/>
  <c r="BG100" i="37" s="1"/>
  <c r="BH100" i="37" s="1"/>
  <c r="BN100" i="37" s="1"/>
  <c r="BO100" i="37" s="1"/>
  <c r="BP100" i="37" s="1"/>
  <c r="BD100" i="37" s="1"/>
  <c r="AX236" i="37" a="1"/>
  <c r="AX236" i="37" s="1"/>
  <c r="BE236" i="37" s="1"/>
  <c r="BF236" i="37" s="1"/>
  <c r="BG236" i="37" s="1"/>
  <c r="BH236" i="37" s="1"/>
  <c r="BN236" i="37" s="1"/>
  <c r="BO236" i="37" s="1"/>
  <c r="BP236" i="37" s="1"/>
  <c r="BD236" i="37" s="1"/>
  <c r="AX263" i="37" a="1"/>
  <c r="AX263" i="37" s="1"/>
  <c r="BE263" i="37" s="1"/>
  <c r="BF263" i="37" s="1"/>
  <c r="BG263" i="37" s="1"/>
  <c r="BH263" i="37" s="1"/>
  <c r="BN263" i="37" s="1"/>
  <c r="BO263" i="37" s="1"/>
  <c r="BP263" i="37" s="1"/>
  <c r="BD263" i="37" s="1"/>
  <c r="AX119" i="37" a="1"/>
  <c r="AX119" i="37" s="1"/>
  <c r="BE119" i="37" s="1"/>
  <c r="BF119" i="37" s="1"/>
  <c r="BG119" i="37" s="1"/>
  <c r="BH119" i="37" s="1"/>
  <c r="BN119" i="37" s="1"/>
  <c r="BO119" i="37" s="1"/>
  <c r="BP119" i="37" s="1"/>
  <c r="BD119" i="37" s="1"/>
  <c r="AX140" i="37" a="1"/>
  <c r="AX140" i="37" s="1"/>
  <c r="BE140" i="37" s="1"/>
  <c r="BF140" i="37" s="1"/>
  <c r="BG140" i="37" s="1"/>
  <c r="BH140" i="37" s="1"/>
  <c r="BN140" i="37" s="1"/>
  <c r="BO140" i="37" s="1"/>
  <c r="BP140" i="37" s="1"/>
  <c r="BD140" i="37" s="1"/>
  <c r="AX162" i="37" a="1"/>
  <c r="AX162" i="37" s="1"/>
  <c r="BE162" i="37" s="1"/>
  <c r="BF162" i="37" s="1"/>
  <c r="BG162" i="37" s="1"/>
  <c r="BH162" i="37" s="1"/>
  <c r="BN162" i="37" s="1"/>
  <c r="BO162" i="37" s="1"/>
  <c r="BP162" i="37" s="1"/>
  <c r="BD162" i="37" s="1"/>
  <c r="AX185" i="37" a="1"/>
  <c r="AX185" i="37" s="1"/>
  <c r="BE185" i="37" s="1"/>
  <c r="BF185" i="37" s="1"/>
  <c r="BG185" i="37" s="1"/>
  <c r="BH185" i="37" s="1"/>
  <c r="BN185" i="37" s="1"/>
  <c r="BO185" i="37" s="1"/>
  <c r="BP185" i="37" s="1"/>
  <c r="BD185" i="37" s="1"/>
  <c r="AX287" i="37" a="1"/>
  <c r="AX287" i="37" s="1"/>
  <c r="BE287" i="37" s="1"/>
  <c r="BF287" i="37" s="1"/>
  <c r="BG287" i="37" s="1"/>
  <c r="BH287" i="37" s="1"/>
  <c r="BN287" i="37" s="1"/>
  <c r="BO287" i="37" s="1"/>
  <c r="BP287" i="37" s="1"/>
  <c r="BD287" i="37" s="1"/>
  <c r="AX190" i="37" a="1"/>
  <c r="AX190" i="37" s="1"/>
  <c r="BE190" i="37" s="1"/>
  <c r="BF190" i="37" s="1"/>
  <c r="BG190" i="37" s="1"/>
  <c r="BH190" i="37" s="1"/>
  <c r="BN190" i="37" s="1"/>
  <c r="BO190" i="37" s="1"/>
  <c r="BP190" i="37" s="1"/>
  <c r="BD190" i="37" s="1"/>
  <c r="AX112" i="37" a="1"/>
  <c r="AX112" i="37" s="1"/>
  <c r="BE112" i="37" s="1"/>
  <c r="BF112" i="37" s="1"/>
  <c r="BG112" i="37" s="1"/>
  <c r="BH112" i="37" s="1"/>
  <c r="BN112" i="37" s="1"/>
  <c r="BO112" i="37" s="1"/>
  <c r="BP112" i="37" s="1"/>
  <c r="BD112" i="37" s="1"/>
  <c r="AX136" i="37" a="1"/>
  <c r="AX136" i="37" s="1"/>
  <c r="BE136" i="37" s="1"/>
  <c r="BF136" i="37" s="1"/>
  <c r="BG136" i="37" s="1"/>
  <c r="BH136" i="37" s="1"/>
  <c r="BN136" i="37" s="1"/>
  <c r="BO136" i="37" s="1"/>
  <c r="BP136" i="37" s="1"/>
  <c r="BD136" i="37" s="1"/>
  <c r="AX101" i="37" a="1"/>
  <c r="AX101" i="37" s="1"/>
  <c r="BE101" i="37" s="1"/>
  <c r="BF101" i="37" s="1"/>
  <c r="BG101" i="37" s="1"/>
  <c r="BH101" i="37" s="1"/>
  <c r="BN101" i="37" s="1"/>
  <c r="BO101" i="37" s="1"/>
  <c r="BP101" i="37" s="1"/>
  <c r="BD101" i="37" s="1"/>
  <c r="AX213" i="37" a="1"/>
  <c r="AX213" i="37" s="1"/>
  <c r="BE213" i="37" s="1"/>
  <c r="BF213" i="37" s="1"/>
  <c r="BG213" i="37" s="1"/>
  <c r="BH213" i="37" s="1"/>
  <c r="BN213" i="37" s="1"/>
  <c r="BO213" i="37" s="1"/>
  <c r="BP213" i="37" s="1"/>
  <c r="BD213" i="37" s="1"/>
  <c r="AX218" i="37" a="1"/>
  <c r="AX218" i="37" s="1"/>
  <c r="BE218" i="37" s="1"/>
  <c r="BF218" i="37" s="1"/>
  <c r="BG218" i="37" s="1"/>
  <c r="BH218" i="37" s="1"/>
  <c r="BN218" i="37" s="1"/>
  <c r="BO218" i="37" s="1"/>
  <c r="BP218" i="37" s="1"/>
  <c r="BD218" i="37" s="1"/>
  <c r="AX149" i="37" a="1"/>
  <c r="AX149" i="37" s="1"/>
  <c r="BE149" i="37" s="1"/>
  <c r="BF149" i="37" s="1"/>
  <c r="BG149" i="37" s="1"/>
  <c r="BH149" i="37" s="1"/>
  <c r="BN149" i="37" s="1"/>
  <c r="BO149" i="37" s="1"/>
  <c r="BP149" i="37" s="1"/>
  <c r="BD149" i="37" s="1"/>
  <c r="AX134" i="37" a="1"/>
  <c r="AX134" i="37" s="1"/>
  <c r="BE134" i="37" s="1"/>
  <c r="BF134" i="37" s="1"/>
  <c r="BG134" i="37" s="1"/>
  <c r="BH134" i="37" s="1"/>
  <c r="BN134" i="37" s="1"/>
  <c r="BO134" i="37" s="1"/>
  <c r="BP134" i="37" s="1"/>
  <c r="BD134" i="37" s="1"/>
  <c r="AX276" i="37" a="1"/>
  <c r="AX276" i="37" s="1"/>
  <c r="BE276" i="37" s="1"/>
  <c r="BF276" i="37" s="1"/>
  <c r="BG276" i="37" s="1"/>
  <c r="BH276" i="37" s="1"/>
  <c r="BN276" i="37" s="1"/>
  <c r="BO276" i="37" s="1"/>
  <c r="BP276" i="37" s="1"/>
  <c r="BD276" i="37" s="1"/>
  <c r="AX82" i="37" a="1"/>
  <c r="AX82" i="37" s="1"/>
  <c r="BE82" i="37" s="1"/>
  <c r="BF82" i="37" s="1"/>
  <c r="BG82" i="37" s="1"/>
  <c r="BH82" i="37" s="1"/>
  <c r="BN82" i="37" s="1"/>
  <c r="BO82" i="37" s="1"/>
  <c r="BP82" i="37" s="1"/>
  <c r="BD82" i="37" s="1"/>
  <c r="AX152" i="37" a="1"/>
  <c r="AX152" i="37" s="1"/>
  <c r="BE152" i="37" s="1"/>
  <c r="BF152" i="37" s="1"/>
  <c r="BG152" i="37" s="1"/>
  <c r="BH152" i="37" s="1"/>
  <c r="BN152" i="37" s="1"/>
  <c r="BO152" i="37" s="1"/>
  <c r="BP152" i="37" s="1"/>
  <c r="BD152" i="37" s="1"/>
  <c r="AX206" i="37" a="1"/>
  <c r="AX206" i="37" s="1"/>
  <c r="BE206" i="37" s="1"/>
  <c r="BF206" i="37" s="1"/>
  <c r="BG206" i="37" s="1"/>
  <c r="BH206" i="37" s="1"/>
  <c r="BN206" i="37" s="1"/>
  <c r="BO206" i="37" s="1"/>
  <c r="BP206" i="37" s="1"/>
  <c r="BD206" i="37" s="1"/>
  <c r="AX91" i="37" a="1"/>
  <c r="AX91" i="37" s="1"/>
  <c r="BE91" i="37" s="1"/>
  <c r="BF91" i="37" s="1"/>
  <c r="BG91" i="37" s="1"/>
  <c r="BH91" i="37" s="1"/>
  <c r="BN91" i="37" s="1"/>
  <c r="BO91" i="37" s="1"/>
  <c r="BP91" i="37" s="1"/>
  <c r="BD91" i="37" s="1"/>
  <c r="AX99" i="37" a="1"/>
  <c r="AX99" i="37" s="1"/>
  <c r="BE99" i="37" s="1"/>
  <c r="BF99" i="37" s="1"/>
  <c r="BG99" i="37" s="1"/>
  <c r="BH99" i="37" s="1"/>
  <c r="BN99" i="37" s="1"/>
  <c r="BO99" i="37" s="1"/>
  <c r="BP99" i="37" s="1"/>
  <c r="BD99" i="37" s="1"/>
  <c r="AX210" i="37" a="1"/>
  <c r="AX210" i="37" s="1"/>
  <c r="BE210" i="37" s="1"/>
  <c r="BF210" i="37" s="1"/>
  <c r="BG210" i="37" s="1"/>
  <c r="BH210" i="37" s="1"/>
  <c r="BN210" i="37" s="1"/>
  <c r="BO210" i="37" s="1"/>
  <c r="BP210" i="37" s="1"/>
  <c r="BD210" i="37" s="1"/>
  <c r="AX39" i="37" a="1"/>
  <c r="AX39" i="37" s="1"/>
  <c r="BE39" i="37" s="1"/>
  <c r="AX124" i="37" a="1"/>
  <c r="AX124" i="37" s="1"/>
  <c r="BE124" i="37" s="1"/>
  <c r="BF124" i="37" s="1"/>
  <c r="BG124" i="37" s="1"/>
  <c r="BH124" i="37" s="1"/>
  <c r="BN124" i="37" s="1"/>
  <c r="BO124" i="37" s="1"/>
  <c r="BP124" i="37" s="1"/>
  <c r="BD124" i="37" s="1"/>
  <c r="AX268" i="37" a="1"/>
  <c r="AX268" i="37" s="1"/>
  <c r="BE268" i="37" s="1"/>
  <c r="BF268" i="37" s="1"/>
  <c r="BG268" i="37" s="1"/>
  <c r="BH268" i="37" s="1"/>
  <c r="BN268" i="37" s="1"/>
  <c r="BO268" i="37" s="1"/>
  <c r="BP268" i="37" s="1"/>
  <c r="BD268" i="37" s="1"/>
  <c r="AX44" i="37" a="1"/>
  <c r="AX44" i="37" s="1"/>
  <c r="BE44" i="37" s="1"/>
  <c r="AX159" i="37" a="1"/>
  <c r="AX159" i="37" s="1"/>
  <c r="BE159" i="37" s="1"/>
  <c r="BF159" i="37" s="1"/>
  <c r="BG159" i="37" s="1"/>
  <c r="BH159" i="37" s="1"/>
  <c r="BN159" i="37" s="1"/>
  <c r="BO159" i="37" s="1"/>
  <c r="BP159" i="37" s="1"/>
  <c r="BD159" i="37" s="1"/>
  <c r="AX204" i="37" a="1"/>
  <c r="AX204" i="37" s="1"/>
  <c r="BE204" i="37" s="1"/>
  <c r="BF204" i="37" s="1"/>
  <c r="BG204" i="37" s="1"/>
  <c r="BH204" i="37" s="1"/>
  <c r="BN204" i="37" s="1"/>
  <c r="BO204" i="37" s="1"/>
  <c r="BP204" i="37" s="1"/>
  <c r="BD204" i="37" s="1"/>
  <c r="AX45" i="37" a="1"/>
  <c r="AX45" i="37" s="1"/>
  <c r="BE45" i="37" s="1"/>
  <c r="AX240" i="37" a="1"/>
  <c r="AX240" i="37" s="1"/>
  <c r="BE240" i="37" s="1"/>
  <c r="BF240" i="37" s="1"/>
  <c r="BG240" i="37" s="1"/>
  <c r="BH240" i="37" s="1"/>
  <c r="BN240" i="37" s="1"/>
  <c r="BO240" i="37" s="1"/>
  <c r="BP240" i="37" s="1"/>
  <c r="BD240" i="37" s="1"/>
  <c r="AX193" i="37" a="1"/>
  <c r="AX193" i="37" s="1"/>
  <c r="BE193" i="37" s="1"/>
  <c r="BF193" i="37" s="1"/>
  <c r="BG193" i="37" s="1"/>
  <c r="BH193" i="37" s="1"/>
  <c r="BN193" i="37" s="1"/>
  <c r="BO193" i="37" s="1"/>
  <c r="BP193" i="37" s="1"/>
  <c r="BD193" i="37" s="1"/>
  <c r="AX225" i="37" a="1"/>
  <c r="AX225" i="37" s="1"/>
  <c r="BE225" i="37" s="1"/>
  <c r="BF225" i="37" s="1"/>
  <c r="BG225" i="37" s="1"/>
  <c r="BH225" i="37" s="1"/>
  <c r="BN225" i="37" s="1"/>
  <c r="BO225" i="37" s="1"/>
  <c r="BP225" i="37" s="1"/>
  <c r="BD225" i="37" s="1"/>
  <c r="AX197" i="37" a="1"/>
  <c r="AX197" i="37" s="1"/>
  <c r="BE197" i="37" s="1"/>
  <c r="BF197" i="37" s="1"/>
  <c r="BG197" i="37" s="1"/>
  <c r="BH197" i="37" s="1"/>
  <c r="BN197" i="37" s="1"/>
  <c r="BO197" i="37" s="1"/>
  <c r="BP197" i="37" s="1"/>
  <c r="BD197" i="37" s="1"/>
  <c r="AX192" i="37" a="1"/>
  <c r="AX192" i="37" s="1"/>
  <c r="BE192" i="37" s="1"/>
  <c r="BF192" i="37" s="1"/>
  <c r="BG192" i="37" s="1"/>
  <c r="BH192" i="37" s="1"/>
  <c r="BN192" i="37" s="1"/>
  <c r="BO192" i="37" s="1"/>
  <c r="BP192" i="37" s="1"/>
  <c r="BD192" i="37" s="1"/>
  <c r="AX42" i="37" a="1"/>
  <c r="AX42" i="37" s="1"/>
  <c r="BE42" i="37" s="1"/>
  <c r="AX235" i="37" a="1"/>
  <c r="AX235" i="37" s="1"/>
  <c r="BE235" i="37" s="1"/>
  <c r="BF235" i="37" s="1"/>
  <c r="BG235" i="37" s="1"/>
  <c r="BH235" i="37" s="1"/>
  <c r="BN235" i="37" s="1"/>
  <c r="BO235" i="37" s="1"/>
  <c r="BP235" i="37" s="1"/>
  <c r="BD235" i="37" s="1"/>
  <c r="AX164" i="37" a="1"/>
  <c r="AX164" i="37" s="1"/>
  <c r="BE164" i="37" s="1"/>
  <c r="BF164" i="37" s="1"/>
  <c r="BG164" i="37" s="1"/>
  <c r="BH164" i="37" s="1"/>
  <c r="BN164" i="37" s="1"/>
  <c r="BO164" i="37" s="1"/>
  <c r="BP164" i="37" s="1"/>
  <c r="BD164" i="37" s="1"/>
  <c r="AX282" i="37" a="1"/>
  <c r="AX282" i="37" s="1"/>
  <c r="BE282" i="37" s="1"/>
  <c r="BF282" i="37" s="1"/>
  <c r="BG282" i="37" s="1"/>
  <c r="BH282" i="37" s="1"/>
  <c r="BN282" i="37" s="1"/>
  <c r="BO282" i="37" s="1"/>
  <c r="BP282" i="37" s="1"/>
  <c r="BD282" i="37" s="1"/>
  <c r="AX97" i="37" a="1"/>
  <c r="AX97" i="37" s="1"/>
  <c r="BE97" i="37" s="1"/>
  <c r="BF97" i="37" s="1"/>
  <c r="BG97" i="37" s="1"/>
  <c r="BH97" i="37" s="1"/>
  <c r="BN97" i="37" s="1"/>
  <c r="BO97" i="37" s="1"/>
  <c r="BP97" i="37" s="1"/>
  <c r="BD97" i="37" s="1"/>
  <c r="AX223" i="37" a="1"/>
  <c r="AX223" i="37" s="1"/>
  <c r="BE223" i="37" s="1"/>
  <c r="BF223" i="37" s="1"/>
  <c r="BG223" i="37" s="1"/>
  <c r="BH223" i="37" s="1"/>
  <c r="BN223" i="37" s="1"/>
  <c r="BO223" i="37" s="1"/>
  <c r="BP223" i="37" s="1"/>
  <c r="BD223" i="37" s="1"/>
  <c r="AX278" i="37" a="1"/>
  <c r="AX278" i="37" s="1"/>
  <c r="BE278" i="37" s="1"/>
  <c r="BF278" i="37" s="1"/>
  <c r="BG278" i="37" s="1"/>
  <c r="BH278" i="37" s="1"/>
  <c r="BN278" i="37" s="1"/>
  <c r="BO278" i="37" s="1"/>
  <c r="BP278" i="37" s="1"/>
  <c r="BD278" i="37" s="1"/>
  <c r="AX73" i="37" a="1"/>
  <c r="AX73" i="37" s="1"/>
  <c r="BE73" i="37" s="1"/>
  <c r="BF73" i="37" s="1"/>
  <c r="BG73" i="37" s="1"/>
  <c r="BH73" i="37" s="1"/>
  <c r="BN73" i="37" s="1"/>
  <c r="BO73" i="37" s="1"/>
  <c r="BP73" i="37" s="1"/>
  <c r="BD73" i="37" s="1"/>
  <c r="AX198" i="37" a="1"/>
  <c r="AX198" i="37" s="1"/>
  <c r="BE198" i="37" s="1"/>
  <c r="BF198" i="37" s="1"/>
  <c r="BG198" i="37" s="1"/>
  <c r="BH198" i="37" s="1"/>
  <c r="BN198" i="37" s="1"/>
  <c r="BO198" i="37" s="1"/>
  <c r="BP198" i="37" s="1"/>
  <c r="BD198" i="37" s="1"/>
  <c r="AX115" i="37" a="1"/>
  <c r="AX115" i="37" s="1"/>
  <c r="BE115" i="37" s="1"/>
  <c r="BF115" i="37" s="1"/>
  <c r="BG115" i="37" s="1"/>
  <c r="BH115" i="37" s="1"/>
  <c r="BN115" i="37" s="1"/>
  <c r="BO115" i="37" s="1"/>
  <c r="BP115" i="37" s="1"/>
  <c r="BD115" i="37" s="1"/>
  <c r="AX245" i="37" a="1"/>
  <c r="AX245" i="37" s="1"/>
  <c r="BE245" i="37" s="1"/>
  <c r="BF245" i="37" s="1"/>
  <c r="BG245" i="37" s="1"/>
  <c r="BH245" i="37" s="1"/>
  <c r="BN245" i="37" s="1"/>
  <c r="BO245" i="37" s="1"/>
  <c r="BP245" i="37" s="1"/>
  <c r="BD245" i="37" s="1"/>
  <c r="AX207" i="37" a="1"/>
  <c r="AX207" i="37" s="1"/>
  <c r="BE207" i="37" s="1"/>
  <c r="BF207" i="37" s="1"/>
  <c r="BG207" i="37" s="1"/>
  <c r="BH207" i="37" s="1"/>
  <c r="BN207" i="37" s="1"/>
  <c r="BO207" i="37" s="1"/>
  <c r="BP207" i="37" s="1"/>
  <c r="BD207" i="37" s="1"/>
  <c r="AX174" i="37" a="1"/>
  <c r="AX174" i="37" s="1"/>
  <c r="BE174" i="37" s="1"/>
  <c r="BF174" i="37" s="1"/>
  <c r="BG174" i="37" s="1"/>
  <c r="BH174" i="37" s="1"/>
  <c r="BN174" i="37" s="1"/>
  <c r="BO174" i="37" s="1"/>
  <c r="BP174" i="37" s="1"/>
  <c r="BD174" i="37" s="1"/>
  <c r="AX46" i="37" a="1"/>
  <c r="AX46" i="37" s="1"/>
  <c r="BE46" i="37" s="1"/>
  <c r="AX264" i="37" a="1"/>
  <c r="AX264" i="37" s="1"/>
  <c r="BE264" i="37" s="1"/>
  <c r="BF264" i="37" s="1"/>
  <c r="BG264" i="37" s="1"/>
  <c r="BH264" i="37" s="1"/>
  <c r="BN264" i="37" s="1"/>
  <c r="BO264" i="37" s="1"/>
  <c r="BP264" i="37" s="1"/>
  <c r="BD264" i="37" s="1"/>
  <c r="AX137" i="37" a="1"/>
  <c r="AX137" i="37" s="1"/>
  <c r="BE137" i="37" s="1"/>
  <c r="BF137" i="37" s="1"/>
  <c r="BG137" i="37" s="1"/>
  <c r="BH137" i="37" s="1"/>
  <c r="BN137" i="37" s="1"/>
  <c r="BO137" i="37" s="1"/>
  <c r="BP137" i="37" s="1"/>
  <c r="BD137" i="37" s="1"/>
  <c r="AX261" i="37" a="1"/>
  <c r="AX261" i="37" s="1"/>
  <c r="BE261" i="37" s="1"/>
  <c r="BF261" i="37" s="1"/>
  <c r="BG261" i="37" s="1"/>
  <c r="BH261" i="37" s="1"/>
  <c r="BN261" i="37" s="1"/>
  <c r="BO261" i="37" s="1"/>
  <c r="BP261" i="37" s="1"/>
  <c r="BD261" i="37" s="1"/>
  <c r="AX169" i="37" a="1"/>
  <c r="AX169" i="37" s="1"/>
  <c r="BE169" i="37" s="1"/>
  <c r="BF169" i="37" s="1"/>
  <c r="BG169" i="37" s="1"/>
  <c r="BH169" i="37" s="1"/>
  <c r="BN169" i="37" s="1"/>
  <c r="BO169" i="37" s="1"/>
  <c r="BP169" i="37" s="1"/>
  <c r="BD169" i="37" s="1"/>
  <c r="AX90" i="37" a="1"/>
  <c r="AX90" i="37" s="1"/>
  <c r="BE90" i="37" s="1"/>
  <c r="BF90" i="37" s="1"/>
  <c r="BG90" i="37" s="1"/>
  <c r="BH90" i="37" s="1"/>
  <c r="BN90" i="37" s="1"/>
  <c r="BO90" i="37" s="1"/>
  <c r="BP90" i="37" s="1"/>
  <c r="BD90" i="37" s="1"/>
  <c r="AX141" i="37" a="1"/>
  <c r="AX141" i="37" s="1"/>
  <c r="BE141" i="37" s="1"/>
  <c r="BF141" i="37" s="1"/>
  <c r="BG141" i="37" s="1"/>
  <c r="BH141" i="37" s="1"/>
  <c r="BN141" i="37" s="1"/>
  <c r="BO141" i="37" s="1"/>
  <c r="BP141" i="37" s="1"/>
  <c r="BD141" i="37" s="1"/>
  <c r="AX51" i="37" a="1"/>
  <c r="AX51" i="37" s="1"/>
  <c r="BE51" i="37" s="1"/>
  <c r="AX138" i="37" a="1"/>
  <c r="AX138" i="37" s="1"/>
  <c r="BE138" i="37" s="1"/>
  <c r="BF138" i="37" s="1"/>
  <c r="BG138" i="37" s="1"/>
  <c r="BH138" i="37" s="1"/>
  <c r="BN138" i="37" s="1"/>
  <c r="BO138" i="37" s="1"/>
  <c r="BP138" i="37" s="1"/>
  <c r="BD138" i="37" s="1"/>
  <c r="AX110" i="37" a="1"/>
  <c r="AX110" i="37" s="1"/>
  <c r="BE110" i="37" s="1"/>
  <c r="BF110" i="37" s="1"/>
  <c r="BG110" i="37" s="1"/>
  <c r="BH110" i="37" s="1"/>
  <c r="BN110" i="37" s="1"/>
  <c r="BO110" i="37" s="1"/>
  <c r="BP110" i="37" s="1"/>
  <c r="BD110" i="37" s="1"/>
  <c r="AX179" i="37" a="1"/>
  <c r="AX179" i="37" s="1"/>
  <c r="BE179" i="37" s="1"/>
  <c r="BF179" i="37" s="1"/>
  <c r="BG179" i="37" s="1"/>
  <c r="BH179" i="37" s="1"/>
  <c r="BN179" i="37" s="1"/>
  <c r="BO179" i="37" s="1"/>
  <c r="BP179" i="37" s="1"/>
  <c r="BD179" i="37" s="1"/>
  <c r="AX234" i="37" a="1"/>
  <c r="AX234" i="37" s="1"/>
  <c r="BE234" i="37" s="1"/>
  <c r="BF234" i="37" s="1"/>
  <c r="BG234" i="37" s="1"/>
  <c r="BH234" i="37" s="1"/>
  <c r="BN234" i="37" s="1"/>
  <c r="BO234" i="37" s="1"/>
  <c r="BP234" i="37" s="1"/>
  <c r="BD234" i="37" s="1"/>
  <c r="AX184" i="37" a="1"/>
  <c r="AX184" i="37" s="1"/>
  <c r="BE184" i="37" s="1"/>
  <c r="BF184" i="37" s="1"/>
  <c r="BG184" i="37" s="1"/>
  <c r="BH184" i="37" s="1"/>
  <c r="BN184" i="37" s="1"/>
  <c r="BO184" i="37" s="1"/>
  <c r="BP184" i="37" s="1"/>
  <c r="BD184" i="37" s="1"/>
  <c r="AX165" i="37" a="1"/>
  <c r="AX165" i="37" s="1"/>
  <c r="BE165" i="37" s="1"/>
  <c r="BF165" i="37" s="1"/>
  <c r="BG165" i="37" s="1"/>
  <c r="BH165" i="37" s="1"/>
  <c r="BN165" i="37" s="1"/>
  <c r="BO165" i="37" s="1"/>
  <c r="BP165" i="37" s="1"/>
  <c r="BD165" i="37" s="1"/>
  <c r="AX95" i="37" a="1"/>
  <c r="AX95" i="37" s="1"/>
  <c r="BE95" i="37" s="1"/>
  <c r="BF95" i="37" s="1"/>
  <c r="BG95" i="37" s="1"/>
  <c r="BH95" i="37" s="1"/>
  <c r="BN95" i="37" s="1"/>
  <c r="BO95" i="37" s="1"/>
  <c r="BP95" i="37" s="1"/>
  <c r="BD95" i="37" s="1"/>
  <c r="AX61" i="37" a="1"/>
  <c r="AX61" i="37" s="1"/>
  <c r="BE61" i="37" s="1"/>
  <c r="AX267" i="37" a="1"/>
  <c r="AX267" i="37" s="1"/>
  <c r="BE267" i="37" s="1"/>
  <c r="BF267" i="37" s="1"/>
  <c r="BG267" i="37" s="1"/>
  <c r="BH267" i="37" s="1"/>
  <c r="BN267" i="37" s="1"/>
  <c r="BO267" i="37" s="1"/>
  <c r="BP267" i="37" s="1"/>
  <c r="BD267" i="37" s="1"/>
  <c r="AX35" i="37" a="1"/>
  <c r="AX35" i="37" s="1"/>
  <c r="BE35" i="37" s="1"/>
  <c r="AX238" i="37" a="1"/>
  <c r="AX238" i="37" s="1"/>
  <c r="BE238" i="37" s="1"/>
  <c r="BF238" i="37" s="1"/>
  <c r="BG238" i="37" s="1"/>
  <c r="BH238" i="37" s="1"/>
  <c r="BN238" i="37" s="1"/>
  <c r="BO238" i="37" s="1"/>
  <c r="BP238" i="37" s="1"/>
  <c r="BD238" i="37" s="1"/>
  <c r="AX229" i="37" a="1"/>
  <c r="AX229" i="37" s="1"/>
  <c r="BE229" i="37" s="1"/>
  <c r="BF229" i="37" s="1"/>
  <c r="BG229" i="37" s="1"/>
  <c r="BH229" i="37" s="1"/>
  <c r="BN229" i="37" s="1"/>
  <c r="BO229" i="37" s="1"/>
  <c r="BP229" i="37" s="1"/>
  <c r="BD229" i="37" s="1"/>
  <c r="AX27" i="37" a="1"/>
  <c r="AX27" i="37" s="1"/>
  <c r="BE27" i="37" s="1"/>
  <c r="AX77" i="37" a="1"/>
  <c r="AX77" i="37" s="1"/>
  <c r="BE77" i="37" s="1"/>
  <c r="BF77" i="37" s="1"/>
  <c r="BG77" i="37" s="1"/>
  <c r="BH77" i="37" s="1"/>
  <c r="BN77" i="37" s="1"/>
  <c r="BO77" i="37" s="1"/>
  <c r="BP77" i="37" s="1"/>
  <c r="BD77" i="37" s="1"/>
  <c r="AX163" i="37" a="1"/>
  <c r="AX163" i="37" s="1"/>
  <c r="BE163" i="37" s="1"/>
  <c r="BF163" i="37" s="1"/>
  <c r="BG163" i="37" s="1"/>
  <c r="BH163" i="37" s="1"/>
  <c r="BN163" i="37" s="1"/>
  <c r="BO163" i="37" s="1"/>
  <c r="BP163" i="37" s="1"/>
  <c r="BD163" i="37" s="1"/>
  <c r="AX160" i="37" a="1"/>
  <c r="AX160" i="37" s="1"/>
  <c r="BE160" i="37" s="1"/>
  <c r="BF160" i="37" s="1"/>
  <c r="BG160" i="37" s="1"/>
  <c r="BH160" i="37" s="1"/>
  <c r="BN160" i="37" s="1"/>
  <c r="BO160" i="37" s="1"/>
  <c r="BP160" i="37" s="1"/>
  <c r="BD160" i="37" s="1"/>
  <c r="AX48" i="37" a="1"/>
  <c r="AX48" i="37" s="1"/>
  <c r="BE48" i="37" s="1"/>
  <c r="AX288" i="37" a="1"/>
  <c r="AX288" i="37" s="1"/>
  <c r="BE288" i="37" s="1"/>
  <c r="BF288" i="37" s="1"/>
  <c r="BG288" i="37" s="1"/>
  <c r="BH288" i="37" s="1"/>
  <c r="BN288" i="37" s="1"/>
  <c r="BO288" i="37" s="1"/>
  <c r="BP288" i="37" s="1"/>
  <c r="BD288" i="37" s="1"/>
  <c r="AX230" i="37" a="1"/>
  <c r="AX230" i="37" s="1"/>
  <c r="BE230" i="37" s="1"/>
  <c r="BF230" i="37" s="1"/>
  <c r="BG230" i="37" s="1"/>
  <c r="BH230" i="37" s="1"/>
  <c r="BN230" i="37" s="1"/>
  <c r="BO230" i="37" s="1"/>
  <c r="BP230" i="37" s="1"/>
  <c r="BD230" i="37" s="1"/>
  <c r="AX244" i="37" a="1"/>
  <c r="AX244" i="37" s="1"/>
  <c r="BE244" i="37" s="1"/>
  <c r="BF244" i="37" s="1"/>
  <c r="BG244" i="37" s="1"/>
  <c r="BH244" i="37" s="1"/>
  <c r="BN244" i="37" s="1"/>
  <c r="BO244" i="37" s="1"/>
  <c r="BP244" i="37" s="1"/>
  <c r="BD244" i="37" s="1"/>
  <c r="AX243" i="37" a="1"/>
  <c r="AX243" i="37" s="1"/>
  <c r="BE243" i="37" s="1"/>
  <c r="BF243" i="37" s="1"/>
  <c r="BG243" i="37" s="1"/>
  <c r="BH243" i="37" s="1"/>
  <c r="BN243" i="37" s="1"/>
  <c r="BO243" i="37" s="1"/>
  <c r="BP243" i="37" s="1"/>
  <c r="BD243" i="37" s="1"/>
  <c r="AX274" i="37" a="1"/>
  <c r="AX274" i="37" s="1"/>
  <c r="BE274" i="37" s="1"/>
  <c r="BF274" i="37" s="1"/>
  <c r="BG274" i="37" s="1"/>
  <c r="BH274" i="37" s="1"/>
  <c r="BN274" i="37" s="1"/>
  <c r="BO274" i="37" s="1"/>
  <c r="BP274" i="37" s="1"/>
  <c r="BD274" i="37" s="1"/>
  <c r="AX47" i="37" a="1"/>
  <c r="AX47" i="37" s="1"/>
  <c r="BE47" i="37" s="1"/>
  <c r="AX273" i="37" a="1"/>
  <c r="AX273" i="37" s="1"/>
  <c r="BE273" i="37" s="1"/>
  <c r="BF273" i="37" s="1"/>
  <c r="BG273" i="37" s="1"/>
  <c r="BH273" i="37" s="1"/>
  <c r="BN273" i="37" s="1"/>
  <c r="BO273" i="37" s="1"/>
  <c r="BP273" i="37" s="1"/>
  <c r="BD273" i="37" s="1"/>
  <c r="AX94" i="37" a="1"/>
  <c r="AX94" i="37" s="1"/>
  <c r="BE94" i="37" s="1"/>
  <c r="BF94" i="37" s="1"/>
  <c r="BG94" i="37" s="1"/>
  <c r="BH94" i="37" s="1"/>
  <c r="BN94" i="37" s="1"/>
  <c r="BO94" i="37" s="1"/>
  <c r="BP94" i="37" s="1"/>
  <c r="BD94" i="37" s="1"/>
  <c r="AX280" i="37" a="1"/>
  <c r="AX280" i="37" s="1"/>
  <c r="BE280" i="37" s="1"/>
  <c r="BF280" i="37" s="1"/>
  <c r="BG280" i="37" s="1"/>
  <c r="BH280" i="37" s="1"/>
  <c r="BN280" i="37" s="1"/>
  <c r="BO280" i="37" s="1"/>
  <c r="BP280" i="37" s="1"/>
  <c r="BD280" i="37" s="1"/>
  <c r="AX156" i="37" a="1"/>
  <c r="AX156" i="37" s="1"/>
  <c r="BE156" i="37" s="1"/>
  <c r="BF156" i="37" s="1"/>
  <c r="BG156" i="37" s="1"/>
  <c r="BH156" i="37" s="1"/>
  <c r="BN156" i="37" s="1"/>
  <c r="BO156" i="37" s="1"/>
  <c r="BP156" i="37" s="1"/>
  <c r="BD156" i="37" s="1"/>
  <c r="AX200" i="37" a="1"/>
  <c r="AX200" i="37" s="1"/>
  <c r="BE200" i="37" s="1"/>
  <c r="BF200" i="37" s="1"/>
  <c r="BG200" i="37" s="1"/>
  <c r="BH200" i="37" s="1"/>
  <c r="BN200" i="37" s="1"/>
  <c r="BO200" i="37" s="1"/>
  <c r="BP200" i="37" s="1"/>
  <c r="BD200" i="37" s="1"/>
  <c r="AX157" i="37" a="1"/>
  <c r="AX157" i="37" s="1"/>
  <c r="BE157" i="37" s="1"/>
  <c r="BF157" i="37" s="1"/>
  <c r="BG157" i="37" s="1"/>
  <c r="BH157" i="37" s="1"/>
  <c r="BN157" i="37" s="1"/>
  <c r="BO157" i="37" s="1"/>
  <c r="BP157" i="37" s="1"/>
  <c r="BD157" i="37" s="1"/>
  <c r="AX70" i="37" a="1"/>
  <c r="AX70" i="37" s="1"/>
  <c r="BE70" i="37" s="1"/>
  <c r="BF70" i="37" s="1"/>
  <c r="BG70" i="37" s="1"/>
  <c r="BH70" i="37" s="1"/>
  <c r="BN70" i="37" s="1"/>
  <c r="BO70" i="37" s="1"/>
  <c r="BP70" i="37" s="1"/>
  <c r="BD70" i="37" s="1"/>
  <c r="AX222" i="37" a="1"/>
  <c r="AX222" i="37" s="1"/>
  <c r="BE222" i="37" s="1"/>
  <c r="BF222" i="37" s="1"/>
  <c r="BG222" i="37" s="1"/>
  <c r="BH222" i="37" s="1"/>
  <c r="BN222" i="37" s="1"/>
  <c r="BO222" i="37" s="1"/>
  <c r="BP222" i="37" s="1"/>
  <c r="BD222" i="37" s="1"/>
  <c r="AX29" i="37" a="1"/>
  <c r="AX29" i="37" s="1"/>
  <c r="BE29" i="37" s="1"/>
  <c r="AX52" i="37" a="1"/>
  <c r="AX52" i="37" s="1"/>
  <c r="BE52" i="37" s="1"/>
  <c r="AX191" i="37" a="1"/>
  <c r="AX191" i="37" s="1"/>
  <c r="BE191" i="37" s="1"/>
  <c r="BF191" i="37" s="1"/>
  <c r="BG191" i="37" s="1"/>
  <c r="BH191" i="37" s="1"/>
  <c r="BN191" i="37" s="1"/>
  <c r="BO191" i="37" s="1"/>
  <c r="BP191" i="37" s="1"/>
  <c r="BD191" i="37" s="1"/>
  <c r="AX255" i="37" a="1"/>
  <c r="AX255" i="37" s="1"/>
  <c r="BE255" i="37" s="1"/>
  <c r="BF255" i="37" s="1"/>
  <c r="BG255" i="37" s="1"/>
  <c r="BH255" i="37" s="1"/>
  <c r="BN255" i="37" s="1"/>
  <c r="BO255" i="37" s="1"/>
  <c r="BP255" i="37" s="1"/>
  <c r="BD255" i="37" s="1"/>
  <c r="AX170" i="37" a="1"/>
  <c r="AX170" i="37" s="1"/>
  <c r="BE170" i="37" s="1"/>
  <c r="BF170" i="37" s="1"/>
  <c r="BG170" i="37" s="1"/>
  <c r="BH170" i="37" s="1"/>
  <c r="BN170" i="37" s="1"/>
  <c r="BO170" i="37" s="1"/>
  <c r="BP170" i="37" s="1"/>
  <c r="BD170" i="37" s="1"/>
  <c r="AX54" i="37" a="1"/>
  <c r="AX54" i="37" s="1"/>
  <c r="BE54" i="37" s="1"/>
  <c r="AX126" i="37" a="1"/>
  <c r="AX126" i="37" s="1"/>
  <c r="BE126" i="37" s="1"/>
  <c r="BF126" i="37" s="1"/>
  <c r="BG126" i="37" s="1"/>
  <c r="BH126" i="37" s="1"/>
  <c r="BN126" i="37" s="1"/>
  <c r="BO126" i="37" s="1"/>
  <c r="BP126" i="37" s="1"/>
  <c r="BD126" i="37" s="1"/>
  <c r="AX30" i="37" a="1"/>
  <c r="AX30" i="37" s="1"/>
  <c r="BE30" i="37" s="1"/>
  <c r="AX266" i="37" a="1"/>
  <c r="AX266" i="37" s="1"/>
  <c r="BE266" i="37" s="1"/>
  <c r="BF266" i="37" s="1"/>
  <c r="BG266" i="37" s="1"/>
  <c r="BH266" i="37" s="1"/>
  <c r="BN266" i="37" s="1"/>
  <c r="BO266" i="37" s="1"/>
  <c r="BP266" i="37" s="1"/>
  <c r="BD266" i="37" s="1"/>
  <c r="AX195" i="37" a="1"/>
  <c r="AX195" i="37" s="1"/>
  <c r="BE195" i="37" s="1"/>
  <c r="BF195" i="37" s="1"/>
  <c r="BG195" i="37" s="1"/>
  <c r="BH195" i="37" s="1"/>
  <c r="BN195" i="37" s="1"/>
  <c r="BO195" i="37" s="1"/>
  <c r="BP195" i="37" s="1"/>
  <c r="BD195" i="37" s="1"/>
  <c r="AX69" i="37" a="1"/>
  <c r="AX69" i="37" s="1"/>
  <c r="BE69" i="37" s="1"/>
  <c r="BF69" i="37" s="1"/>
  <c r="BG69" i="37" s="1"/>
  <c r="BH69" i="37" s="1"/>
  <c r="BN69" i="37" s="1"/>
  <c r="BO69" i="37" s="1"/>
  <c r="BP69" i="37" s="1"/>
  <c r="BD69" i="37" s="1"/>
  <c r="AX123" i="37" a="1"/>
  <c r="AX123" i="37" s="1"/>
  <c r="BE123" i="37" s="1"/>
  <c r="BF123" i="37" s="1"/>
  <c r="BG123" i="37" s="1"/>
  <c r="BH123" i="37" s="1"/>
  <c r="BN123" i="37" s="1"/>
  <c r="BO123" i="37" s="1"/>
  <c r="BP123" i="37" s="1"/>
  <c r="BD123" i="37" s="1"/>
  <c r="AX67" i="37" a="1"/>
  <c r="AX67" i="37" s="1"/>
  <c r="BE67" i="37" s="1"/>
  <c r="BF67" i="37" s="1"/>
  <c r="BG67" i="37" s="1"/>
  <c r="BH67" i="37" s="1"/>
  <c r="BN67" i="37" s="1"/>
  <c r="BO67" i="37" s="1"/>
  <c r="BP67" i="37" s="1"/>
  <c r="BD67" i="37" s="1"/>
  <c r="AX188" i="37" a="1"/>
  <c r="AX188" i="37" s="1"/>
  <c r="BE188" i="37" s="1"/>
  <c r="BF188" i="37" s="1"/>
  <c r="BG188" i="37" s="1"/>
  <c r="BH188" i="37" s="1"/>
  <c r="BN188" i="37" s="1"/>
  <c r="BO188" i="37" s="1"/>
  <c r="BP188" i="37" s="1"/>
  <c r="BD188" i="37" s="1"/>
  <c r="AX239" i="37" a="1"/>
  <c r="AX239" i="37" s="1"/>
  <c r="BE239" i="37" s="1"/>
  <c r="BF239" i="37" s="1"/>
  <c r="BG239" i="37" s="1"/>
  <c r="BH239" i="37" s="1"/>
  <c r="BN239" i="37" s="1"/>
  <c r="BO239" i="37" s="1"/>
  <c r="BP239" i="37" s="1"/>
  <c r="BD239" i="37" s="1"/>
  <c r="AX111" i="37" a="1"/>
  <c r="AX111" i="37" s="1"/>
  <c r="BE111" i="37" s="1"/>
  <c r="BF111" i="37" s="1"/>
  <c r="BG111" i="37" s="1"/>
  <c r="BH111" i="37" s="1"/>
  <c r="BN111" i="37" s="1"/>
  <c r="BO111" i="37" s="1"/>
  <c r="BP111" i="37" s="1"/>
  <c r="BD111" i="37" s="1"/>
  <c r="AX148" i="37" a="1"/>
  <c r="AX148" i="37" s="1"/>
  <c r="BE148" i="37" s="1"/>
  <c r="BF148" i="37" s="1"/>
  <c r="BG148" i="37" s="1"/>
  <c r="BH148" i="37" s="1"/>
  <c r="BN148" i="37" s="1"/>
  <c r="BO148" i="37" s="1"/>
  <c r="BP148" i="37" s="1"/>
  <c r="BD148" i="37" s="1"/>
  <c r="AX50" i="37" a="1"/>
  <c r="AX50" i="37" s="1"/>
  <c r="BE50" i="37" s="1"/>
  <c r="AX122" i="37" a="1"/>
  <c r="AX122" i="37" s="1"/>
  <c r="BE122" i="37" s="1"/>
  <c r="BF122" i="37" s="1"/>
  <c r="BG122" i="37" s="1"/>
  <c r="BH122" i="37" s="1"/>
  <c r="BN122" i="37" s="1"/>
  <c r="BO122" i="37" s="1"/>
  <c r="BP122" i="37" s="1"/>
  <c r="BD122" i="37" s="1"/>
  <c r="AX120" i="37" a="1"/>
  <c r="AX120" i="37" s="1"/>
  <c r="BE120" i="37" s="1"/>
  <c r="BF120" i="37" s="1"/>
  <c r="BG120" i="37" s="1"/>
  <c r="BH120" i="37" s="1"/>
  <c r="BN120" i="37" s="1"/>
  <c r="BO120" i="37" s="1"/>
  <c r="BP120" i="37" s="1"/>
  <c r="BD120" i="37" s="1"/>
  <c r="AX178" i="37" a="1"/>
  <c r="AX178" i="37" s="1"/>
  <c r="BE178" i="37" s="1"/>
  <c r="BF178" i="37" s="1"/>
  <c r="BG178" i="37" s="1"/>
  <c r="BH178" i="37" s="1"/>
  <c r="BN178" i="37" s="1"/>
  <c r="BO178" i="37" s="1"/>
  <c r="BP178" i="37" s="1"/>
  <c r="BD178" i="37" s="1"/>
  <c r="AX103" i="37" a="1"/>
  <c r="AX103" i="37" s="1"/>
  <c r="BE103" i="37" s="1"/>
  <c r="BF103" i="37" s="1"/>
  <c r="BG103" i="37" s="1"/>
  <c r="BH103" i="37" s="1"/>
  <c r="BN103" i="37" s="1"/>
  <c r="BO103" i="37" s="1"/>
  <c r="BP103" i="37" s="1"/>
  <c r="BD103" i="37" s="1"/>
  <c r="AX31" i="37" a="1"/>
  <c r="AX31" i="37" s="1"/>
  <c r="BE31" i="37" s="1"/>
  <c r="AX155" i="37" a="1"/>
  <c r="AX155" i="37" s="1"/>
  <c r="BE155" i="37" s="1"/>
  <c r="BF155" i="37" s="1"/>
  <c r="BG155" i="37" s="1"/>
  <c r="BH155" i="37" s="1"/>
  <c r="BN155" i="37" s="1"/>
  <c r="BO155" i="37" s="1"/>
  <c r="BP155" i="37" s="1"/>
  <c r="BD155" i="37" s="1"/>
  <c r="AX257" i="37" a="1"/>
  <c r="AX257" i="37" s="1"/>
  <c r="BE257" i="37" s="1"/>
  <c r="BF257" i="37" s="1"/>
  <c r="BG257" i="37" s="1"/>
  <c r="BH257" i="37" s="1"/>
  <c r="BN257" i="37" s="1"/>
  <c r="BO257" i="37" s="1"/>
  <c r="BP257" i="37" s="1"/>
  <c r="BD257" i="37" s="1"/>
  <c r="AX231" i="37" a="1"/>
  <c r="AX231" i="37" s="1"/>
  <c r="BE231" i="37" s="1"/>
  <c r="BF231" i="37" s="1"/>
  <c r="BG231" i="37" s="1"/>
  <c r="BH231" i="37" s="1"/>
  <c r="BN231" i="37" s="1"/>
  <c r="BO231" i="37" s="1"/>
  <c r="BP231" i="37" s="1"/>
  <c r="BD231" i="37" s="1"/>
  <c r="AX259" i="37" a="1"/>
  <c r="AX259" i="37" s="1"/>
  <c r="BE259" i="37" s="1"/>
  <c r="BF259" i="37" s="1"/>
  <c r="BG259" i="37" s="1"/>
  <c r="BH259" i="37" s="1"/>
  <c r="BN259" i="37" s="1"/>
  <c r="BO259" i="37" s="1"/>
  <c r="BP259" i="37" s="1"/>
  <c r="BD259" i="37" s="1"/>
  <c r="AX211" i="37" a="1"/>
  <c r="AX211" i="37" s="1"/>
  <c r="BE211" i="37" s="1"/>
  <c r="BF211" i="37" s="1"/>
  <c r="BG211" i="37" s="1"/>
  <c r="BH211" i="37" s="1"/>
  <c r="BN211" i="37" s="1"/>
  <c r="BO211" i="37" s="1"/>
  <c r="BP211" i="37" s="1"/>
  <c r="BD211" i="37" s="1"/>
  <c r="AX262" i="37" a="1"/>
  <c r="AX262" i="37" s="1"/>
  <c r="BE262" i="37" s="1"/>
  <c r="BF262" i="37" s="1"/>
  <c r="BG262" i="37" s="1"/>
  <c r="BH262" i="37" s="1"/>
  <c r="BN262" i="37" s="1"/>
  <c r="BO262" i="37" s="1"/>
  <c r="BP262" i="37" s="1"/>
  <c r="BD262" i="37" s="1"/>
  <c r="AX144" i="37" a="1"/>
  <c r="AX144" i="37" s="1"/>
  <c r="BE144" i="37" s="1"/>
  <c r="BF144" i="37" s="1"/>
  <c r="BG144" i="37" s="1"/>
  <c r="BH144" i="37" s="1"/>
  <c r="BN144" i="37" s="1"/>
  <c r="BO144" i="37" s="1"/>
  <c r="BP144" i="37" s="1"/>
  <c r="BD144" i="37" s="1"/>
  <c r="AX76" i="37" a="1"/>
  <c r="AX76" i="37" s="1"/>
  <c r="BE76" i="37" s="1"/>
  <c r="BF76" i="37" s="1"/>
  <c r="BG76" i="37" s="1"/>
  <c r="BH76" i="37" s="1"/>
  <c r="BN76" i="37" s="1"/>
  <c r="BO76" i="37" s="1"/>
  <c r="BP76" i="37" s="1"/>
  <c r="BD76" i="37" s="1"/>
  <c r="AX87" i="37" a="1"/>
  <c r="AX87" i="37" s="1"/>
  <c r="BE87" i="37" s="1"/>
  <c r="BF87" i="37" s="1"/>
  <c r="BG87" i="37" s="1"/>
  <c r="BH87" i="37" s="1"/>
  <c r="BN87" i="37" s="1"/>
  <c r="BO87" i="37" s="1"/>
  <c r="BP87" i="37" s="1"/>
  <c r="BD87" i="37" s="1"/>
  <c r="AX139" i="37" a="1"/>
  <c r="AX139" i="37" s="1"/>
  <c r="BE139" i="37" s="1"/>
  <c r="BF139" i="37" s="1"/>
  <c r="BG139" i="37" s="1"/>
  <c r="BH139" i="37" s="1"/>
  <c r="BN139" i="37" s="1"/>
  <c r="BO139" i="37" s="1"/>
  <c r="BP139" i="37" s="1"/>
  <c r="BD139" i="37" s="1"/>
  <c r="AX279" i="37" a="1"/>
  <c r="AX279" i="37" s="1"/>
  <c r="BE279" i="37" s="1"/>
  <c r="BF279" i="37" s="1"/>
  <c r="BG279" i="37" s="1"/>
  <c r="BH279" i="37" s="1"/>
  <c r="BN279" i="37" s="1"/>
  <c r="BO279" i="37" s="1"/>
  <c r="BP279" i="37" s="1"/>
  <c r="BD279" i="37" s="1"/>
  <c r="AX286" i="37" a="1"/>
  <c r="AX286" i="37" s="1"/>
  <c r="BE286" i="37" s="1"/>
  <c r="BF286" i="37" s="1"/>
  <c r="BG286" i="37" s="1"/>
  <c r="BH286" i="37" s="1"/>
  <c r="BN286" i="37" s="1"/>
  <c r="BO286" i="37" s="1"/>
  <c r="BP286" i="37" s="1"/>
  <c r="BD286" i="37" s="1"/>
  <c r="AX118" i="37" a="1"/>
  <c r="AX118" i="37" s="1"/>
  <c r="BE118" i="37" s="1"/>
  <c r="BF118" i="37" s="1"/>
  <c r="BG118" i="37" s="1"/>
  <c r="BH118" i="37" s="1"/>
  <c r="BN118" i="37" s="1"/>
  <c r="BO118" i="37" s="1"/>
  <c r="BP118" i="37" s="1"/>
  <c r="BD118" i="37" s="1"/>
  <c r="AX194" i="37" a="1"/>
  <c r="AX194" i="37" s="1"/>
  <c r="BE194" i="37" s="1"/>
  <c r="BF194" i="37" s="1"/>
  <c r="BG194" i="37" s="1"/>
  <c r="BH194" i="37" s="1"/>
  <c r="BN194" i="37" s="1"/>
  <c r="BO194" i="37" s="1"/>
  <c r="BP194" i="37" s="1"/>
  <c r="BD194" i="37" s="1"/>
  <c r="AX265" i="37" a="1"/>
  <c r="AX265" i="37" s="1"/>
  <c r="BE265" i="37" s="1"/>
  <c r="BF265" i="37" s="1"/>
  <c r="BG265" i="37" s="1"/>
  <c r="BH265" i="37" s="1"/>
  <c r="BN265" i="37" s="1"/>
  <c r="BO265" i="37" s="1"/>
  <c r="BP265" i="37" s="1"/>
  <c r="BD265" i="37" s="1"/>
  <c r="AX251" i="37" a="1"/>
  <c r="AX251" i="37" s="1"/>
  <c r="BE251" i="37" s="1"/>
  <c r="BF251" i="37" s="1"/>
  <c r="BG251" i="37" s="1"/>
  <c r="BH251" i="37" s="1"/>
  <c r="BN251" i="37" s="1"/>
  <c r="BO251" i="37" s="1"/>
  <c r="BP251" i="37" s="1"/>
  <c r="BD251" i="37" s="1"/>
  <c r="AX66" i="37" a="1"/>
  <c r="AX66" i="37" s="1"/>
  <c r="BE66" i="37" s="1"/>
  <c r="BF66" i="37" s="1"/>
  <c r="BG66" i="37" s="1"/>
  <c r="BH66" i="37" s="1"/>
  <c r="BN66" i="37" s="1"/>
  <c r="BO66" i="37" s="1"/>
  <c r="BP66" i="37" s="1"/>
  <c r="BD66" i="37" s="1"/>
  <c r="AX71" i="37" a="1"/>
  <c r="AX71" i="37" s="1"/>
  <c r="BE71" i="37" s="1"/>
  <c r="BF71" i="37" s="1"/>
  <c r="BG71" i="37" s="1"/>
  <c r="BH71" i="37" s="1"/>
  <c r="BN71" i="37" s="1"/>
  <c r="BO71" i="37" s="1"/>
  <c r="BP71" i="37" s="1"/>
  <c r="BD71" i="37" s="1"/>
  <c r="AX143" i="37" a="1"/>
  <c r="AX143" i="37" s="1"/>
  <c r="BE143" i="37" s="1"/>
  <c r="BF143" i="37" s="1"/>
  <c r="BG143" i="37" s="1"/>
  <c r="BH143" i="37" s="1"/>
  <c r="BN143" i="37" s="1"/>
  <c r="BO143" i="37" s="1"/>
  <c r="BP143" i="37" s="1"/>
  <c r="BD143" i="37" s="1"/>
  <c r="AX88" i="37" a="1"/>
  <c r="AX88" i="37" s="1"/>
  <c r="BE88" i="37" s="1"/>
  <c r="BF88" i="37" s="1"/>
  <c r="BG88" i="37" s="1"/>
  <c r="BH88" i="37" s="1"/>
  <c r="BN88" i="37" s="1"/>
  <c r="BO88" i="37" s="1"/>
  <c r="BP88" i="37" s="1"/>
  <c r="BD88" i="37" s="1"/>
  <c r="AX113" i="37" a="1"/>
  <c r="AX113" i="37" s="1"/>
  <c r="BE113" i="37" s="1"/>
  <c r="BF113" i="37" s="1"/>
  <c r="BG113" i="37" s="1"/>
  <c r="BH113" i="37" s="1"/>
  <c r="BN113" i="37" s="1"/>
  <c r="BO113" i="37" s="1"/>
  <c r="BP113" i="37" s="1"/>
  <c r="BD113" i="37" s="1"/>
  <c r="BQ233" i="37" l="1"/>
  <c r="BS233" i="37"/>
  <c r="BR54" i="41"/>
  <c r="BR53" i="41"/>
  <c r="BR34" i="41"/>
  <c r="BR51" i="41"/>
  <c r="BR64" i="41"/>
  <c r="BR47" i="41"/>
  <c r="BR48" i="41"/>
  <c r="BR56" i="41"/>
  <c r="BR28" i="41"/>
  <c r="BR49" i="41"/>
  <c r="BR65" i="41"/>
  <c r="BR44" i="41"/>
  <c r="BR33" i="41"/>
  <c r="BR39" i="41"/>
  <c r="BR42" i="41"/>
  <c r="BR60" i="41"/>
  <c r="BR36" i="41"/>
  <c r="BR52" i="41"/>
  <c r="BR62" i="41"/>
  <c r="BR40" i="41"/>
  <c r="BR55" i="41"/>
  <c r="BR37" i="41"/>
  <c r="BR32" i="41"/>
  <c r="BR41" i="41"/>
  <c r="BR35" i="41"/>
  <c r="BR59" i="41"/>
  <c r="BR45" i="41"/>
  <c r="BR43" i="41"/>
  <c r="BR58" i="41"/>
  <c r="BT188" i="37"/>
  <c r="BS188" i="37"/>
  <c r="BQ188" i="37"/>
  <c r="BF27" i="37"/>
  <c r="BG27" i="37" s="1"/>
  <c r="BH27" i="37" s="1"/>
  <c r="BN27" i="37" s="1"/>
  <c r="BO27" i="37" s="1"/>
  <c r="BP27" i="37" s="1"/>
  <c r="BD27" i="37" s="1"/>
  <c r="AV27" i="37"/>
  <c r="BT235" i="37"/>
  <c r="BS235" i="37"/>
  <c r="BQ235" i="37"/>
  <c r="AV53" i="37"/>
  <c r="BF53" i="37"/>
  <c r="BG53" i="37" s="1"/>
  <c r="BH53" i="37" s="1"/>
  <c r="BN53" i="37" s="1"/>
  <c r="BO53" i="37" s="1"/>
  <c r="BP53" i="37" s="1"/>
  <c r="BD53" i="37" s="1"/>
  <c r="AV37" i="37"/>
  <c r="BF37" i="37"/>
  <c r="BG37" i="37" s="1"/>
  <c r="BH37" i="37" s="1"/>
  <c r="BN37" i="37" s="1"/>
  <c r="BO37" i="37" s="1"/>
  <c r="BP37" i="37" s="1"/>
  <c r="BD37" i="37" s="1"/>
  <c r="BQ72" i="37"/>
  <c r="BT72" i="37"/>
  <c r="BS72" i="37"/>
  <c r="BQ67" i="37"/>
  <c r="BT67" i="37"/>
  <c r="BS67" i="37"/>
  <c r="BS261" i="37"/>
  <c r="BT261" i="37"/>
  <c r="BQ261" i="37"/>
  <c r="AV42" i="37"/>
  <c r="BF42" i="37"/>
  <c r="BG42" i="37" s="1"/>
  <c r="BH42" i="37" s="1"/>
  <c r="BN42" i="37" s="1"/>
  <c r="BO42" i="37" s="1"/>
  <c r="BP42" i="37" s="1"/>
  <c r="BD42" i="37" s="1"/>
  <c r="BS277" i="37"/>
  <c r="BQ277" i="37"/>
  <c r="BT277" i="37"/>
  <c r="BR277" i="37" s="1"/>
  <c r="BS145" i="37"/>
  <c r="BQ145" i="37"/>
  <c r="BT145" i="37"/>
  <c r="BR145" i="37" s="1"/>
  <c r="BQ123" i="37"/>
  <c r="BT123" i="37"/>
  <c r="BS123" i="37"/>
  <c r="BQ137" i="37"/>
  <c r="BS137" i="37"/>
  <c r="BT137" i="37"/>
  <c r="BR137" i="37" s="1"/>
  <c r="BQ263" i="37"/>
  <c r="BT263" i="37"/>
  <c r="BS263" i="37"/>
  <c r="BQ247" i="37"/>
  <c r="BS247" i="37"/>
  <c r="BT247" i="37"/>
  <c r="BR247" i="37" s="1"/>
  <c r="BS254" i="37"/>
  <c r="BT254" i="37"/>
  <c r="BQ254" i="37"/>
  <c r="BT259" i="37"/>
  <c r="BS259" i="37"/>
  <c r="BQ259" i="37"/>
  <c r="BQ264" i="37"/>
  <c r="BT264" i="37"/>
  <c r="BS264" i="37"/>
  <c r="BS236" i="37"/>
  <c r="BT236" i="37"/>
  <c r="BR236" i="37" s="1"/>
  <c r="BQ236" i="37"/>
  <c r="AV38" i="37"/>
  <c r="BF38" i="37"/>
  <c r="BG38" i="37" s="1"/>
  <c r="BH38" i="37" s="1"/>
  <c r="BN38" i="37" s="1"/>
  <c r="BO38" i="37" s="1"/>
  <c r="BP38" i="37" s="1"/>
  <c r="BD38" i="37" s="1"/>
  <c r="BS186" i="37"/>
  <c r="BT186" i="37"/>
  <c r="BR186" i="37" s="1"/>
  <c r="BQ186" i="37"/>
  <c r="BQ195" i="37"/>
  <c r="BS195" i="37"/>
  <c r="BT195" i="37"/>
  <c r="BR195" i="37" s="1"/>
  <c r="BT225" i="37"/>
  <c r="BQ225" i="37"/>
  <c r="BS225" i="37"/>
  <c r="BT219" i="37"/>
  <c r="BS219" i="37"/>
  <c r="BQ219" i="37"/>
  <c r="BT132" i="37"/>
  <c r="BQ132" i="37"/>
  <c r="BS132" i="37"/>
  <c r="BS203" i="37"/>
  <c r="BT203" i="37"/>
  <c r="BR203" i="37" s="1"/>
  <c r="BQ203" i="37"/>
  <c r="BQ266" i="37"/>
  <c r="BT266" i="37"/>
  <c r="BS266" i="37"/>
  <c r="BS174" i="37"/>
  <c r="BT174" i="37"/>
  <c r="BR174" i="37" s="1"/>
  <c r="BQ174" i="37"/>
  <c r="BS96" i="37"/>
  <c r="BQ96" i="37"/>
  <c r="BT96" i="37"/>
  <c r="BQ85" i="37"/>
  <c r="BT85" i="37"/>
  <c r="BS85" i="37"/>
  <c r="BT131" i="37"/>
  <c r="BS131" i="37"/>
  <c r="BQ131" i="37"/>
  <c r="BS155" i="37"/>
  <c r="BQ155" i="37"/>
  <c r="BT155" i="37"/>
  <c r="BQ95" i="37"/>
  <c r="BS95" i="37"/>
  <c r="BT95" i="37"/>
  <c r="BR95" i="37" s="1"/>
  <c r="BT149" i="37"/>
  <c r="BS149" i="37"/>
  <c r="BQ149" i="37"/>
  <c r="BQ84" i="37"/>
  <c r="BT84" i="37"/>
  <c r="BS84" i="37"/>
  <c r="BQ232" i="37"/>
  <c r="BT232" i="37"/>
  <c r="BS232" i="37"/>
  <c r="BT251" i="37"/>
  <c r="BS251" i="37"/>
  <c r="BQ251" i="37"/>
  <c r="BT274" i="37"/>
  <c r="BS274" i="37"/>
  <c r="BQ274" i="37"/>
  <c r="BT218" i="37"/>
  <c r="BS218" i="37"/>
  <c r="BQ218" i="37"/>
  <c r="BQ68" i="37"/>
  <c r="BT68" i="37"/>
  <c r="BS68" i="37"/>
  <c r="BQ166" i="37"/>
  <c r="BS166" i="37"/>
  <c r="BT166" i="37"/>
  <c r="BR166" i="37" s="1"/>
  <c r="AV32" i="37"/>
  <c r="BF32" i="37"/>
  <c r="BG32" i="37" s="1"/>
  <c r="BH32" i="37" s="1"/>
  <c r="BN32" i="37" s="1"/>
  <c r="BO32" i="37" s="1"/>
  <c r="BP32" i="37" s="1"/>
  <c r="BD32" i="37" s="1"/>
  <c r="BS103" i="37"/>
  <c r="BT103" i="37"/>
  <c r="BQ103" i="37"/>
  <c r="BF54" i="37"/>
  <c r="BG54" i="37" s="1"/>
  <c r="BH54" i="37" s="1"/>
  <c r="BN54" i="37" s="1"/>
  <c r="BO54" i="37" s="1"/>
  <c r="BP54" i="37" s="1"/>
  <c r="BD54" i="37" s="1"/>
  <c r="AV54" i="37"/>
  <c r="BT115" i="37"/>
  <c r="BS115" i="37"/>
  <c r="BQ115" i="37"/>
  <c r="BS258" i="37"/>
  <c r="BT258" i="37"/>
  <c r="BQ258" i="37"/>
  <c r="BQ121" i="37"/>
  <c r="BT121" i="37"/>
  <c r="BS121" i="37"/>
  <c r="BS75" i="37"/>
  <c r="BQ75" i="37"/>
  <c r="BT75" i="37"/>
  <c r="BR75" i="37" s="1"/>
  <c r="BS170" i="37"/>
  <c r="BQ170" i="37"/>
  <c r="BT170" i="37"/>
  <c r="BQ198" i="37"/>
  <c r="BS198" i="37"/>
  <c r="BT198" i="37"/>
  <c r="BR198" i="37" s="1"/>
  <c r="BT98" i="37"/>
  <c r="BS98" i="37"/>
  <c r="BQ98" i="37"/>
  <c r="BS81" i="37"/>
  <c r="BT81" i="37"/>
  <c r="BQ81" i="37"/>
  <c r="BQ226" i="37"/>
  <c r="BT226" i="37"/>
  <c r="BS226" i="37"/>
  <c r="BT118" i="37"/>
  <c r="BS118" i="37"/>
  <c r="BQ118" i="37"/>
  <c r="BS255" i="37"/>
  <c r="BT255" i="37"/>
  <c r="BR255" i="37" s="1"/>
  <c r="BQ255" i="37"/>
  <c r="BQ73" i="37"/>
  <c r="BT73" i="37"/>
  <c r="BS73" i="37"/>
  <c r="BT217" i="37"/>
  <c r="BS217" i="37"/>
  <c r="BQ217" i="37"/>
  <c r="BQ180" i="37"/>
  <c r="BS180" i="37"/>
  <c r="BT180" i="37"/>
  <c r="BQ250" i="37"/>
  <c r="BT250" i="37"/>
  <c r="BS250" i="37"/>
  <c r="BQ286" i="37"/>
  <c r="BT286" i="37"/>
  <c r="BS286" i="37"/>
  <c r="BT288" i="37"/>
  <c r="BS288" i="37"/>
  <c r="BQ288" i="37"/>
  <c r="BQ278" i="37"/>
  <c r="BT278" i="37"/>
  <c r="BS278" i="37"/>
  <c r="BT106" i="37"/>
  <c r="BS106" i="37"/>
  <c r="BQ106" i="37"/>
  <c r="BQ173" i="37"/>
  <c r="BS173" i="37"/>
  <c r="BT173" i="37"/>
  <c r="BR173" i="37" s="1"/>
  <c r="BS202" i="37"/>
  <c r="BQ202" i="37"/>
  <c r="BT202" i="37"/>
  <c r="AV52" i="37"/>
  <c r="BF52" i="37"/>
  <c r="BG52" i="37" s="1"/>
  <c r="BH52" i="37" s="1"/>
  <c r="BN52" i="37" s="1"/>
  <c r="BO52" i="37" s="1"/>
  <c r="BP52" i="37" s="1"/>
  <c r="BD52" i="37" s="1"/>
  <c r="BT223" i="37"/>
  <c r="BQ223" i="37"/>
  <c r="BS223" i="37"/>
  <c r="BT269" i="37"/>
  <c r="BQ269" i="37"/>
  <c r="BS269" i="37"/>
  <c r="BS249" i="37"/>
  <c r="BQ249" i="37"/>
  <c r="BT249" i="37"/>
  <c r="BQ208" i="37"/>
  <c r="BT208" i="37"/>
  <c r="BS208" i="37"/>
  <c r="BT139" i="37"/>
  <c r="BS139" i="37"/>
  <c r="BQ139" i="37"/>
  <c r="BT148" i="37"/>
  <c r="BS148" i="37"/>
  <c r="BQ148" i="37"/>
  <c r="AV29" i="37"/>
  <c r="BF29" i="37"/>
  <c r="BG29" i="37" s="1"/>
  <c r="BH29" i="37" s="1"/>
  <c r="BN29" i="37" s="1"/>
  <c r="BO29" i="37" s="1"/>
  <c r="BP29" i="37" s="1"/>
  <c r="BD29" i="37" s="1"/>
  <c r="BQ160" i="37"/>
  <c r="BT160" i="37"/>
  <c r="BS160" i="37"/>
  <c r="BF51" i="37"/>
  <c r="BG51" i="37" s="1"/>
  <c r="BH51" i="37" s="1"/>
  <c r="BN51" i="37" s="1"/>
  <c r="BO51" i="37" s="1"/>
  <c r="BP51" i="37" s="1"/>
  <c r="BD51" i="37" s="1"/>
  <c r="AV51" i="37"/>
  <c r="BT97" i="37"/>
  <c r="BS97" i="37"/>
  <c r="BQ97" i="37"/>
  <c r="BF39" i="37"/>
  <c r="BG39" i="37" s="1"/>
  <c r="BH39" i="37" s="1"/>
  <c r="BN39" i="37" s="1"/>
  <c r="BO39" i="37" s="1"/>
  <c r="BP39" i="37" s="1"/>
  <c r="BD39" i="37" s="1"/>
  <c r="AV39" i="37"/>
  <c r="BS287" i="37"/>
  <c r="BQ287" i="37"/>
  <c r="BT287" i="37"/>
  <c r="BR287" i="37" s="1"/>
  <c r="BS220" i="37"/>
  <c r="BT220" i="37"/>
  <c r="BQ220" i="37"/>
  <c r="BT125" i="37"/>
  <c r="BQ125" i="37"/>
  <c r="BS125" i="37"/>
  <c r="AV57" i="37"/>
  <c r="BF57" i="37"/>
  <c r="BG57" i="37" s="1"/>
  <c r="BH57" i="37" s="1"/>
  <c r="BN57" i="37" s="1"/>
  <c r="BO57" i="37" s="1"/>
  <c r="BP57" i="37" s="1"/>
  <c r="BD57" i="37" s="1"/>
  <c r="BQ130" i="37"/>
  <c r="BT130" i="37"/>
  <c r="BS130" i="37"/>
  <c r="BS272" i="37"/>
  <c r="BQ272" i="37"/>
  <c r="BT272" i="37"/>
  <c r="BR272" i="37" s="1"/>
  <c r="BQ189" i="37"/>
  <c r="BT189" i="37"/>
  <c r="BS189" i="37"/>
  <c r="BT116" i="37"/>
  <c r="BQ116" i="37"/>
  <c r="BS116" i="37"/>
  <c r="BT153" i="37"/>
  <c r="BS153" i="37"/>
  <c r="BQ153" i="37"/>
  <c r="BT169" i="37"/>
  <c r="BS169" i="37"/>
  <c r="BQ169" i="37"/>
  <c r="BT91" i="37"/>
  <c r="BQ91" i="37"/>
  <c r="BS91" i="37"/>
  <c r="BT199" i="37"/>
  <c r="BS199" i="37"/>
  <c r="BQ199" i="37"/>
  <c r="BQ171" i="37"/>
  <c r="BT171" i="37"/>
  <c r="BS171" i="37"/>
  <c r="BQ262" i="37"/>
  <c r="BT262" i="37"/>
  <c r="BS262" i="37"/>
  <c r="BQ229" i="37"/>
  <c r="BT229" i="37"/>
  <c r="BS229" i="37"/>
  <c r="BS206" i="37"/>
  <c r="BT206" i="37"/>
  <c r="BR206" i="37" s="1"/>
  <c r="BQ206" i="37"/>
  <c r="BT168" i="37"/>
  <c r="BS168" i="37"/>
  <c r="BQ168" i="37"/>
  <c r="BT135" i="37"/>
  <c r="BS135" i="37"/>
  <c r="BQ135" i="37"/>
  <c r="BT113" i="37"/>
  <c r="BS113" i="37"/>
  <c r="BQ113" i="37"/>
  <c r="BT156" i="37"/>
  <c r="BS156" i="37"/>
  <c r="BQ156" i="37"/>
  <c r="BT192" i="37"/>
  <c r="BS192" i="37"/>
  <c r="BQ192" i="37"/>
  <c r="BS224" i="37"/>
  <c r="BT224" i="37"/>
  <c r="BR224" i="37" s="1"/>
  <c r="BQ224" i="37"/>
  <c r="BS93" i="37"/>
  <c r="BT93" i="37"/>
  <c r="BR93" i="37" s="1"/>
  <c r="BQ93" i="37"/>
  <c r="BF64" i="37"/>
  <c r="BG64" i="37" s="1"/>
  <c r="BH64" i="37" s="1"/>
  <c r="BN64" i="37" s="1"/>
  <c r="BO64" i="37" s="1"/>
  <c r="BP64" i="37" s="1"/>
  <c r="BD64" i="37" s="1"/>
  <c r="AV64" i="37"/>
  <c r="BQ88" i="37"/>
  <c r="BS88" i="37"/>
  <c r="BT88" i="37"/>
  <c r="BQ280" i="37"/>
  <c r="BT280" i="37"/>
  <c r="BS280" i="37"/>
  <c r="BT197" i="37"/>
  <c r="BQ197" i="37"/>
  <c r="BS197" i="37"/>
  <c r="BQ237" i="37"/>
  <c r="BS237" i="37"/>
  <c r="BT237" i="37"/>
  <c r="BR237" i="37" s="1"/>
  <c r="BQ74" i="37"/>
  <c r="BT74" i="37"/>
  <c r="BS74" i="37"/>
  <c r="AV34" i="37"/>
  <c r="BF34" i="37"/>
  <c r="BG34" i="37" s="1"/>
  <c r="BH34" i="37" s="1"/>
  <c r="BN34" i="37" s="1"/>
  <c r="BO34" i="37" s="1"/>
  <c r="BP34" i="37" s="1"/>
  <c r="BD34" i="37" s="1"/>
  <c r="BQ231" i="37"/>
  <c r="BT231" i="37"/>
  <c r="BS231" i="37"/>
  <c r="BT267" i="37"/>
  <c r="BS267" i="37"/>
  <c r="BQ267" i="37"/>
  <c r="AV46" i="37"/>
  <c r="BF46" i="37"/>
  <c r="BG46" i="37" s="1"/>
  <c r="BH46" i="37" s="1"/>
  <c r="BN46" i="37" s="1"/>
  <c r="BO46" i="37" s="1"/>
  <c r="BP46" i="37" s="1"/>
  <c r="BD46" i="37" s="1"/>
  <c r="BQ100" i="37"/>
  <c r="BT100" i="37"/>
  <c r="BS100" i="37"/>
  <c r="BQ271" i="37"/>
  <c r="BT271" i="37"/>
  <c r="BS271" i="37"/>
  <c r="BS150" i="37"/>
  <c r="BT150" i="37"/>
  <c r="BQ150" i="37"/>
  <c r="BS71" i="37"/>
  <c r="BQ71" i="37"/>
  <c r="BT71" i="37"/>
  <c r="BS273" i="37"/>
  <c r="BT273" i="37"/>
  <c r="BR273" i="37" s="1"/>
  <c r="BQ273" i="37"/>
  <c r="BT193" i="37"/>
  <c r="BS193" i="37"/>
  <c r="BQ193" i="37"/>
  <c r="BT92" i="37"/>
  <c r="BS92" i="37"/>
  <c r="BQ92" i="37"/>
  <c r="BF58" i="37"/>
  <c r="BG58" i="37" s="1"/>
  <c r="BH58" i="37" s="1"/>
  <c r="BN58" i="37" s="1"/>
  <c r="BO58" i="37" s="1"/>
  <c r="BP58" i="37" s="1"/>
  <c r="BD58" i="37" s="1"/>
  <c r="AV58" i="37"/>
  <c r="AV41" i="37"/>
  <c r="BF41" i="37"/>
  <c r="BG41" i="37" s="1"/>
  <c r="BH41" i="37" s="1"/>
  <c r="BN41" i="37" s="1"/>
  <c r="BO41" i="37" s="1"/>
  <c r="BP41" i="37" s="1"/>
  <c r="BD41" i="37" s="1"/>
  <c r="BQ212" i="37"/>
  <c r="BT212" i="37"/>
  <c r="BS212" i="37"/>
  <c r="BF30" i="37"/>
  <c r="BG30" i="37" s="1"/>
  <c r="BH30" i="37" s="1"/>
  <c r="BN30" i="37" s="1"/>
  <c r="BO30" i="37" s="1"/>
  <c r="BP30" i="37" s="1"/>
  <c r="BD30" i="37" s="1"/>
  <c r="AV30" i="37"/>
  <c r="BT207" i="37"/>
  <c r="BS207" i="37"/>
  <c r="BQ207" i="37"/>
  <c r="BQ221" i="37"/>
  <c r="BS221" i="37"/>
  <c r="BT221" i="37"/>
  <c r="BR221" i="37" s="1"/>
  <c r="BQ86" i="37"/>
  <c r="BS86" i="37"/>
  <c r="BT86" i="37"/>
  <c r="BQ242" i="37"/>
  <c r="BT242" i="37"/>
  <c r="BS242" i="37"/>
  <c r="BT126" i="37"/>
  <c r="BS126" i="37"/>
  <c r="BQ126" i="37"/>
  <c r="BS245" i="37"/>
  <c r="BQ245" i="37"/>
  <c r="BT245" i="37"/>
  <c r="BT105" i="37"/>
  <c r="BQ105" i="37"/>
  <c r="BS105" i="37"/>
  <c r="BF63" i="37"/>
  <c r="BG63" i="37" s="1"/>
  <c r="BH63" i="37" s="1"/>
  <c r="BN63" i="37" s="1"/>
  <c r="BO63" i="37" s="1"/>
  <c r="BP63" i="37" s="1"/>
  <c r="BD63" i="37" s="1"/>
  <c r="AV63" i="37"/>
  <c r="BT175" i="37"/>
  <c r="BS175" i="37"/>
  <c r="BQ175" i="37"/>
  <c r="BT289" i="37"/>
  <c r="BS289" i="37"/>
  <c r="BQ289" i="37"/>
  <c r="BT243" i="37"/>
  <c r="BQ243" i="37"/>
  <c r="BS243" i="37"/>
  <c r="BT204" i="37"/>
  <c r="BS204" i="37"/>
  <c r="BQ204" i="37"/>
  <c r="BQ187" i="37"/>
  <c r="BS187" i="37"/>
  <c r="BT187" i="37"/>
  <c r="BR187" i="37" s="1"/>
  <c r="BQ205" i="37"/>
  <c r="BT205" i="37"/>
  <c r="BS205" i="37"/>
  <c r="BS181" i="37"/>
  <c r="BQ181" i="37"/>
  <c r="BT181" i="37"/>
  <c r="BS194" i="37"/>
  <c r="BQ194" i="37"/>
  <c r="BT194" i="37"/>
  <c r="BT244" i="37"/>
  <c r="BS244" i="37"/>
  <c r="BQ244" i="37"/>
  <c r="BT159" i="37"/>
  <c r="BS159" i="37"/>
  <c r="BQ159" i="37"/>
  <c r="BS161" i="37"/>
  <c r="BT161" i="37"/>
  <c r="BR161" i="37" s="1"/>
  <c r="BQ161" i="37"/>
  <c r="BT133" i="37"/>
  <c r="BS133" i="37"/>
  <c r="BQ133" i="37"/>
  <c r="BT128" i="37"/>
  <c r="BS128" i="37"/>
  <c r="BQ128" i="37"/>
  <c r="BQ120" i="37"/>
  <c r="BT120" i="37"/>
  <c r="BS120" i="37"/>
  <c r="BQ179" i="37"/>
  <c r="BT179" i="37"/>
  <c r="BS179" i="37"/>
  <c r="BF44" i="37"/>
  <c r="BG44" i="37" s="1"/>
  <c r="BH44" i="37" s="1"/>
  <c r="BN44" i="37" s="1"/>
  <c r="BO44" i="37" s="1"/>
  <c r="BP44" i="37" s="1"/>
  <c r="BD44" i="37" s="1"/>
  <c r="AV44" i="37"/>
  <c r="BT79" i="37"/>
  <c r="BS79" i="37"/>
  <c r="BQ79" i="37"/>
  <c r="BT176" i="37"/>
  <c r="BS176" i="37"/>
  <c r="BQ176" i="37"/>
  <c r="BT182" i="37"/>
  <c r="BS182" i="37"/>
  <c r="BQ182" i="37"/>
  <c r="BQ122" i="37"/>
  <c r="BT122" i="37"/>
  <c r="BS122" i="37"/>
  <c r="BS268" i="37"/>
  <c r="BT268" i="37"/>
  <c r="BR268" i="37" s="1"/>
  <c r="BQ268" i="37"/>
  <c r="BS281" i="37"/>
  <c r="BQ281" i="37"/>
  <c r="BT281" i="37"/>
  <c r="BT216" i="37"/>
  <c r="BS216" i="37"/>
  <c r="BQ216" i="37"/>
  <c r="BQ89" i="37"/>
  <c r="BS89" i="37"/>
  <c r="BT89" i="37"/>
  <c r="BQ279" i="37"/>
  <c r="BT279" i="37"/>
  <c r="BS279" i="37"/>
  <c r="AV48" i="37"/>
  <c r="BF48" i="37"/>
  <c r="BG48" i="37" s="1"/>
  <c r="BH48" i="37" s="1"/>
  <c r="BN48" i="37" s="1"/>
  <c r="BO48" i="37" s="1"/>
  <c r="BP48" i="37" s="1"/>
  <c r="BD48" i="37" s="1"/>
  <c r="BT124" i="37"/>
  <c r="BQ124" i="37"/>
  <c r="BS124" i="37"/>
  <c r="BT290" i="37"/>
  <c r="BQ290" i="37"/>
  <c r="BS290" i="37"/>
  <c r="BF33" i="37"/>
  <c r="BG33" i="37" s="1"/>
  <c r="BH33" i="37" s="1"/>
  <c r="BN33" i="37" s="1"/>
  <c r="BO33" i="37" s="1"/>
  <c r="BP33" i="37" s="1"/>
  <c r="BD33" i="37" s="1"/>
  <c r="AV33" i="37"/>
  <c r="BF59" i="37"/>
  <c r="BG59" i="37" s="1"/>
  <c r="BH59" i="37" s="1"/>
  <c r="BN59" i="37" s="1"/>
  <c r="BO59" i="37" s="1"/>
  <c r="BP59" i="37" s="1"/>
  <c r="BD59" i="37" s="1"/>
  <c r="AV59" i="37"/>
  <c r="BT275" i="37"/>
  <c r="BQ275" i="37"/>
  <c r="BS275" i="37"/>
  <c r="BQ87" i="37"/>
  <c r="BT87" i="37"/>
  <c r="BS87" i="37"/>
  <c r="BT111" i="37"/>
  <c r="BS111" i="37"/>
  <c r="BQ111" i="37"/>
  <c r="BQ222" i="37"/>
  <c r="BT222" i="37"/>
  <c r="BS222" i="37"/>
  <c r="BT163" i="37"/>
  <c r="BS163" i="37"/>
  <c r="BQ163" i="37"/>
  <c r="BQ141" i="37"/>
  <c r="BT141" i="37"/>
  <c r="BS141" i="37"/>
  <c r="BT282" i="37"/>
  <c r="BS282" i="37"/>
  <c r="BQ282" i="37"/>
  <c r="BS210" i="37"/>
  <c r="BT210" i="37"/>
  <c r="BR210" i="37" s="1"/>
  <c r="BQ210" i="37"/>
  <c r="BQ185" i="37"/>
  <c r="BS185" i="37"/>
  <c r="BT185" i="37"/>
  <c r="BQ142" i="37"/>
  <c r="BT142" i="37"/>
  <c r="BS142" i="37"/>
  <c r="BS107" i="37"/>
  <c r="BQ107" i="37"/>
  <c r="BT107" i="37"/>
  <c r="BS104" i="37"/>
  <c r="BT104" i="37"/>
  <c r="BR104" i="37" s="1"/>
  <c r="BQ104" i="37"/>
  <c r="BF65" i="37"/>
  <c r="BG65" i="37" s="1"/>
  <c r="BH65" i="37" s="1"/>
  <c r="BN65" i="37" s="1"/>
  <c r="BO65" i="37" s="1"/>
  <c r="BP65" i="37" s="1"/>
  <c r="BD65" i="37" s="1"/>
  <c r="AV65" i="37"/>
  <c r="BT215" i="37"/>
  <c r="BS215" i="37"/>
  <c r="BQ215" i="37"/>
  <c r="BQ177" i="37"/>
  <c r="BT177" i="37"/>
  <c r="BS177" i="37"/>
  <c r="BQ172" i="37"/>
  <c r="BS172" i="37"/>
  <c r="BT172" i="37"/>
  <c r="BT253" i="37"/>
  <c r="BQ253" i="37"/>
  <c r="BS253" i="37"/>
  <c r="BR109" i="37"/>
  <c r="BS144" i="37"/>
  <c r="BQ144" i="37"/>
  <c r="BT144" i="37"/>
  <c r="BS157" i="37"/>
  <c r="BQ157" i="37"/>
  <c r="BT157" i="37"/>
  <c r="BR157" i="37" s="1"/>
  <c r="BS140" i="37"/>
  <c r="BT140" i="37"/>
  <c r="BQ140" i="37"/>
  <c r="BT284" i="37"/>
  <c r="BS284" i="37"/>
  <c r="BQ284" i="37"/>
  <c r="BT260" i="37"/>
  <c r="BS260" i="37"/>
  <c r="BQ260" i="37"/>
  <c r="BS200" i="37"/>
  <c r="BQ200" i="37"/>
  <c r="BT200" i="37"/>
  <c r="BS119" i="37"/>
  <c r="BT119" i="37"/>
  <c r="BR119" i="37" s="1"/>
  <c r="BQ119" i="37"/>
  <c r="AV40" i="37"/>
  <c r="BF40" i="37"/>
  <c r="BG40" i="37" s="1"/>
  <c r="BH40" i="37" s="1"/>
  <c r="BN40" i="37" s="1"/>
  <c r="BO40" i="37" s="1"/>
  <c r="BP40" i="37" s="1"/>
  <c r="BD40" i="37" s="1"/>
  <c r="BQ167" i="37"/>
  <c r="BT167" i="37"/>
  <c r="BS167" i="37"/>
  <c r="BF36" i="37"/>
  <c r="BG36" i="37" s="1"/>
  <c r="BH36" i="37" s="1"/>
  <c r="BN36" i="37" s="1"/>
  <c r="BO36" i="37" s="1"/>
  <c r="BP36" i="37" s="1"/>
  <c r="BD36" i="37" s="1"/>
  <c r="AV36" i="37"/>
  <c r="BT211" i="37"/>
  <c r="BS211" i="37"/>
  <c r="BQ211" i="37"/>
  <c r="BQ238" i="37"/>
  <c r="BT238" i="37"/>
  <c r="BS238" i="37"/>
  <c r="BQ152" i="37"/>
  <c r="BT152" i="37"/>
  <c r="BS152" i="37"/>
  <c r="BQ147" i="37"/>
  <c r="BT147" i="37"/>
  <c r="BS147" i="37"/>
  <c r="BQ151" i="37"/>
  <c r="BS151" i="37"/>
  <c r="BT151" i="37"/>
  <c r="BR233" i="37"/>
  <c r="BT69" i="37"/>
  <c r="BS69" i="37"/>
  <c r="BQ69" i="37"/>
  <c r="AV35" i="37"/>
  <c r="BF35" i="37"/>
  <c r="BG35" i="37" s="1"/>
  <c r="BH35" i="37" s="1"/>
  <c r="BN35" i="37" s="1"/>
  <c r="BO35" i="37" s="1"/>
  <c r="BP35" i="37" s="1"/>
  <c r="BD35" i="37" s="1"/>
  <c r="BT82" i="37"/>
  <c r="BQ82" i="37"/>
  <c r="BS82" i="37"/>
  <c r="BQ246" i="37"/>
  <c r="BS246" i="37"/>
  <c r="BT246" i="37"/>
  <c r="BR246" i="37" s="1"/>
  <c r="BQ256" i="37"/>
  <c r="BS256" i="37"/>
  <c r="BT256" i="37"/>
  <c r="BR256" i="37" s="1"/>
  <c r="BT143" i="37"/>
  <c r="BS143" i="37"/>
  <c r="BQ143" i="37"/>
  <c r="BQ94" i="37"/>
  <c r="BT94" i="37"/>
  <c r="BS94" i="37"/>
  <c r="BT276" i="37"/>
  <c r="BS276" i="37"/>
  <c r="BQ276" i="37"/>
  <c r="BT80" i="37"/>
  <c r="BS80" i="37"/>
  <c r="BQ80" i="37"/>
  <c r="AV62" i="37"/>
  <c r="BF62" i="37"/>
  <c r="BG62" i="37" s="1"/>
  <c r="BH62" i="37" s="1"/>
  <c r="BN62" i="37" s="1"/>
  <c r="BO62" i="37" s="1"/>
  <c r="BP62" i="37" s="1"/>
  <c r="BD62" i="37" s="1"/>
  <c r="BT154" i="37"/>
  <c r="BQ154" i="37"/>
  <c r="BS154" i="37"/>
  <c r="BQ257" i="37"/>
  <c r="BS257" i="37"/>
  <c r="BT257" i="37"/>
  <c r="BF61" i="37"/>
  <c r="BG61" i="37" s="1"/>
  <c r="BH61" i="37" s="1"/>
  <c r="BN61" i="37" s="1"/>
  <c r="BO61" i="37" s="1"/>
  <c r="BP61" i="37" s="1"/>
  <c r="BD61" i="37" s="1"/>
  <c r="AV61" i="37"/>
  <c r="BT134" i="37"/>
  <c r="BQ134" i="37"/>
  <c r="BS134" i="37"/>
  <c r="BQ146" i="37"/>
  <c r="BT146" i="37"/>
  <c r="BS146" i="37"/>
  <c r="BQ114" i="37"/>
  <c r="BT114" i="37"/>
  <c r="BS114" i="37"/>
  <c r="BS66" i="37"/>
  <c r="BT66" i="37"/>
  <c r="BQ66" i="37"/>
  <c r="AV47" i="37"/>
  <c r="BF47" i="37"/>
  <c r="BG47" i="37" s="1"/>
  <c r="BH47" i="37" s="1"/>
  <c r="BN47" i="37" s="1"/>
  <c r="BO47" i="37" s="1"/>
  <c r="BP47" i="37" s="1"/>
  <c r="BD47" i="37" s="1"/>
  <c r="BT240" i="37"/>
  <c r="BS240" i="37"/>
  <c r="BQ240" i="37"/>
  <c r="BQ228" i="37"/>
  <c r="BT228" i="37"/>
  <c r="BS228" i="37"/>
  <c r="BT209" i="37"/>
  <c r="BS209" i="37"/>
  <c r="BQ209" i="37"/>
  <c r="AV56" i="37"/>
  <c r="BF56" i="37"/>
  <c r="BG56" i="37" s="1"/>
  <c r="BH56" i="37" s="1"/>
  <c r="BN56" i="37" s="1"/>
  <c r="BO56" i="37" s="1"/>
  <c r="BP56" i="37" s="1"/>
  <c r="BD56" i="37" s="1"/>
  <c r="BF31" i="37"/>
  <c r="BG31" i="37" s="1"/>
  <c r="BH31" i="37" s="1"/>
  <c r="BN31" i="37" s="1"/>
  <c r="BO31" i="37" s="1"/>
  <c r="BP31" i="37" s="1"/>
  <c r="BD31" i="37" s="1"/>
  <c r="AV31" i="37"/>
  <c r="BT165" i="37"/>
  <c r="BS165" i="37"/>
  <c r="BQ165" i="37"/>
  <c r="BF45" i="37"/>
  <c r="BG45" i="37" s="1"/>
  <c r="BH45" i="37" s="1"/>
  <c r="BN45" i="37" s="1"/>
  <c r="BO45" i="37" s="1"/>
  <c r="BP45" i="37" s="1"/>
  <c r="BD45" i="37" s="1"/>
  <c r="AV45" i="37"/>
  <c r="BT252" i="37"/>
  <c r="BS252" i="37"/>
  <c r="BQ252" i="37"/>
  <c r="BF49" i="37"/>
  <c r="BG49" i="37" s="1"/>
  <c r="BH49" i="37" s="1"/>
  <c r="BN49" i="37" s="1"/>
  <c r="BO49" i="37" s="1"/>
  <c r="BP49" i="37" s="1"/>
  <c r="BD49" i="37" s="1"/>
  <c r="AV49" i="37"/>
  <c r="BS265" i="37"/>
  <c r="BQ265" i="37"/>
  <c r="BT265" i="37"/>
  <c r="BT184" i="37"/>
  <c r="BS184" i="37"/>
  <c r="BQ184" i="37"/>
  <c r="BT213" i="37"/>
  <c r="BS213" i="37"/>
  <c r="BQ213" i="37"/>
  <c r="BQ183" i="37"/>
  <c r="BS183" i="37"/>
  <c r="BT183" i="37"/>
  <c r="BR183" i="37" s="1"/>
  <c r="BS241" i="37"/>
  <c r="BQ241" i="37"/>
  <c r="BT241" i="37"/>
  <c r="BR241" i="37" s="1"/>
  <c r="AV55" i="37"/>
  <c r="BF55" i="37"/>
  <c r="BG55" i="37" s="1"/>
  <c r="BH55" i="37" s="1"/>
  <c r="BN55" i="37" s="1"/>
  <c r="BO55" i="37" s="1"/>
  <c r="BP55" i="37" s="1"/>
  <c r="BD55" i="37" s="1"/>
  <c r="BT178" i="37"/>
  <c r="BR178" i="37" s="1"/>
  <c r="BQ178" i="37"/>
  <c r="BS178" i="37"/>
  <c r="BT234" i="37"/>
  <c r="BQ234" i="37"/>
  <c r="BS234" i="37"/>
  <c r="BQ101" i="37"/>
  <c r="BT101" i="37"/>
  <c r="BS101" i="37"/>
  <c r="BT201" i="37"/>
  <c r="BS201" i="37"/>
  <c r="BQ201" i="37"/>
  <c r="BQ129" i="37"/>
  <c r="BT129" i="37"/>
  <c r="BS129" i="37"/>
  <c r="AV43" i="37"/>
  <c r="BF43" i="37"/>
  <c r="BG43" i="37" s="1"/>
  <c r="BH43" i="37" s="1"/>
  <c r="BN43" i="37" s="1"/>
  <c r="BO43" i="37" s="1"/>
  <c r="BP43" i="37" s="1"/>
  <c r="BD43" i="37" s="1"/>
  <c r="BQ230" i="37"/>
  <c r="BT230" i="37"/>
  <c r="BS230" i="37"/>
  <c r="BQ136" i="37"/>
  <c r="BT136" i="37"/>
  <c r="BS136" i="37"/>
  <c r="BT78" i="37"/>
  <c r="BS78" i="37"/>
  <c r="BQ78" i="37"/>
  <c r="BT102" i="37"/>
  <c r="BS102" i="37"/>
  <c r="BQ102" i="37"/>
  <c r="BF28" i="37"/>
  <c r="BG28" i="37" s="1"/>
  <c r="BH28" i="37" s="1"/>
  <c r="BN28" i="37" s="1"/>
  <c r="BO28" i="37" s="1"/>
  <c r="BP28" i="37" s="1"/>
  <c r="BD28" i="37" s="1"/>
  <c r="AV28" i="37"/>
  <c r="BS191" i="37"/>
  <c r="BT191" i="37"/>
  <c r="BR191" i="37" s="1"/>
  <c r="BQ191" i="37"/>
  <c r="BS110" i="37"/>
  <c r="BT110" i="37"/>
  <c r="BR110" i="37" s="1"/>
  <c r="BQ110" i="37"/>
  <c r="BS112" i="37"/>
  <c r="BT112" i="37"/>
  <c r="BR112" i="37" s="1"/>
  <c r="BQ112" i="37"/>
  <c r="BF60" i="37"/>
  <c r="BG60" i="37" s="1"/>
  <c r="BH60" i="37" s="1"/>
  <c r="BN60" i="37" s="1"/>
  <c r="BO60" i="37" s="1"/>
  <c r="BP60" i="37" s="1"/>
  <c r="BD60" i="37" s="1"/>
  <c r="AV60" i="37"/>
  <c r="BT227" i="37"/>
  <c r="BS227" i="37"/>
  <c r="BQ227" i="37"/>
  <c r="BQ196" i="37"/>
  <c r="BT196" i="37"/>
  <c r="BS196" i="37"/>
  <c r="AV50" i="37"/>
  <c r="BF50" i="37"/>
  <c r="BG50" i="37" s="1"/>
  <c r="BH50" i="37" s="1"/>
  <c r="BN50" i="37" s="1"/>
  <c r="BO50" i="37" s="1"/>
  <c r="BP50" i="37" s="1"/>
  <c r="BD50" i="37" s="1"/>
  <c r="BT138" i="37"/>
  <c r="BS138" i="37"/>
  <c r="BQ138" i="37"/>
  <c r="BQ190" i="37"/>
  <c r="BT190" i="37"/>
  <c r="BS190" i="37"/>
  <c r="BQ285" i="37"/>
  <c r="BT285" i="37"/>
  <c r="BS285" i="37"/>
  <c r="BS158" i="37"/>
  <c r="BT158" i="37"/>
  <c r="BR158" i="37" s="1"/>
  <c r="BQ158" i="37"/>
  <c r="BS76" i="37"/>
  <c r="BQ76" i="37"/>
  <c r="BT76" i="37"/>
  <c r="BR76" i="37" s="1"/>
  <c r="BQ239" i="37"/>
  <c r="BT239" i="37"/>
  <c r="BS239" i="37"/>
  <c r="BQ70" i="37"/>
  <c r="BT70" i="37"/>
  <c r="BS70" i="37"/>
  <c r="BS77" i="37"/>
  <c r="BT77" i="37"/>
  <c r="BR77" i="37" s="1"/>
  <c r="BQ77" i="37"/>
  <c r="BT90" i="37"/>
  <c r="BS90" i="37"/>
  <c r="BQ90" i="37"/>
  <c r="BT164" i="37"/>
  <c r="BS164" i="37"/>
  <c r="BQ164" i="37"/>
  <c r="BQ99" i="37"/>
  <c r="BT99" i="37"/>
  <c r="BR99" i="37" s="1"/>
  <c r="BS99" i="37"/>
  <c r="BQ162" i="37"/>
  <c r="BT162" i="37"/>
  <c r="BS162" i="37"/>
  <c r="BS283" i="37"/>
  <c r="BQ283" i="37"/>
  <c r="BT283" i="37"/>
  <c r="BT214" i="37"/>
  <c r="BS214" i="37"/>
  <c r="BQ214" i="37"/>
  <c r="BQ83" i="37"/>
  <c r="BS83" i="37"/>
  <c r="BT83" i="37"/>
  <c r="BR83" i="37" s="1"/>
  <c r="BQ108" i="37"/>
  <c r="BT108" i="37"/>
  <c r="BS108" i="37"/>
  <c r="BQ117" i="37"/>
  <c r="BT117" i="37"/>
  <c r="BS117" i="37"/>
  <c r="BQ127" i="37"/>
  <c r="BS127" i="37"/>
  <c r="BT127" i="37"/>
  <c r="BQ270" i="37"/>
  <c r="BS270" i="37"/>
  <c r="BT270" i="37"/>
  <c r="BR270" i="37" s="1"/>
  <c r="BS248" i="37"/>
  <c r="BQ248" i="37"/>
  <c r="BT248" i="37"/>
  <c r="BR248" i="37" s="1"/>
  <c r="BR79" i="37" l="1"/>
  <c r="BR271" i="37"/>
  <c r="BR98" i="37"/>
  <c r="BR108" i="37"/>
  <c r="BR147" i="37"/>
  <c r="BR73" i="37"/>
  <c r="BR74" i="37"/>
  <c r="BR223" i="37"/>
  <c r="BR258" i="37"/>
  <c r="CS5" i="41"/>
  <c r="CS3" i="41" a="1"/>
  <c r="CS3" i="41" s="1"/>
  <c r="CS4" i="41"/>
  <c r="BR150" i="37"/>
  <c r="BR103" i="37"/>
  <c r="BR114" i="37"/>
  <c r="BR222" i="37"/>
  <c r="BR283" i="37"/>
  <c r="BR194" i="37"/>
  <c r="BR127" i="37"/>
  <c r="BR257" i="37"/>
  <c r="BR107" i="37"/>
  <c r="BR89" i="37"/>
  <c r="BR71" i="37"/>
  <c r="BR249" i="37"/>
  <c r="BR180" i="37"/>
  <c r="BR66" i="37"/>
  <c r="BR81" i="37"/>
  <c r="BR261" i="37"/>
  <c r="BR177" i="37"/>
  <c r="BR205" i="37"/>
  <c r="BR175" i="37"/>
  <c r="BR144" i="37"/>
  <c r="BR202" i="37"/>
  <c r="BR170" i="37"/>
  <c r="BR200" i="37"/>
  <c r="BR245" i="37"/>
  <c r="BR155" i="37"/>
  <c r="BR254" i="37"/>
  <c r="BR172" i="37"/>
  <c r="BR181" i="37"/>
  <c r="BR88" i="37"/>
  <c r="BR151" i="37"/>
  <c r="BR113" i="37"/>
  <c r="BS43" i="37"/>
  <c r="BT43" i="37"/>
  <c r="BQ43" i="37"/>
  <c r="BR290" i="37"/>
  <c r="BT55" i="37"/>
  <c r="BS55" i="37"/>
  <c r="BQ55" i="37"/>
  <c r="BT63" i="37"/>
  <c r="BS63" i="37"/>
  <c r="BQ63" i="37"/>
  <c r="BR135" i="37"/>
  <c r="BR189" i="37"/>
  <c r="BR149" i="37"/>
  <c r="BR123" i="37"/>
  <c r="BS44" i="37"/>
  <c r="BQ44" i="37"/>
  <c r="BT44" i="37"/>
  <c r="BR148" i="37"/>
  <c r="BR288" i="37"/>
  <c r="BR218" i="37"/>
  <c r="BR225" i="37"/>
  <c r="BR72" i="37"/>
  <c r="BR164" i="37"/>
  <c r="BR129" i="37"/>
  <c r="BR152" i="37"/>
  <c r="BR215" i="37"/>
  <c r="BQ48" i="37"/>
  <c r="BS48" i="37"/>
  <c r="BT48" i="37"/>
  <c r="BR48" i="37" s="1"/>
  <c r="BR159" i="37"/>
  <c r="BT54" i="37"/>
  <c r="BS54" i="37"/>
  <c r="BQ54" i="37"/>
  <c r="BT65" i="37"/>
  <c r="BS65" i="37"/>
  <c r="BQ65" i="37"/>
  <c r="BR87" i="37"/>
  <c r="BR193" i="37"/>
  <c r="BR122" i="37"/>
  <c r="BR91" i="37"/>
  <c r="BR282" i="37"/>
  <c r="BR244" i="37"/>
  <c r="BR130" i="37"/>
  <c r="BR208" i="37"/>
  <c r="BR250" i="37"/>
  <c r="BT60" i="37"/>
  <c r="BS60" i="37"/>
  <c r="BQ60" i="37"/>
  <c r="BT30" i="37"/>
  <c r="BS30" i="37"/>
  <c r="BQ30" i="37"/>
  <c r="BQ32" i="37"/>
  <c r="BT32" i="37"/>
  <c r="BS32" i="37"/>
  <c r="BT47" i="37"/>
  <c r="BS47" i="37"/>
  <c r="BQ47" i="37"/>
  <c r="BR141" i="37"/>
  <c r="BR243" i="37"/>
  <c r="BR267" i="37"/>
  <c r="BR280" i="37"/>
  <c r="BR229" i="37"/>
  <c r="BR169" i="37"/>
  <c r="BR226" i="37"/>
  <c r="BR69" i="37"/>
  <c r="BR260" i="37"/>
  <c r="BR126" i="37"/>
  <c r="BR232" i="37"/>
  <c r="BR136" i="37"/>
  <c r="BR213" i="37"/>
  <c r="BR165" i="37"/>
  <c r="BR128" i="37"/>
  <c r="BR231" i="37"/>
  <c r="BR156" i="37"/>
  <c r="BQ41" i="37"/>
  <c r="BT41" i="37"/>
  <c r="BS41" i="37"/>
  <c r="BR262" i="37"/>
  <c r="BR153" i="37"/>
  <c r="BR160" i="37"/>
  <c r="BR106" i="37"/>
  <c r="BR85" i="37"/>
  <c r="BR132" i="37"/>
  <c r="BR117" i="37"/>
  <c r="BR234" i="37"/>
  <c r="BQ31" i="37"/>
  <c r="BT31" i="37"/>
  <c r="BS31" i="37"/>
  <c r="BR284" i="37"/>
  <c r="BR142" i="37"/>
  <c r="BR163" i="37"/>
  <c r="BT33" i="37"/>
  <c r="BS33" i="37"/>
  <c r="BQ33" i="37"/>
  <c r="BR176" i="37"/>
  <c r="BQ34" i="37"/>
  <c r="BT34" i="37"/>
  <c r="BS34" i="37"/>
  <c r="BR125" i="37"/>
  <c r="BR84" i="37"/>
  <c r="BS40" i="37"/>
  <c r="BQ40" i="37"/>
  <c r="BT40" i="37"/>
  <c r="BR196" i="37"/>
  <c r="BR209" i="37"/>
  <c r="BR146" i="37"/>
  <c r="BR92" i="37"/>
  <c r="BS52" i="37"/>
  <c r="BT52" i="37"/>
  <c r="BR52" i="37" s="1"/>
  <c r="BQ52" i="37"/>
  <c r="BR115" i="37"/>
  <c r="BT28" i="37"/>
  <c r="BS28" i="37"/>
  <c r="BQ28" i="37"/>
  <c r="BR80" i="37"/>
  <c r="BR124" i="37"/>
  <c r="BR199" i="37"/>
  <c r="BR228" i="37"/>
  <c r="BR105" i="37"/>
  <c r="BR168" i="37"/>
  <c r="BR286" i="37"/>
  <c r="BQ46" i="37"/>
  <c r="BT46" i="37"/>
  <c r="BS46" i="37"/>
  <c r="BR139" i="37"/>
  <c r="BR90" i="37"/>
  <c r="BR227" i="37"/>
  <c r="BR102" i="37"/>
  <c r="BR252" i="37"/>
  <c r="BR134" i="37"/>
  <c r="BR276" i="37"/>
  <c r="BR238" i="37"/>
  <c r="BR204" i="37"/>
  <c r="BR207" i="37"/>
  <c r="BR214" i="37"/>
  <c r="BR201" i="37"/>
  <c r="BR279" i="37"/>
  <c r="BR118" i="37"/>
  <c r="BT61" i="37"/>
  <c r="BQ61" i="37"/>
  <c r="BS61" i="37"/>
  <c r="BR94" i="37"/>
  <c r="BR192" i="37"/>
  <c r="BR97" i="37"/>
  <c r="BR251" i="37"/>
  <c r="BR275" i="37"/>
  <c r="BT57" i="37"/>
  <c r="BQ57" i="37"/>
  <c r="BS57" i="37"/>
  <c r="BS42" i="37"/>
  <c r="BQ42" i="37"/>
  <c r="BT42" i="37"/>
  <c r="BR211" i="37"/>
  <c r="BR212" i="37"/>
  <c r="BR131" i="37"/>
  <c r="BR235" i="37"/>
  <c r="BR70" i="37"/>
  <c r="BQ59" i="37"/>
  <c r="BT59" i="37"/>
  <c r="BS59" i="37"/>
  <c r="BR121" i="37"/>
  <c r="BR263" i="37"/>
  <c r="BT36" i="37"/>
  <c r="BQ36" i="37"/>
  <c r="BS36" i="37"/>
  <c r="BR289" i="37"/>
  <c r="BQ27" i="37"/>
  <c r="BS27" i="37"/>
  <c r="BT27" i="37"/>
  <c r="BR239" i="37"/>
  <c r="BR138" i="37"/>
  <c r="BR230" i="37"/>
  <c r="BR184" i="37"/>
  <c r="BT56" i="37"/>
  <c r="BS56" i="37"/>
  <c r="BQ56" i="37"/>
  <c r="BR154" i="37"/>
  <c r="BR167" i="37"/>
  <c r="BR216" i="37"/>
  <c r="BR133" i="37"/>
  <c r="BR86" i="37"/>
  <c r="BT29" i="37"/>
  <c r="BS29" i="37"/>
  <c r="BQ29" i="37"/>
  <c r="BR269" i="37"/>
  <c r="BR278" i="37"/>
  <c r="BR217" i="37"/>
  <c r="BR68" i="37"/>
  <c r="BR96" i="37"/>
  <c r="BS49" i="37"/>
  <c r="BQ49" i="37"/>
  <c r="BT49" i="37"/>
  <c r="BR111" i="37"/>
  <c r="BR100" i="37"/>
  <c r="BR259" i="37"/>
  <c r="BR179" i="37"/>
  <c r="BS37" i="37"/>
  <c r="BQ37" i="37"/>
  <c r="BT37" i="37"/>
  <c r="BR82" i="37"/>
  <c r="BT39" i="37"/>
  <c r="BS39" i="37"/>
  <c r="BQ39" i="37"/>
  <c r="BR274" i="37"/>
  <c r="BR266" i="37"/>
  <c r="BT35" i="37"/>
  <c r="BQ35" i="37"/>
  <c r="BS35" i="37"/>
  <c r="BS53" i="37"/>
  <c r="BT53" i="37"/>
  <c r="BQ53" i="37"/>
  <c r="BR285" i="37"/>
  <c r="BR120" i="37"/>
  <c r="BR197" i="37"/>
  <c r="BT45" i="37"/>
  <c r="BS45" i="37"/>
  <c r="BQ45" i="37"/>
  <c r="BR240" i="37"/>
  <c r="BR78" i="37"/>
  <c r="BR101" i="37"/>
  <c r="BT38" i="37"/>
  <c r="BS38" i="37"/>
  <c r="BQ38" i="37"/>
  <c r="BR190" i="37"/>
  <c r="BR253" i="37"/>
  <c r="BR182" i="37"/>
  <c r="BT51" i="37"/>
  <c r="BQ51" i="37"/>
  <c r="BS51" i="37"/>
  <c r="BR162" i="37"/>
  <c r="BR143" i="37"/>
  <c r="BR242" i="37"/>
  <c r="BT50" i="37"/>
  <c r="BQ50" i="37"/>
  <c r="BS50" i="37"/>
  <c r="BR265" i="37"/>
  <c r="BQ62" i="37"/>
  <c r="BT62" i="37"/>
  <c r="BS62" i="37"/>
  <c r="BR140" i="37"/>
  <c r="BR185" i="37"/>
  <c r="BR281" i="37"/>
  <c r="BT58" i="37"/>
  <c r="BS58" i="37"/>
  <c r="BQ58" i="37"/>
  <c r="BT64" i="37"/>
  <c r="BQ64" i="37"/>
  <c r="BS64" i="37"/>
  <c r="BR171" i="37"/>
  <c r="BR116" i="37"/>
  <c r="BR220" i="37"/>
  <c r="BR219" i="37"/>
  <c r="BR264" i="37"/>
  <c r="BR67" i="37"/>
  <c r="BR188" i="37"/>
  <c r="BR42" i="37" l="1"/>
  <c r="BR43" i="37"/>
  <c r="BR37" i="37"/>
  <c r="BR40" i="37"/>
  <c r="BR27" i="37"/>
  <c r="BR34" i="37"/>
  <c r="BR30" i="37"/>
  <c r="BR44" i="37"/>
  <c r="BR38" i="37"/>
  <c r="BR49" i="37"/>
  <c r="BR33" i="37"/>
  <c r="BR46" i="37"/>
  <c r="BR50" i="37"/>
  <c r="BR39" i="37"/>
  <c r="BR45" i="37"/>
  <c r="BR55" i="37"/>
  <c r="BR58" i="37"/>
  <c r="BR51" i="37"/>
  <c r="BR36" i="37"/>
  <c r="BR57" i="37"/>
  <c r="BR53" i="37"/>
  <c r="BR65" i="37"/>
  <c r="BR64" i="37"/>
  <c r="BR32" i="37"/>
  <c r="BR59" i="37"/>
  <c r="BR41" i="37"/>
  <c r="BR61" i="37"/>
  <c r="BR63" i="37"/>
  <c r="BR31" i="37"/>
  <c r="BR47" i="37"/>
  <c r="BR29" i="37"/>
  <c r="BR28" i="37"/>
  <c r="BR54" i="37"/>
  <c r="BR62" i="37"/>
  <c r="BR35" i="37"/>
  <c r="BR56" i="37"/>
  <c r="BR60" i="37"/>
  <c r="CS4" i="37" l="1"/>
  <c r="CS3" i="37" a="1"/>
  <c r="CS3" i="37" s="1"/>
  <c r="CS5" i="37"/>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<sst xmlns="http://schemas.openxmlformats.org/spreadsheetml/2006/main" count="12426" uniqueCount="1856">
  <si>
    <t>FIN</t>
  </si>
  <si>
    <t>.</t>
  </si>
  <si>
    <t xml:space="preserve"> la réglementation en matière d'hygiène et HACCP.</t>
  </si>
  <si>
    <t>L'utilisation professionnelle des recettes vous engage à connaître</t>
  </si>
  <si>
    <t>de la cellule A rouge</t>
  </si>
  <si>
    <t xml:space="preserve">3 - Cliquez sur la flèche Filtre </t>
  </si>
  <si>
    <t>TERRINE DE VOLAILLE</t>
  </si>
  <si>
    <t>2 - Données &gt; Filtre</t>
  </si>
  <si>
    <t>◄ pour affichage largeur 11</t>
  </si>
  <si>
    <t>Masquez</t>
  </si>
  <si>
    <t>Masquez cette colonne ou largeur = 0.2 ►</t>
  </si>
  <si>
    <t>A</t>
  </si>
  <si>
    <t>►</t>
  </si>
  <si>
    <t>TERRINE DE VIANDE</t>
  </si>
  <si>
    <t>1 - positionnez vous sur la cellule A rouge</t>
  </si>
  <si>
    <t>Comment masquer les lignes</t>
  </si>
  <si>
    <t>Calcul du Nb de caractères et d'espaces en fonction du nombre de colonne supprimez les lettres en trop ABCDEFGHIJKLMNOPQRSTUVWXYZ</t>
  </si>
  <si>
    <t>Col.15</t>
  </si>
  <si>
    <t>Col.14</t>
  </si>
  <si>
    <t>Col.13</t>
  </si>
  <si>
    <t>Col.12</t>
  </si>
  <si>
    <t>Col.11</t>
  </si>
  <si>
    <t>Col.10</t>
  </si>
  <si>
    <t>Col.9</t>
  </si>
  <si>
    <t>Col.8</t>
  </si>
  <si>
    <t>Col.7</t>
  </si>
  <si>
    <t>Col.6</t>
  </si>
  <si>
    <t>Col.5</t>
  </si>
  <si>
    <t>Col.4</t>
  </si>
  <si>
    <t>Col.3</t>
  </si>
  <si>
    <t>Col.2</t>
  </si>
  <si>
    <t>masquer les lignes</t>
  </si>
  <si>
    <t>Calcul du Nb de caractères et d'espaces en fonction du nombre de colonne su</t>
  </si>
  <si>
    <t>C:\Users\Joel\Desktop\CHANTIER\recettes\[ff.97.recettes de stephane.OK.27.09.xlsx]Feuil4</t>
  </si>
  <si>
    <t>Adresse PC</t>
  </si>
  <si>
    <t>TERRINE DE POISSON</t>
  </si>
  <si>
    <t>les flèches indiquent que la ligne est inutilisée vous pouvez donc</t>
  </si>
  <si>
    <t>④. et ainsi de suite (1 espace = 1 caractère)</t>
  </si>
  <si>
    <t>Lien Auteur @</t>
  </si>
  <si>
    <t>③. collez ce texte coupé dans les lignes suivantes</t>
  </si>
  <si>
    <t xml:space="preserve">2 - Données &gt; Filtre - 3 - Cliquez sur la flèche Filtre de la cellule A rouge - décochez sélectionner tout - et Cochez A      </t>
  </si>
  <si>
    <t>Recopiez votre texte sur</t>
  </si>
  <si>
    <t>avec fonction puis faites les rectifications</t>
  </si>
  <si>
    <t xml:space="preserve">②.dans la barre de formules coupez le texte qui déborde </t>
  </si>
  <si>
    <t xml:space="preserve">Comment masquer les lignes - 1 - positionnez vous sur la cellule A rouge et sur ①le/la &gt;       </t>
  </si>
  <si>
    <t>Nb.caractères par ligne &gt;</t>
  </si>
  <si>
    <t>TERRINE DE LÉGUMES</t>
  </si>
  <si>
    <t>ne correspondent pas toujours . Pour vérifier cela regardez les largeurs</t>
  </si>
  <si>
    <t>* *</t>
  </si>
  <si>
    <t>Difficulté : 1*Facile - 4**** Difficile &gt;</t>
  </si>
  <si>
    <t>Utilité : lorsque vous collez un document dans une feuille vierge les largeurs</t>
  </si>
  <si>
    <t>Pour diviser le texte sur plusieurs lignes, vous pouvez suivre ces étapes :</t>
  </si>
  <si>
    <t>Coût : 1* économique - 4**** luxe &gt;</t>
  </si>
  <si>
    <t>largeur réelle avec formule</t>
  </si>
  <si>
    <t>SAUCE FROIDE</t>
  </si>
  <si>
    <t>largeur conseillée</t>
  </si>
  <si>
    <t>Compteur de caractères cliquez dans le cadre et collez votre texte dans la barre de formules - formule pour afficher à la fois le nombre de caractères sans les espaces, ainsi que le nombre d'espaces dans la cellule :</t>
  </si>
  <si>
    <t>Largeurs de colonnes</t>
  </si>
  <si>
    <t>Refroidissement &gt;</t>
  </si>
  <si>
    <t>en combien de lignes devez vous couper ce texte pour le nombre de caractères</t>
  </si>
  <si>
    <t xml:space="preserve">Total </t>
  </si>
  <si>
    <t>Temps de : Préparation et cuisson &gt;</t>
  </si>
  <si>
    <t>Compteur de caractères coller votre texte dans la barre de formules</t>
  </si>
  <si>
    <t>ABATS</t>
  </si>
  <si>
    <t>SAUCE EMULSIONNÉE CHAUDE</t>
  </si>
  <si>
    <t>toujours indiquer les sources</t>
  </si>
  <si>
    <t>ne pas copier les 14 lignes ci-dessous</t>
  </si>
  <si>
    <t>collez le lien vous renvoyant vers l'Auteur de la recette</t>
  </si>
  <si>
    <t>Lien internet</t>
  </si>
  <si>
    <t>SAUCISSON DE FOIE</t>
  </si>
  <si>
    <t>SAUCE CHAUDE</t>
  </si>
  <si>
    <t>Saisissez vos valeurs dans les cellules fond jaune</t>
  </si>
  <si>
    <t>Quoi ? Ça peut être des Kg - des cerises des morceaux ou ce que vous voulez</t>
  </si>
  <si>
    <t>le contenant saisissez  gastro(s) 1/1 - grille(s) - plat(s) - louche(s) etc..</t>
  </si>
  <si>
    <t xml:space="preserve">SAUCISSE </t>
  </si>
  <si>
    <t>SALADE SIMPLE</t>
  </si>
  <si>
    <t>Effectifs &gt;</t>
  </si>
  <si>
    <t>ROULADE</t>
  </si>
  <si>
    <t>SALADE COMPOSÉE</t>
  </si>
  <si>
    <t>Barquettes</t>
  </si>
  <si>
    <t>Nom du contenant (grille - barquette  etc) &gt;</t>
  </si>
  <si>
    <t>par Portion &gt;</t>
  </si>
  <si>
    <t>tranches</t>
  </si>
  <si>
    <t>Quoi ?</t>
  </si>
  <si>
    <t>RILLONS</t>
  </si>
  <si>
    <t>PATISSERIE TRAITEUR</t>
  </si>
  <si>
    <t>Quantité par contenant &gt;</t>
  </si>
  <si>
    <t>CONDITIONNEMENT (exemple)</t>
  </si>
  <si>
    <t>RILLETTES</t>
  </si>
  <si>
    <t>HORS D'ŒUVRE</t>
  </si>
  <si>
    <t xml:space="preserve">1 demi part - </t>
  </si>
  <si>
    <t>1 quart de melon</t>
  </si>
  <si>
    <t xml:space="preserve"> Poids si &gt; à 1 ; Kg  sinon  g</t>
  </si>
  <si>
    <t>880 demi(s)</t>
  </si>
  <si>
    <t>440 Kg</t>
  </si>
  <si>
    <t>demi(s)</t>
  </si>
  <si>
    <t>quart(s)</t>
  </si>
  <si>
    <t>QUENELLE</t>
  </si>
  <si>
    <t>FOIE GRAS</t>
  </si>
  <si>
    <t xml:space="preserve"> volumes  si &gt; à 1 ; L  sinon  cl</t>
  </si>
  <si>
    <t>880 demi/L</t>
  </si>
  <si>
    <t>440 L</t>
  </si>
  <si>
    <t>quart/L</t>
  </si>
  <si>
    <t>demi/L</t>
  </si>
  <si>
    <t xml:space="preserve">PATÉ DE FOIE </t>
  </si>
  <si>
    <t>ENTRÉE CHAUDE</t>
  </si>
  <si>
    <t>Poids et volumes arrondis</t>
  </si>
  <si>
    <t>Quelle différence</t>
  </si>
  <si>
    <t>PATE CAMPAGNE</t>
  </si>
  <si>
    <t>ENTRÉE FROIDE</t>
  </si>
  <si>
    <t>les poids inférieurs à 1 Kg sont exprimés en g</t>
  </si>
  <si>
    <t>Équivalences arrondies les poids supérieurs à 1 Kg sont exprimés en Kg</t>
  </si>
  <si>
    <t>750 g</t>
  </si>
  <si>
    <t>MORTADELLE</t>
  </si>
  <si>
    <t>CHAUD-FROID</t>
  </si>
  <si>
    <t>Poids Bruts</t>
  </si>
  <si>
    <t xml:space="preserve"> % Perte</t>
  </si>
  <si>
    <t>Brut Équivalences arrondies</t>
  </si>
  <si>
    <t>GALANTINE</t>
  </si>
  <si>
    <t>CANAPÉ</t>
  </si>
  <si>
    <t>différentes. Il est donc difficile de comparer. Avec cette colonne cela devient facile</t>
  </si>
  <si>
    <t xml:space="preserve">les Auteurs prévoient leur recettes pour des quantités ou un nombre de portions </t>
  </si>
  <si>
    <t xml:space="preserve">CHARCUTERIE PURE VOLAILLE </t>
  </si>
  <si>
    <t>ASPICS</t>
  </si>
  <si>
    <t>AGNEAU</t>
  </si>
  <si>
    <t xml:space="preserve">cette colonne vous permet de comparer les recettes . </t>
  </si>
  <si>
    <t>2 oignons</t>
  </si>
  <si>
    <t>vous pouvez saisir un autre poids selon vos besoins</t>
  </si>
  <si>
    <t>2 kg de boeuf à braiser (paleron, jarret, collier...)</t>
  </si>
  <si>
    <t xml:space="preserve">pour </t>
  </si>
  <si>
    <t>2 bouteille de vin rouge ( corsé)</t>
  </si>
  <si>
    <t>CHARCUTERIE LAPIN</t>
  </si>
  <si>
    <t>AMUSE BOUCHE</t>
  </si>
  <si>
    <t>VEAU</t>
  </si>
  <si>
    <t>Unités</t>
  </si>
  <si>
    <t>Poids</t>
  </si>
  <si>
    <t>CHARCUTERIE GIBIER</t>
  </si>
  <si>
    <t>TRAITEUR</t>
  </si>
  <si>
    <t>PORC</t>
  </si>
  <si>
    <t>1 Kg de produit pert combien à l'épluchage ou au parage -  en cuisson etc..</t>
  </si>
  <si>
    <t>Étape 1</t>
  </si>
  <si>
    <t>⑬  % Perte</t>
  </si>
  <si>
    <t>Bœuf Bourguignon pour 6 à 8 personnes</t>
  </si>
  <si>
    <t xml:space="preserve">BOUDIN NOIR </t>
  </si>
  <si>
    <t>VACHERIN</t>
  </si>
  <si>
    <t>GRATIN</t>
  </si>
  <si>
    <t>ne confondez pas prix au Kg et prix à la pièce</t>
  </si>
  <si>
    <t>⑬ Prix</t>
  </si>
  <si>
    <t>pour ne pas coller d'objets</t>
  </si>
  <si>
    <t>collage spécial Valeurs 123</t>
  </si>
  <si>
    <t xml:space="preserve"> modifiez le texte  ICI</t>
  </si>
  <si>
    <t>▼ Col.4</t>
  </si>
  <si>
    <t>▼ Col.3</t>
  </si>
  <si>
    <t>▼  Numérotation des phases prioritaires</t>
  </si>
  <si>
    <t>couper Col.2 en</t>
  </si>
  <si>
    <t>BOUDIN BLANC</t>
  </si>
  <si>
    <t>PUDDING</t>
  </si>
  <si>
    <t>RAGOUT</t>
  </si>
  <si>
    <t>selon modèles vous pouvez avoir :</t>
  </si>
  <si>
    <t xml:space="preserve">⓬  PHASES ESSENTIELLES  DE PROGRESSION </t>
  </si>
  <si>
    <t>▼ Collez la Col.3 du brouillon</t>
  </si>
  <si>
    <t>prioritaires</t>
  </si>
  <si>
    <t xml:space="preserve"> Col.3 Nb de caractères maxi &gt;</t>
  </si>
  <si>
    <t>caractères + espaces</t>
  </si>
  <si>
    <t>Nb.d' espaces</t>
  </si>
  <si>
    <t>Nb.de caractères</t>
  </si>
  <si>
    <t>Nb.de mots</t>
  </si>
  <si>
    <t>Sup.espace</t>
  </si>
  <si>
    <t>Remplacement</t>
  </si>
  <si>
    <t>"Brouillon" collage spécial (valeurs 123) dans Col.3 ou Col.4 pour respecter la mise en forme</t>
  </si>
  <si>
    <t>Actions</t>
  </si>
  <si>
    <t>récupérez du texte sur le net et collez le Col.3</t>
  </si>
  <si>
    <t>⑫ POINTS CLÉS  PHASES ESSENTIELLES  DE PROGRESSION</t>
  </si>
  <si>
    <t>Collage spécial Valeurs dans votre document</t>
  </si>
  <si>
    <t>BoeufBourguignon_2023-09-20.xlsx</t>
  </si>
  <si>
    <t>bourguignonne</t>
  </si>
  <si>
    <t>garniture</t>
  </si>
  <si>
    <t>cuisine</t>
  </si>
  <si>
    <t xml:space="preserve"> CONFIT</t>
  </si>
  <si>
    <t>PETITS FOURS</t>
  </si>
  <si>
    <t>SAUTÉ</t>
  </si>
  <si>
    <t>Saisissez le texte de remplacement.</t>
  </si>
  <si>
    <t>Recette mère</t>
  </si>
  <si>
    <t>Nom de l'élément</t>
  </si>
  <si>
    <t>Type d'Élément</t>
  </si>
  <si>
    <t>Famille</t>
  </si>
  <si>
    <t>▼ Collez le texte  colonne 3 et/ou 4</t>
  </si>
  <si>
    <t>ARCHIVAGE ET CLASSEMENT</t>
  </si>
  <si>
    <t>poulets</t>
  </si>
  <si>
    <t>❹</t>
  </si>
  <si>
    <t>❸</t>
  </si>
  <si>
    <t>❷</t>
  </si>
  <si>
    <t>❶</t>
  </si>
  <si>
    <t>❾ référence Auteur</t>
  </si>
  <si>
    <t>Kg</t>
  </si>
  <si>
    <t>CHARCUTERIE</t>
  </si>
  <si>
    <t>PATES DE FRUITS</t>
  </si>
  <si>
    <t>CRUSTACÉS</t>
  </si>
  <si>
    <t>couverts</t>
  </si>
  <si>
    <t>Fractionner le texte sur</t>
  </si>
  <si>
    <t xml:space="preserve">récupérez du texte sur le net et collez le dans cette colonne, collage spécial Valeurs 123 pour ne pas coller d'objets </t>
  </si>
  <si>
    <t>COLLEZ LA PARTIE DÉTACHABLE DANS CE CADRE</t>
  </si>
  <si>
    <t xml:space="preserve"> A dupliquer pour</t>
  </si>
  <si>
    <t>ATTENTION pour le texte : COLLAGE SPÉCIAL 1.2.3. VALEUR pour respecter la mise en forme</t>
  </si>
  <si>
    <t>dupliquer la recette avec la valeur saisie en ⓫</t>
  </si>
  <si>
    <t>Constituant de &gt;</t>
  </si>
  <si>
    <t>PATES A….</t>
  </si>
  <si>
    <t>ŒUFS</t>
  </si>
  <si>
    <t xml:space="preserve">C'est la valeur saisie dans cette cellule qu'Excel va utiliser pour </t>
  </si>
  <si>
    <t>FAMILLE à coller</t>
  </si>
  <si>
    <t>N° 3</t>
  </si>
  <si>
    <t>VOUS</t>
  </si>
  <si>
    <t>Auteur &gt;</t>
  </si>
  <si>
    <t>augmentez ou diminuez la valeur saisie</t>
  </si>
  <si>
    <t>Hauteur de cette ligne 33</t>
  </si>
  <si>
    <t>ICI</t>
  </si>
  <si>
    <t>POULET</t>
  </si>
  <si>
    <t>PATE SUCRÉE</t>
  </si>
  <si>
    <t>POTAGE</t>
  </si>
  <si>
    <t>modifiez la valeur cellule ❿</t>
  </si>
  <si>
    <t>Si les grammages ne vous conviennent pas</t>
  </si>
  <si>
    <t>POULE</t>
  </si>
  <si>
    <t>PATE SÈCHE</t>
  </si>
  <si>
    <t>VOLAILLES</t>
  </si>
  <si>
    <t>Produit de référence</t>
  </si>
  <si>
    <t>ou saisissez une quantité ou un poids d'un élément de la recette exemple</t>
  </si>
  <si>
    <t>cl</t>
  </si>
  <si>
    <t>dl</t>
  </si>
  <si>
    <t>L</t>
  </si>
  <si>
    <t>cuil.Soupe</t>
  </si>
  <si>
    <t>kg</t>
  </si>
  <si>
    <t>g</t>
  </si>
  <si>
    <t>ml</t>
  </si>
  <si>
    <t>PATE LEVÉE</t>
  </si>
  <si>
    <t>VIANDES</t>
  </si>
  <si>
    <t xml:space="preserve">en fonction de vos convives vous estimez cette recette pour combien </t>
  </si>
  <si>
    <t>❿ votre référence</t>
  </si>
  <si>
    <t>POISSON</t>
  </si>
  <si>
    <t>PATE A SAVARIN</t>
  </si>
  <si>
    <t>PREPARATIONS CHAUDES</t>
  </si>
  <si>
    <t>l'Auteur à prévu sa recette pour combien de couverts ou pour quel poids</t>
  </si>
  <si>
    <t>Kg de bœuf</t>
  </si>
  <si>
    <t>PATE A PAIN DE MIE</t>
  </si>
  <si>
    <t>POISSONS</t>
  </si>
  <si>
    <t xml:space="preserve">piment ou autres par exemple </t>
  </si>
  <si>
    <t>MOUTON</t>
  </si>
  <si>
    <t>PATE A PAIN</t>
  </si>
  <si>
    <t>PLATS COMPLETS</t>
  </si>
  <si>
    <t xml:space="preserve">allergène selon convives ou supprimer un ingrédient </t>
  </si>
  <si>
    <t xml:space="preserve">Vous pouvez également saisir la valeur 0 zéro pour un aliment </t>
  </si>
  <si>
    <t xml:space="preserve"> sans recommencer une nouvelle fiche</t>
  </si>
  <si>
    <t>LAPIN</t>
  </si>
  <si>
    <t>PATE A FEUILLETÉE</t>
  </si>
  <si>
    <t>PLAT PRINCIPAL</t>
  </si>
  <si>
    <t>en augmentant ou  diminuant pour faire varier le poids d'un aliment</t>
  </si>
  <si>
    <t xml:space="preserve">Vous pouvez détourner l'utilisation de la colonne Coefficient </t>
  </si>
  <si>
    <t>de diminuer ou d'éviter un ingrédient</t>
  </si>
  <si>
    <t>JUS / BOUILLON</t>
  </si>
  <si>
    <t>PATE A CROISSANTS</t>
  </si>
  <si>
    <t>PATISSERIES</t>
  </si>
  <si>
    <t>le Coefficient vous permet d'augmenter</t>
  </si>
  <si>
    <t>⑧ Coefficient</t>
  </si>
  <si>
    <t>GIBIER À POIL</t>
  </si>
  <si>
    <t>PATE A BRIOCHE</t>
  </si>
  <si>
    <t>LAITAGES FROMAGES</t>
  </si>
  <si>
    <t>Un point manquant ou un espace en plus et Excel ne reconnait pas. Donc faites du Copier / Coller</t>
  </si>
  <si>
    <t>GIBIER À PLUMES</t>
  </si>
  <si>
    <t>MOUSSES</t>
  </si>
  <si>
    <t>LAITAGES +FECULENTS</t>
  </si>
  <si>
    <t>Vous pouvez modifier le tableau de conversion en fonction de vos besoins, seule obligation : que les intitulés du tableau et les intitulés que vous collez dans votre colonne de recherche soient exactement identiques.</t>
  </si>
  <si>
    <t>les Valeurs de recherche sont en Kg - exemple 1 verre = 0.225</t>
  </si>
  <si>
    <t>FARCES</t>
  </si>
  <si>
    <t>MERINGUE</t>
  </si>
  <si>
    <t>GOUTER</t>
  </si>
  <si>
    <t xml:space="preserve"> 1 Bol = 0.350 Kg</t>
  </si>
  <si>
    <t xml:space="preserve"> 1 demi = 0.500 Kg</t>
  </si>
  <si>
    <t xml:space="preserve"> 1 Verre = 0.225 Kg</t>
  </si>
  <si>
    <t>1 ml = 0.001 Kg</t>
  </si>
  <si>
    <t>DINDE</t>
  </si>
  <si>
    <t>GATEAU</t>
  </si>
  <si>
    <t>FECULENTS</t>
  </si>
  <si>
    <t>1 cuil.Soupe = 0.010 Kg</t>
  </si>
  <si>
    <t>1 cl = 0.010 Kg</t>
  </si>
  <si>
    <t xml:space="preserve">  1 /10  = 0.100 Kg</t>
  </si>
  <si>
    <t>1 dl = 0.100 Kg</t>
  </si>
  <si>
    <t>1 quart = 0.250 Kg</t>
  </si>
  <si>
    <t>1 L litre = 1 Kg base eau</t>
  </si>
  <si>
    <t>GANACHE</t>
  </si>
  <si>
    <t>ENTREMET</t>
  </si>
  <si>
    <t>Tableau de correspondance</t>
  </si>
  <si>
    <t>Verre(s)</t>
  </si>
  <si>
    <t>COQUILLAGES</t>
  </si>
  <si>
    <t>ENTREMET GÉNOISE</t>
  </si>
  <si>
    <t>ENTRÉES</t>
  </si>
  <si>
    <t>/10</t>
  </si>
  <si>
    <t>CHARCUTERIES</t>
  </si>
  <si>
    <t>DESSERTS</t>
  </si>
  <si>
    <t>Collez une unité au choix</t>
  </si>
  <si>
    <t>CANARD</t>
  </si>
  <si>
    <t>CONFISERIES</t>
  </si>
  <si>
    <t>DESSERT ASSIETTE</t>
  </si>
  <si>
    <t>⑦g.kg.L.dl.cl.ml</t>
  </si>
  <si>
    <t>jaunes d'œufs</t>
  </si>
  <si>
    <t>CAILLES</t>
  </si>
  <si>
    <t>CHOCOLATS</t>
  </si>
  <si>
    <t>CUIDITES</t>
  </si>
  <si>
    <t>⑥ Poids ou Volume ajustez les décimales (+ ou - de 0 )</t>
  </si>
  <si>
    <t xml:space="preserve">⑤ Quoi </t>
  </si>
  <si>
    <t>lait</t>
  </si>
  <si>
    <t>BŒUF</t>
  </si>
  <si>
    <t>CHARLOTES</t>
  </si>
  <si>
    <t>CRUDITES</t>
  </si>
  <si>
    <t>④ Quantité ou Nombre d'unités selon fiche</t>
  </si>
  <si>
    <t>Collez</t>
  </si>
  <si>
    <t xml:space="preserve"> Denrées</t>
  </si>
  <si>
    <t>de</t>
  </si>
  <si>
    <t>Quoi</t>
  </si>
  <si>
    <t>Quantité</t>
  </si>
  <si>
    <t>Copiez</t>
  </si>
  <si>
    <t>BISCUITS</t>
  </si>
  <si>
    <t>COMPOSES VERTS</t>
  </si>
  <si>
    <t>③ Denrées</t>
  </si>
  <si>
    <t xml:space="preserve"> Vos poids et volumes Bruts avec coef.</t>
  </si>
  <si>
    <t>Poids Auteur sans coef.</t>
  </si>
  <si>
    <t>③</t>
  </si>
  <si>
    <t>⑥ Poids ou Volume</t>
  </si>
  <si>
    <t>⑤</t>
  </si>
  <si>
    <t>④</t>
  </si>
  <si>
    <t>?  &gt; Recette prévu pour quelle préparation</t>
  </si>
  <si>
    <t>ABATTIS</t>
  </si>
  <si>
    <t>BAVAROIS</t>
  </si>
  <si>
    <t>ACCOMPAGNEMENTS</t>
  </si>
  <si>
    <t>② l' AUTEUR :</t>
  </si>
  <si>
    <t>❿ Référence</t>
  </si>
  <si>
    <t>⓫  Dupliquée pour</t>
  </si>
  <si>
    <t>▼</t>
  </si>
  <si>
    <t>PATISSERIE</t>
  </si>
  <si>
    <t>CUISINE</t>
  </si>
  <si>
    <t>① le NOM DE LA RECETTE.FAMILLE</t>
  </si>
  <si>
    <t>&lt; Poids unitaire</t>
  </si>
  <si>
    <t>Coef.ajustement</t>
  </si>
  <si>
    <t>Mode d'emploi  express du "Postit"</t>
  </si>
  <si>
    <t>PROTÉINES</t>
  </si>
  <si>
    <t xml:space="preserve">famille à coller </t>
  </si>
  <si>
    <t xml:space="preserve">FAMILLE à coller </t>
  </si>
  <si>
    <t>Couleur diététique</t>
  </si>
  <si>
    <t>Pourquoi coller texte et quantités dans ce tableau ? Pour conserver la recette originale de l'Auteur et pour vérification en cas d'erreur de saisie</t>
  </si>
  <si>
    <t>Cette méthode s'applique aussi en cuisine et en charcuterie.</t>
  </si>
  <si>
    <t>colonnes</t>
  </si>
  <si>
    <t>donc si une formule n'affiche pas la valeur souhaitée vérifiez bien ces séparateurs</t>
  </si>
  <si>
    <t xml:space="preserve">Pour réaliser un gâteau, sélectionnez un biscuit, ajoutez des crèmes et un élément décoratif. </t>
  </si>
  <si>
    <t>lignes</t>
  </si>
  <si>
    <t>Fin du document cellule</t>
  </si>
  <si>
    <t>Récupérez la partie détachable qui vous intéresse et collez-la dans le modèle de fiche prévu.</t>
  </si>
  <si>
    <t xml:space="preserve">cellules vides </t>
  </si>
  <si>
    <t>Récupérez les formules et formats à adapter pour vos documents</t>
  </si>
  <si>
    <t xml:space="preserve">Il est inutile d'archiver des fiches complètes avec des formules gourmandes en mémoire. </t>
  </si>
  <si>
    <t>avec valeurs ou texte</t>
  </si>
  <si>
    <t>"Ce document est un exemple de ce que vous pouvez réaliser. Adaptez-le selon vos besoins."</t>
  </si>
  <si>
    <t xml:space="preserve">Chacune de ces sections détachable peut être archivée dans un répertoire alphabétique. </t>
  </si>
  <si>
    <t xml:space="preserve">Une recette (ex. : entremet pâtissier) est un assemblage de sous-recettes. </t>
  </si>
  <si>
    <t>Ce document est composé de :</t>
  </si>
  <si>
    <t>Attention selon version Excel et le Pays le séparateur de nombre peut être soit (une virgule,)   (un point virgule ;)   (ou un point .)</t>
  </si>
  <si>
    <t>Mode d'emploi détaillé adaptation selon modèle</t>
  </si>
  <si>
    <t>Mode d'emploi  (suite)</t>
  </si>
  <si>
    <t>① le NOM DE LA RECETTE.Auteur . Numérotation et FAMILLE</t>
  </si>
  <si>
    <t>saisissez le nom de la recette dans le cadre blanc sur la fiche</t>
  </si>
  <si>
    <t xml:space="preserve"> ne rien saisir dans la colonne fond gris </t>
  </si>
  <si>
    <t>NOM DE VOTRE RECETTE Col.2</t>
  </si>
  <si>
    <t>ne saisissez pas  ( le ou la )  exemple la Paélla mais Paélla</t>
  </si>
  <si>
    <t>ce cadre blanc est en liaison avec celui-ci</t>
  </si>
  <si>
    <t>Numérotez la fiche et collez la famille</t>
  </si>
  <si>
    <t>GAUCHE(V11;1)</t>
  </si>
  <si>
    <t>Comme pour la fiche recette :</t>
  </si>
  <si>
    <t>NOM DE VOTRE RECETTE cellule E79</t>
  </si>
  <si>
    <t>N</t>
  </si>
  <si>
    <t>Constituant de Quoi ?</t>
  </si>
  <si>
    <t>vous avez une partie "brouillon"</t>
  </si>
  <si>
    <t>Selon modèles de fiches certaines numérotations peuvent changer</t>
  </si>
  <si>
    <t>Infos complémentaires &gt; Constituant de quelle préparation : ?</t>
  </si>
  <si>
    <t xml:space="preserve">Constituant de quelle recette principale  si vous avez plusieurs "postits" </t>
  </si>
  <si>
    <t>pour la même recette  exemple TARTE PECHE NOISETTES</t>
  </si>
  <si>
    <t>modification 2024 j'ai ajouté un tableau et un résultat automatique -objectif faciliter les recherches dans un répertoire avec la fonction Trier</t>
  </si>
  <si>
    <t>Élargissez la colonne du brouillon au maximum pour la lecture du texte.Dans la barre de formule découpez la longueur du texte en trop pour le coller dans la ligne suivante et ainsi de suite en fonction du nombre de lignes indiquées colonne à droite</t>
  </si>
  <si>
    <t xml:space="preserve">Compteur de caractères Maxi et nombre de caractères excédentaires à couper </t>
  </si>
  <si>
    <t>ces informations sont reportées dans la seconde colonne du"Postit"</t>
  </si>
  <si>
    <t xml:space="preserve"> Col.3 Nb de caractères maxi ▼</t>
  </si>
  <si>
    <t>exemple d'un document RÉPERTOIRE ARCHIVAGE ET CLASSEMENT</t>
  </si>
  <si>
    <t>collage spécial Valeurs 123 pour ne pas coller d'objets ou d'images . Col 3 numérotation automatique; Col.2 pas de numérotation</t>
  </si>
  <si>
    <t>Alpha</t>
  </si>
  <si>
    <t>B.cuisine.garniture.bourguignonne.BoeufBourguignon_2023-09-20.xlsx</t>
  </si>
  <si>
    <t>récupération des infos de la seconde colonne dans un document Répertoire avec formules</t>
  </si>
  <si>
    <t>Produits à la pièce &gt;  nombre 27 jaunes d'œufs  et poids d' 1  jaune</t>
  </si>
  <si>
    <t>jaunes</t>
  </si>
  <si>
    <t>lorsque vous saisissez une valeur dans ④ Quantité ET dans ⑥ Poids ou Volume</t>
  </si>
  <si>
    <t>"de" s'affiche automatiquement pour éviter toute confusion " 27 " " jaunes d'œufs"  "de"  " 20 g"</t>
  </si>
  <si>
    <t>(0.001*20)</t>
  </si>
  <si>
    <t>farine</t>
  </si>
  <si>
    <t>(1*1.750)</t>
  </si>
  <si>
    <t>(0.5*01)</t>
  </si>
  <si>
    <t>pomme</t>
  </si>
  <si>
    <t>(0.25*3)</t>
  </si>
  <si>
    <t>cognac</t>
  </si>
  <si>
    <t>(0.01*2.5)</t>
  </si>
  <si>
    <t>pourquoi :   pour une affaire de mémoire et d'espace</t>
  </si>
  <si>
    <t>il ne sert à rien de coller des "Postits" entiers dans ces répertoires</t>
  </si>
  <si>
    <t>de plus vous n'avez pas besoin de stocker des lignes vides mais seulement les lignes utilisées</t>
  </si>
  <si>
    <t>Quantité ou nombre d'unités au choix</t>
  </si>
  <si>
    <t xml:space="preserve">lorsque vous saisissez ou collez du texte dans les colonnes suivantes vous n'avez pas de numérotation </t>
  </si>
  <si>
    <t>pour les étapes ou actions secondaires</t>
  </si>
  <si>
    <t>les ¼ de botte de fines herbes en 0,25 ou en quart(s)</t>
  </si>
  <si>
    <t>botte</t>
  </si>
  <si>
    <t>fines herbes</t>
  </si>
  <si>
    <t xml:space="preserve">à vous de déterminer le nombre de caractères maxi à saisir dans la colonne </t>
  </si>
  <si>
    <t>citrons</t>
  </si>
  <si>
    <t>½ citron</t>
  </si>
  <si>
    <t>sans que cela ne déborde de la fiche</t>
  </si>
  <si>
    <t>SI(BO237=0;0;SI(NBCAR(BG238)&gt;BO237;NBCAR(BG238)-BO237&amp;" en trop";0))</t>
  </si>
  <si>
    <t>bottes</t>
  </si>
  <si>
    <t>¼ de botte de fines herbes</t>
  </si>
  <si>
    <t>litres</t>
  </si>
  <si>
    <t>¾ de litre</t>
  </si>
  <si>
    <t>pommes</t>
  </si>
  <si>
    <t>NBCAR c'est sur chaque ligne donc pas de soucis</t>
  </si>
  <si>
    <t>Lait 0.75 ou 3 quart/L  - ½ citron 0.5 ou 1 demi(s)</t>
  </si>
  <si>
    <t>NB.caractères</t>
  </si>
  <si>
    <t>compte le nombre de caractères max dans la colonne indiquée</t>
  </si>
  <si>
    <t>tout ce qui n'est pas saisi dans la colonne ⑥ Poids ou Volume ne sera pas comptabilisé dans les poids</t>
  </si>
  <si>
    <t xml:space="preserve">ce nombre de caractères est en fonction de la taille de police et de la largeur et du nombre de colonnes de la fiche </t>
  </si>
  <si>
    <t>ce qui est vrai pour une fiche de 16 colonnes ne l'est plus pour 12 ou 22 colonnes</t>
  </si>
  <si>
    <t xml:space="preserve">comment étalonner : vous collez ou saisisser une phrase ou un texte le + long possible dans la colonnes 8 </t>
  </si>
  <si>
    <t>sur des lignes différentes</t>
  </si>
  <si>
    <t xml:space="preserve">dans la dernière colonne à droite vous avez des compteurs. Supprimez le texte qui dépasse pour obtenir le bon </t>
  </si>
  <si>
    <t>nombre de caractères (pour Excel un espace est compté comme caractère) - Coupez le texte dans la barre de formules</t>
  </si>
  <si>
    <t xml:space="preserve">pourquoi étalonner à partir de la colonne 8 puisque vous saisissez le texte dans le "brouillon" colonnes 2  et/ou 4 </t>
  </si>
  <si>
    <t>parce que le texte saisi dans le "brouillon" vous le copierez dans les colonnes 8 et/ou 10 du "Postit" vierge</t>
  </si>
  <si>
    <t>peu importe si le texte "déborde" les largeurs de colonnes dans le brouillon</t>
  </si>
  <si>
    <t>si ce texte devait vous géner visuellement saisissez un point dans la colonne 6</t>
  </si>
  <si>
    <t>Calcul du Nb de caractères et d'espaces en fonction du nombre de colonne supprimez les lettres en trop ABC</t>
  </si>
  <si>
    <t>si le texte est = ou inférieur au nombre de caractères définis vous avez cette indication</t>
  </si>
  <si>
    <t xml:space="preserve"> volumes  si &gt; à 1 ; = L  sinon  cl</t>
  </si>
  <si>
    <t>si le nombre de caractères est supérieur au nombre de caractères définis vous avez cette indication :</t>
  </si>
  <si>
    <t xml:space="preserve"> Poids si &gt; à 1 ; = Kg  sinon  g</t>
  </si>
  <si>
    <t>utilitaires</t>
  </si>
  <si>
    <t>&lt; Temps de : Préparation</t>
  </si>
  <si>
    <t>Cuisson &gt;</t>
  </si>
  <si>
    <t>Total &gt;</t>
  </si>
  <si>
    <t>Selon modèle en fonction du nombre de colonnes vous pouvez obtenir ce genre de résultat</t>
  </si>
  <si>
    <t>Compteur de caractères cliquez dans le cadre et collez votre texte dans la barre de formules</t>
  </si>
  <si>
    <t xml:space="preserve"> Vos poids et volumesBruts avec coef.</t>
  </si>
  <si>
    <t xml:space="preserve"> Vos poids et volumes Nets avec coef.</t>
  </si>
  <si>
    <t>Crème liquide</t>
  </si>
  <si>
    <t>1.11 Kg</t>
  </si>
  <si>
    <t>1 110 g</t>
  </si>
  <si>
    <t>888 g</t>
  </si>
  <si>
    <t>sucre semoule</t>
  </si>
  <si>
    <t>14.93 Kg</t>
  </si>
  <si>
    <t>15 kg</t>
  </si>
  <si>
    <t>14.93 kg</t>
  </si>
  <si>
    <t>jus d'orange</t>
  </si>
  <si>
    <t>8.325 L</t>
  </si>
  <si>
    <t>833 cl</t>
  </si>
  <si>
    <t>832.5 cl</t>
  </si>
  <si>
    <t>eau</t>
  </si>
  <si>
    <t>16.65 L</t>
  </si>
  <si>
    <t>17 L</t>
  </si>
  <si>
    <t>Lien @</t>
  </si>
  <si>
    <t>pour retrouver le site ou l'Auteur</t>
  </si>
  <si>
    <t>fond</t>
  </si>
  <si>
    <t>3.885 L</t>
  </si>
  <si>
    <t>39 dl</t>
  </si>
  <si>
    <t>38.85 dl</t>
  </si>
  <si>
    <t>grand Marnier</t>
  </si>
  <si>
    <t>13 cl</t>
  </si>
  <si>
    <t>133 ml</t>
  </si>
  <si>
    <t>119.88 ml</t>
  </si>
  <si>
    <t>pour retrouver ce document dans votre PC</t>
  </si>
  <si>
    <t>33 demi/L</t>
  </si>
  <si>
    <t>33.3 demi/L</t>
  </si>
  <si>
    <t>L'utilisation professionnelle des recettes vous engage à connaître  la réglementation en matière d'hygiène et HACCP.</t>
  </si>
  <si>
    <t>8.325 Kg</t>
  </si>
  <si>
    <t>33 quart(s)</t>
  </si>
  <si>
    <t>23.31 quart(s)</t>
  </si>
  <si>
    <t>Divers</t>
  </si>
  <si>
    <t>sirop</t>
  </si>
  <si>
    <t>6.244 L</t>
  </si>
  <si>
    <t>28 Verre(s)</t>
  </si>
  <si>
    <t>27.75 Verre(s)</t>
  </si>
  <si>
    <t>les flèches indiquent que la ligne est inutilisée vous pouvez donc la masquer ou la supprimer</t>
  </si>
  <si>
    <t>piment</t>
  </si>
  <si>
    <t>11 cl</t>
  </si>
  <si>
    <t>11 cuil.Soupe</t>
  </si>
  <si>
    <t>11.1 cuil.Soupe</t>
  </si>
  <si>
    <t>evitez de coller cette colonne sur le document d'accueil les formules ne sont pas toujours compatibles</t>
  </si>
  <si>
    <t>ATTENTION : ne peuvent être supprimées que les lignes avec flèches ► sur fond jaune</t>
  </si>
  <si>
    <t xml:space="preserve">ne pas supprimer les lignes </t>
  </si>
  <si>
    <t>1 quart/L = 0.250 Kg</t>
  </si>
  <si>
    <t>sur fond orange</t>
  </si>
  <si>
    <t>1 demi(s) = 0.5</t>
  </si>
  <si>
    <t>1 quart(s) = 0.25</t>
  </si>
  <si>
    <t xml:space="preserve"> 1 demi/L = 0.500 Kg</t>
  </si>
  <si>
    <t xml:space="preserve">  1 /10 est peu utilisé dans ces fiches</t>
  </si>
  <si>
    <t>Vous pouvez aussi adapter et utiliser ces formules</t>
  </si>
  <si>
    <t>mais utilisé dans les fiches pour cocktails</t>
  </si>
  <si>
    <t>SIERREUR(INDEX(E69:R69;EQUIV(I21;E68:R68;0)) * H21 * SI(ESTVIDE(E21); 1; E21); 0)</t>
  </si>
  <si>
    <t>&lt;formules avec TEXTEJOIN Excel version &gt; à 2020</t>
  </si>
  <si>
    <t>les recherches INDEX et EQUIV se font sur ce tableau de conversion en bas du "Postit"</t>
  </si>
  <si>
    <t>Col.16</t>
  </si>
  <si>
    <t xml:space="preserve">Quoi </t>
  </si>
  <si>
    <t>œufs - cuisses -tartes - parts  ou - CB = cuillère de bar -BS =Barspoon - CC = cuillère à café - CT = cuillère à thé -CP = cuillère à potage - QS = quantité suffisante - PM = pour mémoire - plaques gastro 1/1 - louches...etc</t>
  </si>
  <si>
    <t>LIGNES(D10:D67)-SOUS.TOTAL(103;D10:D67)&amp;" "&amp;"Lignes masquées"</t>
  </si>
  <si>
    <t>0 Lignes masquées</t>
  </si>
  <si>
    <t>NBVAL(D23:D62)&amp;"  lignes produits"</t>
  </si>
  <si>
    <t>40  lignes produits</t>
  </si>
  <si>
    <t>lorsque vous saisissez un nombre d'unités ⑤</t>
  </si>
  <si>
    <t>et un Poids ou Volume ⑥ "de" s'affiche automatiquement pour indiquer que vous saisissez un poids à l'unité</t>
  </si>
  <si>
    <t>lorsque vous avez masqué des colonnes cliquez sur enregistrer pour qu'excel en tienne compte puis</t>
  </si>
  <si>
    <t>⑧</t>
  </si>
  <si>
    <t xml:space="preserve"> Coefficient</t>
  </si>
  <si>
    <r>
      <t xml:space="preserve">Enfoncez la </t>
    </r>
    <r>
      <rPr>
        <b/>
        <sz val="14"/>
        <color theme="4" tint="0.39997558519241921"/>
        <rFont val="Calibri"/>
        <family val="2"/>
        <scheme val="minor"/>
      </rPr>
      <t>touche F9 du clavier</t>
    </r>
    <r>
      <rPr>
        <sz val="14"/>
        <color theme="4" tint="0.39997558519241921"/>
        <rFont val="Calibri"/>
        <family val="2"/>
        <scheme val="minor"/>
      </rPr>
      <t xml:space="preserve"> pour forcer le recalcul de toutes les fonctions</t>
    </r>
  </si>
  <si>
    <t>Quelques formats personnalisés utilisés</t>
  </si>
  <si>
    <t>Quelques couleurs R.V.B utilisées</t>
  </si>
  <si>
    <t>utilisez le pinceau de mise en forme</t>
  </si>
  <si>
    <t>#E2EFDA</t>
  </si>
  <si>
    <t># CCFFCC</t>
  </si>
  <si>
    <t>#99CC00</t>
  </si>
  <si>
    <t>#EAF4E4</t>
  </si>
  <si>
    <t>#4CD44C</t>
  </si>
  <si>
    <t>#00B050</t>
  </si>
  <si>
    <t>#75DBFF</t>
  </si>
  <si>
    <t># CCFFFF</t>
  </si>
  <si>
    <t>#E5F9FB</t>
  </si>
  <si>
    <t>#0000FF</t>
  </si>
  <si>
    <t>#B9B9FF</t>
  </si>
  <si>
    <t>#D9E1F2</t>
  </si>
  <si>
    <t>si vous saisissez une valeur différente de 1 la cellule change de couleur</t>
  </si>
  <si>
    <t xml:space="preserve"> pour attirer votre attention (Mise en Forme Conditionnelle)</t>
  </si>
  <si>
    <t>0 "lignes à imprimer "</t>
  </si>
  <si>
    <t>0" H"</t>
  </si>
  <si>
    <t>#FFFF00</t>
  </si>
  <si>
    <t>#FFFFD9</t>
  </si>
  <si>
    <t>#DEC8EE</t>
  </si>
  <si>
    <t>0" g"</t>
  </si>
  <si>
    <t>0" mn"</t>
  </si>
  <si>
    <t># FFFF99</t>
  </si>
  <si>
    <t>#ED7D31</t>
  </si>
  <si>
    <t>#FFC000</t>
  </si>
  <si>
    <t>0.000" Kg"</t>
  </si>
  <si>
    <t>[h]"H"mm</t>
  </si>
  <si>
    <t>COMBIEN DE CONTENANTS</t>
  </si>
  <si>
    <t>0" feuilles"</t>
  </si>
  <si>
    <t>0" %"</t>
  </si>
  <si>
    <t>#C00000</t>
  </si>
  <si>
    <t>#92D050</t>
  </si>
  <si>
    <t>0 "lignes masquées "</t>
  </si>
  <si>
    <t xml:space="preserve"> entre ▼ 0</t>
  </si>
  <si>
    <t>0.00 " cm³"</t>
  </si>
  <si>
    <t>Énumération XlRgbColor (Excel)</t>
  </si>
  <si>
    <t>Quantité par portion &gt;</t>
  </si>
  <si>
    <t>0"°C"</t>
  </si>
  <si>
    <t>"et  ▲ "0</t>
  </si>
  <si>
    <t>#7030A0     '@</t>
  </si>
  <si>
    <t>https://learn.microsoft.com/fr-fr/office/vba/api/excel.xlrgbcolor</t>
  </si>
  <si>
    <t>Contenant</t>
  </si>
  <si>
    <t>⓪①②③④⑤⑥⑦⑧⑨⑩⑪⑫⑬⑭⑮⑯⑰⑱⑲⑳</t>
  </si>
  <si>
    <t xml:space="preserve">cliquez sur la première cellule et sélectionnez dans la barre de formule le numéro </t>
  </si>
  <si>
    <t xml:space="preserve"> qui vous intéresse choisissez la police de caractères et la couleur qui vous conviennent</t>
  </si>
  <si>
    <t>⓿❶❷❸❹❺❻❼❽❾❿⓫⓬⓭⓮⓯⓰⓱⓲⓳⓴</t>
  </si>
  <si>
    <t>► ◄  ▲  ▼  '@  #  &amp;  %  ± ➕ ➖ ➗ ✖️ ¼  ½  ¾</t>
  </si>
  <si>
    <t>Formule pour une séquence alphabétique horizontale allant au-delà de Z</t>
  </si>
  <si>
    <t xml:space="preserve">Coller la formule ci-dessous dans une cellule puis &gt; </t>
  </si>
  <si>
    <t xml:space="preserve">dans la formule figer toutes les lettres de colonnes par un  </t>
  </si>
  <si>
    <r>
      <t>Tirez la poignée de recopie vers la droite</t>
    </r>
    <r>
      <rPr>
        <sz val="11"/>
        <color theme="1"/>
        <rFont val="Calibri"/>
        <family val="2"/>
        <scheme val="minor"/>
      </rPr>
      <t xml:space="preserve"> pour étendre la formule aux cellules suivantes </t>
    </r>
  </si>
  <si>
    <t>COMMENT DÉCOUPER UN TEXTE</t>
  </si>
  <si>
    <t>① collez le texte à découper - ② en combien de caractères - ③ récupérez votre texte</t>
  </si>
  <si>
    <t>①▼</t>
  </si>
  <si>
    <t>Total mots</t>
  </si>
  <si>
    <t>Total caractères</t>
  </si>
  <si>
    <t>② Nb de caractères maxi</t>
  </si>
  <si>
    <t xml:space="preserve">coupé en  </t>
  </si>
  <si>
    <t>❾</t>
  </si>
  <si>
    <t>Épluchez l’ail et les oignons. Coupez-les en petits morceaux. Égouttez les champignons. Dans votre Cookeo, faites roussir la viande et les lardons avec le morceau de beurre sur le mode « dorer » / 3 min (préchauffage inclus), en remuant avec une cuillère en bois.</t>
  </si>
  <si>
    <t>tarte</t>
  </si>
  <si>
    <t>feuilles de génoise</t>
  </si>
  <si>
    <t>cadre 60x40 -hauteur 3cm</t>
  </si>
  <si>
    <t>le texte devrait être coupé en</t>
  </si>
  <si>
    <t>③ Copiez les lignes de texte et collage spécial.123 dans votre document</t>
  </si>
  <si>
    <t>Ligne 1</t>
  </si>
  <si>
    <t>Ligne 2</t>
  </si>
  <si>
    <t>Ligne 3</t>
  </si>
  <si>
    <t>Ligne 4</t>
  </si>
  <si>
    <t>Ligne 5</t>
  </si>
  <si>
    <t>Ligne 6</t>
  </si>
  <si>
    <t>Vous pouvez valider en re-saisissant les mêmes valeurs que l'Auteur</t>
  </si>
  <si>
    <t>Le découpage n'est pas toujours parfait; vous aurez quelques lettres à supprimer ou ajouter dans votre collage</t>
  </si>
  <si>
    <t>cadre(s)</t>
  </si>
  <si>
    <t>tartes de 18 cm</t>
  </si>
  <si>
    <t>OU faire un autre choix</t>
  </si>
  <si>
    <t>soit vous faites le choix de dupliquer la recette à partir d'un effectif ou du poids d'une denrée Exemple farine pour le pain</t>
  </si>
  <si>
    <t xml:space="preserve">Utilité : lorsque vous collez un document dans une feuille vierge les largeurs ne correspondent pas toujours </t>
  </si>
  <si>
    <t>Pour vérifier cela regardez les largeurs avec fonction puis faites les rectifications</t>
  </si>
  <si>
    <t>Transmettez vos savoirs faire - peu importe qui les récupèrent pourvu qu'ils servent un plus grand nombre</t>
  </si>
  <si>
    <t>Kg de farine</t>
  </si>
  <si>
    <t>œufs</t>
  </si>
  <si>
    <t>▲  C'est cette première valeur qu'Excel va utiliser</t>
  </si>
  <si>
    <t xml:space="preserve"> Facultatif Produit de référence</t>
  </si>
  <si>
    <t>bœuf</t>
  </si>
  <si>
    <t>Si vous estimez que les grammages sont trop ou pas assez copieux pour vos convives : modifiez vos portions ❿  Trop copieux :  augmentez - Pas assez copieux diminuez</t>
  </si>
  <si>
    <t xml:space="preserve"> Choisissez des valeurs spécifiques : Décochez (Sélectionner tout) pour décocher toutes les cases, </t>
  </si>
  <si>
    <t>⓫</t>
  </si>
  <si>
    <t>Puis cochez A (afficher) pour selectionner les lignes à afficher</t>
  </si>
  <si>
    <t xml:space="preserve">à vous de saisir la quantité </t>
  </si>
  <si>
    <t>▲  C'est la valeur saisie dans cette cellule  qu'Excel va utiliser pour  dupliquer la recette</t>
  </si>
  <si>
    <t>Pour l'affichage de toutes les lignes faites l'inverse cochez (Sélectionner tout)</t>
  </si>
  <si>
    <t>ou cliquez de nouveau sur "l'entonnoir" trier en haut de l'écran pour désactiver la fonction Tri</t>
  </si>
  <si>
    <t>Demandez à Google  Trier avec Excel : toutes les méthodes de tri de données</t>
  </si>
  <si>
    <t xml:space="preserve"> Prix</t>
  </si>
  <si>
    <t>Total</t>
  </si>
  <si>
    <t>unitaire &gt;</t>
  </si>
  <si>
    <t>et sélectionnez vidéos</t>
  </si>
  <si>
    <t>Somme</t>
  </si>
  <si>
    <t>Filtres intelligents dans Excel</t>
  </si>
  <si>
    <t>EXCEL - MASQUER DES ÉLÉMENTS</t>
  </si>
  <si>
    <t>https://excel-exercice.com/filtres-intelligents-dans-excel/</t>
  </si>
  <si>
    <t>https://www.youtube.com/watch?v=8NMinBfc9EU</t>
  </si>
  <si>
    <t xml:space="preserve">  % Perte</t>
  </si>
  <si>
    <t>1 Kg de produit pert combien à l'épluchage ou au parage - au conditionnement etc..</t>
  </si>
  <si>
    <t xml:space="preserve">Masquer une ligne ou une colonne sur Excel </t>
  </si>
  <si>
    <t>https://support.microsoft.com/fr-fr/office/filtrer-les-donn%C3%A9es-d-une-plage-ou-d-un-tableau-01832226-31b5-4568-8806-38c37dcc180e</t>
  </si>
  <si>
    <t>https://www.youtube.com/watch?v=q-52-9FshWw</t>
  </si>
  <si>
    <t>Fonction Excel : JOINDRE.TEXTE</t>
  </si>
  <si>
    <t>Astuces Excel</t>
  </si>
  <si>
    <t>https://www.excel-pratique.com/fr/fonctions/joindre-texte</t>
  </si>
  <si>
    <t>https://www.youtube.com/@Astuces_Excel/videos</t>
  </si>
  <si>
    <t>Thomas l'Exceleur</t>
  </si>
  <si>
    <t>https://www.youtube.com/@lexceleur/shorts</t>
  </si>
  <si>
    <t>https://www.youtube.com/@lexceleur/videos</t>
  </si>
  <si>
    <t>Col.17</t>
  </si>
  <si>
    <t>Col.18</t>
  </si>
  <si>
    <t>Col.19</t>
  </si>
  <si>
    <t>Col.20</t>
  </si>
  <si>
    <t>Col.21</t>
  </si>
  <si>
    <t>Col.22</t>
  </si>
  <si>
    <t>Col.23</t>
  </si>
  <si>
    <t>Qu'est-ce qu'un "Postit" ou une fiche repositionnable</t>
  </si>
  <si>
    <t>Grille d’analyse des contrastes d’une charte</t>
  </si>
  <si>
    <t>Lien &gt;</t>
  </si>
  <si>
    <t>https://blog.atalan.fr/grille-contrastes-accessibilite-charte-graphique/</t>
  </si>
  <si>
    <t>complète et/ou remplace les versions précédentes</t>
  </si>
  <si>
    <t>Contrastes de couleurs de texte</t>
  </si>
  <si>
    <t>Une recette (exemple entremet Pâtisserie) est un assemblage de plusieurs sous-recettes</t>
  </si>
  <si>
    <t>Voici une petite liste je vous laisse le plaisir de modifier les couleurs à votre convenance</t>
  </si>
  <si>
    <t>https://www.tanaguru.com/contrastes-couleurs-choisir-combinaisons-accessibles/</t>
  </si>
  <si>
    <t>un document repositionnable type "POSTIT" peut-être une recette complète ou une sous-recette</t>
  </si>
  <si>
    <t>Code couleur Rouge Vert Bleu RVB</t>
  </si>
  <si>
    <t>Les 10 meilleures polices d’écriture</t>
  </si>
  <si>
    <t>une préparation complète est  un assemblage de plusieurs "Postits©" ou recettes</t>
  </si>
  <si>
    <t>Lettres minuscules</t>
  </si>
  <si>
    <t>Lettres Majuscules</t>
  </si>
  <si>
    <t>https://www.redacteur.com/blog/polices-ecriture-a-utiliser/</t>
  </si>
  <si>
    <t xml:space="preserve">constituez vous des répertoires de sous-recettes que vous pourrez assembler soit dans une fiche "cadre" </t>
  </si>
  <si>
    <t>Cuisine</t>
  </si>
  <si>
    <t>Patisserie</t>
  </si>
  <si>
    <t>Traiteur</t>
  </si>
  <si>
    <t>Charcuterie</t>
  </si>
  <si>
    <t>MODES DE CUISSON</t>
  </si>
  <si>
    <t>Modes de cuisson</t>
  </si>
  <si>
    <t>Protéines</t>
  </si>
  <si>
    <t>Cuidités</t>
  </si>
  <si>
    <t>Crudités</t>
  </si>
  <si>
    <t>FÉCULENTS</t>
  </si>
  <si>
    <t>Féculents</t>
  </si>
  <si>
    <t>R51-V153 B102</t>
  </si>
  <si>
    <t>Palette de couleurs, Excel</t>
  </si>
  <si>
    <t>Codes de couleur HTML sécurisés pour le Web / Tableau de référence</t>
  </si>
  <si>
    <t>ou sur une feuille Excel pour constituer la recette complète</t>
  </si>
  <si>
    <t>en partant de ce raisonnement on peut s'en faire la représentation suivante</t>
  </si>
  <si>
    <t>Pour renvoyer un texte</t>
  </si>
  <si>
    <t>https://encycolorpedia.com/websafe</t>
  </si>
  <si>
    <t>Vous pouvez avoir des calculs différents sur chaque document</t>
  </si>
  <si>
    <t>le cadre</t>
  </si>
  <si>
    <t>OU</t>
  </si>
  <si>
    <t xml:space="preserve">la fiche technique </t>
  </si>
  <si>
    <t xml:space="preserve"> a la ligne dans une cellule</t>
  </si>
  <si>
    <t>Codes de couleurs HTML / Tableau de référence</t>
  </si>
  <si>
    <t>Postit 1</t>
  </si>
  <si>
    <t>bla…bla</t>
  </si>
  <si>
    <t>recette 1</t>
  </si>
  <si>
    <t>Accompagnements</t>
  </si>
  <si>
    <t>Bavarois</t>
  </si>
  <si>
    <t>Amuse Bouche</t>
  </si>
  <si>
    <t xml:space="preserve"> Confit</t>
  </si>
  <si>
    <t>BRAISÉ</t>
  </si>
  <si>
    <t>Braisé</t>
  </si>
  <si>
    <t>Abats</t>
  </si>
  <si>
    <t>AGRUMES  POMME PAMPLE.)</t>
  </si>
  <si>
    <t>Agrumes  Pomme Pample.)</t>
  </si>
  <si>
    <t>BLÉ</t>
  </si>
  <si>
    <t>Blé</t>
  </si>
  <si>
    <t>R153-V204 B0</t>
  </si>
  <si>
    <t>R0-V128 B0</t>
  </si>
  <si>
    <t>vous pouvez fusionner les cellules et renvoyer à la ligne automatiquement</t>
  </si>
  <si>
    <t>https://encycolorpedia.com/html</t>
  </si>
  <si>
    <t>re-saisir plusieurs fois la recette d'un biscuit - d'une sauce ou autre …quel intérêt ?</t>
  </si>
  <si>
    <t>Postit 2</t>
  </si>
  <si>
    <t>recette  2</t>
  </si>
  <si>
    <t>Codes de couleurs nommés / Tableau de référence</t>
  </si>
  <si>
    <t>Postit 3</t>
  </si>
  <si>
    <t>etc..</t>
  </si>
  <si>
    <t>recette  3</t>
  </si>
  <si>
    <t>https://encycolorpedia.com/named</t>
  </si>
  <si>
    <t>"POSTIT(s)"  ou RECETTE(s)  quel intérêt</t>
  </si>
  <si>
    <t>Postit 4 etc..</t>
  </si>
  <si>
    <t>recette 4 etc..</t>
  </si>
  <si>
    <t>Composes Verts</t>
  </si>
  <si>
    <t>Biscuits</t>
  </si>
  <si>
    <t>Aspics</t>
  </si>
  <si>
    <t>Boudin Blanc</t>
  </si>
  <si>
    <t>CONFIT</t>
  </si>
  <si>
    <t>Confit</t>
  </si>
  <si>
    <t>Abattis</t>
  </si>
  <si>
    <t>ARTICHAUT</t>
  </si>
  <si>
    <t>Artichaut</t>
  </si>
  <si>
    <t>AVOCAT</t>
  </si>
  <si>
    <t>Avocat</t>
  </si>
  <si>
    <t>BOULGHOUR</t>
  </si>
  <si>
    <t>Boulghour</t>
  </si>
  <si>
    <t>R128-V0-B0</t>
  </si>
  <si>
    <t>R0-V255 B0</t>
  </si>
  <si>
    <t>MAIS VOUS POUVEZ AUSSI</t>
  </si>
  <si>
    <t>Correspondance des couleurs de peinture et convertisseur</t>
  </si>
  <si>
    <t xml:space="preserve">Chaque postit ou recette étant indépendant(e)  vous pouvez  le/la copier et le/la coller </t>
  </si>
  <si>
    <t>Ascendant &gt; PÉRE ou MÈRE avec descendants &gt; fils ou filles (pour respecter la parité)</t>
  </si>
  <si>
    <t>BOEUF
VB = Viandede bœuf</t>
  </si>
  <si>
    <t>https://encycolorpedia.com/paints</t>
  </si>
  <si>
    <t>Choisissez des valeurs spécifiques :</t>
  </si>
  <si>
    <t>Votre éditeur de photo en ligne est là et restera toujours gratuit !</t>
  </si>
  <si>
    <t>dans n'importe quelle feuille Excel vierge ou prévue pour le modèle de fiche pour vous constituer un répertoire</t>
  </si>
  <si>
    <t xml:space="preserve">Décochez (Sélectionner tout) </t>
  </si>
  <si>
    <t>Crudites</t>
  </si>
  <si>
    <t>Charlotes</t>
  </si>
  <si>
    <t>Canapé</t>
  </si>
  <si>
    <t xml:space="preserve">Boudin Noir </t>
  </si>
  <si>
    <t>FRIT</t>
  </si>
  <si>
    <t>Frit</t>
  </si>
  <si>
    <t>Agneau</t>
  </si>
  <si>
    <t>ASPERGES</t>
  </si>
  <si>
    <t>Asperges</t>
  </si>
  <si>
    <t>BETTERAVES</t>
  </si>
  <si>
    <t>Betteraves</t>
  </si>
  <si>
    <t>FÉVES</t>
  </si>
  <si>
    <t>Féves</t>
  </si>
  <si>
    <t>R255-V0 B255</t>
  </si>
  <si>
    <t>R255-V153 B204</t>
  </si>
  <si>
    <t>http://translate.google.fr/translate?hl=fr&amp;langpair=en|fr&amp;u=http://dmcritchie.mvps.org/excel/colors.htm</t>
  </si>
  <si>
    <t>https://www.iloveimg.com/fr</t>
  </si>
  <si>
    <t xml:space="preserve">pour décocher toutes les cases, </t>
  </si>
  <si>
    <t xml:space="preserve">Pour l'identification de vos fiches vous avez le choix </t>
  </si>
  <si>
    <t xml:space="preserve">Insérer un saut de ligne </t>
  </si>
  <si>
    <t>Vous pouvez assembler plusieurs postit(s) ou recettes sur une même feuille pour créer votre assemblage</t>
  </si>
  <si>
    <t>dans la cellule</t>
  </si>
  <si>
    <t xml:space="preserve">Exemple : pour une recette de gateau…allez chercher dans vos répertoires la recette du biscuit qui vous convient le mieux </t>
  </si>
  <si>
    <t xml:space="preserve">entre la numérotation </t>
  </si>
  <si>
    <t>N°2</t>
  </si>
  <si>
    <t>et l'identification Alpha</t>
  </si>
  <si>
    <t>Cuidites</t>
  </si>
  <si>
    <t>Chocolats</t>
  </si>
  <si>
    <t>Chaud-Froid</t>
  </si>
  <si>
    <t>Charcuterie Gibier</t>
  </si>
  <si>
    <t>FUMÉ</t>
  </si>
  <si>
    <t>Fumé</t>
  </si>
  <si>
    <t>Bœuf</t>
  </si>
  <si>
    <t>CAROTTES</t>
  </si>
  <si>
    <t>Carottes</t>
  </si>
  <si>
    <t>FÉVETTES</t>
  </si>
  <si>
    <t>Févettes</t>
  </si>
  <si>
    <t>R255-V102 B0</t>
  </si>
  <si>
    <t>R50-V204 B255</t>
  </si>
  <si>
    <t>1. Double-cliquez sur la</t>
  </si>
  <si>
    <t>Couleur 0]</t>
  </si>
  <si>
    <t>[Couleur 0]</t>
  </si>
  <si>
    <t>[Couleur 15]</t>
  </si>
  <si>
    <t>[Couleur 30]</t>
  </si>
  <si>
    <t>[Couleur 45]</t>
  </si>
  <si>
    <t>[Couleur 25]</t>
  </si>
  <si>
    <t># 000080</t>
  </si>
  <si>
    <t>ajoutez une ou deux crèmes qui vont bien et terminez en ajoutant un postit éléments de décor</t>
  </si>
  <si>
    <t xml:space="preserve"> cellule dans laquelle </t>
  </si>
  <si>
    <t>[Couleur 1]</t>
  </si>
  <si>
    <t>[Couleur 16]</t>
  </si>
  <si>
    <t>[Couleur 31]</t>
  </si>
  <si>
    <t>[Couleur 46]</t>
  </si>
  <si>
    <t>[Couleur 26]</t>
  </si>
  <si>
    <t># FF00FF</t>
  </si>
  <si>
    <t>Idem pour des recettes de cuisine ou de charcuterie faites des répertoires :</t>
  </si>
  <si>
    <t xml:space="preserve">Alpha vous permet de vous constituer des répertoires </t>
  </si>
  <si>
    <t xml:space="preserve">vous voulez insérer une </t>
  </si>
  <si>
    <t>[Couleur 2]</t>
  </si>
  <si>
    <t>[Couleur 17]</t>
  </si>
  <si>
    <t>[Couleur 32]</t>
  </si>
  <si>
    <t>[Couleur 47]</t>
  </si>
  <si>
    <t>[Couleur 27]</t>
  </si>
  <si>
    <t># FFFF00</t>
  </si>
  <si>
    <t xml:space="preserve">et de regrouper des préparations pour vous permettre </t>
  </si>
  <si>
    <t>Dessert Assiette</t>
  </si>
  <si>
    <t>Confiseries</t>
  </si>
  <si>
    <t>Entrée Froide</t>
  </si>
  <si>
    <t>Charcuterie Lapin</t>
  </si>
  <si>
    <t>GRILLÉ</t>
  </si>
  <si>
    <t>Grillé</t>
  </si>
  <si>
    <t>Cailles</t>
  </si>
  <si>
    <t>CÉLÉRI BRANCHE</t>
  </si>
  <si>
    <t>Céléri branche</t>
  </si>
  <si>
    <t>H. COCOS</t>
  </si>
  <si>
    <t>H. Cocos</t>
  </si>
  <si>
    <t>R255-V0 B0</t>
  </si>
  <si>
    <t>R255-V204 B0</t>
  </si>
  <si>
    <t>coupure de ligne</t>
  </si>
  <si>
    <t>[Couleur 3]</t>
  </si>
  <si>
    <t>[Couleur 18]</t>
  </si>
  <si>
    <t>[Couleur 33]</t>
  </si>
  <si>
    <t>[Couleur 48]</t>
  </si>
  <si>
    <t>[Couleur 28]</t>
  </si>
  <si>
    <t># 00FFFF</t>
  </si>
  <si>
    <t xml:space="preserve">donc ne confondez pas les quantités à utiliser dans le cadre ou la fiche technique </t>
  </si>
  <si>
    <t>de faire des assemblages</t>
  </si>
  <si>
    <t xml:space="preserve">2. Cliquez à l’emplacement </t>
  </si>
  <si>
    <t>[Couleur 4]</t>
  </si>
  <si>
    <t>[Couleur 19]</t>
  </si>
  <si>
    <t>[Couleur 34]</t>
  </si>
  <si>
    <t>[Couleur 49]</t>
  </si>
  <si>
    <t>[Couleur 29]</t>
  </si>
  <si>
    <t># 800080</t>
  </si>
  <si>
    <t>Puis cochez A (afficher)</t>
  </si>
  <si>
    <t xml:space="preserve">où vous souhaitez couper </t>
  </si>
  <si>
    <t>[Couleur 5]</t>
  </si>
  <si>
    <t>[Couleur 20]</t>
  </si>
  <si>
    <t>[Couleur 35]</t>
  </si>
  <si>
    <t>[Couleur 50]</t>
  </si>
  <si>
    <t># 800000</t>
  </si>
  <si>
    <t>et les quantités dans chaque postit ou recette</t>
  </si>
  <si>
    <t xml:space="preserve"> pour selectionner les lignes à afficher</t>
  </si>
  <si>
    <t>Desserts</t>
  </si>
  <si>
    <t>Entremet</t>
  </si>
  <si>
    <t>Entrée Chaude</t>
  </si>
  <si>
    <t xml:space="preserve">Charcuterie Pure Volaille </t>
  </si>
  <si>
    <t>NATURE</t>
  </si>
  <si>
    <t>Nature</t>
  </si>
  <si>
    <t>Canard</t>
  </si>
  <si>
    <t>CÉLÉRI RAVE</t>
  </si>
  <si>
    <t>Céléri rave</t>
  </si>
  <si>
    <t>H. FLAGEOLETS</t>
  </si>
  <si>
    <t>H. Flageolets</t>
  </si>
  <si>
    <t>R0-V0 B255</t>
  </si>
  <si>
    <t>la ligne.</t>
  </si>
  <si>
    <t>[Couleur 6]</t>
  </si>
  <si>
    <t>[Couleur 21]</t>
  </si>
  <si>
    <t>[Couleur 36]</t>
  </si>
  <si>
    <t>[Couleur 51]</t>
  </si>
  <si>
    <t># 008080</t>
  </si>
  <si>
    <t>Pour masquer les valeurs zéro cliquez sur Fichier - Options avancées et décochez</t>
  </si>
  <si>
    <t xml:space="preserve">3. Appuyez sur Alt+Entrée </t>
  </si>
  <si>
    <t>[Couleur 7]</t>
  </si>
  <si>
    <t>[Couleur 22]</t>
  </si>
  <si>
    <t>[Couleur 37]</t>
  </si>
  <si>
    <t>[Couleur 52]</t>
  </si>
  <si>
    <t># 0000FF</t>
  </si>
  <si>
    <t xml:space="preserve">comment copier un Postit ou une recette : cliquez sur la cellule ICI dans l'angle gauche </t>
  </si>
  <si>
    <t>Afficher un Zéro dans les cellules qui ont une valeur nulle</t>
  </si>
  <si>
    <t xml:space="preserve">pour insérer le break </t>
  </si>
  <si>
    <t>[Couleur 8]</t>
  </si>
  <si>
    <t>[Couleur 23]</t>
  </si>
  <si>
    <t>[Couleur 38]</t>
  </si>
  <si>
    <t>[Couleur 53]</t>
  </si>
  <si>
    <t># 00CCFF</t>
  </si>
  <si>
    <t>Entrées</t>
  </si>
  <si>
    <t>Entremet Génoise</t>
  </si>
  <si>
    <t>Foie Gras</t>
  </si>
  <si>
    <t>Galantine</t>
  </si>
  <si>
    <t>PAPILLOTES</t>
  </si>
  <si>
    <t>Papillotes</t>
  </si>
  <si>
    <t>Charcuteries</t>
  </si>
  <si>
    <t>CHAMPIGNONS</t>
  </si>
  <si>
    <t>Champignons</t>
  </si>
  <si>
    <t>H. NOIRS</t>
  </si>
  <si>
    <t>H. Noirs</t>
  </si>
  <si>
    <t>R255-V204 B153</t>
  </si>
  <si>
    <t>R153-V204 B255</t>
  </si>
  <si>
    <t>de ligne.</t>
  </si>
  <si>
    <t>[Couleur 9]</t>
  </si>
  <si>
    <t>[Couleur 24]</t>
  </si>
  <si>
    <t>[Couleur 39]</t>
  </si>
  <si>
    <t>[Couleur 54]</t>
  </si>
  <si>
    <t>[Couleur 10]</t>
  </si>
  <si>
    <t>[Couleur 40]</t>
  </si>
  <si>
    <t>[Couleur 55]</t>
  </si>
  <si>
    <t>[Couleur 11]</t>
  </si>
  <si>
    <t>[Couleur 41]</t>
  </si>
  <si>
    <t>[Couleur 56]</t>
  </si>
  <si>
    <t xml:space="preserve">puis déportez la souris vers la droite et descendez jusqu'a la dernière cellule à droite le postit ou la recette sont sélectionnés </t>
  </si>
  <si>
    <t>Ganache</t>
  </si>
  <si>
    <t>Hors d'Œuvre</t>
  </si>
  <si>
    <t>Mortadelle</t>
  </si>
  <si>
    <t>POCHÉ</t>
  </si>
  <si>
    <t>Poché</t>
  </si>
  <si>
    <t>Coquillages</t>
  </si>
  <si>
    <t>CHOU BLANC</t>
  </si>
  <si>
    <t>Chou blanc</t>
  </si>
  <si>
    <t>H. ROUGES</t>
  </si>
  <si>
    <t>H. Rouges</t>
  </si>
  <si>
    <t>R204-V153 B255</t>
  </si>
  <si>
    <t>R0-V102 B204</t>
  </si>
  <si>
    <t>[Couleur 12]</t>
  </si>
  <si>
    <t>[Couleur 42]</t>
  </si>
  <si>
    <t># 99CCFF</t>
  </si>
  <si>
    <t>il ne vous reste plus qu'a le/la copier et le /la coller dans votre répertoire</t>
  </si>
  <si>
    <t>Pour l'affichage de toutes les lignes</t>
  </si>
  <si>
    <t>[Couleur 13]</t>
  </si>
  <si>
    <t>[Couleur 43]</t>
  </si>
  <si>
    <t># FF99CC</t>
  </si>
  <si>
    <t>si vous voulez raccourcir ces modèles supprimez des lignes produits</t>
  </si>
  <si>
    <t xml:space="preserve"> faites l'inverse cochez (Sélectionner tout)</t>
  </si>
  <si>
    <t>[Couleur 14]</t>
  </si>
  <si>
    <t>[Couleur 44]</t>
  </si>
  <si>
    <t># CC99FF</t>
  </si>
  <si>
    <t>Gateau</t>
  </si>
  <si>
    <t>Patisserie Traiteur</t>
  </si>
  <si>
    <t>Pate Campagne</t>
  </si>
  <si>
    <t>POELLÉ</t>
  </si>
  <si>
    <t>Poellé</t>
  </si>
  <si>
    <t>Crustacés</t>
  </si>
  <si>
    <t>CHOU ROUGE</t>
  </si>
  <si>
    <t>Chou rouge</t>
  </si>
  <si>
    <t>H. SOISSON</t>
  </si>
  <si>
    <t>H. Soisson</t>
  </si>
  <si>
    <t># FFCC99</t>
  </si>
  <si>
    <t xml:space="preserve">Bonne utilisation. A vous de faire évoluer ces fiches excel  ou de les convertir sur Libre Office </t>
  </si>
  <si>
    <t>ou cliquez de nouveau sur "l'entonnoir"</t>
  </si>
  <si>
    <t>Intérieur</t>
  </si>
  <si>
    <t>police</t>
  </si>
  <si>
    <t>HTML</t>
  </si>
  <si>
    <t>bgcolor =</t>
  </si>
  <si>
    <t xml:space="preserve">Rouge </t>
  </si>
  <si>
    <t>Vert</t>
  </si>
  <si>
    <t>Bleu</t>
  </si>
  <si>
    <t>Couleur</t>
  </si>
  <si>
    <t># 3366FF</t>
  </si>
  <si>
    <t>ou tout autre tableur en Open source à condition que les formules puissent fonctionner</t>
  </si>
  <si>
    <t>trier en haut de l'écran pour désactiver</t>
  </si>
  <si>
    <t>Noire</t>
  </si>
  <si>
    <t># 000000</t>
  </si>
  <si>
    <t>[Noir]</t>
  </si>
  <si>
    <t># 33CCCC</t>
  </si>
  <si>
    <t xml:space="preserve">Retrouvez les documents  UPRT.fr sur le site  </t>
  </si>
  <si>
    <t>https://cuisine-centrale17.fr/</t>
  </si>
  <si>
    <t xml:space="preserve"> la fonction Tri</t>
  </si>
  <si>
    <t>Gouter</t>
  </si>
  <si>
    <t>Meringue</t>
  </si>
  <si>
    <t>Salade Composée</t>
  </si>
  <si>
    <t xml:space="preserve">Paté de Foie </t>
  </si>
  <si>
    <t>RÂGOUTS</t>
  </si>
  <si>
    <t>Râgouts</t>
  </si>
  <si>
    <t>Dinde</t>
  </si>
  <si>
    <t>CHOUX BROCOLIS</t>
  </si>
  <si>
    <t>Choux Brocolis</t>
  </si>
  <si>
    <t>H.BLANCS</t>
  </si>
  <si>
    <t>H.Blancs</t>
  </si>
  <si>
    <t>Blanc</t>
  </si>
  <si>
    <t># FFFFFF</t>
  </si>
  <si>
    <t>[Blanc]</t>
  </si>
  <si>
    <t># 99CC00</t>
  </si>
  <si>
    <t xml:space="preserve"> Joël Leboucher </t>
  </si>
  <si>
    <t>Rouge</t>
  </si>
  <si>
    <t># FF0000</t>
  </si>
  <si>
    <t>[Rouge]</t>
  </si>
  <si>
    <t># FFCC00</t>
  </si>
  <si>
    <t>Soyez curieux ; récupérez des formules et formats pour les adapter à vos documents</t>
  </si>
  <si>
    <t>Attention selon version Excel le séparateur de nombre peut être soit une virgule, soit un point; j'ai utilisé le point</t>
  </si>
  <si>
    <t># 00FF00</t>
  </si>
  <si>
    <t>[Vert]</t>
  </si>
  <si>
    <t># FF9900</t>
  </si>
  <si>
    <t xml:space="preserve">Fin du document cellule </t>
  </si>
  <si>
    <t>Laitages +Feculents</t>
  </si>
  <si>
    <t>Mousses</t>
  </si>
  <si>
    <t>Salade Simple</t>
  </si>
  <si>
    <t>Quenelle</t>
  </si>
  <si>
    <t>RÔTI</t>
  </si>
  <si>
    <t>Rôti</t>
  </si>
  <si>
    <t>Farces</t>
  </si>
  <si>
    <t>CHOUX CHINOIS</t>
  </si>
  <si>
    <t>Choux Chinois</t>
  </si>
  <si>
    <t>LENTILLES</t>
  </si>
  <si>
    <t>Lentilles</t>
  </si>
  <si>
    <t>[Bleu]</t>
  </si>
  <si>
    <t># FF6600</t>
  </si>
  <si>
    <t xml:space="preserve">dans Fichier &gt; Options &gt; Options avancées &gt; Options d'édition </t>
  </si>
  <si>
    <t>Jaune</t>
  </si>
  <si>
    <t>[Jaune]</t>
  </si>
  <si>
    <t># 666699</t>
  </si>
  <si>
    <t>les séparateurs système sont définis dans le panneau de configuration &gt; Paramètres régionnaux Fchiers &gt;Options &gt; Avancé &gt; Option d'édition</t>
  </si>
  <si>
    <t>Magenta</t>
  </si>
  <si>
    <t>[Magenta]</t>
  </si>
  <si>
    <t># 969696</t>
  </si>
  <si>
    <t xml:space="preserve">Excel Français cocher utiliser des séparateurs système </t>
  </si>
  <si>
    <t>Laitages Fromages</t>
  </si>
  <si>
    <t>Pate à Brioche</t>
  </si>
  <si>
    <t>Sauce Chaude</t>
  </si>
  <si>
    <t>Rillettes</t>
  </si>
  <si>
    <t>SAUMURÉ</t>
  </si>
  <si>
    <t>Saumuré</t>
  </si>
  <si>
    <t>Gibier à plumes</t>
  </si>
  <si>
    <t>CHOUX BRUXELLES</t>
  </si>
  <si>
    <t>Choux Bruxelles</t>
  </si>
  <si>
    <t>CHOUX FLEUR</t>
  </si>
  <si>
    <t>Choux fleur</t>
  </si>
  <si>
    <t>MAÏS</t>
  </si>
  <si>
    <t>Maïs</t>
  </si>
  <si>
    <t>Cyan</t>
  </si>
  <si>
    <t>[Cyan]</t>
  </si>
  <si>
    <t># 003366</t>
  </si>
  <si>
    <t># 333300</t>
  </si>
  <si>
    <t>Rectification sur l'impact des cellules vides dans une feuille Excel</t>
  </si>
  <si>
    <t># 808000</t>
  </si>
  <si>
    <t># 993300</t>
  </si>
  <si>
    <t xml:space="preserve">Dans un précédent message, j'avais affirmé que les cellules vides ralentissaient les calculs dans Excel. </t>
  </si>
  <si>
    <t>Patisseries</t>
  </si>
  <si>
    <t>Pate à Croissants</t>
  </si>
  <si>
    <t>Sauce Emulsionnée Chaude</t>
  </si>
  <si>
    <t>Rillons</t>
  </si>
  <si>
    <t>SAUTÉ AVEC SAUCE</t>
  </si>
  <si>
    <t>Sauté avec Sauce</t>
  </si>
  <si>
    <t>Gibier à poil</t>
  </si>
  <si>
    <t>CHOUX ROMANESCO</t>
  </si>
  <si>
    <t>Choux Romanesco</t>
  </si>
  <si>
    <t>P.TERRE</t>
  </si>
  <si>
    <t>P.Terre</t>
  </si>
  <si>
    <t># 993366</t>
  </si>
  <si>
    <t xml:space="preserve">Après vérification, je réalise que cela serait incorrect. </t>
  </si>
  <si>
    <t># 333399</t>
  </si>
  <si>
    <t># C0C0C0</t>
  </si>
  <si>
    <t># 333333</t>
  </si>
  <si>
    <r>
      <t xml:space="preserve">Je tenais à corriger cette erreur et à préciser que </t>
    </r>
    <r>
      <rPr>
        <b/>
        <sz val="11"/>
        <color theme="1"/>
        <rFont val="Calibri"/>
        <family val="2"/>
        <scheme val="minor"/>
      </rPr>
      <t>le fait de remplir les cellules vides avec des valeurs "1" ne contribuerait pas à alléger le fichier</t>
    </r>
    <r>
      <rPr>
        <sz val="11"/>
        <color theme="1"/>
        <rFont val="Calibri"/>
        <family val="2"/>
        <scheme val="minor"/>
      </rPr>
      <t>.</t>
    </r>
  </si>
  <si>
    <t>Plat Principal</t>
  </si>
  <si>
    <t>Pate A Feuilletée</t>
  </si>
  <si>
    <t>Sauce Froide</t>
  </si>
  <si>
    <t>Roulade</t>
  </si>
  <si>
    <t>SAUTÉ SANS SAUCE</t>
  </si>
  <si>
    <t>Sauté sans Sauce</t>
  </si>
  <si>
    <t>Jus / Bouillon</t>
  </si>
  <si>
    <t>CHOUX DE MILAN</t>
  </si>
  <si>
    <t>Choux de Milan</t>
  </si>
  <si>
    <t>CONCOMBRES</t>
  </si>
  <si>
    <t>Concombres</t>
  </si>
  <si>
    <t>PÂTES</t>
  </si>
  <si>
    <t>Pâtes</t>
  </si>
  <si>
    <t># 808080</t>
  </si>
  <si>
    <t xml:space="preserve">L'optimisation doit plutôt se concentrer sur d'autres aspects tels que la réduction des plages de calcul, la simplification des formules, </t>
  </si>
  <si>
    <t># 9999FF</t>
  </si>
  <si>
    <t>et la gestion des formats et des objets dans le fichier.</t>
  </si>
  <si>
    <t>Plats Complets</t>
  </si>
  <si>
    <t>Pate A Pain</t>
  </si>
  <si>
    <t>Terrine de Légumes</t>
  </si>
  <si>
    <t xml:space="preserve">Saucisse </t>
  </si>
  <si>
    <t>VAPEUR</t>
  </si>
  <si>
    <t>Vapeur</t>
  </si>
  <si>
    <t>Lapin</t>
  </si>
  <si>
    <t>COURGETTES</t>
  </si>
  <si>
    <t>Courgettes</t>
  </si>
  <si>
    <t>POIS CHICHES</t>
  </si>
  <si>
    <t>Pois chiches</t>
  </si>
  <si>
    <t># 660066</t>
  </si>
  <si>
    <t>Poissons</t>
  </si>
  <si>
    <t>Pate à Pain de Mie</t>
  </si>
  <si>
    <t>Terrine de Poisson</t>
  </si>
  <si>
    <t>Saucisson de Foie</t>
  </si>
  <si>
    <t>Mouton</t>
  </si>
  <si>
    <t>ENDIVES</t>
  </si>
  <si>
    <t>Endives</t>
  </si>
  <si>
    <t>POLENTA</t>
  </si>
  <si>
    <t>Polenta</t>
  </si>
  <si>
    <t># FF8080</t>
  </si>
  <si>
    <t>Les paires de couleurs suivantes sont de la même couleur </t>
  </si>
  <si>
    <t># 0066CC</t>
  </si>
  <si>
    <t>11 &amp; 25, 5 &amp; 32, 14 &amp; 31, 8 et 28, 9 &amp; 30, 13 &amp; 29, 18 &amp; 54, 20 &amp; 34, 7 &amp; 26, et 6 et 27.</t>
  </si>
  <si>
    <t># CCCCFF</t>
  </si>
  <si>
    <t>Préparations Chaudes</t>
  </si>
  <si>
    <t>Pate à Savarin</t>
  </si>
  <si>
    <t>Terrine de Viande</t>
  </si>
  <si>
    <t>Œufs</t>
  </si>
  <si>
    <t>CŒUR DE PALMIER</t>
  </si>
  <si>
    <t>Cœur de Palmier</t>
  </si>
  <si>
    <t>EPINARDS</t>
  </si>
  <si>
    <t>Epinards</t>
  </si>
  <si>
    <t>RIZ</t>
  </si>
  <si>
    <t>Riz</t>
  </si>
  <si>
    <t>Viandes</t>
  </si>
  <si>
    <t>Pate Levée</t>
  </si>
  <si>
    <t>Terrine de Volaille</t>
  </si>
  <si>
    <t>Poisson</t>
  </si>
  <si>
    <t>FENOUIL</t>
  </si>
  <si>
    <t>Fenouil</t>
  </si>
  <si>
    <t>RUTABAGA</t>
  </si>
  <si>
    <t>Rutabaga</t>
  </si>
  <si>
    <t>Volailles</t>
  </si>
  <si>
    <t>Pate Sèche</t>
  </si>
  <si>
    <t>Porc</t>
  </si>
  <si>
    <t>COURGE</t>
  </si>
  <si>
    <t>Courge</t>
  </si>
  <si>
    <t>NAVETS</t>
  </si>
  <si>
    <t>Navets</t>
  </si>
  <si>
    <t>SEMOULE</t>
  </si>
  <si>
    <t>Semoule</t>
  </si>
  <si>
    <t>Potage</t>
  </si>
  <si>
    <t>Pate Sucrée</t>
  </si>
  <si>
    <t>Poule</t>
  </si>
  <si>
    <t>OIGNONS</t>
  </si>
  <si>
    <t>Oignons</t>
  </si>
  <si>
    <t>TOPINAMBOUR</t>
  </si>
  <si>
    <t>Topinambour</t>
  </si>
  <si>
    <t>Pates A….</t>
  </si>
  <si>
    <t>Poulet</t>
  </si>
  <si>
    <t>CROSNE</t>
  </si>
  <si>
    <t>Crosne</t>
  </si>
  <si>
    <t>POIVRONS JAUNES</t>
  </si>
  <si>
    <t>Poivrons jaunes</t>
  </si>
  <si>
    <t>Pates de Fruits</t>
  </si>
  <si>
    <t>Veau</t>
  </si>
  <si>
    <t>POIVRONS ROUGES</t>
  </si>
  <si>
    <t>Poivrons rouges</t>
  </si>
  <si>
    <t>Sauté</t>
  </si>
  <si>
    <t>Petits Fours</t>
  </si>
  <si>
    <t>POIVRONS VERTS</t>
  </si>
  <si>
    <t>Poivrons verts</t>
  </si>
  <si>
    <t>Râgout</t>
  </si>
  <si>
    <t>Pudding</t>
  </si>
  <si>
    <t>RADIS NOIRS</t>
  </si>
  <si>
    <t>Radis noirs</t>
  </si>
  <si>
    <t>Gratin</t>
  </si>
  <si>
    <t>Vacherin</t>
  </si>
  <si>
    <t>RADIS ROSES</t>
  </si>
  <si>
    <t>Radis roses</t>
  </si>
  <si>
    <t>SAL.BATAVIA</t>
  </si>
  <si>
    <t>Sal.Batavia</t>
  </si>
  <si>
    <t>PATISSON</t>
  </si>
  <si>
    <t>Patisson</t>
  </si>
  <si>
    <t>SAL.CHICORÉE</t>
  </si>
  <si>
    <t>Sal.Chicorée</t>
  </si>
  <si>
    <t>SAL.CRESSON</t>
  </si>
  <si>
    <t>Sal.Cresson</t>
  </si>
  <si>
    <t>SAL.ENDIVE</t>
  </si>
  <si>
    <t>Sal.Endive</t>
  </si>
  <si>
    <t>Si vous voulez avoir des explications pour certaines formules : inscrivez vous à ChatGpt (c'est gratuit)</t>
  </si>
  <si>
    <t xml:space="preserve">❶ ouvrez l'application; </t>
  </si>
  <si>
    <t>❷ cliquez sur  la formule que vous voulez</t>
  </si>
  <si>
    <t>SAL.FEUILLE DE CHÊNE</t>
  </si>
  <si>
    <t>Sal.Feuille de chêne</t>
  </si>
  <si>
    <t>❸ dans la barre de formule supprimez =</t>
  </si>
  <si>
    <t>❹ copiez  la formule qui sans le = devient du texte</t>
  </si>
  <si>
    <t>❺ collez la formule à la suite du texte suivant</t>
  </si>
  <si>
    <t>POTIRON</t>
  </si>
  <si>
    <t>Potiron</t>
  </si>
  <si>
    <t>SAL.FRISÉE</t>
  </si>
  <si>
    <t>Sal.Frisée</t>
  </si>
  <si>
    <t>Excel Français; explication de cette formule   =</t>
  </si>
  <si>
    <t>ou</t>
  </si>
  <si>
    <t>Excel Français; simplification de cette formule   =</t>
  </si>
  <si>
    <t>POUSSES DE BAMBOU</t>
  </si>
  <si>
    <t>Pousses de bambou</t>
  </si>
  <si>
    <t>SAL.ICEBERG</t>
  </si>
  <si>
    <t>Sal.Iceberg</t>
  </si>
  <si>
    <t>et collez cela dans ChatGPT</t>
  </si>
  <si>
    <t>si dans la réponse vous avez une formule sur plusieurs lignes saisissez</t>
  </si>
  <si>
    <t>1 ligne</t>
  </si>
  <si>
    <t>SAL.KRISETTE</t>
  </si>
  <si>
    <t>Sal.Krisette</t>
  </si>
  <si>
    <t>la réponse sera ajustée en conséquence</t>
  </si>
  <si>
    <t>Comparaison de 2 formules pour la cellule colonnes masquées voir ( 17.col.40.produits ) ligne 128</t>
  </si>
  <si>
    <t>7 colonnes masquées E F G H I N O</t>
  </si>
  <si>
    <t>SAL.LAITUE</t>
  </si>
  <si>
    <t>Sal.Laitue</t>
  </si>
  <si>
    <t>Exemple de formule qui peut être simplifiée pour Excel 365 avec  la fonction JOINDRE.TEXTE qui ne fonctionne pas avec Excel 2019</t>
  </si>
  <si>
    <t>Formule avec CONCATENER pour les versions d'Excel antérieures à 2021</t>
  </si>
  <si>
    <t>combien de colonnes masquées</t>
  </si>
  <si>
    <t>SI(NB.SI(E76:W76;"&lt;0,5")=0;"Aucune colonne masquée";NB.SI(E76:W76;"&lt;0,5")&amp;" "&amp;SI(NB.SI(E76:W76;"&lt;0,5")&gt;1;"colonnes masquées";"colonne masquée")&amp;" "&amp;CONCATENER(SI(E76&lt;0,5;E75&amp;" ";"");SI(F76&lt;0,5;F75&amp;" ";"");SI(G76&lt;0,5;G75&amp;" ";"");SI(H76&lt;0,5;H75&amp;" ";"");SI(I76&lt;0,5;I75&amp;" ";"");SI(J76&lt;0,5;J75&amp;" ";"");SI(K76&lt;0,5;K75&amp;" ";"");SI(L76&lt;0,5;L75&amp;" ";"");SI(M76&lt;0,5;M75&amp;" ";"");SI(N76&lt;0,5;N75&amp;" ";"");SI(O76&lt;0,5;O75&amp;" ";"");SI(P76&lt;0,5;P75&amp;" ";"");SI(Q76&lt;0,5;Q75&amp;" ";"");SI(R76&lt;0,5;R75&amp;" ";"");SI(S76&lt;0,5;S75&amp;" ";"");SI(T76&lt;0,5;T75&amp;" ";"");SI(U76&lt;0,5;U75&amp;" ";"");SI(V76&lt;0,5;V75&amp;" ";"");SI(W76&lt;0,5;W75&amp;" ";"")))</t>
  </si>
  <si>
    <t>nombre de caractères</t>
  </si>
  <si>
    <t>SALADE</t>
  </si>
  <si>
    <t>Salade</t>
  </si>
  <si>
    <t>SAL.LOLA ROSA</t>
  </si>
  <si>
    <t>Sal.Lola rosa</t>
  </si>
  <si>
    <t>=SI(NB.SI(E20:T20;"&lt;0.5")=0;"Aucune colonne masquée";NB.SI(E20:T20;"&lt;0.5")&amp;" colonnes masquées : "&amp;CONCATENER(SI(E20&lt;0.5;E19&amp;" ";"");SI(F20&lt;0.5;F19&amp;" ";"");SI(G20&lt;0.5;G19&amp;" ";"");SI(H20&lt;0.5;H19&amp;" ";"");SI(I20&lt;0.5;I19&amp;" ";"");SI(J20&lt;0.5;J19&amp;" ";"");SI(K20&lt;0.5;K19&amp;" ";"");SI(L20&lt;0.5;L19&amp;" ";"");SI(M20&lt;0.5;M19&amp;" ";"");SI(N20&lt;0.5;N19&amp;" ";"");SI(O20&lt;0.5;O19&amp;" ";"");SI(P20&lt;0.5;P19&amp;" ";"");SI(Q20&lt;0.5;Q19&amp;" ";"");SI(R20&lt;0.5;R19&amp;" ";SI(S20&lt;0.5;S19&amp;" ";SI(T20&lt;0.5;T19&amp;" ";"")))))</t>
  </si>
  <si>
    <t>SALSIFIS</t>
  </si>
  <si>
    <t>Salsifis</t>
  </si>
  <si>
    <t>SAL.MÂCHE</t>
  </si>
  <si>
    <t>Sal.Mâche</t>
  </si>
  <si>
    <t>SOJA</t>
  </si>
  <si>
    <t>Soja</t>
  </si>
  <si>
    <t>SAL.MESCLUN</t>
  </si>
  <si>
    <t>Sal.Mesclun</t>
  </si>
  <si>
    <t>Formule optimisée avec TEXTE.JOIN et FILTRE : pour les versions Excel 365 ou Excel 2021</t>
  </si>
  <si>
    <t>TOMATES CERISES</t>
  </si>
  <si>
    <t>Tomates cerises</t>
  </si>
  <si>
    <t>SAL.PISSENLIT</t>
  </si>
  <si>
    <t>Sal.Pissenlit</t>
  </si>
  <si>
    <t>SI(NB.SI(E20:T20;"&lt;0.5")=0;"Aucune colonne masquée";NB.SI(E20:T20;"&lt;0.5")&amp;" colonne(s) masquée(s) : "&amp;TEXTE.JOIN(" ";VRAI;FILTRE(E19:T19;E20:T20&lt;0.5)))</t>
  </si>
  <si>
    <t>TOMATES MARMANDE</t>
  </si>
  <si>
    <t>Tomates Marmande</t>
  </si>
  <si>
    <t>SAL.ROMAINE</t>
  </si>
  <si>
    <t>Sal.Romaine</t>
  </si>
  <si>
    <t>Liens &gt;</t>
  </si>
  <si>
    <t>Mettez la collaboration au coeur de votre environnement de travail</t>
  </si>
  <si>
    <t>Comment créer une Arborescence de dossiers</t>
  </si>
  <si>
    <t>TOMATES OLIVETTE</t>
  </si>
  <si>
    <t>Tomates olivette</t>
  </si>
  <si>
    <t>SAL.SCAROLE</t>
  </si>
  <si>
    <t>Sal.Scarole</t>
  </si>
  <si>
    <t>La méthode simple pour classer ses dossiers, fichiers et documents sur son ordinateur</t>
  </si>
  <si>
    <t>Windows 10 : 15 astuces pour maîtriser l’explorateur de fichiers comme un pro</t>
  </si>
  <si>
    <t>Comment retrouver vos dossiers</t>
  </si>
  <si>
    <t>TOMATES ROMAINE</t>
  </si>
  <si>
    <t>Tomates Romaine</t>
  </si>
  <si>
    <t>SAL.TRÉVISE</t>
  </si>
  <si>
    <t>Sal.Trévise</t>
  </si>
  <si>
    <t>Comment bien organiser ses documents, images, fichiers, .</t>
  </si>
  <si>
    <t>Comment bien nommer ses fichiers</t>
  </si>
  <si>
    <t>créer des noms de fichiers accessibles</t>
  </si>
  <si>
    <t>Nommer, renommer un classeur, une feuille</t>
  </si>
  <si>
    <t>Classer efficacement des documents numériques</t>
  </si>
  <si>
    <t>Comment lister les fichiers enregistrés dans un dossier et ses sous-dossiers sans VBA sur Excel ?</t>
  </si>
  <si>
    <t>SALADES COMPOSÉES</t>
  </si>
  <si>
    <t>Salades composées</t>
  </si>
  <si>
    <t>Pour la recherche d'images cliquez sur les liens ci-dessous</t>
  </si>
  <si>
    <t>https://www.istockphoto.com/fr/photos/%C3%A9pices</t>
  </si>
  <si>
    <t>https://fr.freepik.com/photos/epices</t>
  </si>
  <si>
    <t>https://pixabay.com/fr/photos/search/%C3%A9pices/</t>
  </si>
  <si>
    <t>https://www.pexels.com/fr-fr/chercher/%C3%A9pices/</t>
  </si>
  <si>
    <t>https://gastronomierestauration.blogspot.com/2019/01/audiovisuel-les-aliments-vocabulaire-et.html</t>
  </si>
  <si>
    <t>Aprifel</t>
  </si>
  <si>
    <t>https://www.aprifel.com/fr/</t>
  </si>
  <si>
    <t>interfel</t>
  </si>
  <si>
    <t>https://www.lesfruitsetlegumesfrais.com/</t>
  </si>
  <si>
    <t>TOMATES</t>
  </si>
  <si>
    <t>Tomates</t>
  </si>
  <si>
    <t>excel pourquoi certaines cellules ont un triangle de couleur dans l'angle gauche</t>
  </si>
  <si>
    <t>Gérer les Indicateurs de Vérification d'Erreurs</t>
  </si>
  <si>
    <t>Réponse ChatGPT</t>
  </si>
  <si>
    <t xml:space="preserve">En Excel, un triangle de couleur dans l'angle supérieur gauche d'une cellule est un indicateur visuel </t>
  </si>
  <si>
    <t>Pour gérer les erreurs signalées par les triangles verts :</t>
  </si>
  <si>
    <t>qui signale différents types de messages ou erreurs potentiels. Voici ce que signifient les différentes couleurs de triangles :</t>
  </si>
  <si>
    <r>
      <t>1. Cliquer sur la cellule avec le triangle vert</t>
    </r>
    <r>
      <rPr>
        <sz val="11"/>
        <color theme="1"/>
        <rFont val="Calibri"/>
        <family val="2"/>
        <scheme val="minor"/>
      </rPr>
      <t>.</t>
    </r>
  </si>
  <si>
    <r>
      <t>1. Triangle Vert</t>
    </r>
    <r>
      <rPr>
        <sz val="11"/>
        <color theme="1"/>
        <rFont val="Calibri"/>
        <family val="2"/>
        <scheme val="minor"/>
      </rPr>
      <t xml:space="preserve"> :</t>
    </r>
  </si>
  <si>
    <r>
      <t>2. Cliquer sur l'icône d'avertissement</t>
    </r>
    <r>
      <rPr>
        <sz val="11"/>
        <color theme="1"/>
        <rFont val="Calibri"/>
        <family val="2"/>
        <scheme val="minor"/>
      </rPr>
      <t xml:space="preserve"> qui apparaît à côté de la cellule pour afficher les options disponibles :</t>
    </r>
  </si>
  <si>
    <r>
      <t>Corriger l'erreur</t>
    </r>
    <r>
      <rPr>
        <sz val="11"/>
        <color theme="1"/>
        <rFont val="Calibri"/>
        <family val="2"/>
        <scheme val="minor"/>
      </rPr>
      <t xml:space="preserve"> : Sélectionnez cette option pour appliquer une correction automatique proposée par Excel.</t>
    </r>
  </si>
  <si>
    <r>
      <t>Indicateur de Vérification d'Erreurs</t>
    </r>
    <r>
      <rPr>
        <sz val="11"/>
        <color theme="1"/>
        <rFont val="Calibri"/>
        <family val="2"/>
        <scheme val="minor"/>
      </rPr>
      <t xml:space="preserve"> : Le triangle vert signale des erreurs ou des avertissements potentiels dans les formules de la cellule. </t>
    </r>
  </si>
  <si>
    <r>
      <t>Ignorer l'erreur</t>
    </r>
    <r>
      <rPr>
        <sz val="11"/>
        <color theme="1"/>
        <rFont val="Calibri"/>
        <family val="2"/>
        <scheme val="minor"/>
      </rPr>
      <t xml:space="preserve"> : Si vous êtes sûr que l'erreur n'est pas pertinente, vous pouvez choisir d'ignorer l'erreur pour cette cellule spécifique.</t>
    </r>
  </si>
  <si>
    <t xml:space="preserve">Cela peut inclure des erreurs comme des valeurs incohérentes, des formules qui ne se mettent pas à jour, des références de cellule incorrectes, </t>
  </si>
  <si>
    <r>
      <t>Obtenir de l'aide sur cette erreur</t>
    </r>
    <r>
      <rPr>
        <sz val="11"/>
        <color theme="1"/>
        <rFont val="Calibri"/>
        <family val="2"/>
        <scheme val="minor"/>
      </rPr>
      <t xml:space="preserve"> : Cette option ouvre l'aide d'Excel pour obtenir plus d'informations sur l'erreur spécifique.</t>
    </r>
  </si>
  <si>
    <t>ou d'autres problèmes identifiés par Excel.</t>
  </si>
  <si>
    <t>Désactiver les Indicateurs de Vérification d'Erreurs</t>
  </si>
  <si>
    <r>
      <t>Exemples d'erreurs courantes</t>
    </r>
    <r>
      <rPr>
        <sz val="11"/>
        <color theme="1"/>
        <rFont val="Calibri"/>
        <family val="2"/>
        <scheme val="minor"/>
      </rPr>
      <t xml:space="preserve"> :</t>
    </r>
  </si>
  <si>
    <t>La formule ne correspond pas aux autres formules à proximité.</t>
  </si>
  <si>
    <t>Si vous trouvez les indicateurs de vérification d'erreurs gênants et souhaitez les désactiver, vous pouvez le faire dans les options d'Excel :</t>
  </si>
  <si>
    <t>Les cellules contiennent des années représentées par deux chiffres.</t>
  </si>
  <si>
    <t>La formule omet des cellules dans une plage.</t>
  </si>
  <si>
    <r>
      <t xml:space="preserve">1. Aller dans </t>
    </r>
    <r>
      <rPr>
        <b/>
        <sz val="10"/>
        <color theme="1"/>
        <rFont val="Arial Unicode MS"/>
      </rPr>
      <t>Fichier</t>
    </r>
    <r>
      <rPr>
        <b/>
        <sz val="11"/>
        <color theme="1"/>
        <rFont val="Calibri"/>
        <family val="2"/>
        <scheme val="minor"/>
      </rPr>
      <t xml:space="preserve"> &gt; </t>
    </r>
    <r>
      <rPr>
        <b/>
        <sz val="10"/>
        <color theme="1"/>
        <rFont val="Arial Unicode MS"/>
      </rPr>
      <t>Options</t>
    </r>
    <r>
      <rPr>
        <sz val="11"/>
        <color theme="1"/>
        <rFont val="Calibri"/>
        <family val="2"/>
        <scheme val="minor"/>
      </rPr>
      <t>.</t>
    </r>
  </si>
  <si>
    <t>Des formules verrouillées qui se référencent elles-mêmes.</t>
  </si>
  <si>
    <r>
      <t xml:space="preserve">2. Sélectionner </t>
    </r>
    <r>
      <rPr>
        <b/>
        <sz val="10"/>
        <color theme="1"/>
        <rFont val="Arial Unicode MS"/>
      </rPr>
      <t>Formules</t>
    </r>
    <r>
      <rPr>
        <sz val="11"/>
        <color theme="1"/>
        <rFont val="Calibri"/>
        <family val="2"/>
        <scheme val="minor"/>
      </rPr>
      <t xml:space="preserve"> dans le menu de gauche.</t>
    </r>
  </si>
  <si>
    <r>
      <t>Comment corriger ou ignorer</t>
    </r>
    <r>
      <rPr>
        <sz val="11"/>
        <color theme="1"/>
        <rFont val="Calibri"/>
        <family val="2"/>
        <scheme val="minor"/>
      </rPr>
      <t xml:space="preserve"> : Cliquez sur le triangle vert pour voir les options de correction. Vous pouvez choisir d’ignorer l’erreur, </t>
    </r>
  </si>
  <si>
    <r>
      <t xml:space="preserve">3. Sous </t>
    </r>
    <r>
      <rPr>
        <b/>
        <sz val="10"/>
        <color theme="1"/>
        <rFont val="Arial Unicode MS"/>
      </rPr>
      <t>Vérification des formules</t>
    </r>
    <r>
      <rPr>
        <b/>
        <sz val="11"/>
        <color theme="1"/>
        <rFont val="Calibri"/>
        <family val="2"/>
        <scheme val="minor"/>
      </rPr>
      <t xml:space="preserve">, décocher </t>
    </r>
    <r>
      <rPr>
        <b/>
        <sz val="10"/>
        <color theme="1"/>
        <rFont val="Arial Unicode MS"/>
      </rPr>
      <t>Activer la vérification des erreurs en arrière-plan</t>
    </r>
    <r>
      <rPr>
        <sz val="11"/>
        <color theme="1"/>
        <rFont val="Calibri"/>
        <family val="2"/>
        <scheme val="minor"/>
      </rPr>
      <t>.</t>
    </r>
  </si>
  <si>
    <t>d’obtenir de l’aide sur cette erreur spécifique ou de corriger automatiquement l’erreur.</t>
  </si>
  <si>
    <t>Conclusion</t>
  </si>
  <si>
    <r>
      <t>2. Triangle Rouge</t>
    </r>
    <r>
      <rPr>
        <sz val="11"/>
        <color theme="1"/>
        <rFont val="Calibri"/>
        <family val="2"/>
        <scheme val="minor"/>
      </rPr>
      <t xml:space="preserve"> :</t>
    </r>
  </si>
  <si>
    <r>
      <t>Commentaires</t>
    </r>
    <r>
      <rPr>
        <sz val="11"/>
        <color theme="1"/>
        <rFont val="Calibri"/>
        <family val="2"/>
        <scheme val="minor"/>
      </rPr>
      <t xml:space="preserve"> : Le triangle rouge indique que la cellule contient un commentaire ou une note. </t>
    </r>
  </si>
  <si>
    <t xml:space="preserve">Les triangles de couleur dans les cellules Excel sont des indicateurs utiles pour attirer votre attention sur les commentaires </t>
  </si>
  <si>
    <t>Vous pouvez survoler la cellule avec votre souris pour voir le contenu du commentaire.</t>
  </si>
  <si>
    <t xml:space="preserve">ou les erreurs potentielles dans vos formules. En sachant ce qu'ils signifient, vous pouvez facilement identifier </t>
  </si>
  <si>
    <r>
      <t>Comment ajouter/modifier</t>
    </r>
    <r>
      <rPr>
        <sz val="11"/>
        <color theme="1"/>
        <rFont val="Calibri"/>
        <family val="2"/>
        <scheme val="minor"/>
      </rPr>
      <t xml:space="preserve"> : Faites un clic droit sur la cellule et choisissez « Nouveau commentaire » pour ajouter un commentaire,</t>
    </r>
  </si>
  <si>
    <t>et résoudre les problèmes dans vos feuilles de calcul.</t>
  </si>
  <si>
    <t xml:space="preserve"> ou « Modifier le commentaire » pour modifier un commentaire existant.</t>
  </si>
  <si>
    <t>p</t>
  </si>
  <si>
    <t>q</t>
  </si>
  <si>
    <t>Z</t>
  </si>
  <si>
    <t>³</t>
  </si>
  <si>
    <t>cm³ </t>
  </si>
  <si>
    <t>M³ </t>
  </si>
  <si>
    <t>m³ </t>
  </si>
  <si>
    <t>le ³ se fait en tapant alt+0179</t>
  </si>
  <si>
    <t>Police Wingdings 3</t>
  </si>
  <si>
    <t>²</t>
  </si>
  <si>
    <t xml:space="preserve">cm² </t>
  </si>
  <si>
    <t xml:space="preserve">M² </t>
  </si>
  <si>
    <t xml:space="preserve">m² </t>
  </si>
  <si>
    <t>le ² se fait en tapant alt+0178</t>
  </si>
  <si>
    <t>u</t>
  </si>
  <si>
    <t>t</t>
  </si>
  <si>
    <t>X</t>
  </si>
  <si>
    <t>ou copier-coller</t>
  </si>
  <si>
    <t>Format | cellule | personnalisé | 0" cm³"</t>
  </si>
  <si>
    <t>0.00\ " cm³"</t>
  </si>
  <si>
    <t xml:space="preserve"> ⏺ ⏭ ⏮ ⏩ ⏪ ⏫ ⏬ ◀️ 🔼 🔽 ➡️ ⬅️ ⬆️ ⬇️ ↗️ ↘️ ↙️ ↖️ ↕️ ↔️ ↪️ ↩️ ⤴️ ⤵️ 🔀 🔁 🔂 🔄 🔃 🎵 🎶 ➕ ➖ ➗ ✖️ </t>
  </si>
  <si>
    <t>🚾 ♿️ 🅿️ 🛗 🈳 🈂️ 🛂 🛃 🛄 🛅 🚹 🚺 🚼 ⚧ 🚻 🚮 🎦 📶 🈁 🔣 ℹ️ 🔤 🔡 🔠 🆖 🆗 🆙 🆒 🆕 🆓 0️⃣ 1️⃣ 2️⃣ 3️⃣ 4️⃣ 5️⃣ 6️⃣ 7️⃣ 8️⃣ 9️⃣ 🔟 🔢 #️⃣ *️⃣ ⏏️ ▶️ ⏸ ⏯ ⏹</t>
  </si>
  <si>
    <t>cliquez sur la colonne  D et copiez dans la barre de formules l'émoticone qui vous intéresse choisissez la police de caractères et la couleur qui vous conviennent</t>
  </si>
  <si>
    <t xml:space="preserve"> 🍶 🍺 🍻 🥂 🍷 🥃 🍸 🍹 🧉 🍾 🧊 🥄 🍴 🍽 🥣 🥡 🥢 🧂</t>
  </si>
  <si>
    <t xml:space="preserve"> 🫓 🥪 🥙 🧆 🌮 🌯 🫔 🥗 🥘 🫕 🥫 🍝 🍜 🍲 🍛 🍣 🍱 🥟 🦪 🍤 🍙 🍚 🍘 🍥 🥠 🥮 🍢 🍡 🍧 🍨 🍦 🥧 🧁 🍰 🎂 🍮 🍭 🍬 🍫 🍿 🍩 🍪 🌰 🥜 🍯 🥛 🍼 🫖 ☕️ 🍵 🧃 🥤 🧋</t>
  </si>
  <si>
    <t>🍏 🍎 🍐 🍊 🍋 🍌 🍉 🍇 🍓 🫐 🍈 🍒 🍑 🥭 🍍 🥥 🥝 🍅 🍆 🥑 🥦 🥬 🥒 🌶 🫑 🌽 🥕 🫒 🧄 🧅 🥔 🍠 🥐 🥯 🍞 🥖 🥨 🧀 🥚 🍳 🧈 🥞 🧇 🥓 🥩 🍗 🍖 🦴 🌭 🍔 🍟 🍕</t>
  </si>
  <si>
    <t>Police &gt; Segoe UI Emoji</t>
  </si>
  <si>
    <t>Φ</t>
  </si>
  <si>
    <t>▲</t>
  </si>
  <si>
    <t>◄</t>
  </si>
  <si>
    <t>ø</t>
  </si>
  <si>
    <t>¾</t>
  </si>
  <si>
    <t>½</t>
  </si>
  <si>
    <t>¼</t>
  </si>
  <si>
    <t>»</t>
  </si>
  <si>
    <t>±</t>
  </si>
  <si>
    <t>≈</t>
  </si>
  <si>
    <t>‰</t>
  </si>
  <si>
    <t>@</t>
  </si>
  <si>
    <t>&amp;</t>
  </si>
  <si>
    <t>%</t>
  </si>
  <si>
    <t>#</t>
  </si>
  <si>
    <t>"</t>
  </si>
  <si>
    <t>!</t>
  </si>
  <si>
    <t>https://www.automateexcel.com/fr/how-to/que-signifient-les-symboles-etc-dans-les-formules-excel-et-google-sheets/</t>
  </si>
  <si>
    <t>Que signifient les symboles (&amp;,$,{, etc.) dans les formules ? – Excel</t>
  </si>
  <si>
    <t>des caractères spéciaux</t>
  </si>
  <si>
    <t>🅰🅱🅲🅳🅴🅵🅶🅷🅸🅹🅺🅻🅼🅽🅾🅿🆀🆁🆂🆃🆄🆅🆆🆇🆈🆉</t>
  </si>
  <si>
    <t>🅐🅑🅒🅓🅔🅕🅖🅗🅘🅙🅚🅛🅜🅝🅞🅟🅠🅡🅢🅣🅤🅥🅦🅧🅨🅩</t>
  </si>
  <si>
    <t>https://www.bonbache.fr/syntheses-graphiques-excel-avec-les-emoticones-499.html</t>
  </si>
  <si>
    <t>ⓐ ⓑ ⓒ ⓓ ⓔ ⓕ ⓕ ⓗ ⓗ ⓘ ⓙ ⓚ ⓛ ⓜ ⓝ ⓞ ⓟ ⓠ ⓡ ⓡ ⓣ ⓤ ⓥ ⓦ ⓧ ⓨ ⓩ minuscules</t>
  </si>
  <si>
    <t>Illustrations avec les émojis</t>
  </si>
  <si>
    <t>Ⓐ Ⓑ Ⓒ Ⓓ Ⓔ Ⓕ Ⓖ Ⓗ Ⓘ Ⓙ Ⓚ Ⓛ Ⓜ Ⓝ Ⓞ Ⓟ Ⓠ Ⓡ Ⓢ Ⓣ Ⓤ Ⓥ Ⓦ Ⓧ Ⓧ Ⓩ MAJUSCULES</t>
  </si>
  <si>
    <t>cliquez sur la colonne  C et sélectionnez dans la barre de formule le numéro ou la lettre qui vous intéresse choisissez la police de caractères et la couleur qui vous conviennent</t>
  </si>
  <si>
    <t>couleur de police blanc sur fond gris à modifier pour vos documents</t>
  </si>
  <si>
    <t>Monétaire</t>
  </si>
  <si>
    <t>20</t>
  </si>
  <si>
    <t>19</t>
  </si>
  <si>
    <t>18</t>
  </si>
  <si>
    <t>17</t>
  </si>
  <si>
    <t>16</t>
  </si>
  <si>
    <t>15</t>
  </si>
  <si>
    <t>14</t>
  </si>
  <si>
    <t>13</t>
  </si>
  <si>
    <t>12</t>
  </si>
  <si>
    <t>11</t>
  </si>
  <si>
    <t>10</t>
  </si>
  <si>
    <t>9</t>
  </si>
  <si>
    <t>8</t>
  </si>
  <si>
    <t>7</t>
  </si>
  <si>
    <t>6</t>
  </si>
  <si>
    <t>5</t>
  </si>
  <si>
    <t>4</t>
  </si>
  <si>
    <t>3</t>
  </si>
  <si>
    <t>2</t>
  </si>
  <si>
    <t>⓴</t>
  </si>
  <si>
    <t>⓳</t>
  </si>
  <si>
    <t>⓲</t>
  </si>
  <si>
    <t>⓱</t>
  </si>
  <si>
    <t>⓰</t>
  </si>
  <si>
    <t>⓯</t>
  </si>
  <si>
    <t>⓮</t>
  </si>
  <si>
    <t>⓭</t>
  </si>
  <si>
    <t>⓬</t>
  </si>
  <si>
    <t>❿</t>
  </si>
  <si>
    <t>❽</t>
  </si>
  <si>
    <t>❼</t>
  </si>
  <si>
    <t>❻</t>
  </si>
  <si>
    <t>❺</t>
  </si>
  <si>
    <t>Une numérotation avec couleur de police modifiable</t>
  </si>
  <si>
    <t>VRINDA   Vrinda</t>
  </si>
  <si>
    <t>TW CEN MT  Tw Cen MT</t>
  </si>
  <si>
    <t>TRBUCHET MF  Trébuchet MF</t>
  </si>
  <si>
    <t>TIMES NEW ROMAN Times New Roman</t>
  </si>
  <si>
    <t>TAHOMA   Tahoma</t>
  </si>
  <si>
    <t>PALATINO LINOTYPE  Palatino Linotype</t>
  </si>
  <si>
    <t>GIL SANS MT  Gill Sans MT</t>
  </si>
  <si>
    <t>COMIC SANS MF  Comic Sans MF</t>
  </si>
  <si>
    <t>ARIAL NARROW    Arial Narrow</t>
  </si>
  <si>
    <t>Autres polices à découvrir</t>
  </si>
  <si>
    <t>personnalisés &gt;</t>
  </si>
  <si>
    <t>VERDANA</t>
  </si>
  <si>
    <t>ROCKWELL</t>
  </si>
  <si>
    <t>CALIBRI</t>
  </si>
  <si>
    <t>ARIAL</t>
  </si>
  <si>
    <t>15.5 &gt;</t>
  </si>
  <si>
    <t>Verdana</t>
  </si>
  <si>
    <t>Rockwell</t>
  </si>
  <si>
    <t>Calibri</t>
  </si>
  <si>
    <t>Arial</t>
  </si>
  <si>
    <t>Quelques formats utilisés</t>
  </si>
  <si>
    <t>Quelques polices de caractères utilisées</t>
  </si>
  <si>
    <t>double cliquez sur la pointe de la flèche, cela vous enverra directement à l'emplacement de saisie</t>
  </si>
  <si>
    <t>puis sur la fonction Repérer les antécédants &gt;</t>
  </si>
  <si>
    <t xml:space="preserve"> décocher Afficher un zéro dans les cellules qui ont une valeur nulle</t>
  </si>
  <si>
    <t>pour localiser la cellule correspondante cliquez sur l'onglet FORMULES</t>
  </si>
  <si>
    <t>Pour supprimer l'affichage des zéro sur la fiche cliquez sur : FICHIER &gt; Option &gt; Options avancées &gt;</t>
  </si>
  <si>
    <t>POUR AUDITER LES FORMULES</t>
  </si>
  <si>
    <t>que Cambria MS et peut être utilisée en remplacement.</t>
  </si>
  <si>
    <r>
      <t xml:space="preserve">Caladea (créée comme une </t>
    </r>
    <r>
      <rPr>
        <b/>
        <sz val="14"/>
        <color theme="1"/>
        <rFont val="Cambria"/>
        <family val="1"/>
      </rPr>
      <t>police</t>
    </r>
    <r>
      <rPr>
        <sz val="14"/>
        <color theme="1"/>
        <rFont val="Cambria"/>
        <family val="1"/>
      </rPr>
      <t xml:space="preserve"> supplémentaire de Chrome OS) a les mêmes métriques </t>
    </r>
  </si>
  <si>
    <t>Quelle police avec Cambria ?</t>
  </si>
  <si>
    <r>
      <t xml:space="preserve">La </t>
    </r>
    <r>
      <rPr>
        <b/>
        <sz val="14"/>
        <color theme="1"/>
        <rFont val="Cambria"/>
        <family val="1"/>
      </rPr>
      <t>police</t>
    </r>
    <r>
      <rPr>
        <sz val="14"/>
        <color theme="1"/>
        <rFont val="Cambria"/>
        <family val="1"/>
      </rPr>
      <t xml:space="preserve"> Cambria a été conçue spécifiquement </t>
    </r>
    <r>
      <rPr>
        <b/>
        <sz val="14"/>
        <color theme="1"/>
        <rFont val="Cambria"/>
        <family val="1"/>
      </rPr>
      <t>pour</t>
    </r>
    <r>
      <rPr>
        <sz val="14"/>
        <color theme="1"/>
        <rFont val="Cambria"/>
        <family val="1"/>
      </rPr>
      <t xml:space="preserve"> être lue à l'écran. ...</t>
    </r>
  </si>
  <si>
    <t>Rechercher : Quelle est la police d'écriture la plus classe ?</t>
  </si>
  <si>
    <t>https://laruche.wizbii.com › 17703-meilleure-police-ecritu...</t>
  </si>
  <si>
    <t>Quelle est la meilleure police d'écriture à utiliser pour son CV</t>
  </si>
  <si>
    <t>Garamond a la particularité de toujours mener l'œil là où il doit aller.20 juil. 2015</t>
  </si>
  <si>
    <t xml:space="preserve">aux cadres expérimentés ou aux profils littéraires. </t>
  </si>
  <si>
    <t xml:space="preserve">Garamond. C'est une police facile à lire, proche de l'écriture manuscrite, qui convient parfaitement </t>
  </si>
  <si>
    <t>Quelle est la police d'écriture la plus classe ?</t>
  </si>
  <si>
    <t>Microsoft : par quelle police voudriez-vous remplacer Calibri</t>
  </si>
  <si>
    <t>Calibri - Wikipédia</t>
  </si>
  <si>
    <t>Parmi ces six polices, Calibri est la plus proche de Lucida Grande ou Lucida Sans.</t>
  </si>
  <si>
    <t>Quelle police se rapproche le plus de Calibri ?</t>
  </si>
  <si>
    <t>que sur une feuille de papier ou l'écran moins imposant d'un smartphone.2 mai 2021</t>
  </si>
  <si>
    <t xml:space="preserve">avec une allure équilibrée et qui pouvait passer aussi bien sur un grand écran d'ordinateur </t>
  </si>
  <si>
    <t xml:space="preserve">Calibri était effectivement considéré comme une police lisible sur des documents assez courts, </t>
  </si>
  <si>
    <t>Pourquoi choisir la police Calibri ?</t>
  </si>
  <si>
    <t xml:space="preserve"> lettre A = A65 </t>
  </si>
  <si>
    <t>excel Suite automatique de lettres au-delà de Z</t>
  </si>
  <si>
    <t>je n'ai pas cette police</t>
  </si>
  <si>
    <t>Les 10 polices alternatives à Helvetica - Extensis</t>
  </si>
  <si>
    <t>Demandez à ChatGPT de vous traduire la formule en Excel français</t>
  </si>
  <si>
    <t>https://fr.maisfontes.com/aktiv-grotesk-w01.police</t>
  </si>
  <si>
    <t>https://fr.extendoffice.com/documents/excel/4027-excel-increase-letter-by-one.html</t>
  </si>
  <si>
    <t xml:space="preserve"> face au succès persistant des polices grotesques sans empattement telles que Helvetica et Arial.1 mars 2022</t>
  </si>
  <si>
    <t>Comment augmenter automatiquement la lettre d'une unité pour obtenir la lettre suivante dans Excel?</t>
  </si>
  <si>
    <t>ou Arial</t>
  </si>
  <si>
    <r>
      <t>Aktiv Grotesk</t>
    </r>
    <r>
      <rPr>
        <sz val="14"/>
        <color theme="1"/>
        <rFont val="Calibri"/>
        <family val="2"/>
        <scheme val="minor"/>
      </rPr>
      <t xml:space="preserve"> (16 styles) : créée en 2010, Aktiv Grotesk est la solution apportée par Bruno Maag</t>
    </r>
  </si>
  <si>
    <t>Quelle police ressemble le plus à Helvetica ?</t>
  </si>
  <si>
    <t>je n'ai pas Helvetica sur Excel</t>
  </si>
  <si>
    <t>Helvetica - Wikipédia</t>
  </si>
  <si>
    <t>E etc…</t>
  </si>
  <si>
    <t>D</t>
  </si>
  <si>
    <t>C</t>
  </si>
  <si>
    <t>B</t>
  </si>
  <si>
    <t>même si la société a demandé la création de l'Arial en remplacement d'Helvetica en mesure de réduction des coûts.</t>
  </si>
  <si>
    <t>dans la formule figer toutes les lettres de colonnes par un $    exemple COLONNE($X75)</t>
  </si>
  <si>
    <t xml:space="preserve"> Pour l'anecdote, la police qui compose le logotype Microsoft est également Helvetica, </t>
  </si>
  <si>
    <t>Coller la formule ci-dessous dans une cellule puis</t>
  </si>
  <si>
    <r>
      <t xml:space="preserve">On retrouve également cette police </t>
    </r>
    <r>
      <rPr>
        <b/>
        <sz val="14"/>
        <color theme="1"/>
        <rFont val="Arial"/>
        <family val="2"/>
      </rPr>
      <t>dans des documents officiels, ou de la signalétique</t>
    </r>
    <r>
      <rPr>
        <sz val="14"/>
        <color theme="1"/>
        <rFont val="Arial"/>
        <family val="2"/>
      </rPr>
      <t>, et ce, partout dans le monde.</t>
    </r>
  </si>
  <si>
    <t>Où trouver la police Helvetica ?</t>
  </si>
  <si>
    <t>un lien rompu ou devenu obsolète…..pas de panique…Google saura vous retrouver un document équivalent</t>
  </si>
  <si>
    <t>Je remercie chaleureusement les internautes passionnés qui élaborent et proposent des formules et fonctions imbriquées</t>
  </si>
  <si>
    <t xml:space="preserve">Joël LEBOUCHER </t>
  </si>
  <si>
    <t>6 Magasinier</t>
  </si>
  <si>
    <t>5 Cuisiniers</t>
  </si>
  <si>
    <t xml:space="preserve"> Quoi ? Saisissez Morceux - tranches- portions - pièces - cerises etc….....le contenant saisissez  gastro(s) 1/1 -  grille(s) - plat(s) - louche(s) etc..</t>
  </si>
  <si>
    <t>4 Directeur</t>
  </si>
  <si>
    <t>par portion</t>
  </si>
  <si>
    <t>https://excel-exercice.com/comment-faire-une-liste-alphabetique-automatique/</t>
  </si>
  <si>
    <t>3 Responsable qualité</t>
  </si>
  <si>
    <t>Vidéo tutorielle pour faire une liste alphabétique</t>
  </si>
  <si>
    <t>2 Chef</t>
  </si>
  <si>
    <t>Barquette(s)</t>
  </si>
  <si>
    <t>Quantité p.p.</t>
  </si>
  <si>
    <t>Effectifs</t>
  </si>
  <si>
    <t>https://cellulexcel.blogspot.com/p/blog-page_16.html</t>
  </si>
  <si>
    <t>1 Archivage</t>
  </si>
  <si>
    <t>Champ d’application ou circuit des documents</t>
  </si>
  <si>
    <t>dans 1 contenant</t>
  </si>
  <si>
    <t>CONDITIONNEMENT</t>
  </si>
  <si>
    <t>https://www.youtube.com/watch?v=FZwdUZUwnuI</t>
  </si>
  <si>
    <t>Champ d’application ou circuit CCR 1- 2-3-5-6</t>
  </si>
  <si>
    <t>Listes automatiques et séries de nombres dans Excel</t>
  </si>
  <si>
    <t>https://dupala.be/upload/files/141_Pages-de-D-un-e-prof-a-l-autre-Numero-71-Octobre-2014-page15-16.pdf</t>
  </si>
  <si>
    <t>https://www.youtube.com/watch?app=desktop&amp;v=Yuy1jisXErY</t>
  </si>
  <si>
    <t>Recettes !  Le français des sciences</t>
  </si>
  <si>
    <t>Suites automatiques des lettres de l'alphabet avec Excel jusqu’à Z puis AA;AB etc</t>
  </si>
  <si>
    <t>si vous copiez cette formule avec le signe = vous aurez une erreur #REF!</t>
  </si>
  <si>
    <t>SI(LIGNE(A1)&lt;=26;CAR(LIGNE(A1)+64);CAR(ENT((LIGNE(A1)-26-1)/26)+65)&amp;CAR(MOD(LIGNE(A1)-1;26)+65))</t>
  </si>
  <si>
    <t>Cliquez aussi sur les liens du net</t>
  </si>
  <si>
    <t>et tirez la poignée vers le bas</t>
  </si>
  <si>
    <t>https://fr.vecteezy.com/video/5480445-appuyer-sur-la-touche-entree-sur-le-clavier-d-un-ordinateur-de-bureau</t>
  </si>
  <si>
    <t>positionnez vous en fin de formule puis appuyez sur entrée du clavier</t>
  </si>
  <si>
    <t xml:space="preserve">SANS le signe = puis ajoutez le signe = au début </t>
  </si>
  <si>
    <t>collez cette formule ou vous voulez dans votre document</t>
  </si>
  <si>
    <t>suite automatique de A à AZ et plus</t>
  </si>
  <si>
    <t>environ</t>
  </si>
  <si>
    <t>à vue de nez</t>
  </si>
  <si>
    <t>au pif</t>
  </si>
  <si>
    <t>à la louche</t>
  </si>
  <si>
    <t>l'Institut du doigt mouillé</t>
  </si>
  <si>
    <t>Lien&gt;</t>
  </si>
  <si>
    <t>et</t>
  </si>
  <si>
    <t>https://savour.eu/portfolio/pifometrie/</t>
  </si>
  <si>
    <t xml:space="preserve"> la Piffométrie</t>
  </si>
  <si>
    <t xml:space="preserve">si les fiches  vous "barbent" vous avez </t>
  </si>
  <si>
    <t>Constituez vous des répertoires par lettres Alphabétiques</t>
  </si>
  <si>
    <t>entre la numérotation et l'identification Alpha</t>
  </si>
  <si>
    <t>J'ai réuni dans ce document quelques exemples pour vous motiver à utiliser ou a créer vos documents</t>
  </si>
  <si>
    <t>Des liens….des formats….des formules et des tableaux</t>
  </si>
  <si>
    <t>https://www.appvizer.fr/magazine/collaboration/km/gestion-des-connaissances</t>
  </si>
  <si>
    <r>
      <t xml:space="preserve">Quand on sait qu’un·e collaborateur·trice consacre en moyenne 7 h 30 chaque semaine à chercher une information sans la trouver </t>
    </r>
    <r>
      <rPr>
        <i/>
        <sz val="24"/>
        <color theme="0"/>
        <rFont val="Calibri"/>
        <family val="2"/>
        <scheme val="minor"/>
      </rPr>
      <t>(source : Association Information et Management)</t>
    </r>
    <r>
      <rPr>
        <sz val="24"/>
        <color theme="0"/>
        <rFont val="Calibri"/>
        <family val="2"/>
        <scheme val="minor"/>
      </rPr>
      <t xml:space="preserve">, on comprend vite l’intérêt pour une entreprise de mettre en place un </t>
    </r>
    <r>
      <rPr>
        <b/>
        <sz val="24"/>
        <color theme="0"/>
        <rFont val="Calibri"/>
        <family val="2"/>
        <scheme val="minor"/>
      </rPr>
      <t>processus</t>
    </r>
    <r>
      <rPr>
        <sz val="24"/>
        <color theme="0"/>
        <rFont val="Calibri"/>
        <family val="2"/>
        <scheme val="minor"/>
      </rPr>
      <t xml:space="preserve"> de </t>
    </r>
    <r>
      <rPr>
        <b/>
        <sz val="24"/>
        <color theme="0"/>
        <rFont val="Calibri"/>
        <family val="2"/>
        <scheme val="minor"/>
      </rPr>
      <t>knowledge management</t>
    </r>
    <r>
      <rPr>
        <sz val="24"/>
        <color theme="0"/>
        <rFont val="Calibri"/>
        <family val="2"/>
        <scheme val="minor"/>
      </rPr>
      <t xml:space="preserve">, afin maîtriser son </t>
    </r>
    <r>
      <rPr>
        <b/>
        <sz val="24"/>
        <color theme="0"/>
        <rFont val="Calibri"/>
        <family val="2"/>
        <scheme val="minor"/>
      </rPr>
      <t>capital</t>
    </r>
    <r>
      <rPr>
        <sz val="24"/>
        <color theme="0"/>
        <rFont val="Calibri"/>
        <family val="2"/>
        <scheme val="minor"/>
      </rPr>
      <t xml:space="preserve"> </t>
    </r>
    <r>
      <rPr>
        <b/>
        <sz val="24"/>
        <color theme="0"/>
        <rFont val="Calibri"/>
        <family val="2"/>
        <scheme val="minor"/>
      </rPr>
      <t>connaissances</t>
    </r>
    <r>
      <rPr>
        <sz val="24"/>
        <color theme="0"/>
        <rFont val="Calibri"/>
        <family val="2"/>
        <scheme val="minor"/>
      </rPr>
      <t>.</t>
    </r>
  </si>
  <si>
    <t>A vous de les faire évoluer  et de les modifier pour votre utilisation.......</t>
  </si>
  <si>
    <t xml:space="preserve">de formules et fonctions Excel mises sur le net par des passionnés </t>
  </si>
  <si>
    <t>de mon expérience et des utilitaires de la restauration collective</t>
  </si>
  <si>
    <t>NOUVELLE VERSION V enrichie</t>
  </si>
  <si>
    <t>Ces documents sont les fruits :</t>
  </si>
  <si>
    <t xml:space="preserve">Ce classeur évolutif met à votre disposition des modèles de fiches "nouvelle génération" pour créer facilement des documents. </t>
  </si>
  <si>
    <t xml:space="preserve">Avec ces modèles, vous pouvez enrichir vos fiches : </t>
  </si>
  <si>
    <t>découpez, copiez, collez des formats, ajoutez des formules et explorez de nouvelles façons d'organiser vos informations.</t>
  </si>
  <si>
    <t xml:space="preserve">Depuis 2022, les fiches recettes sont plus flexibles pour s’adapter à différents besoins. </t>
  </si>
  <si>
    <t xml:space="preserve">Elles peuvent contenir un nombre variable de colonnes, mais attention : si vous copiez une fiche plus large (par exemple, 16 colonnes) </t>
  </si>
  <si>
    <t xml:space="preserve">sur une feuille plus étroite (comme 12 colonnes), cela peut causer des problèmes d’affichage. </t>
  </si>
  <si>
    <t xml:space="preserve">De plus, vous avez la possibilité de masquer les lignes inutilisées pour un rendu plus clair, </t>
  </si>
  <si>
    <t>Certaines fiches sont conçues pour s’imprimer en format A4 avec une fiche de progression sur une seconde page, idéale pour un suivi détaillé.</t>
  </si>
  <si>
    <t xml:space="preserve">Les "Post-its" ou fiches repositionnables sont des fiches recettes que vous pouvez copier facilement. </t>
  </si>
  <si>
    <t xml:space="preserve">Enfin, n’oubliez pas de partager vos connaissances et vos compétences acquises par l'expérience : </t>
  </si>
  <si>
    <t>vos savoir-faire peuvent bénéficier à de nombreuses personnes et les aider dans leur quotidien</t>
  </si>
  <si>
    <t>et les résultats s'affichent automatiquement en poids ou en volumes selon modèle</t>
  </si>
  <si>
    <t xml:space="preserve">Sur les modèles de 2022, vous pouvez saisir des quantités dans plusieurs unités (g, kg, L, dl, cl, ml) , davantage encore sur les fiches "cocktails" , </t>
  </si>
  <si>
    <t xml:space="preserve">N’oubliez pas de partager vos connaissances et vos compétences acquises par l'expérience : </t>
  </si>
  <si>
    <t xml:space="preserve"> tirez sur la poignée vers le bas</t>
  </si>
  <si>
    <t>Annule - remplace ou complète les versions précédentes</t>
  </si>
  <si>
    <r>
      <t>Tirez la poignée de recopie vers la droite</t>
    </r>
    <r>
      <rPr>
        <sz val="20"/>
        <color theme="0"/>
        <rFont val="Calibri"/>
        <family val="2"/>
        <scheme val="minor"/>
      </rPr>
      <t xml:space="preserve"> pour étendre la formule aux cellules suivantes </t>
    </r>
  </si>
  <si>
    <t>Contenu de ce classeur</t>
  </si>
  <si>
    <t>Identification des documents</t>
  </si>
  <si>
    <t>Mode d'emploi</t>
  </si>
  <si>
    <t xml:space="preserve">Composition des documents </t>
  </si>
  <si>
    <t>1 partie détachable pour coller dans la fiche et pour archiver dans un répertoire</t>
  </si>
  <si>
    <t>1 partie fixe pour les calculs</t>
  </si>
  <si>
    <t>1 brouillon</t>
  </si>
  <si>
    <t>1 fiche de progression</t>
  </si>
  <si>
    <t>remplacer un mot ou un verbe par un autre ; ou supprimer ce que vous voulez de la phrase</t>
  </si>
  <si>
    <t xml:space="preserve">et en option un traitement de texte </t>
  </si>
  <si>
    <t>Col.1</t>
  </si>
  <si>
    <t>◄ Masquez les 3 colonnes</t>
  </si>
  <si>
    <t>Collez le texte dans la colonne 9 collage spécial Valeurs 1.2.3</t>
  </si>
  <si>
    <t>Mode d'emploi détaillé du document</t>
  </si>
  <si>
    <t>Collez les recettes récupérées sur le net dans le brouillon Col.9</t>
  </si>
  <si>
    <t>Copiez le texte de cette colonne pour le coller ensuite sur vos fiches</t>
  </si>
  <si>
    <t>A vous de déterminer le nombre Total caractères pour votre tableau</t>
  </si>
  <si>
    <t>ATTENTION : COLLAGE SPÉCIAL 1.2.3. VALEUR pour respecter la mise en forme</t>
  </si>
  <si>
    <t>Indiquez la largeur du tableau dans lequel vous allez coller ce texte.</t>
  </si>
  <si>
    <t>Dans la Col.11, repérez et saisissez la ponctuation ou les chiffres à supprimer.</t>
  </si>
  <si>
    <t xml:space="preserve">◄ </t>
  </si>
  <si>
    <t>Masquez ces 8 colonnes</t>
  </si>
  <si>
    <t>❺ et ❻</t>
  </si>
  <si>
    <t>pour supprimez du texte</t>
  </si>
  <si>
    <t>personnes</t>
  </si>
  <si>
    <t>J'INSISTE LES COLLAGES SE FONT TOUJOURS EN COLLAGE SPÉCIAL VALEURS 123 POUR NE PAS COLLER LES FORMULES</t>
  </si>
  <si>
    <t>❼ et ❽</t>
  </si>
  <si>
    <t>pour MODIFIER  et pour REMPLACER du texte</t>
  </si>
  <si>
    <t>patisserie</t>
  </si>
  <si>
    <t>flan</t>
  </si>
  <si>
    <t>Clafoutis aux cerises_2023-09-20.xlsx</t>
  </si>
  <si>
    <t>cerises</t>
  </si>
  <si>
    <t>sachets</t>
  </si>
  <si>
    <t>sucre vanillé</t>
  </si>
  <si>
    <t>levure chimique</t>
  </si>
  <si>
    <t>sucre</t>
  </si>
  <si>
    <t>Calculer la largeur de la colonne . Utiliser une formule corrigée</t>
  </si>
  <si>
    <t>①. Collez le texte Col.3 du brouillon dans la phase de Progression</t>
  </si>
  <si>
    <t>Admettons que : la largeur de la colonne est de 20.</t>
  </si>
  <si>
    <t xml:space="preserve">Le facteur pour votre police </t>
  </si>
  <si>
    <t>(ex. Calibri 11) est 1.2.</t>
  </si>
  <si>
    <t>La formule devient : ENT(20 * 1.2)</t>
  </si>
  <si>
    <t>EN OPTION UN TRAITEMENT DE TEXTE pour supprimer de la ponctuation - remplacer un mot ou un verbe par un autre ; ou supprimer ce que vous voulez dans la phrase .</t>
  </si>
  <si>
    <t>LE TABLEAU MAGIQUE</t>
  </si>
  <si>
    <t>les colonnes de 1 à 11 sont prévues pour êtres copiées / collées dans des répertoires</t>
  </si>
  <si>
    <t>Ne collez dans vos répertoires que les lignes utilisées</t>
  </si>
  <si>
    <t xml:space="preserve">Col.15 Nb de caractères maxi ▼ </t>
  </si>
  <si>
    <t>RÉCUPÉREZ VOTRE TEXTE</t>
  </si>
  <si>
    <t>❶  TABLEAU  A   -   BROUILLON</t>
  </si>
  <si>
    <t xml:space="preserve">❸ TABLEAU B </t>
  </si>
  <si>
    <t xml:space="preserve"> pour SUPPRIMER Identifiez dans la Col.11  le texte à supprimer - saisissez ce texte ou ces chiffres dans dans une des Col.17 ou 18 -  pour MODIFIER  saisissez col.19 le texte à modifier et saisissez par quoi vous voulez le remplacer col.20</t>
  </si>
  <si>
    <t>COLLEZ LE TEXTE récupéré sur le net DANS CETTE COLONNE</t>
  </si>
  <si>
    <t>Élargissez cette colonne au maximum pour la lecture du texte.</t>
  </si>
  <si>
    <t>supprimez du texte  ICI</t>
  </si>
  <si>
    <t>par ligne</t>
  </si>
  <si>
    <t>❾ Copiez le texte de cette colonne pour le coller ensuite sur vos fiches</t>
  </si>
  <si>
    <t>Col.24</t>
  </si>
  <si>
    <t>Col.25</t>
  </si>
  <si>
    <t>Col.26</t>
  </si>
  <si>
    <t>Col.27</t>
  </si>
  <si>
    <t>Col.28</t>
  </si>
  <si>
    <t xml:space="preserve">⓬  PHASES DE PROGRESSION </t>
  </si>
  <si>
    <t xml:space="preserve">Col.3 Nb de caractères maxi ▼ </t>
  </si>
  <si>
    <t>"Nettoyage" et découpage du texte dans ces 2 colonnes</t>
  </si>
  <si>
    <t>◄  ❷ Combien de caractères souhaitez-vous afficher sur chaque ligne ?</t>
  </si>
  <si>
    <t>❾  Collage spécial Valeurs dans votre document</t>
  </si>
  <si>
    <t>Suppressions</t>
  </si>
  <si>
    <t>COLLEZ LE TEXTE BRUT  A DÉCOUPER        (collage spécial VALEURS 1.2.3 )</t>
  </si>
  <si>
    <t>Supprimer</t>
  </si>
  <si>
    <t>Texte à changer</t>
  </si>
  <si>
    <t>par quoi ?</t>
  </si>
  <si>
    <t>largeurs des colonnes &gt;</t>
  </si>
  <si>
    <t>largeur totale  &gt;</t>
  </si>
  <si>
    <t>bœuf bourguignon de grand-mère</t>
  </si>
  <si>
    <t>Préparation</t>
  </si>
  <si>
    <t>Portez à ébullition, puis baissez le feu et</t>
  </si>
  <si>
    <t>1. Coupez la viande en cubes d’environ 4 cm et mettez-la dans un grand saladier. Ajoutez-y les oignons coupés en rondelles, les carottes coupées en rondelles, les lardons, l’ail émincé et le bouquet garni. Versez le vin rouge sur le tout et laissez mariner au frais pendant 24 heures.</t>
  </si>
  <si>
    <t>2. Le lendemain, sortez la viande et les légumes de la marinade et égouttez-les. Réservez la marinade.</t>
  </si>
  <si>
    <t>3. Dans une cocotte en fonte, faites chauffer l’huile d’olive à feu moyen. Ajoutez la viande et faites-la dorer de tous les côtés. Retirez-la de la cocotte et réservez-la.</t>
  </si>
  <si>
    <t>4. Dans la même cocotte, faites revenir les légumes et les lardons pendant environ 5 minutes. Saupoudrez de farine et mélangez bien.</t>
  </si>
  <si>
    <t>5. Remettez la viande dans la cocotte et versez la marinade filtrée par-dessus. Ajoutez de l’eau si nécessaire pour recouvrir la viande. Salez et poivrez.</t>
  </si>
  <si>
    <t>6. Portez à ébullition, puis baissez le feu et laissez mijoter à feu doux pendant environ 3 heures, en remuant de temps en temps. La viande doit être tendre et la sauce onctueuse.</t>
  </si>
  <si>
    <t>7. Pendant ce temps, faites revenir les champignons dans une poêle avec un peu d’huile d’olive pendant environ 5 minutes.</t>
  </si>
  <si>
    <t>8. Ajoutez les champignons dans la cocotte environ 30 minutes avant la fin de la cuisson.</t>
  </si>
  <si>
    <t>9. Servez le bœuf bourguignon bien chaud accompagné de pommes de terre, de pâtes ou de riz.</t>
  </si>
  <si>
    <t>si le texte déborde du brouillon ce n'est pas grave</t>
  </si>
  <si>
    <t>puisque vous coupez le texte dans</t>
  </si>
  <si>
    <t>Pour diviser le texte sur plusieurs lignes,</t>
  </si>
  <si>
    <t xml:space="preserve"> vous pouvez suivre ces étapes :</t>
  </si>
  <si>
    <t>Calculer la largeur de la colonne</t>
  </si>
  <si>
    <t xml:space="preserve">①. Collez le texte Col.3 du brouillon </t>
  </si>
  <si>
    <t>Utiliser une formule corrigée</t>
  </si>
  <si>
    <t>dans la phase de Progression</t>
  </si>
  <si>
    <t>Admettons que :</t>
  </si>
  <si>
    <t>ligne utilisée affichable</t>
  </si>
  <si>
    <t xml:space="preserve">②.dans la barre de formules coupez le texte </t>
  </si>
  <si>
    <t>La largeur de la colonne est de 20.</t>
  </si>
  <si>
    <t xml:space="preserve">qui déborde </t>
  </si>
  <si>
    <t xml:space="preserve">③. collez ce texte coupé dans les lignes </t>
  </si>
  <si>
    <t>suivantes</t>
  </si>
  <si>
    <t>1.2+1.2+1.2+1.2+1.2+1.2+1.2+1.2+1.2+1.2+1.2+1.2+1.2+1.2+1.2+1.2+1.2+1</t>
  </si>
  <si>
    <t>lignes 19 et 84  vous avez des indicateurs de lignes ou de colonnes masquées</t>
  </si>
  <si>
    <t>un exemple à développer</t>
  </si>
  <si>
    <t>REPERTOIRE</t>
  </si>
  <si>
    <t>dans Données</t>
  </si>
  <si>
    <t>utilisez la fonction</t>
  </si>
  <si>
    <t>flans et clafoutis</t>
  </si>
  <si>
    <t>Filtrer</t>
  </si>
  <si>
    <t>ff.pour fiche de fabrication</t>
  </si>
  <si>
    <t>NE PAS DÉPLACER CETTE BARRE DE RECHERCHE</t>
  </si>
  <si>
    <t>ARCHIVAGE ET CLASSEMENT utilisez le Filtre de l'onglet Données</t>
  </si>
  <si>
    <t>COLLEZ VOS "POSTITS"</t>
  </si>
  <si>
    <t>&lt;colonne</t>
  </si>
  <si>
    <t>Recette</t>
  </si>
  <si>
    <t>le Coefficient vous permet</t>
  </si>
  <si>
    <t xml:space="preserve">❾ référence Auteur </t>
  </si>
  <si>
    <t>saisissez un effectif ou</t>
  </si>
  <si>
    <t>ne saisissez rien</t>
  </si>
  <si>
    <t xml:space="preserve"> un ingrédient</t>
  </si>
  <si>
    <t xml:space="preserve"> une quantité sur chaque ligne produit</t>
  </si>
  <si>
    <t>⓫  Dupliquée  pour</t>
  </si>
  <si>
    <t>❾ référence  Auteur</t>
  </si>
  <si>
    <t>RÉPERTOIRE avec filtre un exemple de documents à développer</t>
  </si>
  <si>
    <t>MODÈLE  15 colonnes 40 lignes - Progression indépendante sous la recette et le tableau Magique pour couper du texte</t>
  </si>
  <si>
    <t xml:space="preserve">pour supprimer  la ponctuation - </t>
  </si>
  <si>
    <t>ne travaillez jamais sur les modèles faites des copies et gardez les modèles en secours</t>
  </si>
  <si>
    <t>ff. pour fiche de fabrication</t>
  </si>
  <si>
    <t>Q</t>
  </si>
  <si>
    <t xml:space="preserve">en saisissant un effectif Col. R sur chaque ligne de produit </t>
  </si>
  <si>
    <t xml:space="preserve">en saisissant un effectif Col. AP sur chaque ligne de produit </t>
  </si>
  <si>
    <t>quiches</t>
  </si>
  <si>
    <t>Quiche Lorraine</t>
  </si>
  <si>
    <t>parts</t>
  </si>
  <si>
    <t>HO chaud</t>
  </si>
  <si>
    <t>beurre</t>
  </si>
  <si>
    <t>œufs pour la pâte</t>
  </si>
  <si>
    <t>œufs pour l'appareil</t>
  </si>
  <si>
    <t>lard de poitrine demi-sel et fumée</t>
  </si>
  <si>
    <t>crème fraîche épaisse</t>
  </si>
  <si>
    <t>PM</t>
  </si>
  <si>
    <t xml:space="preserve">Noix de muscade, sel </t>
  </si>
  <si>
    <t>et poivre du moulin</t>
  </si>
  <si>
    <t>https://www.blelorraine.fr/2024/05/origine-et-veritable-recette-de-la-quiche-lorraine/</t>
  </si>
  <si>
    <t xml:space="preserve">3 Exemples de répertoires </t>
  </si>
  <si>
    <t>observations :</t>
  </si>
  <si>
    <t>TABLEAU MAGIQUE  COLLEZ LE TEXTE DANS CETTE COLONNE</t>
  </si>
  <si>
    <t>et suivez les instructions Col. AX</t>
  </si>
  <si>
    <t xml:space="preserve"> largeur du tableau de collage</t>
  </si>
  <si>
    <t>Clafoutis aux cerises-2023-09-20.xlsx</t>
  </si>
  <si>
    <t>grand-mère</t>
  </si>
  <si>
    <t>tonton Albert</t>
  </si>
  <si>
    <t>ensuite</t>
  </si>
  <si>
    <t>rondelles</t>
  </si>
  <si>
    <t>brunoise</t>
  </si>
  <si>
    <t>24 heures</t>
  </si>
  <si>
    <t>un certain temps</t>
  </si>
  <si>
    <t>⓬ PROGRESSION</t>
  </si>
  <si>
    <t>vous pouvez réutiliser la formule avec texte ligne 82  ▼ dans vos documents</t>
  </si>
  <si>
    <t>ce modèle de répertoire vous permet de filtrer vos recherches</t>
  </si>
  <si>
    <t>les formules de recherches et d'extraction</t>
  </si>
  <si>
    <t xml:space="preserve">je l'ai arrété à la ligne 447 mais vous pouvez continuer en ajoutant </t>
  </si>
  <si>
    <t>Vous pouvez calculer des quantités</t>
  </si>
  <si>
    <t>de d'augmenter ou d'éviter</t>
  </si>
  <si>
    <t>CES COLONNES SONT PREVUES SOIT POUR SERVIR DE BROUILLON</t>
  </si>
  <si>
    <t>OU POUR SERVIR DE REPERTOIRE SIMPLE SANS RECHERCHE</t>
  </si>
  <si>
    <t>OU POUR ETRE COLLÉES DANS UNE FICHE RECETTE</t>
  </si>
  <si>
    <t>Répertoire</t>
  </si>
  <si>
    <t>emplacement pour saisir du texte</t>
  </si>
  <si>
    <t>Mode d'emploi : Collez les colonnes 1 à 11 des "Postits" et supprimez les lignes inutiles</t>
  </si>
  <si>
    <t>pour "recoller " ces extraits ; copiez les et collez dans les "Postits" ou fiches recettes à l'emplacement prévu</t>
  </si>
  <si>
    <t xml:space="preserve">pour le classement vous avez plusieurs options </t>
  </si>
  <si>
    <t>par lettre Alphabétique du nom de la recette ; par ingédients (exemple toutes les recettes avec du Kiwi )</t>
  </si>
  <si>
    <t>par familles ( Viandes - légumes - sauces .charcuterie .dessert etc...etc..) ou ( Porc. mouton.légumes verts.cuidités ...)</t>
  </si>
  <si>
    <t>Nom des feuilles Répertoire A . Répertoire B....ou Entrées froides. Plat chaud. dessert etc...</t>
  </si>
  <si>
    <t>A chacun de choisir son mode de classement : Exemple PÂTE A CIGARETTES à répertorier dans  P ou dans C ?</t>
  </si>
  <si>
    <t xml:space="preserve">A copier et coller dans ⑦ Col.9  </t>
  </si>
  <si>
    <t>Voici un glossaire de termes couramment utilisés dans Excel pour vous aider à utiliser les bons mots :</t>
  </si>
  <si>
    <t>Voici la conversion des termes en français ou leur équivalence :</t>
  </si>
  <si>
    <r>
      <t>1. Cellule</t>
    </r>
    <r>
      <rPr>
        <sz val="11"/>
        <color theme="1"/>
        <rFont val="Calibri"/>
        <family val="2"/>
        <scheme val="minor"/>
      </rPr>
      <t xml:space="preserve"> : Une case individuelle dans une feuille de calcul où les données sont entrées.</t>
    </r>
  </si>
  <si>
    <r>
      <t>1. Cellule</t>
    </r>
    <r>
      <rPr>
        <sz val="11"/>
        <color theme="1"/>
        <rFont val="Calibri"/>
        <family val="2"/>
        <scheme val="minor"/>
      </rPr>
      <t xml:space="preserve"> : Cellule</t>
    </r>
  </si>
  <si>
    <r>
      <t>2. Feuille de calcul</t>
    </r>
    <r>
      <rPr>
        <sz val="11"/>
        <color theme="1"/>
        <rFont val="Calibri"/>
        <family val="2"/>
        <scheme val="minor"/>
      </rPr>
      <t xml:space="preserve"> : Un document Excel composé de cellules organisées en lignes et colonnes.</t>
    </r>
  </si>
  <si>
    <r>
      <t>2. Feuille de calcul</t>
    </r>
    <r>
      <rPr>
        <sz val="11"/>
        <color theme="1"/>
        <rFont val="Calibri"/>
        <family val="2"/>
        <scheme val="minor"/>
      </rPr>
      <t xml:space="preserve"> : Feuille de calcul</t>
    </r>
  </si>
  <si>
    <r>
      <t>3. Classeur</t>
    </r>
    <r>
      <rPr>
        <sz val="11"/>
        <color theme="1"/>
        <rFont val="Calibri"/>
        <family val="2"/>
        <scheme val="minor"/>
      </rPr>
      <t xml:space="preserve"> : Un fichier Excel qui peut contenir une ou plusieurs feuilles de calcul.</t>
    </r>
  </si>
  <si>
    <r>
      <t>3. Classeur</t>
    </r>
    <r>
      <rPr>
        <sz val="11"/>
        <color theme="1"/>
        <rFont val="Calibri"/>
        <family val="2"/>
        <scheme val="minor"/>
      </rPr>
      <t xml:space="preserve"> : Classeur</t>
    </r>
  </si>
  <si>
    <r>
      <t>4. Ligne</t>
    </r>
    <r>
      <rPr>
        <sz val="11"/>
        <color theme="1"/>
        <rFont val="Calibri"/>
        <family val="2"/>
        <scheme val="minor"/>
      </rPr>
      <t xml:space="preserve"> : Une rangée horizontale de cellules dans une feuille de calcul.</t>
    </r>
  </si>
  <si>
    <r>
      <t>4. Ligne</t>
    </r>
    <r>
      <rPr>
        <sz val="11"/>
        <color theme="1"/>
        <rFont val="Calibri"/>
        <family val="2"/>
        <scheme val="minor"/>
      </rPr>
      <t xml:space="preserve"> : Ligne</t>
    </r>
  </si>
  <si>
    <r>
      <t>5. Colonne</t>
    </r>
    <r>
      <rPr>
        <sz val="11"/>
        <color theme="1"/>
        <rFont val="Calibri"/>
        <family val="2"/>
        <scheme val="minor"/>
      </rPr>
      <t xml:space="preserve"> : Une rangée verticale de cellules dans une feuille de calcul.</t>
    </r>
  </si>
  <si>
    <r>
      <t>5. Colonne</t>
    </r>
    <r>
      <rPr>
        <sz val="11"/>
        <color theme="1"/>
        <rFont val="Calibri"/>
        <family val="2"/>
        <scheme val="minor"/>
      </rPr>
      <t xml:space="preserve"> : Colonne</t>
    </r>
  </si>
  <si>
    <r>
      <t>6. Plage de cellules</t>
    </r>
    <r>
      <rPr>
        <sz val="11"/>
        <color theme="1"/>
        <rFont val="Calibri"/>
        <family val="2"/>
        <scheme val="minor"/>
      </rPr>
      <t xml:space="preserve"> : Un groupe de cellules contiguës.</t>
    </r>
  </si>
  <si>
    <r>
      <t>6. Plage de cellules</t>
    </r>
    <r>
      <rPr>
        <sz val="11"/>
        <color theme="1"/>
        <rFont val="Calibri"/>
        <family val="2"/>
        <scheme val="minor"/>
      </rPr>
      <t xml:space="preserve"> : Plage de cellules</t>
    </r>
  </si>
  <si>
    <r>
      <t>7. Formule</t>
    </r>
    <r>
      <rPr>
        <sz val="11"/>
        <color theme="1"/>
        <rFont val="Calibri"/>
        <family val="2"/>
        <scheme val="minor"/>
      </rPr>
      <t xml:space="preserve"> : Une expression qui effectue des calculs ou des manipulations de données.</t>
    </r>
  </si>
  <si>
    <r>
      <t>7. Formule</t>
    </r>
    <r>
      <rPr>
        <sz val="11"/>
        <color theme="1"/>
        <rFont val="Calibri"/>
        <family val="2"/>
        <scheme val="minor"/>
      </rPr>
      <t xml:space="preserve"> : Formule</t>
    </r>
  </si>
  <si>
    <r>
      <t>8. Fonction</t>
    </r>
    <r>
      <rPr>
        <sz val="11"/>
        <color theme="1"/>
        <rFont val="Calibri"/>
        <family val="2"/>
        <scheme val="minor"/>
      </rPr>
      <t xml:space="preserve"> : Une formule prédéfinie qui effectue des calculs spécifiques.</t>
    </r>
  </si>
  <si>
    <r>
      <t>8. Fonction</t>
    </r>
    <r>
      <rPr>
        <sz val="11"/>
        <color theme="1"/>
        <rFont val="Calibri"/>
        <family val="2"/>
        <scheme val="minor"/>
      </rPr>
      <t xml:space="preserve"> : Fonction</t>
    </r>
  </si>
  <si>
    <r>
      <t>9. Tableau</t>
    </r>
    <r>
      <rPr>
        <sz val="11"/>
        <color theme="1"/>
        <rFont val="Calibri"/>
        <family val="2"/>
        <scheme val="minor"/>
      </rPr>
      <t xml:space="preserve"> : Une structure organisée de données dans une feuille de calcul.</t>
    </r>
  </si>
  <si>
    <r>
      <t>9. Tableau</t>
    </r>
    <r>
      <rPr>
        <sz val="11"/>
        <color theme="1"/>
        <rFont val="Calibri"/>
        <family val="2"/>
        <scheme val="minor"/>
      </rPr>
      <t xml:space="preserve"> : Tableau</t>
    </r>
  </si>
  <si>
    <r>
      <t>10. Graphique</t>
    </r>
    <r>
      <rPr>
        <sz val="11"/>
        <color theme="1"/>
        <rFont val="Calibri"/>
        <family val="2"/>
        <scheme val="minor"/>
      </rPr>
      <t xml:space="preserve"> : Une représentation visuelle des données sous forme de graphique ou de diagramme.</t>
    </r>
  </si>
  <si>
    <r>
      <t>10. Graphique</t>
    </r>
    <r>
      <rPr>
        <sz val="11"/>
        <color theme="1"/>
        <rFont val="Calibri"/>
        <family val="2"/>
        <scheme val="minor"/>
      </rPr>
      <t xml:space="preserve"> : Graphique</t>
    </r>
  </si>
  <si>
    <r>
      <t>11. PivotTable</t>
    </r>
    <r>
      <rPr>
        <sz val="11"/>
        <color theme="1"/>
        <rFont val="Calibri"/>
        <family val="2"/>
        <scheme val="minor"/>
      </rPr>
      <t xml:space="preserve"> : Un outil d'analyse de données qui permet de résumer, d'analyser, d'explorer et de présenter des données.</t>
    </r>
  </si>
  <si>
    <r>
      <t>11. PivotTable</t>
    </r>
    <r>
      <rPr>
        <sz val="11"/>
        <color theme="1"/>
        <rFont val="Calibri"/>
        <family val="2"/>
        <scheme val="minor"/>
      </rPr>
      <t xml:space="preserve"> : Tableau croisé dynamique</t>
    </r>
  </si>
  <si>
    <r>
      <t>12. Macro</t>
    </r>
    <r>
      <rPr>
        <sz val="11"/>
        <color theme="1"/>
        <rFont val="Calibri"/>
        <family val="2"/>
        <scheme val="minor"/>
      </rPr>
      <t xml:space="preserve"> : Une série d'instructions automatisées qui peuvent être exécutées pour effectuer des tâches répétitives.</t>
    </r>
  </si>
  <si>
    <r>
      <t>12. Macro</t>
    </r>
    <r>
      <rPr>
        <sz val="11"/>
        <color theme="1"/>
        <rFont val="Calibri"/>
        <family val="2"/>
        <scheme val="minor"/>
      </rPr>
      <t xml:space="preserve"> : Macro</t>
    </r>
  </si>
  <si>
    <r>
      <t>13. Filtrer</t>
    </r>
    <r>
      <rPr>
        <sz val="11"/>
        <color theme="1"/>
        <rFont val="Calibri"/>
        <family val="2"/>
        <scheme val="minor"/>
      </rPr>
      <t xml:space="preserve"> : Afficher uniquement les données qui répondent à certains critères.</t>
    </r>
  </si>
  <si>
    <r>
      <t>13. Filtrer</t>
    </r>
    <r>
      <rPr>
        <sz val="11"/>
        <color theme="1"/>
        <rFont val="Calibri"/>
        <family val="2"/>
        <scheme val="minor"/>
      </rPr>
      <t xml:space="preserve"> : Filtrer</t>
    </r>
  </si>
  <si>
    <r>
      <t>14. Trier</t>
    </r>
    <r>
      <rPr>
        <sz val="11"/>
        <color theme="1"/>
        <rFont val="Calibri"/>
        <family val="2"/>
        <scheme val="minor"/>
      </rPr>
      <t xml:space="preserve"> : Organiser les données dans un ordre spécifique (croissant, décroissant, etc.).</t>
    </r>
  </si>
  <si>
    <r>
      <t>14. Trier</t>
    </r>
    <r>
      <rPr>
        <sz val="11"/>
        <color theme="1"/>
        <rFont val="Calibri"/>
        <family val="2"/>
        <scheme val="minor"/>
      </rPr>
      <t xml:space="preserve"> : Trier</t>
    </r>
  </si>
  <si>
    <r>
      <t>15. Conditional Formatting</t>
    </r>
    <r>
      <rPr>
        <sz val="11"/>
        <color theme="1"/>
        <rFont val="Calibri"/>
        <family val="2"/>
        <scheme val="minor"/>
      </rPr>
      <t xml:space="preserve"> (Formatage conditionnel) : Appliquer des formats spécifiques aux cellules en fonction de certaines conditions.</t>
    </r>
  </si>
  <si>
    <r>
      <t>15. Conditional Formatting</t>
    </r>
    <r>
      <rPr>
        <sz val="11"/>
        <color theme="1"/>
        <rFont val="Calibri"/>
        <family val="2"/>
        <scheme val="minor"/>
      </rPr>
      <t xml:space="preserve"> : Mise en forme conditionnelle</t>
    </r>
  </si>
  <si>
    <r>
      <t>16. Data Validation</t>
    </r>
    <r>
      <rPr>
        <sz val="11"/>
        <color theme="1"/>
        <rFont val="Calibri"/>
        <family val="2"/>
        <scheme val="minor"/>
      </rPr>
      <t xml:space="preserve"> (Validation des données) : Limiter les types de données qui peuvent être entrées dans une cellule.</t>
    </r>
  </si>
  <si>
    <r>
      <t>16. Data Validation</t>
    </r>
    <r>
      <rPr>
        <sz val="11"/>
        <color theme="1"/>
        <rFont val="Calibri"/>
        <family val="2"/>
        <scheme val="minor"/>
      </rPr>
      <t xml:space="preserve"> : Validation des données</t>
    </r>
  </si>
  <si>
    <r>
      <t>17. VLOOKUP</t>
    </r>
    <r>
      <rPr>
        <sz val="11"/>
        <color theme="1"/>
        <rFont val="Calibri"/>
        <family val="2"/>
        <scheme val="minor"/>
      </rPr>
      <t xml:space="preserve"> : Une fonction qui recherche une valeur dans la première colonne d'une plage de cellules et renvoie une valeur dans la même ligne d'une colonne spécifiée.</t>
    </r>
  </si>
  <si>
    <r>
      <t>17. VLOOKUP</t>
    </r>
    <r>
      <rPr>
        <sz val="11"/>
        <color theme="1"/>
        <rFont val="Calibri"/>
        <family val="2"/>
        <scheme val="minor"/>
      </rPr>
      <t xml:space="preserve"> : RECHERCHEV</t>
    </r>
  </si>
  <si>
    <r>
      <t>18. SUMIF</t>
    </r>
    <r>
      <rPr>
        <sz val="11"/>
        <color theme="1"/>
        <rFont val="Calibri"/>
        <family val="2"/>
        <scheme val="minor"/>
      </rPr>
      <t xml:space="preserve"> : Une fonction qui additionne les valeurs d'une plage de cellules en fonction de critères spécifiés.</t>
    </r>
  </si>
  <si>
    <r>
      <t>18. SUMIF</t>
    </r>
    <r>
      <rPr>
        <sz val="11"/>
        <color theme="1"/>
        <rFont val="Calibri"/>
        <family val="2"/>
        <scheme val="minor"/>
      </rPr>
      <t xml:space="preserve"> : SOMME.SI</t>
    </r>
  </si>
  <si>
    <r>
      <t>19. COUNTIF</t>
    </r>
    <r>
      <rPr>
        <sz val="11"/>
        <color theme="1"/>
        <rFont val="Calibri"/>
        <family val="2"/>
        <scheme val="minor"/>
      </rPr>
      <t xml:space="preserve"> : Une fonction qui compte le nombre de cellules dans une plage qui répondent à certains critères.</t>
    </r>
  </si>
  <si>
    <r>
      <t>19. COUNTIF</t>
    </r>
    <r>
      <rPr>
        <sz val="11"/>
        <color theme="1"/>
        <rFont val="Calibri"/>
        <family val="2"/>
        <scheme val="minor"/>
      </rPr>
      <t xml:space="preserve"> : NB.SI</t>
    </r>
  </si>
  <si>
    <r>
      <t>20. AVERAGE</t>
    </r>
    <r>
      <rPr>
        <sz val="11"/>
        <color theme="1"/>
        <rFont val="Calibri"/>
        <family val="2"/>
        <scheme val="minor"/>
      </rPr>
      <t xml:space="preserve"> : Une fonction qui calcule la moyenne d'une plage de cellules.</t>
    </r>
  </si>
  <si>
    <r>
      <t>20. AVERAGE</t>
    </r>
    <r>
      <rPr>
        <sz val="11"/>
        <color theme="1"/>
        <rFont val="Calibri"/>
        <family val="2"/>
        <scheme val="minor"/>
      </rPr>
      <t xml:space="preserve"> : MOYENNE</t>
    </r>
  </si>
  <si>
    <r>
      <t>21. MAX</t>
    </r>
    <r>
      <rPr>
        <sz val="11"/>
        <color theme="1"/>
        <rFont val="Calibri"/>
        <family val="2"/>
        <scheme val="minor"/>
      </rPr>
      <t xml:space="preserve"> : Une fonction qui renvoie la valeur maximale d'une plage de cellules.</t>
    </r>
  </si>
  <si>
    <r>
      <t>21. MAX</t>
    </r>
    <r>
      <rPr>
        <sz val="11"/>
        <color theme="1"/>
        <rFont val="Calibri"/>
        <family val="2"/>
        <scheme val="minor"/>
      </rPr>
      <t xml:space="preserve"> : MAX</t>
    </r>
  </si>
  <si>
    <r>
      <t>22. MIN</t>
    </r>
    <r>
      <rPr>
        <sz val="11"/>
        <color theme="1"/>
        <rFont val="Calibri"/>
        <family val="2"/>
        <scheme val="minor"/>
      </rPr>
      <t xml:space="preserve"> : Une fonction qui renvoie la valeur minimale d'une plage de cellules.</t>
    </r>
  </si>
  <si>
    <r>
      <t>22. MIN</t>
    </r>
    <r>
      <rPr>
        <sz val="11"/>
        <color theme="1"/>
        <rFont val="Calibri"/>
        <family val="2"/>
        <scheme val="minor"/>
      </rPr>
      <t xml:space="preserve"> : MIN</t>
    </r>
  </si>
  <si>
    <r>
      <t>23. CONCATENATE</t>
    </r>
    <r>
      <rPr>
        <sz val="11"/>
        <color theme="1"/>
        <rFont val="Calibri"/>
        <family val="2"/>
        <scheme val="minor"/>
      </rPr>
      <t xml:space="preserve"> : Une fonction qui combine plusieurs chaînes de texte en une seule chaîne.</t>
    </r>
  </si>
  <si>
    <r>
      <t>23. CONCATENATE</t>
    </r>
    <r>
      <rPr>
        <sz val="11"/>
        <color theme="1"/>
        <rFont val="Calibri"/>
        <family val="2"/>
        <scheme val="minor"/>
      </rPr>
      <t xml:space="preserve"> : CONCATENER (ou CONCAT dans les versions récentes)</t>
    </r>
  </si>
  <si>
    <r>
      <t>24. IF</t>
    </r>
    <r>
      <rPr>
        <sz val="11"/>
        <color theme="1"/>
        <rFont val="Calibri"/>
        <family val="2"/>
        <scheme val="minor"/>
      </rPr>
      <t xml:space="preserve"> : Une fonction qui effectue différentes actions en fonction de conditions spécifiées.</t>
    </r>
  </si>
  <si>
    <r>
      <t>24. IF</t>
    </r>
    <r>
      <rPr>
        <sz val="11"/>
        <color theme="1"/>
        <rFont val="Calibri"/>
        <family val="2"/>
        <scheme val="minor"/>
      </rPr>
      <t xml:space="preserve"> : SI</t>
    </r>
  </si>
  <si>
    <r>
      <t>25. INDEX</t>
    </r>
    <r>
      <rPr>
        <sz val="11"/>
        <color theme="1"/>
        <rFont val="Calibri"/>
        <family val="2"/>
        <scheme val="minor"/>
      </rPr>
      <t xml:space="preserve"> : Une fonction qui renvoie la valeur d'une cellule spécifique dans une plage de cellules.</t>
    </r>
  </si>
  <si>
    <r>
      <t>25. INDEX</t>
    </r>
    <r>
      <rPr>
        <sz val="11"/>
        <color theme="1"/>
        <rFont val="Calibri"/>
        <family val="2"/>
        <scheme val="minor"/>
      </rPr>
      <t xml:space="preserve"> : INDEX</t>
    </r>
  </si>
  <si>
    <r>
      <t>26. MATCH</t>
    </r>
    <r>
      <rPr>
        <sz val="11"/>
        <color theme="1"/>
        <rFont val="Calibri"/>
        <family val="2"/>
        <scheme val="minor"/>
      </rPr>
      <t xml:space="preserve"> : Une fonction qui renvoie la position relative d'une valeur spécifique dans une plage de cellules.</t>
    </r>
  </si>
  <si>
    <r>
      <t>26. MATCH</t>
    </r>
    <r>
      <rPr>
        <sz val="11"/>
        <color theme="1"/>
        <rFont val="Calibri"/>
        <family val="2"/>
        <scheme val="minor"/>
      </rPr>
      <t xml:space="preserve"> : EQUIV</t>
    </r>
  </si>
  <si>
    <r>
      <t>27. OFFSET</t>
    </r>
    <r>
      <rPr>
        <sz val="11"/>
        <color theme="1"/>
        <rFont val="Calibri"/>
        <family val="2"/>
        <scheme val="minor"/>
      </rPr>
      <t xml:space="preserve"> : Une fonction qui renvoie une référence de cellule qui est un certain nombre de lignes et de colonnes à partir d'une cellule de départ.</t>
    </r>
  </si>
  <si>
    <r>
      <t>27. OFFSET</t>
    </r>
    <r>
      <rPr>
        <sz val="11"/>
        <color theme="1"/>
        <rFont val="Calibri"/>
        <family val="2"/>
        <scheme val="minor"/>
      </rPr>
      <t xml:space="preserve"> : DECALER</t>
    </r>
  </si>
  <si>
    <r>
      <t>28. TEXT</t>
    </r>
    <r>
      <rPr>
        <sz val="11"/>
        <color theme="1"/>
        <rFont val="Calibri"/>
        <family val="2"/>
        <scheme val="minor"/>
      </rPr>
      <t xml:space="preserve"> : Une fonction qui convertit une valeur en texte dans un format spécifié.</t>
    </r>
  </si>
  <si>
    <r>
      <t>28. TEXT</t>
    </r>
    <r>
      <rPr>
        <sz val="11"/>
        <color theme="1"/>
        <rFont val="Calibri"/>
        <family val="2"/>
        <scheme val="minor"/>
      </rPr>
      <t xml:space="preserve"> : TEXTE</t>
    </r>
  </si>
  <si>
    <r>
      <t>29. DATE</t>
    </r>
    <r>
      <rPr>
        <sz val="11"/>
        <color theme="1"/>
        <rFont val="Calibri"/>
        <family val="2"/>
        <scheme val="minor"/>
      </rPr>
      <t xml:space="preserve"> : Une fonction qui renvoie la date sérielle correspondant à une date spécifiée.</t>
    </r>
  </si>
  <si>
    <r>
      <t>29. DATE</t>
    </r>
    <r>
      <rPr>
        <sz val="11"/>
        <color theme="1"/>
        <rFont val="Calibri"/>
        <family val="2"/>
        <scheme val="minor"/>
      </rPr>
      <t xml:space="preserve"> : DATE</t>
    </r>
  </si>
  <si>
    <r>
      <t>30. TIME</t>
    </r>
    <r>
      <rPr>
        <sz val="11"/>
        <color theme="1"/>
        <rFont val="Calibri"/>
        <family val="2"/>
        <scheme val="minor"/>
      </rPr>
      <t xml:space="preserve"> : Une fonction qui renvoie la valeur de temps sérielle correspondant à une heure spécifiée.</t>
    </r>
  </si>
  <si>
    <r>
      <t>30. TIME</t>
    </r>
    <r>
      <rPr>
        <sz val="11"/>
        <color theme="1"/>
        <rFont val="Calibri"/>
        <family val="2"/>
        <scheme val="minor"/>
      </rPr>
      <t xml:space="preserve"> : HEURE</t>
    </r>
  </si>
  <si>
    <t>Ces termes devraient vous aider à mieux comprendre et utiliser Excel de manière plus efficace.</t>
  </si>
  <si>
    <t>Ces termes devraient vous aider à mieux comprendre et utiliser Excel en français.</t>
  </si>
  <si>
    <t>Pour compter le nombre de mots ayant 2 caractères ou plus dans un texte dans Excel, vous pouvez utiliser une combinaison de fonctions. Voici une formule qui devrait répondre à ce besoin :</t>
  </si>
  <si>
    <t>modifier cette formule pour excel 2021=SOMMEPROD(--(NBCAR(TRIM(FILTREXML("&lt;t&gt;&lt;s&gt;"&amp;SUBSTITUER(A1," ","&lt;/s&gt;&lt;s&gt;")&amp;"&lt;/s&gt;&lt;/t&gt;","//s")))&gt;=2))</t>
  </si>
  <si>
    <t>Voici comment cette formule fonctionne :</t>
  </si>
  <si>
    <r>
      <t>1. SUBSTITUER(A1," ","&lt;/s&gt;&lt;s&gt;")</t>
    </r>
    <r>
      <rPr>
        <sz val="11"/>
        <color theme="1"/>
        <rFont val="Calibri"/>
        <family val="2"/>
        <scheme val="minor"/>
      </rPr>
      <t xml:space="preserve"> : Remplace les espaces par des balises XML </t>
    </r>
    <r>
      <rPr>
        <sz val="10"/>
        <color theme="1"/>
        <rFont val="Arial Unicode MS"/>
      </rPr>
      <t>&lt;/s&gt;&lt;s&gt;</t>
    </r>
    <r>
      <rPr>
        <sz val="11"/>
        <color theme="1"/>
        <rFont val="Calibri"/>
        <family val="2"/>
        <scheme val="minor"/>
      </rPr>
      <t xml:space="preserve"> pour séparer les mots.</t>
    </r>
  </si>
  <si>
    <r>
      <t>2. FILTREXML("&lt;t&gt;&lt;s&gt;"&amp;SUBSTITUER(A1," ","&lt;/s&gt;&lt;s&gt;")&amp;"&lt;/s&gt;&lt;/t&gt;","//s")</t>
    </r>
    <r>
      <rPr>
        <sz val="11"/>
        <color theme="1"/>
        <rFont val="Calibri"/>
        <family val="2"/>
        <scheme val="minor"/>
      </rPr>
      <t xml:space="preserve"> : Utilise la fonction </t>
    </r>
    <r>
      <rPr>
        <sz val="10"/>
        <color theme="1"/>
        <rFont val="Arial Unicode MS"/>
      </rPr>
      <t>FILTREXML</t>
    </r>
    <r>
      <rPr>
        <sz val="11"/>
        <color theme="1"/>
        <rFont val="Calibri"/>
        <family val="2"/>
        <scheme val="minor"/>
      </rPr>
      <t xml:space="preserve"> pour extraire chaque mot en tant qu'élément XML.</t>
    </r>
  </si>
  <si>
    <r>
      <t>3. TRIM(FILTREXML(...))</t>
    </r>
    <r>
      <rPr>
        <sz val="11"/>
        <color theme="1"/>
        <rFont val="Calibri"/>
        <family val="2"/>
        <scheme val="minor"/>
      </rPr>
      <t xml:space="preserve"> : Supprime les espaces supplémentaires autour des mots.</t>
    </r>
  </si>
  <si>
    <r>
      <t>4. NBCAR(TRIM(FILTREXML(...)))</t>
    </r>
    <r>
      <rPr>
        <sz val="11"/>
        <color theme="1"/>
        <rFont val="Calibri"/>
        <family val="2"/>
        <scheme val="minor"/>
      </rPr>
      <t xml:space="preserve"> : Calcule la longueur de chaque mot.</t>
    </r>
  </si>
  <si>
    <r>
      <t>5. --(NBCAR(TRIM(FILTREXML(...)))&gt;=2)</t>
    </r>
    <r>
      <rPr>
        <sz val="11"/>
        <color theme="1"/>
        <rFont val="Calibri"/>
        <family val="2"/>
        <scheme val="minor"/>
      </rPr>
      <t xml:space="preserve"> : Convertit les valeurs en 1 (vrai) ou 0 (faux) en fonction de la condition de longueur.</t>
    </r>
  </si>
  <si>
    <r>
      <t>6. SOMMEPROD(--(NBCAR(TRIM(FILTREXML(...)))&gt;=2))</t>
    </r>
    <r>
      <rPr>
        <sz val="11"/>
        <color theme="1"/>
        <rFont val="Calibri"/>
        <family val="2"/>
        <scheme val="minor"/>
      </rPr>
      <t xml:space="preserve"> : Additionne les valeurs 1 pour obtenir le nombre de mots ayant 2 caractères ou plus.</t>
    </r>
  </si>
  <si>
    <r>
      <t xml:space="preserve">Assurez-vous que votre version d'Excel supporte les fonctions </t>
    </r>
    <r>
      <rPr>
        <sz val="10"/>
        <color theme="1"/>
        <rFont val="Arial Unicode MS"/>
      </rPr>
      <t>FILTREXML</t>
    </r>
    <r>
      <rPr>
        <sz val="11"/>
        <color theme="1"/>
        <rFont val="Calibri"/>
        <family val="2"/>
        <scheme val="minor"/>
      </rPr>
      <t xml:space="preserve"> et </t>
    </r>
    <r>
      <rPr>
        <sz val="10"/>
        <color theme="1"/>
        <rFont val="Arial Unicode MS"/>
      </rPr>
      <t>SOMMEPROD</t>
    </r>
    <r>
      <rPr>
        <sz val="11"/>
        <color theme="1"/>
        <rFont val="Calibri"/>
        <family val="2"/>
        <scheme val="minor"/>
      </rPr>
      <t>. Cette formule est compatible avec Excel 365 et les versions plus récentes.</t>
    </r>
  </si>
  <si>
    <r>
      <t xml:space="preserve">Si vous utilisez une version antérieure d'Excel, vous devrez peut-être utiliser une approche différente, comme une combinaison de fonctions </t>
    </r>
    <r>
      <rPr>
        <sz val="10"/>
        <color theme="1"/>
        <rFont val="Arial Unicode MS"/>
      </rPr>
      <t>STXT</t>
    </r>
    <r>
      <rPr>
        <sz val="11"/>
        <color theme="1"/>
        <rFont val="Calibri"/>
        <family val="2"/>
        <scheme val="minor"/>
      </rPr>
      <t xml:space="preserve">, </t>
    </r>
    <r>
      <rPr>
        <sz val="10"/>
        <color theme="1"/>
        <rFont val="Arial Unicode MS"/>
      </rPr>
      <t>NBCAR</t>
    </r>
    <r>
      <rPr>
        <sz val="11"/>
        <color theme="1"/>
        <rFont val="Calibri"/>
        <family val="2"/>
        <scheme val="minor"/>
      </rPr>
      <t xml:space="preserve">, et </t>
    </r>
    <r>
      <rPr>
        <sz val="10"/>
        <color theme="1"/>
        <rFont val="Arial Unicode MS"/>
      </rPr>
      <t>SOMMEPROD</t>
    </r>
    <r>
      <rPr>
        <sz val="11"/>
        <color theme="1"/>
        <rFont val="Calibri"/>
        <family val="2"/>
        <scheme val="minor"/>
      </rPr>
      <t xml:space="preserve"> avec des formules matricielles.</t>
    </r>
  </si>
  <si>
    <r>
      <t xml:space="preserve">Pour Excel 2021, vous pouvez utiliser une approche différente car certaines fonctions comme </t>
    </r>
    <r>
      <rPr>
        <sz val="10"/>
        <color theme="1"/>
        <rFont val="Arial Unicode MS"/>
      </rPr>
      <t>FILTREXML</t>
    </r>
    <r>
      <rPr>
        <sz val="11"/>
        <color theme="1"/>
        <rFont val="Calibri"/>
        <family val="2"/>
        <scheme val="minor"/>
      </rPr>
      <t xml:space="preserve"> ne sont pas disponibles. Voici une méthode alternative utilisant des fonctions de texte et des formules matricielles :</t>
    </r>
  </si>
  <si>
    <r>
      <t>1. Diviser le texte en mots</t>
    </r>
    <r>
      <rPr>
        <sz val="11"/>
        <color theme="1"/>
        <rFont val="Calibri"/>
        <family val="2"/>
        <scheme val="minor"/>
      </rPr>
      <t xml:space="preserve"> : Utilisez des fonctions comme </t>
    </r>
    <r>
      <rPr>
        <sz val="10"/>
        <color theme="1"/>
        <rFont val="Arial Unicode MS"/>
      </rPr>
      <t>STXT</t>
    </r>
    <r>
      <rPr>
        <sz val="11"/>
        <color theme="1"/>
        <rFont val="Calibri"/>
        <family val="2"/>
        <scheme val="minor"/>
      </rPr>
      <t xml:space="preserve"> pour extraire chaque mot.</t>
    </r>
  </si>
  <si>
    <r>
      <t>2. Calculer la longueur de chaque mot</t>
    </r>
    <r>
      <rPr>
        <sz val="11"/>
        <color theme="1"/>
        <rFont val="Calibri"/>
        <family val="2"/>
        <scheme val="minor"/>
      </rPr>
      <t xml:space="preserve"> : Utilisez </t>
    </r>
    <r>
      <rPr>
        <sz val="10"/>
        <color theme="1"/>
        <rFont val="Arial Unicode MS"/>
      </rPr>
      <t>NBCAR</t>
    </r>
    <r>
      <rPr>
        <sz val="11"/>
        <color theme="1"/>
        <rFont val="Calibri"/>
        <family val="2"/>
        <scheme val="minor"/>
      </rPr>
      <t xml:space="preserve"> pour obtenir la longueur de chaque mot.</t>
    </r>
  </si>
  <si>
    <r>
      <t>3. Compter les mots ayant 2 caractères ou plus</t>
    </r>
    <r>
      <rPr>
        <sz val="11"/>
        <color theme="1"/>
        <rFont val="Calibri"/>
        <family val="2"/>
        <scheme val="minor"/>
      </rPr>
      <t xml:space="preserve"> : Utilisez </t>
    </r>
    <r>
      <rPr>
        <sz val="10"/>
        <color theme="1"/>
        <rFont val="Arial Unicode MS"/>
      </rPr>
      <t>SOMMEPROD</t>
    </r>
    <r>
      <rPr>
        <sz val="11"/>
        <color theme="1"/>
        <rFont val="Calibri"/>
        <family val="2"/>
        <scheme val="minor"/>
      </rPr>
      <t xml:space="preserve"> pour compter les mots qui répondent à la condition.</t>
    </r>
  </si>
  <si>
    <t>Voici une formule qui devrait fonctionner dans Excel 2021 :</t>
  </si>
  <si>
    <t>SOMMEPROD(--(NBCAR(TRIM(STXT(A1, LIGNE(INDIRECT("1:"&amp;NB.MOTS(A1))), " ")))&gt;=2))</t>
  </si>
  <si>
    <r>
      <t>1. NB.MOTS(A1)</t>
    </r>
    <r>
      <rPr>
        <sz val="11"/>
        <color theme="1"/>
        <rFont val="Calibri"/>
        <family val="2"/>
        <scheme val="minor"/>
      </rPr>
      <t xml:space="preserve"> : Calcule le nombre de mots dans la cellule A1.</t>
    </r>
  </si>
  <si>
    <r>
      <t>2. LIGNE(INDIRECT("1:"&amp;NB.MOTS(A1)))</t>
    </r>
    <r>
      <rPr>
        <sz val="11"/>
        <color theme="1"/>
        <rFont val="Calibri"/>
        <family val="2"/>
        <scheme val="minor"/>
      </rPr>
      <t xml:space="preserve"> : Génère une série de nombres de 1 à </t>
    </r>
    <r>
      <rPr>
        <sz val="10"/>
        <color theme="1"/>
        <rFont val="Arial Unicode MS"/>
      </rPr>
      <t>NB.MOTS(A1)</t>
    </r>
    <r>
      <rPr>
        <sz val="11"/>
        <color theme="1"/>
        <rFont val="Calibri"/>
        <family val="2"/>
        <scheme val="minor"/>
      </rPr>
      <t>.</t>
    </r>
  </si>
  <si>
    <r>
      <t>3. STXT(A1, LIGNE(INDIRECT("1:"&amp;NB.MOTS(A1))), " ")</t>
    </r>
    <r>
      <rPr>
        <sz val="11"/>
        <color theme="1"/>
        <rFont val="Calibri"/>
        <family val="2"/>
        <scheme val="minor"/>
      </rPr>
      <t xml:space="preserve"> : Extrait chaque mot en utilisant </t>
    </r>
    <r>
      <rPr>
        <sz val="10"/>
        <color theme="1"/>
        <rFont val="Arial Unicode MS"/>
      </rPr>
      <t>STXT</t>
    </r>
    <r>
      <rPr>
        <sz val="11"/>
        <color theme="1"/>
        <rFont val="Calibri"/>
        <family val="2"/>
        <scheme val="minor"/>
      </rPr>
      <t xml:space="preserve"> et l'espace comme délimiteur.</t>
    </r>
  </si>
  <si>
    <r>
      <t>4. TRIM(STXT(...))</t>
    </r>
    <r>
      <rPr>
        <sz val="11"/>
        <color theme="1"/>
        <rFont val="Calibri"/>
        <family val="2"/>
        <scheme val="minor"/>
      </rPr>
      <t xml:space="preserve"> : Supprime les espaces supplémentaires autour des mots.</t>
    </r>
  </si>
  <si>
    <r>
      <t>5. NBCAR(TRIM(STXT(...)))</t>
    </r>
    <r>
      <rPr>
        <sz val="11"/>
        <color theme="1"/>
        <rFont val="Calibri"/>
        <family val="2"/>
        <scheme val="minor"/>
      </rPr>
      <t xml:space="preserve"> : Calcule la longueur de chaque mot.</t>
    </r>
  </si>
  <si>
    <r>
      <t>6. --(NBCAR(TRIM(STXT(...)))&gt;=2)</t>
    </r>
    <r>
      <rPr>
        <sz val="11"/>
        <color theme="1"/>
        <rFont val="Calibri"/>
        <family val="2"/>
        <scheme val="minor"/>
      </rPr>
      <t xml:space="preserve"> : Convertit les valeurs en 1 (vrai) ou 0 (faux) en fonction de la condition de longueur.</t>
    </r>
  </si>
  <si>
    <r>
      <t>7. SOMMEPROD(--(NBCAR(TRIM(STXT(...)))&gt;=2))</t>
    </r>
    <r>
      <rPr>
        <sz val="11"/>
        <color theme="1"/>
        <rFont val="Calibri"/>
        <family val="2"/>
        <scheme val="minor"/>
      </rPr>
      <t xml:space="preserve"> : Additionne les valeurs 1 pour obtenir le nombre de mots ayant 2 caractères ou plus.</t>
    </r>
  </si>
  <si>
    <r>
      <t xml:space="preserve">Cette formule est une formule matricielle, donc vous devez la valider en appuyant sur </t>
    </r>
    <r>
      <rPr>
        <sz val="10"/>
        <color theme="1"/>
        <rFont val="Arial Unicode MS"/>
      </rPr>
      <t>Ctrl + Shift + Enter</t>
    </r>
    <r>
      <rPr>
        <sz val="11"/>
        <color theme="1"/>
        <rFont val="Calibri"/>
        <family val="2"/>
        <scheme val="minor"/>
      </rPr>
      <t xml:space="preserve"> au lieu de simplement </t>
    </r>
    <r>
      <rPr>
        <sz val="10"/>
        <color theme="1"/>
        <rFont val="Arial Unicode MS"/>
      </rPr>
      <t>Enter</t>
    </r>
    <r>
      <rPr>
        <sz val="11"/>
        <color theme="1"/>
        <rFont val="Calibri"/>
        <family val="2"/>
        <scheme val="minor"/>
      </rPr>
      <t>.</t>
    </r>
  </si>
  <si>
    <t>Saisissez votre nom</t>
  </si>
  <si>
    <t>portions</t>
  </si>
  <si>
    <t>tartes</t>
  </si>
  <si>
    <t>ne saisissez rien affichage automatique</t>
  </si>
  <si>
    <t>multiplicateur pour calcul des quantités</t>
  </si>
  <si>
    <t>②</t>
  </si>
  <si>
    <t>Indicateur des  colonnes masquées</t>
  </si>
  <si>
    <t>avec affichage des lettres de colonnes</t>
  </si>
  <si>
    <t>Compteur de lignes masquées</t>
  </si>
  <si>
    <t>Données pour extraction et identification dans la fiche répertoire avec filtre -  formule utilisée</t>
  </si>
  <si>
    <t xml:space="preserve">TABLEAU DE COMMANDE DES FICHES </t>
  </si>
  <si>
    <t>CELLULE VERTE POUR REMPLACER L'IDENTIFICATION</t>
  </si>
  <si>
    <t xml:space="preserve">ATTENTION IDENTIFICATION SUR  2 LIGNES ET DANS 2 COLONNES </t>
  </si>
  <si>
    <t xml:space="preserve">NOM DE VOTRE RECETTE ①le/la </t>
  </si>
  <si>
    <t>Masquez ces 8 colonnes  ►</t>
  </si>
  <si>
    <t>Clafoutis aux cerises</t>
  </si>
  <si>
    <t>ATTENTION IDENTIFICATION SUR  1 SEULE LIGNE  DANS 2 COLONNES …SPECIAL PARTIES DÉTACHABLES</t>
  </si>
  <si>
    <t xml:space="preserve">ATTENTION IDENTIFICATION SUR  1 SEULE LIGNE  DANS 2 COLONNES …SPECIAL PARTIES DÉTACHABLES </t>
  </si>
  <si>
    <t>l'affichage est automatique dans les colonnes fond gris lorsque vous collez un "Postit"</t>
  </si>
  <si>
    <t>https://support.microsoft.com/fr-fr/office/masquer-ou-afficher-des-lignes-ou-des-colonnes-659c2cad-802e-44ee-a614-dde8443579f8</t>
  </si>
  <si>
    <t>Lien:</t>
  </si>
  <si>
    <t>◄ 8 colonnes masquées-  afficher des-colonnes ►</t>
  </si>
  <si>
    <t>◄ 8 colonnes masquées-  afficher les-colonnes</t>
  </si>
  <si>
    <t>Afficher les-colonnes ►</t>
  </si>
  <si>
    <t>15 COLONNES 20 lignes de produits et 18 lignes de progression</t>
  </si>
  <si>
    <t xml:space="preserve"> Selon modèle Masquez cette colonne ou largeur = 0.2 ►</t>
  </si>
  <si>
    <t>15 COLONNES 40 lignes de produits et 38 lignes de progression</t>
  </si>
  <si>
    <t>Vous avez le choix progression dessous ou à coté de la fiche</t>
  </si>
  <si>
    <t xml:space="preserve"> Préparation et cuisson &gt;</t>
  </si>
  <si>
    <t>Coût : 1* économique - 4**** luxe</t>
  </si>
  <si>
    <t>Difficulté : 1*Facile - 4**** Difficile</t>
  </si>
  <si>
    <t>15 COLONNES 12 lignes de produits et 16 lignes de progression</t>
  </si>
  <si>
    <t>largeurs de colonnes</t>
  </si>
  <si>
    <t>Exemple de PARTIES DÉTACHABLES "Postit" A ARCHIVER DANS VOS RÉPERTOIRES</t>
  </si>
  <si>
    <t>PARTIES DÉTACHABLES "Postit" A COLLER DANS LE CADRE</t>
  </si>
  <si>
    <t>ne pas copier les  lignes ci-dessous</t>
  </si>
  <si>
    <t>ne pas copier les lignes ci-dessous</t>
  </si>
  <si>
    <t>Sorbet bergamote à la coriandre et à l'estragon</t>
  </si>
  <si>
    <t xml:space="preserve"> Christian FRECHEDE  lycée hôtelier de La Rochelle</t>
  </si>
  <si>
    <t>AgarAgar</t>
  </si>
  <si>
    <t>pièce</t>
  </si>
  <si>
    <t>Avocat tropical</t>
  </si>
  <si>
    <t>pièce(s)</t>
  </si>
  <si>
    <t>Citron</t>
  </si>
  <si>
    <t>Coriandre</t>
  </si>
  <si>
    <t>Échalote</t>
  </si>
  <si>
    <t>Estragon</t>
  </si>
  <si>
    <t>feuilles</t>
  </si>
  <si>
    <t>Feuille Spring roll</t>
  </si>
  <si>
    <t>Glucose</t>
  </si>
  <si>
    <t>Huile de tournesol</t>
  </si>
  <si>
    <t>Mangue</t>
  </si>
  <si>
    <t>Moutarde</t>
  </si>
  <si>
    <t>œuf</t>
  </si>
  <si>
    <t>Œuf</t>
  </si>
  <si>
    <t>pm</t>
  </si>
  <si>
    <t>Piment de cayenne</t>
  </si>
  <si>
    <t>Pince de tourteau</t>
  </si>
  <si>
    <t>poireaux</t>
  </si>
  <si>
    <t>Poireau</t>
  </si>
  <si>
    <t>Purée de bergamote</t>
  </si>
  <si>
    <t>Purée de mangue</t>
  </si>
  <si>
    <t>Purée passion</t>
  </si>
  <si>
    <t>Sucre</t>
  </si>
  <si>
    <t>Vinaigre balsamique blanc</t>
  </si>
  <si>
    <t>Vinaigre de xérès</t>
  </si>
  <si>
    <t>Exemple de PARTIEe DÉTACHABLEe "Postit" A ARCHIVER DANS VOS RÉPERTOIRES</t>
  </si>
  <si>
    <t>ou à ARCHIVER DANS VOS RÉPERTOIRES</t>
  </si>
  <si>
    <t>Exemple de PARTIS DÉTACHABLE "Postit" A ARCHIVER DANS VOS RÉPERTOIRES</t>
  </si>
  <si>
    <t>?</t>
  </si>
  <si>
    <t>◄ Masquez ces 8 colonnes  ►</t>
  </si>
  <si>
    <t>S</t>
  </si>
  <si>
    <t>PARTIE FIXE</t>
  </si>
  <si>
    <t>PARTIE DÉTACHABLE  - "Postit"</t>
  </si>
  <si>
    <t xml:space="preserve">"Postit "     PARTIE DÉTACHABLE </t>
  </si>
  <si>
    <t>Dernière mise à jour : 18 Novembre 2024</t>
  </si>
  <si>
    <t>dernière mise à jour 18 Novembre 2024</t>
  </si>
  <si>
    <t>dernière mise à jour 178Novembre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</si>
</sst>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164" formatCode="0.000&quot; Kg&quot;"/>
    <numFmt numFmtId="165" formatCode="&quot;&lt; &quot;0"/>
    <numFmt numFmtId="166" formatCode="[h]&quot;H&quot;mm"/>
    <numFmt numFmtId="167" formatCode="0.0"/>
    <numFmt numFmtId="168" formatCode="0&quot;%&quot;"/>
    <numFmt numFmtId="169" formatCode="0&quot; Kg&quot;"/>
    <numFmt numFmtId="170" formatCode="#,##0.0&quot; grs&quot;"/>
    <numFmt numFmtId="171" formatCode="0.000"/>
    <numFmt numFmtId="172" formatCode="#,##0.00&quot; kg&quot;"/>
    <numFmt numFmtId="173" formatCode="#,##0.0"/>
    <numFmt numFmtId="174" formatCode="0&quot; g&quot;"/>
    <numFmt numFmtId="175" formatCode="dddd\ dd\ mmmm\ yyyy\ hh:mm"/>
    <numFmt numFmtId="176" formatCode="0&quot; H&quot;"/>
    <numFmt numFmtId="177" formatCode="0&quot; mn&quot;"/>
    <numFmt numFmtId="178" formatCode="0&quot; feuilles&quot;"/>
    <numFmt numFmtId="179" formatCode="0\ &quot;lignes masquées &quot;"/>
    <numFmt numFmtId="180" formatCode="0&quot; %&quot;"/>
    <numFmt numFmtId="181" formatCode="0.00\ &quot; cm³&quot;"/>
    <numFmt numFmtId="182" formatCode="&quot; entre ▼ &quot;0"/>
    <numFmt numFmtId="183" formatCode="0&quot;°C&quot;"/>
    <numFmt numFmtId="184" formatCode="0\ &quot;lignes à imprimer &quot;"/>
    <numFmt numFmtId="185" formatCode="&quot;et  ▲ &quot;0"/>
    <numFmt numFmtId="186" formatCode="_-* #,##0.00\ [$€-40C]_-;\-* #,##0.00\ [$€-40C]_-;_-* &quot;-&quot;??\ [$€-40C]_-;_-@_-"/>
    <numFmt numFmtId="187" formatCode="#,##0.00\ &quot;€&quot;"/>
    <numFmt numFmtId="188" formatCode="0.0&quot; %&quot;"/>
    <numFmt numFmtId="189" formatCode="0.00&quot; Kg&quot;"/>
  </numFmts>
  <fonts count="356">
    <font>
      <sz val="11"/>
      <color theme="1"/>
      <name val="Calibri"/>
      <family val="2"/>
      <scheme val="minor"/>
    </font>
    <font>
      <sz val="11"/>
      <color theme="1"/>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sz val="10"/>
      <name val="Arial"/>
      <family val="2"/>
    </font>
    <font>
      <sz val="8"/>
      <color theme="0"/>
      <name val="Calibri"/>
      <family val="2"/>
      <scheme val="minor"/>
    </font>
    <font>
      <b/>
      <sz val="10"/>
      <name val="Calibri"/>
      <family val="2"/>
      <scheme val="minor"/>
    </font>
    <font>
      <sz val="8"/>
      <color theme="0" tint="-0.249977111117893"/>
      <name val="Calibri"/>
      <family val="2"/>
      <scheme val="minor"/>
    </font>
    <font>
      <b/>
      <sz val="12"/>
      <name val="Calibri"/>
      <family val="2"/>
      <scheme val="minor"/>
    </font>
    <font>
      <sz val="12"/>
      <color theme="1"/>
      <name val="Calibri"/>
      <family val="2"/>
      <scheme val="minor"/>
    </font>
    <font>
      <sz val="8"/>
      <color theme="0" tint="-0.14999847407452621"/>
      <name val="Calibri"/>
      <family val="2"/>
      <scheme val="minor"/>
    </font>
    <font>
      <b/>
      <sz val="14"/>
      <name val="Calibri"/>
      <family val="2"/>
      <scheme val="minor"/>
    </font>
    <font>
      <b/>
      <sz val="12"/>
      <color theme="0"/>
      <name val="Calibri"/>
      <family val="2"/>
      <scheme val="minor"/>
    </font>
    <font>
      <sz val="12"/>
      <name val="Calibri"/>
      <family val="2"/>
      <scheme val="minor"/>
    </font>
    <font>
      <sz val="10"/>
      <name val="MS Sans Serif"/>
      <family val="2"/>
    </font>
    <font>
      <sz val="11"/>
      <name val="Calibri"/>
      <family val="2"/>
      <scheme val="minor"/>
    </font>
    <font>
      <sz val="9"/>
      <color theme="0"/>
      <name val="Calibri"/>
      <family val="2"/>
      <scheme val="minor"/>
    </font>
    <font>
      <b/>
      <sz val="12"/>
      <color rgb="FFC00000"/>
      <name val="Calibri"/>
      <family val="2"/>
      <scheme val="minor"/>
    </font>
    <font>
      <b/>
      <sz val="11"/>
      <name val="Calibri"/>
      <family val="2"/>
      <scheme val="minor"/>
    </font>
    <font>
      <sz val="11"/>
      <color rgb="FF0033CC"/>
      <name val="Calibri"/>
      <family val="2"/>
      <scheme val="minor"/>
    </font>
    <font>
      <sz val="9"/>
      <color theme="1" tint="0.34998626667073579"/>
      <name val="Calibri"/>
      <family val="2"/>
      <scheme val="minor"/>
    </font>
    <font>
      <b/>
      <sz val="12"/>
      <color rgb="FF0033CC"/>
      <name val="Calibri"/>
      <family val="2"/>
      <scheme val="minor"/>
    </font>
    <font>
      <b/>
      <sz val="11"/>
      <color rgb="FF0033CC"/>
      <name val="Calibri"/>
      <family val="2"/>
      <scheme val="minor"/>
    </font>
    <font>
      <sz val="9"/>
      <color theme="1" tint="0.499984740745262"/>
      <name val="Calibri"/>
      <family val="2"/>
      <scheme val="minor"/>
    </font>
    <font>
      <sz val="10"/>
      <name val="Calibri"/>
      <family val="2"/>
      <scheme val="minor"/>
    </font>
    <font>
      <sz val="11"/>
      <color theme="9" tint="-0.499984740745262"/>
      <name val="Calibri"/>
      <family val="2"/>
      <scheme val="minor"/>
    </font>
    <font>
      <sz val="8"/>
      <color theme="0" tint="-0.499984740745262"/>
      <name val="Calibri"/>
      <family val="2"/>
      <scheme val="minor"/>
    </font>
    <font>
      <sz val="9"/>
      <name val="Calibri"/>
      <family val="2"/>
      <scheme val="minor"/>
    </font>
    <font>
      <b/>
      <sz val="12"/>
      <color theme="9" tint="-0.499984740745262"/>
      <name val="Calibri"/>
      <family val="2"/>
      <scheme val="minor"/>
    </font>
    <font>
      <sz val="12"/>
      <color rgb="FF0033CC"/>
      <name val="Calibri"/>
      <family val="2"/>
      <scheme val="minor"/>
    </font>
    <font>
      <i/>
      <sz val="11"/>
      <name val="Calibri"/>
      <family val="2"/>
      <scheme val="minor"/>
    </font>
    <font>
      <sz val="12"/>
      <color theme="0"/>
      <name val="Calibri"/>
      <family val="2"/>
      <scheme val="minor"/>
    </font>
    <font>
      <b/>
      <sz val="12"/>
      <color rgb="FFFF0000"/>
      <name val="Calibri"/>
      <family val="2"/>
      <scheme val="minor"/>
    </font>
    <font>
      <u/>
      <sz val="11"/>
      <color theme="10"/>
      <name val="Calibri"/>
      <family val="2"/>
      <scheme val="minor"/>
    </font>
    <font>
      <b/>
      <sz val="12"/>
      <color theme="1"/>
      <name val="Calibri"/>
      <family val="2"/>
      <scheme val="minor"/>
    </font>
    <font>
      <b/>
      <sz val="11"/>
      <color rgb="FFC00000"/>
      <name val="Calibri"/>
      <family val="2"/>
      <scheme val="minor"/>
    </font>
    <font>
      <b/>
      <sz val="18"/>
      <name val="Calibri"/>
      <family val="2"/>
      <scheme val="minor"/>
    </font>
    <font>
      <sz val="10"/>
      <color rgb="FF0000FF"/>
      <name val="Calibri"/>
      <family val="2"/>
      <scheme val="minor"/>
    </font>
    <font>
      <sz val="8"/>
      <color theme="1" tint="0.499984740745262"/>
      <name val="Calibri"/>
      <family val="2"/>
      <scheme val="minor"/>
    </font>
    <font>
      <b/>
      <sz val="11"/>
      <color rgb="FFFF0000"/>
      <name val="Calibri"/>
      <family val="2"/>
      <scheme val="minor"/>
    </font>
    <font>
      <b/>
      <sz val="12"/>
      <color rgb="FF0000FF"/>
      <name val="Calibri"/>
      <family val="2"/>
      <scheme val="minor"/>
    </font>
    <font>
      <sz val="8"/>
      <name val="Arial"/>
      <family val="2"/>
    </font>
    <font>
      <sz val="12"/>
      <color theme="0" tint="-0.249977111117893"/>
      <name val="Calibri"/>
      <family val="2"/>
      <scheme val="minor"/>
    </font>
    <font>
      <sz val="11"/>
      <color rgb="FF0000FF"/>
      <name val="Calibri"/>
      <family val="2"/>
      <scheme val="minor"/>
    </font>
    <font>
      <sz val="8"/>
      <name val="Calibri"/>
      <family val="2"/>
      <scheme val="minor"/>
    </font>
    <font>
      <b/>
      <sz val="10"/>
      <color rgb="FF0033CC"/>
      <name val="Calibri"/>
      <family val="2"/>
      <scheme val="minor"/>
    </font>
    <font>
      <b/>
      <sz val="12"/>
      <color indexed="12"/>
      <name val="Calibri"/>
      <family val="2"/>
      <scheme val="minor"/>
    </font>
    <font>
      <sz val="12"/>
      <color rgb="FFFF0000"/>
      <name val="Calibri"/>
      <family val="2"/>
      <scheme val="minor"/>
    </font>
    <font>
      <b/>
      <sz val="10"/>
      <color rgb="FFC00000"/>
      <name val="Calibri"/>
      <family val="2"/>
      <scheme val="minor"/>
    </font>
    <font>
      <sz val="14"/>
      <color theme="1"/>
      <name val="Calibri"/>
      <family val="2"/>
      <scheme val="minor"/>
    </font>
    <font>
      <sz val="8"/>
      <color rgb="FFBFBFBF"/>
      <name val="Calibri"/>
      <family val="2"/>
      <scheme val="minor"/>
    </font>
    <font>
      <b/>
      <sz val="16"/>
      <color theme="1"/>
      <name val="Calibri"/>
      <family val="2"/>
      <scheme val="minor"/>
    </font>
    <font>
      <sz val="9"/>
      <color theme="0" tint="-0.499984740745262"/>
      <name val="Calibri"/>
      <family val="2"/>
      <scheme val="minor"/>
    </font>
    <font>
      <b/>
      <sz val="8"/>
      <name val="Calibri"/>
      <family val="2"/>
      <scheme val="minor"/>
    </font>
    <font>
      <b/>
      <sz val="9"/>
      <name val="Calibri"/>
      <family val="2"/>
      <scheme val="minor"/>
    </font>
    <font>
      <sz val="11"/>
      <color rgb="FF000000"/>
      <name val="Calibri"/>
      <family val="2"/>
      <scheme val="minor"/>
    </font>
    <font>
      <sz val="11"/>
      <color theme="1"/>
      <name val="Calibri"/>
      <family val="2"/>
    </font>
    <font>
      <sz val="9"/>
      <color theme="9" tint="-0.249977111117893"/>
      <name val="Calibri"/>
      <family val="2"/>
      <scheme val="minor"/>
    </font>
    <font>
      <b/>
      <sz val="14"/>
      <color rgb="FFC00000"/>
      <name val="Calibri"/>
      <family val="2"/>
      <scheme val="minor"/>
    </font>
    <font>
      <sz val="12"/>
      <color rgb="FFBFBFBF"/>
      <name val="Calibri"/>
      <family val="2"/>
      <scheme val="minor"/>
    </font>
    <font>
      <b/>
      <sz val="9"/>
      <color theme="1"/>
      <name val="Calibri"/>
      <family val="2"/>
      <scheme val="minor"/>
    </font>
    <font>
      <b/>
      <sz val="14"/>
      <color rgb="FF0000FF"/>
      <name val="Calibri"/>
      <family val="2"/>
      <scheme val="minor"/>
    </font>
    <font>
      <sz val="14"/>
      <color theme="7" tint="-0.249977111117893"/>
      <name val="Calibri"/>
      <family val="2"/>
      <scheme val="minor"/>
    </font>
    <font>
      <sz val="14"/>
      <color theme="9" tint="-0.249977111117893"/>
      <name val="Calibri"/>
      <family val="2"/>
      <scheme val="minor"/>
    </font>
    <font>
      <sz val="14"/>
      <color rgb="FF0000FF"/>
      <name val="Calibri"/>
      <family val="2"/>
      <scheme val="minor"/>
    </font>
    <font>
      <b/>
      <sz val="12"/>
      <color theme="9" tint="-0.249977111117893"/>
      <name val="Calibri"/>
      <family val="2"/>
      <scheme val="minor"/>
    </font>
    <font>
      <sz val="12"/>
      <color theme="9" tint="-0.249977111117893"/>
      <name val="Calibri"/>
      <family val="2"/>
      <scheme val="minor"/>
    </font>
    <font>
      <sz val="11"/>
      <color theme="9" tint="-0.249977111117893"/>
      <name val="Calibri"/>
      <family val="2"/>
      <scheme val="minor"/>
    </font>
    <font>
      <b/>
      <sz val="16"/>
      <color theme="0"/>
      <name val="Calibri"/>
      <family val="2"/>
      <scheme val="minor"/>
    </font>
    <font>
      <b/>
      <sz val="16"/>
      <name val="Calibri"/>
      <family val="2"/>
      <scheme val="minor"/>
    </font>
    <font>
      <sz val="12"/>
      <color rgb="FFC00000"/>
      <name val="Calibri"/>
      <family val="2"/>
      <scheme val="minor"/>
    </font>
    <font>
      <b/>
      <sz val="14"/>
      <color theme="5" tint="-0.499984740745262"/>
      <name val="Calibri"/>
      <family val="2"/>
      <scheme val="minor"/>
    </font>
    <font>
      <b/>
      <sz val="14"/>
      <color theme="0"/>
      <name val="Calibri"/>
      <family val="2"/>
      <scheme val="minor"/>
    </font>
    <font>
      <b/>
      <sz val="20"/>
      <color theme="0"/>
      <name val="Calibri"/>
      <family val="2"/>
      <scheme val="minor"/>
    </font>
    <font>
      <sz val="9"/>
      <color rgb="FFC00000"/>
      <name val="Calibri"/>
      <family val="2"/>
      <scheme val="minor"/>
    </font>
    <font>
      <b/>
      <sz val="12"/>
      <color rgb="FF0070C0"/>
      <name val="Calibri"/>
      <family val="2"/>
      <scheme val="minor"/>
    </font>
    <font>
      <sz val="12"/>
      <color rgb="FF0070C0"/>
      <name val="Calibri"/>
      <family val="2"/>
      <scheme val="minor"/>
    </font>
    <font>
      <sz val="8"/>
      <color theme="0" tint="-0.34998626667073579"/>
      <name val="Calibri"/>
      <family val="2"/>
      <scheme val="minor"/>
    </font>
    <font>
      <sz val="12"/>
      <color theme="9" tint="-0.499984740745262"/>
      <name val="Calibri"/>
      <family val="2"/>
      <scheme val="minor"/>
    </font>
    <font>
      <sz val="12"/>
      <color rgb="FF0000FF"/>
      <name val="Calibri"/>
      <family val="2"/>
      <scheme val="minor"/>
    </font>
    <font>
      <sz val="14"/>
      <name val="Calibri"/>
      <family val="2"/>
      <scheme val="minor"/>
    </font>
    <font>
      <b/>
      <sz val="10"/>
      <color rgb="FFFF0000"/>
      <name val="Calibri"/>
      <family val="2"/>
      <scheme val="minor"/>
    </font>
    <font>
      <b/>
      <sz val="11"/>
      <color theme="9" tint="-0.499984740745262"/>
      <name val="Calibri"/>
      <family val="2"/>
      <scheme val="minor"/>
    </font>
    <font>
      <b/>
      <sz val="11"/>
      <color theme="9" tint="-0.249977111117893"/>
      <name val="Calibri"/>
      <family val="2"/>
      <scheme val="minor"/>
    </font>
    <font>
      <i/>
      <sz val="12"/>
      <color rgb="FF0033CC"/>
      <name val="Calibri"/>
      <family val="2"/>
      <scheme val="minor"/>
    </font>
    <font>
      <sz val="16"/>
      <color theme="1"/>
      <name val="Calibri"/>
      <family val="2"/>
      <scheme val="minor"/>
    </font>
    <font>
      <sz val="16"/>
      <name val="Calibri"/>
      <family val="2"/>
      <scheme val="minor"/>
    </font>
    <font>
      <sz val="14"/>
      <color theme="4"/>
      <name val="Calibri"/>
      <family val="2"/>
      <scheme val="minor"/>
    </font>
    <font>
      <sz val="10"/>
      <color theme="0" tint="-0.499984740745262"/>
      <name val="Calibri"/>
      <family val="2"/>
      <scheme val="minor"/>
    </font>
    <font>
      <sz val="14"/>
      <color theme="5" tint="-0.499984740745262"/>
      <name val="Calibri"/>
      <family val="2"/>
      <scheme val="minor"/>
    </font>
    <font>
      <b/>
      <sz val="11"/>
      <color rgb="FF0000FF"/>
      <name val="Calibri"/>
      <family val="2"/>
      <scheme val="minor"/>
    </font>
    <font>
      <b/>
      <sz val="16"/>
      <color rgb="FFC00000"/>
      <name val="Calibri"/>
      <family val="2"/>
      <scheme val="minor"/>
    </font>
    <font>
      <b/>
      <sz val="20"/>
      <name val="Calibri"/>
      <family val="2"/>
      <scheme val="minor"/>
    </font>
    <font>
      <i/>
      <sz val="12"/>
      <name val="Calibri"/>
      <family val="2"/>
      <scheme val="minor"/>
    </font>
    <font>
      <i/>
      <sz val="11"/>
      <name val="Calibri"/>
      <family val="2"/>
    </font>
    <font>
      <i/>
      <sz val="9"/>
      <name val="Calibri"/>
      <family val="2"/>
    </font>
    <font>
      <b/>
      <sz val="12"/>
      <color rgb="FFFFFF00"/>
      <name val="Calibri"/>
      <family val="2"/>
      <scheme val="minor"/>
    </font>
    <font>
      <b/>
      <sz val="18"/>
      <color theme="9" tint="-0.249977111117893"/>
      <name val="Calibri"/>
      <family val="2"/>
      <scheme val="minor"/>
    </font>
    <font>
      <b/>
      <sz val="11"/>
      <color rgb="FFFFFF00"/>
      <name val="Calibri"/>
      <family val="2"/>
      <scheme val="minor"/>
    </font>
    <font>
      <b/>
      <sz val="11"/>
      <color indexed="9"/>
      <name val="Calibri"/>
      <family val="2"/>
      <scheme val="minor"/>
    </font>
    <font>
      <b/>
      <sz val="8"/>
      <color theme="0"/>
      <name val="Calibri"/>
      <family val="2"/>
      <scheme val="minor"/>
    </font>
    <font>
      <b/>
      <sz val="11"/>
      <color rgb="FF8A2E00"/>
      <name val="Calibri"/>
      <family val="2"/>
      <scheme val="minor"/>
    </font>
    <font>
      <b/>
      <sz val="10"/>
      <color theme="0"/>
      <name val="Calibri"/>
      <family val="2"/>
      <scheme val="minor"/>
    </font>
    <font>
      <b/>
      <sz val="18"/>
      <color theme="1"/>
      <name val="Calibri"/>
      <family val="2"/>
      <scheme val="minor"/>
    </font>
    <font>
      <sz val="8"/>
      <color theme="1"/>
      <name val="Calibri"/>
      <family val="2"/>
      <scheme val="minor"/>
    </font>
    <font>
      <sz val="12"/>
      <color theme="7" tint="-0.249977111117893"/>
      <name val="Calibri"/>
      <family val="2"/>
      <scheme val="minor"/>
    </font>
    <font>
      <i/>
      <sz val="11"/>
      <color theme="1"/>
      <name val="Calibri"/>
      <family val="2"/>
      <scheme val="minor"/>
    </font>
    <font>
      <b/>
      <sz val="11"/>
      <color rgb="FFEC7728"/>
      <name val="Calibri"/>
      <family val="2"/>
      <scheme val="minor"/>
    </font>
    <font>
      <sz val="11"/>
      <color rgb="FFC00000"/>
      <name val="Calibri"/>
      <family val="2"/>
      <scheme val="minor"/>
    </font>
    <font>
      <sz val="11"/>
      <color theme="1" tint="0.34998626667073579"/>
      <name val="Calibri"/>
      <family val="2"/>
      <scheme val="minor"/>
    </font>
    <font>
      <sz val="12"/>
      <color theme="4"/>
      <name val="Calibri"/>
      <family val="2"/>
      <scheme val="minor"/>
    </font>
    <font>
      <b/>
      <sz val="12"/>
      <color theme="4"/>
      <name val="Calibri"/>
      <family val="2"/>
      <scheme val="minor"/>
    </font>
    <font>
      <sz val="14"/>
      <color theme="4" tint="0.39997558519241921"/>
      <name val="Calibri"/>
      <family val="2"/>
      <scheme val="minor"/>
    </font>
    <font>
      <b/>
      <sz val="14"/>
      <color theme="4" tint="0.39997558519241921"/>
      <name val="Calibri"/>
      <family val="2"/>
      <scheme val="minor"/>
    </font>
    <font>
      <i/>
      <sz val="12"/>
      <color theme="1"/>
      <name val="Calibri"/>
      <family val="2"/>
      <scheme val="minor"/>
    </font>
    <font>
      <sz val="11"/>
      <color indexed="8"/>
      <name val="Calibri"/>
      <family val="2"/>
    </font>
    <font>
      <sz val="10"/>
      <color theme="0"/>
      <name val="Calibri"/>
      <family val="2"/>
      <scheme val="minor"/>
    </font>
    <font>
      <b/>
      <sz val="12"/>
      <color theme="5" tint="-0.499984740745262"/>
      <name val="Calibri"/>
      <family val="2"/>
      <scheme val="minor"/>
    </font>
    <font>
      <sz val="10"/>
      <color rgb="FF0070C0"/>
      <name val="Calibri"/>
      <family val="2"/>
      <scheme val="minor"/>
    </font>
    <font>
      <sz val="12"/>
      <color rgb="FF7030A0"/>
      <name val="Calibri"/>
      <family val="2"/>
      <scheme val="minor"/>
    </font>
    <font>
      <b/>
      <sz val="12"/>
      <color rgb="FF7030A0"/>
      <name val="Calibri"/>
      <family val="2"/>
      <scheme val="minor"/>
    </font>
    <font>
      <b/>
      <sz val="14"/>
      <color theme="1"/>
      <name val="Calibri"/>
      <family val="2"/>
      <scheme val="minor"/>
    </font>
    <font>
      <b/>
      <sz val="12"/>
      <color rgb="FF548235"/>
      <name val="Calibri"/>
      <family val="2"/>
      <scheme val="minor"/>
    </font>
    <font>
      <sz val="10"/>
      <color rgb="FFC00000"/>
      <name val="Calibri"/>
      <family val="2"/>
      <scheme val="minor"/>
    </font>
    <font>
      <sz val="8"/>
      <color theme="7" tint="0.39997558519241921"/>
      <name val="Calibri"/>
      <family val="2"/>
      <scheme val="minor"/>
    </font>
    <font>
      <i/>
      <sz val="14"/>
      <name val="Calibri"/>
      <family val="2"/>
      <scheme val="minor"/>
    </font>
    <font>
      <b/>
      <sz val="14"/>
      <color rgb="FFFF0000"/>
      <name val="Calibri"/>
      <family val="2"/>
      <scheme val="minor"/>
    </font>
    <font>
      <b/>
      <sz val="14"/>
      <color indexed="12"/>
      <name val="Calibri"/>
      <family val="2"/>
      <scheme val="minor"/>
    </font>
    <font>
      <b/>
      <sz val="14"/>
      <color theme="0" tint="-4.9989318521683403E-2"/>
      <name val="Calibri"/>
      <family val="2"/>
      <scheme val="minor"/>
    </font>
    <font>
      <sz val="18"/>
      <name val="Calibri"/>
      <family val="2"/>
      <scheme val="minor"/>
    </font>
    <font>
      <sz val="18"/>
      <color theme="0"/>
      <name val="Calibri"/>
      <family val="2"/>
      <scheme val="minor"/>
    </font>
    <font>
      <sz val="11"/>
      <color indexed="8"/>
      <name val="Calibri"/>
      <family val="2"/>
      <scheme val="minor"/>
    </font>
    <font>
      <b/>
      <sz val="16"/>
      <color rgb="FFFF0000"/>
      <name val="Calibri"/>
      <family val="2"/>
      <scheme val="minor"/>
    </font>
    <font>
      <u/>
      <sz val="10"/>
      <color indexed="12"/>
      <name val="Arial"/>
      <family val="2"/>
    </font>
    <font>
      <u/>
      <sz val="11"/>
      <color indexed="12"/>
      <name val="Calibri"/>
      <family val="2"/>
      <scheme val="minor"/>
    </font>
    <font>
      <sz val="14"/>
      <color theme="0"/>
      <name val="Calibri"/>
      <family val="2"/>
      <scheme val="minor"/>
    </font>
    <font>
      <i/>
      <sz val="14"/>
      <color theme="1"/>
      <name val="Calibri"/>
      <family val="2"/>
      <scheme val="minor"/>
    </font>
    <font>
      <b/>
      <sz val="12"/>
      <color indexed="8"/>
      <name val="Calibri"/>
      <family val="2"/>
      <scheme val="minor"/>
    </font>
    <font>
      <sz val="10"/>
      <color indexed="8"/>
      <name val="Calibri"/>
      <family val="2"/>
      <scheme val="minor"/>
    </font>
    <font>
      <sz val="10"/>
      <color indexed="22"/>
      <name val="Calibri"/>
      <family val="2"/>
      <scheme val="minor"/>
    </font>
    <font>
      <sz val="10"/>
      <color indexed="16"/>
      <name val="Calibri"/>
      <family val="2"/>
      <scheme val="minor"/>
    </font>
    <font>
      <sz val="10"/>
      <color indexed="52"/>
      <name val="Calibri"/>
      <family val="2"/>
      <scheme val="minor"/>
    </font>
    <font>
      <sz val="10"/>
      <color indexed="18"/>
      <name val="Calibri"/>
      <family val="2"/>
      <scheme val="minor"/>
    </font>
    <font>
      <sz val="10"/>
      <color indexed="23"/>
      <name val="Calibri"/>
      <family val="2"/>
      <scheme val="minor"/>
    </font>
    <font>
      <sz val="10"/>
      <color indexed="21"/>
      <name val="Calibri"/>
      <family val="2"/>
      <scheme val="minor"/>
    </font>
    <font>
      <sz val="10"/>
      <color indexed="53"/>
      <name val="Calibri"/>
      <family val="2"/>
      <scheme val="minor"/>
    </font>
    <font>
      <sz val="10"/>
      <color indexed="14"/>
      <name val="Calibri"/>
      <family val="2"/>
      <scheme val="minor"/>
    </font>
    <font>
      <sz val="10"/>
      <color indexed="9"/>
      <name val="Calibri"/>
      <family val="2"/>
      <scheme val="minor"/>
    </font>
    <font>
      <sz val="10"/>
      <color indexed="24"/>
      <name val="Calibri"/>
      <family val="2"/>
      <scheme val="minor"/>
    </font>
    <font>
      <sz val="10"/>
      <color indexed="12"/>
      <name val="Calibri"/>
      <family val="2"/>
      <scheme val="minor"/>
    </font>
    <font>
      <sz val="10"/>
      <color indexed="54"/>
      <name val="Calibri"/>
      <family val="2"/>
      <scheme val="minor"/>
    </font>
    <font>
      <sz val="10"/>
      <color indexed="13"/>
      <name val="Calibri"/>
      <family val="2"/>
      <scheme val="minor"/>
    </font>
    <font>
      <sz val="10"/>
      <color indexed="10"/>
      <name val="Calibri"/>
      <family val="2"/>
      <scheme val="minor"/>
    </font>
    <font>
      <sz val="10"/>
      <color indexed="25"/>
      <name val="Calibri"/>
      <family val="2"/>
      <scheme val="minor"/>
    </font>
    <font>
      <sz val="10"/>
      <color indexed="40"/>
      <name val="Calibri"/>
      <family val="2"/>
      <scheme val="minor"/>
    </font>
    <font>
      <sz val="10"/>
      <color indexed="55"/>
      <name val="Calibri"/>
      <family val="2"/>
      <scheme val="minor"/>
    </font>
    <font>
      <sz val="10"/>
      <color indexed="15"/>
      <name val="Calibri"/>
      <family val="2"/>
      <scheme val="minor"/>
    </font>
    <font>
      <sz val="10"/>
      <color indexed="11"/>
      <name val="Calibri"/>
      <family val="2"/>
      <scheme val="minor"/>
    </font>
    <font>
      <sz val="10"/>
      <color indexed="26"/>
      <name val="Calibri"/>
      <family val="2"/>
      <scheme val="minor"/>
    </font>
    <font>
      <sz val="10"/>
      <color indexed="27"/>
      <name val="Calibri"/>
      <family val="2"/>
      <scheme val="minor"/>
    </font>
    <font>
      <sz val="10"/>
      <color indexed="56"/>
      <name val="Calibri"/>
      <family val="2"/>
      <scheme val="minor"/>
    </font>
    <font>
      <sz val="10"/>
      <color indexed="20"/>
      <name val="Calibri"/>
      <family val="2"/>
      <scheme val="minor"/>
    </font>
    <font>
      <sz val="10"/>
      <color indexed="42"/>
      <name val="Calibri"/>
      <family val="2"/>
      <scheme val="minor"/>
    </font>
    <font>
      <sz val="10"/>
      <color indexed="57"/>
      <name val="Calibri"/>
      <family val="2"/>
      <scheme val="minor"/>
    </font>
    <font>
      <sz val="10"/>
      <color rgb="FF800000"/>
      <name val="Calibri"/>
      <family val="2"/>
      <scheme val="minor"/>
    </font>
    <font>
      <sz val="10"/>
      <color indexed="28"/>
      <name val="Calibri"/>
      <family val="2"/>
      <scheme val="minor"/>
    </font>
    <font>
      <sz val="10"/>
      <color indexed="43"/>
      <name val="Calibri"/>
      <family val="2"/>
      <scheme val="minor"/>
    </font>
    <font>
      <sz val="10"/>
      <color indexed="58"/>
      <name val="Calibri"/>
      <family val="2"/>
      <scheme val="minor"/>
    </font>
    <font>
      <sz val="10"/>
      <color indexed="29"/>
      <name val="Calibri"/>
      <family val="2"/>
      <scheme val="minor"/>
    </font>
    <font>
      <sz val="10"/>
      <color indexed="44"/>
      <name val="Calibri"/>
      <family val="2"/>
      <scheme val="minor"/>
    </font>
    <font>
      <sz val="10"/>
      <color indexed="59"/>
      <name val="Calibri"/>
      <family val="2"/>
      <scheme val="minor"/>
    </font>
    <font>
      <b/>
      <sz val="16"/>
      <color rgb="FF0000FF"/>
      <name val="Calibri"/>
      <family val="2"/>
      <scheme val="minor"/>
    </font>
    <font>
      <sz val="10"/>
      <color indexed="30"/>
      <name val="Calibri"/>
      <family val="2"/>
      <scheme val="minor"/>
    </font>
    <font>
      <sz val="10"/>
      <color indexed="45"/>
      <name val="Calibri"/>
      <family val="2"/>
      <scheme val="minor"/>
    </font>
    <font>
      <sz val="10"/>
      <color indexed="60"/>
      <name val="Calibri"/>
      <family val="2"/>
      <scheme val="minor"/>
    </font>
    <font>
      <sz val="10"/>
      <color indexed="31"/>
      <name val="Calibri"/>
      <family val="2"/>
      <scheme val="minor"/>
    </font>
    <font>
      <sz val="10"/>
      <color indexed="46"/>
      <name val="Calibri"/>
      <family val="2"/>
      <scheme val="minor"/>
    </font>
    <font>
      <sz val="10"/>
      <color indexed="17"/>
      <name val="Calibri"/>
      <family val="2"/>
      <scheme val="minor"/>
    </font>
    <font>
      <sz val="10"/>
      <color indexed="47"/>
      <name val="Calibri"/>
      <family val="2"/>
      <scheme val="minor"/>
    </font>
    <font>
      <sz val="10"/>
      <color indexed="62"/>
      <name val="Calibri"/>
      <family val="2"/>
      <scheme val="minor"/>
    </font>
    <font>
      <sz val="10"/>
      <color indexed="48"/>
      <name val="Calibri"/>
      <family val="2"/>
      <scheme val="minor"/>
    </font>
    <font>
      <sz val="10"/>
      <color indexed="63"/>
      <name val="Calibri"/>
      <family val="2"/>
      <scheme val="minor"/>
    </font>
    <font>
      <sz val="10"/>
      <color indexed="19"/>
      <name val="Calibri"/>
      <family val="2"/>
      <scheme val="minor"/>
    </font>
    <font>
      <sz val="10"/>
      <color indexed="49"/>
      <name val="Calibri"/>
      <family val="2"/>
      <scheme val="minor"/>
    </font>
    <font>
      <sz val="10"/>
      <color indexed="50"/>
      <name val="Calibri"/>
      <family val="2"/>
      <scheme val="minor"/>
    </font>
    <font>
      <sz val="10"/>
      <color indexed="51"/>
      <name val="Calibri"/>
      <family val="2"/>
      <scheme val="minor"/>
    </font>
    <font>
      <i/>
      <sz val="10"/>
      <color indexed="8"/>
      <name val="Calibri"/>
      <family val="2"/>
      <scheme val="minor"/>
    </font>
    <font>
      <b/>
      <sz val="10"/>
      <color indexed="10"/>
      <name val="Calibri"/>
      <family val="2"/>
      <scheme val="minor"/>
    </font>
    <font>
      <b/>
      <sz val="10"/>
      <color indexed="17"/>
      <name val="Calibri"/>
      <family val="2"/>
      <scheme val="minor"/>
    </font>
    <font>
      <b/>
      <sz val="10"/>
      <color indexed="12"/>
      <name val="Calibri"/>
      <family val="2"/>
      <scheme val="minor"/>
    </font>
    <font>
      <b/>
      <sz val="10"/>
      <color indexed="8"/>
      <name val="Calibri"/>
      <family val="2"/>
      <scheme val="minor"/>
    </font>
    <font>
      <b/>
      <u/>
      <sz val="14"/>
      <color theme="10"/>
      <name val="Calibri"/>
      <family val="2"/>
      <scheme val="minor"/>
    </font>
    <font>
      <b/>
      <sz val="14"/>
      <color rgb="FFFFFF00"/>
      <name val="Calibri"/>
      <family val="2"/>
      <scheme val="minor"/>
    </font>
    <font>
      <sz val="9"/>
      <color theme="0" tint="-0.34998626667073579"/>
      <name val="Calibri"/>
      <family val="2"/>
      <scheme val="minor"/>
    </font>
    <font>
      <sz val="14"/>
      <color indexed="8"/>
      <name val="Calibri"/>
      <family val="2"/>
      <scheme val="minor"/>
    </font>
    <font>
      <sz val="14"/>
      <color rgb="FFBFBFBF"/>
      <name val="Calibri"/>
      <family val="2"/>
      <scheme val="minor"/>
    </font>
    <font>
      <b/>
      <sz val="18"/>
      <color theme="0"/>
      <name val="Calibri"/>
      <family val="2"/>
    </font>
    <font>
      <b/>
      <sz val="13.5"/>
      <color theme="1"/>
      <name val="Calibri"/>
      <family val="2"/>
      <scheme val="minor"/>
    </font>
    <font>
      <b/>
      <sz val="10"/>
      <color theme="1"/>
      <name val="Arial Unicode MS"/>
    </font>
    <font>
      <sz val="10"/>
      <color theme="0"/>
      <name val="Arial"/>
      <family val="2"/>
    </font>
    <font>
      <b/>
      <sz val="26"/>
      <color theme="0"/>
      <name val="Arial"/>
      <family val="2"/>
    </font>
    <font>
      <sz val="22"/>
      <color theme="0"/>
      <name val="Arial"/>
      <family val="2"/>
    </font>
    <font>
      <sz val="22"/>
      <color theme="1"/>
      <name val="Verdana"/>
      <family val="2"/>
    </font>
    <font>
      <b/>
      <sz val="22"/>
      <color rgb="FFFF0000"/>
      <name val="Wingdings 3"/>
      <family val="1"/>
      <charset val="2"/>
    </font>
    <font>
      <b/>
      <sz val="22"/>
      <color rgb="FFC00000"/>
      <name val="Wingdings 3"/>
      <family val="1"/>
      <charset val="2"/>
    </font>
    <font>
      <b/>
      <sz val="22"/>
      <name val="Calibri"/>
      <family val="2"/>
      <scheme val="minor"/>
    </font>
    <font>
      <sz val="22"/>
      <color rgb="FF222222"/>
      <name val="Arial"/>
      <family val="2"/>
    </font>
    <font>
      <sz val="18"/>
      <color rgb="FF0070C0"/>
      <name val="Arial"/>
      <family val="2"/>
    </font>
    <font>
      <sz val="22"/>
      <color rgb="FF0070C0"/>
      <name val="Arial"/>
      <family val="2"/>
    </font>
    <font>
      <sz val="8"/>
      <color indexed="53"/>
      <name val="Arial"/>
      <family val="2"/>
    </font>
    <font>
      <b/>
      <sz val="22"/>
      <color rgb="FF99CC00"/>
      <name val="Arial"/>
      <family val="2"/>
    </font>
    <font>
      <sz val="22"/>
      <color theme="0"/>
      <name val="Segoe UI Emoji"/>
      <family val="2"/>
    </font>
    <font>
      <b/>
      <sz val="14"/>
      <color theme="0"/>
      <name val="Segoe UI Emoji"/>
      <family val="2"/>
    </font>
    <font>
      <sz val="20"/>
      <color theme="0"/>
      <name val="Calibri"/>
      <family val="2"/>
      <scheme val="minor"/>
    </font>
    <font>
      <u/>
      <sz val="24"/>
      <color theme="10"/>
      <name val="Calibri"/>
      <family val="2"/>
      <scheme val="minor"/>
    </font>
    <font>
      <b/>
      <sz val="22"/>
      <color rgb="FFFFFF00"/>
      <name val="Arial"/>
      <family val="2"/>
    </font>
    <font>
      <sz val="24"/>
      <color theme="0"/>
      <name val="Calibri"/>
      <family val="2"/>
      <scheme val="minor"/>
    </font>
    <font>
      <u/>
      <sz val="20"/>
      <color theme="10"/>
      <name val="Calibri"/>
      <family val="2"/>
      <scheme val="minor"/>
    </font>
    <font>
      <sz val="12"/>
      <name val="Arial"/>
      <family val="2"/>
    </font>
    <font>
      <sz val="22"/>
      <color theme="0"/>
      <name val="Tw Cen MT"/>
      <family val="2"/>
    </font>
    <font>
      <sz val="22"/>
      <color theme="0"/>
      <name val="Palatino Linotype"/>
      <family val="1"/>
    </font>
    <font>
      <sz val="22"/>
      <color theme="0"/>
      <name val="Calibri"/>
      <family val="2"/>
      <scheme val="minor"/>
    </font>
    <font>
      <b/>
      <sz val="22"/>
      <name val="Calibri"/>
      <family val="2"/>
    </font>
    <font>
      <b/>
      <sz val="22"/>
      <color theme="0"/>
      <name val="Calibri"/>
      <family val="2"/>
    </font>
    <font>
      <sz val="10"/>
      <name val="MS Sans Serif"/>
    </font>
    <font>
      <sz val="22"/>
      <color indexed="12"/>
      <name val="Arial"/>
      <family val="2"/>
    </font>
    <font>
      <sz val="22"/>
      <color rgb="FF0000FF"/>
      <name val="Calibri"/>
      <family val="2"/>
      <scheme val="minor"/>
    </font>
    <font>
      <sz val="22"/>
      <color indexed="50"/>
      <name val="Calibri"/>
      <family val="2"/>
    </font>
    <font>
      <sz val="22"/>
      <color theme="5" tint="-0.249977111117893"/>
      <name val="Calibri"/>
      <family val="2"/>
    </font>
    <font>
      <sz val="22"/>
      <color theme="3" tint="0.39997558519241921"/>
      <name val="Calibri"/>
      <family val="2"/>
    </font>
    <font>
      <sz val="22"/>
      <color theme="8" tint="-0.249977111117893"/>
      <name val="Calibri"/>
      <family val="2"/>
    </font>
    <font>
      <sz val="22"/>
      <color theme="5"/>
      <name val="Calibri"/>
      <family val="2"/>
    </font>
    <font>
      <sz val="22"/>
      <color rgb="FF00B0F0"/>
      <name val="Calibri"/>
      <family val="2"/>
    </font>
    <font>
      <sz val="22"/>
      <color rgb="FF00B050"/>
      <name val="Calibri"/>
      <family val="2"/>
    </font>
    <font>
      <sz val="22"/>
      <color theme="9" tint="-0.499984740745262"/>
      <name val="Calibri"/>
      <family val="2"/>
    </font>
    <font>
      <sz val="22"/>
      <color rgb="FF008000"/>
      <name val="Calibri"/>
      <family val="2"/>
    </font>
    <font>
      <sz val="22"/>
      <color rgb="FF0000FF"/>
      <name val="Calibri"/>
      <family val="2"/>
    </font>
    <font>
      <sz val="22"/>
      <color theme="9" tint="-0.249977111117893"/>
      <name val="Calibri"/>
      <family val="2"/>
    </font>
    <font>
      <sz val="22"/>
      <color theme="5" tint="0.59999389629810485"/>
      <name val="Calibri"/>
      <family val="2"/>
    </font>
    <font>
      <sz val="22"/>
      <color theme="3" tint="0.59999389629810485"/>
      <name val="Calibri"/>
      <family val="2"/>
    </font>
    <font>
      <sz val="22"/>
      <color theme="1"/>
      <name val="Calibri"/>
      <family val="2"/>
    </font>
    <font>
      <sz val="22"/>
      <color theme="9"/>
      <name val="Calibri"/>
      <family val="2"/>
    </font>
    <font>
      <sz val="22"/>
      <color rgb="FF7030A0"/>
      <name val="Calibri"/>
      <family val="2"/>
    </font>
    <font>
      <sz val="22"/>
      <color rgb="FFFF0000"/>
      <name val="Calibri"/>
      <family val="2"/>
    </font>
    <font>
      <sz val="22"/>
      <color rgb="FFFFC000"/>
      <name val="Calibri"/>
      <family val="2"/>
    </font>
    <font>
      <sz val="22"/>
      <color theme="0"/>
      <name val="Vrinda"/>
      <family val="2"/>
    </font>
    <font>
      <sz val="22"/>
      <color theme="0"/>
      <name val="Trebuchet MS"/>
      <family val="2"/>
    </font>
    <font>
      <sz val="22"/>
      <color theme="0"/>
      <name val="Times New Roman"/>
      <family val="1"/>
    </font>
    <font>
      <sz val="22"/>
      <color theme="0"/>
      <name val="Tahoma"/>
      <family val="2"/>
    </font>
    <font>
      <sz val="22"/>
      <color theme="0"/>
      <name val="Gill Sans MT"/>
      <family val="2"/>
    </font>
    <font>
      <sz val="22"/>
      <color theme="0"/>
      <name val="Comic Sans MS"/>
      <family val="4"/>
    </font>
    <font>
      <sz val="22"/>
      <color theme="0"/>
      <name val="Arial Narrow"/>
      <family val="2"/>
    </font>
    <font>
      <sz val="18"/>
      <color theme="0"/>
      <name val="Verdana"/>
      <family val="2"/>
    </font>
    <font>
      <sz val="22"/>
      <color theme="0"/>
      <name val="Verdana"/>
      <family val="2"/>
    </font>
    <font>
      <sz val="22"/>
      <color theme="0"/>
      <name val="Rockwell"/>
      <family val="1"/>
    </font>
    <font>
      <b/>
      <sz val="18"/>
      <color theme="0"/>
      <name val="Arial"/>
      <family val="2"/>
    </font>
    <font>
      <i/>
      <sz val="16"/>
      <name val="Calibri"/>
      <family val="2"/>
    </font>
    <font>
      <i/>
      <sz val="14"/>
      <name val="Calibri"/>
      <family val="2"/>
    </font>
    <font>
      <sz val="8"/>
      <color theme="1" tint="0.249977111117893"/>
      <name val="Arial"/>
      <family val="2"/>
    </font>
    <font>
      <i/>
      <sz val="14"/>
      <name val="Verdana"/>
      <family val="2"/>
    </font>
    <font>
      <sz val="22"/>
      <name val="Verdana"/>
      <family val="2"/>
    </font>
    <font>
      <b/>
      <u/>
      <sz val="18"/>
      <color theme="10"/>
      <name val="Calibri"/>
      <family val="2"/>
      <scheme val="minor"/>
    </font>
    <font>
      <b/>
      <sz val="18"/>
      <color rgb="FFC00000"/>
      <name val="Verdana"/>
      <family val="2"/>
    </font>
    <font>
      <sz val="14"/>
      <color theme="1" tint="0.249977111117893"/>
      <name val="Cambria"/>
      <family val="1"/>
    </font>
    <font>
      <sz val="14"/>
      <color theme="1"/>
      <name val="Cambria"/>
      <family val="1"/>
    </font>
    <font>
      <b/>
      <sz val="14"/>
      <color theme="1"/>
      <name val="Cambria"/>
      <family val="1"/>
    </font>
    <font>
      <sz val="14"/>
      <color theme="1" tint="0.249977111117893"/>
      <name val="Garamond"/>
      <family val="1"/>
    </font>
    <font>
      <sz val="14"/>
      <color theme="1"/>
      <name val="Garamond"/>
      <family val="1"/>
    </font>
    <font>
      <u/>
      <sz val="14"/>
      <color theme="10"/>
      <name val="Garamond"/>
      <family val="1"/>
    </font>
    <font>
      <b/>
      <sz val="14"/>
      <color theme="1"/>
      <name val="Garamond"/>
      <family val="1"/>
    </font>
    <font>
      <sz val="14"/>
      <color theme="1" tint="0.249977111117893"/>
      <name val="Arial"/>
      <family val="2"/>
    </font>
    <font>
      <u/>
      <sz val="14"/>
      <color theme="10"/>
      <name val="Calibri"/>
      <family val="2"/>
      <scheme val="minor"/>
    </font>
    <font>
      <sz val="14"/>
      <color theme="0"/>
      <name val="Arial"/>
      <family val="2"/>
    </font>
    <font>
      <sz val="8"/>
      <color theme="0"/>
      <name val="Arial"/>
      <family val="2"/>
    </font>
    <font>
      <b/>
      <sz val="14"/>
      <color theme="1"/>
      <name val="Arial"/>
      <family val="2"/>
    </font>
    <font>
      <sz val="14"/>
      <color theme="1"/>
      <name val="Arial"/>
      <family val="2"/>
    </font>
    <font>
      <u/>
      <sz val="14"/>
      <color theme="10"/>
      <name val="Arial"/>
      <family val="2"/>
    </font>
    <font>
      <sz val="18"/>
      <color theme="0"/>
      <name val="Arial"/>
      <family val="2"/>
    </font>
    <font>
      <u/>
      <sz val="22"/>
      <color theme="0"/>
      <name val="Arial"/>
      <family val="2"/>
    </font>
    <font>
      <sz val="18"/>
      <color rgb="FF7030A0"/>
      <name val="Arial"/>
      <family val="2"/>
    </font>
    <font>
      <i/>
      <sz val="22"/>
      <color theme="0"/>
      <name val="Verdana"/>
      <family val="2"/>
    </font>
    <font>
      <sz val="22"/>
      <color rgb="FFFFFF00"/>
      <name val="Verdana"/>
      <family val="2"/>
    </font>
    <font>
      <sz val="18"/>
      <name val="Verdana"/>
      <family val="2"/>
    </font>
    <font>
      <sz val="16"/>
      <color theme="9" tint="-0.249977111117893"/>
      <name val="Calibri"/>
      <family val="2"/>
      <scheme val="minor"/>
    </font>
    <font>
      <sz val="16"/>
      <color rgb="FFBFBFBF"/>
      <name val="Calibri"/>
      <family val="2"/>
      <scheme val="minor"/>
    </font>
    <font>
      <sz val="16"/>
      <color rgb="FF0000FF"/>
      <name val="Calibri"/>
      <family val="2"/>
      <scheme val="minor"/>
    </font>
    <font>
      <b/>
      <sz val="16"/>
      <color theme="9" tint="-0.249977111117893"/>
      <name val="Calibri"/>
      <family val="2"/>
      <scheme val="minor"/>
    </font>
    <font>
      <b/>
      <sz val="16"/>
      <color indexed="12"/>
      <name val="Calibri"/>
      <family val="2"/>
      <scheme val="minor"/>
    </font>
    <font>
      <u/>
      <sz val="18"/>
      <color theme="10"/>
      <name val="Calibri"/>
      <family val="2"/>
      <scheme val="minor"/>
    </font>
    <font>
      <sz val="16"/>
      <color rgb="FFC00000"/>
      <name val="Calibri"/>
      <family val="2"/>
      <scheme val="minor"/>
    </font>
    <font>
      <b/>
      <sz val="18"/>
      <color rgb="FFC00000"/>
      <name val="Calibri"/>
      <family val="2"/>
      <scheme val="minor"/>
    </font>
    <font>
      <sz val="16"/>
      <name val="Arial"/>
      <family val="2"/>
    </font>
    <font>
      <b/>
      <sz val="20"/>
      <color rgb="FF92D050"/>
      <name val="Arial"/>
      <family val="2"/>
    </font>
    <font>
      <b/>
      <sz val="20"/>
      <color rgb="FFFFFF00"/>
      <name val="Arial"/>
      <family val="2"/>
    </font>
    <font>
      <sz val="22"/>
      <name val="Arial"/>
      <family val="2"/>
    </font>
    <font>
      <sz val="22"/>
      <color rgb="FF7030A0"/>
      <name val="Arial"/>
      <family val="2"/>
    </font>
    <font>
      <sz val="22"/>
      <color theme="1"/>
      <name val="Calibri"/>
      <family val="2"/>
      <scheme val="minor"/>
    </font>
    <font>
      <b/>
      <sz val="22"/>
      <color rgb="FF92D050"/>
      <name val="Verdana"/>
      <family val="2"/>
    </font>
    <font>
      <b/>
      <u/>
      <sz val="22"/>
      <color rgb="FFFFFF00"/>
      <name val="Calibri"/>
      <family val="2"/>
      <scheme val="minor"/>
    </font>
    <font>
      <sz val="24"/>
      <name val="Arial"/>
      <family val="2"/>
    </font>
    <font>
      <sz val="24"/>
      <color theme="1"/>
      <name val="Calibri"/>
      <family val="2"/>
      <scheme val="minor"/>
    </font>
    <font>
      <b/>
      <u/>
      <sz val="24"/>
      <color rgb="FFFFFF00"/>
      <name val="Calibri"/>
      <family val="2"/>
      <scheme val="minor"/>
    </font>
    <font>
      <sz val="24"/>
      <color theme="0"/>
      <name val="Verdana"/>
      <family val="2"/>
    </font>
    <font>
      <i/>
      <sz val="24"/>
      <color theme="0"/>
      <name val="Calibri"/>
      <family val="2"/>
      <scheme val="minor"/>
    </font>
    <font>
      <b/>
      <sz val="24"/>
      <color theme="0"/>
      <name val="Calibri"/>
      <family val="2"/>
      <scheme val="minor"/>
    </font>
    <font>
      <b/>
      <sz val="28"/>
      <color rgb="FFFFFF00"/>
      <name val="Calibri"/>
      <family val="2"/>
      <scheme val="minor"/>
    </font>
    <font>
      <sz val="20"/>
      <name val="Arial"/>
      <family val="2"/>
    </font>
    <font>
      <sz val="20"/>
      <color theme="1"/>
      <name val="Calibri"/>
      <family val="2"/>
      <scheme val="minor"/>
    </font>
    <font>
      <sz val="20"/>
      <color theme="0"/>
      <name val="Arial"/>
      <family val="2"/>
    </font>
    <font>
      <sz val="20"/>
      <color theme="1" tint="0.249977111117893"/>
      <name val="Arial"/>
      <family val="2"/>
    </font>
    <font>
      <sz val="20"/>
      <color theme="0" tint="-0.14999847407452621"/>
      <name val="Calibri"/>
      <family val="2"/>
      <scheme val="minor"/>
    </font>
    <font>
      <sz val="20"/>
      <name val="Calibri"/>
      <family val="2"/>
      <scheme val="minor"/>
    </font>
    <font>
      <b/>
      <sz val="20"/>
      <color theme="0"/>
      <name val="Calibri"/>
      <family val="2"/>
    </font>
    <font>
      <b/>
      <sz val="18"/>
      <color rgb="FFFFFF00"/>
      <name val="Calibri"/>
      <family val="2"/>
      <scheme val="minor"/>
    </font>
    <font>
      <b/>
      <sz val="24"/>
      <name val="Calibri"/>
      <family val="2"/>
      <scheme val="minor"/>
    </font>
    <font>
      <sz val="14"/>
      <color theme="9" tint="-0.499984740745262"/>
      <name val="Calibri"/>
      <family val="2"/>
      <scheme val="minor"/>
    </font>
    <font>
      <sz val="12"/>
      <color theme="5" tint="-0.249977111117893"/>
      <name val="Calibri"/>
      <family val="2"/>
      <scheme val="minor"/>
    </font>
    <font>
      <sz val="14"/>
      <color rgb="FFC00000"/>
      <name val="Calibri"/>
      <family val="2"/>
      <scheme val="minor"/>
    </font>
    <font>
      <sz val="14"/>
      <color theme="5" tint="-0.249977111117893"/>
      <name val="Calibri"/>
      <family val="2"/>
      <scheme val="minor"/>
    </font>
    <font>
      <sz val="14"/>
      <color theme="5"/>
      <name val="Calibri"/>
      <family val="2"/>
      <scheme val="minor"/>
    </font>
    <font>
      <b/>
      <sz val="20"/>
      <color rgb="FF0000FF"/>
      <name val="Calibri"/>
      <family val="2"/>
      <scheme val="minor"/>
    </font>
    <font>
      <sz val="14"/>
      <color theme="5" tint="0.39997558519241921"/>
      <name val="Calibri"/>
      <family val="2"/>
      <scheme val="minor"/>
    </font>
    <font>
      <b/>
      <sz val="11"/>
      <color rgb="FF000000"/>
      <name val="Calibri"/>
      <family val="2"/>
      <scheme val="minor"/>
    </font>
    <font>
      <sz val="11"/>
      <color theme="0" tint="-0.34998626667073579"/>
      <name val="Calibri"/>
      <family val="2"/>
      <scheme val="minor"/>
    </font>
    <font>
      <sz val="10"/>
      <color theme="1"/>
      <name val="Calibri"/>
      <family val="2"/>
      <scheme val="minor"/>
    </font>
    <font>
      <sz val="10"/>
      <color theme="1" tint="0.34998626667073579"/>
      <name val="Calibri"/>
      <family val="2"/>
      <scheme val="minor"/>
    </font>
    <font>
      <b/>
      <sz val="8"/>
      <color theme="0" tint="-0.34998626667073579"/>
      <name val="Calibri"/>
      <family val="2"/>
      <scheme val="minor"/>
    </font>
    <font>
      <b/>
      <sz val="72"/>
      <color theme="9" tint="-0.249977111117893"/>
      <name val="Calibri"/>
      <family val="2"/>
      <scheme val="minor"/>
    </font>
    <font>
      <i/>
      <sz val="11"/>
      <color theme="9" tint="-0.249977111117893"/>
      <name val="Calibri"/>
      <family val="2"/>
      <scheme val="minor"/>
    </font>
    <font>
      <sz val="11"/>
      <color theme="1" tint="0.499984740745262"/>
      <name val="Calibri"/>
      <family val="2"/>
      <scheme val="minor"/>
    </font>
    <font>
      <sz val="9"/>
      <color theme="9" tint="-0.499984740745262"/>
      <name val="Calibri"/>
      <family val="2"/>
      <scheme val="minor"/>
    </font>
    <font>
      <b/>
      <i/>
      <sz val="20"/>
      <color theme="0"/>
      <name val="Arial"/>
      <family val="2"/>
    </font>
    <font>
      <sz val="10"/>
      <color theme="5" tint="-0.499984740745262"/>
      <name val="Calibri"/>
      <family val="2"/>
      <scheme val="minor"/>
    </font>
    <font>
      <sz val="11"/>
      <color theme="5" tint="-0.499984740745262"/>
      <name val="Calibri"/>
      <family val="2"/>
      <scheme val="minor"/>
    </font>
    <font>
      <i/>
      <sz val="10"/>
      <name val="Calibri"/>
      <family val="2"/>
      <scheme val="minor"/>
    </font>
    <font>
      <b/>
      <i/>
      <sz val="11"/>
      <color rgb="FF0000FF"/>
      <name val="Calibri"/>
      <family val="2"/>
      <scheme val="minor"/>
    </font>
    <font>
      <b/>
      <sz val="48"/>
      <name val="Calibri"/>
      <family val="2"/>
      <scheme val="minor"/>
    </font>
    <font>
      <sz val="16"/>
      <color rgb="FF0070C0"/>
      <name val="Calibri"/>
      <family val="2"/>
    </font>
    <font>
      <sz val="11"/>
      <color theme="0" tint="-0.499984740745262"/>
      <name val="Calibri"/>
      <family val="2"/>
      <scheme val="minor"/>
    </font>
    <font>
      <sz val="10"/>
      <color rgb="FFFF0000"/>
      <name val="Consolas"/>
      <family val="3"/>
    </font>
    <font>
      <sz val="10"/>
      <color theme="1"/>
      <name val="Arial Unicode MS"/>
    </font>
    <font>
      <sz val="11"/>
      <color rgb="FF0000FF"/>
      <name val="Consolas"/>
      <family val="3"/>
    </font>
    <font>
      <b/>
      <sz val="18"/>
      <color rgb="FF0000FF"/>
      <name val="Calibri"/>
      <family val="2"/>
      <scheme val="minor"/>
    </font>
    <font>
      <sz val="10"/>
      <color rgb="FFBFBFBF"/>
      <name val="Calibri"/>
      <family val="2"/>
      <scheme val="minor"/>
    </font>
    <font>
      <b/>
      <sz val="9"/>
      <color theme="0"/>
      <name val="Calibri"/>
      <family val="2"/>
      <scheme val="minor"/>
    </font>
    <font>
      <b/>
      <sz val="8"/>
      <color indexed="12"/>
      <name val="Calibri"/>
      <family val="2"/>
      <scheme val="minor"/>
    </font>
    <font>
      <b/>
      <u/>
      <sz val="11"/>
      <color rgb="FF0000FF"/>
      <name val="Calibri"/>
      <family val="2"/>
      <scheme val="minor"/>
    </font>
    <font>
      <sz val="9"/>
      <color rgb="FF0000FF"/>
      <name val="Calibri"/>
      <family val="2"/>
      <scheme val="minor"/>
    </font>
    <font>
      <sz val="8"/>
      <color theme="0" tint="-4.9989318521683403E-2"/>
      <name val="Calibri"/>
      <family val="2"/>
      <scheme val="minor"/>
    </font>
    <font>
      <sz val="8"/>
      <color theme="1" tint="0.34998626667073579"/>
      <name val="Calibri"/>
      <family val="2"/>
      <scheme val="minor"/>
    </font>
    <font>
      <b/>
      <sz val="12"/>
      <color theme="1" tint="0.34998626667073579"/>
      <name val="Calibri"/>
      <family val="2"/>
      <scheme val="minor"/>
    </font>
    <font>
      <b/>
      <sz val="11"/>
      <color theme="1" tint="0.34998626667073579"/>
      <name val="Calibri"/>
      <family val="2"/>
      <scheme val="minor"/>
    </font>
    <font>
      <b/>
      <sz val="9"/>
      <color theme="1" tint="0.34998626667073579"/>
      <name val="Calibri"/>
      <family val="2"/>
      <scheme val="minor"/>
    </font>
    <font>
      <b/>
      <sz val="10"/>
      <color rgb="FF0066CC"/>
      <name val="Calibri"/>
      <family val="2"/>
      <scheme val="minor"/>
    </font>
  </fonts>
  <fills count="185">
    <fill>
      <patternFill patternType="none"/>
    </fill>
    <fill>
      <patternFill patternType="gray125"/>
    </fill>
    <fill>
      <patternFill patternType="solid">
        <fgColor rgb="FF808080"/>
        <bgColor indexed="64"/>
      </patternFill>
    </fill>
    <fill>
      <patternFill patternType="solid">
        <fgColor rgb="FFCC00FF"/>
        <bgColor indexed="64"/>
      </patternFill>
    </fill>
    <fill>
      <patternFill patternType="solid">
        <fgColor rgb="FF92D05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FFC000"/>
        <bgColor indexed="64"/>
      </patternFill>
    </fill>
    <fill>
      <patternFill patternType="solid">
        <fgColor theme="0"/>
        <bgColor indexed="64"/>
      </patternFill>
    </fill>
    <fill>
      <patternFill patternType="solid">
        <fgColor rgb="FFFFF2CC"/>
        <bgColor indexed="64"/>
      </patternFill>
    </fill>
    <fill>
      <patternFill patternType="solid">
        <fgColor theme="4" tint="0.79998168889431442"/>
        <bgColor indexed="64"/>
      </patternFill>
    </fill>
    <fill>
      <patternFill patternType="solid">
        <fgColor theme="0" tint="-0.249977111117893"/>
        <bgColor theme="9"/>
      </patternFill>
    </fill>
    <fill>
      <patternFill patternType="solid">
        <fgColor rgb="FFED7D31"/>
        <bgColor indexed="64"/>
      </patternFill>
    </fill>
    <fill>
      <patternFill patternType="solid">
        <fgColor rgb="FFFF0000"/>
        <bgColor indexed="64"/>
      </patternFill>
    </fill>
    <fill>
      <patternFill patternType="solid">
        <fgColor rgb="FFDEC8EE"/>
        <bgColor indexed="64"/>
      </patternFill>
    </fill>
    <fill>
      <patternFill patternType="solid">
        <fgColor rgb="FFED7D31"/>
        <bgColor indexed="50"/>
      </patternFill>
    </fill>
    <fill>
      <patternFill patternType="solid">
        <fgColor rgb="FF99CC00"/>
        <bgColor indexed="64"/>
      </patternFill>
    </fill>
    <fill>
      <patternFill patternType="solid">
        <fgColor theme="0" tint="-0.249977111117893"/>
        <bgColor indexed="64"/>
      </patternFill>
    </fill>
    <fill>
      <patternFill patternType="solid">
        <fgColor rgb="FF99CC00"/>
        <bgColor indexed="50"/>
      </patternFill>
    </fill>
    <fill>
      <patternFill patternType="solid">
        <fgColor theme="9" tint="0.79998168889431442"/>
        <bgColor theme="9"/>
      </patternFill>
    </fill>
    <fill>
      <patternFill patternType="solid">
        <fgColor theme="8" tint="0.79998168889431442"/>
        <bgColor theme="9"/>
      </patternFill>
    </fill>
    <fill>
      <patternFill patternType="solid">
        <fgColor theme="5" tint="0.79998168889431442"/>
        <bgColor indexed="64"/>
      </patternFill>
    </fill>
    <fill>
      <patternFill patternType="solid">
        <fgColor theme="3" tint="0.79998168889431442"/>
        <bgColor indexed="64"/>
      </patternFill>
    </fill>
    <fill>
      <patternFill patternType="gray0625">
        <fgColor theme="0" tint="-0.24994659260841701"/>
        <bgColor theme="7" tint="0.59999389629810485"/>
      </patternFill>
    </fill>
    <fill>
      <patternFill patternType="solid">
        <fgColor theme="9" tint="0.79998168889431442"/>
        <bgColor indexed="64"/>
      </patternFill>
    </fill>
    <fill>
      <patternFill patternType="solid">
        <fgColor rgb="FFFFFF9F"/>
        <bgColor indexed="64"/>
      </patternFill>
    </fill>
    <fill>
      <patternFill patternType="solid">
        <fgColor theme="0" tint="-4.9989318521683403E-2"/>
        <bgColor theme="0"/>
      </patternFill>
    </fill>
    <fill>
      <patternFill patternType="solid">
        <fgColor rgb="FFFFFF00"/>
        <bgColor indexed="64"/>
      </patternFill>
    </fill>
    <fill>
      <patternFill patternType="solid">
        <fgColor rgb="FFFFFFCC"/>
        <bgColor indexed="64"/>
      </patternFill>
    </fill>
    <fill>
      <patternFill patternType="gray0625">
        <fgColor theme="0" tint="-0.24994659260841701"/>
        <bgColor theme="0"/>
      </patternFill>
    </fill>
    <fill>
      <patternFill patternType="solid">
        <fgColor theme="0"/>
        <bgColor theme="0"/>
      </patternFill>
    </fill>
    <fill>
      <patternFill patternType="solid">
        <fgColor rgb="FFFFCCFF"/>
        <bgColor indexed="64"/>
      </patternFill>
    </fill>
    <fill>
      <patternFill patternType="solid">
        <fgColor theme="0"/>
        <bgColor indexed="9"/>
      </patternFill>
    </fill>
    <fill>
      <patternFill patternType="solid">
        <fgColor rgb="FFFFFF66"/>
        <bgColor indexed="64"/>
      </patternFill>
    </fill>
    <fill>
      <patternFill patternType="solid">
        <fgColor rgb="FFFFFF66"/>
        <bgColor indexed="9"/>
      </patternFill>
    </fill>
    <fill>
      <patternFill patternType="solid">
        <fgColor theme="0"/>
        <bgColor theme="9" tint="0.79995117038483843"/>
      </patternFill>
    </fill>
    <fill>
      <patternFill patternType="solid">
        <fgColor rgb="FFF4F9F1"/>
        <bgColor theme="9" tint="0.79995117038483843"/>
      </patternFill>
    </fill>
    <fill>
      <patternFill patternType="solid">
        <fgColor rgb="FFB8D9A3"/>
        <bgColor indexed="64"/>
      </patternFill>
    </fill>
    <fill>
      <patternFill patternType="solid">
        <fgColor theme="9" tint="0.39997558519241921"/>
        <bgColor indexed="64"/>
      </patternFill>
    </fill>
    <fill>
      <patternFill patternType="solid">
        <fgColor rgb="FFFFFFD9"/>
        <bgColor indexed="64"/>
      </patternFill>
    </fill>
    <fill>
      <patternFill patternType="solid">
        <fgColor rgb="FFDCF5BD"/>
        <bgColor theme="9" tint="0.79995117038483843"/>
      </patternFill>
    </fill>
    <fill>
      <patternFill patternType="solid">
        <fgColor rgb="FFE4E4E4"/>
        <bgColor theme="9"/>
      </patternFill>
    </fill>
    <fill>
      <patternFill patternType="solid">
        <fgColor theme="4" tint="0.59999389629810485"/>
        <bgColor theme="9"/>
      </patternFill>
    </fill>
    <fill>
      <patternFill patternType="solid">
        <fgColor theme="0" tint="-0.14999847407452621"/>
        <bgColor theme="9"/>
      </patternFill>
    </fill>
    <fill>
      <patternFill patternType="solid">
        <fgColor rgb="FFFFFFC9"/>
        <bgColor theme="9"/>
      </patternFill>
    </fill>
    <fill>
      <patternFill patternType="solid">
        <fgColor theme="4" tint="0.59999389629810485"/>
        <bgColor indexed="64"/>
      </patternFill>
    </fill>
    <fill>
      <patternFill patternType="solid">
        <fgColor theme="8" tint="0.79998168889431442"/>
        <bgColor indexed="64"/>
      </patternFill>
    </fill>
    <fill>
      <patternFill patternType="solid">
        <fgColor theme="9" tint="0.59999389629810485"/>
        <bgColor indexed="64"/>
      </patternFill>
    </fill>
    <fill>
      <patternFill patternType="gray0625">
        <bgColor theme="9" tint="0.59999389629810485"/>
      </patternFill>
    </fill>
    <fill>
      <patternFill patternType="solid">
        <fgColor rgb="FFFFFF99"/>
        <bgColor indexed="64"/>
      </patternFill>
    </fill>
    <fill>
      <patternFill patternType="solid">
        <fgColor theme="0" tint="-0.34998626667073579"/>
        <bgColor indexed="64"/>
      </patternFill>
    </fill>
    <fill>
      <patternFill patternType="solid">
        <fgColor rgb="FFFFCC00"/>
        <bgColor indexed="64"/>
      </patternFill>
    </fill>
    <fill>
      <patternFill patternType="solid">
        <fgColor rgb="FFD9E1F2"/>
        <bgColor indexed="64"/>
      </patternFill>
    </fill>
    <fill>
      <patternFill patternType="solid">
        <fgColor rgb="FFC6E0B6"/>
        <bgColor indexed="64"/>
      </patternFill>
    </fill>
    <fill>
      <patternFill patternType="solid">
        <fgColor rgb="FFFF99CC"/>
        <bgColor indexed="64"/>
      </patternFill>
    </fill>
    <fill>
      <patternFill patternType="solid">
        <fgColor rgb="FF00CCFF"/>
        <bgColor indexed="64"/>
      </patternFill>
    </fill>
    <fill>
      <patternFill patternType="solid">
        <fgColor rgb="FFFFFFD5"/>
        <bgColor indexed="64"/>
      </patternFill>
    </fill>
    <fill>
      <patternFill patternType="solid">
        <fgColor rgb="FFFF6600"/>
        <bgColor indexed="64"/>
      </patternFill>
    </fill>
    <fill>
      <patternFill patternType="solid">
        <fgColor rgb="FFEAF4E4"/>
        <bgColor theme="9" tint="0.79998168889431442"/>
      </patternFill>
    </fill>
    <fill>
      <patternFill patternType="solid">
        <fgColor rgb="FFEAF4E4"/>
        <bgColor indexed="64"/>
      </patternFill>
    </fill>
    <fill>
      <patternFill patternType="solid">
        <fgColor rgb="FFECECEC"/>
        <bgColor theme="9" tint="0.79995117038483843"/>
      </patternFill>
    </fill>
    <fill>
      <patternFill patternType="solid">
        <fgColor rgb="FFFF00FF"/>
        <bgColor indexed="64"/>
      </patternFill>
    </fill>
    <fill>
      <patternFill patternType="solid">
        <fgColor rgb="FFFFCC99"/>
        <bgColor indexed="64"/>
      </patternFill>
    </fill>
    <fill>
      <patternFill patternType="solid">
        <fgColor rgb="FFFEEDCA"/>
        <bgColor indexed="64"/>
      </patternFill>
    </fill>
    <fill>
      <patternFill patternType="solid">
        <fgColor rgb="FF0000FF"/>
        <bgColor indexed="64"/>
      </patternFill>
    </fill>
    <fill>
      <patternFill patternType="solid">
        <fgColor rgb="FF99CCFF"/>
        <bgColor indexed="64"/>
      </patternFill>
    </fill>
    <fill>
      <patternFill patternType="solid">
        <fgColor rgb="FFCC99FF"/>
        <bgColor indexed="64"/>
      </patternFill>
    </fill>
    <fill>
      <patternFill patternType="solid">
        <fgColor rgb="FF993300"/>
        <bgColor indexed="64"/>
      </patternFill>
    </fill>
    <fill>
      <patternFill patternType="solid">
        <fgColor theme="7" tint="0.79998168889431442"/>
        <bgColor indexed="64"/>
      </patternFill>
    </fill>
    <fill>
      <patternFill patternType="solid">
        <fgColor rgb="FFC00000"/>
        <bgColor indexed="64"/>
      </patternFill>
    </fill>
    <fill>
      <patternFill patternType="solid">
        <fgColor rgb="FF339966"/>
        <bgColor indexed="64"/>
      </patternFill>
    </fill>
    <fill>
      <patternFill patternType="solid">
        <fgColor rgb="FF0066CC"/>
        <bgColor indexed="64"/>
      </patternFill>
    </fill>
    <fill>
      <patternFill patternType="solid">
        <fgColor rgb="FF008000"/>
        <bgColor indexed="64"/>
      </patternFill>
    </fill>
    <fill>
      <patternFill patternType="solid">
        <fgColor rgb="FF00FF00"/>
        <bgColor indexed="64"/>
      </patternFill>
    </fill>
    <fill>
      <patternFill patternType="solid">
        <fgColor rgb="FFDEFFBD"/>
        <bgColor indexed="64"/>
      </patternFill>
    </fill>
    <fill>
      <patternFill patternType="solid">
        <fgColor rgb="FF00B050"/>
        <bgColor indexed="64"/>
      </patternFill>
    </fill>
    <fill>
      <patternFill patternType="solid">
        <fgColor theme="4" tint="0.79995117038483843"/>
        <bgColor indexed="64"/>
      </patternFill>
    </fill>
    <fill>
      <patternFill patternType="solid">
        <fgColor indexed="23"/>
        <bgColor indexed="64"/>
      </patternFill>
    </fill>
    <fill>
      <patternFill patternType="solid">
        <fgColor rgb="FF00B050"/>
        <bgColor theme="9"/>
      </patternFill>
    </fill>
    <fill>
      <patternFill patternType="solid">
        <fgColor rgb="FFEAF4E4"/>
        <bgColor theme="9" tint="0.79995117038483843"/>
      </patternFill>
    </fill>
    <fill>
      <patternFill patternType="solid">
        <fgColor rgb="FFF4F9F1"/>
        <bgColor indexed="64"/>
      </patternFill>
    </fill>
    <fill>
      <patternFill patternType="gray0625">
        <bgColor theme="0"/>
      </patternFill>
    </fill>
    <fill>
      <patternFill patternType="solid">
        <fgColor rgb="FFDDEBF7"/>
        <bgColor indexed="64"/>
      </patternFill>
    </fill>
    <fill>
      <patternFill patternType="solid">
        <fgColor theme="1"/>
        <bgColor indexed="64"/>
      </patternFill>
    </fill>
    <fill>
      <patternFill patternType="solid">
        <fgColor rgb="FFE2EFDA"/>
        <bgColor indexed="64"/>
      </patternFill>
    </fill>
    <fill>
      <patternFill patternType="solid">
        <fgColor indexed="42"/>
        <bgColor indexed="64"/>
      </patternFill>
    </fill>
    <fill>
      <patternFill patternType="solid">
        <fgColor rgb="FF4CD44C"/>
        <bgColor indexed="64"/>
      </patternFill>
    </fill>
    <fill>
      <patternFill patternType="solid">
        <fgColor rgb="FFFFE699"/>
        <bgColor indexed="64"/>
      </patternFill>
    </fill>
    <fill>
      <patternFill patternType="solid">
        <fgColor rgb="FF75DBFF"/>
        <bgColor indexed="64"/>
      </patternFill>
    </fill>
    <fill>
      <patternFill patternType="solid">
        <fgColor rgb="FFCCFFFF"/>
        <bgColor indexed="64"/>
      </patternFill>
    </fill>
    <fill>
      <patternFill patternType="solid">
        <fgColor rgb="FFE5F9FB"/>
        <bgColor indexed="64"/>
      </patternFill>
    </fill>
    <fill>
      <patternFill patternType="solid">
        <fgColor rgb="FFB9B9FF"/>
        <bgColor indexed="64"/>
      </patternFill>
    </fill>
    <fill>
      <patternFill patternType="solid">
        <fgColor indexed="43"/>
        <bgColor indexed="64"/>
      </patternFill>
    </fill>
    <fill>
      <patternFill patternType="solid">
        <fgColor rgb="FFFFFFBD"/>
        <bgColor indexed="64"/>
      </patternFill>
    </fill>
    <fill>
      <patternFill patternType="solid">
        <fgColor rgb="FFFFFFBD"/>
        <bgColor indexed="9"/>
      </patternFill>
    </fill>
    <fill>
      <patternFill patternType="solid">
        <fgColor rgb="FF7030A0"/>
        <bgColor indexed="64"/>
      </patternFill>
    </fill>
    <fill>
      <patternFill patternType="solid">
        <fgColor rgb="FFECDFF5"/>
        <bgColor indexed="64"/>
      </patternFill>
    </fill>
    <fill>
      <patternFill patternType="solid">
        <fgColor theme="0"/>
        <bgColor theme="9"/>
      </patternFill>
    </fill>
    <fill>
      <patternFill patternType="solid">
        <fgColor rgb="FF548235"/>
        <bgColor indexed="64"/>
      </patternFill>
    </fill>
    <fill>
      <patternFill patternType="solid">
        <fgColor theme="9" tint="-0.249977111117893"/>
        <bgColor indexed="64"/>
      </patternFill>
    </fill>
    <fill>
      <patternFill patternType="gray0625">
        <fgColor theme="9" tint="0.79998168889431442"/>
        <bgColor rgb="FFFFFFCC"/>
      </patternFill>
    </fill>
    <fill>
      <patternFill patternType="solid">
        <fgColor theme="9" tint="0.59999389629810485"/>
        <bgColor theme="9"/>
      </patternFill>
    </fill>
    <fill>
      <patternFill patternType="solid">
        <fgColor theme="5"/>
        <bgColor indexed="64"/>
      </patternFill>
    </fill>
    <fill>
      <patternFill patternType="solid">
        <fgColor rgb="FFFFFFCC"/>
        <bgColor indexed="9"/>
      </patternFill>
    </fill>
    <fill>
      <patternFill patternType="solid">
        <fgColor rgb="FF800000"/>
        <bgColor indexed="64"/>
      </patternFill>
    </fill>
    <fill>
      <patternFill patternType="solid">
        <fgColor theme="1" tint="0.34998626667073579"/>
        <bgColor indexed="64"/>
      </patternFill>
    </fill>
    <fill>
      <patternFill patternType="solid">
        <fgColor indexed="8"/>
        <bgColor indexed="64"/>
      </patternFill>
    </fill>
    <fill>
      <patternFill patternType="solid">
        <fgColor indexed="9"/>
        <bgColor indexed="64"/>
      </patternFill>
    </fill>
    <fill>
      <patternFill patternType="solid">
        <fgColor indexed="10"/>
        <bgColor indexed="64"/>
      </patternFill>
    </fill>
    <fill>
      <patternFill patternType="solid">
        <fgColor indexed="11"/>
        <bgColor indexed="64"/>
      </patternFill>
    </fill>
    <fill>
      <patternFill patternType="solid">
        <fgColor indexed="12"/>
        <bgColor indexed="64"/>
      </patternFill>
    </fill>
    <fill>
      <patternFill patternType="solid">
        <fgColor indexed="13"/>
        <bgColor indexed="64"/>
      </patternFill>
    </fill>
    <fill>
      <patternFill patternType="solid">
        <fgColor indexed="14"/>
        <bgColor indexed="64"/>
      </patternFill>
    </fill>
    <fill>
      <patternFill patternType="solid">
        <fgColor indexed="15"/>
        <bgColor indexed="64"/>
      </patternFill>
    </fill>
    <fill>
      <patternFill patternType="solid">
        <fgColor indexed="16"/>
        <bgColor indexed="64"/>
      </patternFill>
    </fill>
    <fill>
      <patternFill patternType="solid">
        <fgColor indexed="17"/>
        <bgColor indexed="64"/>
      </patternFill>
    </fill>
    <fill>
      <patternFill patternType="solid">
        <fgColor indexed="18"/>
        <bgColor indexed="64"/>
      </patternFill>
    </fill>
    <fill>
      <patternFill patternType="solid">
        <fgColor indexed="19"/>
        <bgColor indexed="64"/>
      </patternFill>
    </fill>
    <fill>
      <patternFill patternType="solid">
        <fgColor indexed="20"/>
        <bgColor indexed="64"/>
      </patternFill>
    </fill>
    <fill>
      <patternFill patternType="solid">
        <fgColor indexed="21"/>
        <bgColor indexed="64"/>
      </patternFill>
    </fill>
    <fill>
      <patternFill patternType="solid">
        <fgColor indexed="22"/>
        <bgColor indexed="64"/>
      </patternFill>
    </fill>
    <fill>
      <patternFill patternType="solid">
        <fgColor indexed="24"/>
        <bgColor indexed="64"/>
      </patternFill>
    </fill>
    <fill>
      <patternFill patternType="solid">
        <fgColor indexed="25"/>
        <bgColor indexed="64"/>
      </patternFill>
    </fill>
    <fill>
      <patternFill patternType="solid">
        <fgColor indexed="26"/>
        <bgColor indexed="64"/>
      </patternFill>
    </fill>
    <fill>
      <patternFill patternType="solid">
        <fgColor indexed="27"/>
        <bgColor indexed="64"/>
      </patternFill>
    </fill>
    <fill>
      <patternFill patternType="solid">
        <fgColor indexed="28"/>
        <bgColor indexed="64"/>
      </patternFill>
    </fill>
    <fill>
      <patternFill patternType="solid">
        <fgColor indexed="29"/>
        <bgColor indexed="64"/>
      </patternFill>
    </fill>
    <fill>
      <patternFill patternType="solid">
        <fgColor indexed="30"/>
        <bgColor indexed="64"/>
      </patternFill>
    </fill>
    <fill>
      <patternFill patternType="solid">
        <fgColor indexed="31"/>
        <bgColor indexed="64"/>
      </patternFill>
    </fill>
    <fill>
      <patternFill patternType="solid">
        <fgColor indexed="32"/>
        <bgColor indexed="64"/>
      </patternFill>
    </fill>
    <fill>
      <patternFill patternType="solid">
        <fgColor indexed="33"/>
        <bgColor indexed="64"/>
      </patternFill>
    </fill>
    <fill>
      <patternFill patternType="solid">
        <fgColor indexed="34"/>
        <bgColor indexed="64"/>
      </patternFill>
    </fill>
    <fill>
      <patternFill patternType="solid">
        <fgColor indexed="35"/>
        <bgColor indexed="64"/>
      </patternFill>
    </fill>
    <fill>
      <patternFill patternType="solid">
        <fgColor indexed="36"/>
        <bgColor indexed="64"/>
      </patternFill>
    </fill>
    <fill>
      <patternFill patternType="solid">
        <fgColor indexed="37"/>
        <bgColor indexed="64"/>
      </patternFill>
    </fill>
    <fill>
      <patternFill patternType="solid">
        <fgColor indexed="38"/>
        <bgColor indexed="64"/>
      </patternFill>
    </fill>
    <fill>
      <patternFill patternType="solid">
        <fgColor indexed="39"/>
        <bgColor indexed="64"/>
      </patternFill>
    </fill>
    <fill>
      <patternFill patternType="solid">
        <fgColor indexed="40"/>
        <bgColor indexed="64"/>
      </patternFill>
    </fill>
    <fill>
      <patternFill patternType="solid">
        <fgColor indexed="41"/>
        <bgColor indexed="64"/>
      </patternFill>
    </fill>
    <fill>
      <patternFill patternType="solid">
        <fgColor indexed="44"/>
        <bgColor indexed="64"/>
      </patternFill>
    </fill>
    <fill>
      <patternFill patternType="solid">
        <fgColor indexed="45"/>
        <bgColor indexed="64"/>
      </patternFill>
    </fill>
    <fill>
      <patternFill patternType="solid">
        <fgColor indexed="46"/>
        <bgColor indexed="64"/>
      </patternFill>
    </fill>
    <fill>
      <patternFill patternType="solid">
        <fgColor indexed="47"/>
        <bgColor indexed="64"/>
      </patternFill>
    </fill>
    <fill>
      <patternFill patternType="solid">
        <fgColor indexed="48"/>
        <bgColor indexed="64"/>
      </patternFill>
    </fill>
    <fill>
      <patternFill patternType="solid">
        <fgColor indexed="49"/>
        <bgColor indexed="64"/>
      </patternFill>
    </fill>
    <fill>
      <patternFill patternType="solid">
        <fgColor indexed="5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4"/>
        <bgColor indexed="64"/>
      </patternFill>
    </fill>
    <fill>
      <patternFill patternType="solid">
        <fgColor indexed="55"/>
        <bgColor indexed="64"/>
      </patternFill>
    </fill>
    <fill>
      <patternFill patternType="solid">
        <fgColor indexed="56"/>
        <bgColor indexed="64"/>
      </patternFill>
    </fill>
    <fill>
      <patternFill patternType="solid">
        <fgColor indexed="57"/>
        <bgColor indexed="64"/>
      </patternFill>
    </fill>
    <fill>
      <patternFill patternType="solid">
        <fgColor indexed="58"/>
        <bgColor indexed="64"/>
      </patternFill>
    </fill>
    <fill>
      <patternFill patternType="solid">
        <fgColor indexed="59"/>
        <bgColor indexed="64"/>
      </patternFill>
    </fill>
    <fill>
      <patternFill patternType="solid">
        <fgColor indexed="60"/>
        <bgColor indexed="64"/>
      </patternFill>
    </fill>
    <fill>
      <patternFill patternType="solid">
        <fgColor indexed="61"/>
        <bgColor indexed="64"/>
      </patternFill>
    </fill>
    <fill>
      <patternFill patternType="solid">
        <fgColor indexed="62"/>
        <bgColor indexed="64"/>
      </patternFill>
    </fill>
    <fill>
      <patternFill patternType="solid">
        <fgColor indexed="63"/>
        <bgColor indexed="64"/>
      </patternFill>
    </fill>
    <fill>
      <patternFill patternType="solid">
        <fgColor theme="7" tint="0.59999389629810485"/>
        <bgColor indexed="64"/>
      </patternFill>
    </fill>
    <fill>
      <patternFill patternType="solid">
        <fgColor rgb="FF7030A0"/>
        <bgColor indexed="50"/>
      </patternFill>
    </fill>
    <fill>
      <patternFill patternType="solid">
        <fgColor theme="7" tint="0.39997558519241921"/>
        <bgColor indexed="64"/>
      </patternFill>
    </fill>
    <fill>
      <patternFill patternType="solid">
        <fgColor rgb="FFFDF1E7"/>
        <bgColor indexed="9"/>
      </patternFill>
    </fill>
    <fill>
      <patternFill patternType="gray0625">
        <fgColor theme="9" tint="0.79998168889431442"/>
        <bgColor rgb="FFEAFFD5"/>
      </patternFill>
    </fill>
    <fill>
      <patternFill patternType="gray0625">
        <fgColor theme="9" tint="0.79998168889431442"/>
        <bgColor theme="1" tint="0.34998626667073579"/>
      </patternFill>
    </fill>
    <fill>
      <patternFill patternType="solid">
        <fgColor theme="1" tint="0.34998626667073579"/>
        <bgColor indexed="9"/>
      </patternFill>
    </fill>
    <fill>
      <patternFill patternType="gray0625">
        <fgColor theme="9" tint="0.79998168889431442"/>
        <bgColor theme="0" tint="-0.14999847407452621"/>
      </patternFill>
    </fill>
    <fill>
      <patternFill patternType="solid">
        <fgColor theme="0" tint="-0.14999847407452621"/>
        <bgColor indexed="9"/>
      </patternFill>
    </fill>
    <fill>
      <patternFill patternType="gray0625">
        <fgColor theme="9" tint="0.79998168889431442"/>
        <bgColor theme="0"/>
      </patternFill>
    </fill>
    <fill>
      <patternFill patternType="solid">
        <fgColor rgb="FFFFFFD9"/>
        <bgColor indexed="9"/>
      </patternFill>
    </fill>
    <fill>
      <patternFill patternType="solid">
        <fgColor rgb="FFEF8943"/>
        <bgColor indexed="64"/>
      </patternFill>
    </fill>
    <fill>
      <patternFill patternType="solid">
        <fgColor rgb="FF0033CC"/>
        <bgColor indexed="64"/>
      </patternFill>
    </fill>
    <fill>
      <patternFill patternType="solid">
        <fgColor rgb="FFE4E4E4"/>
        <bgColor indexed="64"/>
      </patternFill>
    </fill>
    <fill>
      <patternFill patternType="solid">
        <fgColor rgb="FF0000FF"/>
        <bgColor theme="9"/>
      </patternFill>
    </fill>
    <fill>
      <patternFill patternType="gray125">
        <bgColor theme="0" tint="-0.14996795556505021"/>
      </patternFill>
    </fill>
    <fill>
      <patternFill patternType="solid">
        <fgColor theme="5" tint="0.59999389629810485"/>
        <bgColor indexed="64"/>
      </patternFill>
    </fill>
    <fill>
      <patternFill patternType="solid">
        <fgColor theme="5" tint="0.59999389629810485"/>
        <bgColor theme="9"/>
      </patternFill>
    </fill>
    <fill>
      <patternFill patternType="solid">
        <fgColor theme="9" tint="0.39997558519241921"/>
        <bgColor theme="9"/>
      </patternFill>
    </fill>
    <fill>
      <patternFill patternType="solid">
        <fgColor theme="7" tint="0.79998168889431442"/>
        <bgColor theme="9"/>
      </patternFill>
    </fill>
    <fill>
      <patternFill patternType="solid">
        <fgColor theme="5" tint="0.79998168889431442"/>
        <bgColor theme="9"/>
      </patternFill>
    </fill>
    <fill>
      <patternFill patternType="solid">
        <fgColor rgb="FFFFFF9F"/>
        <bgColor theme="9"/>
      </patternFill>
    </fill>
    <fill>
      <patternFill patternType="gray0625">
        <bgColor theme="0" tint="-0.249977111117893"/>
      </patternFill>
    </fill>
    <fill>
      <patternFill patternType="solid">
        <fgColor rgb="FFBFBFBF"/>
        <bgColor indexed="64"/>
      </patternFill>
    </fill>
    <fill>
      <patternFill patternType="gray0625">
        <fgColor theme="0" tint="-0.24994659260841701"/>
        <bgColor theme="0" tint="-0.14999847407452621"/>
      </patternFill>
    </fill>
    <fill>
      <patternFill patternType="solid">
        <fgColor theme="9" tint="-0.249977111117893"/>
        <bgColor theme="9"/>
      </patternFill>
    </fill>
  </fills>
  <borders count="276">
    <border>
      <left/>
      <right/>
      <top/>
      <bottom/>
      <diagonal/>
    </border>
    <border>
      <left/>
      <right style="medium">
        <color indexed="64"/>
      </right>
      <top/>
      <bottom style="medium">
        <color indexed="64"/>
      </bottom>
      <diagonal/>
    </border>
    <border>
      <left/>
      <right/>
      <top/>
      <bottom style="medium">
        <color indexed="64"/>
      </bottom>
      <diagonal/>
    </border>
    <border>
      <left style="medium">
        <color auto="1"/>
      </left>
      <right/>
      <top/>
      <bottom style="medium">
        <color auto="1"/>
      </bottom>
      <diagonal/>
    </border>
    <border>
      <left/>
      <right style="medium">
        <color auto="1"/>
      </right>
      <top/>
      <bottom/>
      <diagonal/>
    </border>
    <border>
      <left style="medium">
        <color indexed="64"/>
      </left>
      <right/>
      <top/>
      <bottom/>
      <diagonal/>
    </border>
    <border>
      <left style="double">
        <color indexed="64"/>
      </left>
      <right/>
      <top/>
      <bottom/>
      <diagonal/>
    </border>
    <border>
      <left/>
      <right style="double">
        <color indexed="64"/>
      </right>
      <top/>
      <bottom/>
      <diagonal/>
    </border>
    <border>
      <left style="medium">
        <color indexed="64"/>
      </left>
      <right style="hair">
        <color indexed="64"/>
      </right>
      <top/>
      <bottom/>
      <diagonal/>
    </border>
    <border>
      <left/>
      <right/>
      <top/>
      <bottom style="mediumDashed">
        <color indexed="64"/>
      </bottom>
      <diagonal/>
    </border>
    <border>
      <left/>
      <right/>
      <top style="hair">
        <color rgb="FFDEC8EE"/>
      </top>
      <bottom style="hair">
        <color rgb="FFDEC8EE"/>
      </bottom>
      <diagonal/>
    </border>
    <border>
      <left/>
      <right style="medium">
        <color indexed="64"/>
      </right>
      <top style="double">
        <color theme="9" tint="0.39994506668294322"/>
      </top>
      <bottom/>
      <diagonal/>
    </border>
    <border>
      <left/>
      <right/>
      <top style="double">
        <color theme="9" tint="0.39994506668294322"/>
      </top>
      <bottom/>
      <diagonal/>
    </border>
    <border>
      <left style="thin">
        <color auto="1"/>
      </left>
      <right/>
      <top/>
      <bottom/>
      <diagonal/>
    </border>
    <border>
      <left style="thin">
        <color indexed="64"/>
      </left>
      <right style="thin">
        <color indexed="64"/>
      </right>
      <top/>
      <bottom/>
      <diagonal/>
    </border>
    <border>
      <left style="double">
        <color theme="9" tint="0.39991454817346722"/>
      </left>
      <right style="medium">
        <color auto="1"/>
      </right>
      <top style="double">
        <color theme="9" tint="0.39991454817346722"/>
      </top>
      <bottom style="double">
        <color theme="9" tint="0.39994506668294322"/>
      </bottom>
      <diagonal/>
    </border>
    <border>
      <left style="double">
        <color theme="9" tint="0.39991454817346722"/>
      </left>
      <right style="double">
        <color theme="9" tint="0.39991454817346722"/>
      </right>
      <top style="double">
        <color theme="9" tint="0.39991454817346722"/>
      </top>
      <bottom style="double">
        <color theme="9" tint="0.39994506668294322"/>
      </bottom>
      <diagonal/>
    </border>
    <border>
      <left/>
      <right style="medium">
        <color auto="1"/>
      </right>
      <top style="hair">
        <color auto="1"/>
      </top>
      <bottom/>
      <diagonal/>
    </border>
    <border>
      <left/>
      <right/>
      <top style="hair">
        <color auto="1"/>
      </top>
      <bottom/>
      <diagonal/>
    </border>
    <border>
      <left/>
      <right style="medium">
        <color indexed="64"/>
      </right>
      <top/>
      <bottom style="hair">
        <color auto="1"/>
      </bottom>
      <diagonal/>
    </border>
    <border>
      <left/>
      <right/>
      <top/>
      <bottom style="hair">
        <color auto="1"/>
      </bottom>
      <diagonal/>
    </border>
    <border>
      <left style="hair">
        <color indexed="64"/>
      </left>
      <right/>
      <top/>
      <bottom/>
      <diagonal/>
    </border>
    <border>
      <left style="medium">
        <color indexed="64"/>
      </left>
      <right style="mediumDashed">
        <color indexed="64"/>
      </right>
      <top/>
      <bottom style="mediumDashed">
        <color indexed="64"/>
      </bottom>
      <diagonal/>
    </border>
    <border>
      <left/>
      <right style="medium">
        <color indexed="64"/>
      </right>
      <top style="medium">
        <color auto="1"/>
      </top>
      <bottom/>
      <diagonal/>
    </border>
    <border>
      <left/>
      <right/>
      <top style="medium">
        <color auto="1"/>
      </top>
      <bottom/>
      <diagonal/>
    </border>
    <border>
      <left style="medium">
        <color indexed="64"/>
      </left>
      <right/>
      <top style="medium">
        <color indexed="64"/>
      </top>
      <bottom/>
      <diagonal/>
    </border>
    <border>
      <left style="mediumDashed">
        <color auto="1"/>
      </left>
      <right/>
      <top/>
      <bottom/>
      <diagonal/>
    </border>
    <border>
      <left/>
      <right style="medium">
        <color indexed="64"/>
      </right>
      <top/>
      <bottom style="thin">
        <color indexed="64"/>
      </bottom>
      <diagonal/>
    </border>
    <border>
      <left/>
      <right/>
      <top/>
      <bottom style="thin">
        <color indexed="64"/>
      </bottom>
      <diagonal/>
    </border>
    <border>
      <left style="medium">
        <color auto="1"/>
      </left>
      <right/>
      <top/>
      <bottom style="thin">
        <color auto="1"/>
      </bottom>
      <diagonal/>
    </border>
    <border>
      <left/>
      <right style="medium">
        <color indexed="64"/>
      </right>
      <top style="thin">
        <color indexed="64"/>
      </top>
      <bottom/>
      <diagonal/>
    </border>
    <border>
      <left/>
      <right/>
      <top style="thin">
        <color indexed="64"/>
      </top>
      <bottom/>
      <diagonal/>
    </border>
    <border>
      <left style="medium">
        <color indexed="64"/>
      </left>
      <right/>
      <top style="thin">
        <color indexed="64"/>
      </top>
      <bottom/>
      <diagonal/>
    </border>
    <border>
      <left/>
      <right style="medium">
        <color indexed="64"/>
      </right>
      <top/>
      <bottom style="hair">
        <color theme="9" tint="0.59996337778862885"/>
      </bottom>
      <diagonal/>
    </border>
    <border>
      <left/>
      <right/>
      <top style="hair">
        <color theme="9" tint="0.39994506668294322"/>
      </top>
      <bottom style="hair">
        <color theme="9" tint="0.39994506668294322"/>
      </bottom>
      <diagonal/>
    </border>
    <border>
      <left/>
      <right style="medium">
        <color indexed="64"/>
      </right>
      <top style="hair">
        <color indexed="64"/>
      </top>
      <bottom style="hair">
        <color theme="9" tint="0.39985351115451523"/>
      </bottom>
      <diagonal/>
    </border>
    <border>
      <left style="hair">
        <color indexed="64"/>
      </left>
      <right/>
      <top style="hair">
        <color indexed="64"/>
      </top>
      <bottom style="hair">
        <color theme="9" tint="0.39994506668294322"/>
      </bottom>
      <diagonal/>
    </border>
    <border>
      <left style="hair">
        <color indexed="64"/>
      </left>
      <right style="hair">
        <color indexed="64"/>
      </right>
      <top style="hair">
        <color indexed="64"/>
      </top>
      <bottom style="hair">
        <color indexed="64"/>
      </bottom>
      <diagonal/>
    </border>
    <border>
      <left style="medium">
        <color indexed="64"/>
      </left>
      <right style="hair">
        <color indexed="64"/>
      </right>
      <top style="hair">
        <color indexed="64"/>
      </top>
      <bottom style="hair">
        <color indexed="64"/>
      </bottom>
      <diagonal/>
    </border>
    <border>
      <left/>
      <right style="medium">
        <color indexed="64"/>
      </right>
      <top style="hair">
        <color theme="9" tint="0.39985351115451523"/>
      </top>
      <bottom style="hair">
        <color theme="9" tint="0.39985351115451523"/>
      </bottom>
      <diagonal/>
    </border>
    <border>
      <left style="hair">
        <color theme="9" tint="0.39985351115451523"/>
      </left>
      <right/>
      <top style="hair">
        <color auto="1"/>
      </top>
      <bottom style="hair">
        <color theme="9" tint="0.39994506668294322"/>
      </bottom>
      <diagonal/>
    </border>
    <border>
      <left style="medium">
        <color indexed="64"/>
      </left>
      <right/>
      <top/>
      <bottom style="hair">
        <color indexed="64"/>
      </bottom>
      <diagonal/>
    </border>
    <border>
      <left style="medium">
        <color auto="1"/>
      </left>
      <right/>
      <top style="double">
        <color theme="9" tint="0.39994506668294322"/>
      </top>
      <bottom/>
      <diagonal/>
    </border>
    <border>
      <left/>
      <right style="thin">
        <color auto="1"/>
      </right>
      <top style="hair">
        <color theme="9" tint="0.59996337778862885"/>
      </top>
      <bottom style="hair">
        <color theme="9" tint="0.59996337778862885"/>
      </bottom>
      <diagonal/>
    </border>
    <border>
      <left style="medium">
        <color indexed="64"/>
      </left>
      <right/>
      <top style="hair">
        <color theme="9" tint="0.39991454817346722"/>
      </top>
      <bottom style="hair">
        <color theme="9" tint="0.39991454817346722"/>
      </bottom>
      <diagonal/>
    </border>
    <border>
      <left/>
      <right style="thin">
        <color indexed="64"/>
      </right>
      <top/>
      <bottom style="hair">
        <color indexed="64"/>
      </bottom>
      <diagonal/>
    </border>
    <border>
      <left/>
      <right style="thin">
        <color auto="1"/>
      </right>
      <top style="double">
        <color theme="9" tint="0.39994506668294322"/>
      </top>
      <bottom/>
      <diagonal/>
    </border>
    <border>
      <left style="double">
        <color theme="9" tint="0.39994506668294322"/>
      </left>
      <right style="thin">
        <color auto="1"/>
      </right>
      <top style="double">
        <color theme="9" tint="0.39994506668294322"/>
      </top>
      <bottom style="double">
        <color theme="9" tint="0.39994506668294322"/>
      </bottom>
      <diagonal/>
    </border>
    <border>
      <left style="double">
        <color theme="9" tint="0.39994506668294322"/>
      </left>
      <right style="double">
        <color theme="9" tint="0.39994506668294322"/>
      </right>
      <top style="double">
        <color theme="9" tint="0.39994506668294322"/>
      </top>
      <bottom style="double">
        <color theme="9" tint="0.39994506668294322"/>
      </bottom>
      <diagonal/>
    </border>
    <border>
      <left style="medium">
        <color indexed="64"/>
      </left>
      <right style="double">
        <color theme="9" tint="0.39994506668294322"/>
      </right>
      <top style="double">
        <color theme="9" tint="0.39994506668294322"/>
      </top>
      <bottom style="double">
        <color theme="9" tint="0.39994506668294322"/>
      </bottom>
      <diagonal/>
    </border>
    <border>
      <left/>
      <right style="hair">
        <color auto="1"/>
      </right>
      <top/>
      <bottom style="hair">
        <color auto="1"/>
      </bottom>
      <diagonal/>
    </border>
    <border>
      <left/>
      <right style="hair">
        <color indexed="64"/>
      </right>
      <top style="thin">
        <color indexed="64"/>
      </top>
      <bottom/>
      <diagonal/>
    </border>
    <border>
      <left style="thin">
        <color auto="1"/>
      </left>
      <right style="thin">
        <color auto="1"/>
      </right>
      <top style="double">
        <color auto="1"/>
      </top>
      <bottom/>
      <diagonal/>
    </border>
    <border>
      <left/>
      <right style="medium">
        <color auto="1"/>
      </right>
      <top style="double">
        <color auto="1"/>
      </top>
      <bottom/>
      <diagonal/>
    </border>
    <border>
      <left style="double">
        <color auto="1"/>
      </left>
      <right style="double">
        <color auto="1"/>
      </right>
      <top style="double">
        <color auto="1"/>
      </top>
      <bottom style="double">
        <color auto="1"/>
      </bottom>
      <diagonal/>
    </border>
    <border>
      <left/>
      <right/>
      <top/>
      <bottom style="hair">
        <color rgb="FFDEC8EE"/>
      </bottom>
      <diagonal/>
    </border>
    <border>
      <left style="double">
        <color auto="1"/>
      </left>
      <right style="medium">
        <color auto="1"/>
      </right>
      <top style="double">
        <color auto="1"/>
      </top>
      <bottom style="double">
        <color auto="1"/>
      </bottom>
      <diagonal/>
    </border>
    <border>
      <left/>
      <right style="mediumDashed">
        <color auto="1"/>
      </right>
      <top/>
      <bottom style="hair">
        <color auto="1"/>
      </bottom>
      <diagonal/>
    </border>
    <border>
      <left style="double">
        <color auto="1"/>
      </left>
      <right/>
      <top style="double">
        <color auto="1"/>
      </top>
      <bottom style="double">
        <color auto="1"/>
      </bottom>
      <diagonal/>
    </border>
    <border>
      <left/>
      <right style="mediumDashed">
        <color indexed="64"/>
      </right>
      <top/>
      <bottom/>
      <diagonal/>
    </border>
    <border>
      <left/>
      <right style="hair">
        <color indexed="64"/>
      </right>
      <top/>
      <bottom/>
      <diagonal/>
    </border>
    <border>
      <left/>
      <right/>
      <top style="mediumDashed">
        <color indexed="64"/>
      </top>
      <bottom/>
      <diagonal/>
    </border>
    <border>
      <left/>
      <right style="medium">
        <color indexed="64"/>
      </right>
      <top/>
      <bottom style="double">
        <color theme="9" tint="0.39994506668294322"/>
      </bottom>
      <diagonal/>
    </border>
    <border>
      <left/>
      <right style="mediumDashed">
        <color indexed="64"/>
      </right>
      <top/>
      <bottom style="mediumDashed">
        <color indexed="64"/>
      </bottom>
      <diagonal/>
    </border>
    <border>
      <left style="mediumDashed">
        <color auto="1"/>
      </left>
      <right/>
      <top/>
      <bottom style="mediumDashed">
        <color auto="1"/>
      </bottom>
      <diagonal/>
    </border>
    <border>
      <left style="mediumDashed">
        <color indexed="64"/>
      </left>
      <right/>
      <top style="mediumDashed">
        <color indexed="64"/>
      </top>
      <bottom/>
      <diagonal/>
    </border>
    <border>
      <left style="hair">
        <color auto="1"/>
      </left>
      <right style="hair">
        <color indexed="64"/>
      </right>
      <top/>
      <bottom style="hair">
        <color auto="1"/>
      </bottom>
      <diagonal/>
    </border>
    <border>
      <left style="hair">
        <color indexed="64"/>
      </left>
      <right style="hair">
        <color indexed="64"/>
      </right>
      <top/>
      <bottom/>
      <diagonal/>
    </border>
    <border>
      <left style="hair">
        <color indexed="64"/>
      </left>
      <right style="hair">
        <color indexed="64"/>
      </right>
      <top style="hair">
        <color indexed="64"/>
      </top>
      <bottom/>
      <diagonal/>
    </border>
    <border>
      <left style="hair">
        <color indexed="64"/>
      </left>
      <right style="medium">
        <color auto="1"/>
      </right>
      <top style="hair">
        <color indexed="64"/>
      </top>
      <bottom style="hair">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style="medium">
        <color auto="1"/>
      </right>
      <top style="hair">
        <color theme="9" tint="0.39988402966399123"/>
      </top>
      <bottom style="thin">
        <color auto="1"/>
      </bottom>
      <diagonal/>
    </border>
    <border>
      <left/>
      <right/>
      <top style="hair">
        <color theme="9" tint="0.39994506668294322"/>
      </top>
      <bottom style="thin">
        <color auto="1"/>
      </bottom>
      <diagonal/>
    </border>
    <border>
      <left/>
      <right style="medium">
        <color indexed="64"/>
      </right>
      <top style="hair">
        <color theme="9" tint="0.39994506668294322"/>
      </top>
      <bottom style="hair">
        <color theme="9" tint="0.39994506668294322"/>
      </bottom>
      <diagonal/>
    </border>
    <border>
      <left style="hair">
        <color theme="9" tint="0.39994506668294322"/>
      </left>
      <right/>
      <top style="hair">
        <color theme="9" tint="0.39994506668294322"/>
      </top>
      <bottom style="hair">
        <color theme="9" tint="0.39994506668294322"/>
      </bottom>
      <diagonal/>
    </border>
    <border>
      <left/>
      <right/>
      <top/>
      <bottom style="thin">
        <color theme="9" tint="0.39997558519241921"/>
      </bottom>
      <diagonal/>
    </border>
    <border>
      <left/>
      <right style="hair">
        <color indexed="64"/>
      </right>
      <top/>
      <bottom style="thin">
        <color theme="9" tint="0.39997558519241921"/>
      </bottom>
      <diagonal/>
    </border>
    <border>
      <left style="hair">
        <color indexed="64"/>
      </left>
      <right/>
      <top/>
      <bottom style="thin">
        <color theme="9" tint="0.39997558519241921"/>
      </bottom>
      <diagonal/>
    </border>
    <border>
      <left/>
      <right style="medium">
        <color auto="1"/>
      </right>
      <top/>
      <bottom style="hair">
        <color theme="9" tint="0.39988402966399123"/>
      </bottom>
      <diagonal/>
    </border>
    <border>
      <left style="hair">
        <color theme="9" tint="0.39994506668294322"/>
      </left>
      <right/>
      <top/>
      <bottom style="hair">
        <color theme="9" tint="0.39988402966399123"/>
      </bottom>
      <diagonal/>
    </border>
    <border>
      <left style="hair">
        <color auto="1"/>
      </left>
      <right/>
      <top/>
      <bottom style="hair">
        <color auto="1"/>
      </bottom>
      <diagonal/>
    </border>
    <border>
      <left/>
      <right/>
      <top style="thin">
        <color theme="9" tint="0.39997558519241921"/>
      </top>
      <bottom style="thin">
        <color theme="9" tint="0.39997558519241921"/>
      </bottom>
      <diagonal/>
    </border>
    <border>
      <left style="hair">
        <color theme="9" tint="0.39994506668294322"/>
      </left>
      <right style="hair">
        <color theme="9" tint="0.39994506668294322"/>
      </right>
      <top/>
      <bottom style="hair">
        <color theme="9" tint="0.39991454817346722"/>
      </bottom>
      <diagonal/>
    </border>
    <border>
      <left/>
      <right style="hair">
        <color indexed="64"/>
      </right>
      <top style="hair">
        <color indexed="64"/>
      </top>
      <bottom/>
      <diagonal/>
    </border>
    <border>
      <left style="hair">
        <color indexed="64"/>
      </left>
      <right/>
      <top style="hair">
        <color indexed="64"/>
      </top>
      <bottom/>
      <diagonal/>
    </border>
    <border>
      <left style="hair">
        <color theme="9" tint="0.39994506668294322"/>
      </left>
      <right/>
      <top style="hair">
        <color auto="1"/>
      </top>
      <bottom/>
      <diagonal/>
    </border>
    <border>
      <left/>
      <right style="hair">
        <color indexed="64"/>
      </right>
      <top style="double">
        <color theme="9" tint="0.39994506668294322"/>
      </top>
      <bottom/>
      <diagonal/>
    </border>
    <border>
      <left style="medium">
        <color indexed="64"/>
      </left>
      <right/>
      <top style="hair">
        <color auto="1"/>
      </top>
      <bottom/>
      <diagonal/>
    </border>
    <border>
      <left style="medium">
        <color indexed="64"/>
      </left>
      <right/>
      <top style="mediumDashed">
        <color indexed="64"/>
      </top>
      <bottom/>
      <diagonal/>
    </border>
    <border>
      <left/>
      <right style="medium">
        <color indexed="64"/>
      </right>
      <top style="mediumDashed">
        <color indexed="64"/>
      </top>
      <bottom/>
      <diagonal/>
    </border>
    <border>
      <left/>
      <right style="medium">
        <color indexed="64"/>
      </right>
      <top/>
      <bottom style="mediumDashed">
        <color indexed="64"/>
      </bottom>
      <diagonal/>
    </border>
    <border>
      <left style="medium">
        <color indexed="64"/>
      </left>
      <right/>
      <top/>
      <bottom style="mediumDashed">
        <color indexed="64"/>
      </bottom>
      <diagonal/>
    </border>
    <border>
      <left style="medium">
        <color indexed="64"/>
      </left>
      <right style="hair">
        <color indexed="64"/>
      </right>
      <top style="double">
        <color theme="9" tint="0.39994506668294322"/>
      </top>
      <bottom/>
      <diagonal/>
    </border>
    <border>
      <left style="thin">
        <color auto="1"/>
      </left>
      <right/>
      <top style="double">
        <color theme="9" tint="0.39994506668294322"/>
      </top>
      <bottom/>
      <diagonal/>
    </border>
    <border>
      <left style="medium">
        <color indexed="64"/>
      </left>
      <right style="hair">
        <color auto="1"/>
      </right>
      <top/>
      <bottom style="hair">
        <color auto="1"/>
      </bottom>
      <diagonal/>
    </border>
    <border>
      <left style="thin">
        <color auto="1"/>
      </left>
      <right/>
      <top/>
      <bottom style="hair">
        <color indexed="64"/>
      </bottom>
      <diagonal/>
    </border>
    <border>
      <left style="medium">
        <color indexed="64"/>
      </left>
      <right style="hair">
        <color indexed="64"/>
      </right>
      <top style="hair">
        <color theme="9" tint="0.39991454817346722"/>
      </top>
      <bottom style="hair">
        <color theme="9" tint="0.39991454817346722"/>
      </bottom>
      <diagonal/>
    </border>
    <border>
      <left style="thin">
        <color indexed="64"/>
      </left>
      <right/>
      <top/>
      <bottom style="thin">
        <color theme="9" tint="0.39997558519241921"/>
      </bottom>
      <diagonal/>
    </border>
    <border>
      <left style="hair">
        <color theme="9" tint="0.39994506668294322"/>
      </left>
      <right/>
      <top/>
      <bottom style="hair">
        <color theme="9" tint="0.39991454817346722"/>
      </bottom>
      <diagonal/>
    </border>
    <border>
      <left style="medium">
        <color indexed="64"/>
      </left>
      <right style="hair">
        <color theme="9" tint="0.39994506668294322"/>
      </right>
      <top/>
      <bottom style="hair">
        <color theme="9" tint="0.39991454817346722"/>
      </bottom>
      <diagonal/>
    </border>
    <border>
      <left style="medium">
        <color indexed="64"/>
      </left>
      <right/>
      <top/>
      <bottom style="double">
        <color theme="9" tint="0.39994506668294322"/>
      </bottom>
      <diagonal/>
    </border>
    <border>
      <left/>
      <right/>
      <top/>
      <bottom style="double">
        <color theme="9" tint="0.39994506668294322"/>
      </bottom>
      <diagonal/>
    </border>
    <border>
      <left style="medium">
        <color indexed="64"/>
      </left>
      <right/>
      <top/>
      <bottom style="thin">
        <color theme="9" tint="0.39997558519241921"/>
      </bottom>
      <diagonal/>
    </border>
    <border>
      <left/>
      <right style="hair">
        <color indexed="64"/>
      </right>
      <top style="hair">
        <color theme="9" tint="0.39991454817346722"/>
      </top>
      <bottom style="hair">
        <color theme="9" tint="0.39991454817346722"/>
      </bottom>
      <diagonal/>
    </border>
    <border>
      <left style="medium">
        <color indexed="64"/>
      </left>
      <right/>
      <top style="thin">
        <color theme="9" tint="0.39997558519241921"/>
      </top>
      <bottom/>
      <diagonal/>
    </border>
    <border>
      <left style="hair">
        <color indexed="64"/>
      </left>
      <right style="hair">
        <color indexed="64"/>
      </right>
      <top style="double">
        <color theme="9" tint="0.39994506668294322"/>
      </top>
      <bottom/>
      <diagonal/>
    </border>
    <border>
      <left style="medium">
        <color indexed="64"/>
      </left>
      <right/>
      <top style="hair">
        <color theme="9" tint="0.39994506668294322"/>
      </top>
      <bottom style="hair">
        <color theme="9" tint="0.39994506668294322"/>
      </bottom>
      <diagonal/>
    </border>
    <border>
      <left style="hair">
        <color theme="9" tint="0.39991454817346722"/>
      </left>
      <right style="hair">
        <color theme="9" tint="0.39994506668294322"/>
      </right>
      <top style="hair">
        <color theme="9" tint="0.39994506668294322"/>
      </top>
      <bottom style="hair">
        <color theme="9" tint="0.39994506668294322"/>
      </bottom>
      <diagonal/>
    </border>
    <border>
      <left style="hair">
        <color indexed="64"/>
      </left>
      <right/>
      <top style="hair">
        <color theme="9" tint="0.39994506668294322"/>
      </top>
      <bottom style="hair">
        <color theme="9" tint="0.39994506668294322"/>
      </bottom>
      <diagonal/>
    </border>
    <border>
      <left style="hair">
        <color indexed="64"/>
      </left>
      <right style="hair">
        <color indexed="64"/>
      </right>
      <top style="hair">
        <color theme="9" tint="0.39994506668294322"/>
      </top>
      <bottom style="hair">
        <color theme="9" tint="0.39994506668294322"/>
      </bottom>
      <diagonal/>
    </border>
    <border>
      <left/>
      <right style="hair">
        <color indexed="64"/>
      </right>
      <top style="hair">
        <color theme="9" tint="0.39994506668294322"/>
      </top>
      <bottom style="hair">
        <color theme="9" tint="0.39994506668294322"/>
      </bottom>
      <diagonal/>
    </border>
    <border>
      <left style="hair">
        <color theme="9" tint="0.39991454817346722"/>
      </left>
      <right style="hair">
        <color theme="9" tint="0.39994506668294322"/>
      </right>
      <top/>
      <bottom style="thin">
        <color theme="9" tint="0.39997558519241921"/>
      </bottom>
      <diagonal/>
    </border>
    <border>
      <left/>
      <right/>
      <top style="thin">
        <color theme="9" tint="0.39997558519241921"/>
      </top>
      <bottom/>
      <diagonal/>
    </border>
    <border>
      <left/>
      <right/>
      <top style="hair">
        <color auto="1"/>
      </top>
      <bottom style="hair">
        <color theme="9" tint="0.39994506668294322"/>
      </bottom>
      <diagonal/>
    </border>
    <border>
      <left/>
      <right/>
      <top style="hair">
        <color theme="9" tint="0.39985351115451523"/>
      </top>
      <bottom style="hair">
        <color theme="9" tint="0.39985351115451523"/>
      </bottom>
      <diagonal/>
    </border>
    <border>
      <left/>
      <right/>
      <top/>
      <bottom style="hair">
        <color theme="9" tint="0.59996337778862885"/>
      </bottom>
      <diagonal/>
    </border>
    <border>
      <left/>
      <right/>
      <top style="hair">
        <color indexed="64"/>
      </top>
      <bottom style="hair">
        <color theme="9" tint="0.39985351115451523"/>
      </bottom>
      <diagonal/>
    </border>
    <border>
      <left/>
      <right/>
      <top/>
      <bottom style="double">
        <color auto="1"/>
      </bottom>
      <diagonal/>
    </border>
    <border>
      <left style="hair">
        <color indexed="64"/>
      </left>
      <right/>
      <top style="double">
        <color theme="9" tint="0.39994506668294322"/>
      </top>
      <bottom/>
      <diagonal/>
    </border>
    <border>
      <left/>
      <right/>
      <top style="double">
        <color theme="9" tint="0.39994506668294322"/>
      </top>
      <bottom style="hair">
        <color auto="1"/>
      </bottom>
      <diagonal/>
    </border>
    <border>
      <left style="double">
        <color auto="1"/>
      </left>
      <right/>
      <top style="double">
        <color auto="1"/>
      </top>
      <bottom/>
      <diagonal/>
    </border>
    <border>
      <left/>
      <right/>
      <top style="double">
        <color auto="1"/>
      </top>
      <bottom/>
      <diagonal/>
    </border>
    <border>
      <left/>
      <right style="double">
        <color auto="1"/>
      </right>
      <top style="double">
        <color auto="1"/>
      </top>
      <bottom/>
      <diagonal/>
    </border>
    <border>
      <left/>
      <right/>
      <top style="hair">
        <color theme="9" tint="0.39991454817346722"/>
      </top>
      <bottom style="hair">
        <color theme="9" tint="0.39991454817346722"/>
      </bottom>
      <diagonal/>
    </border>
    <border>
      <left/>
      <right/>
      <top style="hair">
        <color theme="9" tint="0.39994506668294322"/>
      </top>
      <bottom/>
      <diagonal/>
    </border>
    <border>
      <left/>
      <right style="medium">
        <color indexed="64"/>
      </right>
      <top style="hair">
        <color theme="9" tint="0.39994506668294322"/>
      </top>
      <bottom/>
      <diagonal/>
    </border>
    <border>
      <left style="double">
        <color auto="1"/>
      </left>
      <right/>
      <top/>
      <bottom style="double">
        <color auto="1"/>
      </bottom>
      <diagonal/>
    </border>
    <border>
      <left/>
      <right style="double">
        <color auto="1"/>
      </right>
      <top/>
      <bottom style="double">
        <color auto="1"/>
      </bottom>
      <diagonal/>
    </border>
    <border>
      <left style="medium">
        <color indexed="64"/>
      </left>
      <right/>
      <top style="thin">
        <color rgb="FFEC7728"/>
      </top>
      <bottom/>
      <diagonal/>
    </border>
    <border>
      <left/>
      <right/>
      <top style="thin">
        <color rgb="FFEC7728"/>
      </top>
      <bottom/>
      <diagonal/>
    </border>
    <border>
      <left/>
      <right style="medium">
        <color indexed="64"/>
      </right>
      <top style="thin">
        <color rgb="FFEC7728"/>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style="hair">
        <color indexed="64"/>
      </top>
      <bottom/>
      <diagonal/>
    </border>
    <border>
      <left/>
      <right style="thin">
        <color indexed="64"/>
      </right>
      <top style="hair">
        <color indexed="64"/>
      </top>
      <bottom/>
      <diagonal/>
    </border>
    <border>
      <left style="thin">
        <color auto="1"/>
      </left>
      <right/>
      <top/>
      <bottom style="thin">
        <color auto="1"/>
      </bottom>
      <diagonal/>
    </border>
    <border>
      <left/>
      <right style="thin">
        <color auto="1"/>
      </right>
      <top/>
      <bottom style="thin">
        <color auto="1"/>
      </bottom>
      <diagonal/>
    </border>
    <border>
      <left style="double">
        <color theme="9" tint="0.39994506668294322"/>
      </left>
      <right style="medium">
        <color auto="1"/>
      </right>
      <top style="double">
        <color theme="9" tint="0.39994506668294322"/>
      </top>
      <bottom style="double">
        <color theme="9" tint="0.39994506668294322"/>
      </bottom>
      <diagonal/>
    </border>
    <border>
      <left style="hair">
        <color indexed="64"/>
      </left>
      <right style="medium">
        <color indexed="64"/>
      </right>
      <top style="hair">
        <color indexed="64"/>
      </top>
      <bottom/>
      <diagonal/>
    </border>
    <border>
      <left style="hair">
        <color theme="9" tint="0.39991454817346722"/>
      </left>
      <right style="hair">
        <color theme="9" tint="0.39991454817346722"/>
      </right>
      <top style="double">
        <color theme="9" tint="0.39994506668294322"/>
      </top>
      <bottom/>
      <diagonal/>
    </border>
    <border>
      <left style="hair">
        <color theme="9" tint="0.39991454817346722"/>
      </left>
      <right style="hair">
        <color theme="9" tint="0.39991454817346722"/>
      </right>
      <top/>
      <bottom style="hair">
        <color auto="1"/>
      </bottom>
      <diagonal/>
    </border>
    <border>
      <left style="hair">
        <color theme="9" tint="0.39991454817346722"/>
      </left>
      <right style="hair">
        <color theme="9" tint="0.39991454817346722"/>
      </right>
      <top/>
      <bottom style="thin">
        <color theme="9" tint="0.39997558519241921"/>
      </bottom>
      <diagonal/>
    </border>
    <border>
      <left/>
      <right style="hair">
        <color theme="9" tint="0.39985351115451523"/>
      </right>
      <top/>
      <bottom/>
      <diagonal/>
    </border>
    <border>
      <left/>
      <right style="hair">
        <color theme="9" tint="0.39985351115451523"/>
      </right>
      <top/>
      <bottom style="hair">
        <color auto="1"/>
      </bottom>
      <diagonal/>
    </border>
    <border>
      <left/>
      <right style="hair">
        <color theme="9" tint="0.39985351115451523"/>
      </right>
      <top style="hair">
        <color theme="9" tint="0.39988402966399123"/>
      </top>
      <bottom style="hair">
        <color theme="9" tint="0.39988402966399123"/>
      </bottom>
      <diagonal/>
    </border>
    <border>
      <left style="thin">
        <color theme="9" tint="0.39991454817346722"/>
      </left>
      <right/>
      <top style="double">
        <color theme="9" tint="0.39994506668294322"/>
      </top>
      <bottom/>
      <diagonal/>
    </border>
    <border>
      <left style="thin">
        <color theme="9" tint="0.39991454817346722"/>
      </left>
      <right/>
      <top/>
      <bottom style="hair">
        <color auto="1"/>
      </bottom>
      <diagonal/>
    </border>
    <border>
      <left style="thin">
        <color theme="9" tint="0.39991454817346722"/>
      </left>
      <right/>
      <top style="hair">
        <color theme="9" tint="0.39991454817346722"/>
      </top>
      <bottom style="hair">
        <color theme="9" tint="0.39991454817346722"/>
      </bottom>
      <diagonal/>
    </border>
    <border>
      <left style="mediumDashed">
        <color indexed="64"/>
      </left>
      <right style="hair">
        <color indexed="64"/>
      </right>
      <top style="mediumDashed">
        <color indexed="64"/>
      </top>
      <bottom/>
      <diagonal/>
    </border>
    <border>
      <left style="medium">
        <color theme="0"/>
      </left>
      <right/>
      <top style="medium">
        <color theme="0"/>
      </top>
      <bottom/>
      <diagonal/>
    </border>
    <border>
      <left/>
      <right style="medium">
        <color theme="0"/>
      </right>
      <top style="medium">
        <color theme="0"/>
      </top>
      <bottom/>
      <diagonal/>
    </border>
    <border>
      <left style="medium">
        <color theme="0"/>
      </left>
      <right/>
      <top/>
      <bottom/>
      <diagonal/>
    </border>
    <border>
      <left/>
      <right/>
      <top style="medium">
        <color theme="0"/>
      </top>
      <bottom/>
      <diagonal/>
    </border>
    <border>
      <left/>
      <right style="medium">
        <color theme="0"/>
      </right>
      <top/>
      <bottom/>
      <diagonal/>
    </border>
    <border>
      <left/>
      <right/>
      <top/>
      <bottom style="medium">
        <color theme="0"/>
      </bottom>
      <diagonal/>
    </border>
    <border>
      <left/>
      <right style="medium">
        <color theme="0"/>
      </right>
      <top/>
      <bottom style="medium">
        <color theme="0"/>
      </bottom>
      <diagonal/>
    </border>
    <border>
      <left/>
      <right/>
      <top style="thin">
        <color indexed="64"/>
      </top>
      <bottom style="thin">
        <color indexed="64"/>
      </bottom>
      <diagonal/>
    </border>
    <border>
      <left/>
      <right/>
      <top/>
      <bottom style="thin">
        <color indexed="8"/>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64"/>
      </left>
      <right/>
      <top/>
      <bottom style="thin">
        <color indexed="64"/>
      </bottom>
      <diagonal/>
    </border>
    <border>
      <left/>
      <right style="thin">
        <color indexed="64"/>
      </right>
      <top/>
      <bottom style="thin">
        <color indexed="64"/>
      </bottom>
      <diagonal/>
    </border>
    <border>
      <left style="thin">
        <color auto="1"/>
      </left>
      <right/>
      <top style="thin">
        <color auto="1"/>
      </top>
      <bottom style="medium">
        <color auto="1"/>
      </bottom>
      <diagonal/>
    </border>
    <border>
      <left/>
      <right style="thin">
        <color auto="1"/>
      </right>
      <top style="thin">
        <color auto="1"/>
      </top>
      <bottom style="medium">
        <color indexed="64"/>
      </bottom>
      <diagonal/>
    </border>
    <border>
      <left/>
      <right style="thin">
        <color indexed="8"/>
      </right>
      <top/>
      <bottom style="thin">
        <color indexed="8"/>
      </bottom>
      <diagonal/>
    </border>
    <border>
      <left/>
      <right/>
      <top style="thin">
        <color theme="9" tint="0.39991454817346722"/>
      </top>
      <bottom style="thin">
        <color theme="9" tint="0.39991454817346722"/>
      </bottom>
      <diagonal/>
    </border>
    <border>
      <left/>
      <right/>
      <top style="hair">
        <color theme="9"/>
      </top>
      <bottom style="hair">
        <color theme="9"/>
      </bottom>
      <diagonal/>
    </border>
    <border>
      <left style="hair">
        <color indexed="64"/>
      </left>
      <right/>
      <top/>
      <bottom style="thin">
        <color indexed="64"/>
      </bottom>
      <diagonal/>
    </border>
    <border>
      <left/>
      <right style="mediumDashed">
        <color auto="1"/>
      </right>
      <top style="thin">
        <color auto="1"/>
      </top>
      <bottom/>
      <diagonal/>
    </border>
    <border>
      <left/>
      <right/>
      <top style="thin">
        <color auto="1"/>
      </top>
      <bottom/>
      <diagonal/>
    </border>
    <border>
      <left/>
      <right style="thin">
        <color indexed="64"/>
      </right>
      <top style="thin">
        <color indexed="64"/>
      </top>
      <bottom style="hair">
        <color indexed="64"/>
      </bottom>
      <diagonal/>
    </border>
    <border>
      <left/>
      <right/>
      <top style="thin">
        <color indexed="64"/>
      </top>
      <bottom style="hair">
        <color indexed="64"/>
      </bottom>
      <diagonal/>
    </border>
    <border>
      <left style="thin">
        <color indexed="64"/>
      </left>
      <right/>
      <top style="thin">
        <color indexed="64"/>
      </top>
      <bottom style="hair">
        <color indexed="64"/>
      </bottom>
      <diagonal/>
    </border>
    <border>
      <left/>
      <right/>
      <top/>
      <bottom style="thin">
        <color indexed="64"/>
      </bottom>
      <diagonal/>
    </border>
    <border>
      <left/>
      <right style="hair">
        <color auto="1"/>
      </right>
      <top style="mediumDashed">
        <color indexed="64"/>
      </top>
      <bottom/>
      <diagonal/>
    </border>
    <border>
      <left style="hair">
        <color indexed="64"/>
      </left>
      <right style="medium">
        <color indexed="64"/>
      </right>
      <top/>
      <bottom/>
      <diagonal/>
    </border>
    <border>
      <left style="double">
        <color auto="1"/>
      </left>
      <right style="double">
        <color auto="1"/>
      </right>
      <top style="double">
        <color auto="1"/>
      </top>
      <bottom/>
      <diagonal/>
    </border>
    <border>
      <left style="double">
        <color auto="1"/>
      </left>
      <right style="double">
        <color auto="1"/>
      </right>
      <top/>
      <bottom style="double">
        <color auto="1"/>
      </bottom>
      <diagonal/>
    </border>
    <border>
      <left style="thin">
        <color auto="1"/>
      </left>
      <right style="hair">
        <color auto="1"/>
      </right>
      <top style="thin">
        <color auto="1"/>
      </top>
      <bottom style="thin">
        <color auto="1"/>
      </bottom>
      <diagonal/>
    </border>
    <border>
      <left style="thin">
        <color auto="1"/>
      </left>
      <right style="thin">
        <color auto="1"/>
      </right>
      <top style="thin">
        <color auto="1"/>
      </top>
      <bottom style="thin">
        <color auto="1"/>
      </bottom>
      <diagonal/>
    </border>
    <border>
      <left/>
      <right/>
      <top/>
      <bottom style="double">
        <color theme="0" tint="-0.499984740745262"/>
      </bottom>
      <diagonal/>
    </border>
    <border>
      <left/>
      <right/>
      <top/>
      <bottom style="double">
        <color theme="9" tint="0.39988402966399123"/>
      </bottom>
      <diagonal/>
    </border>
    <border>
      <left style="double">
        <color theme="0" tint="-0.499984740745262"/>
      </left>
      <right style="double">
        <color theme="0" tint="-0.499984740745262"/>
      </right>
      <top style="double">
        <color theme="0" tint="-0.499984740745262"/>
      </top>
      <bottom style="double">
        <color theme="0" tint="-0.499984740745262"/>
      </bottom>
      <diagonal/>
    </border>
    <border>
      <left/>
      <right style="medium">
        <color auto="1"/>
      </right>
      <top style="double">
        <color theme="9" tint="0.39988402966399123"/>
      </top>
      <bottom style="mediumDashed">
        <color indexed="64"/>
      </bottom>
      <diagonal/>
    </border>
    <border>
      <left/>
      <right style="double">
        <color theme="9" tint="0.39988402966399123"/>
      </right>
      <top style="double">
        <color theme="9" tint="0.39988402966399123"/>
      </top>
      <bottom style="mediumDashed">
        <color indexed="64"/>
      </bottom>
      <diagonal/>
    </border>
    <border>
      <left/>
      <right/>
      <top style="double">
        <color theme="0" tint="-0.499984740745262"/>
      </top>
      <bottom/>
      <diagonal/>
    </border>
    <border>
      <left style="medium">
        <color auto="1"/>
      </left>
      <right style="medium">
        <color auto="1"/>
      </right>
      <top style="mediumDashed">
        <color indexed="64"/>
      </top>
      <bottom/>
      <diagonal/>
    </border>
    <border>
      <left style="medium">
        <color indexed="64"/>
      </left>
      <right style="medium">
        <color auto="1"/>
      </right>
      <top/>
      <bottom/>
      <diagonal/>
    </border>
    <border>
      <left style="medium">
        <color indexed="64"/>
      </left>
      <right/>
      <top style="thin">
        <color indexed="64"/>
      </top>
      <bottom/>
      <diagonal/>
    </border>
    <border>
      <left/>
      <right style="hair">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medium">
        <color auto="1"/>
      </left>
      <right/>
      <top/>
      <bottom style="thin">
        <color auto="1"/>
      </bottom>
      <diagonal/>
    </border>
    <border>
      <left/>
      <right style="medium">
        <color indexed="64"/>
      </right>
      <top/>
      <bottom style="thin">
        <color indexed="64"/>
      </bottom>
      <diagonal/>
    </border>
    <border>
      <left/>
      <right style="medium">
        <color indexed="64"/>
      </right>
      <top style="thin">
        <color indexed="64"/>
      </top>
      <bottom/>
      <diagonal/>
    </border>
    <border>
      <left style="double">
        <color auto="1"/>
      </left>
      <right/>
      <top style="double">
        <color auto="1"/>
      </top>
      <bottom style="hair">
        <color auto="1"/>
      </bottom>
      <diagonal/>
    </border>
    <border>
      <left/>
      <right/>
      <top style="double">
        <color auto="1"/>
      </top>
      <bottom style="hair">
        <color auto="1"/>
      </bottom>
      <diagonal/>
    </border>
    <border>
      <left/>
      <right style="double">
        <color auto="1"/>
      </right>
      <top style="double">
        <color auto="1"/>
      </top>
      <bottom style="hair">
        <color auto="1"/>
      </bottom>
      <diagonal/>
    </border>
    <border>
      <left style="double">
        <color auto="1"/>
      </left>
      <right style="hair">
        <color indexed="64"/>
      </right>
      <top style="hair">
        <color indexed="64"/>
      </top>
      <bottom style="hair">
        <color indexed="64"/>
      </bottom>
      <diagonal/>
    </border>
    <border>
      <left style="hair">
        <color indexed="64"/>
      </left>
      <right style="double">
        <color auto="1"/>
      </right>
      <top style="hair">
        <color indexed="64"/>
      </top>
      <bottom style="hair">
        <color indexed="64"/>
      </bottom>
      <diagonal/>
    </border>
    <border>
      <left style="double">
        <color auto="1"/>
      </left>
      <right style="hair">
        <color indexed="64"/>
      </right>
      <top style="hair">
        <color indexed="64"/>
      </top>
      <bottom style="double">
        <color auto="1"/>
      </bottom>
      <diagonal/>
    </border>
    <border>
      <left style="hair">
        <color indexed="64"/>
      </left>
      <right style="hair">
        <color indexed="64"/>
      </right>
      <top style="hair">
        <color indexed="64"/>
      </top>
      <bottom style="double">
        <color auto="1"/>
      </bottom>
      <diagonal/>
    </border>
    <border>
      <left style="hair">
        <color indexed="64"/>
      </left>
      <right style="hair">
        <color indexed="64"/>
      </right>
      <top/>
      <bottom style="double">
        <color auto="1"/>
      </bottom>
      <diagonal/>
    </border>
    <border>
      <left style="hair">
        <color indexed="64"/>
      </left>
      <right/>
      <top/>
      <bottom style="double">
        <color auto="1"/>
      </bottom>
      <diagonal/>
    </border>
    <border>
      <left/>
      <right style="hair">
        <color indexed="64"/>
      </right>
      <top/>
      <bottom style="double">
        <color auto="1"/>
      </bottom>
      <diagonal/>
    </border>
    <border>
      <left/>
      <right/>
      <top style="hair">
        <color auto="1"/>
      </top>
      <bottom style="double">
        <color auto="1"/>
      </bottom>
      <diagonal/>
    </border>
    <border>
      <left style="hair">
        <color indexed="64"/>
      </left>
      <right style="double">
        <color auto="1"/>
      </right>
      <top/>
      <bottom style="double">
        <color auto="1"/>
      </bottom>
      <diagonal/>
    </border>
    <border>
      <left/>
      <right style="mediumDashed">
        <color theme="9" tint="0.39994506668294322"/>
      </right>
      <top/>
      <bottom/>
      <diagonal/>
    </border>
    <border>
      <left style="mediumDashed">
        <color theme="9" tint="0.39991454817346722"/>
      </left>
      <right/>
      <top/>
      <bottom/>
      <diagonal/>
    </border>
    <border>
      <left style="mediumDashed">
        <color theme="9" tint="0.39991454817346722"/>
      </left>
      <right/>
      <top style="double">
        <color theme="9" tint="0.39988402966399123"/>
      </top>
      <bottom/>
      <diagonal/>
    </border>
    <border>
      <left/>
      <right/>
      <top style="double">
        <color theme="9" tint="0.39988402966399123"/>
      </top>
      <bottom/>
      <diagonal/>
    </border>
    <border>
      <left/>
      <right style="mediumDashed">
        <color theme="9" tint="0.39994506668294322"/>
      </right>
      <top style="double">
        <color theme="9" tint="0.39988402966399123"/>
      </top>
      <bottom/>
      <diagonal/>
    </border>
    <border>
      <left style="mediumDashed">
        <color theme="9" tint="0.39991454817346722"/>
      </left>
      <right/>
      <top/>
      <bottom style="double">
        <color theme="9" tint="0.39988402966399123"/>
      </bottom>
      <diagonal/>
    </border>
    <border>
      <left/>
      <right style="mediumDashed">
        <color theme="9" tint="0.39994506668294322"/>
      </right>
      <top/>
      <bottom style="double">
        <color theme="9" tint="0.39988402966399123"/>
      </bottom>
      <diagonal/>
    </border>
    <border>
      <left style="mediumDashed">
        <color theme="9" tint="0.39991454817346722"/>
      </left>
      <right/>
      <top/>
      <bottom style="hair">
        <color theme="9" tint="0.39994506668294322"/>
      </bottom>
      <diagonal/>
    </border>
    <border>
      <left style="hair">
        <color theme="9" tint="0.39994506668294322"/>
      </left>
      <right/>
      <top/>
      <bottom style="hair">
        <color theme="9" tint="0.39994506668294322"/>
      </bottom>
      <diagonal/>
    </border>
    <border>
      <left/>
      <right/>
      <top/>
      <bottom style="hair">
        <color theme="9" tint="0.39994506668294322"/>
      </bottom>
      <diagonal/>
    </border>
    <border>
      <left style="mediumDashed">
        <color theme="9" tint="0.39991454817346722"/>
      </left>
      <right/>
      <top style="hair">
        <color theme="9" tint="0.39994506668294322"/>
      </top>
      <bottom style="hair">
        <color theme="9" tint="0.39994506668294322"/>
      </bottom>
      <diagonal/>
    </border>
    <border>
      <left/>
      <right/>
      <top/>
      <bottom style="hair">
        <color theme="9" tint="0.39988402966399123"/>
      </bottom>
      <diagonal/>
    </border>
    <border>
      <left/>
      <right style="dotted">
        <color auto="1"/>
      </right>
      <top style="mediumDashed">
        <color auto="1"/>
      </top>
      <bottom/>
      <diagonal/>
    </border>
    <border>
      <left/>
      <right style="dotted">
        <color indexed="64"/>
      </right>
      <top/>
      <bottom/>
      <diagonal/>
    </border>
    <border>
      <left/>
      <right style="dashed">
        <color indexed="64"/>
      </right>
      <top/>
      <bottom/>
      <diagonal/>
    </border>
    <border>
      <left style="dotted">
        <color indexed="64"/>
      </left>
      <right/>
      <top style="dotted">
        <color indexed="64"/>
      </top>
      <bottom/>
      <diagonal/>
    </border>
    <border>
      <left/>
      <right/>
      <top style="dotted">
        <color indexed="64"/>
      </top>
      <bottom/>
      <diagonal/>
    </border>
    <border>
      <left/>
      <right style="dotted">
        <color indexed="64"/>
      </right>
      <top style="dotted">
        <color indexed="64"/>
      </top>
      <bottom/>
      <diagonal/>
    </border>
    <border>
      <left style="dotted">
        <color indexed="64"/>
      </left>
      <right/>
      <top/>
      <bottom/>
      <diagonal/>
    </border>
    <border>
      <left style="dotted">
        <color indexed="64"/>
      </left>
      <right/>
      <top/>
      <bottom style="dotted">
        <color indexed="64"/>
      </bottom>
      <diagonal/>
    </border>
    <border>
      <left/>
      <right/>
      <top/>
      <bottom style="dotted">
        <color indexed="64"/>
      </bottom>
      <diagonal/>
    </border>
    <border>
      <left/>
      <right style="dotted">
        <color indexed="64"/>
      </right>
      <top/>
      <bottom style="dotted">
        <color indexed="64"/>
      </bottom>
      <diagonal/>
    </border>
    <border>
      <left style="hair">
        <color indexed="64"/>
      </left>
      <right/>
      <top style="dotted">
        <color indexed="64"/>
      </top>
      <bottom/>
      <diagonal/>
    </border>
    <border>
      <left style="hair">
        <color indexed="64"/>
      </left>
      <right/>
      <top style="thin">
        <color indexed="64"/>
      </top>
      <bottom/>
      <diagonal/>
    </border>
    <border>
      <left style="hair">
        <color indexed="64"/>
      </left>
      <right style="hair">
        <color indexed="64"/>
      </right>
      <top style="thin">
        <color auto="1"/>
      </top>
      <bottom/>
      <diagonal/>
    </border>
    <border>
      <left/>
      <right style="dotted">
        <color auto="1"/>
      </right>
      <top style="thin">
        <color auto="1"/>
      </top>
      <bottom/>
      <diagonal/>
    </border>
    <border>
      <left/>
      <right style="dotted">
        <color auto="1"/>
      </right>
      <top/>
      <bottom style="hair">
        <color auto="1"/>
      </bottom>
      <diagonal/>
    </border>
    <border>
      <left/>
      <right style="dotted">
        <color auto="1"/>
      </right>
      <top style="hair">
        <color theme="9" tint="0.39991454817346722"/>
      </top>
      <bottom style="hair">
        <color theme="9" tint="0.39991454817346722"/>
      </bottom>
      <diagonal/>
    </border>
    <border>
      <left/>
      <right style="dotted">
        <color auto="1"/>
      </right>
      <top/>
      <bottom style="mediumDashed">
        <color indexed="64"/>
      </bottom>
      <diagonal/>
    </border>
    <border>
      <left/>
      <right style="dashed">
        <color indexed="64"/>
      </right>
      <top style="dotted">
        <color indexed="64"/>
      </top>
      <bottom/>
      <diagonal/>
    </border>
    <border>
      <left/>
      <right style="dashed">
        <color indexed="64"/>
      </right>
      <top/>
      <bottom style="dotted">
        <color indexed="64"/>
      </bottom>
      <diagonal/>
    </border>
    <border>
      <left/>
      <right style="hair">
        <color indexed="64"/>
      </right>
      <top/>
      <bottom style="mediumDashed">
        <color indexed="64"/>
      </bottom>
      <diagonal/>
    </border>
    <border>
      <left/>
      <right/>
      <top style="thin">
        <color indexed="64"/>
      </top>
      <bottom style="thin">
        <color indexed="64"/>
      </bottom>
      <diagonal/>
    </border>
    <border>
      <left style="double">
        <color theme="9" tint="0.39988402966399123"/>
      </left>
      <right style="double">
        <color theme="9" tint="0.39991454817346722"/>
      </right>
      <top style="double">
        <color theme="9" tint="0.39988402966399123"/>
      </top>
      <bottom style="double">
        <color theme="9" tint="0.39988402966399123"/>
      </bottom>
      <diagonal/>
    </border>
    <border>
      <left style="double">
        <color theme="9" tint="0.39991454817346722"/>
      </left>
      <right style="double">
        <color theme="9" tint="0.39991454817346722"/>
      </right>
      <top style="double">
        <color theme="9" tint="0.39988402966399123"/>
      </top>
      <bottom style="double">
        <color theme="9" tint="0.39988402966399123"/>
      </bottom>
      <diagonal/>
    </border>
    <border>
      <left style="double">
        <color theme="9" tint="0.39991454817346722"/>
      </left>
      <right style="double">
        <color theme="9" tint="0.39988402966399123"/>
      </right>
      <top style="double">
        <color theme="9" tint="0.39988402966399123"/>
      </top>
      <bottom style="double">
        <color theme="9" tint="0.39988402966399123"/>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right style="hair">
        <color auto="1"/>
      </right>
      <top style="thin">
        <color auto="1"/>
      </top>
      <bottom/>
      <diagonal/>
    </border>
    <border>
      <left style="hair">
        <color indexed="64"/>
      </left>
      <right style="hair">
        <color indexed="64"/>
      </right>
      <top style="thin">
        <color auto="1"/>
      </top>
      <bottom/>
      <diagonal/>
    </border>
    <border>
      <left/>
      <right style="dotted">
        <color auto="1"/>
      </right>
      <top style="thin">
        <color auto="1"/>
      </top>
      <bottom/>
      <diagonal/>
    </border>
    <border>
      <left style="hair">
        <color indexed="64"/>
      </left>
      <right/>
      <top style="thin">
        <color indexed="64"/>
      </top>
      <bottom/>
      <diagonal/>
    </border>
    <border>
      <left style="thin">
        <color auto="1"/>
      </left>
      <right/>
      <top style="thin">
        <color auto="1"/>
      </top>
      <bottom style="medium">
        <color auto="1"/>
      </bottom>
      <diagonal/>
    </border>
    <border>
      <left/>
      <right style="thin">
        <color auto="1"/>
      </right>
      <top style="thin">
        <color auto="1"/>
      </top>
      <bottom style="medium">
        <color indexed="64"/>
      </bottom>
      <diagonal/>
    </border>
    <border>
      <left style="double">
        <color theme="0" tint="-0.24994659260841701"/>
      </left>
      <right style="double">
        <color theme="0" tint="-0.24994659260841701"/>
      </right>
      <top style="double">
        <color theme="0" tint="-0.24994659260841701"/>
      </top>
      <bottom style="double">
        <color theme="0" tint="-0.24994659260841701"/>
      </bottom>
      <diagonal/>
    </border>
    <border>
      <left/>
      <right style="dotted">
        <color indexed="64"/>
      </right>
      <top/>
      <bottom style="thin">
        <color auto="1"/>
      </bottom>
      <diagonal/>
    </border>
    <border>
      <left style="dashed">
        <color indexed="64"/>
      </left>
      <right/>
      <top style="thin">
        <color indexed="64"/>
      </top>
      <bottom/>
      <diagonal/>
    </border>
    <border>
      <left style="hair">
        <color indexed="64"/>
      </left>
      <right style="dashed">
        <color indexed="64"/>
      </right>
      <top style="thin">
        <color indexed="64"/>
      </top>
      <bottom/>
      <diagonal/>
    </border>
    <border>
      <left style="dashed">
        <color indexed="64"/>
      </left>
      <right/>
      <top/>
      <bottom style="hair">
        <color auto="1"/>
      </bottom>
      <diagonal/>
    </border>
    <border>
      <left style="hair">
        <color indexed="64"/>
      </left>
      <right style="dashed">
        <color indexed="64"/>
      </right>
      <top/>
      <bottom style="hair">
        <color indexed="64"/>
      </bottom>
      <diagonal/>
    </border>
    <border>
      <left style="dashed">
        <color indexed="64"/>
      </left>
      <right/>
      <top/>
      <bottom/>
      <diagonal/>
    </border>
    <border>
      <left style="dashed">
        <color indexed="64"/>
      </left>
      <right/>
      <top/>
      <bottom style="thin">
        <color theme="9" tint="0.39997558519241921"/>
      </bottom>
      <diagonal/>
    </border>
    <border>
      <left style="thick">
        <color rgb="FF0000FF"/>
      </left>
      <right/>
      <top/>
      <bottom/>
      <diagonal/>
    </border>
    <border>
      <left style="thick">
        <color rgb="FF0000FF"/>
      </left>
      <right/>
      <top style="double">
        <color auto="1"/>
      </top>
      <bottom/>
      <diagonal/>
    </border>
    <border>
      <left/>
      <right style="hair">
        <color indexed="64"/>
      </right>
      <top style="thin">
        <color indexed="64"/>
      </top>
      <bottom/>
      <diagonal/>
    </border>
    <border>
      <left style="hair">
        <color auto="1"/>
      </left>
      <right/>
      <top style="hair">
        <color auto="1"/>
      </top>
      <bottom style="thin">
        <color theme="9" tint="0.39997558519241921"/>
      </bottom>
      <diagonal/>
    </border>
    <border>
      <left/>
      <right/>
      <top style="hair">
        <color auto="1"/>
      </top>
      <bottom style="thin">
        <color theme="9" tint="0.39997558519241921"/>
      </bottom>
      <diagonal/>
    </border>
    <border>
      <left style="hair">
        <color auto="1"/>
      </left>
      <right/>
      <top style="thin">
        <color theme="9" tint="0.39997558519241921"/>
      </top>
      <bottom style="thin">
        <color theme="9" tint="0.39997558519241921"/>
      </bottom>
      <diagonal/>
    </border>
    <border>
      <left style="hair">
        <color indexed="64"/>
      </left>
      <right style="dashed">
        <color indexed="64"/>
      </right>
      <top style="hair">
        <color theme="9" tint="0.39991454817346722"/>
      </top>
      <bottom style="hair">
        <color theme="9" tint="0.39991454817346722"/>
      </bottom>
      <diagonal/>
    </border>
    <border>
      <left/>
      <right/>
      <top style="thin">
        <color indexed="64"/>
      </top>
      <bottom/>
      <diagonal/>
    </border>
    <border>
      <left/>
      <right/>
      <top/>
      <bottom style="hair">
        <color theme="9" tint="0.39991454817346722"/>
      </bottom>
      <diagonal/>
    </border>
    <border>
      <left/>
      <right style="dashed">
        <color indexed="64"/>
      </right>
      <top/>
      <bottom style="hair">
        <color theme="9" tint="0.39991454817346722"/>
      </bottom>
      <diagonal/>
    </border>
  </borders>
  <cellStyleXfs count="36">
    <xf numFmtId="0" fontId="0" fillId="0" borderId="0"/>
    <xf numFmtId="0" fontId="1" fillId="0" borderId="0"/>
    <xf numFmtId="0" fontId="6" fillId="0" borderId="0"/>
    <xf numFmtId="0" fontId="6" fillId="0" borderId="0"/>
    <xf numFmtId="0" fontId="1" fillId="0" borderId="0"/>
    <xf numFmtId="0" fontId="16" fillId="0" borderId="0"/>
    <xf numFmtId="0" fontId="1" fillId="0" borderId="0"/>
    <xf numFmtId="0" fontId="1" fillId="0" borderId="0"/>
    <xf numFmtId="0" fontId="1" fillId="0" borderId="0"/>
    <xf numFmtId="0" fontId="6" fillId="0" borderId="0"/>
    <xf numFmtId="0" fontId="6" fillId="0" borderId="0"/>
    <xf numFmtId="0" fontId="35" fillId="0" borderId="0" applyNumberFormat="0" applyFill="0" applyBorder="0" applyAlignment="0" applyProtection="0"/>
    <xf numFmtId="0" fontId="6" fillId="0" borderId="0"/>
    <xf numFmtId="0" fontId="43" fillId="0" borderId="0"/>
    <xf numFmtId="0" fontId="1" fillId="0" borderId="0"/>
    <xf numFmtId="0" fontId="11" fillId="0" borderId="0"/>
    <xf numFmtId="0" fontId="58" fillId="0" borderId="0"/>
    <xf numFmtId="0" fontId="1" fillId="0" borderId="0"/>
    <xf numFmtId="0" fontId="1" fillId="0" borderId="0"/>
    <xf numFmtId="0" fontId="58" fillId="0" borderId="0"/>
    <xf numFmtId="0" fontId="1" fillId="0" borderId="0"/>
    <xf numFmtId="0" fontId="1" fillId="0" borderId="0"/>
    <xf numFmtId="0" fontId="1" fillId="0" borderId="0"/>
    <xf numFmtId="0" fontId="117" fillId="0" borderId="0"/>
    <xf numFmtId="0" fontId="1" fillId="0" borderId="0"/>
    <xf numFmtId="0" fontId="11" fillId="0" borderId="0"/>
    <xf numFmtId="0" fontId="6" fillId="0" borderId="0"/>
    <xf numFmtId="0" fontId="135" fillId="0" borderId="0" applyNumberFormat="0" applyFill="0" applyBorder="0" applyAlignment="0" applyProtection="0">
      <alignment vertical="top"/>
      <protection locked="0"/>
    </xf>
    <xf numFmtId="0" fontId="35" fillId="0" borderId="0" applyNumberFormat="0" applyFill="0" applyBorder="0" applyAlignment="0" applyProtection="0"/>
    <xf numFmtId="0" fontId="211" fillId="0" borderId="0"/>
    <xf numFmtId="0" fontId="226" fillId="0" borderId="0"/>
    <xf numFmtId="0" fontId="135" fillId="0" borderId="0" applyNumberFormat="0" applyFill="0" applyBorder="0" applyAlignment="0" applyProtection="0">
      <alignment vertical="top"/>
      <protection locked="0"/>
    </xf>
    <xf numFmtId="0" fontId="6" fillId="0" borderId="0"/>
    <xf numFmtId="0" fontId="1" fillId="0" borderId="0"/>
    <xf numFmtId="0" fontId="1" fillId="0" borderId="0"/>
    <xf numFmtId="0" fontId="1" fillId="0" borderId="0"/>
  </cellStyleXfs>
  <cellXfs count="2407">
    <xf numFmtId="0" fontId="0" fillId="0" borderId="0" xfId="0"/>
    <xf numFmtId="0" fontId="0" fillId="0" borderId="0" xfId="0" applyAlignment="1">
      <alignment vertical="center"/>
    </xf>
    <xf numFmtId="0" fontId="1" fillId="0" borderId="0" xfId="1"/>
    <xf numFmtId="0" fontId="5" fillId="2" borderId="0" xfId="1" applyFont="1" applyFill="1" applyAlignment="1">
      <alignment horizontal="center" vertical="center"/>
    </xf>
    <xf numFmtId="0" fontId="0" fillId="2" borderId="0" xfId="0" applyFill="1" applyAlignment="1">
      <alignment vertical="center"/>
    </xf>
    <xf numFmtId="0" fontId="2" fillId="3" borderId="0" xfId="2" applyFont="1" applyFill="1" applyAlignment="1">
      <alignment horizontal="center" vertical="center"/>
    </xf>
    <xf numFmtId="0" fontId="7" fillId="4" borderId="0" xfId="1" applyFont="1" applyFill="1" applyAlignment="1">
      <alignment horizontal="center" vertical="center"/>
    </xf>
    <xf numFmtId="0" fontId="8" fillId="5" borderId="0" xfId="2" applyFont="1" applyFill="1" applyAlignment="1">
      <alignment horizontal="center" vertical="center"/>
    </xf>
    <xf numFmtId="0" fontId="9" fillId="0" borderId="0" xfId="2" applyFont="1" applyAlignment="1">
      <alignment horizontal="center" vertical="center"/>
    </xf>
    <xf numFmtId="0" fontId="8" fillId="6" borderId="0" xfId="2" applyFont="1" applyFill="1" applyAlignment="1">
      <alignment horizontal="center" vertical="center"/>
    </xf>
    <xf numFmtId="0" fontId="8" fillId="7" borderId="1" xfId="2" applyFont="1" applyFill="1" applyBorder="1" applyAlignment="1">
      <alignment horizontal="center" vertical="center"/>
    </xf>
    <xf numFmtId="0" fontId="8" fillId="7" borderId="2" xfId="2" applyFont="1" applyFill="1" applyBorder="1" applyAlignment="1">
      <alignment horizontal="center" vertical="center"/>
    </xf>
    <xf numFmtId="0" fontId="8" fillId="7" borderId="3" xfId="2" applyFont="1" applyFill="1" applyBorder="1" applyAlignment="1">
      <alignment horizontal="center" vertical="center"/>
    </xf>
    <xf numFmtId="0" fontId="1" fillId="0" borderId="4" xfId="1" applyBorder="1"/>
    <xf numFmtId="0" fontId="1" fillId="0" borderId="5" xfId="1" applyBorder="1"/>
    <xf numFmtId="0" fontId="10" fillId="0" borderId="0" xfId="2" applyFont="1" applyAlignment="1" applyProtection="1">
      <alignment horizontal="left" vertical="center"/>
      <protection hidden="1"/>
    </xf>
    <xf numFmtId="0" fontId="11" fillId="8" borderId="4" xfId="1" applyFont="1" applyFill="1" applyBorder="1" applyAlignment="1">
      <alignment vertical="center"/>
    </xf>
    <xf numFmtId="0" fontId="11" fillId="8" borderId="0" xfId="1" applyFont="1" applyFill="1" applyAlignment="1">
      <alignment vertical="center"/>
    </xf>
    <xf numFmtId="0" fontId="11" fillId="8" borderId="5" xfId="1" applyFont="1" applyFill="1" applyBorder="1" applyAlignment="1">
      <alignment vertical="center"/>
    </xf>
    <xf numFmtId="0" fontId="1" fillId="8" borderId="4" xfId="1" applyFill="1" applyBorder="1" applyAlignment="1">
      <alignment vertical="center"/>
    </xf>
    <xf numFmtId="0" fontId="1" fillId="8" borderId="0" xfId="1" applyFill="1" applyAlignment="1">
      <alignment vertical="center"/>
    </xf>
    <xf numFmtId="0" fontId="1" fillId="8" borderId="5" xfId="1" applyFill="1" applyBorder="1" applyAlignment="1">
      <alignment vertical="center"/>
    </xf>
    <xf numFmtId="0" fontId="1" fillId="8" borderId="4" xfId="1" applyFill="1" applyBorder="1"/>
    <xf numFmtId="0" fontId="12" fillId="9" borderId="0" xfId="3" applyFont="1" applyFill="1" applyAlignment="1">
      <alignment horizontal="center" vertical="center"/>
    </xf>
    <xf numFmtId="0" fontId="10" fillId="9" borderId="5" xfId="1" applyFont="1" applyFill="1" applyBorder="1" applyAlignment="1">
      <alignment horizontal="left" vertical="center"/>
    </xf>
    <xf numFmtId="0" fontId="12" fillId="8" borderId="4" xfId="3" applyFont="1" applyFill="1" applyBorder="1" applyAlignment="1">
      <alignment horizontal="center" vertical="center"/>
    </xf>
    <xf numFmtId="0" fontId="12" fillId="8" borderId="0" xfId="3" applyFont="1" applyFill="1" applyAlignment="1">
      <alignment horizontal="center" vertical="center"/>
    </xf>
    <xf numFmtId="0" fontId="8" fillId="11" borderId="6" xfId="1" applyFont="1" applyFill="1" applyBorder="1" applyAlignment="1">
      <alignment horizontal="center" vertical="center"/>
    </xf>
    <xf numFmtId="0" fontId="14" fillId="13" borderId="8" xfId="2" applyFont="1" applyFill="1" applyBorder="1" applyAlignment="1" applyProtection="1">
      <alignment horizontal="center" vertical="center" textRotation="90"/>
      <protection locked="0"/>
    </xf>
    <xf numFmtId="0" fontId="8" fillId="6" borderId="1" xfId="2" applyFont="1" applyFill="1" applyBorder="1" applyAlignment="1">
      <alignment horizontal="center" vertical="center"/>
    </xf>
    <xf numFmtId="0" fontId="8" fillId="6" borderId="2" xfId="2" applyFont="1" applyFill="1" applyBorder="1" applyAlignment="1">
      <alignment horizontal="center" vertical="center"/>
    </xf>
    <xf numFmtId="0" fontId="2" fillId="15" borderId="3" xfId="5" applyFont="1" applyFill="1" applyBorder="1" applyAlignment="1">
      <alignment horizontal="center" vertical="center"/>
    </xf>
    <xf numFmtId="0" fontId="5" fillId="16" borderId="2" xfId="2" applyFont="1" applyFill="1" applyBorder="1" applyAlignment="1" applyProtection="1">
      <alignment horizontal="center" vertical="center"/>
      <protection hidden="1"/>
    </xf>
    <xf numFmtId="0" fontId="5" fillId="16" borderId="9" xfId="2" applyFont="1" applyFill="1" applyBorder="1" applyAlignment="1" applyProtection="1">
      <alignment horizontal="center" vertical="center"/>
      <protection hidden="1"/>
    </xf>
    <xf numFmtId="0" fontId="10" fillId="9" borderId="0" xfId="1" applyFont="1" applyFill="1" applyAlignment="1">
      <alignment horizontal="left" vertical="center"/>
    </xf>
    <xf numFmtId="0" fontId="18" fillId="12" borderId="4" xfId="3" applyFont="1" applyFill="1" applyBorder="1" applyAlignment="1">
      <alignment horizontal="center" vertical="center"/>
    </xf>
    <xf numFmtId="0" fontId="2" fillId="15" borderId="5" xfId="5" applyFont="1" applyFill="1" applyBorder="1" applyAlignment="1">
      <alignment horizontal="center" vertical="center"/>
    </xf>
    <xf numFmtId="0" fontId="19" fillId="9" borderId="5" xfId="1" applyFont="1" applyFill="1" applyBorder="1" applyAlignment="1">
      <alignment horizontal="left" vertical="center"/>
    </xf>
    <xf numFmtId="0" fontId="0" fillId="0" borderId="4" xfId="0" applyBorder="1"/>
    <xf numFmtId="0" fontId="0" fillId="6" borderId="0" xfId="0" applyFill="1" applyAlignment="1">
      <alignment vertical="center"/>
    </xf>
    <xf numFmtId="0" fontId="10" fillId="8" borderId="0" xfId="2" applyFont="1" applyFill="1" applyAlignment="1" applyProtection="1">
      <alignment horizontal="left" vertical="center"/>
      <protection locked="0"/>
    </xf>
    <xf numFmtId="0" fontId="23" fillId="8" borderId="0" xfId="2" applyFont="1" applyFill="1" applyAlignment="1" applyProtection="1">
      <alignment horizontal="right" vertical="center"/>
      <protection locked="0"/>
    </xf>
    <xf numFmtId="0" fontId="8" fillId="19" borderId="15" xfId="1" applyFont="1" applyFill="1" applyBorder="1" applyAlignment="1">
      <alignment horizontal="center" vertical="center"/>
    </xf>
    <xf numFmtId="0" fontId="8" fillId="19" borderId="16" xfId="1" applyFont="1" applyFill="1" applyBorder="1" applyAlignment="1">
      <alignment horizontal="center" vertical="center"/>
    </xf>
    <xf numFmtId="0" fontId="8" fillId="20" borderId="16" xfId="1" applyFont="1" applyFill="1" applyBorder="1" applyAlignment="1">
      <alignment horizontal="center" vertical="center"/>
    </xf>
    <xf numFmtId="0" fontId="1" fillId="8" borderId="0" xfId="1" applyFill="1"/>
    <xf numFmtId="0" fontId="1" fillId="8" borderId="5" xfId="1" applyFill="1" applyBorder="1"/>
    <xf numFmtId="0" fontId="17" fillId="8" borderId="0" xfId="2" applyFont="1" applyFill="1" applyAlignment="1" applyProtection="1">
      <alignment horizontal="center" vertical="center"/>
      <protection locked="0"/>
    </xf>
    <xf numFmtId="0" fontId="0" fillId="8" borderId="0" xfId="0" applyFill="1" applyAlignment="1">
      <alignment horizontal="center" vertical="center"/>
    </xf>
    <xf numFmtId="0" fontId="25" fillId="21" borderId="0" xfId="0" applyFont="1" applyFill="1" applyAlignment="1">
      <alignment vertical="center"/>
    </xf>
    <xf numFmtId="0" fontId="25" fillId="22" borderId="0" xfId="0" applyFont="1" applyFill="1" applyAlignment="1">
      <alignment vertical="center"/>
    </xf>
    <xf numFmtId="0" fontId="27" fillId="24" borderId="10" xfId="6" applyFont="1" applyFill="1" applyBorder="1" applyAlignment="1">
      <alignment horizontal="center" vertical="center"/>
    </xf>
    <xf numFmtId="0" fontId="3" fillId="25" borderId="10" xfId="6" applyFont="1" applyFill="1" applyBorder="1" applyAlignment="1">
      <alignment horizontal="center" vertical="center"/>
    </xf>
    <xf numFmtId="0" fontId="30" fillId="25" borderId="5" xfId="8" applyFont="1" applyFill="1" applyBorder="1" applyAlignment="1">
      <alignment horizontal="center" vertical="center"/>
    </xf>
    <xf numFmtId="0" fontId="31" fillId="8" borderId="4" xfId="9" applyFont="1" applyFill="1" applyBorder="1" applyAlignment="1">
      <alignment horizontal="right" vertical="center"/>
    </xf>
    <xf numFmtId="0" fontId="31" fillId="8" borderId="0" xfId="9" applyFont="1" applyFill="1" applyAlignment="1">
      <alignment horizontal="right" vertical="center"/>
    </xf>
    <xf numFmtId="164" fontId="32" fillId="8" borderId="0" xfId="10" applyNumberFormat="1" applyFont="1" applyFill="1" applyAlignment="1">
      <alignment vertical="center"/>
    </xf>
    <xf numFmtId="164" fontId="32" fillId="6" borderId="0" xfId="10" applyNumberFormat="1" applyFont="1" applyFill="1" applyAlignment="1">
      <alignment horizontal="right" vertical="center"/>
    </xf>
    <xf numFmtId="0" fontId="15" fillId="6" borderId="0" xfId="9" applyFont="1" applyFill="1" applyAlignment="1">
      <alignment horizontal="right" vertical="center"/>
    </xf>
    <xf numFmtId="0" fontId="0" fillId="8" borderId="0" xfId="0" applyFill="1" applyAlignment="1">
      <alignment vertical="center"/>
    </xf>
    <xf numFmtId="0" fontId="33" fillId="16" borderId="5" xfId="4" applyFont="1" applyFill="1" applyBorder="1" applyAlignment="1">
      <alignment horizontal="center" vertical="center"/>
    </xf>
    <xf numFmtId="0" fontId="34" fillId="25" borderId="5" xfId="8" applyFont="1" applyFill="1" applyBorder="1" applyAlignment="1">
      <alignment horizontal="center" vertical="center"/>
    </xf>
    <xf numFmtId="0" fontId="26" fillId="23" borderId="14" xfId="2" applyFont="1" applyFill="1" applyBorder="1" applyAlignment="1" applyProtection="1">
      <alignment horizontal="center" vertical="center"/>
      <protection locked="0"/>
    </xf>
    <xf numFmtId="0" fontId="1" fillId="8" borderId="17" xfId="1" applyFill="1" applyBorder="1"/>
    <xf numFmtId="0" fontId="1" fillId="8" borderId="18" xfId="1" applyFill="1" applyBorder="1"/>
    <xf numFmtId="0" fontId="35" fillId="8" borderId="18" xfId="11" applyFill="1" applyBorder="1" applyAlignment="1">
      <alignment vertical="center"/>
    </xf>
    <xf numFmtId="0" fontId="12" fillId="0" borderId="5" xfId="3" applyFont="1" applyBorder="1" applyAlignment="1">
      <alignment horizontal="center" vertical="center"/>
    </xf>
    <xf numFmtId="165" fontId="26" fillId="8" borderId="19" xfId="2" applyNumberFormat="1" applyFont="1" applyFill="1" applyBorder="1" applyAlignment="1" applyProtection="1">
      <alignment horizontal="right" vertical="center"/>
      <protection hidden="1"/>
    </xf>
    <xf numFmtId="1" fontId="10" fillId="26" borderId="0" xfId="2" applyNumberFormat="1" applyFont="1" applyFill="1" applyAlignment="1" applyProtection="1">
      <alignment horizontal="center" vertical="center"/>
      <protection locked="0"/>
    </xf>
    <xf numFmtId="0" fontId="5" fillId="8" borderId="0" xfId="4" applyFont="1" applyFill="1" applyAlignment="1">
      <alignment horizontal="center" vertical="center"/>
    </xf>
    <xf numFmtId="0" fontId="36" fillId="5" borderId="0" xfId="0" applyFont="1" applyFill="1" applyAlignment="1">
      <alignment horizontal="right" vertical="center"/>
    </xf>
    <xf numFmtId="165" fontId="26" fillId="8" borderId="17" xfId="2" applyNumberFormat="1" applyFont="1" applyFill="1" applyBorder="1" applyAlignment="1" applyProtection="1">
      <alignment horizontal="right" vertical="center"/>
      <protection hidden="1"/>
    </xf>
    <xf numFmtId="0" fontId="0" fillId="8" borderId="18" xfId="0" applyFill="1" applyBorder="1" applyAlignment="1">
      <alignment vertical="center"/>
    </xf>
    <xf numFmtId="0" fontId="37" fillId="27" borderId="0" xfId="0" applyFont="1" applyFill="1" applyAlignment="1">
      <alignment horizontal="center" vertical="center"/>
    </xf>
    <xf numFmtId="0" fontId="11" fillId="5" borderId="0" xfId="0" applyFont="1" applyFill="1" applyAlignment="1">
      <alignment horizontal="right" vertical="center"/>
    </xf>
    <xf numFmtId="0" fontId="0" fillId="5" borderId="0" xfId="0" applyFill="1"/>
    <xf numFmtId="0" fontId="38" fillId="28" borderId="19" xfId="12" applyFont="1" applyFill="1" applyBorder="1" applyAlignment="1">
      <alignment horizontal="center" vertical="center"/>
    </xf>
    <xf numFmtId="0" fontId="17" fillId="8" borderId="20" xfId="3" applyFont="1" applyFill="1" applyBorder="1" applyAlignment="1">
      <alignment horizontal="right" vertical="center"/>
    </xf>
    <xf numFmtId="0" fontId="0" fillId="0" borderId="20" xfId="0" applyBorder="1"/>
    <xf numFmtId="0" fontId="17" fillId="6" borderId="20" xfId="3" applyFont="1" applyFill="1" applyBorder="1" applyAlignment="1">
      <alignment horizontal="right" vertical="center"/>
    </xf>
    <xf numFmtId="0" fontId="0" fillId="8" borderId="20" xfId="0" applyFill="1" applyBorder="1" applyAlignment="1">
      <alignment vertical="center"/>
    </xf>
    <xf numFmtId="0" fontId="38" fillId="28" borderId="17" xfId="12" applyFont="1" applyFill="1" applyBorder="1" applyAlignment="1">
      <alignment horizontal="center" vertical="center"/>
    </xf>
    <xf numFmtId="0" fontId="17" fillId="8" borderId="18" xfId="3" applyFont="1" applyFill="1" applyBorder="1" applyAlignment="1">
      <alignment horizontal="right" vertical="center"/>
    </xf>
    <xf numFmtId="0" fontId="0" fillId="0" borderId="18" xfId="0" applyBorder="1"/>
    <xf numFmtId="0" fontId="0" fillId="8" borderId="18" xfId="0" applyFill="1" applyBorder="1"/>
    <xf numFmtId="0" fontId="0" fillId="6" borderId="18" xfId="0" applyFill="1" applyBorder="1"/>
    <xf numFmtId="0" fontId="8" fillId="6" borderId="5" xfId="2" applyFont="1" applyFill="1" applyBorder="1" applyAlignment="1">
      <alignment horizontal="center" vertical="center"/>
    </xf>
    <xf numFmtId="1" fontId="26" fillId="29" borderId="4" xfId="2" applyNumberFormat="1" applyFont="1" applyFill="1" applyBorder="1" applyAlignment="1" applyProtection="1">
      <alignment horizontal="center" vertical="center"/>
      <protection locked="0"/>
    </xf>
    <xf numFmtId="0" fontId="23" fillId="8" borderId="0" xfId="2" applyFont="1" applyFill="1" applyAlignment="1" applyProtection="1">
      <alignment horizontal="left" vertical="center"/>
      <protection locked="0"/>
    </xf>
    <xf numFmtId="0" fontId="40" fillId="30" borderId="0" xfId="2" applyFont="1" applyFill="1" applyAlignment="1" applyProtection="1">
      <alignment horizontal="left" vertical="center"/>
      <protection locked="0"/>
    </xf>
    <xf numFmtId="0" fontId="23" fillId="8" borderId="21" xfId="2" applyFont="1" applyFill="1" applyBorder="1" applyAlignment="1" applyProtection="1">
      <alignment horizontal="left" vertical="center"/>
      <protection locked="0"/>
    </xf>
    <xf numFmtId="0" fontId="0" fillId="8" borderId="0" xfId="0" applyFill="1"/>
    <xf numFmtId="0" fontId="18" fillId="12" borderId="22" xfId="3" applyFont="1" applyFill="1" applyBorder="1" applyAlignment="1">
      <alignment horizontal="center" vertical="center"/>
    </xf>
    <xf numFmtId="0" fontId="0" fillId="8" borderId="4" xfId="0" applyFill="1" applyBorder="1" applyAlignment="1">
      <alignment vertical="center"/>
    </xf>
    <xf numFmtId="166" fontId="10" fillId="5" borderId="4" xfId="2" applyNumberFormat="1" applyFont="1" applyFill="1" applyBorder="1" applyAlignment="1">
      <alignment horizontal="center" vertical="center"/>
    </xf>
    <xf numFmtId="166" fontId="42" fillId="27" borderId="0" xfId="2" applyNumberFormat="1" applyFont="1" applyFill="1" applyAlignment="1">
      <alignment horizontal="center" vertical="center"/>
    </xf>
    <xf numFmtId="0" fontId="1" fillId="8" borderId="0" xfId="1" applyFill="1" applyAlignment="1">
      <alignment horizontal="right" vertical="center"/>
    </xf>
    <xf numFmtId="0" fontId="26" fillId="5" borderId="0" xfId="2" applyFont="1" applyFill="1" applyAlignment="1" applyProtection="1">
      <alignment vertical="center"/>
      <protection hidden="1"/>
    </xf>
    <xf numFmtId="0" fontId="15" fillId="5" borderId="0" xfId="2" applyFont="1" applyFill="1" applyAlignment="1" applyProtection="1">
      <alignment vertical="center"/>
      <protection hidden="1"/>
    </xf>
    <xf numFmtId="0" fontId="0" fillId="8" borderId="24" xfId="0" applyFill="1" applyBorder="1" applyAlignment="1">
      <alignment vertical="center"/>
    </xf>
    <xf numFmtId="0" fontId="0" fillId="0" borderId="24" xfId="0" applyBorder="1" applyAlignment="1">
      <alignment vertical="center"/>
    </xf>
    <xf numFmtId="0" fontId="26" fillId="5" borderId="24" xfId="2" applyFont="1" applyFill="1" applyBorder="1" applyAlignment="1" applyProtection="1">
      <alignment vertical="center"/>
      <protection hidden="1"/>
    </xf>
    <xf numFmtId="0" fontId="15" fillId="5" borderId="24" xfId="2" applyFont="1" applyFill="1" applyBorder="1" applyAlignment="1" applyProtection="1">
      <alignment vertical="center"/>
      <protection hidden="1"/>
    </xf>
    <xf numFmtId="0" fontId="15" fillId="32" borderId="5" xfId="13" applyFont="1" applyFill="1" applyBorder="1" applyAlignment="1" applyProtection="1">
      <alignment horizontal="left" vertical="center"/>
      <protection locked="0"/>
    </xf>
    <xf numFmtId="0" fontId="33" fillId="16" borderId="26" xfId="4" applyFont="1" applyFill="1" applyBorder="1" applyAlignment="1">
      <alignment horizontal="center" vertical="center"/>
    </xf>
    <xf numFmtId="0" fontId="45" fillId="8" borderId="0" xfId="1" applyFont="1" applyFill="1"/>
    <xf numFmtId="0" fontId="15" fillId="8" borderId="5" xfId="9" applyFont="1" applyFill="1" applyBorder="1" applyAlignment="1">
      <alignment horizontal="right" vertical="center"/>
    </xf>
    <xf numFmtId="1" fontId="26" fillId="29" borderId="0" xfId="2" applyNumberFormat="1" applyFont="1" applyFill="1" applyAlignment="1" applyProtection="1">
      <alignment horizontal="center" vertical="center"/>
      <protection locked="0"/>
    </xf>
    <xf numFmtId="0" fontId="30" fillId="25" borderId="26" xfId="8" applyFont="1" applyFill="1" applyBorder="1" applyAlignment="1">
      <alignment horizontal="center" vertical="center"/>
    </xf>
    <xf numFmtId="1" fontId="39" fillId="8" borderId="5" xfId="5" applyNumberFormat="1" applyFont="1" applyFill="1" applyBorder="1" applyAlignment="1">
      <alignment vertical="center"/>
    </xf>
    <xf numFmtId="0" fontId="0" fillId="8" borderId="5" xfId="0" applyFill="1" applyBorder="1" applyAlignment="1">
      <alignment vertical="center"/>
    </xf>
    <xf numFmtId="0" fontId="10" fillId="8" borderId="4" xfId="13" applyFont="1" applyFill="1" applyBorder="1" applyAlignment="1" applyProtection="1">
      <alignment horizontal="right" vertical="center"/>
      <protection locked="0"/>
    </xf>
    <xf numFmtId="1" fontId="19" fillId="33" borderId="0" xfId="5" applyNumberFormat="1" applyFont="1" applyFill="1" applyAlignment="1">
      <alignment horizontal="center" vertical="center"/>
    </xf>
    <xf numFmtId="0" fontId="37" fillId="32" borderId="0" xfId="13" applyFont="1" applyFill="1" applyAlignment="1" applyProtection="1">
      <alignment horizontal="center" vertical="center"/>
      <protection locked="0"/>
    </xf>
    <xf numFmtId="0" fontId="42" fillId="34" borderId="0" xfId="13" applyFont="1" applyFill="1" applyAlignment="1" applyProtection="1">
      <alignment horizontal="center" vertical="center"/>
      <protection locked="0"/>
    </xf>
    <xf numFmtId="0" fontId="47" fillId="32" borderId="0" xfId="13" applyFont="1" applyFill="1" applyAlignment="1" applyProtection="1">
      <alignment horizontal="right" vertical="center"/>
      <protection locked="0"/>
    </xf>
    <xf numFmtId="0" fontId="42" fillId="34" borderId="0" xfId="2" applyFont="1" applyFill="1" applyAlignment="1">
      <alignment horizontal="center" vertical="center"/>
    </xf>
    <xf numFmtId="0" fontId="24" fillId="32" borderId="0" xfId="13" applyFont="1" applyFill="1" applyAlignment="1" applyProtection="1">
      <alignment horizontal="right" vertical="center"/>
      <protection locked="0"/>
    </xf>
    <xf numFmtId="0" fontId="20" fillId="8" borderId="4" xfId="2" applyFont="1" applyFill="1" applyBorder="1" applyAlignment="1">
      <alignment horizontal="left" vertical="center"/>
    </xf>
    <xf numFmtId="167" fontId="48" fillId="34" borderId="0" xfId="13" applyNumberFormat="1" applyFont="1" applyFill="1" applyAlignment="1" applyProtection="1">
      <alignment horizontal="center" vertical="center"/>
      <protection locked="0"/>
    </xf>
    <xf numFmtId="0" fontId="1" fillId="8" borderId="27" xfId="1" applyFill="1" applyBorder="1" applyAlignment="1">
      <alignment vertical="center"/>
    </xf>
    <xf numFmtId="0" fontId="1" fillId="8" borderId="28" xfId="1" applyFill="1" applyBorder="1" applyAlignment="1">
      <alignment vertical="center"/>
    </xf>
    <xf numFmtId="0" fontId="1" fillId="8" borderId="29" xfId="1" applyFill="1" applyBorder="1" applyAlignment="1">
      <alignment vertical="center"/>
    </xf>
    <xf numFmtId="1" fontId="29" fillId="35" borderId="33" xfId="2" applyNumberFormat="1" applyFont="1" applyFill="1" applyBorder="1" applyAlignment="1">
      <alignment horizontal="left" vertical="center"/>
    </xf>
    <xf numFmtId="1" fontId="17" fillId="35" borderId="34" xfId="2" applyNumberFormat="1" applyFont="1" applyFill="1" applyBorder="1" applyAlignment="1">
      <alignment horizontal="center" vertical="center"/>
    </xf>
    <xf numFmtId="0" fontId="1" fillId="6" borderId="0" xfId="1" applyFill="1" applyAlignment="1">
      <alignment horizontal="center" vertical="center"/>
    </xf>
    <xf numFmtId="0" fontId="1" fillId="6" borderId="5" xfId="1" applyFill="1" applyBorder="1" applyAlignment="1">
      <alignment horizontal="center" vertical="center"/>
    </xf>
    <xf numFmtId="1" fontId="29" fillId="36" borderId="35" xfId="2" applyNumberFormat="1" applyFont="1" applyFill="1" applyBorder="1" applyAlignment="1">
      <alignment horizontal="left" vertical="center"/>
    </xf>
    <xf numFmtId="1" fontId="17" fillId="36" borderId="36" xfId="2" applyNumberFormat="1" applyFont="1" applyFill="1" applyBorder="1" applyAlignment="1">
      <alignment horizontal="center" vertical="center"/>
    </xf>
    <xf numFmtId="0" fontId="15" fillId="37" borderId="37" xfId="2" applyFont="1" applyFill="1" applyBorder="1" applyAlignment="1" applyProtection="1">
      <alignment horizontal="center" vertical="center"/>
      <protection hidden="1"/>
    </xf>
    <xf numFmtId="0" fontId="15" fillId="38" borderId="38" xfId="2" applyFont="1" applyFill="1" applyBorder="1" applyAlignment="1" applyProtection="1">
      <alignment horizontal="center" vertical="center"/>
      <protection hidden="1"/>
    </xf>
    <xf numFmtId="1" fontId="29" fillId="36" borderId="39" xfId="2" applyNumberFormat="1" applyFont="1" applyFill="1" applyBorder="1" applyAlignment="1">
      <alignment horizontal="left" vertical="center"/>
    </xf>
    <xf numFmtId="1" fontId="17" fillId="36" borderId="40" xfId="2" applyNumberFormat="1" applyFont="1" applyFill="1" applyBorder="1" applyAlignment="1">
      <alignment horizontal="center" vertical="center"/>
    </xf>
    <xf numFmtId="0" fontId="49" fillId="39" borderId="37" xfId="2" applyFont="1" applyFill="1" applyBorder="1" applyAlignment="1" applyProtection="1">
      <alignment horizontal="center" vertical="center"/>
      <protection hidden="1"/>
    </xf>
    <xf numFmtId="0" fontId="49" fillId="39" borderId="38" xfId="2" applyFont="1" applyFill="1" applyBorder="1" applyAlignment="1" applyProtection="1">
      <alignment horizontal="center" vertical="center"/>
      <protection hidden="1"/>
    </xf>
    <xf numFmtId="0" fontId="26" fillId="8" borderId="12" xfId="2" applyFont="1" applyFill="1" applyBorder="1" applyAlignment="1">
      <alignment horizontal="center" vertical="center" wrapText="1"/>
    </xf>
    <xf numFmtId="0" fontId="12" fillId="8" borderId="5" xfId="3" applyFont="1" applyFill="1" applyBorder="1" applyAlignment="1">
      <alignment horizontal="center" vertical="center"/>
    </xf>
    <xf numFmtId="1" fontId="17" fillId="36" borderId="43" xfId="2" applyNumberFormat="1" applyFont="1" applyFill="1" applyBorder="1" applyAlignment="1">
      <alignment horizontal="center" vertical="center"/>
    </xf>
    <xf numFmtId="164" fontId="29" fillId="24" borderId="0" xfId="2" applyNumberFormat="1" applyFont="1" applyFill="1" applyAlignment="1">
      <alignment horizontal="center" vertical="center"/>
    </xf>
    <xf numFmtId="168" fontId="37" fillId="28" borderId="44" xfId="2" applyNumberFormat="1" applyFont="1" applyFill="1" applyBorder="1" applyAlignment="1">
      <alignment horizontal="center" vertical="center"/>
    </xf>
    <xf numFmtId="0" fontId="15" fillId="8" borderId="20" xfId="2" applyFont="1" applyFill="1" applyBorder="1" applyAlignment="1">
      <alignment horizontal="center" vertical="center"/>
    </xf>
    <xf numFmtId="0" fontId="50" fillId="28" borderId="41" xfId="2" applyFont="1" applyFill="1" applyBorder="1" applyAlignment="1" applyProtection="1">
      <alignment horizontal="center" vertical="center"/>
      <protection locked="0"/>
    </xf>
    <xf numFmtId="0" fontId="26" fillId="8" borderId="42" xfId="2" applyFont="1" applyFill="1" applyBorder="1" applyAlignment="1">
      <alignment horizontal="center" vertical="center" wrapText="1"/>
    </xf>
    <xf numFmtId="0" fontId="8" fillId="19" borderId="47" xfId="1" applyFont="1" applyFill="1" applyBorder="1" applyAlignment="1">
      <alignment horizontal="center" vertical="center"/>
    </xf>
    <xf numFmtId="0" fontId="8" fillId="19" borderId="48" xfId="1" applyFont="1" applyFill="1" applyBorder="1" applyAlignment="1">
      <alignment horizontal="center" vertical="center"/>
    </xf>
    <xf numFmtId="0" fontId="8" fillId="19" borderId="49" xfId="1" applyFont="1" applyFill="1" applyBorder="1" applyAlignment="1">
      <alignment horizontal="center" vertical="center"/>
    </xf>
    <xf numFmtId="0" fontId="24" fillId="8" borderId="21" xfId="2" applyFont="1" applyFill="1" applyBorder="1" applyAlignment="1" applyProtection="1">
      <alignment horizontal="left" vertical="center"/>
      <protection locked="0"/>
    </xf>
    <xf numFmtId="169" fontId="34" fillId="8" borderId="50" xfId="2" applyNumberFormat="1" applyFont="1" applyFill="1" applyBorder="1" applyAlignment="1">
      <alignment horizontal="left" vertical="center"/>
    </xf>
    <xf numFmtId="0" fontId="15" fillId="8" borderId="41" xfId="14" applyFont="1" applyFill="1" applyBorder="1" applyAlignment="1">
      <alignment horizontal="right" vertical="center"/>
    </xf>
    <xf numFmtId="170" fontId="26" fillId="40" borderId="51" xfId="2" applyNumberFormat="1" applyFont="1" applyFill="1" applyBorder="1" applyAlignment="1">
      <alignment horizontal="center" vertical="center"/>
    </xf>
    <xf numFmtId="170" fontId="26" fillId="40" borderId="32" xfId="2" applyNumberFormat="1" applyFont="1" applyFill="1" applyBorder="1" applyAlignment="1">
      <alignment horizontal="center" vertical="center"/>
    </xf>
    <xf numFmtId="0" fontId="51" fillId="8" borderId="0" xfId="1" applyFont="1" applyFill="1" applyAlignment="1">
      <alignment vertical="center"/>
    </xf>
    <xf numFmtId="0" fontId="19" fillId="28" borderId="5" xfId="2" applyFont="1" applyFill="1" applyBorder="1" applyAlignment="1">
      <alignment horizontal="center" vertical="center" wrapText="1"/>
    </xf>
    <xf numFmtId="0" fontId="52" fillId="8" borderId="4" xfId="2" applyFont="1" applyFill="1" applyBorder="1" applyAlignment="1">
      <alignment horizontal="center" vertical="center"/>
    </xf>
    <xf numFmtId="0" fontId="52" fillId="8" borderId="0" xfId="2" applyFont="1" applyFill="1" applyAlignment="1">
      <alignment horizontal="center" vertical="center"/>
    </xf>
    <xf numFmtId="0" fontId="36" fillId="8" borderId="0" xfId="1" applyFont="1" applyFill="1" applyAlignment="1">
      <alignment vertical="center"/>
    </xf>
    <xf numFmtId="0" fontId="19" fillId="8" borderId="5" xfId="2" applyFont="1" applyFill="1" applyBorder="1" applyAlignment="1" applyProtection="1">
      <alignment horizontal="center" vertical="center"/>
      <protection locked="0"/>
    </xf>
    <xf numFmtId="0" fontId="41" fillId="8" borderId="21" xfId="2" applyFont="1" applyFill="1" applyBorder="1" applyAlignment="1" applyProtection="1">
      <alignment horizontal="left" vertical="center"/>
      <protection locked="0"/>
    </xf>
    <xf numFmtId="0" fontId="26" fillId="23" borderId="52" xfId="2" applyFont="1" applyFill="1" applyBorder="1" applyAlignment="1" applyProtection="1">
      <alignment horizontal="center" vertical="center"/>
      <protection locked="0"/>
    </xf>
    <xf numFmtId="0" fontId="0" fillId="0" borderId="4" xfId="0" applyBorder="1" applyAlignment="1">
      <alignment vertical="center"/>
    </xf>
    <xf numFmtId="0" fontId="8" fillId="41" borderId="4" xfId="1" applyFont="1" applyFill="1" applyBorder="1" applyAlignment="1">
      <alignment horizontal="center" vertical="center" wrapText="1"/>
    </xf>
    <xf numFmtId="0" fontId="8" fillId="42" borderId="21" xfId="1" applyFont="1" applyFill="1" applyBorder="1" applyAlignment="1">
      <alignment horizontal="center" vertical="center"/>
    </xf>
    <xf numFmtId="0" fontId="34" fillId="25" borderId="56" xfId="15" applyFont="1" applyFill="1" applyBorder="1" applyAlignment="1">
      <alignment horizontal="center" vertical="center"/>
    </xf>
    <xf numFmtId="0" fontId="55" fillId="6" borderId="0" xfId="2" applyFont="1" applyFill="1" applyAlignment="1">
      <alignment horizontal="center" vertical="center"/>
    </xf>
    <xf numFmtId="0" fontId="56" fillId="41" borderId="0" xfId="1" applyFont="1" applyFill="1" applyAlignment="1">
      <alignment horizontal="center" vertical="center"/>
    </xf>
    <xf numFmtId="0" fontId="5" fillId="16" borderId="26" xfId="4" applyFont="1" applyFill="1" applyBorder="1" applyAlignment="1">
      <alignment horizontal="center" vertical="center"/>
    </xf>
    <xf numFmtId="0" fontId="10" fillId="14" borderId="0" xfId="2" applyFont="1" applyFill="1" applyAlignment="1" applyProtection="1">
      <alignment horizontal="right" vertical="center"/>
      <protection hidden="1"/>
    </xf>
    <xf numFmtId="0" fontId="10" fillId="14" borderId="0" xfId="2" applyFont="1" applyFill="1" applyAlignment="1">
      <alignment vertical="center" wrapText="1"/>
    </xf>
    <xf numFmtId="0" fontId="29" fillId="6" borderId="20" xfId="17" applyFont="1" applyFill="1" applyBorder="1" applyAlignment="1">
      <alignment horizontal="center" vertical="center"/>
    </xf>
    <xf numFmtId="0" fontId="10" fillId="45" borderId="0" xfId="2" applyFont="1" applyFill="1" applyAlignment="1" applyProtection="1">
      <alignment horizontal="left" vertical="center"/>
      <protection hidden="1"/>
    </xf>
    <xf numFmtId="0" fontId="34" fillId="25" borderId="58" xfId="15" applyFont="1" applyFill="1" applyBorder="1" applyAlignment="1">
      <alignment horizontal="center" vertical="center"/>
    </xf>
    <xf numFmtId="0" fontId="13" fillId="8" borderId="0" xfId="2" applyFont="1" applyFill="1" applyAlignment="1">
      <alignment horizontal="left" vertical="center"/>
    </xf>
    <xf numFmtId="167" fontId="60" fillId="8" borderId="5" xfId="2" applyNumberFormat="1" applyFont="1" applyFill="1" applyBorder="1" applyAlignment="1" applyProtection="1">
      <alignment vertical="center"/>
      <protection hidden="1"/>
    </xf>
    <xf numFmtId="0" fontId="61" fillId="8" borderId="4" xfId="2" applyFont="1" applyFill="1" applyBorder="1" applyAlignment="1">
      <alignment horizontal="center" vertical="center"/>
    </xf>
    <xf numFmtId="0" fontId="61" fillId="8" borderId="0" xfId="2" applyFont="1" applyFill="1" applyAlignment="1">
      <alignment horizontal="center" vertical="center"/>
    </xf>
    <xf numFmtId="0" fontId="42" fillId="8" borderId="5" xfId="2" applyFont="1" applyFill="1" applyBorder="1" applyAlignment="1">
      <alignment vertical="center"/>
    </xf>
    <xf numFmtId="0" fontId="45" fillId="28" borderId="63" xfId="0" applyFont="1" applyFill="1" applyBorder="1" applyAlignment="1">
      <alignment horizontal="left" vertical="center"/>
    </xf>
    <xf numFmtId="0" fontId="45" fillId="28" borderId="9" xfId="0" applyFont="1" applyFill="1" applyBorder="1" applyAlignment="1">
      <alignment horizontal="center" vertical="center"/>
    </xf>
    <xf numFmtId="0" fontId="15" fillId="47" borderId="4" xfId="1" applyFont="1" applyFill="1" applyBorder="1" applyAlignment="1">
      <alignment horizontal="right" vertical="center"/>
    </xf>
    <xf numFmtId="0" fontId="62" fillId="6" borderId="59" xfId="0" applyFont="1" applyFill="1" applyBorder="1" applyAlignment="1">
      <alignment horizontal="center" vertical="center"/>
    </xf>
    <xf numFmtId="0" fontId="62" fillId="6" borderId="0" xfId="0" applyFont="1" applyFill="1" applyAlignment="1">
      <alignment horizontal="center" vertical="center"/>
    </xf>
    <xf numFmtId="0" fontId="62" fillId="6" borderId="0" xfId="0" applyFont="1" applyFill="1" applyAlignment="1">
      <alignment horizontal="center" vertical="center" wrapText="1"/>
    </xf>
    <xf numFmtId="0" fontId="10" fillId="8" borderId="0" xfId="2" applyFont="1" applyFill="1" applyAlignment="1">
      <alignment horizontal="left" vertical="center"/>
    </xf>
    <xf numFmtId="0" fontId="10" fillId="8" borderId="5" xfId="2" applyFont="1" applyFill="1" applyBorder="1" applyAlignment="1">
      <alignment horizontal="left" vertical="center"/>
    </xf>
    <xf numFmtId="0" fontId="17" fillId="8" borderId="0" xfId="0" applyFont="1" applyFill="1"/>
    <xf numFmtId="0" fontId="0" fillId="8" borderId="4" xfId="0" applyFill="1" applyBorder="1"/>
    <xf numFmtId="0" fontId="63" fillId="5" borderId="0" xfId="5" applyFont="1" applyFill="1" applyAlignment="1">
      <alignment vertical="center"/>
    </xf>
    <xf numFmtId="0" fontId="36" fillId="6" borderId="61" xfId="0" applyFont="1" applyFill="1" applyBorder="1" applyAlignment="1">
      <alignment horizontal="left" vertical="center"/>
    </xf>
    <xf numFmtId="0" fontId="42" fillId="8" borderId="4" xfId="2" applyFont="1" applyFill="1" applyBorder="1" applyAlignment="1">
      <alignment vertical="center"/>
    </xf>
    <xf numFmtId="1" fontId="15" fillId="8" borderId="0" xfId="2" applyNumberFormat="1" applyFont="1" applyFill="1" applyAlignment="1" applyProtection="1">
      <alignment vertical="center" wrapText="1"/>
      <protection hidden="1"/>
    </xf>
    <xf numFmtId="1" fontId="19" fillId="49" borderId="5" xfId="2" applyNumberFormat="1" applyFont="1" applyFill="1" applyBorder="1" applyAlignment="1" applyProtection="1">
      <alignment horizontal="center" vertical="center"/>
      <protection hidden="1"/>
    </xf>
    <xf numFmtId="0" fontId="17" fillId="8" borderId="4" xfId="0" applyFont="1" applyFill="1" applyBorder="1"/>
    <xf numFmtId="0" fontId="66" fillId="8" borderId="0" xfId="0" applyFont="1" applyFill="1" applyAlignment="1">
      <alignment horizontal="center" vertical="center"/>
    </xf>
    <xf numFmtId="0" fontId="68" fillId="8" borderId="0" xfId="16" applyFont="1" applyFill="1" applyAlignment="1">
      <alignment horizontal="left" vertical="center"/>
    </xf>
    <xf numFmtId="0" fontId="69" fillId="28" borderId="0" xfId="2" applyFont="1" applyFill="1" applyAlignment="1">
      <alignment horizontal="left" vertical="center"/>
    </xf>
    <xf numFmtId="0" fontId="67" fillId="28" borderId="21" xfId="2" applyFont="1" applyFill="1" applyBorder="1" applyAlignment="1">
      <alignment horizontal="center" vertical="center"/>
    </xf>
    <xf numFmtId="0" fontId="19" fillId="8" borderId="5" xfId="2" applyFont="1" applyFill="1" applyBorder="1" applyAlignment="1">
      <alignment horizontal="right" vertical="center"/>
    </xf>
    <xf numFmtId="0" fontId="10" fillId="8" borderId="0" xfId="18" applyFont="1" applyFill="1" applyAlignment="1">
      <alignment vertical="center"/>
    </xf>
    <xf numFmtId="0" fontId="72" fillId="8" borderId="5" xfId="19" applyFont="1" applyFill="1" applyBorder="1" applyAlignment="1">
      <alignment vertical="center"/>
    </xf>
    <xf numFmtId="0" fontId="29" fillId="8" borderId="0" xfId="18" applyFont="1" applyFill="1" applyAlignment="1">
      <alignment horizontal="left" vertical="center"/>
    </xf>
    <xf numFmtId="0" fontId="19" fillId="8" borderId="5" xfId="19" applyFont="1" applyFill="1" applyBorder="1" applyAlignment="1">
      <alignment vertical="center"/>
    </xf>
    <xf numFmtId="0" fontId="73" fillId="5" borderId="0" xfId="5" applyFont="1" applyFill="1" applyAlignment="1">
      <alignment vertical="center"/>
    </xf>
    <xf numFmtId="0" fontId="17" fillId="5" borderId="0" xfId="5" applyFont="1" applyFill="1" applyAlignment="1">
      <alignment horizontal="right" vertical="center"/>
    </xf>
    <xf numFmtId="0" fontId="14" fillId="13" borderId="65" xfId="2" applyFont="1" applyFill="1" applyBorder="1" applyAlignment="1" applyProtection="1">
      <alignment horizontal="center" vertical="center" textRotation="90"/>
      <protection locked="0"/>
    </xf>
    <xf numFmtId="0" fontId="75" fillId="16" borderId="61" xfId="2" applyFont="1" applyFill="1" applyBorder="1" applyAlignment="1">
      <alignment horizontal="right" vertical="center"/>
    </xf>
    <xf numFmtId="0" fontId="76" fillId="27" borderId="61" xfId="2" applyFont="1" applyFill="1" applyBorder="1" applyAlignment="1" applyProtection="1">
      <alignment horizontal="center" vertical="center" wrapText="1"/>
      <protection hidden="1"/>
    </xf>
    <xf numFmtId="0" fontId="42" fillId="8" borderId="5" xfId="1" applyFont="1" applyFill="1" applyBorder="1" applyAlignment="1">
      <alignment vertical="center"/>
    </xf>
    <xf numFmtId="0" fontId="77" fillId="10" borderId="0" xfId="2" applyFont="1" applyFill="1" applyAlignment="1" applyProtection="1">
      <alignment vertical="center"/>
      <protection hidden="1"/>
    </xf>
    <xf numFmtId="0" fontId="78" fillId="10" borderId="0" xfId="2" applyFont="1" applyFill="1" applyAlignment="1" applyProtection="1">
      <alignment vertical="center"/>
      <protection hidden="1"/>
    </xf>
    <xf numFmtId="0" fontId="32" fillId="8" borderId="5" xfId="5" applyFont="1" applyFill="1" applyBorder="1" applyAlignment="1">
      <alignment horizontal="right" vertical="center"/>
    </xf>
    <xf numFmtId="0" fontId="42" fillId="52" borderId="5" xfId="21" applyFont="1" applyFill="1" applyBorder="1" applyAlignment="1">
      <alignment horizontal="center" vertical="center"/>
    </xf>
    <xf numFmtId="0" fontId="79" fillId="6" borderId="0" xfId="2" applyFont="1" applyFill="1" applyAlignment="1">
      <alignment horizontal="center" vertical="center"/>
    </xf>
    <xf numFmtId="0" fontId="79" fillId="6" borderId="18" xfId="2" applyFont="1" applyFill="1" applyBorder="1" applyAlignment="1">
      <alignment horizontal="center" vertical="center"/>
    </xf>
    <xf numFmtId="0" fontId="79" fillId="6" borderId="60" xfId="2" applyFont="1" applyFill="1" applyBorder="1" applyAlignment="1">
      <alignment horizontal="center" vertical="center"/>
    </xf>
    <xf numFmtId="0" fontId="79" fillId="6" borderId="21" xfId="2" applyFont="1" applyFill="1" applyBorder="1" applyAlignment="1">
      <alignment horizontal="center" vertical="center"/>
    </xf>
    <xf numFmtId="0" fontId="79" fillId="6" borderId="67" xfId="2" applyFont="1" applyFill="1" applyBorder="1" applyAlignment="1">
      <alignment horizontal="center" vertical="center"/>
    </xf>
    <xf numFmtId="167" fontId="79" fillId="6" borderId="68" xfId="2" applyNumberFormat="1" applyFont="1" applyFill="1" applyBorder="1" applyAlignment="1">
      <alignment horizontal="center" vertical="center"/>
    </xf>
    <xf numFmtId="0" fontId="79" fillId="6" borderId="68" xfId="2" applyFont="1" applyFill="1" applyBorder="1" applyAlignment="1">
      <alignment horizontal="center" vertical="center"/>
    </xf>
    <xf numFmtId="171" fontId="79" fillId="6" borderId="68" xfId="2" applyNumberFormat="1" applyFont="1" applyFill="1" applyBorder="1" applyAlignment="1">
      <alignment horizontal="center" vertical="center"/>
    </xf>
    <xf numFmtId="0" fontId="11" fillId="8" borderId="5" xfId="19" applyFont="1" applyFill="1" applyBorder="1" applyAlignment="1">
      <alignment vertical="center"/>
    </xf>
    <xf numFmtId="0" fontId="80" fillId="10" borderId="37" xfId="2" applyFont="1" applyFill="1" applyBorder="1" applyAlignment="1" applyProtection="1">
      <alignment horizontal="center" vertical="center"/>
      <protection hidden="1"/>
    </xf>
    <xf numFmtId="0" fontId="80" fillId="10" borderId="70" xfId="2" applyFont="1" applyFill="1" applyBorder="1" applyAlignment="1" applyProtection="1">
      <alignment horizontal="center" vertical="center"/>
      <protection hidden="1"/>
    </xf>
    <xf numFmtId="0" fontId="49" fillId="39" borderId="71" xfId="2" applyFont="1" applyFill="1" applyBorder="1" applyAlignment="1" applyProtection="1">
      <alignment horizontal="center" vertical="center"/>
      <protection hidden="1"/>
    </xf>
    <xf numFmtId="0" fontId="15" fillId="53" borderId="72" xfId="2" applyFont="1" applyFill="1" applyBorder="1" applyAlignment="1" applyProtection="1">
      <alignment horizontal="center" vertical="center"/>
      <protection hidden="1"/>
    </xf>
    <xf numFmtId="0" fontId="80" fillId="24" borderId="37" xfId="2" applyFont="1" applyFill="1" applyBorder="1" applyAlignment="1" applyProtection="1">
      <alignment horizontal="center" vertical="center"/>
      <protection hidden="1"/>
    </xf>
    <xf numFmtId="0" fontId="15" fillId="38" borderId="37" xfId="2" applyFont="1" applyFill="1" applyBorder="1" applyAlignment="1" applyProtection="1">
      <alignment horizontal="center" vertical="center"/>
      <protection hidden="1"/>
    </xf>
    <xf numFmtId="0" fontId="42" fillId="8" borderId="0" xfId="2" applyFont="1" applyFill="1" applyAlignment="1">
      <alignment horizontal="left" vertical="center"/>
    </xf>
    <xf numFmtId="0" fontId="0" fillId="8" borderId="20" xfId="0" applyFill="1" applyBorder="1"/>
    <xf numFmtId="0" fontId="30" fillId="8" borderId="20" xfId="2" applyFont="1" applyFill="1" applyBorder="1" applyAlignment="1" applyProtection="1">
      <alignment horizontal="left" vertical="center"/>
      <protection locked="0"/>
    </xf>
    <xf numFmtId="0" fontId="1" fillId="8" borderId="0" xfId="1" applyFill="1" applyAlignment="1">
      <alignment horizontal="left" vertical="center"/>
    </xf>
    <xf numFmtId="0" fontId="30" fillId="8" borderId="18" xfId="2" applyFont="1" applyFill="1" applyBorder="1" applyAlignment="1" applyProtection="1">
      <alignment horizontal="left" vertical="center"/>
      <protection locked="0"/>
    </xf>
    <xf numFmtId="0" fontId="8" fillId="8" borderId="18" xfId="2" applyFont="1" applyFill="1" applyBorder="1" applyAlignment="1" applyProtection="1">
      <alignment horizontal="left" vertical="center"/>
      <protection locked="0"/>
    </xf>
    <xf numFmtId="0" fontId="81" fillId="8" borderId="5" xfId="2" applyFont="1" applyFill="1" applyBorder="1" applyAlignment="1">
      <alignment horizontal="left" vertical="center"/>
    </xf>
    <xf numFmtId="0" fontId="31" fillId="8" borderId="19" xfId="9" applyFont="1" applyFill="1" applyBorder="1" applyAlignment="1">
      <alignment horizontal="right" vertical="center"/>
    </xf>
    <xf numFmtId="0" fontId="31" fillId="8" borderId="20" xfId="9" applyFont="1" applyFill="1" applyBorder="1" applyAlignment="1">
      <alignment horizontal="right" vertical="center"/>
    </xf>
    <xf numFmtId="164" fontId="32" fillId="8" borderId="20" xfId="10" applyNumberFormat="1" applyFont="1" applyFill="1" applyBorder="1" applyAlignment="1">
      <alignment vertical="center"/>
    </xf>
    <xf numFmtId="0" fontId="11" fillId="8" borderId="0" xfId="19" applyFont="1" applyFill="1" applyAlignment="1">
      <alignment horizontal="left" vertical="center" wrapText="1"/>
    </xf>
    <xf numFmtId="0" fontId="11" fillId="8" borderId="5" xfId="19" applyFont="1" applyFill="1" applyBorder="1" applyAlignment="1">
      <alignment horizontal="left" vertical="center" wrapText="1"/>
    </xf>
    <xf numFmtId="0" fontId="38" fillId="28" borderId="4" xfId="12" applyFont="1" applyFill="1" applyBorder="1" applyAlignment="1">
      <alignment horizontal="center" vertical="center"/>
    </xf>
    <xf numFmtId="0" fontId="17" fillId="8" borderId="0" xfId="3" applyFont="1" applyFill="1" applyAlignment="1">
      <alignment horizontal="right" vertical="center"/>
    </xf>
    <xf numFmtId="0" fontId="17" fillId="6" borderId="0" xfId="3" applyFont="1" applyFill="1" applyAlignment="1">
      <alignment horizontal="right" vertical="center"/>
    </xf>
    <xf numFmtId="0" fontId="67" fillId="8" borderId="0" xfId="2" applyFont="1" applyFill="1" applyAlignment="1">
      <alignment horizontal="left" vertical="center"/>
    </xf>
    <xf numFmtId="0" fontId="30" fillId="24" borderId="5" xfId="21" applyFont="1" applyFill="1" applyBorder="1" applyAlignment="1">
      <alignment horizontal="center" vertical="center"/>
    </xf>
    <xf numFmtId="0" fontId="82" fillId="8" borderId="0" xfId="2" applyFont="1" applyFill="1" applyAlignment="1" applyProtection="1">
      <alignment vertical="center"/>
      <protection hidden="1"/>
    </xf>
    <xf numFmtId="0" fontId="11" fillId="8" borderId="5" xfId="1" applyFont="1" applyFill="1" applyBorder="1" applyAlignment="1">
      <alignment horizontal="left" vertical="center"/>
    </xf>
    <xf numFmtId="0" fontId="20" fillId="16" borderId="73" xfId="16" applyFont="1" applyFill="1" applyBorder="1" applyAlignment="1">
      <alignment horizontal="right" vertical="center"/>
    </xf>
    <xf numFmtId="0" fontId="20" fillId="16" borderId="74" xfId="16" applyFont="1" applyFill="1" applyBorder="1" applyAlignment="1">
      <alignment horizontal="right" vertical="center"/>
    </xf>
    <xf numFmtId="0" fontId="33" fillId="16" borderId="64" xfId="4" applyFont="1" applyFill="1" applyBorder="1" applyAlignment="1">
      <alignment horizontal="center" vertical="center"/>
    </xf>
    <xf numFmtId="0" fontId="17" fillId="8" borderId="75" xfId="2" applyFont="1" applyFill="1" applyBorder="1" applyAlignment="1">
      <alignment horizontal="left" vertical="center"/>
    </xf>
    <xf numFmtId="173" fontId="17" fillId="8" borderId="76" xfId="2" applyNumberFormat="1" applyFont="1" applyFill="1" applyBorder="1" applyAlignment="1">
      <alignment horizontal="center" vertical="center"/>
    </xf>
    <xf numFmtId="164" fontId="22" fillId="8" borderId="34" xfId="2" applyNumberFormat="1" applyFont="1" applyFill="1" applyBorder="1" applyAlignment="1">
      <alignment horizontal="center" vertical="center"/>
    </xf>
    <xf numFmtId="164" fontId="54" fillId="6" borderId="0" xfId="2" applyNumberFormat="1" applyFont="1" applyFill="1" applyAlignment="1">
      <alignment horizontal="center" vertical="center"/>
    </xf>
    <xf numFmtId="1" fontId="84" fillId="28" borderId="77" xfId="2" applyNumberFormat="1" applyFont="1" applyFill="1" applyBorder="1" applyAlignment="1">
      <alignment horizontal="center" vertical="center"/>
    </xf>
    <xf numFmtId="0" fontId="29" fillId="6" borderId="0" xfId="17" applyFont="1" applyFill="1" applyAlignment="1">
      <alignment horizontal="center" vertical="center"/>
    </xf>
    <xf numFmtId="1" fontId="27" fillId="28" borderId="77" xfId="2" applyNumberFormat="1" applyFont="1" applyFill="1" applyBorder="1" applyAlignment="1">
      <alignment horizontal="center" vertical="center"/>
    </xf>
    <xf numFmtId="167" fontId="27" fillId="56" borderId="77" xfId="2" applyNumberFormat="1" applyFont="1" applyFill="1" applyBorder="1" applyAlignment="1">
      <alignment horizontal="center" vertical="center"/>
    </xf>
    <xf numFmtId="0" fontId="30" fillId="6" borderId="0" xfId="8" applyFont="1" applyFill="1" applyAlignment="1">
      <alignment horizontal="center" vertical="center"/>
    </xf>
    <xf numFmtId="167" fontId="85" fillId="28" borderId="78" xfId="2" applyNumberFormat="1" applyFont="1" applyFill="1" applyBorder="1" applyAlignment="1">
      <alignment horizontal="center" vertical="center"/>
    </xf>
    <xf numFmtId="0" fontId="83" fillId="8" borderId="72" xfId="2" applyFont="1" applyFill="1" applyBorder="1" applyAlignment="1" applyProtection="1">
      <alignment vertical="center"/>
      <protection hidden="1"/>
    </xf>
    <xf numFmtId="167" fontId="27" fillId="56" borderId="79" xfId="2" applyNumberFormat="1" applyFont="1" applyFill="1" applyBorder="1" applyAlignment="1">
      <alignment horizontal="center" vertical="center"/>
    </xf>
    <xf numFmtId="0" fontId="17" fillId="58" borderId="80" xfId="2" applyFont="1" applyFill="1" applyBorder="1" applyAlignment="1">
      <alignment horizontal="left" vertical="center"/>
    </xf>
    <xf numFmtId="173" fontId="17" fillId="58" borderId="81" xfId="2" applyNumberFormat="1" applyFont="1" applyFill="1" applyBorder="1" applyAlignment="1">
      <alignment horizontal="center" vertical="center"/>
    </xf>
    <xf numFmtId="164" fontId="22" fillId="59" borderId="34" xfId="2" applyNumberFormat="1" applyFont="1" applyFill="1" applyBorder="1" applyAlignment="1">
      <alignment horizontal="center" vertical="center"/>
    </xf>
    <xf numFmtId="0" fontId="51" fillId="8" borderId="0" xfId="1" applyFont="1" applyFill="1" applyAlignment="1">
      <alignment horizontal="left" vertical="center"/>
    </xf>
    <xf numFmtId="0" fontId="51" fillId="8" borderId="0" xfId="4" applyFont="1" applyFill="1" applyAlignment="1">
      <alignment vertical="center"/>
    </xf>
    <xf numFmtId="0" fontId="86" fillId="8" borderId="0" xfId="2" applyFont="1" applyFill="1" applyAlignment="1">
      <alignment horizontal="left" vertical="center"/>
    </xf>
    <xf numFmtId="0" fontId="86" fillId="8" borderId="5" xfId="2" applyFont="1" applyFill="1" applyBorder="1" applyAlignment="1">
      <alignment horizontal="left" vertical="center"/>
    </xf>
    <xf numFmtId="0" fontId="68" fillId="63" borderId="5" xfId="2" applyFont="1" applyFill="1" applyBorder="1" applyAlignment="1" applyProtection="1">
      <alignment horizontal="right" vertical="center"/>
      <protection hidden="1"/>
    </xf>
    <xf numFmtId="0" fontId="1" fillId="0" borderId="0" xfId="1" applyAlignment="1">
      <alignment vertical="center"/>
    </xf>
    <xf numFmtId="0" fontId="1" fillId="0" borderId="5" xfId="1" applyBorder="1" applyAlignment="1">
      <alignment vertical="center"/>
    </xf>
    <xf numFmtId="0" fontId="83" fillId="8" borderId="82" xfId="2" applyFont="1" applyFill="1" applyBorder="1" applyAlignment="1" applyProtection="1">
      <alignment vertical="center"/>
      <protection hidden="1"/>
    </xf>
    <xf numFmtId="1" fontId="27" fillId="28" borderId="83" xfId="2" applyNumberFormat="1" applyFont="1" applyFill="1" applyBorder="1" applyAlignment="1">
      <alignment horizontal="center" vertical="center"/>
    </xf>
    <xf numFmtId="0" fontId="11" fillId="0" borderId="0" xfId="1" applyFont="1" applyAlignment="1">
      <alignment vertical="center"/>
    </xf>
    <xf numFmtId="0" fontId="15" fillId="8" borderId="5" xfId="2" quotePrefix="1" applyFont="1" applyFill="1" applyBorder="1" applyAlignment="1" applyProtection="1">
      <alignment vertical="center"/>
      <protection hidden="1"/>
    </xf>
    <xf numFmtId="0" fontId="15" fillId="8" borderId="50" xfId="2" applyFont="1" applyFill="1" applyBorder="1" applyAlignment="1" applyProtection="1">
      <alignment horizontal="right" vertical="center"/>
      <protection hidden="1"/>
    </xf>
    <xf numFmtId="0" fontId="15" fillId="8" borderId="82" xfId="2" applyFont="1" applyFill="1" applyBorder="1" applyAlignment="1" applyProtection="1">
      <alignment horizontal="right" vertical="center"/>
      <protection hidden="1"/>
    </xf>
    <xf numFmtId="0" fontId="1" fillId="8" borderId="8" xfId="1" applyFill="1" applyBorder="1"/>
    <xf numFmtId="167" fontId="84" fillId="28" borderId="77" xfId="2" applyNumberFormat="1" applyFont="1" applyFill="1" applyBorder="1" applyAlignment="1">
      <alignment horizontal="center" vertical="center"/>
    </xf>
    <xf numFmtId="0" fontId="15" fillId="8" borderId="60" xfId="2" applyFont="1" applyFill="1" applyBorder="1" applyAlignment="1" applyProtection="1">
      <alignment horizontal="right" vertical="center"/>
      <protection hidden="1"/>
    </xf>
    <xf numFmtId="0" fontId="15" fillId="8" borderId="21" xfId="2" applyFont="1" applyFill="1" applyBorder="1" applyAlignment="1" applyProtection="1">
      <alignment horizontal="right" vertical="center"/>
      <protection hidden="1"/>
    </xf>
    <xf numFmtId="0" fontId="29" fillId="6" borderId="84" xfId="17" applyFont="1" applyFill="1" applyBorder="1" applyAlignment="1">
      <alignment horizontal="center" vertical="center"/>
    </xf>
    <xf numFmtId="2" fontId="84" fillId="28" borderId="77" xfId="2" applyNumberFormat="1" applyFont="1" applyFill="1" applyBorder="1" applyAlignment="1">
      <alignment horizontal="center" vertical="center"/>
    </xf>
    <xf numFmtId="0" fontId="15" fillId="8" borderId="21" xfId="2" applyFont="1" applyFill="1" applyBorder="1" applyAlignment="1" applyProtection="1">
      <alignment horizontal="center" vertical="center"/>
      <protection hidden="1"/>
    </xf>
    <xf numFmtId="0" fontId="74" fillId="69" borderId="85" xfId="1" applyFont="1" applyFill="1" applyBorder="1" applyAlignment="1">
      <alignment horizontal="centerContinuous" vertical="center"/>
    </xf>
    <xf numFmtId="0" fontId="74" fillId="69" borderId="86" xfId="1" applyFont="1" applyFill="1" applyBorder="1" applyAlignment="1">
      <alignment horizontal="centerContinuous" vertical="center"/>
    </xf>
    <xf numFmtId="0" fontId="81" fillId="8" borderId="71" xfId="2" applyFont="1" applyFill="1" applyBorder="1" applyAlignment="1">
      <alignment horizontal="center" vertical="center"/>
    </xf>
    <xf numFmtId="0" fontId="81" fillId="28" borderId="72" xfId="2" applyFont="1" applyFill="1" applyBorder="1" applyAlignment="1">
      <alignment horizontal="center" vertical="center"/>
    </xf>
    <xf numFmtId="0" fontId="81" fillId="28" borderId="71" xfId="2" applyFont="1" applyFill="1" applyBorder="1" applyAlignment="1">
      <alignment horizontal="center" vertical="center"/>
    </xf>
    <xf numFmtId="0" fontId="49" fillId="39" borderId="72" xfId="2" applyFont="1" applyFill="1" applyBorder="1" applyAlignment="1" applyProtection="1">
      <alignment horizontal="center" vertical="center"/>
      <protection hidden="1"/>
    </xf>
    <xf numFmtId="0" fontId="34" fillId="39" borderId="71" xfId="2" applyFont="1" applyFill="1" applyBorder="1" applyAlignment="1" applyProtection="1">
      <alignment horizontal="center" vertical="center"/>
      <protection hidden="1"/>
    </xf>
    <xf numFmtId="0" fontId="80" fillId="24" borderId="71" xfId="2" applyFont="1" applyFill="1" applyBorder="1" applyAlignment="1" applyProtection="1">
      <alignment horizontal="center" vertical="center"/>
      <protection hidden="1"/>
    </xf>
    <xf numFmtId="0" fontId="80" fillId="38" borderId="72" xfId="2" applyFont="1" applyFill="1" applyBorder="1" applyAlignment="1" applyProtection="1">
      <alignment horizontal="center" vertical="center"/>
      <protection hidden="1"/>
    </xf>
    <xf numFmtId="0" fontId="80" fillId="10" borderId="71" xfId="2" applyFont="1" applyFill="1" applyBorder="1" applyAlignment="1" applyProtection="1">
      <alignment horizontal="center" vertical="center"/>
      <protection hidden="1"/>
    </xf>
    <xf numFmtId="0" fontId="80" fillId="10" borderId="72" xfId="2" applyFont="1" applyFill="1" applyBorder="1" applyAlignment="1" applyProtection="1">
      <alignment horizontal="center" vertical="center"/>
      <protection hidden="1"/>
    </xf>
    <xf numFmtId="0" fontId="80" fillId="24" borderId="72" xfId="2" applyFont="1" applyFill="1" applyBorder="1" applyAlignment="1" applyProtection="1">
      <alignment horizontal="center" vertical="center"/>
      <protection hidden="1"/>
    </xf>
    <xf numFmtId="164" fontId="54" fillId="8" borderId="34" xfId="2" applyNumberFormat="1" applyFont="1" applyFill="1" applyBorder="1" applyAlignment="1">
      <alignment horizontal="center" vertical="center"/>
    </xf>
    <xf numFmtId="0" fontId="87" fillId="8" borderId="0" xfId="1" applyFont="1" applyFill="1" applyAlignment="1">
      <alignment vertical="center"/>
    </xf>
    <xf numFmtId="0" fontId="51" fillId="8" borderId="5" xfId="1" applyFont="1" applyFill="1" applyBorder="1" applyAlignment="1">
      <alignment vertical="center"/>
    </xf>
    <xf numFmtId="0" fontId="88" fillId="8" borderId="0" xfId="2" applyFont="1" applyFill="1" applyAlignment="1">
      <alignment horizontal="left" vertical="center"/>
    </xf>
    <xf numFmtId="0" fontId="65" fillId="8" borderId="5" xfId="2" applyFont="1" applyFill="1" applyBorder="1" applyAlignment="1">
      <alignment horizontal="left" vertical="center"/>
    </xf>
    <xf numFmtId="0" fontId="34" fillId="25" borderId="54" xfId="15" applyFont="1" applyFill="1" applyBorder="1" applyAlignment="1">
      <alignment horizontal="center" vertical="center"/>
    </xf>
    <xf numFmtId="1" fontId="27" fillId="56" borderId="79" xfId="2" applyNumberFormat="1" applyFont="1" applyFill="1" applyBorder="1" applyAlignment="1">
      <alignment horizontal="center" vertical="center"/>
    </xf>
    <xf numFmtId="0" fontId="89" fillId="8" borderId="5" xfId="2" applyFont="1" applyFill="1" applyBorder="1" applyAlignment="1">
      <alignment horizontal="left" vertical="center"/>
    </xf>
    <xf numFmtId="0" fontId="80" fillId="38" borderId="37" xfId="2" applyFont="1" applyFill="1" applyBorder="1" applyAlignment="1" applyProtection="1">
      <alignment horizontal="center" vertical="center"/>
      <protection hidden="1"/>
    </xf>
    <xf numFmtId="173" fontId="17" fillId="58" borderId="87" xfId="2" applyNumberFormat="1" applyFont="1" applyFill="1" applyBorder="1" applyAlignment="1">
      <alignment horizontal="center" vertical="center"/>
    </xf>
    <xf numFmtId="164" fontId="22" fillId="59" borderId="0" xfId="2" applyNumberFormat="1" applyFont="1" applyFill="1" applyAlignment="1">
      <alignment horizontal="center" vertical="center"/>
    </xf>
    <xf numFmtId="0" fontId="8" fillId="0" borderId="0" xfId="1" applyFont="1" applyAlignment="1">
      <alignment horizontal="center" vertical="center"/>
    </xf>
    <xf numFmtId="0" fontId="26" fillId="74" borderId="20" xfId="9" applyFont="1" applyFill="1" applyBorder="1" applyAlignment="1">
      <alignment horizontal="center" vertical="center"/>
    </xf>
    <xf numFmtId="0" fontId="26" fillId="0" borderId="0" xfId="1" applyFont="1" applyAlignment="1">
      <alignment horizontal="center" vertical="center"/>
    </xf>
    <xf numFmtId="0" fontId="91" fillId="8" borderId="5" xfId="2" applyFont="1" applyFill="1" applyBorder="1" applyAlignment="1">
      <alignment horizontal="left" vertical="center"/>
    </xf>
    <xf numFmtId="170" fontId="26" fillId="40" borderId="88" xfId="2" applyNumberFormat="1" applyFont="1" applyFill="1" applyBorder="1" applyAlignment="1">
      <alignment horizontal="center" vertical="center"/>
    </xf>
    <xf numFmtId="0" fontId="10" fillId="8" borderId="0" xfId="1" applyFont="1" applyFill="1" applyAlignment="1">
      <alignment horizontal="left" vertical="center"/>
    </xf>
    <xf numFmtId="0" fontId="78" fillId="10" borderId="4" xfId="2" applyFont="1" applyFill="1" applyBorder="1" applyAlignment="1" applyProtection="1">
      <alignment vertical="center"/>
      <protection hidden="1"/>
    </xf>
    <xf numFmtId="0" fontId="32" fillId="8" borderId="0" xfId="5" applyFont="1" applyFill="1" applyAlignment="1">
      <alignment horizontal="right" vertical="center"/>
    </xf>
    <xf numFmtId="0" fontId="82" fillId="8" borderId="5" xfId="2" applyFont="1" applyFill="1" applyBorder="1" applyAlignment="1">
      <alignment horizontal="left" vertical="center"/>
    </xf>
    <xf numFmtId="0" fontId="92" fillId="68" borderId="4" xfId="2" applyFont="1" applyFill="1" applyBorder="1" applyAlignment="1">
      <alignment horizontal="left" vertical="center"/>
    </xf>
    <xf numFmtId="1" fontId="42" fillId="68" borderId="0" xfId="2" applyNumberFormat="1" applyFont="1" applyFill="1" applyAlignment="1">
      <alignment horizontal="center" vertical="center"/>
    </xf>
    <xf numFmtId="0" fontId="45" fillId="8" borderId="0" xfId="2" applyFont="1" applyFill="1" applyAlignment="1">
      <alignment horizontal="left" vertical="center"/>
    </xf>
    <xf numFmtId="0" fontId="17" fillId="8" borderId="4" xfId="16" applyFont="1" applyFill="1" applyBorder="1" applyAlignment="1">
      <alignment vertical="center" wrapText="1"/>
    </xf>
    <xf numFmtId="1" fontId="93" fillId="49" borderId="0" xfId="2" applyNumberFormat="1" applyFont="1" applyFill="1" applyAlignment="1" applyProtection="1">
      <alignment horizontal="center" vertical="center"/>
      <protection hidden="1"/>
    </xf>
    <xf numFmtId="0" fontId="72" fillId="8" borderId="0" xfId="16" applyFont="1" applyFill="1" applyAlignment="1">
      <alignment horizontal="left" vertical="center"/>
    </xf>
    <xf numFmtId="0" fontId="28" fillId="8" borderId="4" xfId="18" applyFont="1" applyFill="1" applyBorder="1" applyAlignment="1">
      <alignment horizontal="left" vertical="center"/>
    </xf>
    <xf numFmtId="164" fontId="54" fillId="8" borderId="0" xfId="2" applyNumberFormat="1" applyFont="1" applyFill="1" applyAlignment="1">
      <alignment horizontal="center" vertical="center"/>
    </xf>
    <xf numFmtId="0" fontId="28" fillId="8" borderId="0" xfId="18" applyFont="1" applyFill="1" applyAlignment="1">
      <alignment horizontal="left" vertical="center"/>
    </xf>
    <xf numFmtId="164" fontId="28" fillId="8" borderId="0" xfId="2" applyNumberFormat="1" applyFont="1" applyFill="1" applyAlignment="1">
      <alignment horizontal="center" vertical="center"/>
    </xf>
    <xf numFmtId="0" fontId="36" fillId="8" borderId="0" xfId="18" applyFont="1" applyFill="1" applyAlignment="1">
      <alignment vertical="center"/>
    </xf>
    <xf numFmtId="0" fontId="15" fillId="0" borderId="0" xfId="2" applyFont="1" applyAlignment="1">
      <alignment horizontal="center"/>
    </xf>
    <xf numFmtId="0" fontId="15" fillId="0" borderId="0" xfId="2" applyFont="1" applyAlignment="1">
      <alignment horizontal="left"/>
    </xf>
    <xf numFmtId="0" fontId="26" fillId="0" borderId="0" xfId="3" applyFont="1"/>
    <xf numFmtId="0" fontId="12" fillId="0" borderId="0" xfId="3" applyFont="1" applyAlignment="1">
      <alignment horizontal="center" vertical="center"/>
    </xf>
    <xf numFmtId="164" fontId="96" fillId="8" borderId="0" xfId="10" applyNumberFormat="1" applyFont="1" applyFill="1" applyAlignment="1">
      <alignment horizontal="left" vertical="center"/>
    </xf>
    <xf numFmtId="164" fontId="97" fillId="76" borderId="0" xfId="10" applyNumberFormat="1" applyFont="1" applyFill="1" applyAlignment="1">
      <alignment vertical="center"/>
    </xf>
    <xf numFmtId="0" fontId="11" fillId="8" borderId="0" xfId="0" applyFont="1" applyFill="1" applyAlignment="1">
      <alignment vertical="center"/>
    </xf>
    <xf numFmtId="0" fontId="98" fillId="2" borderId="0" xfId="2" applyFont="1" applyFill="1" applyAlignment="1">
      <alignment horizontal="left" vertical="center"/>
    </xf>
    <xf numFmtId="0" fontId="98" fillId="2" borderId="0" xfId="2" applyFont="1" applyFill="1" applyAlignment="1">
      <alignment horizontal="right" vertical="center"/>
    </xf>
    <xf numFmtId="0" fontId="8" fillId="6" borderId="2" xfId="2" applyFont="1" applyFill="1" applyBorder="1" applyAlignment="1" applyProtection="1">
      <alignment horizontal="center" vertical="center" textRotation="90"/>
      <protection locked="0"/>
    </xf>
    <xf numFmtId="0" fontId="67" fillId="8" borderId="0" xfId="2" applyFont="1" applyFill="1" applyAlignment="1" applyProtection="1">
      <alignment horizontal="right" vertical="center"/>
      <protection hidden="1"/>
    </xf>
    <xf numFmtId="0" fontId="34" fillId="8" borderId="0" xfId="2" applyFont="1" applyFill="1" applyAlignment="1" applyProtection="1">
      <alignment vertical="center"/>
      <protection hidden="1"/>
    </xf>
    <xf numFmtId="0" fontId="8" fillId="6" borderId="0" xfId="2" applyFont="1" applyFill="1" applyAlignment="1" applyProtection="1">
      <alignment horizontal="center" vertical="center" textRotation="90"/>
      <protection locked="0"/>
    </xf>
    <xf numFmtId="0" fontId="13" fillId="8" borderId="0" xfId="2" applyFont="1" applyFill="1" applyAlignment="1" applyProtection="1">
      <alignment vertical="center"/>
      <protection hidden="1"/>
    </xf>
    <xf numFmtId="0" fontId="99" fillId="8" borderId="0" xfId="2" applyFont="1" applyFill="1" applyAlignment="1" applyProtection="1">
      <alignment vertical="center" wrapText="1"/>
      <protection hidden="1"/>
    </xf>
    <xf numFmtId="0" fontId="36" fillId="8" borderId="0" xfId="0" applyFont="1" applyFill="1" applyAlignment="1">
      <alignment vertical="center"/>
    </xf>
    <xf numFmtId="0" fontId="100" fillId="2" borderId="0" xfId="2" applyFont="1" applyFill="1" applyAlignment="1">
      <alignment horizontal="left" vertical="center"/>
    </xf>
    <xf numFmtId="0" fontId="8" fillId="6" borderId="24" xfId="2" applyFont="1" applyFill="1" applyBorder="1" applyAlignment="1" applyProtection="1">
      <alignment horizontal="center" vertical="center" textRotation="90"/>
      <protection locked="0"/>
    </xf>
    <xf numFmtId="0" fontId="101" fillId="2" borderId="0" xfId="7" applyFont="1" applyFill="1" applyAlignment="1">
      <alignment horizontal="center" vertical="center"/>
    </xf>
    <xf numFmtId="0" fontId="101" fillId="77" borderId="0" xfId="7" applyFont="1" applyFill="1" applyAlignment="1">
      <alignment horizontal="center" vertical="center"/>
    </xf>
    <xf numFmtId="0" fontId="29" fillId="8" borderId="0" xfId="3" applyFont="1" applyFill="1" applyAlignment="1">
      <alignment horizontal="center" vertical="center"/>
    </xf>
    <xf numFmtId="0" fontId="101" fillId="2" borderId="24" xfId="7" applyFont="1" applyFill="1" applyBorder="1" applyAlignment="1">
      <alignment horizontal="center" vertical="center"/>
    </xf>
    <xf numFmtId="0" fontId="101" fillId="77" borderId="24" xfId="7" applyFont="1" applyFill="1" applyBorder="1" applyAlignment="1">
      <alignment horizontal="center" vertical="center"/>
    </xf>
    <xf numFmtId="0" fontId="102" fillId="12" borderId="12" xfId="7" applyFont="1" applyFill="1" applyBorder="1" applyAlignment="1">
      <alignment horizontal="center" vertical="center"/>
    </xf>
    <xf numFmtId="0" fontId="82" fillId="8" borderId="89" xfId="2" applyFont="1" applyFill="1" applyBorder="1" applyAlignment="1">
      <alignment horizontal="left" vertical="center"/>
    </xf>
    <xf numFmtId="0" fontId="88" fillId="8" borderId="18" xfId="2" applyFont="1" applyFill="1" applyBorder="1" applyAlignment="1">
      <alignment horizontal="left" vertical="center"/>
    </xf>
    <xf numFmtId="0" fontId="52" fillId="8" borderId="18" xfId="2" applyFont="1" applyFill="1" applyBorder="1" applyAlignment="1">
      <alignment horizontal="center" vertical="center"/>
    </xf>
    <xf numFmtId="0" fontId="0" fillId="8" borderId="17" xfId="0" applyFill="1" applyBorder="1"/>
    <xf numFmtId="0" fontId="2" fillId="12" borderId="89" xfId="2" applyFont="1" applyFill="1" applyBorder="1" applyAlignment="1" applyProtection="1">
      <alignment vertical="center"/>
      <protection hidden="1"/>
    </xf>
    <xf numFmtId="0" fontId="14" fillId="12" borderId="0" xfId="2" applyFont="1" applyFill="1" applyAlignment="1" applyProtection="1">
      <alignment vertical="center"/>
      <protection hidden="1"/>
    </xf>
    <xf numFmtId="0" fontId="36" fillId="8" borderId="5" xfId="1" applyFont="1" applyFill="1" applyBorder="1"/>
    <xf numFmtId="0" fontId="2" fillId="12" borderId="5" xfId="2" applyFont="1" applyFill="1" applyBorder="1" applyAlignment="1" applyProtection="1">
      <alignment vertical="center"/>
      <protection hidden="1"/>
    </xf>
    <xf numFmtId="0" fontId="0" fillId="8" borderId="19" xfId="0" applyFill="1" applyBorder="1"/>
    <xf numFmtId="0" fontId="103" fillId="8" borderId="7" xfId="2" applyFont="1" applyFill="1" applyBorder="1" applyAlignment="1" applyProtection="1">
      <alignment horizontal="right" vertical="center"/>
      <protection hidden="1"/>
    </xf>
    <xf numFmtId="0" fontId="36" fillId="8" borderId="5" xfId="0" applyFont="1" applyFill="1" applyBorder="1" applyAlignment="1">
      <alignment vertical="center"/>
    </xf>
    <xf numFmtId="0" fontId="36" fillId="8" borderId="18" xfId="0" applyFont="1" applyFill="1" applyBorder="1" applyAlignment="1">
      <alignment vertical="center"/>
    </xf>
    <xf numFmtId="0" fontId="104" fillId="78" borderId="6" xfId="1" applyFont="1" applyFill="1" applyBorder="1" applyAlignment="1">
      <alignment horizontal="center" vertical="center"/>
    </xf>
    <xf numFmtId="0" fontId="36" fillId="8" borderId="9" xfId="0" applyFont="1" applyFill="1" applyBorder="1" applyAlignment="1">
      <alignment vertical="center"/>
    </xf>
    <xf numFmtId="0" fontId="0" fillId="8" borderId="4" xfId="0" applyFill="1" applyBorder="1" applyAlignment="1">
      <alignment horizontal="right" vertical="center"/>
    </xf>
    <xf numFmtId="0" fontId="4" fillId="8" borderId="5" xfId="0" applyFont="1" applyFill="1" applyBorder="1" applyAlignment="1">
      <alignment vertical="center"/>
    </xf>
    <xf numFmtId="0" fontId="76" fillId="27" borderId="90" xfId="2" applyFont="1" applyFill="1" applyBorder="1" applyAlignment="1" applyProtection="1">
      <alignment horizontal="center" vertical="center" wrapText="1"/>
      <protection hidden="1"/>
    </xf>
    <xf numFmtId="0" fontId="13" fillId="16" borderId="61" xfId="2" applyFont="1" applyFill="1" applyBorder="1" applyAlignment="1">
      <alignment vertical="center"/>
    </xf>
    <xf numFmtId="0" fontId="74" fillId="16" borderId="61" xfId="2" applyFont="1" applyFill="1" applyBorder="1" applyAlignment="1">
      <alignment vertical="center"/>
    </xf>
    <xf numFmtId="0" fontId="38" fillId="16" borderId="61" xfId="2" applyFont="1" applyFill="1" applyBorder="1" applyAlignment="1">
      <alignment horizontal="right" vertical="center"/>
    </xf>
    <xf numFmtId="0" fontId="75" fillId="75" borderId="91" xfId="1" applyFont="1" applyFill="1" applyBorder="1" applyAlignment="1">
      <alignment horizontal="center" vertical="center" wrapText="1"/>
    </xf>
    <xf numFmtId="0" fontId="17" fillId="5" borderId="5" xfId="5" applyFont="1" applyFill="1" applyBorder="1" applyAlignment="1">
      <alignment horizontal="right" vertical="center"/>
    </xf>
    <xf numFmtId="0" fontId="29" fillId="8" borderId="5" xfId="18" applyFont="1" applyFill="1" applyBorder="1" applyAlignment="1">
      <alignment horizontal="left" vertical="center"/>
    </xf>
    <xf numFmtId="0" fontId="105" fillId="8" borderId="5" xfId="0" applyFont="1" applyFill="1" applyBorder="1" applyAlignment="1">
      <alignment vertical="center"/>
    </xf>
    <xf numFmtId="0" fontId="105" fillId="8" borderId="0" xfId="0" applyFont="1" applyFill="1" applyAlignment="1">
      <alignment vertical="center"/>
    </xf>
    <xf numFmtId="0" fontId="10" fillId="8" borderId="5" xfId="18" applyFont="1" applyFill="1" applyBorder="1" applyAlignment="1">
      <alignment vertical="center"/>
    </xf>
    <xf numFmtId="0" fontId="42" fillId="8" borderId="5" xfId="18" applyFont="1" applyFill="1" applyBorder="1" applyAlignment="1">
      <alignment vertical="center"/>
    </xf>
    <xf numFmtId="0" fontId="42" fillId="8" borderId="0" xfId="18" applyFont="1" applyFill="1" applyAlignment="1">
      <alignment vertical="center"/>
    </xf>
    <xf numFmtId="0" fontId="20" fillId="42" borderId="0" xfId="1" applyFont="1" applyFill="1" applyAlignment="1">
      <alignment horizontal="left" vertical="center"/>
    </xf>
    <xf numFmtId="0" fontId="36" fillId="6" borderId="90" xfId="0" applyFont="1" applyFill="1" applyBorder="1" applyAlignment="1">
      <alignment horizontal="left" vertical="center"/>
    </xf>
    <xf numFmtId="0" fontId="36" fillId="6" borderId="91" xfId="0" applyFont="1" applyFill="1" applyBorder="1" applyAlignment="1">
      <alignment horizontal="left" vertical="center"/>
    </xf>
    <xf numFmtId="0" fontId="4" fillId="6" borderId="5" xfId="0" applyFont="1" applyFill="1" applyBorder="1" applyAlignment="1">
      <alignment horizontal="center" vertical="center" wrapText="1"/>
    </xf>
    <xf numFmtId="0" fontId="62" fillId="6" borderId="0" xfId="0" applyFont="1" applyFill="1" applyAlignment="1">
      <alignment vertical="center"/>
    </xf>
    <xf numFmtId="0" fontId="62" fillId="6" borderId="4" xfId="0" applyFont="1" applyFill="1" applyBorder="1" applyAlignment="1">
      <alignment horizontal="center" vertical="center"/>
    </xf>
    <xf numFmtId="0" fontId="26" fillId="6" borderId="93" xfId="0" applyFont="1" applyFill="1" applyBorder="1" applyAlignment="1">
      <alignment vertical="center"/>
    </xf>
    <xf numFmtId="0" fontId="45" fillId="28" borderId="9" xfId="0" applyFont="1" applyFill="1" applyBorder="1" applyAlignment="1">
      <alignment vertical="center"/>
    </xf>
    <xf numFmtId="0" fontId="45" fillId="28" borderId="92" xfId="0" applyFont="1" applyFill="1" applyBorder="1" applyAlignment="1">
      <alignment horizontal="left" vertical="center"/>
    </xf>
    <xf numFmtId="0" fontId="10" fillId="14" borderId="5" xfId="2" applyFont="1" applyFill="1" applyBorder="1" applyAlignment="1">
      <alignment vertical="center"/>
    </xf>
    <xf numFmtId="0" fontId="10" fillId="14" borderId="0" xfId="2" applyFont="1" applyFill="1" applyAlignment="1">
      <alignment vertical="center"/>
    </xf>
    <xf numFmtId="0" fontId="10" fillId="14" borderId="4" xfId="2" applyFont="1" applyFill="1" applyBorder="1" applyAlignment="1">
      <alignment vertical="center"/>
    </xf>
    <xf numFmtId="0" fontId="20" fillId="43" borderId="0" xfId="1" applyFont="1" applyFill="1" applyAlignment="1">
      <alignment vertical="center" wrapText="1"/>
    </xf>
    <xf numFmtId="0" fontId="8" fillId="43" borderId="4" xfId="1" applyFont="1" applyFill="1" applyBorder="1" applyAlignment="1">
      <alignment vertical="center" wrapText="1"/>
    </xf>
    <xf numFmtId="0" fontId="29" fillId="6" borderId="0" xfId="4" applyFont="1" applyFill="1" applyAlignment="1">
      <alignment horizontal="left" vertical="center"/>
    </xf>
    <xf numFmtId="0" fontId="29" fillId="8" borderId="0" xfId="4" applyFont="1" applyFill="1" applyAlignment="1">
      <alignment horizontal="left" vertical="center"/>
    </xf>
    <xf numFmtId="0" fontId="10" fillId="45" borderId="5" xfId="2" applyFont="1" applyFill="1" applyBorder="1" applyAlignment="1" applyProtection="1">
      <alignment horizontal="left" vertical="center"/>
      <protection hidden="1"/>
    </xf>
    <xf numFmtId="0" fontId="10" fillId="14" borderId="4" xfId="2" applyFont="1" applyFill="1" applyBorder="1" applyAlignment="1" applyProtection="1">
      <alignment horizontal="right" vertical="center"/>
      <protection hidden="1"/>
    </xf>
    <xf numFmtId="0" fontId="36" fillId="16" borderId="90" xfId="0" applyFont="1" applyFill="1" applyBorder="1" applyAlignment="1">
      <alignment horizontal="centerContinuous" vertical="center"/>
    </xf>
    <xf numFmtId="0" fontId="36" fillId="16" borderId="61" xfId="0" applyFont="1" applyFill="1" applyBorder="1" applyAlignment="1">
      <alignment horizontal="centerContinuous" vertical="center"/>
    </xf>
    <xf numFmtId="0" fontId="14" fillId="16" borderId="91" xfId="0" applyFont="1" applyFill="1" applyBorder="1" applyAlignment="1">
      <alignment vertical="center"/>
    </xf>
    <xf numFmtId="0" fontId="62" fillId="6" borderId="5" xfId="0" applyFont="1" applyFill="1" applyBorder="1" applyAlignment="1">
      <alignment horizontal="center" vertical="center" wrapText="1"/>
    </xf>
    <xf numFmtId="0" fontId="9" fillId="6" borderId="4" xfId="4" applyFont="1" applyFill="1" applyBorder="1" applyAlignment="1">
      <alignment horizontal="right" vertical="center"/>
    </xf>
    <xf numFmtId="0" fontId="0" fillId="5" borderId="5" xfId="0" applyFill="1" applyBorder="1" applyAlignment="1">
      <alignment horizontal="center" vertical="center"/>
    </xf>
    <xf numFmtId="0" fontId="0" fillId="5" borderId="0" xfId="0" applyFill="1" applyAlignment="1">
      <alignment horizontal="center" vertical="center"/>
    </xf>
    <xf numFmtId="0" fontId="0" fillId="5" borderId="0" xfId="0" applyFill="1" applyAlignment="1">
      <alignment horizontal="left" vertical="center"/>
    </xf>
    <xf numFmtId="0" fontId="29" fillId="6" borderId="4" xfId="4" applyFont="1" applyFill="1" applyBorder="1" applyAlignment="1">
      <alignment horizontal="left" vertical="center"/>
    </xf>
    <xf numFmtId="0" fontId="56" fillId="6" borderId="5" xfId="7" applyFont="1" applyFill="1" applyBorder="1" applyAlignment="1">
      <alignment horizontal="center" vertical="center"/>
    </xf>
    <xf numFmtId="0" fontId="106" fillId="8" borderId="0" xfId="0" applyFont="1" applyFill="1" applyAlignment="1">
      <alignment horizontal="left" vertical="center"/>
    </xf>
    <xf numFmtId="0" fontId="106" fillId="8" borderId="0" xfId="0" applyFont="1" applyFill="1" applyAlignment="1">
      <alignment horizontal="center" vertical="center"/>
    </xf>
    <xf numFmtId="0" fontId="23" fillId="8" borderId="5" xfId="2" applyFont="1" applyFill="1" applyBorder="1" applyAlignment="1" applyProtection="1">
      <alignment horizontal="left" vertical="center"/>
      <protection locked="0"/>
    </xf>
    <xf numFmtId="0" fontId="106" fillId="8" borderId="0" xfId="0" applyFont="1" applyFill="1" applyAlignment="1">
      <alignment vertical="center"/>
    </xf>
    <xf numFmtId="0" fontId="42" fillId="8" borderId="5" xfId="0" applyFont="1" applyFill="1" applyBorder="1" applyAlignment="1">
      <alignment vertical="center"/>
    </xf>
    <xf numFmtId="0" fontId="10" fillId="7" borderId="5" xfId="3" applyFont="1" applyFill="1" applyBorder="1" applyAlignment="1">
      <alignment vertical="center"/>
    </xf>
    <xf numFmtId="0" fontId="10" fillId="7" borderId="0" xfId="3" applyFont="1" applyFill="1" applyAlignment="1">
      <alignment vertical="center"/>
    </xf>
    <xf numFmtId="0" fontId="10" fillId="7" borderId="0" xfId="3" applyFont="1" applyFill="1" applyAlignment="1">
      <alignment horizontal="center" vertical="center"/>
    </xf>
    <xf numFmtId="0" fontId="10" fillId="7" borderId="4" xfId="3" applyFont="1" applyFill="1" applyBorder="1" applyAlignment="1">
      <alignment vertical="center"/>
    </xf>
    <xf numFmtId="0" fontId="0" fillId="0" borderId="5" xfId="0" applyBorder="1" applyAlignment="1">
      <alignment vertical="center"/>
    </xf>
    <xf numFmtId="0" fontId="20" fillId="8" borderId="94" xfId="2" applyFont="1" applyFill="1" applyBorder="1" applyAlignment="1">
      <alignment horizontal="center"/>
    </xf>
    <xf numFmtId="0" fontId="26" fillId="74" borderId="95" xfId="2" applyFont="1" applyFill="1" applyBorder="1" applyAlignment="1" applyProtection="1">
      <alignment horizontal="center"/>
      <protection locked="0"/>
    </xf>
    <xf numFmtId="0" fontId="39" fillId="74" borderId="12" xfId="2" applyFont="1" applyFill="1" applyBorder="1" applyAlignment="1" applyProtection="1">
      <alignment horizontal="center"/>
      <protection locked="0"/>
    </xf>
    <xf numFmtId="0" fontId="55" fillId="6" borderId="18" xfId="2" applyFont="1" applyFill="1" applyBorder="1" applyAlignment="1" applyProtection="1">
      <alignment horizontal="center" vertical="center"/>
      <protection hidden="1"/>
    </xf>
    <xf numFmtId="0" fontId="20" fillId="8" borderId="96" xfId="16" applyFont="1" applyFill="1" applyBorder="1" applyAlignment="1">
      <alignment horizontal="center" vertical="center"/>
    </xf>
    <xf numFmtId="0" fontId="26" fillId="74" borderId="97" xfId="2" applyFont="1" applyFill="1" applyBorder="1" applyAlignment="1" applyProtection="1">
      <alignment horizontal="center" vertical="center"/>
      <protection hidden="1"/>
    </xf>
    <xf numFmtId="0" fontId="66" fillId="8" borderId="98" xfId="16" applyFont="1" applyFill="1" applyBorder="1" applyAlignment="1">
      <alignment horizontal="left" vertical="center"/>
    </xf>
    <xf numFmtId="1" fontId="27" fillId="56" borderId="99" xfId="2" applyNumberFormat="1" applyFont="1" applyFill="1" applyBorder="1" applyAlignment="1">
      <alignment horizontal="center" vertical="center"/>
    </xf>
    <xf numFmtId="0" fontId="29" fillId="6" borderId="100" xfId="17" applyFont="1" applyFill="1" applyBorder="1" applyAlignment="1">
      <alignment horizontal="center" vertical="center"/>
    </xf>
    <xf numFmtId="0" fontId="29" fillId="6" borderId="101" xfId="17" applyFont="1" applyFill="1" applyBorder="1" applyAlignment="1">
      <alignment horizontal="center" vertical="center"/>
    </xf>
    <xf numFmtId="0" fontId="0" fillId="8" borderId="0" xfId="0" applyFill="1" applyAlignment="1">
      <alignment vertical="top"/>
    </xf>
    <xf numFmtId="0" fontId="67" fillId="8" borderId="102" xfId="2" applyFont="1" applyFill="1" applyBorder="1" applyAlignment="1">
      <alignment horizontal="left" vertical="center"/>
    </xf>
    <xf numFmtId="0" fontId="36" fillId="8" borderId="103" xfId="0" applyFont="1" applyFill="1" applyBorder="1" applyAlignment="1">
      <alignment vertical="center"/>
    </xf>
    <xf numFmtId="0" fontId="20" fillId="8" borderId="88" xfId="2" applyFont="1" applyFill="1" applyBorder="1" applyAlignment="1">
      <alignment horizontal="center"/>
    </xf>
    <xf numFmtId="0" fontId="20" fillId="8" borderId="50" xfId="16" applyFont="1" applyFill="1" applyBorder="1" applyAlignment="1">
      <alignment horizontal="center" vertical="center"/>
    </xf>
    <xf numFmtId="1" fontId="84" fillId="28" borderId="104" xfId="2" applyNumberFormat="1" applyFont="1" applyFill="1" applyBorder="1" applyAlignment="1">
      <alignment horizontal="center" vertical="center"/>
    </xf>
    <xf numFmtId="0" fontId="66" fillId="8" borderId="105" xfId="16" applyFont="1" applyFill="1" applyBorder="1" applyAlignment="1">
      <alignment horizontal="left" vertical="center"/>
    </xf>
    <xf numFmtId="0" fontId="17" fillId="6" borderId="67" xfId="2" applyFont="1" applyFill="1" applyBorder="1" applyAlignment="1">
      <alignment horizontal="left" vertical="center"/>
    </xf>
    <xf numFmtId="171" fontId="84" fillId="28" borderId="104" xfId="2" applyNumberFormat="1" applyFont="1" applyFill="1" applyBorder="1" applyAlignment="1">
      <alignment horizontal="center" vertical="center"/>
    </xf>
    <xf numFmtId="167" fontId="84" fillId="28" borderId="104" xfId="2" applyNumberFormat="1" applyFont="1" applyFill="1" applyBorder="1" applyAlignment="1">
      <alignment horizontal="center" vertical="center"/>
    </xf>
    <xf numFmtId="0" fontId="95" fillId="8" borderId="5" xfId="2" applyFont="1" applyFill="1" applyBorder="1" applyAlignment="1" applyProtection="1">
      <alignment horizontal="left" vertical="center"/>
      <protection locked="0"/>
    </xf>
    <xf numFmtId="0" fontId="67" fillId="8" borderId="106" xfId="2" applyFont="1" applyFill="1" applyBorder="1" applyAlignment="1">
      <alignment horizontal="left" vertical="center"/>
    </xf>
    <xf numFmtId="0" fontId="11" fillId="8" borderId="5" xfId="1" applyFont="1" applyFill="1" applyBorder="1"/>
    <xf numFmtId="0" fontId="11" fillId="8" borderId="0" xfId="1" applyFont="1" applyFill="1"/>
    <xf numFmtId="0" fontId="108" fillId="8" borderId="0" xfId="0" applyFont="1" applyFill="1" applyAlignment="1">
      <alignment horizontal="center"/>
    </xf>
    <xf numFmtId="0" fontId="26" fillId="74" borderId="42" xfId="2" applyFont="1" applyFill="1" applyBorder="1" applyAlignment="1" applyProtection="1">
      <alignment horizontal="center"/>
      <protection locked="0"/>
    </xf>
    <xf numFmtId="0" fontId="20" fillId="8" borderId="107" xfId="2" applyFont="1" applyFill="1" applyBorder="1" applyAlignment="1">
      <alignment horizontal="center"/>
    </xf>
    <xf numFmtId="0" fontId="26" fillId="74" borderId="5" xfId="2" applyFont="1" applyFill="1" applyBorder="1" applyAlignment="1" applyProtection="1">
      <alignment horizontal="center" vertical="center"/>
      <protection hidden="1"/>
    </xf>
    <xf numFmtId="0" fontId="26" fillId="74" borderId="0" xfId="9" applyFont="1" applyFill="1" applyAlignment="1">
      <alignment horizontal="center" vertical="center"/>
    </xf>
    <xf numFmtId="0" fontId="20" fillId="8" borderId="67" xfId="16" applyFont="1" applyFill="1" applyBorder="1" applyAlignment="1">
      <alignment horizontal="center" vertical="center"/>
    </xf>
    <xf numFmtId="1" fontId="27" fillId="56" borderId="108" xfId="2" applyNumberFormat="1" applyFont="1" applyFill="1" applyBorder="1" applyAlignment="1">
      <alignment horizontal="center" vertical="center"/>
    </xf>
    <xf numFmtId="1" fontId="27" fillId="28" borderId="109" xfId="2" applyNumberFormat="1" applyFont="1" applyFill="1" applyBorder="1" applyAlignment="1">
      <alignment horizontal="center" vertical="center"/>
    </xf>
    <xf numFmtId="0" fontId="29" fillId="6" borderId="76" xfId="17" applyFont="1" applyFill="1" applyBorder="1" applyAlignment="1">
      <alignment horizontal="center" vertical="center"/>
    </xf>
    <xf numFmtId="1" fontId="84" fillId="28" borderId="34" xfId="2" applyNumberFormat="1" applyFont="1" applyFill="1" applyBorder="1" applyAlignment="1">
      <alignment horizontal="center" vertical="center"/>
    </xf>
    <xf numFmtId="0" fontId="80" fillId="24" borderId="110" xfId="2" applyFont="1" applyFill="1" applyBorder="1" applyAlignment="1" applyProtection="1">
      <alignment horizontal="center" vertical="center"/>
      <protection hidden="1"/>
    </xf>
    <xf numFmtId="0" fontId="66" fillId="8" borderId="111" xfId="16" applyFont="1" applyFill="1" applyBorder="1" applyAlignment="1">
      <alignment horizontal="left" vertical="center"/>
    </xf>
    <xf numFmtId="0" fontId="15" fillId="38" borderId="110" xfId="2" applyFont="1" applyFill="1" applyBorder="1" applyAlignment="1" applyProtection="1">
      <alignment horizontal="center" vertical="center"/>
      <protection hidden="1"/>
    </xf>
    <xf numFmtId="0" fontId="14" fillId="12" borderId="5" xfId="2" applyFont="1" applyFill="1" applyBorder="1" applyAlignment="1" applyProtection="1">
      <alignment horizontal="left" vertical="center"/>
      <protection hidden="1"/>
    </xf>
    <xf numFmtId="0" fontId="14" fillId="12" borderId="0" xfId="2" applyFont="1" applyFill="1" applyAlignment="1" applyProtection="1">
      <alignment horizontal="right" vertical="center"/>
      <protection hidden="1"/>
    </xf>
    <xf numFmtId="2" fontId="27" fillId="56" borderId="108" xfId="2" applyNumberFormat="1" applyFont="1" applyFill="1" applyBorder="1" applyAlignment="1">
      <alignment horizontal="center" vertical="center"/>
    </xf>
    <xf numFmtId="0" fontId="15" fillId="37" borderId="111" xfId="2" applyFont="1" applyFill="1" applyBorder="1" applyAlignment="1" applyProtection="1">
      <alignment horizontal="center" vertical="center"/>
      <protection hidden="1"/>
    </xf>
    <xf numFmtId="0" fontId="66" fillId="8" borderId="112" xfId="16" applyFont="1" applyFill="1" applyBorder="1" applyAlignment="1">
      <alignment horizontal="left" vertical="center"/>
    </xf>
    <xf numFmtId="0" fontId="0" fillId="8" borderId="5" xfId="0" applyFill="1" applyBorder="1"/>
    <xf numFmtId="0" fontId="49" fillId="39" borderId="111" xfId="2" applyFont="1" applyFill="1" applyBorder="1" applyAlignment="1" applyProtection="1">
      <alignment horizontal="center" vertical="center"/>
      <protection hidden="1"/>
    </xf>
    <xf numFmtId="0" fontId="109" fillId="6" borderId="59" xfId="2" applyFont="1" applyFill="1" applyBorder="1" applyAlignment="1" applyProtection="1">
      <alignment horizontal="left" vertical="center"/>
      <protection locked="0"/>
    </xf>
    <xf numFmtId="0" fontId="83" fillId="8" borderId="111" xfId="2" applyFont="1" applyFill="1" applyBorder="1" applyAlignment="1" applyProtection="1">
      <alignment vertical="center"/>
      <protection hidden="1"/>
    </xf>
    <xf numFmtId="1" fontId="27" fillId="56" borderId="104" xfId="2" applyNumberFormat="1" applyFont="1" applyFill="1" applyBorder="1" applyAlignment="1">
      <alignment horizontal="center" vertical="center"/>
    </xf>
    <xf numFmtId="1" fontId="27" fillId="28" borderId="113" xfId="2" applyNumberFormat="1" applyFont="1" applyFill="1" applyBorder="1" applyAlignment="1">
      <alignment horizontal="center" vertical="center"/>
    </xf>
    <xf numFmtId="0" fontId="95" fillId="8" borderId="0" xfId="2" applyFont="1" applyFill="1" applyAlignment="1" applyProtection="1">
      <alignment horizontal="left" vertical="center"/>
      <protection locked="0"/>
    </xf>
    <xf numFmtId="0" fontId="92" fillId="8" borderId="5" xfId="0" applyFont="1" applyFill="1" applyBorder="1" applyAlignment="1">
      <alignment vertical="center"/>
    </xf>
    <xf numFmtId="0" fontId="0" fillId="8" borderId="114" xfId="0" applyFill="1" applyBorder="1"/>
    <xf numFmtId="0" fontId="18" fillId="12" borderId="5" xfId="2" applyFont="1" applyFill="1" applyBorder="1" applyAlignment="1" applyProtection="1">
      <alignment horizontal="center" vertical="center"/>
      <protection locked="0"/>
    </xf>
    <xf numFmtId="0" fontId="30" fillId="8" borderId="0" xfId="2" applyFont="1" applyFill="1" applyAlignment="1" applyProtection="1">
      <alignment horizontal="left" vertical="center"/>
      <protection locked="0"/>
    </xf>
    <xf numFmtId="0" fontId="10" fillId="8" borderId="5" xfId="2" applyFont="1" applyFill="1" applyBorder="1" applyAlignment="1" applyProtection="1">
      <alignment horizontal="left" vertical="center"/>
      <protection locked="0"/>
    </xf>
    <xf numFmtId="0" fontId="108" fillId="8" borderId="5" xfId="0" applyFont="1" applyFill="1" applyBorder="1"/>
    <xf numFmtId="0" fontId="108" fillId="8" borderId="5" xfId="0" applyFont="1" applyFill="1" applyBorder="1" applyAlignment="1">
      <alignment vertical="center"/>
    </xf>
    <xf numFmtId="0" fontId="92" fillId="8" borderId="5" xfId="0" applyFont="1" applyFill="1" applyBorder="1"/>
    <xf numFmtId="0" fontId="21" fillId="8" borderId="0" xfId="0" applyFont="1" applyFill="1" applyAlignment="1">
      <alignment horizontal="right" vertical="center"/>
    </xf>
    <xf numFmtId="0" fontId="109" fillId="6" borderId="4" xfId="2" applyFont="1" applyFill="1" applyBorder="1" applyAlignment="1" applyProtection="1">
      <alignment horizontal="center" vertical="center"/>
      <protection locked="0"/>
    </xf>
    <xf numFmtId="0" fontId="49" fillId="39" borderId="70" xfId="2" applyFont="1" applyFill="1" applyBorder="1" applyAlignment="1" applyProtection="1">
      <alignment horizontal="center" vertical="center"/>
      <protection hidden="1"/>
    </xf>
    <xf numFmtId="1" fontId="17" fillId="36" borderId="115" xfId="2" applyNumberFormat="1" applyFont="1" applyFill="1" applyBorder="1" applyAlignment="1">
      <alignment horizontal="center" vertical="center"/>
    </xf>
    <xf numFmtId="1" fontId="29" fillId="36" borderId="116" xfId="2" applyNumberFormat="1" applyFont="1" applyFill="1" applyBorder="1" applyAlignment="1">
      <alignment horizontal="left" vertical="center"/>
    </xf>
    <xf numFmtId="1" fontId="17" fillId="35" borderId="34" xfId="2" applyNumberFormat="1" applyFont="1" applyFill="1" applyBorder="1" applyAlignment="1">
      <alignment horizontal="left" vertical="center"/>
    </xf>
    <xf numFmtId="1" fontId="29" fillId="35" borderId="117" xfId="2" applyNumberFormat="1" applyFont="1" applyFill="1" applyBorder="1" applyAlignment="1">
      <alignment horizontal="left" vertical="center"/>
    </xf>
    <xf numFmtId="0" fontId="110" fillId="8" borderId="0" xfId="0" applyFont="1" applyFill="1" applyAlignment="1">
      <alignment horizontal="right" vertical="center"/>
    </xf>
    <xf numFmtId="0" fontId="15" fillId="38" borderId="70" xfId="2" applyFont="1" applyFill="1" applyBorder="1" applyAlignment="1" applyProtection="1">
      <alignment horizontal="center" vertical="center"/>
      <protection hidden="1"/>
    </xf>
    <xf numFmtId="0" fontId="15" fillId="37" borderId="70" xfId="2" applyFont="1" applyFill="1" applyBorder="1" applyAlignment="1" applyProtection="1">
      <alignment horizontal="center" vertical="center"/>
      <protection hidden="1"/>
    </xf>
    <xf numFmtId="1" fontId="29" fillId="36" borderId="118" xfId="2" applyNumberFormat="1" applyFont="1" applyFill="1" applyBorder="1" applyAlignment="1">
      <alignment horizontal="left" vertical="center"/>
    </xf>
    <xf numFmtId="0" fontId="0" fillId="0" borderId="5" xfId="0" applyBorder="1"/>
    <xf numFmtId="166" fontId="48" fillId="27" borderId="89" xfId="2" applyNumberFormat="1" applyFont="1" applyFill="1" applyBorder="1" applyAlignment="1">
      <alignment horizontal="center" vertical="center"/>
    </xf>
    <xf numFmtId="0" fontId="1" fillId="8" borderId="18" xfId="1" applyFill="1" applyBorder="1" applyAlignment="1">
      <alignment horizontal="left" vertical="center"/>
    </xf>
    <xf numFmtId="0" fontId="1" fillId="8" borderId="18" xfId="1" applyFill="1" applyBorder="1" applyAlignment="1">
      <alignment horizontal="right" vertical="center"/>
    </xf>
    <xf numFmtId="166" fontId="34" fillId="27" borderId="18" xfId="2" applyNumberFormat="1" applyFont="1" applyFill="1" applyBorder="1" applyAlignment="1">
      <alignment horizontal="center" vertical="center"/>
    </xf>
    <xf numFmtId="0" fontId="1" fillId="8" borderId="41" xfId="1" applyFill="1" applyBorder="1" applyAlignment="1">
      <alignment horizontal="right" vertical="center"/>
    </xf>
    <xf numFmtId="166" fontId="42" fillId="46" borderId="20" xfId="2" applyNumberFormat="1" applyFont="1" applyFill="1" applyBorder="1" applyAlignment="1">
      <alignment horizontal="center" vertical="center"/>
    </xf>
    <xf numFmtId="0" fontId="17" fillId="8" borderId="20" xfId="5" applyFont="1" applyFill="1" applyBorder="1" applyAlignment="1">
      <alignment horizontal="right" vertical="center"/>
    </xf>
    <xf numFmtId="166" fontId="10" fillId="5" borderId="20" xfId="2" applyNumberFormat="1" applyFont="1" applyFill="1" applyBorder="1" applyAlignment="1">
      <alignment horizontal="center" vertical="center"/>
    </xf>
    <xf numFmtId="0" fontId="38" fillId="28" borderId="20" xfId="12" applyFont="1" applyFill="1" applyBorder="1" applyAlignment="1">
      <alignment horizontal="center" vertical="center"/>
    </xf>
    <xf numFmtId="0" fontId="15" fillId="8" borderId="20" xfId="3" applyFont="1" applyFill="1" applyBorder="1" applyAlignment="1">
      <alignment horizontal="right" vertical="center"/>
    </xf>
    <xf numFmtId="0" fontId="42" fillId="0" borderId="5" xfId="0" applyFont="1" applyBorder="1"/>
    <xf numFmtId="0" fontId="42" fillId="5" borderId="119" xfId="2" applyFont="1" applyFill="1" applyBorder="1" applyAlignment="1" applyProtection="1">
      <alignment vertical="center"/>
      <protection hidden="1"/>
    </xf>
    <xf numFmtId="0" fontId="26" fillId="5" borderId="119" xfId="2" applyFont="1" applyFill="1" applyBorder="1" applyAlignment="1" applyProtection="1">
      <alignment vertical="center"/>
      <protection hidden="1"/>
    </xf>
    <xf numFmtId="164" fontId="111" fillId="8" borderId="110" xfId="2" applyNumberFormat="1" applyFont="1" applyFill="1" applyBorder="1" applyAlignment="1">
      <alignment horizontal="center" vertical="center"/>
    </xf>
    <xf numFmtId="1" fontId="20" fillId="79" borderId="34" xfId="2" applyNumberFormat="1" applyFont="1" applyFill="1" applyBorder="1" applyAlignment="1">
      <alignment horizontal="center" vertical="center"/>
    </xf>
    <xf numFmtId="1" fontId="17" fillId="60" borderId="0" xfId="2" applyNumberFormat="1" applyFont="1" applyFill="1" applyAlignment="1">
      <alignment horizontal="right" vertical="center"/>
    </xf>
    <xf numFmtId="168" fontId="50" fillId="28" borderId="125" xfId="2" applyNumberFormat="1" applyFont="1" applyFill="1" applyBorder="1" applyAlignment="1">
      <alignment horizontal="center" vertical="center"/>
    </xf>
    <xf numFmtId="164" fontId="111" fillId="8" borderId="126" xfId="2" applyNumberFormat="1" applyFont="1" applyFill="1" applyBorder="1" applyAlignment="1">
      <alignment horizontal="center" vertical="center"/>
    </xf>
    <xf numFmtId="1" fontId="20" fillId="35" borderId="127" xfId="2" applyNumberFormat="1" applyFont="1" applyFill="1" applyBorder="1" applyAlignment="1">
      <alignment horizontal="right" vertical="center"/>
    </xf>
    <xf numFmtId="164" fontId="111" fillId="59" borderId="110" xfId="2" applyNumberFormat="1" applyFont="1" applyFill="1" applyBorder="1" applyAlignment="1">
      <alignment horizontal="center" vertical="center"/>
    </xf>
    <xf numFmtId="164" fontId="111" fillId="80" borderId="34" xfId="2" applyNumberFormat="1" applyFont="1" applyFill="1" applyBorder="1" applyAlignment="1">
      <alignment horizontal="center" vertical="center"/>
    </xf>
    <xf numFmtId="1" fontId="20" fillId="36" borderId="75" xfId="2" applyNumberFormat="1" applyFont="1" applyFill="1" applyBorder="1" applyAlignment="1">
      <alignment horizontal="right" vertical="center"/>
    </xf>
    <xf numFmtId="0" fontId="60" fillId="8" borderId="123" xfId="2" applyFont="1" applyFill="1" applyBorder="1" applyAlignment="1" applyProtection="1">
      <alignment horizontal="left" vertical="center"/>
      <protection hidden="1"/>
    </xf>
    <xf numFmtId="0" fontId="26" fillId="8" borderId="0" xfId="2" applyFont="1" applyFill="1" applyAlignment="1" applyProtection="1">
      <alignment horizontal="left" vertical="center"/>
      <protection locked="0"/>
    </xf>
    <xf numFmtId="0" fontId="15" fillId="6" borderId="5" xfId="9" applyFont="1" applyFill="1" applyBorder="1" applyAlignment="1">
      <alignment horizontal="right" vertical="center"/>
    </xf>
    <xf numFmtId="0" fontId="35" fillId="8" borderId="0" xfId="11" applyFill="1" applyBorder="1" applyAlignment="1">
      <alignment vertical="center"/>
    </xf>
    <xf numFmtId="164" fontId="32" fillId="6" borderId="5" xfId="10" applyNumberFormat="1" applyFont="1" applyFill="1" applyBorder="1" applyAlignment="1">
      <alignment horizontal="right" vertical="center"/>
    </xf>
    <xf numFmtId="0" fontId="15" fillId="8" borderId="0" xfId="9" applyFont="1" applyFill="1" applyAlignment="1">
      <alignment vertical="center"/>
    </xf>
    <xf numFmtId="0" fontId="14" fillId="12" borderId="130" xfId="15" applyFont="1" applyFill="1" applyBorder="1" applyAlignment="1">
      <alignment vertical="center"/>
    </xf>
    <xf numFmtId="0" fontId="5" fillId="12" borderId="131" xfId="15" applyFont="1" applyFill="1" applyBorder="1" applyAlignment="1">
      <alignment vertical="center"/>
    </xf>
    <xf numFmtId="0" fontId="5" fillId="12" borderId="132" xfId="15" applyFont="1" applyFill="1" applyBorder="1" applyAlignment="1">
      <alignment vertical="center"/>
    </xf>
    <xf numFmtId="0" fontId="92" fillId="8" borderId="0" xfId="0" applyFont="1" applyFill="1"/>
    <xf numFmtId="0" fontId="10" fillId="8" borderId="5" xfId="2" quotePrefix="1" applyFont="1" applyFill="1" applyBorder="1" applyAlignment="1" applyProtection="1">
      <alignment vertical="center"/>
      <protection hidden="1"/>
    </xf>
    <xf numFmtId="0" fontId="10" fillId="8" borderId="0" xfId="2" quotePrefix="1" applyFont="1" applyFill="1" applyAlignment="1" applyProtection="1">
      <alignment vertical="center"/>
      <protection hidden="1"/>
    </xf>
    <xf numFmtId="0" fontId="37" fillId="8" borderId="0" xfId="1" applyFont="1" applyFill="1"/>
    <xf numFmtId="0" fontId="74" fillId="69" borderId="133" xfId="1" applyFont="1" applyFill="1" applyBorder="1" applyAlignment="1">
      <alignment horizontal="centerContinuous" vertical="center"/>
    </xf>
    <xf numFmtId="0" fontId="74" fillId="69" borderId="134" xfId="1" applyFont="1" applyFill="1" applyBorder="1" applyAlignment="1">
      <alignment horizontal="centerContinuous" vertical="center"/>
    </xf>
    <xf numFmtId="0" fontId="14" fillId="12" borderId="5" xfId="8" applyFont="1" applyFill="1" applyBorder="1" applyAlignment="1">
      <alignment horizontal="center" vertical="center"/>
    </xf>
    <xf numFmtId="0" fontId="42" fillId="8" borderId="0" xfId="1" applyFont="1" applyFill="1"/>
    <xf numFmtId="0" fontId="15" fillId="8" borderId="13" xfId="2" applyFont="1" applyFill="1" applyBorder="1" applyAlignment="1" applyProtection="1">
      <alignment horizontal="right" vertical="center"/>
      <protection hidden="1"/>
    </xf>
    <xf numFmtId="0" fontId="15" fillId="8" borderId="135" xfId="2" applyFont="1" applyFill="1" applyBorder="1" applyAlignment="1" applyProtection="1">
      <alignment horizontal="right" vertical="center"/>
      <protection hidden="1"/>
    </xf>
    <xf numFmtId="0" fontId="5" fillId="12" borderId="8" xfId="4" applyFont="1" applyFill="1" applyBorder="1" applyAlignment="1">
      <alignment horizontal="center" vertical="center"/>
    </xf>
    <xf numFmtId="0" fontId="15" fillId="8" borderId="136" xfId="2" applyFont="1" applyFill="1" applyBorder="1" applyAlignment="1" applyProtection="1">
      <alignment horizontal="left" vertical="center"/>
      <protection hidden="1"/>
    </xf>
    <xf numFmtId="0" fontId="0" fillId="8" borderId="137" xfId="0" applyFill="1" applyBorder="1" applyAlignment="1">
      <alignment vertical="center"/>
    </xf>
    <xf numFmtId="0" fontId="42" fillId="0" borderId="0" xfId="0" applyFont="1" applyAlignment="1">
      <alignment horizontal="right"/>
    </xf>
    <xf numFmtId="0" fontId="0" fillId="8" borderId="138" xfId="0" applyFill="1" applyBorder="1" applyAlignment="1">
      <alignment vertical="center"/>
    </xf>
    <xf numFmtId="0" fontId="0" fillId="8" borderId="139" xfId="0" applyFill="1" applyBorder="1" applyAlignment="1">
      <alignment vertical="center"/>
    </xf>
    <xf numFmtId="0" fontId="0" fillId="5" borderId="5" xfId="0" applyFill="1" applyBorder="1" applyAlignment="1">
      <alignment vertical="center"/>
    </xf>
    <xf numFmtId="0" fontId="0" fillId="5" borderId="0" xfId="0" applyFill="1" applyAlignment="1">
      <alignment vertical="center"/>
    </xf>
    <xf numFmtId="0" fontId="15" fillId="5" borderId="0" xfId="1" applyFont="1" applyFill="1" applyAlignment="1">
      <alignment horizontal="right" vertical="center"/>
    </xf>
    <xf numFmtId="0" fontId="11" fillId="5" borderId="4" xfId="18" applyFont="1" applyFill="1" applyBorder="1" applyAlignment="1">
      <alignment horizontal="right" vertical="center"/>
    </xf>
    <xf numFmtId="0" fontId="28" fillId="81" borderId="5" xfId="0" applyFont="1" applyFill="1" applyBorder="1" applyAlignment="1">
      <alignment horizontal="center" vertical="center"/>
    </xf>
    <xf numFmtId="0" fontId="28" fillId="81" borderId="0" xfId="0" applyFont="1" applyFill="1" applyAlignment="1">
      <alignment horizontal="center" vertical="center"/>
    </xf>
    <xf numFmtId="0" fontId="0" fillId="81" borderId="0" xfId="0" applyFill="1"/>
    <xf numFmtId="0" fontId="40" fillId="81" borderId="0" xfId="0" applyFont="1" applyFill="1" applyAlignment="1">
      <alignment horizontal="center" vertical="center"/>
    </xf>
    <xf numFmtId="0" fontId="40" fillId="81" borderId="4" xfId="0" applyFont="1" applyFill="1" applyBorder="1" applyAlignment="1">
      <alignment horizontal="center" vertical="center"/>
    </xf>
    <xf numFmtId="164" fontId="92" fillId="6" borderId="5" xfId="2" applyNumberFormat="1" applyFont="1" applyFill="1" applyBorder="1" applyAlignment="1">
      <alignment horizontal="left" vertical="center"/>
    </xf>
    <xf numFmtId="0" fontId="40" fillId="81" borderId="102" xfId="0" applyFont="1" applyFill="1" applyBorder="1" applyAlignment="1">
      <alignment vertical="center"/>
    </xf>
    <xf numFmtId="0" fontId="40" fillId="81" borderId="103" xfId="0" applyFont="1" applyFill="1" applyBorder="1" applyAlignment="1">
      <alignment vertical="center"/>
    </xf>
    <xf numFmtId="0" fontId="40" fillId="81" borderId="0" xfId="1" applyFont="1" applyFill="1" applyAlignment="1">
      <alignment horizontal="right" vertical="center"/>
    </xf>
    <xf numFmtId="0" fontId="106" fillId="81" borderId="103" xfId="0" applyFont="1" applyFill="1" applyBorder="1" applyAlignment="1">
      <alignment vertical="center"/>
    </xf>
    <xf numFmtId="0" fontId="46" fillId="81" borderId="103" xfId="1" applyFont="1" applyFill="1" applyBorder="1" applyAlignment="1">
      <alignment horizontal="right" vertical="center"/>
    </xf>
    <xf numFmtId="0" fontId="11" fillId="81" borderId="62" xfId="18" applyFont="1" applyFill="1" applyBorder="1" applyAlignment="1">
      <alignment horizontal="right" vertical="center"/>
    </xf>
    <xf numFmtId="0" fontId="4" fillId="8" borderId="0" xfId="0" applyFont="1" applyFill="1"/>
    <xf numFmtId="0" fontId="8" fillId="19" borderId="140" xfId="1" applyFont="1" applyFill="1" applyBorder="1" applyAlignment="1">
      <alignment horizontal="center" vertical="center"/>
    </xf>
    <xf numFmtId="0" fontId="49" fillId="39" borderId="69" xfId="2" applyFont="1" applyFill="1" applyBorder="1" applyAlignment="1" applyProtection="1">
      <alignment horizontal="center" vertical="center"/>
      <protection hidden="1"/>
    </xf>
    <xf numFmtId="0" fontId="102" fillId="12" borderId="42" xfId="7" applyFont="1" applyFill="1" applyBorder="1" applyAlignment="1">
      <alignment horizontal="center" vertical="center"/>
    </xf>
    <xf numFmtId="0" fontId="102" fillId="64" borderId="12" xfId="7" applyFont="1" applyFill="1" applyBorder="1" applyAlignment="1">
      <alignment horizontal="center" vertical="center"/>
    </xf>
    <xf numFmtId="0" fontId="102" fillId="12" borderId="11" xfId="7" applyFont="1" applyFill="1" applyBorder="1" applyAlignment="1">
      <alignment horizontal="center" vertical="center"/>
    </xf>
    <xf numFmtId="0" fontId="79" fillId="6" borderId="8" xfId="2" applyFont="1" applyFill="1" applyBorder="1" applyAlignment="1">
      <alignment horizontal="center" vertical="center"/>
    </xf>
    <xf numFmtId="171" fontId="79" fillId="6" borderId="141" xfId="2" applyNumberFormat="1" applyFont="1" applyFill="1" applyBorder="1" applyAlignment="1">
      <alignment horizontal="center" vertical="center"/>
    </xf>
    <xf numFmtId="0" fontId="55" fillId="6" borderId="5" xfId="2" applyFont="1" applyFill="1" applyBorder="1" applyAlignment="1">
      <alignment horizontal="center" vertical="center"/>
    </xf>
    <xf numFmtId="0" fontId="55" fillId="6" borderId="4" xfId="2" applyFont="1" applyFill="1" applyBorder="1" applyAlignment="1">
      <alignment horizontal="center" vertical="center"/>
    </xf>
    <xf numFmtId="0" fontId="113" fillId="5" borderId="0" xfId="2" applyFont="1" applyFill="1" applyAlignment="1">
      <alignment horizontal="left" vertical="center"/>
    </xf>
    <xf numFmtId="0" fontId="0" fillId="8" borderId="0" xfId="0" applyFill="1" applyAlignment="1">
      <alignment horizontal="right" vertical="center"/>
    </xf>
    <xf numFmtId="0" fontId="15" fillId="8" borderId="0" xfId="1" applyFont="1" applyFill="1" applyAlignment="1">
      <alignment horizontal="left" vertical="center"/>
    </xf>
    <xf numFmtId="0" fontId="15" fillId="82" borderId="0" xfId="1" applyFont="1" applyFill="1" applyAlignment="1">
      <alignment horizontal="left" vertical="center"/>
    </xf>
    <xf numFmtId="0" fontId="0" fillId="82" borderId="0" xfId="0" applyFill="1"/>
    <xf numFmtId="0" fontId="0" fillId="82" borderId="0" xfId="0" applyFill="1" applyAlignment="1">
      <alignment horizontal="left" vertical="center"/>
    </xf>
    <xf numFmtId="0" fontId="11" fillId="0" borderId="0" xfId="1" applyFont="1"/>
    <xf numFmtId="0" fontId="63" fillId="8" borderId="5" xfId="1" applyFont="1" applyFill="1" applyBorder="1" applyAlignment="1">
      <alignment vertical="center"/>
    </xf>
    <xf numFmtId="0" fontId="63" fillId="8" borderId="0" xfId="1" applyFont="1" applyFill="1" applyAlignment="1">
      <alignment vertical="center"/>
    </xf>
    <xf numFmtId="0" fontId="114" fillId="83" borderId="5" xfId="1" applyFont="1" applyFill="1" applyBorder="1" applyAlignment="1">
      <alignment vertical="center"/>
    </xf>
    <xf numFmtId="0" fontId="63" fillId="83" borderId="0" xfId="1" applyFont="1" applyFill="1" applyAlignment="1">
      <alignment vertical="center"/>
    </xf>
    <xf numFmtId="0" fontId="0" fillId="83" borderId="0" xfId="0" applyFill="1"/>
    <xf numFmtId="0" fontId="0" fillId="83" borderId="4" xfId="0" applyFill="1" applyBorder="1"/>
    <xf numFmtId="0" fontId="10" fillId="7" borderId="0" xfId="2" applyFont="1" applyFill="1" applyAlignment="1">
      <alignment vertical="center"/>
    </xf>
    <xf numFmtId="167" fontId="85" fillId="28" borderId="144" xfId="2" applyNumberFormat="1" applyFont="1" applyFill="1" applyBorder="1" applyAlignment="1">
      <alignment horizontal="center" vertical="center"/>
    </xf>
    <xf numFmtId="174" fontId="15" fillId="35" borderId="0" xfId="2" applyNumberFormat="1" applyFont="1" applyFill="1" applyAlignment="1">
      <alignment horizontal="center" vertical="center"/>
    </xf>
    <xf numFmtId="176" fontId="10" fillId="8" borderId="0" xfId="1" applyNumberFormat="1" applyFont="1" applyFill="1" applyAlignment="1">
      <alignment horizontal="center" vertical="center"/>
    </xf>
    <xf numFmtId="0" fontId="116" fillId="8" borderId="0" xfId="1" applyFont="1" applyFill="1" applyAlignment="1">
      <alignment vertical="center"/>
    </xf>
    <xf numFmtId="164" fontId="10" fillId="8" borderId="0" xfId="10" applyNumberFormat="1" applyFont="1" applyFill="1" applyAlignment="1">
      <alignment horizontal="center" vertical="center"/>
    </xf>
    <xf numFmtId="177" fontId="10" fillId="8" borderId="0" xfId="1" applyNumberFormat="1" applyFont="1" applyFill="1" applyAlignment="1">
      <alignment horizontal="center" vertical="center"/>
    </xf>
    <xf numFmtId="0" fontId="116" fillId="8" borderId="0" xfId="1" applyFont="1" applyFill="1" applyAlignment="1">
      <alignment horizontal="left" vertical="center"/>
    </xf>
    <xf numFmtId="178" fontId="14" fillId="69" borderId="0" xfId="2" applyNumberFormat="1" applyFont="1" applyFill="1" applyAlignment="1">
      <alignment horizontal="center" vertical="center"/>
    </xf>
    <xf numFmtId="166" fontId="10" fillId="8" borderId="0" xfId="1" applyNumberFormat="1" applyFont="1" applyFill="1" applyAlignment="1">
      <alignment horizontal="center" vertical="center"/>
    </xf>
    <xf numFmtId="0" fontId="26" fillId="84" borderId="0" xfId="2" applyFont="1" applyFill="1" applyAlignment="1" applyProtection="1">
      <alignment horizontal="center" vertical="center"/>
      <protection locked="0"/>
    </xf>
    <xf numFmtId="0" fontId="26" fillId="85" borderId="0" xfId="23" applyFont="1" applyFill="1" applyAlignment="1">
      <alignment horizontal="center" vertical="center" wrapText="1"/>
    </xf>
    <xf numFmtId="0" fontId="26" fillId="16" borderId="4" xfId="15" applyFont="1" applyFill="1" applyBorder="1" applyAlignment="1">
      <alignment horizontal="center" vertical="center"/>
    </xf>
    <xf numFmtId="179" fontId="10" fillId="8" borderId="0" xfId="1" applyNumberFormat="1" applyFont="1" applyFill="1" applyAlignment="1">
      <alignment horizontal="center" vertical="center"/>
    </xf>
    <xf numFmtId="180" fontId="10" fillId="8" borderId="0" xfId="1" applyNumberFormat="1" applyFont="1" applyFill="1" applyAlignment="1">
      <alignment horizontal="center" vertical="center"/>
    </xf>
    <xf numFmtId="0" fontId="26" fillId="58" borderId="0" xfId="2" applyFont="1" applyFill="1" applyAlignment="1">
      <alignment horizontal="center" vertical="center"/>
    </xf>
    <xf numFmtId="0" fontId="26" fillId="86" borderId="0" xfId="0" applyFont="1" applyFill="1" applyAlignment="1">
      <alignment horizontal="center"/>
    </xf>
    <xf numFmtId="0" fontId="118" fillId="75" borderId="4" xfId="2" applyFont="1" applyFill="1" applyBorder="1" applyAlignment="1">
      <alignment horizontal="center" vertical="center"/>
    </xf>
    <xf numFmtId="181" fontId="10" fillId="8" borderId="0" xfId="1" applyNumberFormat="1" applyFont="1" applyFill="1" applyAlignment="1">
      <alignment horizontal="center" vertical="center"/>
    </xf>
    <xf numFmtId="182" fontId="119" fillId="87" borderId="0" xfId="24" applyNumberFormat="1" applyFont="1" applyFill="1" applyAlignment="1">
      <alignment horizontal="center" vertical="center"/>
    </xf>
    <xf numFmtId="183" fontId="10" fillId="8" borderId="0" xfId="1" applyNumberFormat="1" applyFont="1" applyFill="1" applyAlignment="1">
      <alignment horizontal="center" vertical="center"/>
    </xf>
    <xf numFmtId="0" fontId="44" fillId="0" borderId="0" xfId="1" applyFont="1" applyAlignment="1">
      <alignment horizontal="center" vertical="center"/>
    </xf>
    <xf numFmtId="0" fontId="26" fillId="88" borderId="0" xfId="15" applyFont="1" applyFill="1" applyAlignment="1">
      <alignment horizontal="center" vertical="center"/>
    </xf>
    <xf numFmtId="0" fontId="26" fillId="89" borderId="0" xfId="23" applyFont="1" applyFill="1" applyAlignment="1">
      <alignment horizontal="center" vertical="center" wrapText="1"/>
    </xf>
    <xf numFmtId="0" fontId="26" fillId="90" borderId="4" xfId="2" applyFont="1" applyFill="1" applyBorder="1" applyAlignment="1" applyProtection="1">
      <alignment horizontal="center" vertical="center"/>
      <protection locked="0"/>
    </xf>
    <xf numFmtId="184" fontId="10" fillId="8" borderId="0" xfId="1" applyNumberFormat="1" applyFont="1" applyFill="1" applyAlignment="1">
      <alignment horizontal="center" vertical="center"/>
    </xf>
    <xf numFmtId="185" fontId="119" fillId="87" borderId="0" xfId="24" applyNumberFormat="1" applyFont="1" applyFill="1" applyAlignment="1">
      <alignment horizontal="center" vertical="center"/>
    </xf>
    <xf numFmtId="0" fontId="118" fillId="64" borderId="0" xfId="7" applyFont="1" applyFill="1" applyAlignment="1">
      <alignment horizontal="center" vertical="center"/>
    </xf>
    <xf numFmtId="0" fontId="26" fillId="91" borderId="0" xfId="7" applyFont="1" applyFill="1" applyAlignment="1">
      <alignment horizontal="center" vertical="center"/>
    </xf>
    <xf numFmtId="0" fontId="120" fillId="52" borderId="4" xfId="2" applyFont="1" applyFill="1" applyBorder="1" applyAlignment="1" applyProtection="1">
      <alignment horizontal="center" vertical="center"/>
      <protection hidden="1"/>
    </xf>
    <xf numFmtId="0" fontId="116" fillId="8" borderId="0" xfId="0" applyFont="1" applyFill="1" applyAlignment="1">
      <alignment vertical="center"/>
    </xf>
    <xf numFmtId="0" fontId="15" fillId="8" borderId="0" xfId="1" applyFont="1" applyFill="1" applyAlignment="1">
      <alignment horizontal="center" vertical="center"/>
    </xf>
    <xf numFmtId="0" fontId="26" fillId="27" borderId="0" xfId="2" applyFont="1" applyFill="1" applyAlignment="1">
      <alignment horizontal="center" vertical="center"/>
    </xf>
    <xf numFmtId="0" fontId="26" fillId="39" borderId="0" xfId="2" applyFont="1" applyFill="1" applyAlignment="1" applyProtection="1">
      <alignment horizontal="center" vertical="center"/>
      <protection locked="0"/>
    </xf>
    <xf numFmtId="0" fontId="26" fillId="14" borderId="4" xfId="2" applyFont="1" applyFill="1" applyBorder="1" applyAlignment="1" applyProtection="1">
      <alignment horizontal="center" vertical="center"/>
      <protection locked="0"/>
    </xf>
    <xf numFmtId="0" fontId="26" fillId="92" borderId="0" xfId="23" applyFont="1" applyFill="1" applyAlignment="1">
      <alignment horizontal="center" vertical="center" wrapText="1"/>
    </xf>
    <xf numFmtId="0" fontId="118" fillId="12" borderId="0" xfId="7" applyFont="1" applyFill="1" applyAlignment="1">
      <alignment horizontal="center" vertical="center"/>
    </xf>
    <xf numFmtId="0" fontId="17" fillId="7" borderId="4" xfId="3" applyFont="1" applyFill="1" applyBorder="1" applyAlignment="1">
      <alignment horizontal="center" vertical="center"/>
    </xf>
    <xf numFmtId="178" fontId="5" fillId="69" borderId="0" xfId="2" applyNumberFormat="1" applyFont="1" applyFill="1" applyAlignment="1">
      <alignment horizontal="center" vertical="center"/>
    </xf>
    <xf numFmtId="0" fontId="118" fillId="4" borderId="0" xfId="1" applyFont="1" applyFill="1" applyAlignment="1">
      <alignment horizontal="center" vertical="center"/>
    </xf>
    <xf numFmtId="1" fontId="19" fillId="93" borderId="0" xfId="5" applyNumberFormat="1" applyFont="1" applyFill="1" applyAlignment="1">
      <alignment horizontal="center" vertical="center"/>
    </xf>
    <xf numFmtId="167" fontId="48" fillId="94" borderId="0" xfId="13" applyNumberFormat="1" applyFont="1" applyFill="1" applyAlignment="1" applyProtection="1">
      <alignment horizontal="center" vertical="center"/>
      <protection locked="0"/>
    </xf>
    <xf numFmtId="0" fontId="42" fillId="94" borderId="0" xfId="2" applyFont="1" applyFill="1" applyAlignment="1">
      <alignment horizontal="center" vertical="center"/>
    </xf>
    <xf numFmtId="0" fontId="5" fillId="95" borderId="0" xfId="0" quotePrefix="1" applyFont="1" applyFill="1" applyAlignment="1">
      <alignment horizontal="right" vertical="center"/>
    </xf>
    <xf numFmtId="0" fontId="35" fillId="8" borderId="0" xfId="11" applyFill="1" applyBorder="1"/>
    <xf numFmtId="0" fontId="42" fillId="94" borderId="0" xfId="13" applyFont="1" applyFill="1" applyAlignment="1" applyProtection="1">
      <alignment horizontal="center" vertical="center"/>
      <protection locked="0"/>
    </xf>
    <xf numFmtId="0" fontId="121" fillId="8" borderId="0" xfId="2" applyFont="1" applyFill="1" applyAlignment="1" applyProtection="1">
      <alignment horizontal="left" vertical="center"/>
      <protection hidden="1"/>
    </xf>
    <xf numFmtId="0" fontId="10" fillId="8" borderId="59" xfId="13" applyFont="1" applyFill="1" applyBorder="1" applyAlignment="1" applyProtection="1">
      <alignment horizontal="right" vertical="center"/>
      <protection locked="0"/>
    </xf>
    <xf numFmtId="0" fontId="121" fillId="8" borderId="0" xfId="2" applyFont="1" applyFill="1" applyAlignment="1" applyProtection="1">
      <alignment vertical="center"/>
      <protection hidden="1"/>
    </xf>
    <xf numFmtId="0" fontId="1" fillId="8" borderId="3" xfId="1" applyFill="1" applyBorder="1"/>
    <xf numFmtId="0" fontId="1" fillId="8" borderId="2" xfId="1" applyFill="1" applyBorder="1"/>
    <xf numFmtId="0" fontId="1" fillId="0" borderId="2" xfId="1" applyBorder="1"/>
    <xf numFmtId="0" fontId="1" fillId="8" borderId="1" xfId="1" applyFill="1" applyBorder="1"/>
    <xf numFmtId="0" fontId="121" fillId="8" borderId="0" xfId="25" applyFont="1" applyFill="1" applyAlignment="1">
      <alignment horizontal="left" vertical="center"/>
    </xf>
    <xf numFmtId="0" fontId="122" fillId="8" borderId="0" xfId="26" applyFont="1" applyFill="1" applyAlignment="1">
      <alignment horizontal="left" vertical="center"/>
    </xf>
    <xf numFmtId="170" fontId="26" fillId="40" borderId="120" xfId="2" applyNumberFormat="1" applyFont="1" applyFill="1" applyBorder="1" applyAlignment="1">
      <alignment horizontal="center" vertical="center"/>
    </xf>
    <xf numFmtId="0" fontId="17" fillId="8" borderId="0" xfId="1" applyFont="1" applyFill="1" applyAlignment="1">
      <alignment horizontal="left" vertical="center"/>
    </xf>
    <xf numFmtId="0" fontId="15" fillId="8" borderId="82" xfId="14" applyFont="1" applyFill="1" applyBorder="1" applyAlignment="1">
      <alignment horizontal="right" vertical="center"/>
    </xf>
    <xf numFmtId="0" fontId="1" fillId="8" borderId="0" xfId="1" applyFill="1" applyAlignment="1">
      <alignment horizontal="center" vertical="center"/>
    </xf>
    <xf numFmtId="0" fontId="1" fillId="27" borderId="0" xfId="1" applyFill="1" applyAlignment="1">
      <alignment horizontal="center" vertical="center"/>
    </xf>
    <xf numFmtId="0" fontId="4" fillId="0" borderId="0" xfId="1" applyFont="1" applyAlignment="1">
      <alignment vertical="center"/>
    </xf>
    <xf numFmtId="0" fontId="14" fillId="16" borderId="25" xfId="0" applyFont="1" applyFill="1" applyBorder="1" applyAlignment="1">
      <alignment horizontal="center" vertical="center"/>
    </xf>
    <xf numFmtId="0" fontId="27" fillId="14" borderId="5" xfId="8" applyFont="1" applyFill="1" applyBorder="1" applyAlignment="1">
      <alignment vertical="center"/>
    </xf>
    <xf numFmtId="0" fontId="20" fillId="8" borderId="119" xfId="2" applyFont="1" applyFill="1" applyBorder="1" applyAlignment="1">
      <alignment horizontal="center"/>
    </xf>
    <xf numFmtId="0" fontId="26" fillId="8" borderId="0" xfId="2" applyFont="1" applyFill="1" applyAlignment="1" applyProtection="1">
      <alignment horizontal="center"/>
      <protection locked="0"/>
    </xf>
    <xf numFmtId="0" fontId="26" fillId="8" borderId="0" xfId="2" applyFont="1" applyFill="1" applyAlignment="1" applyProtection="1">
      <alignment horizontal="center" vertical="top" wrapText="1"/>
      <protection locked="0"/>
    </xf>
    <xf numFmtId="0" fontId="26" fillId="8" borderId="0" xfId="2" applyFont="1" applyFill="1" applyProtection="1">
      <protection hidden="1"/>
    </xf>
    <xf numFmtId="0" fontId="26" fillId="97" borderId="4" xfId="1" applyFont="1" applyFill="1" applyBorder="1" applyAlignment="1">
      <alignment horizontal="center"/>
    </xf>
    <xf numFmtId="0" fontId="23" fillId="8" borderId="54" xfId="2" applyFont="1" applyFill="1" applyBorder="1" applyAlignment="1" applyProtection="1">
      <alignment horizontal="left" vertical="center"/>
      <protection locked="0"/>
    </xf>
    <xf numFmtId="0" fontId="20" fillId="8" borderId="0" xfId="2" applyFont="1" applyFill="1" applyAlignment="1" applyProtection="1">
      <alignment horizontal="center" vertical="center"/>
      <protection locked="0"/>
    </xf>
    <xf numFmtId="1" fontId="26" fillId="30" borderId="4" xfId="2" applyNumberFormat="1" applyFont="1" applyFill="1" applyBorder="1" applyAlignment="1" applyProtection="1">
      <alignment horizontal="center" vertical="center"/>
      <protection locked="0"/>
    </xf>
    <xf numFmtId="0" fontId="11" fillId="8" borderId="0" xfId="19" applyFont="1" applyFill="1" applyAlignment="1">
      <alignment vertical="center"/>
    </xf>
    <xf numFmtId="0" fontId="30" fillId="5" borderId="0" xfId="2" applyFont="1" applyFill="1" applyAlignment="1">
      <alignment horizontal="left" vertical="center"/>
    </xf>
    <xf numFmtId="0" fontId="30" fillId="24" borderId="0" xfId="2" applyFont="1" applyFill="1" applyAlignment="1">
      <alignment horizontal="center" vertical="center"/>
    </xf>
    <xf numFmtId="0" fontId="67" fillId="24" borderId="0" xfId="2" applyFont="1" applyFill="1" applyAlignment="1">
      <alignment horizontal="left" vertical="center"/>
    </xf>
    <xf numFmtId="0" fontId="26" fillId="8" borderId="0" xfId="2" applyFont="1" applyFill="1" applyAlignment="1" applyProtection="1">
      <alignment horizontal="center" vertical="center" wrapText="1"/>
      <protection locked="0"/>
    </xf>
    <xf numFmtId="0" fontId="10" fillId="8" borderId="0" xfId="2" applyFont="1" applyFill="1" applyAlignment="1">
      <alignment horizontal="right" vertical="center"/>
    </xf>
    <xf numFmtId="1" fontId="10" fillId="8" borderId="4" xfId="2" applyNumberFormat="1" applyFont="1" applyFill="1" applyBorder="1" applyAlignment="1">
      <alignment horizontal="left" vertical="center"/>
    </xf>
    <xf numFmtId="0" fontId="24" fillId="8" borderId="0" xfId="0" applyFont="1" applyFill="1"/>
    <xf numFmtId="0" fontId="17" fillId="8" borderId="0" xfId="0" applyFont="1" applyFill="1" applyAlignment="1">
      <alignment horizontal="center"/>
    </xf>
    <xf numFmtId="0" fontId="30" fillId="24" borderId="0" xfId="21" applyFont="1" applyFill="1" applyAlignment="1">
      <alignment horizontal="center" vertical="center"/>
    </xf>
    <xf numFmtId="0" fontId="17" fillId="14" borderId="5" xfId="8" applyFont="1" applyFill="1" applyBorder="1" applyAlignment="1">
      <alignment horizontal="right" vertical="center"/>
    </xf>
    <xf numFmtId="0" fontId="0" fillId="0" borderId="0" xfId="0" applyAlignment="1">
      <alignment horizontal="center" vertical="center"/>
    </xf>
    <xf numFmtId="0" fontId="81" fillId="8" borderId="0" xfId="2" applyFont="1" applyFill="1" applyAlignment="1">
      <alignment horizontal="left" vertical="center"/>
    </xf>
    <xf numFmtId="0" fontId="42" fillId="52" borderId="0" xfId="21" applyFont="1" applyFill="1" applyAlignment="1">
      <alignment horizontal="center" vertical="center"/>
    </xf>
    <xf numFmtId="0" fontId="18" fillId="12" borderId="5" xfId="3" applyFont="1" applyFill="1" applyBorder="1" applyAlignment="1">
      <alignment horizontal="center" vertical="center"/>
    </xf>
    <xf numFmtId="0" fontId="126" fillId="9" borderId="5" xfId="24" applyFont="1" applyFill="1" applyBorder="1" applyAlignment="1">
      <alignment vertical="center"/>
    </xf>
    <xf numFmtId="0" fontId="126" fillId="9" borderId="0" xfId="24" applyFont="1" applyFill="1" applyAlignment="1">
      <alignment vertical="center"/>
    </xf>
    <xf numFmtId="0" fontId="126" fillId="9" borderId="4" xfId="24" applyFont="1" applyFill="1" applyBorder="1" applyAlignment="1">
      <alignment vertical="center"/>
    </xf>
    <xf numFmtId="0" fontId="42" fillId="8" borderId="0" xfId="19" applyFont="1" applyFill="1" applyAlignment="1">
      <alignment vertical="center"/>
    </xf>
    <xf numFmtId="0" fontId="19" fillId="9" borderId="0" xfId="1" applyFont="1" applyFill="1" applyAlignment="1">
      <alignment horizontal="left" vertical="center"/>
    </xf>
    <xf numFmtId="0" fontId="14" fillId="13" borderId="60" xfId="2" applyFont="1" applyFill="1" applyBorder="1" applyAlignment="1" applyProtection="1">
      <alignment horizontal="center" vertical="center" textRotation="90"/>
      <protection locked="0"/>
    </xf>
    <xf numFmtId="0" fontId="126" fillId="9" borderId="0" xfId="24" applyFont="1" applyFill="1" applyAlignment="1">
      <alignment horizontal="center" vertical="center"/>
    </xf>
    <xf numFmtId="0" fontId="19" fillId="8" borderId="0" xfId="2" applyFont="1" applyFill="1" applyAlignment="1">
      <alignment vertical="center" wrapText="1"/>
    </xf>
    <xf numFmtId="0" fontId="19" fillId="8" borderId="0" xfId="2" applyFont="1" applyFill="1" applyAlignment="1" applyProtection="1">
      <alignment horizontal="left" vertical="center"/>
      <protection locked="0"/>
    </xf>
    <xf numFmtId="0" fontId="15" fillId="8" borderId="0" xfId="2" applyFont="1" applyFill="1" applyProtection="1">
      <protection locked="0"/>
    </xf>
    <xf numFmtId="0" fontId="126" fillId="9" borderId="5" xfId="24" applyFont="1" applyFill="1" applyBorder="1" applyAlignment="1">
      <alignment horizontal="center" vertical="center"/>
    </xf>
    <xf numFmtId="1" fontId="19" fillId="49" borderId="0" xfId="2" applyNumberFormat="1" applyFont="1" applyFill="1" applyAlignment="1" applyProtection="1">
      <alignment horizontal="center" vertical="center"/>
      <protection hidden="1"/>
    </xf>
    <xf numFmtId="0" fontId="10" fillId="9" borderId="5" xfId="24" applyFont="1" applyFill="1" applyBorder="1" applyAlignment="1">
      <alignment horizontal="center" vertical="center" wrapText="1"/>
    </xf>
    <xf numFmtId="0" fontId="10" fillId="9" borderId="0" xfId="24" applyFont="1" applyFill="1" applyAlignment="1">
      <alignment horizontal="center" vertical="center" wrapText="1"/>
    </xf>
    <xf numFmtId="0" fontId="19" fillId="8" borderId="0" xfId="2" applyFont="1" applyFill="1" applyAlignment="1" applyProtection="1">
      <alignment horizontal="center" vertical="center"/>
      <protection locked="0"/>
    </xf>
    <xf numFmtId="0" fontId="84" fillId="47" borderId="0" xfId="2" applyFont="1" applyFill="1" applyAlignment="1" applyProtection="1">
      <alignment horizontal="right" vertical="center" wrapText="1"/>
      <protection hidden="1"/>
    </xf>
    <xf numFmtId="186" fontId="20" fillId="47" borderId="145" xfId="2" applyNumberFormat="1" applyFont="1" applyFill="1" applyBorder="1" applyAlignment="1">
      <alignment horizontal="center" vertical="center"/>
    </xf>
    <xf numFmtId="0" fontId="2" fillId="98" borderId="12" xfId="2" applyFont="1" applyFill="1" applyBorder="1" applyAlignment="1" applyProtection="1">
      <alignment horizontal="right" vertical="center" wrapText="1"/>
      <protection hidden="1"/>
    </xf>
    <xf numFmtId="187" fontId="2" fillId="99" borderId="135" xfId="2" applyNumberFormat="1" applyFont="1" applyFill="1" applyBorder="1" applyAlignment="1" applyProtection="1">
      <alignment horizontal="center" vertical="center" wrapText="1"/>
      <protection hidden="1"/>
    </xf>
    <xf numFmtId="0" fontId="10" fillId="9" borderId="5" xfId="24" applyFont="1" applyFill="1" applyBorder="1" applyAlignment="1">
      <alignment horizontal="center" vertical="center"/>
    </xf>
    <xf numFmtId="0" fontId="10" fillId="9" borderId="0" xfId="24" applyFont="1" applyFill="1" applyAlignment="1">
      <alignment horizontal="center" vertical="center"/>
    </xf>
    <xf numFmtId="0" fontId="37" fillId="8" borderId="20" xfId="2" applyFont="1" applyFill="1" applyBorder="1" applyAlignment="1" applyProtection="1">
      <alignment horizontal="center"/>
      <protection locked="0"/>
    </xf>
    <xf numFmtId="0" fontId="20" fillId="8" borderId="146" xfId="2" applyFont="1" applyFill="1" applyBorder="1" applyAlignment="1" applyProtection="1">
      <alignment horizontal="center"/>
      <protection locked="0"/>
    </xf>
    <xf numFmtId="0" fontId="0" fillId="9" borderId="5" xfId="0" applyFill="1" applyBorder="1"/>
    <xf numFmtId="0" fontId="0" fillId="9" borderId="0" xfId="0" applyFill="1"/>
    <xf numFmtId="187" fontId="72" fillId="100" borderId="0" xfId="2" applyNumberFormat="1" applyFont="1" applyFill="1" applyAlignment="1">
      <alignment horizontal="center" vertical="center"/>
    </xf>
    <xf numFmtId="186" fontId="15" fillId="0" borderId="147" xfId="2" applyNumberFormat="1" applyFont="1" applyBorder="1" applyAlignment="1">
      <alignment horizontal="center" vertical="center"/>
    </xf>
    <xf numFmtId="0" fontId="10" fillId="9" borderId="5" xfId="24" applyFont="1" applyFill="1" applyBorder="1" applyAlignment="1">
      <alignment horizontal="left" vertical="center"/>
    </xf>
    <xf numFmtId="0" fontId="13" fillId="9" borderId="0" xfId="17" applyFont="1" applyFill="1" applyAlignment="1">
      <alignment horizontal="left" vertical="center"/>
    </xf>
    <xf numFmtId="0" fontId="35" fillId="9" borderId="5" xfId="11" applyFill="1" applyBorder="1" applyAlignment="1">
      <alignment horizontal="left" vertical="center"/>
    </xf>
    <xf numFmtId="0" fontId="35" fillId="9" borderId="0" xfId="11" applyFill="1" applyBorder="1" applyAlignment="1" applyProtection="1">
      <alignment vertical="center"/>
      <protection hidden="1"/>
    </xf>
    <xf numFmtId="0" fontId="19" fillId="28" borderId="0" xfId="2" applyFont="1" applyFill="1" applyAlignment="1">
      <alignment horizontal="center" vertical="center" wrapText="1"/>
    </xf>
    <xf numFmtId="0" fontId="126" fillId="9" borderId="5" xfId="24" applyFont="1" applyFill="1" applyBorder="1" applyAlignment="1">
      <alignment horizontal="left" vertical="center"/>
    </xf>
    <xf numFmtId="0" fontId="0" fillId="9" borderId="4" xfId="0" applyFill="1" applyBorder="1"/>
    <xf numFmtId="0" fontId="26" fillId="8" borderId="148" xfId="2" applyFont="1" applyFill="1" applyBorder="1" applyAlignment="1">
      <alignment horizontal="center" vertical="center" wrapText="1"/>
    </xf>
    <xf numFmtId="0" fontId="10" fillId="9" borderId="0" xfId="24" applyFont="1" applyFill="1" applyAlignment="1">
      <alignment horizontal="left" vertical="center"/>
    </xf>
    <xf numFmtId="0" fontId="50" fillId="28" borderId="149" xfId="2" applyFont="1" applyFill="1" applyBorder="1" applyAlignment="1" applyProtection="1">
      <alignment horizontal="center" vertical="center"/>
      <protection locked="0"/>
    </xf>
    <xf numFmtId="0" fontId="35" fillId="9" borderId="0" xfId="11" applyFill="1" applyBorder="1" applyAlignment="1">
      <alignment horizontal="left" vertical="center"/>
    </xf>
    <xf numFmtId="168" fontId="37" fillId="28" borderId="150" xfId="2" applyNumberFormat="1" applyFont="1" applyFill="1" applyBorder="1" applyAlignment="1">
      <alignment horizontal="center" vertical="center"/>
    </xf>
    <xf numFmtId="0" fontId="35" fillId="9" borderId="0" xfId="11" applyFill="1" applyBorder="1"/>
    <xf numFmtId="0" fontId="8" fillId="7" borderId="5" xfId="2" applyFont="1" applyFill="1" applyBorder="1" applyAlignment="1">
      <alignment horizontal="center" vertical="center"/>
    </xf>
    <xf numFmtId="0" fontId="8" fillId="7" borderId="0" xfId="2" applyFont="1" applyFill="1" applyAlignment="1">
      <alignment horizontal="center" vertical="center"/>
    </xf>
    <xf numFmtId="0" fontId="8" fillId="7" borderId="4" xfId="2" applyFont="1" applyFill="1" applyBorder="1" applyAlignment="1">
      <alignment horizontal="center" vertical="center"/>
    </xf>
    <xf numFmtId="0" fontId="8" fillId="6" borderId="3" xfId="2" applyFont="1" applyFill="1" applyBorder="1" applyAlignment="1">
      <alignment horizontal="center" vertical="center"/>
    </xf>
    <xf numFmtId="172" fontId="20" fillId="16" borderId="126" xfId="2" applyNumberFormat="1" applyFont="1" applyFill="1" applyBorder="1" applyAlignment="1">
      <alignment horizontal="center" vertical="center"/>
    </xf>
    <xf numFmtId="175" fontId="26" fillId="8" borderId="0" xfId="2" applyNumberFormat="1" applyFont="1" applyFill="1" applyAlignment="1" applyProtection="1">
      <alignment horizontal="center"/>
      <protection hidden="1"/>
    </xf>
    <xf numFmtId="0" fontId="107" fillId="8" borderId="0" xfId="0" applyFont="1" applyFill="1" applyAlignment="1">
      <alignment horizontal="right" vertical="center"/>
    </xf>
    <xf numFmtId="0" fontId="14" fillId="3" borderId="0" xfId="2" applyFont="1" applyFill="1" applyAlignment="1">
      <alignment horizontal="center" vertical="center"/>
    </xf>
    <xf numFmtId="0" fontId="14" fillId="3" borderId="0" xfId="2" applyFont="1" applyFill="1" applyAlignment="1">
      <alignment horizontal="left" vertical="center"/>
    </xf>
    <xf numFmtId="0" fontId="0" fillId="8" borderId="2" xfId="0" applyFill="1" applyBorder="1"/>
    <xf numFmtId="0" fontId="2" fillId="75" borderId="0" xfId="1" applyFont="1" applyFill="1" applyAlignment="1">
      <alignment horizontal="right" vertical="center"/>
    </xf>
    <xf numFmtId="0" fontId="53" fillId="8" borderId="5" xfId="1" applyFont="1" applyFill="1" applyBorder="1" applyAlignment="1">
      <alignment vertical="center"/>
    </xf>
    <xf numFmtId="0" fontId="53" fillId="8" borderId="0" xfId="1" applyFont="1" applyFill="1" applyAlignment="1">
      <alignment vertical="center"/>
    </xf>
    <xf numFmtId="0" fontId="53" fillId="8" borderId="4" xfId="1" applyFont="1" applyFill="1" applyBorder="1" applyAlignment="1">
      <alignment vertical="center"/>
    </xf>
    <xf numFmtId="0" fontId="10" fillId="0" borderId="0" xfId="2" applyFont="1" applyAlignment="1">
      <alignment vertical="center"/>
    </xf>
    <xf numFmtId="0" fontId="53" fillId="8" borderId="5" xfId="1" applyFont="1" applyFill="1" applyBorder="1" applyAlignment="1">
      <alignment horizontal="center" vertical="center"/>
    </xf>
    <xf numFmtId="0" fontId="53" fillId="8" borderId="0" xfId="1" applyFont="1" applyFill="1" applyAlignment="1">
      <alignment horizontal="center" vertical="center"/>
    </xf>
    <xf numFmtId="0" fontId="53" fillId="8" borderId="4" xfId="1" applyFont="1" applyFill="1" applyBorder="1" applyAlignment="1">
      <alignment horizontal="center" vertical="center"/>
    </xf>
    <xf numFmtId="0" fontId="14" fillId="13" borderId="151" xfId="2" applyFont="1" applyFill="1" applyBorder="1" applyAlignment="1" applyProtection="1">
      <alignment horizontal="center" vertical="center" textRotation="90"/>
      <protection locked="0"/>
    </xf>
    <xf numFmtId="0" fontId="7" fillId="12" borderId="61" xfId="3" applyFont="1" applyFill="1" applyBorder="1" applyAlignment="1">
      <alignment horizontal="center" vertical="center"/>
    </xf>
    <xf numFmtId="0" fontId="7" fillId="12" borderId="61" xfId="2" applyFont="1" applyFill="1" applyBorder="1" applyAlignment="1">
      <alignment horizontal="center" vertical="center"/>
    </xf>
    <xf numFmtId="0" fontId="7" fillId="12" borderId="0" xfId="3" applyFont="1" applyFill="1" applyAlignment="1">
      <alignment horizontal="center" vertical="center"/>
    </xf>
    <xf numFmtId="0" fontId="7" fillId="12" borderId="0" xfId="2" applyFont="1" applyFill="1" applyAlignment="1">
      <alignment horizontal="center" vertical="center"/>
    </xf>
    <xf numFmtId="0" fontId="52" fillId="0" borderId="0" xfId="2" applyFont="1" applyAlignment="1">
      <alignment horizontal="center" vertical="center"/>
    </xf>
    <xf numFmtId="0" fontId="71" fillId="9" borderId="0" xfId="1" applyFont="1" applyFill="1" applyAlignment="1">
      <alignment horizontal="left" vertical="center"/>
    </xf>
    <xf numFmtId="0" fontId="9" fillId="9" borderId="0" xfId="2" applyFont="1" applyFill="1" applyAlignment="1">
      <alignment horizontal="center" vertical="center"/>
    </xf>
    <xf numFmtId="0" fontId="82" fillId="0" borderId="0" xfId="1" applyFont="1" applyAlignment="1">
      <alignment horizontal="center" vertical="center"/>
    </xf>
    <xf numFmtId="0" fontId="10" fillId="8" borderId="0" xfId="3" applyFont="1" applyFill="1"/>
    <xf numFmtId="0" fontId="130" fillId="105" borderId="0" xfId="1" applyFont="1" applyFill="1" applyAlignment="1">
      <alignment vertical="center"/>
    </xf>
    <xf numFmtId="0" fontId="35" fillId="8" borderId="0" xfId="11" applyFill="1"/>
    <xf numFmtId="0" fontId="5" fillId="106" borderId="0" xfId="23" applyFont="1" applyFill="1" applyAlignment="1">
      <alignment horizontal="center" vertical="center"/>
    </xf>
    <xf numFmtId="0" fontId="133" fillId="107" borderId="0" xfId="23" applyFont="1" applyFill="1" applyAlignment="1">
      <alignment horizontal="center" vertical="center"/>
    </xf>
    <xf numFmtId="0" fontId="5" fillId="108" borderId="0" xfId="23" applyFont="1" applyFill="1" applyAlignment="1">
      <alignment horizontal="center" vertical="center"/>
    </xf>
    <xf numFmtId="0" fontId="133" fillId="109" borderId="0" xfId="23" applyFont="1" applyFill="1" applyAlignment="1">
      <alignment horizontal="center" vertical="center"/>
    </xf>
    <xf numFmtId="0" fontId="5" fillId="110" borderId="0" xfId="23" applyFont="1" applyFill="1" applyAlignment="1">
      <alignment horizontal="center" vertical="center"/>
    </xf>
    <xf numFmtId="0" fontId="133" fillId="111" borderId="0" xfId="23" applyFont="1" applyFill="1" applyAlignment="1">
      <alignment horizontal="center" vertical="center"/>
    </xf>
    <xf numFmtId="0" fontId="133" fillId="112" borderId="0" xfId="23" applyFont="1" applyFill="1" applyAlignment="1">
      <alignment horizontal="center" vertical="center"/>
    </xf>
    <xf numFmtId="0" fontId="133" fillId="113" borderId="0" xfId="23" applyFont="1" applyFill="1" applyAlignment="1">
      <alignment horizontal="center" vertical="center"/>
    </xf>
    <xf numFmtId="0" fontId="7" fillId="9" borderId="0" xfId="3" applyFont="1" applyFill="1" applyAlignment="1">
      <alignment vertical="center"/>
    </xf>
    <xf numFmtId="0" fontId="82" fillId="8" borderId="0" xfId="2" applyFont="1" applyFill="1" applyAlignment="1">
      <alignment horizontal="center" vertical="center"/>
    </xf>
    <xf numFmtId="0" fontId="15" fillId="9" borderId="156" xfId="2" applyFont="1" applyFill="1" applyBorder="1" applyAlignment="1">
      <alignment horizontal="center" vertical="center"/>
    </xf>
    <xf numFmtId="0" fontId="82" fillId="8" borderId="0" xfId="2" applyFont="1" applyFill="1" applyAlignment="1">
      <alignment vertical="center"/>
    </xf>
    <xf numFmtId="0" fontId="15" fillId="68" borderId="156" xfId="2" applyFont="1" applyFill="1" applyBorder="1" applyAlignment="1">
      <alignment horizontal="center" vertical="center"/>
    </xf>
    <xf numFmtId="0" fontId="5" fillId="114" borderId="0" xfId="23" applyFont="1" applyFill="1" applyAlignment="1">
      <alignment horizontal="center" vertical="center"/>
    </xf>
    <xf numFmtId="0" fontId="5" fillId="115" borderId="0" xfId="23" applyFont="1" applyFill="1" applyAlignment="1">
      <alignment horizontal="center" vertical="center"/>
    </xf>
    <xf numFmtId="0" fontId="5" fillId="116" borderId="0" xfId="23" applyFont="1" applyFill="1" applyAlignment="1">
      <alignment horizontal="center" vertical="center"/>
    </xf>
    <xf numFmtId="0" fontId="133" fillId="117" borderId="0" xfId="23" applyFont="1" applyFill="1" applyAlignment="1">
      <alignment horizontal="center" vertical="center"/>
    </xf>
    <xf numFmtId="0" fontId="5" fillId="118" borderId="0" xfId="23" applyFont="1" applyFill="1" applyAlignment="1">
      <alignment horizontal="center" vertical="center"/>
    </xf>
    <xf numFmtId="0" fontId="133" fillId="119" borderId="0" xfId="23" applyFont="1" applyFill="1" applyAlignment="1">
      <alignment horizontal="center" vertical="center"/>
    </xf>
    <xf numFmtId="0" fontId="133" fillId="120" borderId="0" xfId="23" applyFont="1" applyFill="1" applyAlignment="1">
      <alignment horizontal="center" vertical="center"/>
    </xf>
    <xf numFmtId="0" fontId="133" fillId="77" borderId="0" xfId="23" applyFont="1" applyFill="1" applyAlignment="1">
      <alignment horizontal="center" vertical="center"/>
    </xf>
    <xf numFmtId="0" fontId="133" fillId="121" borderId="0" xfId="23" applyFont="1" applyFill="1" applyAlignment="1">
      <alignment horizontal="center" vertical="center"/>
    </xf>
    <xf numFmtId="0" fontId="5" fillId="122" borderId="0" xfId="23" applyFont="1" applyFill="1" applyAlignment="1">
      <alignment horizontal="center" vertical="center"/>
    </xf>
    <xf numFmtId="0" fontId="133" fillId="123" borderId="0" xfId="23" applyFont="1" applyFill="1" applyAlignment="1">
      <alignment horizontal="center" vertical="center"/>
    </xf>
    <xf numFmtId="0" fontId="133" fillId="124" borderId="0" xfId="23" applyFont="1" applyFill="1" applyAlignment="1">
      <alignment horizontal="center" vertical="center"/>
    </xf>
    <xf numFmtId="0" fontId="5" fillId="125" borderId="0" xfId="23" applyFont="1" applyFill="1" applyAlignment="1">
      <alignment horizontal="center" vertical="center"/>
    </xf>
    <xf numFmtId="0" fontId="133" fillId="126" borderId="0" xfId="23" applyFont="1" applyFill="1" applyAlignment="1">
      <alignment horizontal="center" vertical="center"/>
    </xf>
    <xf numFmtId="0" fontId="133" fillId="127" borderId="0" xfId="23" applyFont="1" applyFill="1" applyAlignment="1">
      <alignment horizontal="center" vertical="center"/>
    </xf>
    <xf numFmtId="0" fontId="133" fillId="128" borderId="0" xfId="23" applyFont="1" applyFill="1" applyAlignment="1">
      <alignment horizontal="center" vertical="center"/>
    </xf>
    <xf numFmtId="0" fontId="29" fillId="8" borderId="5" xfId="1" applyFont="1" applyFill="1" applyBorder="1" applyAlignment="1">
      <alignment vertical="center"/>
    </xf>
    <xf numFmtId="0" fontId="29" fillId="8" borderId="0" xfId="1" applyFont="1" applyFill="1" applyAlignment="1">
      <alignment vertical="center"/>
    </xf>
    <xf numFmtId="0" fontId="29" fillId="8" borderId="4" xfId="1" applyFont="1" applyFill="1" applyBorder="1" applyAlignment="1">
      <alignment vertical="center"/>
    </xf>
    <xf numFmtId="0" fontId="5" fillId="129" borderId="0" xfId="23" applyFont="1" applyFill="1" applyAlignment="1">
      <alignment horizontal="center" vertical="center"/>
    </xf>
    <xf numFmtId="0" fontId="5" fillId="130" borderId="0" xfId="23" applyFont="1" applyFill="1" applyAlignment="1">
      <alignment horizontal="center" vertical="center"/>
    </xf>
    <xf numFmtId="0" fontId="133" fillId="131" borderId="0" xfId="23" applyFont="1" applyFill="1" applyAlignment="1">
      <alignment horizontal="center" vertical="center"/>
    </xf>
    <xf numFmtId="0" fontId="133" fillId="132" borderId="0" xfId="23" applyFont="1" applyFill="1" applyAlignment="1">
      <alignment horizontal="center" vertical="center"/>
    </xf>
    <xf numFmtId="0" fontId="5" fillId="133" borderId="0" xfId="23" applyFont="1" applyFill="1" applyAlignment="1">
      <alignment horizontal="center" vertical="center"/>
    </xf>
    <xf numFmtId="0" fontId="5" fillId="134" borderId="0" xfId="23" applyFont="1" applyFill="1" applyAlignment="1">
      <alignment horizontal="center" vertical="center"/>
    </xf>
    <xf numFmtId="0" fontId="5" fillId="135" borderId="0" xfId="23" applyFont="1" applyFill="1" applyAlignment="1">
      <alignment horizontal="center" vertical="center"/>
    </xf>
    <xf numFmtId="0" fontId="5" fillId="136" borderId="0" xfId="23" applyFont="1" applyFill="1" applyAlignment="1">
      <alignment horizontal="center" vertical="center"/>
    </xf>
    <xf numFmtId="0" fontId="82" fillId="8" borderId="157" xfId="2" applyFont="1" applyFill="1" applyBorder="1" applyAlignment="1">
      <alignment horizontal="center" vertical="center"/>
    </xf>
    <xf numFmtId="0" fontId="132" fillId="9" borderId="158" xfId="2" applyFont="1" applyFill="1" applyBorder="1" applyAlignment="1">
      <alignment vertical="center"/>
    </xf>
    <xf numFmtId="0" fontId="82" fillId="8" borderId="157" xfId="2" applyFont="1" applyFill="1" applyBorder="1" applyAlignment="1">
      <alignment vertical="center"/>
    </xf>
    <xf numFmtId="0" fontId="132" fillId="68" borderId="158" xfId="2" applyFont="1" applyFill="1" applyBorder="1" applyAlignment="1">
      <alignment vertical="center"/>
    </xf>
    <xf numFmtId="0" fontId="42" fillId="8" borderId="159" xfId="1" applyFont="1" applyFill="1" applyBorder="1"/>
    <xf numFmtId="0" fontId="133" fillId="137" borderId="0" xfId="23" applyFont="1" applyFill="1" applyAlignment="1">
      <alignment horizontal="center" vertical="center"/>
    </xf>
    <xf numFmtId="0" fontId="133" fillId="138" borderId="0" xfId="23" applyFont="1" applyFill="1" applyAlignment="1">
      <alignment horizontal="center" vertical="center"/>
    </xf>
    <xf numFmtId="0" fontId="133" fillId="85" borderId="0" xfId="23" applyFont="1" applyFill="1" applyAlignment="1">
      <alignment horizontal="center" vertical="center"/>
    </xf>
    <xf numFmtId="0" fontId="133" fillId="92" borderId="0" xfId="23" applyFont="1" applyFill="1" applyAlignment="1">
      <alignment horizontal="center" vertical="center"/>
    </xf>
    <xf numFmtId="0" fontId="133" fillId="139" borderId="0" xfId="23" applyFont="1" applyFill="1" applyAlignment="1">
      <alignment horizontal="center" vertical="center"/>
    </xf>
    <xf numFmtId="0" fontId="133" fillId="140" borderId="0" xfId="23" applyFont="1" applyFill="1" applyAlignment="1">
      <alignment horizontal="center" vertical="center"/>
    </xf>
    <xf numFmtId="0" fontId="133" fillId="141" borderId="0" xfId="23" applyFont="1" applyFill="1" applyAlignment="1">
      <alignment horizontal="center" vertical="center"/>
    </xf>
    <xf numFmtId="0" fontId="133" fillId="142" borderId="0" xfId="23" applyFont="1" applyFill="1" applyAlignment="1">
      <alignment horizontal="center" vertical="center"/>
    </xf>
    <xf numFmtId="0" fontId="13" fillId="9" borderId="0" xfId="24" applyFont="1" applyFill="1" applyAlignment="1">
      <alignment vertical="center"/>
    </xf>
    <xf numFmtId="0" fontId="5" fillId="143" borderId="0" xfId="23" applyFont="1" applyFill="1" applyAlignment="1">
      <alignment horizontal="center" vertical="center"/>
    </xf>
    <xf numFmtId="0" fontId="133" fillId="144" borderId="0" xfId="23" applyFont="1" applyFill="1" applyAlignment="1">
      <alignment horizontal="center" vertical="center"/>
    </xf>
    <xf numFmtId="0" fontId="133" fillId="145" borderId="0" xfId="23" applyFont="1" applyFill="1" applyAlignment="1">
      <alignment horizontal="center" vertical="center"/>
    </xf>
    <xf numFmtId="0" fontId="133" fillId="146" borderId="0" xfId="23" applyFont="1" applyFill="1" applyAlignment="1">
      <alignment horizontal="center" vertical="center"/>
    </xf>
    <xf numFmtId="0" fontId="133" fillId="147" borderId="0" xfId="23" applyFont="1" applyFill="1" applyAlignment="1">
      <alignment horizontal="center" vertical="center"/>
    </xf>
    <xf numFmtId="0" fontId="5" fillId="148" borderId="0" xfId="23" applyFont="1" applyFill="1" applyAlignment="1">
      <alignment horizontal="center" vertical="center"/>
    </xf>
    <xf numFmtId="0" fontId="5" fillId="149" borderId="0" xfId="23" applyFont="1" applyFill="1" applyAlignment="1">
      <alignment horizontal="center" vertical="center"/>
    </xf>
    <xf numFmtId="0" fontId="5" fillId="150" borderId="0" xfId="23" applyFont="1" applyFill="1" applyAlignment="1">
      <alignment horizontal="center" vertical="center"/>
    </xf>
    <xf numFmtId="0" fontId="127" fillId="9" borderId="21" xfId="24" applyFont="1" applyFill="1" applyBorder="1" applyAlignment="1">
      <alignment vertical="center"/>
    </xf>
    <xf numFmtId="0" fontId="5" fillId="151" borderId="0" xfId="23" applyFont="1" applyFill="1" applyAlignment="1">
      <alignment horizontal="center" vertical="center"/>
    </xf>
    <xf numFmtId="0" fontId="5" fillId="152" borderId="0" xfId="23" applyFont="1" applyFill="1" applyAlignment="1">
      <alignment horizontal="center" vertical="center"/>
    </xf>
    <xf numFmtId="0" fontId="5" fillId="153" borderId="0" xfId="23" applyFont="1" applyFill="1" applyAlignment="1">
      <alignment horizontal="center" vertical="center"/>
    </xf>
    <xf numFmtId="0" fontId="5" fillId="154" borderId="0" xfId="23" applyFont="1" applyFill="1" applyAlignment="1">
      <alignment horizontal="center" vertical="center"/>
    </xf>
    <xf numFmtId="0" fontId="5" fillId="155" borderId="0" xfId="23" applyFont="1" applyFill="1" applyAlignment="1">
      <alignment horizontal="center" vertical="center"/>
    </xf>
    <xf numFmtId="0" fontId="5" fillId="156" borderId="0" xfId="23" applyFont="1" applyFill="1" applyAlignment="1">
      <alignment horizontal="center" vertical="center"/>
    </xf>
    <xf numFmtId="0" fontId="5" fillId="157" borderId="0" xfId="23" applyFont="1" applyFill="1" applyAlignment="1">
      <alignment horizontal="center" vertical="center"/>
    </xf>
    <xf numFmtId="0" fontId="5" fillId="158" borderId="0" xfId="23" applyFont="1" applyFill="1" applyAlignment="1">
      <alignment horizontal="center" vertical="center"/>
    </xf>
    <xf numFmtId="0" fontId="82" fillId="105" borderId="0" xfId="2" applyFont="1" applyFill="1" applyAlignment="1">
      <alignment vertical="center"/>
    </xf>
    <xf numFmtId="0" fontId="137" fillId="105" borderId="0" xfId="2" applyFont="1" applyFill="1" applyAlignment="1">
      <alignment horizontal="right" vertical="center"/>
    </xf>
    <xf numFmtId="0" fontId="138" fillId="8" borderId="5" xfId="1" applyFont="1" applyFill="1" applyBorder="1" applyAlignment="1">
      <alignment horizontal="left" vertical="center"/>
    </xf>
    <xf numFmtId="0" fontId="138" fillId="8" borderId="0" xfId="1" applyFont="1" applyFill="1" applyAlignment="1">
      <alignment horizontal="left" vertical="center"/>
    </xf>
    <xf numFmtId="0" fontId="118" fillId="105" borderId="5" xfId="2" applyFont="1" applyFill="1" applyBorder="1" applyAlignment="1">
      <alignment vertical="center"/>
    </xf>
    <xf numFmtId="0" fontId="20" fillId="8" borderId="13" xfId="3" applyFont="1" applyFill="1" applyBorder="1" applyAlignment="1">
      <alignment vertical="center"/>
    </xf>
    <xf numFmtId="0" fontId="20" fillId="8" borderId="135" xfId="3" applyFont="1" applyFill="1" applyBorder="1" applyAlignment="1">
      <alignment vertical="center"/>
    </xf>
    <xf numFmtId="0" fontId="140" fillId="107" borderId="164" xfId="23" applyFont="1" applyFill="1" applyBorder="1" applyAlignment="1">
      <alignment horizontal="center" vertical="center" wrapText="1"/>
    </xf>
    <xf numFmtId="0" fontId="140" fillId="107" borderId="164" xfId="23" applyFont="1" applyFill="1" applyBorder="1" applyAlignment="1">
      <alignment vertical="center" wrapText="1"/>
    </xf>
    <xf numFmtId="0" fontId="140" fillId="120" borderId="164" xfId="23" applyFont="1" applyFill="1" applyBorder="1" applyAlignment="1">
      <alignment horizontal="center" vertical="center" wrapText="1"/>
    </xf>
    <xf numFmtId="0" fontId="141" fillId="107" borderId="164" xfId="23" applyFont="1" applyFill="1" applyBorder="1" applyAlignment="1">
      <alignment vertical="center" wrapText="1"/>
    </xf>
    <xf numFmtId="0" fontId="118" fillId="114" borderId="164" xfId="23" applyFont="1" applyFill="1" applyBorder="1" applyAlignment="1">
      <alignment horizontal="center" vertical="center" wrapText="1"/>
    </xf>
    <xf numFmtId="0" fontId="142" fillId="107" borderId="164" xfId="23" applyFont="1" applyFill="1" applyBorder="1" applyAlignment="1">
      <alignment vertical="center" wrapText="1"/>
    </xf>
    <xf numFmtId="0" fontId="140" fillId="147" borderId="164" xfId="23" applyFont="1" applyFill="1" applyBorder="1" applyAlignment="1">
      <alignment horizontal="center" vertical="center" wrapText="1"/>
    </xf>
    <xf numFmtId="0" fontId="143" fillId="107" borderId="164" xfId="23" applyFont="1" applyFill="1" applyBorder="1" applyAlignment="1">
      <alignment vertical="center" wrapText="1"/>
    </xf>
    <xf numFmtId="0" fontId="118" fillId="116" borderId="164" xfId="23" applyFont="1" applyFill="1" applyBorder="1" applyAlignment="1">
      <alignment horizontal="center" vertical="center" wrapText="1"/>
    </xf>
    <xf numFmtId="0" fontId="144" fillId="107" borderId="164" xfId="23" applyFont="1" applyFill="1" applyBorder="1" applyAlignment="1">
      <alignment vertical="center" wrapText="1"/>
    </xf>
    <xf numFmtId="0" fontId="118" fillId="106" borderId="164" xfId="23" applyFont="1" applyFill="1" applyBorder="1" applyAlignment="1">
      <alignment horizontal="center" vertical="center" wrapText="1"/>
    </xf>
    <xf numFmtId="0" fontId="140" fillId="77" borderId="164" xfId="23" applyFont="1" applyFill="1" applyBorder="1" applyAlignment="1">
      <alignment horizontal="center" vertical="center" wrapText="1"/>
    </xf>
    <xf numFmtId="0" fontId="145" fillId="107" borderId="164" xfId="23" applyFont="1" applyFill="1" applyBorder="1" applyAlignment="1">
      <alignment vertical="center" wrapText="1"/>
    </xf>
    <xf numFmtId="0" fontId="118" fillId="119" borderId="164" xfId="23" applyFont="1" applyFill="1" applyBorder="1" applyAlignment="1">
      <alignment horizontal="center" vertical="center" wrapText="1"/>
    </xf>
    <xf numFmtId="0" fontId="146" fillId="107" borderId="164" xfId="23" applyFont="1" applyFill="1" applyBorder="1" applyAlignment="1">
      <alignment vertical="center" wrapText="1"/>
    </xf>
    <xf numFmtId="0" fontId="140" fillId="148" borderId="164" xfId="23" applyFont="1" applyFill="1" applyBorder="1" applyAlignment="1">
      <alignment horizontal="center" vertical="center" wrapText="1"/>
    </xf>
    <xf numFmtId="0" fontId="147" fillId="107" borderId="164" xfId="23" applyFont="1" applyFill="1" applyBorder="1" applyAlignment="1">
      <alignment vertical="center" wrapText="1"/>
    </xf>
    <xf numFmtId="0" fontId="140" fillId="112" borderId="164" xfId="23" applyFont="1" applyFill="1" applyBorder="1" applyAlignment="1">
      <alignment horizontal="center" vertical="center" wrapText="1"/>
    </xf>
    <xf numFmtId="0" fontId="148" fillId="107" borderId="164" xfId="23" applyFont="1" applyFill="1" applyBorder="1" applyAlignment="1">
      <alignment vertical="center" wrapText="1"/>
    </xf>
    <xf numFmtId="0" fontId="53" fillId="8" borderId="0" xfId="1" applyFont="1" applyFill="1" applyAlignment="1">
      <alignment horizontal="left" vertical="center"/>
    </xf>
    <xf numFmtId="0" fontId="149" fillId="107" borderId="164" xfId="23" applyFont="1" applyFill="1" applyBorder="1" applyAlignment="1">
      <alignment vertical="center" wrapText="1"/>
    </xf>
    <xf numFmtId="0" fontId="140" fillId="121" borderId="164" xfId="23" applyFont="1" applyFill="1" applyBorder="1" applyAlignment="1">
      <alignment horizontal="center" vertical="center" wrapText="1"/>
    </xf>
    <xf numFmtId="0" fontId="150" fillId="107" borderId="164" xfId="23" applyFont="1" applyFill="1" applyBorder="1" applyAlignment="1">
      <alignment vertical="center" wrapText="1"/>
    </xf>
    <xf numFmtId="0" fontId="118" fillId="110" borderId="164" xfId="23" applyFont="1" applyFill="1" applyBorder="1" applyAlignment="1">
      <alignment horizontal="center" vertical="center" wrapText="1"/>
    </xf>
    <xf numFmtId="0" fontId="151" fillId="107" borderId="164" xfId="23" applyFont="1" applyFill="1" applyBorder="1" applyAlignment="1">
      <alignment vertical="center" wrapText="1"/>
    </xf>
    <xf numFmtId="0" fontId="118" fillId="149" borderId="164" xfId="23" applyFont="1" applyFill="1" applyBorder="1" applyAlignment="1">
      <alignment horizontal="center" vertical="center" wrapText="1"/>
    </xf>
    <xf numFmtId="0" fontId="152" fillId="107" borderId="164" xfId="23" applyFont="1" applyFill="1" applyBorder="1" applyAlignment="1">
      <alignment vertical="center" wrapText="1"/>
    </xf>
    <xf numFmtId="0" fontId="140" fillId="111" borderId="164" xfId="23" applyFont="1" applyFill="1" applyBorder="1" applyAlignment="1">
      <alignment horizontal="center" vertical="center" wrapText="1"/>
    </xf>
    <xf numFmtId="0" fontId="153" fillId="107" borderId="164" xfId="23" applyFont="1" applyFill="1" applyBorder="1" applyAlignment="1">
      <alignment vertical="center" wrapText="1"/>
    </xf>
    <xf numFmtId="0" fontId="140" fillId="108" borderId="164" xfId="23" applyFont="1" applyFill="1" applyBorder="1" applyAlignment="1">
      <alignment horizontal="center" vertical="center" wrapText="1"/>
    </xf>
    <xf numFmtId="0" fontId="154" fillId="107" borderId="164" xfId="23" applyFont="1" applyFill="1" applyBorder="1" applyAlignment="1">
      <alignment vertical="center" wrapText="1"/>
    </xf>
    <xf numFmtId="0" fontId="118" fillId="122" borderId="164" xfId="23" applyFont="1" applyFill="1" applyBorder="1" applyAlignment="1">
      <alignment horizontal="center" vertical="center" wrapText="1"/>
    </xf>
    <xf numFmtId="0" fontId="155" fillId="107" borderId="164" xfId="23" applyFont="1" applyFill="1" applyBorder="1" applyAlignment="1">
      <alignment vertical="center" wrapText="1"/>
    </xf>
    <xf numFmtId="0" fontId="140" fillId="137" borderId="164" xfId="23" applyFont="1" applyFill="1" applyBorder="1" applyAlignment="1">
      <alignment horizontal="center" vertical="center" wrapText="1"/>
    </xf>
    <xf numFmtId="0" fontId="156" fillId="107" borderId="164" xfId="23" applyFont="1" applyFill="1" applyBorder="1" applyAlignment="1">
      <alignment vertical="center" wrapText="1"/>
    </xf>
    <xf numFmtId="0" fontId="140" fillId="150" borderId="164" xfId="23" applyFont="1" applyFill="1" applyBorder="1" applyAlignment="1">
      <alignment horizontal="center" vertical="center" wrapText="1"/>
    </xf>
    <xf numFmtId="0" fontId="157" fillId="107" borderId="164" xfId="23" applyFont="1" applyFill="1" applyBorder="1" applyAlignment="1">
      <alignment vertical="center" wrapText="1"/>
    </xf>
    <xf numFmtId="0" fontId="140" fillId="113" borderId="164" xfId="23" applyFont="1" applyFill="1" applyBorder="1" applyAlignment="1">
      <alignment horizontal="center" vertical="center" wrapText="1"/>
    </xf>
    <xf numFmtId="0" fontId="158" fillId="107" borderId="164" xfId="23" applyFont="1" applyFill="1" applyBorder="1" applyAlignment="1">
      <alignment vertical="center" wrapText="1"/>
    </xf>
    <xf numFmtId="0" fontId="140" fillId="109" borderId="164" xfId="23" applyFont="1" applyFill="1" applyBorder="1" applyAlignment="1">
      <alignment horizontal="center" vertical="center" wrapText="1"/>
    </xf>
    <xf numFmtId="0" fontId="159" fillId="107" borderId="164" xfId="23" applyFont="1" applyFill="1" applyBorder="1" applyAlignment="1">
      <alignment vertical="center" wrapText="1"/>
    </xf>
    <xf numFmtId="0" fontId="140" fillId="123" borderId="164" xfId="23" applyFont="1" applyFill="1" applyBorder="1" applyAlignment="1">
      <alignment horizontal="center" vertical="center" wrapText="1"/>
    </xf>
    <xf numFmtId="0" fontId="160" fillId="107" borderId="164" xfId="23" applyFont="1" applyFill="1" applyBorder="1" applyAlignment="1">
      <alignment vertical="center" wrapText="1"/>
    </xf>
    <xf numFmtId="0" fontId="140" fillId="124" borderId="164" xfId="23" applyFont="1" applyFill="1" applyBorder="1" applyAlignment="1">
      <alignment horizontal="center" vertical="center" wrapText="1"/>
    </xf>
    <xf numFmtId="0" fontId="161" fillId="107" borderId="164" xfId="23" applyFont="1" applyFill="1" applyBorder="1" applyAlignment="1">
      <alignment vertical="center" wrapText="1"/>
    </xf>
    <xf numFmtId="0" fontId="118" fillId="151" borderId="164" xfId="23" applyFont="1" applyFill="1" applyBorder="1" applyAlignment="1">
      <alignment horizontal="center" vertical="center" wrapText="1"/>
    </xf>
    <xf numFmtId="0" fontId="162" fillId="107" borderId="164" xfId="23" applyFont="1" applyFill="1" applyBorder="1" applyAlignment="1">
      <alignment vertical="center" wrapText="1"/>
    </xf>
    <xf numFmtId="0" fontId="118" fillId="118" borderId="164" xfId="23" applyFont="1" applyFill="1" applyBorder="1" applyAlignment="1">
      <alignment horizontal="center" vertical="center" wrapText="1"/>
    </xf>
    <xf numFmtId="0" fontId="163" fillId="107" borderId="164" xfId="23" applyFont="1" applyFill="1" applyBorder="1" applyAlignment="1">
      <alignment vertical="center" wrapText="1"/>
    </xf>
    <xf numFmtId="0" fontId="140" fillId="110" borderId="164" xfId="23" applyFont="1" applyFill="1" applyBorder="1" applyAlignment="1">
      <alignment horizontal="center" vertical="center" wrapText="1"/>
    </xf>
    <xf numFmtId="0" fontId="140" fillId="85" borderId="164" xfId="23" applyFont="1" applyFill="1" applyBorder="1" applyAlignment="1">
      <alignment horizontal="center" vertical="center" wrapText="1"/>
    </xf>
    <xf numFmtId="0" fontId="164" fillId="107" borderId="164" xfId="23" applyFont="1" applyFill="1" applyBorder="1" applyAlignment="1">
      <alignment vertical="center" wrapText="1"/>
    </xf>
    <xf numFmtId="0" fontId="140" fillId="152" borderId="164" xfId="23" applyFont="1" applyFill="1" applyBorder="1" applyAlignment="1">
      <alignment horizontal="center" vertical="center" wrapText="1"/>
    </xf>
    <xf numFmtId="0" fontId="165" fillId="107" borderId="164" xfId="23" applyFont="1" applyFill="1" applyBorder="1" applyAlignment="1">
      <alignment vertical="center" wrapText="1"/>
    </xf>
    <xf numFmtId="0" fontId="166" fillId="107" borderId="164" xfId="23" applyFont="1" applyFill="1" applyBorder="1" applyAlignment="1">
      <alignment vertical="center" wrapText="1"/>
    </xf>
    <xf numFmtId="0" fontId="118" fillId="125" borderId="164" xfId="23" applyFont="1" applyFill="1" applyBorder="1" applyAlignment="1">
      <alignment horizontal="center" vertical="center" wrapText="1"/>
    </xf>
    <xf numFmtId="0" fontId="167" fillId="107" borderId="164" xfId="23" applyFont="1" applyFill="1" applyBorder="1" applyAlignment="1">
      <alignment vertical="center" wrapText="1"/>
    </xf>
    <xf numFmtId="0" fontId="140" fillId="92" borderId="164" xfId="23" applyFont="1" applyFill="1" applyBorder="1" applyAlignment="1">
      <alignment horizontal="center" vertical="center" wrapText="1"/>
    </xf>
    <xf numFmtId="0" fontId="168" fillId="107" borderId="164" xfId="23" applyFont="1" applyFill="1" applyBorder="1" applyAlignment="1">
      <alignment vertical="center" wrapText="1"/>
    </xf>
    <xf numFmtId="0" fontId="118" fillId="153" borderId="164" xfId="23" applyFont="1" applyFill="1" applyBorder="1" applyAlignment="1">
      <alignment horizontal="center" vertical="center" wrapText="1"/>
    </xf>
    <xf numFmtId="0" fontId="169" fillId="107" borderId="164" xfId="23" applyFont="1" applyFill="1" applyBorder="1" applyAlignment="1">
      <alignment vertical="center" wrapText="1"/>
    </xf>
    <xf numFmtId="0" fontId="140" fillId="126" borderId="164" xfId="23" applyFont="1" applyFill="1" applyBorder="1" applyAlignment="1">
      <alignment horizontal="center" vertical="center" wrapText="1"/>
    </xf>
    <xf numFmtId="0" fontId="170" fillId="107" borderId="164" xfId="23" applyFont="1" applyFill="1" applyBorder="1" applyAlignment="1">
      <alignment vertical="center" wrapText="1"/>
    </xf>
    <xf numFmtId="0" fontId="140" fillId="139" borderId="164" xfId="23" applyFont="1" applyFill="1" applyBorder="1" applyAlignment="1">
      <alignment horizontal="center" vertical="center" wrapText="1"/>
    </xf>
    <xf numFmtId="0" fontId="171" fillId="107" borderId="164" xfId="23" applyFont="1" applyFill="1" applyBorder="1" applyAlignment="1">
      <alignment vertical="center" wrapText="1"/>
    </xf>
    <xf numFmtId="0" fontId="118" fillId="154" borderId="164" xfId="23" applyFont="1" applyFill="1" applyBorder="1" applyAlignment="1">
      <alignment horizontal="center" vertical="center" wrapText="1"/>
    </xf>
    <xf numFmtId="0" fontId="172" fillId="107" borderId="164" xfId="23" applyFont="1" applyFill="1" applyBorder="1" applyAlignment="1">
      <alignment vertical="center" wrapText="1"/>
    </xf>
    <xf numFmtId="0" fontId="118" fillId="127" borderId="164" xfId="23" applyFont="1" applyFill="1" applyBorder="1" applyAlignment="1">
      <alignment horizontal="center" vertical="center" wrapText="1"/>
    </xf>
    <xf numFmtId="0" fontId="174" fillId="107" borderId="164" xfId="23" applyFont="1" applyFill="1" applyBorder="1" applyAlignment="1">
      <alignment vertical="center" wrapText="1"/>
    </xf>
    <xf numFmtId="0" fontId="140" fillId="140" borderId="164" xfId="23" applyFont="1" applyFill="1" applyBorder="1" applyAlignment="1">
      <alignment horizontal="center" vertical="center" wrapText="1"/>
    </xf>
    <xf numFmtId="0" fontId="175" fillId="107" borderId="164" xfId="23" applyFont="1" applyFill="1" applyBorder="1" applyAlignment="1">
      <alignment vertical="center" wrapText="1"/>
    </xf>
    <xf numFmtId="0" fontId="118" fillId="155" borderId="164" xfId="23" applyFont="1" applyFill="1" applyBorder="1" applyAlignment="1">
      <alignment horizontal="center" vertical="center" wrapText="1"/>
    </xf>
    <xf numFmtId="0" fontId="176" fillId="107" borderId="164" xfId="23" applyFont="1" applyFill="1" applyBorder="1" applyAlignment="1">
      <alignment vertical="center" wrapText="1"/>
    </xf>
    <xf numFmtId="0" fontId="140" fillId="128" borderId="164" xfId="23" applyFont="1" applyFill="1" applyBorder="1" applyAlignment="1">
      <alignment horizontal="center" vertical="center" wrapText="1"/>
    </xf>
    <xf numFmtId="0" fontId="177" fillId="107" borderId="164" xfId="23" applyFont="1" applyFill="1" applyBorder="1" applyAlignment="1">
      <alignment vertical="center" wrapText="1"/>
    </xf>
    <xf numFmtId="0" fontId="140" fillId="141" borderId="164" xfId="23" applyFont="1" applyFill="1" applyBorder="1" applyAlignment="1">
      <alignment horizontal="center" vertical="center" wrapText="1"/>
    </xf>
    <xf numFmtId="0" fontId="178" fillId="107" borderId="164" xfId="23" applyFont="1" applyFill="1" applyBorder="1" applyAlignment="1">
      <alignment vertical="center" wrapText="1"/>
    </xf>
    <xf numFmtId="0" fontId="173" fillId="8" borderId="5" xfId="1" applyFont="1" applyFill="1" applyBorder="1" applyAlignment="1">
      <alignment horizontal="center" vertical="center"/>
    </xf>
    <xf numFmtId="0" fontId="173" fillId="8" borderId="0" xfId="1" applyFont="1" applyFill="1" applyAlignment="1">
      <alignment horizontal="center" vertical="center"/>
    </xf>
    <xf numFmtId="0" fontId="128" fillId="8" borderId="0" xfId="1" applyFont="1" applyFill="1" applyAlignment="1">
      <alignment horizontal="right" vertical="center"/>
    </xf>
    <xf numFmtId="0" fontId="14" fillId="13" borderId="4" xfId="2" applyFont="1" applyFill="1" applyBorder="1" applyAlignment="1" applyProtection="1">
      <alignment horizontal="center" vertical="center" textRotation="90"/>
      <protection locked="0"/>
    </xf>
    <xf numFmtId="0" fontId="18" fillId="57" borderId="167" xfId="3" applyFont="1" applyFill="1" applyBorder="1" applyAlignment="1">
      <alignment horizontal="center" vertical="center"/>
    </xf>
    <xf numFmtId="0" fontId="18" fillId="57" borderId="168" xfId="3" applyFont="1" applyFill="1" applyBorder="1" applyAlignment="1">
      <alignment horizontal="center" vertical="center"/>
    </xf>
    <xf numFmtId="0" fontId="118" fillId="115" borderId="164" xfId="23" applyFont="1" applyFill="1" applyBorder="1" applyAlignment="1">
      <alignment horizontal="center" vertical="center" wrapText="1"/>
    </xf>
    <xf numFmtId="0" fontId="179" fillId="107" borderId="164" xfId="23" applyFont="1" applyFill="1" applyBorder="1" applyAlignment="1">
      <alignment vertical="center" wrapText="1"/>
    </xf>
    <xf numFmtId="0" fontId="140" fillId="142" borderId="164" xfId="23" applyFont="1" applyFill="1" applyBorder="1" applyAlignment="1">
      <alignment horizontal="center" vertical="center" wrapText="1"/>
    </xf>
    <xf numFmtId="0" fontId="180" fillId="107" borderId="164" xfId="23" applyFont="1" applyFill="1" applyBorder="1" applyAlignment="1">
      <alignment vertical="center" wrapText="1"/>
    </xf>
    <xf numFmtId="0" fontId="118" fillId="157" borderId="164" xfId="23" applyFont="1" applyFill="1" applyBorder="1" applyAlignment="1">
      <alignment horizontal="center" vertical="center" wrapText="1"/>
    </xf>
    <xf numFmtId="0" fontId="181" fillId="107" borderId="164" xfId="23" applyFont="1" applyFill="1" applyBorder="1" applyAlignment="1">
      <alignment vertical="center" wrapText="1"/>
    </xf>
    <xf numFmtId="0" fontId="10" fillId="75" borderId="4" xfId="2" applyFont="1" applyFill="1" applyBorder="1" applyAlignment="1" applyProtection="1">
      <alignment horizontal="center" vertical="center"/>
      <protection locked="0"/>
    </xf>
    <xf numFmtId="0" fontId="140" fillId="143" borderId="164" xfId="23" applyFont="1" applyFill="1" applyBorder="1" applyAlignment="1">
      <alignment horizontal="center" vertical="center" wrapText="1"/>
    </xf>
    <xf numFmtId="0" fontId="182" fillId="107" borderId="164" xfId="23" applyFont="1" applyFill="1" applyBorder="1" applyAlignment="1">
      <alignment vertical="center" wrapText="1"/>
    </xf>
    <xf numFmtId="0" fontId="118" fillId="158" borderId="164" xfId="23" applyFont="1" applyFill="1" applyBorder="1" applyAlignment="1">
      <alignment horizontal="center" vertical="center" wrapText="1"/>
    </xf>
    <xf numFmtId="0" fontId="183" fillId="107" borderId="164" xfId="23" applyFont="1" applyFill="1" applyBorder="1" applyAlignment="1">
      <alignment vertical="center" wrapText="1"/>
    </xf>
    <xf numFmtId="0" fontId="123" fillId="8" borderId="5" xfId="1" applyFont="1" applyFill="1" applyBorder="1" applyAlignment="1">
      <alignment vertical="center"/>
    </xf>
    <xf numFmtId="0" fontId="128" fillId="8" borderId="0" xfId="1" applyFont="1" applyFill="1"/>
    <xf numFmtId="0" fontId="9" fillId="8" borderId="4" xfId="1" applyFont="1" applyFill="1" applyBorder="1" applyAlignment="1">
      <alignment horizontal="center" vertical="center"/>
    </xf>
    <xf numFmtId="0" fontId="118" fillId="117" borderId="164" xfId="23" applyFont="1" applyFill="1" applyBorder="1" applyAlignment="1">
      <alignment horizontal="center" vertical="center" wrapText="1"/>
    </xf>
    <xf numFmtId="0" fontId="184" fillId="107" borderId="164" xfId="23" applyFont="1" applyFill="1" applyBorder="1" applyAlignment="1">
      <alignment vertical="center" wrapText="1"/>
    </xf>
    <xf numFmtId="0" fontId="140" fillId="144" borderId="164" xfId="23" applyFont="1" applyFill="1" applyBorder="1" applyAlignment="1">
      <alignment horizontal="center" vertical="center" wrapText="1"/>
    </xf>
    <xf numFmtId="0" fontId="185" fillId="107" borderId="164" xfId="23" applyFont="1" applyFill="1" applyBorder="1" applyAlignment="1">
      <alignment vertical="center" wrapText="1"/>
    </xf>
    <xf numFmtId="0" fontId="140" fillId="145" borderId="164" xfId="23" applyFont="1" applyFill="1" applyBorder="1" applyAlignment="1">
      <alignment horizontal="center" vertical="center" wrapText="1"/>
    </xf>
    <xf numFmtId="0" fontId="186" fillId="107" borderId="164" xfId="23" applyFont="1" applyFill="1" applyBorder="1" applyAlignment="1">
      <alignment vertical="center" wrapText="1"/>
    </xf>
    <xf numFmtId="0" fontId="123" fillId="8" borderId="0" xfId="1" applyFont="1" applyFill="1" applyAlignment="1">
      <alignment vertical="center"/>
    </xf>
    <xf numFmtId="0" fontId="140" fillId="146" borderId="164" xfId="23" applyFont="1" applyFill="1" applyBorder="1" applyAlignment="1">
      <alignment horizontal="center" vertical="center" wrapText="1"/>
    </xf>
    <xf numFmtId="0" fontId="187" fillId="107" borderId="164" xfId="23" applyFont="1" applyFill="1" applyBorder="1" applyAlignment="1">
      <alignment vertical="center" wrapText="1"/>
    </xf>
    <xf numFmtId="0" fontId="133" fillId="107" borderId="169" xfId="23" applyFont="1" applyFill="1" applyBorder="1" applyAlignment="1">
      <alignment horizontal="center" vertical="center"/>
    </xf>
    <xf numFmtId="0" fontId="188" fillId="107" borderId="164" xfId="23" applyFont="1" applyFill="1" applyBorder="1" applyAlignment="1">
      <alignment horizontal="center" vertical="center" wrapText="1"/>
    </xf>
    <xf numFmtId="0" fontId="189" fillId="107" borderId="164" xfId="23" applyFont="1" applyFill="1" applyBorder="1" applyAlignment="1">
      <alignment horizontal="center" vertical="center" wrapText="1"/>
    </xf>
    <xf numFmtId="0" fontId="190" fillId="107" borderId="164" xfId="23" applyFont="1" applyFill="1" applyBorder="1" applyAlignment="1">
      <alignment horizontal="center" vertical="center" wrapText="1"/>
    </xf>
    <xf numFmtId="0" fontId="191" fillId="107" borderId="164" xfId="23" applyFont="1" applyFill="1" applyBorder="1" applyAlignment="1">
      <alignment horizontal="center" vertical="center" wrapText="1"/>
    </xf>
    <xf numFmtId="0" fontId="192" fillId="107" borderId="164" xfId="23" applyFont="1" applyFill="1" applyBorder="1" applyAlignment="1">
      <alignment vertical="center" wrapText="1"/>
    </xf>
    <xf numFmtId="0" fontId="149" fillId="106" borderId="164" xfId="23" applyFont="1" applyFill="1" applyBorder="1" applyAlignment="1">
      <alignment horizontal="center" vertical="center" wrapText="1"/>
    </xf>
    <xf numFmtId="0" fontId="193" fillId="8" borderId="0" xfId="11" applyFont="1" applyFill="1" applyBorder="1" applyAlignment="1">
      <alignment vertical="center"/>
    </xf>
    <xf numFmtId="0" fontId="194" fillId="105" borderId="4" xfId="2" applyFont="1" applyFill="1" applyBorder="1" applyAlignment="1">
      <alignment horizontal="center" vertical="center"/>
    </xf>
    <xf numFmtId="0" fontId="128" fillId="8" borderId="5" xfId="2" applyFont="1" applyFill="1" applyBorder="1" applyAlignment="1" applyProtection="1">
      <alignment vertical="center"/>
      <protection hidden="1"/>
    </xf>
    <xf numFmtId="0" fontId="128" fillId="8" borderId="0" xfId="2" applyFont="1" applyFill="1" applyAlignment="1" applyProtection="1">
      <alignment vertical="center"/>
      <protection hidden="1"/>
    </xf>
    <xf numFmtId="0" fontId="128" fillId="8" borderId="4" xfId="2" applyFont="1" applyFill="1" applyBorder="1" applyAlignment="1" applyProtection="1">
      <alignment vertical="center"/>
      <protection hidden="1"/>
    </xf>
    <xf numFmtId="0" fontId="19" fillId="0" borderId="0" xfId="0" applyFont="1"/>
    <xf numFmtId="0" fontId="128" fillId="8" borderId="5" xfId="2" applyFont="1" applyFill="1" applyBorder="1" applyAlignment="1" applyProtection="1">
      <alignment horizontal="center" vertical="center"/>
      <protection hidden="1"/>
    </xf>
    <xf numFmtId="0" fontId="128" fillId="8" borderId="0" xfId="2" applyFont="1" applyFill="1" applyAlignment="1" applyProtection="1">
      <alignment horizontal="center" vertical="center"/>
      <protection hidden="1"/>
    </xf>
    <xf numFmtId="0" fontId="10" fillId="8" borderId="4" xfId="2" applyFont="1" applyFill="1" applyBorder="1" applyAlignment="1">
      <alignment horizontal="right" vertical="center"/>
    </xf>
    <xf numFmtId="0" fontId="49" fillId="8" borderId="5" xfId="2" applyFont="1" applyFill="1" applyBorder="1" applyAlignment="1" applyProtection="1">
      <alignment horizontal="left" vertical="center"/>
      <protection hidden="1"/>
    </xf>
    <xf numFmtId="0" fontId="14" fillId="61" borderId="4" xfId="2" applyFont="1" applyFill="1" applyBorder="1" applyAlignment="1">
      <alignment horizontal="center" vertical="center"/>
    </xf>
    <xf numFmtId="0" fontId="11" fillId="0" borderId="0" xfId="0" applyFont="1"/>
    <xf numFmtId="1" fontId="1" fillId="4" borderId="3" xfId="1" applyNumberFormat="1" applyFill="1" applyBorder="1" applyAlignment="1">
      <alignment horizontal="center"/>
    </xf>
    <xf numFmtId="1" fontId="1" fillId="4" borderId="2" xfId="1" applyNumberFormat="1" applyFill="1" applyBorder="1" applyAlignment="1">
      <alignment horizontal="center"/>
    </xf>
    <xf numFmtId="1" fontId="1" fillId="4" borderId="1" xfId="1" applyNumberFormat="1" applyFill="1" applyBorder="1" applyAlignment="1">
      <alignment horizontal="center"/>
    </xf>
    <xf numFmtId="0" fontId="1" fillId="46" borderId="122" xfId="1" applyFill="1" applyBorder="1" applyAlignment="1">
      <alignment vertical="center"/>
    </xf>
    <xf numFmtId="0" fontId="1" fillId="46" borderId="123" xfId="1" applyFill="1" applyBorder="1" applyAlignment="1">
      <alignment vertical="center"/>
    </xf>
    <xf numFmtId="0" fontId="195" fillId="0" borderId="124" xfId="1" applyFont="1" applyBorder="1" applyAlignment="1">
      <alignment horizontal="center" vertical="center"/>
    </xf>
    <xf numFmtId="0" fontId="4" fillId="46" borderId="6" xfId="0" applyFont="1" applyFill="1" applyBorder="1" applyAlignment="1">
      <alignment vertical="center"/>
    </xf>
    <xf numFmtId="0" fontId="1" fillId="46" borderId="0" xfId="1" applyFill="1" applyAlignment="1">
      <alignment vertical="center"/>
    </xf>
    <xf numFmtId="0" fontId="195" fillId="0" borderId="7" xfId="1" applyFont="1" applyBorder="1" applyAlignment="1">
      <alignment horizontal="center" vertical="center"/>
    </xf>
    <xf numFmtId="0" fontId="5" fillId="105" borderId="0" xfId="2" applyFont="1" applyFill="1" applyAlignment="1" applyProtection="1">
      <alignment horizontal="left" vertical="center"/>
      <protection hidden="1"/>
    </xf>
    <xf numFmtId="0" fontId="1" fillId="50" borderId="0" xfId="1" applyFill="1"/>
    <xf numFmtId="0" fontId="140" fillId="117" borderId="164" xfId="23" applyFont="1" applyFill="1" applyBorder="1" applyAlignment="1">
      <alignment horizontal="center" vertical="center" wrapText="1"/>
    </xf>
    <xf numFmtId="0" fontId="0" fillId="46" borderId="6" xfId="0" applyFill="1" applyBorder="1" applyAlignment="1">
      <alignment vertical="center"/>
    </xf>
    <xf numFmtId="0" fontId="35" fillId="9" borderId="0" xfId="11" applyFill="1" applyAlignment="1">
      <alignment horizontal="left" vertical="center"/>
    </xf>
    <xf numFmtId="0" fontId="5" fillId="105" borderId="0" xfId="2" applyFont="1" applyFill="1" applyAlignment="1" applyProtection="1">
      <alignment vertical="center"/>
      <protection hidden="1"/>
    </xf>
    <xf numFmtId="0" fontId="140" fillId="118" borderId="164" xfId="23" applyFont="1" applyFill="1" applyBorder="1" applyAlignment="1">
      <alignment horizontal="center" vertical="center" wrapText="1"/>
    </xf>
    <xf numFmtId="0" fontId="140" fillId="119" borderId="164" xfId="23" applyFont="1" applyFill="1" applyBorder="1" applyAlignment="1">
      <alignment horizontal="center" vertical="center" wrapText="1"/>
    </xf>
    <xf numFmtId="0" fontId="5" fillId="105" borderId="0" xfId="25" applyFont="1" applyFill="1" applyAlignment="1">
      <alignment horizontal="left" vertical="center"/>
    </xf>
    <xf numFmtId="0" fontId="2" fillId="105" borderId="0" xfId="26" applyFont="1" applyFill="1" applyAlignment="1">
      <alignment horizontal="left" vertical="center"/>
    </xf>
    <xf numFmtId="0" fontId="1" fillId="46" borderId="6" xfId="1" applyFill="1" applyBorder="1" applyAlignment="1">
      <alignment vertical="center"/>
    </xf>
    <xf numFmtId="0" fontId="126" fillId="9" borderId="0" xfId="24" applyFont="1" applyFill="1" applyAlignment="1">
      <alignment horizontal="left" vertical="center"/>
    </xf>
    <xf numFmtId="0" fontId="118" fillId="121" borderId="164" xfId="23" applyFont="1" applyFill="1" applyBorder="1" applyAlignment="1">
      <alignment horizontal="center" vertical="center" wrapText="1"/>
    </xf>
    <xf numFmtId="0" fontId="140" fillId="122" borderId="164" xfId="23" applyFont="1" applyFill="1" applyBorder="1" applyAlignment="1">
      <alignment horizontal="center" vertical="center" wrapText="1"/>
    </xf>
    <xf numFmtId="0" fontId="1" fillId="46" borderId="128" xfId="1" applyFill="1" applyBorder="1" applyAlignment="1">
      <alignment vertical="center"/>
    </xf>
    <xf numFmtId="0" fontId="1" fillId="46" borderId="119" xfId="1" applyFill="1" applyBorder="1" applyAlignment="1">
      <alignment vertical="center"/>
    </xf>
    <xf numFmtId="0" fontId="195" fillId="0" borderId="129" xfId="1" applyFont="1" applyBorder="1" applyAlignment="1">
      <alignment horizontal="center" vertical="center"/>
    </xf>
    <xf numFmtId="0" fontId="26" fillId="0" borderId="0" xfId="3" applyFont="1" applyAlignment="1">
      <alignment horizontal="center" vertical="center"/>
    </xf>
    <xf numFmtId="0" fontId="26" fillId="0" borderId="0" xfId="3" applyFont="1" applyAlignment="1">
      <alignment vertical="center"/>
    </xf>
    <xf numFmtId="0" fontId="196" fillId="0" borderId="0" xfId="23" applyFont="1" applyAlignment="1">
      <alignment vertical="center"/>
    </xf>
    <xf numFmtId="0" fontId="29" fillId="12" borderId="9" xfId="3" applyFont="1" applyFill="1" applyBorder="1" applyAlignment="1">
      <alignment horizontal="center" vertical="center"/>
    </xf>
    <xf numFmtId="0" fontId="19" fillId="21" borderId="0" xfId="3" applyFont="1" applyFill="1" applyAlignment="1">
      <alignment horizontal="left" vertical="center"/>
    </xf>
    <xf numFmtId="0" fontId="15" fillId="21" borderId="0" xfId="3" applyFont="1" applyFill="1" applyAlignment="1">
      <alignment horizontal="left" vertical="center"/>
    </xf>
    <xf numFmtId="0" fontId="197" fillId="0" borderId="0" xfId="2" applyFont="1" applyAlignment="1">
      <alignment horizontal="center" vertical="center"/>
    </xf>
    <xf numFmtId="0" fontId="12" fillId="21" borderId="0" xfId="3" applyFont="1" applyFill="1" applyAlignment="1">
      <alignment horizontal="center" vertical="center"/>
    </xf>
    <xf numFmtId="0" fontId="19" fillId="8" borderId="0" xfId="3" applyFont="1" applyFill="1" applyAlignment="1">
      <alignment horizontal="left" vertical="center"/>
    </xf>
    <xf numFmtId="0" fontId="15" fillId="82" borderId="0" xfId="1" applyFont="1" applyFill="1" applyAlignment="1">
      <alignment vertical="center"/>
    </xf>
    <xf numFmtId="0" fontId="15" fillId="27" borderId="0" xfId="1" applyFont="1" applyFill="1" applyAlignment="1">
      <alignment horizontal="center" vertical="center"/>
    </xf>
    <xf numFmtId="0" fontId="35" fillId="0" borderId="0" xfId="11" applyAlignment="1">
      <alignment horizontal="left" vertical="center"/>
    </xf>
    <xf numFmtId="0" fontId="193" fillId="107" borderId="0" xfId="28" applyFont="1" applyFill="1" applyBorder="1" applyAlignment="1">
      <alignment vertical="center"/>
    </xf>
    <xf numFmtId="0" fontId="51" fillId="8" borderId="0" xfId="1" applyFont="1" applyFill="1"/>
    <xf numFmtId="0" fontId="123" fillId="8" borderId="0" xfId="0" applyFont="1" applyFill="1"/>
    <xf numFmtId="0" fontId="51" fillId="8" borderId="0" xfId="0" applyFont="1" applyFill="1"/>
    <xf numFmtId="0" fontId="193" fillId="8" borderId="0" xfId="11" applyFont="1" applyFill="1"/>
    <xf numFmtId="0" fontId="123" fillId="8" borderId="0" xfId="0" applyFont="1" applyFill="1" applyAlignment="1">
      <alignment horizontal="right" vertical="center"/>
    </xf>
    <xf numFmtId="0" fontId="199" fillId="8" borderId="0" xfId="1" applyFont="1" applyFill="1" applyAlignment="1">
      <alignment vertical="center"/>
    </xf>
    <xf numFmtId="0" fontId="4" fillId="8" borderId="0" xfId="1" applyFont="1" applyFill="1" applyAlignment="1">
      <alignment horizontal="left" vertical="center"/>
    </xf>
    <xf numFmtId="0" fontId="26" fillId="0" borderId="0" xfId="1" applyFont="1"/>
    <xf numFmtId="0" fontId="8" fillId="6" borderId="0" xfId="1" applyFont="1" applyFill="1" applyAlignment="1">
      <alignment horizontal="center" vertical="center"/>
    </xf>
    <xf numFmtId="0" fontId="6" fillId="0" borderId="0" xfId="2"/>
    <xf numFmtId="0" fontId="7" fillId="4" borderId="0" xfId="0" applyFont="1" applyFill="1" applyAlignment="1">
      <alignment horizontal="center" vertical="center"/>
    </xf>
    <xf numFmtId="0" fontId="6" fillId="0" borderId="0" xfId="26" applyAlignment="1">
      <alignment vertical="center"/>
    </xf>
    <xf numFmtId="0" fontId="6" fillId="105" borderId="0" xfId="2" applyFill="1" applyAlignment="1">
      <alignment vertical="center"/>
    </xf>
    <xf numFmtId="0" fontId="201" fillId="105" borderId="0" xfId="26" applyFont="1" applyFill="1"/>
    <xf numFmtId="0" fontId="6" fillId="105" borderId="0" xfId="26" applyFill="1" applyAlignment="1">
      <alignment vertical="center"/>
    </xf>
    <xf numFmtId="0" fontId="202" fillId="105" borderId="0" xfId="26" applyFont="1" applyFill="1" applyAlignment="1">
      <alignment horizontal="center" vertical="center"/>
    </xf>
    <xf numFmtId="0" fontId="70" fillId="105" borderId="0" xfId="0" applyFont="1" applyFill="1" applyAlignment="1">
      <alignment horizontal="left" vertical="top"/>
    </xf>
    <xf numFmtId="0" fontId="6" fillId="105" borderId="0" xfId="26" applyFill="1" applyProtection="1">
      <protection hidden="1"/>
    </xf>
    <xf numFmtId="0" fontId="203" fillId="105" borderId="0" xfId="26" applyFont="1" applyFill="1" applyAlignment="1">
      <alignment vertical="center"/>
    </xf>
    <xf numFmtId="0" fontId="203" fillId="105" borderId="0" xfId="26" applyFont="1" applyFill="1" applyAlignment="1">
      <alignment horizontal="right" vertical="center"/>
    </xf>
    <xf numFmtId="0" fontId="204" fillId="105" borderId="0" xfId="26" applyFont="1" applyFill="1" applyAlignment="1">
      <alignment vertical="center"/>
    </xf>
    <xf numFmtId="0" fontId="205" fillId="4" borderId="4" xfId="26" applyFont="1" applyFill="1" applyBorder="1" applyAlignment="1">
      <alignment horizontal="center" vertical="center"/>
    </xf>
    <xf numFmtId="0" fontId="206" fillId="161" borderId="0" xfId="26" applyFont="1" applyFill="1" applyAlignment="1">
      <alignment horizontal="center" vertical="center"/>
    </xf>
    <xf numFmtId="0" fontId="1" fillId="105" borderId="0" xfId="7" applyFill="1"/>
    <xf numFmtId="0" fontId="207" fillId="8" borderId="0" xfId="26" applyFont="1" applyFill="1" applyAlignment="1">
      <alignment horizontal="center" vertical="center"/>
    </xf>
    <xf numFmtId="0" fontId="203" fillId="105" borderId="5" xfId="26" applyFont="1" applyFill="1" applyBorder="1" applyAlignment="1">
      <alignment vertical="center"/>
    </xf>
    <xf numFmtId="0" fontId="205" fillId="4" borderId="0" xfId="26" applyFont="1" applyFill="1" applyAlignment="1">
      <alignment horizontal="center" vertical="center"/>
    </xf>
    <xf numFmtId="0" fontId="6" fillId="0" borderId="0" xfId="26" applyProtection="1">
      <protection hidden="1"/>
    </xf>
    <xf numFmtId="0" fontId="208" fillId="8" borderId="0" xfId="26" applyFont="1" applyFill="1" applyAlignment="1">
      <alignment horizontal="left" vertical="center"/>
    </xf>
    <xf numFmtId="0" fontId="6" fillId="8" borderId="0" xfId="26" applyFill="1" applyProtection="1">
      <protection hidden="1"/>
    </xf>
    <xf numFmtId="181" fontId="209" fillId="8" borderId="0" xfId="26" applyNumberFormat="1" applyFont="1" applyFill="1" applyAlignment="1">
      <alignment vertical="center"/>
    </xf>
    <xf numFmtId="0" fontId="6" fillId="8" borderId="0" xfId="26" applyFill="1" applyAlignment="1">
      <alignment vertical="center"/>
    </xf>
    <xf numFmtId="0" fontId="208" fillId="8" borderId="5" xfId="26" applyFont="1" applyFill="1" applyBorder="1" applyAlignment="1">
      <alignment vertical="center"/>
    </xf>
    <xf numFmtId="0" fontId="210" fillId="8" borderId="0" xfId="26" applyFont="1" applyFill="1" applyAlignment="1">
      <alignment vertical="center"/>
    </xf>
    <xf numFmtId="0" fontId="212" fillId="105" borderId="0" xfId="29" applyFont="1" applyFill="1" applyAlignment="1">
      <alignment vertical="center"/>
    </xf>
    <xf numFmtId="0" fontId="213" fillId="105" borderId="0" xfId="0" applyFont="1" applyFill="1" applyAlignment="1">
      <alignment vertical="center"/>
    </xf>
    <xf numFmtId="0" fontId="214" fillId="105" borderId="0" xfId="0" applyFont="1" applyFill="1" applyAlignment="1">
      <alignment horizontal="right" vertical="center"/>
    </xf>
    <xf numFmtId="0" fontId="215" fillId="105" borderId="0" xfId="26" applyFont="1" applyFill="1" applyAlignment="1" applyProtection="1">
      <alignment vertical="center"/>
      <protection hidden="1"/>
    </xf>
    <xf numFmtId="0" fontId="74" fillId="105" borderId="0" xfId="0" applyFont="1" applyFill="1" applyAlignment="1">
      <alignment horizontal="center" vertical="center"/>
    </xf>
    <xf numFmtId="0" fontId="202" fillId="105" borderId="0" xfId="26" quotePrefix="1" applyFont="1" applyFill="1" applyAlignment="1">
      <alignment horizontal="center" vertical="center"/>
    </xf>
    <xf numFmtId="0" fontId="6" fillId="6" borderId="0" xfId="2" applyFill="1" applyAlignment="1">
      <alignment vertical="center"/>
    </xf>
    <xf numFmtId="0" fontId="6" fillId="6" borderId="0" xfId="26" applyFill="1" applyAlignment="1">
      <alignment vertical="center"/>
    </xf>
    <xf numFmtId="0" fontId="216" fillId="6" borderId="0" xfId="11" applyFont="1" applyFill="1" applyAlignment="1">
      <alignment vertical="center"/>
    </xf>
    <xf numFmtId="0" fontId="217" fillId="105" borderId="0" xfId="29" applyFont="1" applyFill="1" applyAlignment="1">
      <alignment vertical="center"/>
    </xf>
    <xf numFmtId="0" fontId="6" fillId="0" borderId="0" xfId="2" applyAlignment="1">
      <alignment vertical="center"/>
    </xf>
    <xf numFmtId="0" fontId="6" fillId="105" borderId="0" xfId="2" applyFill="1" applyProtection="1">
      <protection hidden="1"/>
    </xf>
    <xf numFmtId="0" fontId="218" fillId="105" borderId="0" xfId="25" applyFont="1" applyFill="1" applyAlignment="1">
      <alignment horizontal="left" vertical="center"/>
    </xf>
    <xf numFmtId="0" fontId="204" fillId="105" borderId="0" xfId="2" applyFont="1" applyFill="1" applyAlignment="1">
      <alignment vertical="center"/>
    </xf>
    <xf numFmtId="0" fontId="6" fillId="5" borderId="0" xfId="2" applyFill="1" applyAlignment="1">
      <alignment vertical="center"/>
    </xf>
    <xf numFmtId="0" fontId="219" fillId="5" borderId="0" xfId="11" applyFont="1" applyFill="1" applyBorder="1" applyAlignment="1">
      <alignment vertical="center"/>
    </xf>
    <xf numFmtId="0" fontId="215" fillId="105" borderId="0" xfId="9" applyFont="1" applyFill="1" applyAlignment="1">
      <alignment horizontal="left" vertical="center"/>
    </xf>
    <xf numFmtId="0" fontId="201" fillId="105" borderId="0" xfId="2" applyFont="1" applyFill="1" applyAlignment="1">
      <alignment vertical="center"/>
    </xf>
    <xf numFmtId="0" fontId="75" fillId="105" borderId="0" xfId="2" applyFont="1" applyFill="1" applyAlignment="1">
      <alignment horizontal="left" vertical="center"/>
    </xf>
    <xf numFmtId="0" fontId="220" fillId="105" borderId="0" xfId="2" applyFont="1" applyFill="1" applyProtection="1">
      <protection hidden="1"/>
    </xf>
    <xf numFmtId="0" fontId="11" fillId="105" borderId="0" xfId="7" applyFont="1" applyFill="1"/>
    <xf numFmtId="0" fontId="33" fillId="105" borderId="0" xfId="7" applyFont="1" applyFill="1" applyAlignment="1">
      <alignment vertical="center"/>
    </xf>
    <xf numFmtId="0" fontId="215" fillId="105" borderId="0" xfId="25" applyFont="1" applyFill="1" applyAlignment="1">
      <alignment horizontal="left" vertical="center"/>
    </xf>
    <xf numFmtId="0" fontId="221" fillId="105" borderId="0" xfId="25" applyFont="1" applyFill="1" applyAlignment="1">
      <alignment horizontal="left" vertical="center"/>
    </xf>
    <xf numFmtId="0" fontId="215" fillId="105" borderId="0" xfId="2" applyFont="1" applyFill="1" applyAlignment="1" applyProtection="1">
      <alignment vertical="center"/>
      <protection hidden="1"/>
    </xf>
    <xf numFmtId="0" fontId="222" fillId="105" borderId="0" xfId="25" applyFont="1" applyFill="1" applyAlignment="1">
      <alignment horizontal="left" vertical="center"/>
    </xf>
    <xf numFmtId="0" fontId="223" fillId="105" borderId="0" xfId="7" applyFont="1" applyFill="1" applyAlignment="1">
      <alignment vertical="center"/>
    </xf>
    <xf numFmtId="0" fontId="215" fillId="105" borderId="0" xfId="2" applyFont="1" applyFill="1" applyAlignment="1" applyProtection="1">
      <alignment horizontal="left" vertical="center"/>
      <protection hidden="1"/>
    </xf>
    <xf numFmtId="0" fontId="224" fillId="162" borderId="5" xfId="2" applyFont="1" applyFill="1" applyBorder="1" applyAlignment="1">
      <alignment horizontal="center" vertical="center"/>
    </xf>
    <xf numFmtId="0" fontId="224" fillId="163" borderId="5" xfId="2" applyFont="1" applyFill="1" applyBorder="1" applyAlignment="1">
      <alignment horizontal="center" vertical="center"/>
    </xf>
    <xf numFmtId="0" fontId="223" fillId="105" borderId="0" xfId="2" applyFont="1" applyFill="1" applyAlignment="1">
      <alignment vertical="center"/>
    </xf>
    <xf numFmtId="187" fontId="225" fillId="164" borderId="170" xfId="2" applyNumberFormat="1" applyFont="1" applyFill="1" applyBorder="1" applyAlignment="1">
      <alignment horizontal="center" vertical="center"/>
    </xf>
    <xf numFmtId="0" fontId="227" fillId="0" borderId="8" xfId="30" applyFont="1" applyBorder="1" applyAlignment="1">
      <alignment horizontal="center" vertical="center"/>
    </xf>
    <xf numFmtId="0" fontId="228" fillId="8" borderId="5" xfId="2" applyFont="1" applyFill="1" applyBorder="1" applyAlignment="1">
      <alignment horizontal="center" vertical="center"/>
    </xf>
    <xf numFmtId="0" fontId="229" fillId="107" borderId="0" xfId="2" applyFont="1" applyFill="1" applyAlignment="1">
      <alignment horizontal="center" vertical="center"/>
    </xf>
    <xf numFmtId="0" fontId="230" fillId="107" borderId="0" xfId="2" applyFont="1" applyFill="1" applyAlignment="1">
      <alignment horizontal="center" vertical="center"/>
    </xf>
    <xf numFmtId="0" fontId="231" fillId="107" borderId="0" xfId="2" applyFont="1" applyFill="1" applyAlignment="1">
      <alignment horizontal="center" vertical="center"/>
    </xf>
    <xf numFmtId="0" fontId="232" fillId="107" borderId="0" xfId="2" applyFont="1" applyFill="1" applyAlignment="1">
      <alignment horizontal="center" vertical="center"/>
    </xf>
    <xf numFmtId="0" fontId="233" fillId="107" borderId="0" xfId="2" applyFont="1" applyFill="1" applyAlignment="1">
      <alignment horizontal="center" vertical="center"/>
    </xf>
    <xf numFmtId="0" fontId="234" fillId="107" borderId="0" xfId="2" applyFont="1" applyFill="1" applyAlignment="1">
      <alignment horizontal="center" vertical="center"/>
    </xf>
    <xf numFmtId="0" fontId="235" fillId="107" borderId="0" xfId="2" applyFont="1" applyFill="1" applyAlignment="1">
      <alignment horizontal="center" vertical="center"/>
    </xf>
    <xf numFmtId="0" fontId="236" fillId="107" borderId="0" xfId="2" applyFont="1" applyFill="1" applyAlignment="1">
      <alignment horizontal="center" vertical="center"/>
    </xf>
    <xf numFmtId="0" fontId="237" fillId="107" borderId="0" xfId="2" applyFont="1" applyFill="1" applyAlignment="1">
      <alignment horizontal="center" vertical="center"/>
    </xf>
    <xf numFmtId="0" fontId="238" fillId="107" borderId="0" xfId="2" applyFont="1" applyFill="1" applyAlignment="1">
      <alignment horizontal="center" vertical="center"/>
    </xf>
    <xf numFmtId="0" fontId="239" fillId="107" borderId="0" xfId="2" applyFont="1" applyFill="1" applyAlignment="1">
      <alignment horizontal="center" vertical="center"/>
    </xf>
    <xf numFmtId="0" fontId="240" fillId="107" borderId="0" xfId="2" applyFont="1" applyFill="1" applyAlignment="1">
      <alignment horizontal="center" vertical="center"/>
    </xf>
    <xf numFmtId="0" fontId="241" fillId="107" borderId="0" xfId="2" applyFont="1" applyFill="1" applyAlignment="1">
      <alignment horizontal="center" vertical="center"/>
    </xf>
    <xf numFmtId="0" fontId="242" fillId="107" borderId="0" xfId="2" applyFont="1" applyFill="1" applyAlignment="1">
      <alignment horizontal="center" vertical="center"/>
    </xf>
    <xf numFmtId="0" fontId="243" fillId="107" borderId="0" xfId="2" applyFont="1" applyFill="1" applyAlignment="1">
      <alignment horizontal="center" vertical="center"/>
    </xf>
    <xf numFmtId="0" fontId="244" fillId="107" borderId="0" xfId="2" applyFont="1" applyFill="1" applyAlignment="1">
      <alignment horizontal="center" vertical="center"/>
    </xf>
    <xf numFmtId="0" fontId="245" fillId="107" borderId="0" xfId="2" applyFont="1" applyFill="1" applyAlignment="1">
      <alignment horizontal="center" vertical="center"/>
    </xf>
    <xf numFmtId="0" fontId="246" fillId="107" borderId="0" xfId="2" applyFont="1" applyFill="1" applyAlignment="1">
      <alignment horizontal="center" vertical="center"/>
    </xf>
    <xf numFmtId="0" fontId="1" fillId="105" borderId="0" xfId="8" applyFill="1"/>
    <xf numFmtId="0" fontId="247" fillId="105" borderId="0" xfId="25" applyFont="1" applyFill="1" applyAlignment="1">
      <alignment horizontal="left" vertical="center"/>
    </xf>
    <xf numFmtId="0" fontId="248" fillId="105" borderId="0" xfId="25" applyFont="1" applyFill="1" applyAlignment="1">
      <alignment horizontal="left" vertical="center"/>
    </xf>
    <xf numFmtId="0" fontId="249" fillId="105" borderId="0" xfId="25" applyFont="1" applyFill="1" applyAlignment="1">
      <alignment horizontal="left" vertical="center"/>
    </xf>
    <xf numFmtId="0" fontId="250" fillId="105" borderId="0" xfId="25" applyFont="1" applyFill="1" applyAlignment="1">
      <alignment horizontal="left" vertical="center"/>
    </xf>
    <xf numFmtId="0" fontId="251" fillId="105" borderId="0" xfId="25" applyFont="1" applyFill="1" applyAlignment="1">
      <alignment horizontal="left" vertical="center"/>
    </xf>
    <xf numFmtId="0" fontId="252" fillId="105" borderId="0" xfId="25" applyFont="1" applyFill="1" applyAlignment="1">
      <alignment horizontal="left" vertical="center"/>
    </xf>
    <xf numFmtId="0" fontId="253" fillId="105" borderId="0" xfId="25" applyFont="1" applyFill="1" applyAlignment="1">
      <alignment horizontal="left" vertical="center"/>
    </xf>
    <xf numFmtId="0" fontId="203" fillId="105" borderId="0" xfId="2" applyFont="1" applyFill="1" applyAlignment="1">
      <alignment horizontal="center" vertical="center"/>
    </xf>
    <xf numFmtId="0" fontId="254" fillId="105" borderId="0" xfId="2" applyFont="1" applyFill="1" applyAlignment="1">
      <alignment horizontal="right" vertical="center"/>
    </xf>
    <xf numFmtId="0" fontId="255" fillId="105" borderId="0" xfId="2" applyFont="1" applyFill="1" applyAlignment="1">
      <alignment vertical="center"/>
    </xf>
    <xf numFmtId="0" fontId="256" fillId="105" borderId="0" xfId="15" applyFont="1" applyFill="1" applyAlignment="1">
      <alignment horizontal="left" vertical="center"/>
    </xf>
    <xf numFmtId="0" fontId="203" fillId="105" borderId="0" xfId="2" applyFont="1" applyFill="1" applyAlignment="1">
      <alignment vertical="center"/>
    </xf>
    <xf numFmtId="188" fontId="257" fillId="165" borderId="171" xfId="25" applyNumberFormat="1" applyFont="1" applyFill="1" applyBorder="1" applyAlignment="1" applyProtection="1">
      <alignment horizontal="center" vertical="center"/>
      <protection locked="0"/>
    </xf>
    <xf numFmtId="164" fontId="198" fillId="105" borderId="70" xfId="10" applyNumberFormat="1" applyFont="1" applyFill="1" applyBorder="1" applyAlignment="1">
      <alignment horizontal="center" vertical="center"/>
    </xf>
    <xf numFmtId="0" fontId="223" fillId="105" borderId="0" xfId="2" applyFont="1" applyFill="1" applyAlignment="1">
      <alignment horizontal="center" vertical="center"/>
    </xf>
    <xf numFmtId="0" fontId="6" fillId="5" borderId="0" xfId="2" applyFill="1" applyAlignment="1" applyProtection="1">
      <alignment horizontal="left"/>
      <protection hidden="1"/>
    </xf>
    <xf numFmtId="0" fontId="1" fillId="5" borderId="0" xfId="17" applyFill="1" applyAlignment="1">
      <alignment horizontal="left"/>
    </xf>
    <xf numFmtId="164" fontId="258" fillId="5" borderId="0" xfId="10" applyNumberFormat="1" applyFont="1" applyFill="1" applyAlignment="1">
      <alignment horizontal="left" vertical="center"/>
    </xf>
    <xf numFmtId="0" fontId="260" fillId="105" borderId="0" xfId="2" applyFont="1" applyFill="1" applyAlignment="1" applyProtection="1">
      <alignment horizontal="center" vertical="center"/>
      <protection hidden="1"/>
    </xf>
    <xf numFmtId="0" fontId="261" fillId="6" borderId="0" xfId="2" applyFont="1" applyFill="1" applyAlignment="1">
      <alignment horizontal="left" vertical="center"/>
    </xf>
    <xf numFmtId="0" fontId="262" fillId="6" borderId="0" xfId="2" applyFont="1" applyFill="1" applyAlignment="1">
      <alignment horizontal="left" vertical="center"/>
    </xf>
    <xf numFmtId="0" fontId="263" fillId="6" borderId="0" xfId="11" applyFont="1" applyFill="1" applyAlignment="1">
      <alignment horizontal="left" vertical="center"/>
    </xf>
    <xf numFmtId="0" fontId="264" fillId="6" borderId="0" xfId="2" applyFont="1" applyFill="1" applyAlignment="1">
      <alignment horizontal="left" vertical="center"/>
    </xf>
    <xf numFmtId="0" fontId="6" fillId="6" borderId="0" xfId="2" applyFill="1" applyProtection="1">
      <protection hidden="1"/>
    </xf>
    <xf numFmtId="0" fontId="6" fillId="0" borderId="0" xfId="26"/>
    <xf numFmtId="0" fontId="261" fillId="6" borderId="0" xfId="26" applyFont="1" applyFill="1" applyAlignment="1">
      <alignment horizontal="left" vertical="center"/>
    </xf>
    <xf numFmtId="0" fontId="0" fillId="8" borderId="1" xfId="0" applyFill="1" applyBorder="1"/>
    <xf numFmtId="0" fontId="0" fillId="8" borderId="3" xfId="0" applyFill="1" applyBorder="1"/>
    <xf numFmtId="0" fontId="262" fillId="6" borderId="0" xfId="26" applyFont="1" applyFill="1" applyAlignment="1">
      <alignment horizontal="left" vertical="center"/>
    </xf>
    <xf numFmtId="0" fontId="1" fillId="8" borderId="0" xfId="7" applyFill="1"/>
    <xf numFmtId="0" fontId="123" fillId="8" borderId="0" xfId="7" applyFont="1" applyFill="1" applyAlignment="1">
      <alignment vertical="center"/>
    </xf>
    <xf numFmtId="0" fontId="123" fillId="8" borderId="5" xfId="7" applyFont="1" applyFill="1" applyBorder="1" applyAlignment="1">
      <alignment vertical="center"/>
    </xf>
    <xf numFmtId="0" fontId="123" fillId="8" borderId="4" xfId="7" applyFont="1" applyFill="1" applyBorder="1" applyAlignment="1">
      <alignment vertical="center" wrapText="1"/>
    </xf>
    <xf numFmtId="0" fontId="123" fillId="8" borderId="0" xfId="7" applyFont="1" applyFill="1" applyAlignment="1">
      <alignment vertical="center" wrapText="1"/>
    </xf>
    <xf numFmtId="0" fontId="6" fillId="8" borderId="4" xfId="26" applyFill="1" applyBorder="1"/>
    <xf numFmtId="0" fontId="6" fillId="8" borderId="0" xfId="26" applyFill="1"/>
    <xf numFmtId="0" fontId="6" fillId="8" borderId="5" xfId="26" applyFill="1" applyBorder="1"/>
    <xf numFmtId="0" fontId="19" fillId="8" borderId="4" xfId="26" applyFont="1" applyFill="1" applyBorder="1" applyAlignment="1">
      <alignment vertical="center"/>
    </xf>
    <xf numFmtId="0" fontId="19" fillId="8" borderId="0" xfId="26" applyFont="1" applyFill="1" applyAlignment="1">
      <alignment vertical="center"/>
    </xf>
    <xf numFmtId="0" fontId="19" fillId="8" borderId="5" xfId="26" applyFont="1" applyFill="1" applyBorder="1" applyAlignment="1">
      <alignment vertical="center"/>
    </xf>
    <xf numFmtId="0" fontId="13" fillId="8" borderId="0" xfId="7" applyFont="1" applyFill="1" applyAlignment="1">
      <alignment horizontal="center"/>
    </xf>
    <xf numFmtId="0" fontId="19" fillId="8" borderId="23" xfId="26" applyFont="1" applyFill="1" applyBorder="1" applyAlignment="1">
      <alignment vertical="center"/>
    </xf>
    <xf numFmtId="0" fontId="19" fillId="8" borderId="24" xfId="26" applyFont="1" applyFill="1" applyBorder="1" applyAlignment="1">
      <alignment vertical="center"/>
    </xf>
    <xf numFmtId="0" fontId="19" fillId="8" borderId="25" xfId="26" applyFont="1" applyFill="1" applyBorder="1" applyAlignment="1">
      <alignment vertical="center"/>
    </xf>
    <xf numFmtId="0" fontId="0" fillId="8" borderId="23" xfId="0" applyFill="1" applyBorder="1"/>
    <xf numFmtId="0" fontId="265" fillId="8" borderId="0" xfId="2" applyFont="1" applyFill="1" applyAlignment="1" applyProtection="1">
      <alignment horizontal="center" vertical="center"/>
      <protection hidden="1"/>
    </xf>
    <xf numFmtId="0" fontId="266" fillId="8" borderId="0" xfId="0" applyFont="1" applyFill="1"/>
    <xf numFmtId="0" fontId="268" fillId="8" borderId="0" xfId="2" applyFont="1" applyFill="1" applyAlignment="1" applyProtection="1">
      <alignment horizontal="center" vertical="center"/>
      <protection hidden="1"/>
    </xf>
    <xf numFmtId="0" fontId="269" fillId="8" borderId="0" xfId="0" applyFont="1" applyFill="1"/>
    <xf numFmtId="0" fontId="270" fillId="8" borderId="0" xfId="11" applyFont="1" applyFill="1"/>
    <xf numFmtId="0" fontId="270" fillId="8" borderId="0" xfId="11" applyFont="1" applyFill="1" applyAlignment="1">
      <alignment vertical="center"/>
    </xf>
    <xf numFmtId="0" fontId="269" fillId="8" borderId="0" xfId="0" applyFont="1" applyFill="1" applyAlignment="1">
      <alignment vertical="center"/>
    </xf>
    <xf numFmtId="0" fontId="271" fillId="8" borderId="0" xfId="0" applyFont="1" applyFill="1" applyAlignment="1">
      <alignment vertical="center"/>
    </xf>
    <xf numFmtId="0" fontId="272" fillId="8" borderId="0" xfId="2" applyFont="1" applyFill="1" applyAlignment="1" applyProtection="1">
      <alignment horizontal="center" vertical="center"/>
      <protection hidden="1"/>
    </xf>
    <xf numFmtId="0" fontId="273" fillId="8" borderId="0" xfId="11" applyFont="1" applyFill="1" applyAlignment="1">
      <alignment vertical="center"/>
    </xf>
    <xf numFmtId="0" fontId="51" fillId="8" borderId="0" xfId="0" applyFont="1" applyFill="1" applyAlignment="1">
      <alignment horizontal="right" vertical="center"/>
    </xf>
    <xf numFmtId="0" fontId="273" fillId="8" borderId="0" xfId="11" applyFont="1" applyFill="1"/>
    <xf numFmtId="0" fontId="275" fillId="105" borderId="0" xfId="2" applyFont="1" applyFill="1" applyAlignment="1" applyProtection="1">
      <alignment horizontal="center" vertical="center"/>
      <protection hidden="1"/>
    </xf>
    <xf numFmtId="0" fontId="276" fillId="8" borderId="0" xfId="0" applyFont="1" applyFill="1" applyAlignment="1">
      <alignment vertical="center"/>
    </xf>
    <xf numFmtId="0" fontId="201" fillId="105" borderId="0" xfId="2" applyFont="1" applyFill="1"/>
    <xf numFmtId="0" fontId="277" fillId="8" borderId="0" xfId="0" applyFont="1" applyFill="1"/>
    <xf numFmtId="0" fontId="278" fillId="8" borderId="0" xfId="11" applyFont="1" applyFill="1" applyAlignment="1">
      <alignment vertical="center"/>
    </xf>
    <xf numFmtId="0" fontId="279" fillId="105" borderId="0" xfId="2" applyFont="1" applyFill="1" applyAlignment="1">
      <alignment vertical="center"/>
    </xf>
    <xf numFmtId="0" fontId="281" fillId="105" borderId="0" xfId="2" applyFont="1" applyFill="1" applyAlignment="1">
      <alignment vertical="center"/>
    </xf>
    <xf numFmtId="0" fontId="282" fillId="105" borderId="0" xfId="2" applyFont="1" applyFill="1" applyAlignment="1">
      <alignment vertical="center"/>
    </xf>
    <xf numFmtId="0" fontId="283" fillId="105" borderId="0" xfId="2" applyFont="1" applyFill="1" applyAlignment="1">
      <alignment vertical="center"/>
    </xf>
    <xf numFmtId="0" fontId="280" fillId="105" borderId="0" xfId="31" applyFont="1" applyFill="1" applyAlignment="1" applyProtection="1">
      <alignment vertical="center"/>
    </xf>
    <xf numFmtId="0" fontId="284" fillId="6" borderId="0" xfId="2" applyFont="1" applyFill="1" applyAlignment="1">
      <alignment horizontal="left" vertical="center"/>
    </xf>
    <xf numFmtId="0" fontId="82" fillId="8" borderId="166" xfId="32" applyFont="1" applyFill="1" applyBorder="1" applyAlignment="1">
      <alignment vertical="center"/>
    </xf>
    <xf numFmtId="0" fontId="82" fillId="8" borderId="172" xfId="32" applyFont="1" applyFill="1" applyBorder="1" applyAlignment="1">
      <alignment vertical="center"/>
    </xf>
    <xf numFmtId="0" fontId="285" fillId="6" borderId="57" xfId="0" applyFont="1" applyFill="1" applyBorder="1" applyAlignment="1">
      <alignment vertical="center" wrapText="1"/>
    </xf>
    <xf numFmtId="0" fontId="285" fillId="6" borderId="20" xfId="0" applyFont="1" applyFill="1" applyBorder="1" applyAlignment="1">
      <alignment vertical="center" wrapText="1"/>
    </xf>
    <xf numFmtId="0" fontId="286" fillId="6" borderId="20" xfId="2" applyFont="1" applyFill="1" applyBorder="1" applyAlignment="1">
      <alignment horizontal="center" vertical="center"/>
    </xf>
    <xf numFmtId="0" fontId="87" fillId="6" borderId="20" xfId="0" applyFont="1" applyFill="1" applyBorder="1" applyAlignment="1">
      <alignment horizontal="center" vertical="center"/>
    </xf>
    <xf numFmtId="0" fontId="87" fillId="6" borderId="20" xfId="0" applyFont="1" applyFill="1" applyBorder="1" applyAlignment="1">
      <alignment vertical="center"/>
    </xf>
    <xf numFmtId="0" fontId="71" fillId="166" borderId="20" xfId="2" applyFont="1" applyFill="1" applyBorder="1" applyAlignment="1">
      <alignment vertical="center"/>
    </xf>
    <xf numFmtId="0" fontId="53" fillId="6" borderId="20" xfId="0" applyFont="1" applyFill="1" applyBorder="1" applyAlignment="1">
      <alignment vertical="center"/>
    </xf>
    <xf numFmtId="189" fontId="88" fillId="166" borderId="20" xfId="2" applyNumberFormat="1" applyFont="1" applyFill="1" applyBorder="1" applyAlignment="1">
      <alignment vertical="center"/>
    </xf>
    <xf numFmtId="0" fontId="287" fillId="6" borderId="20" xfId="0" applyFont="1" applyFill="1" applyBorder="1" applyAlignment="1">
      <alignment vertical="center"/>
    </xf>
    <xf numFmtId="174" fontId="173" fillId="167" borderId="20" xfId="2" applyNumberFormat="1" applyFont="1" applyFill="1" applyBorder="1" applyAlignment="1">
      <alignment vertical="center"/>
    </xf>
    <xf numFmtId="1" fontId="93" fillId="6" borderId="20" xfId="5" applyNumberFormat="1" applyFont="1" applyFill="1" applyBorder="1" applyAlignment="1">
      <alignment vertical="center"/>
    </xf>
    <xf numFmtId="0" fontId="82" fillId="8" borderId="135" xfId="32" applyFont="1" applyFill="1" applyBorder="1" applyAlignment="1">
      <alignment vertical="center"/>
    </xf>
    <xf numFmtId="0" fontId="82" fillId="8" borderId="21" xfId="32" applyFont="1" applyFill="1" applyBorder="1" applyAlignment="1">
      <alignment vertical="center"/>
    </xf>
    <xf numFmtId="0" fontId="285" fillId="8" borderId="59" xfId="0" applyFont="1" applyFill="1" applyBorder="1" applyAlignment="1">
      <alignment vertical="center" wrapText="1"/>
    </xf>
    <xf numFmtId="0" fontId="285" fillId="8" borderId="0" xfId="0" applyFont="1" applyFill="1" applyAlignment="1">
      <alignment vertical="center" wrapText="1"/>
    </xf>
    <xf numFmtId="0" fontId="286" fillId="8" borderId="0" xfId="2" applyFont="1" applyFill="1" applyAlignment="1">
      <alignment horizontal="center" vertical="center"/>
    </xf>
    <xf numFmtId="0" fontId="87" fillId="0" borderId="0" xfId="0" applyFont="1"/>
    <xf numFmtId="1" fontId="173" fillId="8" borderId="0" xfId="5" applyNumberFormat="1" applyFont="1" applyFill="1" applyAlignment="1">
      <alignment vertical="center"/>
    </xf>
    <xf numFmtId="0" fontId="288" fillId="8" borderId="59" xfId="2" applyFont="1" applyFill="1" applyBorder="1" applyAlignment="1" applyProtection="1">
      <alignment horizontal="left" vertical="center"/>
      <protection locked="0"/>
    </xf>
    <xf numFmtId="0" fontId="288" fillId="8" borderId="0" xfId="2" applyFont="1" applyFill="1" applyAlignment="1" applyProtection="1">
      <alignment horizontal="left" vertical="center"/>
      <protection locked="0"/>
    </xf>
    <xf numFmtId="189" fontId="289" fillId="103" borderId="0" xfId="13" applyNumberFormat="1" applyFont="1" applyFill="1" applyAlignment="1" applyProtection="1">
      <alignment horizontal="center" vertical="center"/>
      <protection locked="0"/>
    </xf>
    <xf numFmtId="0" fontId="87" fillId="8" borderId="0" xfId="0" applyFont="1" applyFill="1" applyAlignment="1">
      <alignment horizontal="center" vertical="center"/>
    </xf>
    <xf numFmtId="0" fontId="87" fillId="8" borderId="0" xfId="0" applyFont="1" applyFill="1" applyAlignment="1">
      <alignment vertical="center"/>
    </xf>
    <xf numFmtId="0" fontId="71" fillId="168" borderId="0" xfId="2" applyFont="1" applyFill="1" applyAlignment="1">
      <alignment vertical="center"/>
    </xf>
    <xf numFmtId="0" fontId="53" fillId="8" borderId="0" xfId="0" applyFont="1" applyFill="1" applyAlignment="1">
      <alignment vertical="center"/>
    </xf>
    <xf numFmtId="189" fontId="82" fillId="168" borderId="0" xfId="2" applyNumberFormat="1" applyFont="1" applyFill="1" applyAlignment="1">
      <alignment horizontal="center" vertical="center"/>
    </xf>
    <xf numFmtId="0" fontId="287" fillId="8" borderId="0" xfId="0" applyFont="1" applyFill="1" applyAlignment="1">
      <alignment vertical="center"/>
    </xf>
    <xf numFmtId="0" fontId="88" fillId="8" borderId="0" xfId="0" applyFont="1" applyFill="1" applyAlignment="1">
      <alignment vertical="center"/>
    </xf>
    <xf numFmtId="174" fontId="173" fillId="103" borderId="0" xfId="2" applyNumberFormat="1" applyFont="1" applyFill="1" applyAlignment="1">
      <alignment horizontal="center" vertical="center"/>
    </xf>
    <xf numFmtId="0" fontId="290" fillId="5" borderId="0" xfId="11" applyFont="1" applyFill="1" applyAlignment="1">
      <alignment vertical="center"/>
    </xf>
    <xf numFmtId="0" fontId="87" fillId="8" borderId="59" xfId="0" applyFont="1" applyFill="1" applyBorder="1" applyAlignment="1">
      <alignment vertical="center"/>
    </xf>
    <xf numFmtId="167" fontId="289" fillId="103" borderId="0" xfId="13" applyNumberFormat="1" applyFont="1" applyFill="1" applyAlignment="1" applyProtection="1">
      <alignment horizontal="center" vertical="center"/>
      <protection locked="0"/>
    </xf>
    <xf numFmtId="0" fontId="71" fillId="8" borderId="0" xfId="7" applyFont="1" applyFill="1" applyAlignment="1">
      <alignment horizontal="center" vertical="center"/>
    </xf>
    <xf numFmtId="0" fontId="71" fillId="8" borderId="0" xfId="13" applyFont="1" applyFill="1" applyAlignment="1" applyProtection="1">
      <alignment horizontal="center" vertical="center"/>
      <protection locked="0"/>
    </xf>
    <xf numFmtId="0" fontId="71" fillId="8" borderId="0" xfId="13" applyFont="1" applyFill="1" applyAlignment="1" applyProtection="1">
      <alignment horizontal="left" vertical="center"/>
      <protection locked="0"/>
    </xf>
    <xf numFmtId="0" fontId="51" fillId="8" borderId="0" xfId="0" applyFont="1" applyFill="1" applyAlignment="1">
      <alignment horizontal="center" vertical="center"/>
    </xf>
    <xf numFmtId="0" fontId="173" fillId="103" borderId="0" xfId="13" applyFont="1" applyFill="1" applyAlignment="1" applyProtection="1">
      <alignment horizontal="center" vertical="center"/>
      <protection locked="0"/>
    </xf>
    <xf numFmtId="0" fontId="173" fillId="169" borderId="0" xfId="2" applyFont="1" applyFill="1" applyAlignment="1">
      <alignment horizontal="center" vertical="center"/>
    </xf>
    <xf numFmtId="0" fontId="105" fillId="5" borderId="0" xfId="1" applyFont="1" applyFill="1" applyAlignment="1">
      <alignment vertical="center"/>
    </xf>
    <xf numFmtId="0" fontId="87" fillId="8" borderId="0" xfId="16" applyFont="1" applyFill="1" applyAlignment="1">
      <alignment vertical="center"/>
    </xf>
    <xf numFmtId="0" fontId="287" fillId="32" borderId="0" xfId="13" applyFont="1" applyFill="1" applyAlignment="1" applyProtection="1">
      <alignment horizontal="center" vertical="center"/>
      <protection locked="0"/>
    </xf>
    <xf numFmtId="0" fontId="291" fillId="32" borderId="0" xfId="13" applyFont="1" applyFill="1" applyAlignment="1" applyProtection="1">
      <alignment horizontal="center" vertical="center" wrapText="1"/>
      <protection locked="0"/>
    </xf>
    <xf numFmtId="0" fontId="288" fillId="6" borderId="173" xfId="2" applyFont="1" applyFill="1" applyBorder="1" applyAlignment="1" applyProtection="1">
      <alignment horizontal="left" vertical="center"/>
      <protection locked="0"/>
    </xf>
    <xf numFmtId="0" fontId="288" fillId="6" borderId="174" xfId="2" applyFont="1" applyFill="1" applyBorder="1" applyAlignment="1" applyProtection="1">
      <alignment horizontal="left" vertical="center"/>
      <protection locked="0"/>
    </xf>
    <xf numFmtId="0" fontId="88" fillId="6" borderId="174" xfId="2" applyFont="1" applyFill="1" applyBorder="1" applyAlignment="1">
      <alignment horizontal="center" vertical="center"/>
    </xf>
    <xf numFmtId="0" fontId="71" fillId="6" borderId="174" xfId="2" applyFont="1" applyFill="1" applyBorder="1"/>
    <xf numFmtId="0" fontId="88" fillId="6" borderId="174" xfId="13" applyFont="1" applyFill="1" applyBorder="1" applyAlignment="1">
      <alignment horizontal="center" vertical="center"/>
    </xf>
    <xf numFmtId="0" fontId="15" fillId="107" borderId="175" xfId="32" applyFont="1" applyFill="1" applyBorder="1" applyAlignment="1">
      <alignment horizontal="left" vertical="center"/>
    </xf>
    <xf numFmtId="0" fontId="15" fillId="107" borderId="176" xfId="32" applyFont="1" applyFill="1" applyBorder="1" applyAlignment="1">
      <alignment horizontal="left" vertical="center"/>
    </xf>
    <xf numFmtId="0" fontId="15" fillId="107" borderId="177" xfId="32" applyFont="1" applyFill="1" applyBorder="1" applyAlignment="1">
      <alignment horizontal="left" vertical="center"/>
    </xf>
    <xf numFmtId="0" fontId="292" fillId="5" borderId="0" xfId="0" applyFont="1" applyFill="1" applyAlignment="1">
      <alignment vertical="center"/>
    </xf>
    <xf numFmtId="0" fontId="71" fillId="170" borderId="13" xfId="0" applyFont="1" applyFill="1" applyBorder="1" applyAlignment="1">
      <alignment vertical="center"/>
    </xf>
    <xf numFmtId="0" fontId="292" fillId="5" borderId="0" xfId="1" applyFont="1" applyFill="1" applyAlignment="1">
      <alignment vertical="center"/>
    </xf>
    <xf numFmtId="0" fontId="274" fillId="105" borderId="0" xfId="2" applyFont="1" applyFill="1" applyAlignment="1">
      <alignment horizontal="left" vertical="center"/>
    </xf>
    <xf numFmtId="0" fontId="217" fillId="105" borderId="0" xfId="2" applyFont="1" applyFill="1" applyAlignment="1">
      <alignment horizontal="left" vertical="center"/>
    </xf>
    <xf numFmtId="0" fontId="293" fillId="7" borderId="0" xfId="2" applyFont="1" applyFill="1" applyAlignment="1">
      <alignment horizontal="right" vertical="center"/>
    </xf>
    <xf numFmtId="0" fontId="294" fillId="105" borderId="0" xfId="2" applyFont="1" applyFill="1" applyAlignment="1">
      <alignment horizontal="left" vertical="center"/>
    </xf>
    <xf numFmtId="0" fontId="254" fillId="105" borderId="0" xfId="2" applyFont="1" applyFill="1" applyAlignment="1">
      <alignment vertical="center"/>
    </xf>
    <xf numFmtId="0" fontId="38" fillId="4" borderId="0" xfId="0" applyFont="1" applyFill="1" applyAlignment="1">
      <alignment horizontal="center" vertical="center"/>
    </xf>
    <xf numFmtId="0" fontId="1" fillId="105" borderId="0" xfId="17" applyFill="1"/>
    <xf numFmtId="0" fontId="295" fillId="105" borderId="0" xfId="2" applyFont="1" applyFill="1" applyAlignment="1">
      <alignment horizontal="left" vertical="center"/>
    </xf>
    <xf numFmtId="0" fontId="296" fillId="105" borderId="0" xfId="2" applyFont="1" applyFill="1" applyProtection="1">
      <protection hidden="1"/>
    </xf>
    <xf numFmtId="0" fontId="297" fillId="105" borderId="0" xfId="2" applyFont="1" applyFill="1" applyAlignment="1">
      <alignment vertical="center"/>
    </xf>
    <xf numFmtId="0" fontId="298" fillId="105" borderId="0" xfId="8" applyFont="1" applyFill="1"/>
    <xf numFmtId="0" fontId="299" fillId="105" borderId="0" xfId="2" applyFont="1" applyFill="1" applyAlignment="1">
      <alignment vertical="center"/>
    </xf>
    <xf numFmtId="0" fontId="300" fillId="105" borderId="0" xfId="11" applyFont="1" applyFill="1" applyAlignment="1">
      <alignment vertical="center"/>
    </xf>
    <xf numFmtId="0" fontId="301" fillId="105" borderId="0" xfId="2" applyFont="1" applyFill="1" applyAlignment="1">
      <alignment vertical="center"/>
    </xf>
    <xf numFmtId="0" fontId="302" fillId="105" borderId="0" xfId="8" applyFont="1" applyFill="1"/>
    <xf numFmtId="0" fontId="301" fillId="105" borderId="0" xfId="2" applyFont="1" applyFill="1" applyProtection="1">
      <protection hidden="1"/>
    </xf>
    <xf numFmtId="0" fontId="303" fillId="105" borderId="0" xfId="11" applyFont="1" applyFill="1" applyAlignment="1">
      <alignment vertical="center"/>
    </xf>
    <xf numFmtId="0" fontId="263" fillId="6" borderId="0" xfId="11" applyFont="1" applyFill="1" applyAlignment="1">
      <alignment vertical="center"/>
    </xf>
    <xf numFmtId="0" fontId="75" fillId="105" borderId="0" xfId="0" applyFont="1" applyFill="1" applyAlignment="1">
      <alignment vertical="center"/>
    </xf>
    <xf numFmtId="0" fontId="308" fillId="105" borderId="0" xfId="2" applyFont="1" applyFill="1" applyAlignment="1">
      <alignment vertical="center"/>
    </xf>
    <xf numFmtId="0" fontId="215" fillId="105" borderId="0" xfId="0" applyFont="1" applyFill="1" applyAlignment="1">
      <alignment horizontal="center" vertical="center"/>
    </xf>
    <xf numFmtId="0" fontId="309" fillId="27" borderId="0" xfId="0" applyFont="1" applyFill="1" applyAlignment="1">
      <alignment horizontal="center" vertical="center"/>
    </xf>
    <xf numFmtId="0" fontId="75" fillId="105" borderId="0" xfId="24" applyFont="1" applyFill="1" applyAlignment="1">
      <alignment horizontal="center" vertical="center"/>
    </xf>
    <xf numFmtId="0" fontId="215" fillId="105" borderId="0" xfId="0" applyFont="1" applyFill="1"/>
    <xf numFmtId="0" fontId="310" fillId="105" borderId="0" xfId="2" applyFont="1" applyFill="1" applyAlignment="1">
      <alignment vertical="center"/>
    </xf>
    <xf numFmtId="0" fontId="310" fillId="105" borderId="0" xfId="2" applyFont="1" applyFill="1" applyAlignment="1" applyProtection="1">
      <alignment horizontal="center" vertical="center"/>
      <protection hidden="1"/>
    </xf>
    <xf numFmtId="0" fontId="215" fillId="105" borderId="0" xfId="1" applyFont="1" applyFill="1" applyAlignment="1">
      <alignment horizontal="center" vertical="center"/>
    </xf>
    <xf numFmtId="0" fontId="311" fillId="105" borderId="0" xfId="2" applyFont="1" applyFill="1" applyAlignment="1" applyProtection="1">
      <alignment horizontal="center" vertical="center"/>
      <protection hidden="1"/>
    </xf>
    <xf numFmtId="0" fontId="219" fillId="6" borderId="0" xfId="11" applyFont="1" applyFill="1" applyAlignment="1">
      <alignment horizontal="left" vertical="center"/>
    </xf>
    <xf numFmtId="0" fontId="312" fillId="6" borderId="0" xfId="1" applyFont="1" applyFill="1" applyAlignment="1">
      <alignment horizontal="center" vertical="center"/>
    </xf>
    <xf numFmtId="0" fontId="309" fillId="6" borderId="0" xfId="0" applyFont="1" applyFill="1"/>
    <xf numFmtId="0" fontId="311" fillId="6" borderId="0" xfId="2" applyFont="1" applyFill="1" applyAlignment="1" applyProtection="1">
      <alignment horizontal="center" vertical="center"/>
      <protection hidden="1"/>
    </xf>
    <xf numFmtId="0" fontId="313" fillId="6" borderId="0" xfId="1" applyFont="1" applyFill="1" applyAlignment="1">
      <alignment horizontal="left" vertical="center"/>
    </xf>
    <xf numFmtId="0" fontId="75" fillId="105" borderId="0" xfId="1" applyFont="1" applyFill="1" applyAlignment="1">
      <alignment horizontal="left" vertical="center"/>
    </xf>
    <xf numFmtId="0" fontId="215" fillId="105" borderId="0" xfId="1" applyFont="1" applyFill="1"/>
    <xf numFmtId="0" fontId="314" fillId="105" borderId="0" xfId="0" applyFont="1" applyFill="1" applyAlignment="1">
      <alignment horizontal="left" vertical="center"/>
    </xf>
    <xf numFmtId="0" fontId="314" fillId="105" borderId="0" xfId="0" applyFont="1" applyFill="1" applyAlignment="1">
      <alignment horizontal="center" vertical="center"/>
    </xf>
    <xf numFmtId="0" fontId="215" fillId="105" borderId="0" xfId="1" applyFont="1" applyFill="1" applyAlignment="1">
      <alignment horizontal="left" vertical="center"/>
    </xf>
    <xf numFmtId="0" fontId="315" fillId="2" borderId="0" xfId="2" applyFont="1" applyFill="1" applyAlignment="1">
      <alignment horizontal="left" vertical="center"/>
    </xf>
    <xf numFmtId="0" fontId="315" fillId="2" borderId="0" xfId="2" applyFont="1" applyFill="1" applyAlignment="1">
      <alignment horizontal="right" vertical="center"/>
    </xf>
    <xf numFmtId="0" fontId="10" fillId="16" borderId="9" xfId="2" applyFont="1" applyFill="1" applyBorder="1" applyAlignment="1" applyProtection="1">
      <alignment vertical="center"/>
      <protection hidden="1"/>
    </xf>
    <xf numFmtId="0" fontId="10" fillId="6" borderId="55" xfId="0" applyFont="1" applyFill="1" applyBorder="1" applyAlignment="1">
      <alignment horizontal="center" vertical="center"/>
    </xf>
    <xf numFmtId="0" fontId="8" fillId="6" borderId="25" xfId="2" applyFont="1" applyFill="1" applyBorder="1" applyAlignment="1" applyProtection="1">
      <alignment horizontal="center" vertical="center" textRotation="90"/>
      <protection locked="0"/>
    </xf>
    <xf numFmtId="0" fontId="8" fillId="6" borderId="5" xfId="2" applyFont="1" applyFill="1" applyBorder="1" applyAlignment="1" applyProtection="1">
      <alignment horizontal="center" vertical="center" textRotation="90"/>
      <protection locked="0"/>
    </xf>
    <xf numFmtId="0" fontId="8" fillId="6" borderId="3" xfId="2" applyFont="1" applyFill="1" applyBorder="1" applyAlignment="1" applyProtection="1">
      <alignment horizontal="center" vertical="center" textRotation="90"/>
      <protection locked="0"/>
    </xf>
    <xf numFmtId="0" fontId="7" fillId="171" borderId="61" xfId="3" applyFont="1" applyFill="1" applyBorder="1" applyAlignment="1">
      <alignment horizontal="left" vertical="center"/>
    </xf>
    <xf numFmtId="0" fontId="7" fillId="171" borderId="61" xfId="3" applyFont="1" applyFill="1" applyBorder="1" applyAlignment="1">
      <alignment horizontal="center" vertical="center"/>
    </xf>
    <xf numFmtId="0" fontId="14" fillId="13" borderId="25" xfId="2" applyFont="1" applyFill="1" applyBorder="1" applyAlignment="1" applyProtection="1">
      <alignment horizontal="center" vertical="center" textRotation="90"/>
      <protection locked="0"/>
    </xf>
    <xf numFmtId="0" fontId="316" fillId="8" borderId="24" xfId="10" applyFont="1" applyFill="1" applyBorder="1" applyAlignment="1" applyProtection="1">
      <alignment horizontal="centerContinuous" vertical="center"/>
      <protection locked="0"/>
    </xf>
    <xf numFmtId="0" fontId="317" fillId="8" borderId="24" xfId="0" applyFont="1" applyFill="1" applyBorder="1" applyAlignment="1">
      <alignment horizontal="right" vertical="center"/>
    </xf>
    <xf numFmtId="0" fontId="36" fillId="8" borderId="24" xfId="0" applyFont="1" applyFill="1" applyBorder="1" applyAlignment="1">
      <alignment vertical="center"/>
    </xf>
    <xf numFmtId="0" fontId="17" fillId="8" borderId="24" xfId="0" applyFont="1" applyFill="1" applyBorder="1"/>
    <xf numFmtId="0" fontId="316" fillId="8" borderId="23" xfId="10" applyFont="1" applyFill="1" applyBorder="1" applyAlignment="1" applyProtection="1">
      <alignment horizontal="centerContinuous" vertical="center"/>
      <protection locked="0"/>
    </xf>
    <xf numFmtId="0" fontId="40" fillId="5" borderId="0" xfId="4" applyFont="1" applyFill="1" applyAlignment="1">
      <alignment horizontal="right" vertical="center"/>
    </xf>
    <xf numFmtId="0" fontId="71" fillId="8" borderId="0" xfId="10" applyFont="1" applyFill="1" applyAlignment="1" applyProtection="1">
      <alignment vertical="center"/>
      <protection locked="0"/>
    </xf>
    <xf numFmtId="0" fontId="66" fillId="8" borderId="0" xfId="0" applyFont="1" applyFill="1" applyAlignment="1">
      <alignment horizontal="right" vertical="center"/>
    </xf>
    <xf numFmtId="0" fontId="71" fillId="8" borderId="4" xfId="10" applyFont="1" applyFill="1" applyBorder="1" applyAlignment="1" applyProtection="1">
      <alignment vertical="center"/>
      <protection locked="0"/>
    </xf>
    <xf numFmtId="0" fontId="13" fillId="8" borderId="0" xfId="21" applyFont="1" applyFill="1" applyAlignment="1">
      <alignment vertical="center"/>
    </xf>
    <xf numFmtId="0" fontId="63" fillId="8" borderId="0" xfId="0" applyFont="1" applyFill="1" applyAlignment="1">
      <alignment horizontal="right" vertical="center"/>
    </xf>
    <xf numFmtId="0" fontId="56" fillId="97" borderId="0" xfId="1" applyFont="1" applyFill="1" applyAlignment="1">
      <alignment horizontal="center" wrapText="1"/>
    </xf>
    <xf numFmtId="0" fontId="82" fillId="8" borderId="0" xfId="0" applyFont="1" applyFill="1" applyAlignment="1">
      <alignment horizontal="right" vertical="center"/>
    </xf>
    <xf numFmtId="0" fontId="7" fillId="64" borderId="0" xfId="4" applyFont="1" applyFill="1" applyAlignment="1">
      <alignment horizontal="right" vertical="center"/>
    </xf>
    <xf numFmtId="0" fontId="74" fillId="64" borderId="0" xfId="2" applyFont="1" applyFill="1" applyAlignment="1">
      <alignment vertical="center"/>
    </xf>
    <xf numFmtId="0" fontId="70" fillId="64" borderId="0" xfId="2" applyFont="1" applyFill="1" applyAlignment="1">
      <alignment vertical="center"/>
    </xf>
    <xf numFmtId="0" fontId="14" fillId="64" borderId="0" xfId="0" applyFont="1" applyFill="1" applyAlignment="1">
      <alignment horizontal="center" vertical="center"/>
    </xf>
    <xf numFmtId="0" fontId="17" fillId="8" borderId="0" xfId="15" applyFont="1" applyFill="1" applyAlignment="1">
      <alignment horizontal="center" vertical="center"/>
    </xf>
    <xf numFmtId="0" fontId="318" fillId="8" borderId="0" xfId="0" applyFont="1" applyFill="1" applyAlignment="1">
      <alignment horizontal="right" vertical="center"/>
    </xf>
    <xf numFmtId="0" fontId="19" fillId="8" borderId="0" xfId="15" applyFont="1" applyFill="1" applyAlignment="1">
      <alignment horizontal="left" vertical="center"/>
    </xf>
    <xf numFmtId="0" fontId="40" fillId="27" borderId="0" xfId="4" applyFont="1" applyFill="1" applyAlignment="1">
      <alignment horizontal="right" vertical="center"/>
    </xf>
    <xf numFmtId="0" fontId="319" fillId="8" borderId="0" xfId="0" applyFont="1" applyFill="1" applyAlignment="1">
      <alignment horizontal="right" vertical="center"/>
    </xf>
    <xf numFmtId="0" fontId="17" fillId="58" borderId="17" xfId="2" applyFont="1" applyFill="1" applyBorder="1" applyAlignment="1">
      <alignment horizontal="left" vertical="center"/>
    </xf>
    <xf numFmtId="0" fontId="74" fillId="64" borderId="5" xfId="2" applyFont="1" applyFill="1" applyBorder="1" applyAlignment="1">
      <alignment vertical="center"/>
    </xf>
    <xf numFmtId="0" fontId="8" fillId="101" borderId="0" xfId="1" applyFont="1" applyFill="1" applyAlignment="1">
      <alignment horizontal="center" vertical="center"/>
    </xf>
    <xf numFmtId="0" fontId="31" fillId="8" borderId="0" xfId="2" applyFont="1" applyFill="1" applyAlignment="1" applyProtection="1">
      <alignment horizontal="left" vertical="center"/>
      <protection locked="0"/>
    </xf>
    <xf numFmtId="0" fontId="317" fillId="8" borderId="5" xfId="0" applyFont="1" applyFill="1" applyBorder="1" applyAlignment="1">
      <alignment horizontal="right" vertical="center"/>
    </xf>
    <xf numFmtId="0" fontId="17" fillId="97" borderId="0" xfId="1" applyFont="1" applyFill="1" applyAlignment="1">
      <alignment vertical="center"/>
    </xf>
    <xf numFmtId="0" fontId="17" fillId="97" borderId="4" xfId="1" applyFont="1" applyFill="1" applyBorder="1" applyAlignment="1">
      <alignment vertical="center"/>
    </xf>
    <xf numFmtId="0" fontId="66" fillId="8" borderId="5" xfId="0" applyFont="1" applyFill="1" applyBorder="1" applyAlignment="1">
      <alignment horizontal="right" vertical="center"/>
    </xf>
    <xf numFmtId="0" fontId="17" fillId="8" borderId="0" xfId="0" applyFont="1" applyFill="1" applyAlignment="1">
      <alignment vertical="center"/>
    </xf>
    <xf numFmtId="0" fontId="17" fillId="8" borderId="4" xfId="0" applyFont="1" applyFill="1" applyBorder="1" applyAlignment="1">
      <alignment vertical="center"/>
    </xf>
    <xf numFmtId="0" fontId="63" fillId="8" borderId="5" xfId="0" applyFont="1" applyFill="1" applyBorder="1" applyAlignment="1">
      <alignment horizontal="right" vertical="center"/>
    </xf>
    <xf numFmtId="0" fontId="82" fillId="8" borderId="5" xfId="0" applyFont="1" applyFill="1" applyBorder="1" applyAlignment="1">
      <alignment horizontal="right" vertical="center"/>
    </xf>
    <xf numFmtId="0" fontId="57" fillId="8" borderId="0" xfId="0" applyFont="1" applyFill="1" applyAlignment="1">
      <alignment vertical="center"/>
    </xf>
    <xf numFmtId="0" fontId="57" fillId="8" borderId="4" xfId="0" applyFont="1" applyFill="1" applyBorder="1" applyAlignment="1">
      <alignment vertical="center"/>
    </xf>
    <xf numFmtId="0" fontId="318" fillId="8" borderId="5" xfId="0" applyFont="1" applyFill="1" applyBorder="1" applyAlignment="1">
      <alignment horizontal="right" vertical="center"/>
    </xf>
    <xf numFmtId="0" fontId="107" fillId="8" borderId="5" xfId="0" applyFont="1" applyFill="1" applyBorder="1" applyAlignment="1">
      <alignment horizontal="right" vertical="center"/>
    </xf>
    <xf numFmtId="0" fontId="319" fillId="8" borderId="5" xfId="0" applyFont="1" applyFill="1" applyBorder="1" applyAlignment="1">
      <alignment horizontal="right" vertical="center"/>
    </xf>
    <xf numFmtId="0" fontId="7" fillId="171" borderId="9" xfId="3" applyFont="1" applyFill="1" applyBorder="1" applyAlignment="1">
      <alignment horizontal="left" vertical="center"/>
    </xf>
    <xf numFmtId="0" fontId="7" fillId="171" borderId="9" xfId="3" applyFont="1" applyFill="1" applyBorder="1" applyAlignment="1">
      <alignment horizontal="center" vertical="center"/>
    </xf>
    <xf numFmtId="0" fontId="7" fillId="171" borderId="9" xfId="3" applyFont="1" applyFill="1" applyBorder="1" applyAlignment="1">
      <alignment horizontal="right" vertical="center"/>
    </xf>
    <xf numFmtId="0" fontId="29" fillId="16" borderId="9" xfId="2" applyFont="1" applyFill="1" applyBorder="1" applyAlignment="1" applyProtection="1">
      <alignment vertical="center"/>
      <protection hidden="1"/>
    </xf>
    <xf numFmtId="0" fontId="5" fillId="16" borderId="0" xfId="4" applyFont="1" applyFill="1" applyAlignment="1">
      <alignment horizontal="center" vertical="center"/>
    </xf>
    <xf numFmtId="0" fontId="1" fillId="8" borderId="174" xfId="1" applyFill="1" applyBorder="1" applyAlignment="1">
      <alignment horizontal="left" vertical="center"/>
    </xf>
    <xf numFmtId="166" fontId="34" fillId="27" borderId="174" xfId="2" applyNumberFormat="1" applyFont="1" applyFill="1" applyBorder="1" applyAlignment="1">
      <alignment horizontal="center" vertical="center"/>
    </xf>
    <xf numFmtId="0" fontId="17" fillId="6" borderId="174" xfId="3" applyFont="1" applyFill="1" applyBorder="1" applyAlignment="1">
      <alignment horizontal="right" vertical="center"/>
    </xf>
    <xf numFmtId="0" fontId="80" fillId="10" borderId="69" xfId="2" applyFont="1" applyFill="1" applyBorder="1" applyAlignment="1" applyProtection="1">
      <alignment horizontal="center" vertical="center"/>
      <protection hidden="1"/>
    </xf>
    <xf numFmtId="0" fontId="79" fillId="6" borderId="180" xfId="2" applyFont="1" applyFill="1" applyBorder="1" applyAlignment="1">
      <alignment horizontal="center" vertical="center"/>
    </xf>
    <xf numFmtId="0" fontId="8" fillId="6" borderId="12" xfId="7" applyFont="1" applyFill="1" applyBorder="1" applyAlignment="1">
      <alignment horizontal="center" vertical="center"/>
    </xf>
    <xf numFmtId="0" fontId="2" fillId="18" borderId="64" xfId="5" applyFont="1" applyFill="1" applyBorder="1" applyAlignment="1">
      <alignment horizontal="center" vertical="center"/>
    </xf>
    <xf numFmtId="0" fontId="8" fillId="6" borderId="0" xfId="2" applyFont="1" applyFill="1" applyAlignment="1" applyProtection="1">
      <alignment horizontal="center" vertical="center"/>
      <protection locked="0"/>
    </xf>
    <xf numFmtId="0" fontId="28" fillId="8" borderId="0" xfId="0" applyFont="1" applyFill="1" applyAlignment="1">
      <alignment horizontal="center" vertical="center"/>
    </xf>
    <xf numFmtId="0" fontId="13" fillId="6" borderId="0" xfId="0" applyFont="1" applyFill="1" applyAlignment="1">
      <alignment horizontal="center" vertical="center"/>
    </xf>
    <xf numFmtId="0" fontId="64" fillId="24" borderId="0" xfId="0" applyFont="1" applyFill="1" applyAlignment="1">
      <alignment horizontal="center" vertical="center"/>
    </xf>
    <xf numFmtId="0" fontId="320" fillId="24" borderId="0" xfId="0" applyFont="1" applyFill="1" applyAlignment="1">
      <alignment horizontal="center" vertical="center"/>
    </xf>
    <xf numFmtId="0" fontId="321" fillId="24" borderId="0" xfId="0" applyFont="1" applyFill="1" applyAlignment="1">
      <alignment horizontal="center" vertical="center"/>
    </xf>
    <xf numFmtId="0" fontId="65" fillId="24" borderId="0" xfId="0" applyFont="1" applyFill="1" applyAlignment="1">
      <alignment horizontal="center" vertical="center"/>
    </xf>
    <xf numFmtId="0" fontId="24" fillId="172" borderId="0" xfId="2" applyFont="1" applyFill="1" applyAlignment="1" applyProtection="1">
      <alignment horizontal="left" vertical="center"/>
      <protection locked="0"/>
    </xf>
    <xf numFmtId="0" fontId="8" fillId="41" borderId="0" xfId="1" applyFont="1" applyFill="1" applyAlignment="1">
      <alignment vertical="center"/>
    </xf>
    <xf numFmtId="0" fontId="0" fillId="172" borderId="4" xfId="0" applyFill="1" applyBorder="1" applyAlignment="1">
      <alignment vertical="center"/>
    </xf>
    <xf numFmtId="0" fontId="37" fillId="8" borderId="181" xfId="0" applyFont="1" applyFill="1" applyBorder="1" applyAlignment="1">
      <alignment horizontal="center" vertical="center"/>
    </xf>
    <xf numFmtId="0" fontId="17" fillId="6" borderId="0" xfId="0" applyFont="1" applyFill="1" applyAlignment="1">
      <alignment wrapText="1"/>
    </xf>
    <xf numFmtId="49" fontId="322" fillId="24" borderId="0" xfId="0" applyNumberFormat="1" applyFont="1" applyFill="1" applyAlignment="1">
      <alignment horizontal="center"/>
    </xf>
    <xf numFmtId="0" fontId="13" fillId="43" borderId="0" xfId="1" applyFont="1" applyFill="1" applyAlignment="1">
      <alignment horizontal="center" vertical="center"/>
    </xf>
    <xf numFmtId="0" fontId="19" fillId="27" borderId="182" xfId="15" applyFont="1" applyFill="1" applyBorder="1" applyAlignment="1">
      <alignment horizontal="center" vertical="center"/>
    </xf>
    <xf numFmtId="0" fontId="71" fillId="6" borderId="0" xfId="2" applyFont="1" applyFill="1" applyAlignment="1" applyProtection="1">
      <alignment vertical="center"/>
      <protection hidden="1"/>
    </xf>
    <xf numFmtId="0" fontId="36" fillId="6" borderId="0" xfId="0" applyFont="1" applyFill="1" applyAlignment="1">
      <alignment horizontal="center" vertical="center"/>
    </xf>
    <xf numFmtId="0" fontId="13" fillId="6" borderId="0" xfId="2" applyFont="1" applyFill="1" applyAlignment="1">
      <alignment horizontal="center" vertical="center" wrapText="1"/>
    </xf>
    <xf numFmtId="0" fontId="323" fillId="24" borderId="0" xfId="0" applyFont="1" applyFill="1" applyAlignment="1">
      <alignment horizontal="center" vertical="center"/>
    </xf>
    <xf numFmtId="0" fontId="37" fillId="68" borderId="0" xfId="0" applyFont="1" applyFill="1" applyAlignment="1">
      <alignment horizontal="center" vertical="center"/>
    </xf>
    <xf numFmtId="0" fontId="28" fillId="6" borderId="0" xfId="0" applyFont="1" applyFill="1" applyAlignment="1">
      <alignment horizontal="center" vertical="center"/>
    </xf>
    <xf numFmtId="0" fontId="37" fillId="68" borderId="0" xfId="0" applyFont="1" applyFill="1" applyAlignment="1">
      <alignment horizontal="center" vertical="top"/>
    </xf>
    <xf numFmtId="0" fontId="10" fillId="43" borderId="0" xfId="1" applyFont="1" applyFill="1" applyAlignment="1">
      <alignment horizontal="center" vertical="center" wrapText="1"/>
    </xf>
    <xf numFmtId="0" fontId="50" fillId="44" borderId="0" xfId="1" applyFont="1" applyFill="1" applyAlignment="1">
      <alignment horizontal="center" vertical="center"/>
    </xf>
    <xf numFmtId="49" fontId="173" fillId="68" borderId="183" xfId="0" applyNumberFormat="1" applyFont="1" applyFill="1" applyBorder="1" applyAlignment="1">
      <alignment horizontal="center"/>
    </xf>
    <xf numFmtId="49" fontId="173" fillId="68" borderId="184" xfId="0" applyNumberFormat="1" applyFont="1" applyFill="1" applyBorder="1" applyAlignment="1">
      <alignment horizontal="center"/>
    </xf>
    <xf numFmtId="0" fontId="28" fillId="5" borderId="0" xfId="2" applyFont="1" applyFill="1" applyAlignment="1">
      <alignment horizontal="center" vertical="center"/>
    </xf>
    <xf numFmtId="0" fontId="28" fillId="5" borderId="11" xfId="2" applyFont="1" applyFill="1" applyBorder="1" applyAlignment="1">
      <alignment horizontal="center" vertical="center"/>
    </xf>
    <xf numFmtId="0" fontId="8" fillId="19" borderId="187" xfId="1" applyFont="1" applyFill="1" applyBorder="1" applyAlignment="1">
      <alignment horizontal="center" vertical="center"/>
    </xf>
    <xf numFmtId="0" fontId="74" fillId="173" borderId="188" xfId="1" applyFont="1" applyFill="1" applyBorder="1" applyAlignment="1">
      <alignment horizontal="center" vertical="center"/>
    </xf>
    <xf numFmtId="0" fontId="325" fillId="8" borderId="0" xfId="0" applyFont="1" applyFill="1" applyAlignment="1">
      <alignment vertical="center"/>
    </xf>
    <xf numFmtId="0" fontId="74" fillId="173" borderId="189" xfId="1" applyFont="1" applyFill="1" applyBorder="1" applyAlignment="1">
      <alignment horizontal="center" vertical="center"/>
    </xf>
    <xf numFmtId="0" fontId="10" fillId="174" borderId="61" xfId="15" applyFont="1" applyFill="1" applyBorder="1" applyAlignment="1">
      <alignment horizontal="center" vertical="center"/>
    </xf>
    <xf numFmtId="0" fontId="29" fillId="6" borderId="190" xfId="0" applyFont="1" applyFill="1" applyBorder="1" applyAlignment="1">
      <alignment vertical="center"/>
    </xf>
    <xf numFmtId="0" fontId="34" fillId="27" borderId="54" xfId="15" applyFont="1" applyFill="1" applyBorder="1" applyAlignment="1">
      <alignment horizontal="center" vertical="center"/>
    </xf>
    <xf numFmtId="0" fontId="60" fillId="27" borderId="4" xfId="2" applyFont="1" applyFill="1" applyBorder="1" applyAlignment="1" applyProtection="1">
      <alignment horizontal="left" vertical="center"/>
      <protection hidden="1"/>
    </xf>
    <xf numFmtId="0" fontId="12" fillId="6" borderId="0" xfId="0" applyFont="1" applyFill="1" applyAlignment="1">
      <alignment horizontal="left" vertical="center"/>
    </xf>
    <xf numFmtId="0" fontId="0" fillId="6" borderId="4" xfId="0" applyFill="1" applyBorder="1" applyAlignment="1">
      <alignment vertical="center"/>
    </xf>
    <xf numFmtId="0" fontId="34" fillId="25" borderId="0" xfId="2" applyFont="1" applyFill="1" applyAlignment="1">
      <alignment vertical="center" wrapText="1"/>
    </xf>
    <xf numFmtId="0" fontId="83" fillId="25" borderId="0" xfId="2" applyFont="1" applyFill="1" applyAlignment="1">
      <alignment horizontal="right" vertical="center"/>
    </xf>
    <xf numFmtId="0" fontId="10" fillId="174" borderId="0" xfId="15" applyFont="1" applyFill="1" applyAlignment="1">
      <alignment horizontal="center" vertical="center"/>
    </xf>
    <xf numFmtId="0" fontId="29" fillId="6" borderId="0" xfId="0" applyFont="1" applyFill="1" applyAlignment="1">
      <alignment vertical="center"/>
    </xf>
    <xf numFmtId="0" fontId="10" fillId="14" borderId="4" xfId="2" applyFont="1" applyFill="1" applyBorder="1" applyAlignment="1" applyProtection="1">
      <alignment horizontal="center" vertical="center"/>
      <protection hidden="1"/>
    </xf>
    <xf numFmtId="0" fontId="10" fillId="6" borderId="0" xfId="15" applyFont="1" applyFill="1" applyAlignment="1">
      <alignment horizontal="center" vertical="center"/>
    </xf>
    <xf numFmtId="0" fontId="56" fillId="5" borderId="0" xfId="2" applyFont="1" applyFill="1" applyAlignment="1">
      <alignment horizontal="center" vertical="center"/>
    </xf>
    <xf numFmtId="0" fontId="56" fillId="5" borderId="0" xfId="2" applyFont="1" applyFill="1" applyAlignment="1">
      <alignment horizontal="right" vertical="center"/>
    </xf>
    <xf numFmtId="0" fontId="46" fillId="5" borderId="0" xfId="15" applyFont="1" applyFill="1" applyAlignment="1">
      <alignment horizontal="left" vertical="center"/>
    </xf>
    <xf numFmtId="0" fontId="50" fillId="5" borderId="0" xfId="15" applyFont="1" applyFill="1" applyAlignment="1">
      <alignment horizontal="right" vertical="center"/>
    </xf>
    <xf numFmtId="0" fontId="50" fillId="30" borderId="0" xfId="2" applyFont="1" applyFill="1" applyAlignment="1" applyProtection="1">
      <alignment horizontal="left" vertical="center"/>
      <protection locked="0"/>
    </xf>
    <xf numFmtId="0" fontId="28" fillId="6" borderId="0" xfId="0" applyFont="1" applyFill="1" applyAlignment="1">
      <alignment vertical="center"/>
    </xf>
    <xf numFmtId="0" fontId="2" fillId="3" borderId="0" xfId="2" applyFont="1" applyFill="1" applyAlignment="1">
      <alignment horizontal="left" vertical="center"/>
    </xf>
    <xf numFmtId="0" fontId="327" fillId="175" borderId="0" xfId="0" applyFont="1" applyFill="1" applyAlignment="1">
      <alignment horizontal="left" vertical="center"/>
    </xf>
    <xf numFmtId="0" fontId="24" fillId="8" borderId="4" xfId="2" applyFont="1" applyFill="1" applyBorder="1" applyAlignment="1" applyProtection="1">
      <alignment horizontal="left" vertical="center"/>
      <protection locked="0"/>
    </xf>
    <xf numFmtId="0" fontId="0" fillId="0" borderId="192" xfId="0" applyBorder="1" applyAlignment="1">
      <alignment vertical="center"/>
    </xf>
    <xf numFmtId="0" fontId="12" fillId="5" borderId="0" xfId="0" applyFont="1" applyFill="1" applyAlignment="1">
      <alignment horizontal="left" vertical="center"/>
    </xf>
    <xf numFmtId="0" fontId="3" fillId="68" borderId="10" xfId="6" applyFont="1" applyFill="1" applyBorder="1" applyAlignment="1">
      <alignment horizontal="center" vertical="center"/>
    </xf>
    <xf numFmtId="0" fontId="3" fillId="21" borderId="10" xfId="6" applyFont="1" applyFill="1" applyBorder="1" applyAlignment="1">
      <alignment horizontal="center" vertical="center"/>
    </xf>
    <xf numFmtId="0" fontId="25" fillId="24" borderId="13" xfId="0" applyFont="1" applyFill="1" applyBorder="1" applyAlignment="1">
      <alignment horizontal="left" vertical="center"/>
    </xf>
    <xf numFmtId="0" fontId="79" fillId="175" borderId="0" xfId="0" applyFont="1" applyFill="1" applyAlignment="1">
      <alignment horizontal="left" vertical="center"/>
    </xf>
    <xf numFmtId="0" fontId="328" fillId="176" borderId="0" xfId="1" applyFont="1" applyFill="1" applyAlignment="1">
      <alignment horizontal="left"/>
    </xf>
    <xf numFmtId="0" fontId="79" fillId="175" borderId="0" xfId="0" applyFont="1" applyFill="1" applyAlignment="1">
      <alignment vertical="center"/>
    </xf>
    <xf numFmtId="0" fontId="327" fillId="38" borderId="0" xfId="0" applyFont="1" applyFill="1" applyAlignment="1">
      <alignment horizontal="left" vertical="center"/>
    </xf>
    <xf numFmtId="0" fontId="79" fillId="38" borderId="0" xfId="0" applyFont="1" applyFill="1" applyAlignment="1">
      <alignment horizontal="left" vertical="center"/>
    </xf>
    <xf numFmtId="170" fontId="26" fillId="40" borderId="193" xfId="2" applyNumberFormat="1" applyFont="1" applyFill="1" applyBorder="1" applyAlignment="1">
      <alignment horizontal="center" vertical="center"/>
    </xf>
    <xf numFmtId="170" fontId="26" fillId="40" borderId="194" xfId="2" applyNumberFormat="1" applyFont="1" applyFill="1" applyBorder="1" applyAlignment="1">
      <alignment horizontal="center" vertical="center"/>
    </xf>
    <xf numFmtId="0" fontId="328" fillId="177" borderId="0" xfId="1" applyFont="1" applyFill="1" applyAlignment="1">
      <alignment horizontal="left"/>
    </xf>
    <xf numFmtId="0" fontId="79" fillId="38" borderId="0" xfId="0" applyFont="1" applyFill="1" applyAlignment="1">
      <alignment vertical="center"/>
    </xf>
    <xf numFmtId="0" fontId="74" fillId="69" borderId="195" xfId="1" applyFont="1" applyFill="1" applyBorder="1" applyAlignment="1">
      <alignment horizontal="centerContinuous" vertical="center"/>
    </xf>
    <xf numFmtId="0" fontId="74" fillId="69" borderId="196" xfId="1" applyFont="1" applyFill="1" applyBorder="1" applyAlignment="1">
      <alignment horizontal="centerContinuous" vertical="center"/>
    </xf>
    <xf numFmtId="0" fontId="0" fillId="8" borderId="165" xfId="0" applyFill="1" applyBorder="1" applyAlignment="1">
      <alignment vertical="center"/>
    </xf>
    <xf numFmtId="0" fontId="0" fillId="8" borderId="166" xfId="0" applyFill="1" applyBorder="1" applyAlignment="1">
      <alignment vertical="center"/>
    </xf>
    <xf numFmtId="0" fontId="1" fillId="8" borderId="197" xfId="1" applyFill="1" applyBorder="1" applyAlignment="1">
      <alignment vertical="center"/>
    </xf>
    <xf numFmtId="0" fontId="1" fillId="8" borderId="178" xfId="1" applyFill="1" applyBorder="1" applyAlignment="1">
      <alignment vertical="center"/>
    </xf>
    <xf numFmtId="0" fontId="1" fillId="8" borderId="198" xfId="1" applyFill="1" applyBorder="1" applyAlignment="1">
      <alignment vertical="center"/>
    </xf>
    <xf numFmtId="0" fontId="15" fillId="8" borderId="0" xfId="2" applyFont="1" applyFill="1" applyAlignment="1" applyProtection="1">
      <alignment horizontal="left" vertical="center"/>
      <protection locked="0"/>
    </xf>
    <xf numFmtId="0" fontId="31" fillId="8" borderId="21" xfId="2" applyFont="1" applyFill="1" applyBorder="1" applyAlignment="1" applyProtection="1">
      <alignment horizontal="left" vertical="center"/>
      <protection locked="0"/>
    </xf>
    <xf numFmtId="0" fontId="17" fillId="0" borderId="0" xfId="2" applyFont="1" applyAlignment="1" applyProtection="1">
      <alignment horizontal="left" vertical="center"/>
      <protection locked="0"/>
    </xf>
    <xf numFmtId="0" fontId="0" fillId="8" borderId="23" xfId="0" applyFill="1" applyBorder="1" applyAlignment="1">
      <alignment vertical="center"/>
    </xf>
    <xf numFmtId="0" fontId="33" fillId="16" borderId="0" xfId="4" applyFont="1" applyFill="1" applyAlignment="1">
      <alignment horizontal="center" vertical="center"/>
    </xf>
    <xf numFmtId="166" fontId="34" fillId="27" borderId="0" xfId="2" applyNumberFormat="1" applyFont="1" applyFill="1" applyAlignment="1">
      <alignment horizontal="center" vertical="center"/>
    </xf>
    <xf numFmtId="0" fontId="17" fillId="8" borderId="4" xfId="5" applyFont="1" applyFill="1" applyBorder="1" applyAlignment="1">
      <alignment horizontal="center" vertical="center"/>
    </xf>
    <xf numFmtId="0" fontId="8" fillId="17" borderId="12" xfId="7" applyFont="1" applyFill="1" applyBorder="1" applyAlignment="1">
      <alignment horizontal="center" vertical="center"/>
    </xf>
    <xf numFmtId="0" fontId="8" fillId="17" borderId="0" xfId="2" applyFont="1" applyFill="1" applyAlignment="1">
      <alignment horizontal="center" vertical="center"/>
    </xf>
    <xf numFmtId="0" fontId="20" fillId="6" borderId="0" xfId="2" applyFont="1" applyFill="1" applyAlignment="1">
      <alignment horizontal="center" vertical="center"/>
    </xf>
    <xf numFmtId="0" fontId="8" fillId="6" borderId="24" xfId="2" applyFont="1" applyFill="1" applyBorder="1" applyAlignment="1" applyProtection="1">
      <alignment horizontal="center" vertical="center"/>
      <protection locked="0"/>
    </xf>
    <xf numFmtId="0" fontId="13" fillId="6" borderId="24" xfId="2" applyFont="1" applyFill="1" applyBorder="1" applyAlignment="1" applyProtection="1">
      <alignment horizontal="right" vertical="center"/>
      <protection locked="0"/>
    </xf>
    <xf numFmtId="0" fontId="123" fillId="6" borderId="0" xfId="0" applyFont="1" applyFill="1" applyAlignment="1">
      <alignment horizontal="right" vertical="center" wrapText="1"/>
    </xf>
    <xf numFmtId="0" fontId="13" fillId="6" borderId="0" xfId="2" applyFont="1" applyFill="1" applyAlignment="1" applyProtection="1">
      <alignment horizontal="right" vertical="center"/>
      <protection locked="0"/>
    </xf>
    <xf numFmtId="0" fontId="8" fillId="6" borderId="2" xfId="2" applyFont="1" applyFill="1" applyBorder="1" applyAlignment="1" applyProtection="1">
      <alignment horizontal="center" vertical="center"/>
      <protection locked="0"/>
    </xf>
    <xf numFmtId="0" fontId="173" fillId="0" borderId="0" xfId="0" applyFont="1" applyAlignment="1">
      <alignment vertical="center"/>
    </xf>
    <xf numFmtId="0" fontId="49" fillId="39" borderId="203" xfId="2" applyFont="1" applyFill="1" applyBorder="1" applyAlignment="1" applyProtection="1">
      <alignment horizontal="center" vertical="center"/>
      <protection hidden="1"/>
    </xf>
    <xf numFmtId="0" fontId="80" fillId="10" borderId="204" xfId="2" applyFont="1" applyFill="1" applyBorder="1" applyAlignment="1" applyProtection="1">
      <alignment horizontal="center" vertical="center"/>
      <protection hidden="1"/>
    </xf>
    <xf numFmtId="171" fontId="79" fillId="6" borderId="205" xfId="2" applyNumberFormat="1" applyFont="1" applyFill="1" applyBorder="1" applyAlignment="1">
      <alignment horizontal="center" vertical="center"/>
    </xf>
    <xf numFmtId="0" fontId="79" fillId="6" borderId="206" xfId="2" applyFont="1" applyFill="1" applyBorder="1" applyAlignment="1">
      <alignment horizontal="center" vertical="center"/>
    </xf>
    <xf numFmtId="0" fontId="79" fillId="6" borderId="207" xfId="2" applyFont="1" applyFill="1" applyBorder="1" applyAlignment="1">
      <alignment horizontal="center" vertical="center"/>
    </xf>
    <xf numFmtId="167" fontId="79" fillId="6" borderId="206" xfId="2" applyNumberFormat="1" applyFont="1" applyFill="1" applyBorder="1" applyAlignment="1">
      <alignment horizontal="center" vertical="center"/>
    </xf>
    <xf numFmtId="0" fontId="79" fillId="6" borderId="208" xfId="2" applyFont="1" applyFill="1" applyBorder="1" applyAlignment="1">
      <alignment horizontal="center" vertical="center"/>
    </xf>
    <xf numFmtId="0" fontId="79" fillId="6" borderId="209" xfId="2" applyFont="1" applyFill="1" applyBorder="1" applyAlignment="1">
      <alignment horizontal="center" vertical="center"/>
    </xf>
    <xf numFmtId="0" fontId="79" fillId="6" borderId="210" xfId="2" applyFont="1" applyFill="1" applyBorder="1" applyAlignment="1">
      <alignment horizontal="center" vertical="center"/>
    </xf>
    <xf numFmtId="0" fontId="79" fillId="6" borderId="119" xfId="2" applyFont="1" applyFill="1" applyBorder="1" applyAlignment="1">
      <alignment horizontal="center" vertical="center"/>
    </xf>
    <xf numFmtId="0" fontId="79" fillId="6" borderId="211" xfId="2" applyFont="1" applyFill="1" applyBorder="1" applyAlignment="1">
      <alignment horizontal="center" vertical="center"/>
    </xf>
    <xf numFmtId="0" fontId="36" fillId="47" borderId="0" xfId="0" applyFont="1" applyFill="1" applyAlignment="1">
      <alignment horizontal="center" vertical="center"/>
    </xf>
    <xf numFmtId="0" fontId="330" fillId="28" borderId="213" xfId="2" applyFont="1" applyFill="1" applyBorder="1" applyAlignment="1">
      <alignment horizontal="left" vertical="center"/>
    </xf>
    <xf numFmtId="0" fontId="2" fillId="12" borderId="0" xfId="7" applyFont="1" applyFill="1" applyAlignment="1">
      <alignment horizontal="center" vertical="center"/>
    </xf>
    <xf numFmtId="0" fontId="15" fillId="8" borderId="0" xfId="16" applyFont="1" applyFill="1" applyAlignment="1">
      <alignment horizontal="left" vertical="center"/>
    </xf>
    <xf numFmtId="0" fontId="0" fillId="8" borderId="212" xfId="0" applyFill="1" applyBorder="1"/>
    <xf numFmtId="0" fontId="62" fillId="6" borderId="0" xfId="0" applyFont="1" applyFill="1" applyAlignment="1">
      <alignment horizontal="left" vertical="center"/>
    </xf>
    <xf numFmtId="0" fontId="86" fillId="8" borderId="213" xfId="2" applyFont="1" applyFill="1" applyBorder="1" applyAlignment="1">
      <alignment horizontal="left" vertical="center"/>
    </xf>
    <xf numFmtId="0" fontId="10" fillId="8" borderId="0" xfId="16" applyFont="1" applyFill="1" applyAlignment="1">
      <alignment horizontal="left" vertical="center"/>
    </xf>
    <xf numFmtId="0" fontId="68" fillId="8" borderId="0" xfId="16" applyFont="1" applyFill="1" applyAlignment="1">
      <alignment horizontal="center" vertical="center"/>
    </xf>
    <xf numFmtId="0" fontId="37" fillId="8" borderId="0" xfId="0" applyFont="1" applyFill="1" applyAlignment="1">
      <alignment vertical="center"/>
    </xf>
    <xf numFmtId="0" fontId="17" fillId="0" borderId="0" xfId="0" applyFont="1" applyAlignment="1">
      <alignment vertical="center"/>
    </xf>
    <xf numFmtId="0" fontId="67" fillId="8" borderId="0" xfId="16" applyFont="1" applyFill="1" applyAlignment="1">
      <alignment horizontal="left" vertical="center"/>
    </xf>
    <xf numFmtId="0" fontId="0" fillId="8" borderId="212" xfId="0" applyFill="1" applyBorder="1" applyAlignment="1">
      <alignment vertical="center"/>
    </xf>
    <xf numFmtId="0" fontId="331" fillId="5" borderId="0" xfId="0" applyFont="1" applyFill="1" applyAlignment="1">
      <alignment horizontal="left" vertical="center"/>
    </xf>
    <xf numFmtId="0" fontId="331" fillId="5" borderId="0" xfId="0" applyFont="1" applyFill="1" applyAlignment="1">
      <alignment horizontal="center" vertical="center"/>
    </xf>
    <xf numFmtId="0" fontId="86" fillId="8" borderId="213" xfId="2" applyFont="1" applyFill="1" applyBorder="1" applyAlignment="1">
      <alignment horizontal="left" vertical="top"/>
    </xf>
    <xf numFmtId="164" fontId="22" fillId="8" borderId="219" xfId="2" applyNumberFormat="1" applyFont="1" applyFill="1" applyBorder="1" applyAlignment="1">
      <alignment horizontal="center" vertical="center"/>
    </xf>
    <xf numFmtId="1" fontId="37" fillId="49" borderId="20" xfId="2" applyNumberFormat="1" applyFont="1" applyFill="1" applyBorder="1" applyAlignment="1" applyProtection="1">
      <alignment horizontal="center" vertical="center"/>
      <protection hidden="1"/>
    </xf>
    <xf numFmtId="0" fontId="332" fillId="0" borderId="0" xfId="2" applyFont="1" applyAlignment="1">
      <alignment horizontal="left" vertical="center"/>
    </xf>
    <xf numFmtId="0" fontId="85" fillId="0" borderId="0" xfId="2" applyFont="1" applyAlignment="1">
      <alignment horizontal="center" vertical="center"/>
    </xf>
    <xf numFmtId="2" fontId="54" fillId="5" borderId="0" xfId="2" applyNumberFormat="1" applyFont="1" applyFill="1" applyAlignment="1">
      <alignment horizontal="center" vertical="center"/>
    </xf>
    <xf numFmtId="164" fontId="54" fillId="6" borderId="212" xfId="2" applyNumberFormat="1" applyFont="1" applyFill="1" applyBorder="1" applyAlignment="1">
      <alignment horizontal="center" vertical="center"/>
    </xf>
    <xf numFmtId="164" fontId="22" fillId="59" borderId="222" xfId="2" applyNumberFormat="1" applyFont="1" applyFill="1" applyBorder="1" applyAlignment="1">
      <alignment horizontal="center" vertical="center"/>
    </xf>
    <xf numFmtId="1" fontId="37" fillId="49" borderId="70" xfId="2" applyNumberFormat="1" applyFont="1" applyFill="1" applyBorder="1" applyAlignment="1" applyProtection="1">
      <alignment horizontal="center" vertical="center"/>
      <protection hidden="1"/>
    </xf>
    <xf numFmtId="164" fontId="22" fillId="8" borderId="222" xfId="2" applyNumberFormat="1" applyFont="1" applyFill="1" applyBorder="1" applyAlignment="1">
      <alignment horizontal="center" vertical="center"/>
    </xf>
    <xf numFmtId="164" fontId="54" fillId="8" borderId="222" xfId="2" applyNumberFormat="1" applyFont="1" applyFill="1" applyBorder="1" applyAlignment="1">
      <alignment horizontal="center" vertical="center"/>
    </xf>
    <xf numFmtId="0" fontId="5" fillId="50" borderId="0" xfId="0" applyFont="1" applyFill="1" applyAlignment="1">
      <alignment horizontal="center" vertical="center"/>
    </xf>
    <xf numFmtId="0" fontId="333" fillId="105" borderId="0" xfId="2" applyFont="1" applyFill="1" applyAlignment="1">
      <alignment horizontal="left" vertical="center"/>
    </xf>
    <xf numFmtId="0" fontId="123" fillId="6" borderId="0" xfId="0" applyFont="1" applyFill="1" applyAlignment="1">
      <alignment horizontal="right" vertical="center"/>
    </xf>
    <xf numFmtId="173" fontId="111" fillId="8" borderId="220" xfId="2" applyNumberFormat="1" applyFont="1" applyFill="1" applyBorder="1" applyAlignment="1">
      <alignment horizontal="center" vertical="center"/>
    </xf>
    <xf numFmtId="0" fontId="111" fillId="8" borderId="221" xfId="2" applyFont="1" applyFill="1" applyBorder="1" applyAlignment="1">
      <alignment horizontal="left" vertical="center"/>
    </xf>
    <xf numFmtId="173" fontId="111" fillId="58" borderId="81" xfId="2" applyNumberFormat="1" applyFont="1" applyFill="1" applyBorder="1" applyAlignment="1">
      <alignment horizontal="center" vertical="center"/>
    </xf>
    <xf numFmtId="0" fontId="111" fillId="58" borderId="223" xfId="2" applyFont="1" applyFill="1" applyBorder="1" applyAlignment="1">
      <alignment horizontal="left" vertical="center"/>
    </xf>
    <xf numFmtId="173" fontId="111" fillId="8" borderId="76" xfId="2" applyNumberFormat="1" applyFont="1" applyFill="1" applyBorder="1" applyAlignment="1">
      <alignment horizontal="center" vertical="center"/>
    </xf>
    <xf numFmtId="0" fontId="111" fillId="8" borderId="34" xfId="2" applyFont="1" applyFill="1" applyBorder="1" applyAlignment="1">
      <alignment horizontal="left" vertical="center"/>
    </xf>
    <xf numFmtId="1" fontId="111" fillId="58" borderId="223" xfId="2" applyNumberFormat="1" applyFont="1" applyFill="1" applyBorder="1" applyAlignment="1">
      <alignment horizontal="left" vertical="center"/>
    </xf>
    <xf numFmtId="0" fontId="111" fillId="58" borderId="221" xfId="2" applyFont="1" applyFill="1" applyBorder="1" applyAlignment="1">
      <alignment horizontal="left" vertical="center"/>
    </xf>
    <xf numFmtId="0" fontId="80" fillId="46" borderId="72" xfId="2" applyFont="1" applyFill="1" applyBorder="1" applyAlignment="1" applyProtection="1">
      <alignment horizontal="center" vertical="center"/>
      <protection hidden="1"/>
    </xf>
    <xf numFmtId="0" fontId="38" fillId="6" borderId="23" xfId="2" applyFont="1" applyFill="1" applyBorder="1" applyAlignment="1" applyProtection="1">
      <alignment horizontal="center" vertical="center"/>
      <protection hidden="1"/>
    </xf>
    <xf numFmtId="0" fontId="77" fillId="5" borderId="0" xfId="2" applyFont="1" applyFill="1" applyAlignment="1">
      <alignment horizontal="center" vertical="center" wrapText="1"/>
    </xf>
    <xf numFmtId="0" fontId="63" fillId="5" borderId="225" xfId="5" applyFont="1" applyFill="1" applyBorder="1" applyAlignment="1">
      <alignment vertical="center"/>
    </xf>
    <xf numFmtId="0" fontId="42" fillId="8" borderId="0" xfId="5" applyFont="1" applyFill="1" applyAlignment="1">
      <alignment vertical="center" wrapText="1"/>
    </xf>
    <xf numFmtId="0" fontId="4" fillId="8" borderId="0" xfId="18" applyFont="1" applyFill="1" applyAlignment="1">
      <alignment vertical="center"/>
    </xf>
    <xf numFmtId="0" fontId="106" fillId="6" borderId="227" xfId="0" applyFont="1" applyFill="1" applyBorder="1" applyAlignment="1">
      <alignment horizontal="left" vertical="center"/>
    </xf>
    <xf numFmtId="0" fontId="36" fillId="6" borderId="228" xfId="0" applyFont="1" applyFill="1" applyBorder="1" applyAlignment="1">
      <alignment horizontal="left" vertical="center"/>
    </xf>
    <xf numFmtId="0" fontId="106" fillId="6" borderId="228" xfId="0" applyFont="1" applyFill="1" applyBorder="1" applyAlignment="1">
      <alignment horizontal="left" vertical="center"/>
    </xf>
    <xf numFmtId="0" fontId="36" fillId="6" borderId="229" xfId="0" applyFont="1" applyFill="1" applyBorder="1" applyAlignment="1">
      <alignment horizontal="left" vertical="center"/>
    </xf>
    <xf numFmtId="0" fontId="4" fillId="6" borderId="230" xfId="0" applyFont="1" applyFill="1" applyBorder="1" applyAlignment="1">
      <alignment horizontal="center" vertical="center"/>
    </xf>
    <xf numFmtId="0" fontId="62" fillId="6" borderId="225" xfId="0" applyFont="1" applyFill="1" applyBorder="1" applyAlignment="1">
      <alignment horizontal="center" vertical="center"/>
    </xf>
    <xf numFmtId="0" fontId="45" fillId="28" borderId="231" xfId="0" applyFont="1" applyFill="1" applyBorder="1" applyAlignment="1">
      <alignment vertical="center"/>
    </xf>
    <xf numFmtId="0" fontId="45" fillId="28" borderId="232" xfId="0" applyFont="1" applyFill="1" applyBorder="1" applyAlignment="1">
      <alignment vertical="center"/>
    </xf>
    <xf numFmtId="0" fontId="45" fillId="28" borderId="233" xfId="0" applyFont="1" applyFill="1" applyBorder="1" applyAlignment="1">
      <alignment horizontal="left" vertical="center"/>
    </xf>
    <xf numFmtId="0" fontId="45" fillId="28" borderId="226" xfId="0" applyFont="1" applyFill="1" applyBorder="1" applyAlignment="1">
      <alignment horizontal="left" vertical="center"/>
    </xf>
    <xf numFmtId="0" fontId="334" fillId="0" borderId="234" xfId="0" applyFont="1" applyBorder="1" applyAlignment="1">
      <alignment vertical="center"/>
    </xf>
    <xf numFmtId="0" fontId="335" fillId="8" borderId="0" xfId="0" applyFont="1" applyFill="1" applyAlignment="1">
      <alignment vertical="center"/>
    </xf>
    <xf numFmtId="0" fontId="334" fillId="0" borderId="0" xfId="0" applyFont="1" applyAlignment="1">
      <alignment vertical="center"/>
    </xf>
    <xf numFmtId="0" fontId="26" fillId="74" borderId="235" xfId="2" applyFont="1" applyFill="1" applyBorder="1" applyAlignment="1" applyProtection="1">
      <alignment horizontal="center"/>
      <protection locked="0"/>
    </xf>
    <xf numFmtId="0" fontId="39" fillId="74" borderId="174" xfId="2" applyFont="1" applyFill="1" applyBorder="1" applyAlignment="1" applyProtection="1">
      <alignment horizontal="center"/>
      <protection locked="0"/>
    </xf>
    <xf numFmtId="0" fontId="55" fillId="6" borderId="174" xfId="2" applyFont="1" applyFill="1" applyBorder="1" applyAlignment="1" applyProtection="1">
      <alignment horizontal="center" vertical="center"/>
      <protection hidden="1"/>
    </xf>
    <xf numFmtId="0" fontId="20" fillId="8" borderId="237" xfId="2" applyFont="1" applyFill="1" applyBorder="1" applyAlignment="1">
      <alignment horizontal="center"/>
    </xf>
    <xf numFmtId="0" fontId="26" fillId="74" borderId="82" xfId="2" applyFont="1" applyFill="1" applyBorder="1" applyAlignment="1" applyProtection="1">
      <alignment horizontal="center" vertical="center"/>
      <protection hidden="1"/>
    </xf>
    <xf numFmtId="0" fontId="20" fillId="8" borderId="238" xfId="16" applyFont="1" applyFill="1" applyBorder="1" applyAlignment="1">
      <alignment horizontal="center" vertical="center"/>
    </xf>
    <xf numFmtId="0" fontId="66" fillId="8" borderId="239" xfId="16" applyFont="1" applyFill="1" applyBorder="1" applyAlignment="1">
      <alignment horizontal="left" vertical="center"/>
    </xf>
    <xf numFmtId="0" fontId="10" fillId="16" borderId="240" xfId="2" applyFont="1" applyFill="1" applyBorder="1" applyAlignment="1" applyProtection="1">
      <alignment vertical="center"/>
      <protection hidden="1"/>
    </xf>
    <xf numFmtId="0" fontId="38" fillId="8" borderId="0" xfId="15" applyFont="1" applyFill="1" applyAlignment="1">
      <alignment vertical="center"/>
    </xf>
    <xf numFmtId="0" fontId="37" fillId="8" borderId="0" xfId="0" applyFont="1" applyFill="1" applyAlignment="1">
      <alignment horizontal="center" vertical="center"/>
    </xf>
    <xf numFmtId="0" fontId="45" fillId="28" borderId="242" xfId="0" applyFont="1" applyFill="1" applyBorder="1" applyAlignment="1">
      <alignment horizontal="left" vertical="center"/>
    </xf>
    <xf numFmtId="0" fontId="28" fillId="5" borderId="21" xfId="2" applyFont="1" applyFill="1" applyBorder="1" applyAlignment="1">
      <alignment horizontal="center" vertical="center"/>
    </xf>
    <xf numFmtId="0" fontId="28" fillId="5" borderId="226" xfId="2" quotePrefix="1" applyFont="1" applyFill="1" applyBorder="1" applyAlignment="1">
      <alignment horizontal="center" vertical="center"/>
    </xf>
    <xf numFmtId="0" fontId="10" fillId="45" borderId="226" xfId="2" applyFont="1" applyFill="1" applyBorder="1" applyAlignment="1" applyProtection="1">
      <alignment horizontal="left" vertical="center"/>
      <protection hidden="1"/>
    </xf>
    <xf numFmtId="0" fontId="56" fillId="5" borderId="21" xfId="2" applyFont="1" applyFill="1" applyBorder="1" applyAlignment="1">
      <alignment horizontal="center" vertical="center"/>
    </xf>
    <xf numFmtId="0" fontId="26" fillId="42" borderId="226" xfId="1" applyFont="1" applyFill="1" applyBorder="1" applyAlignment="1">
      <alignment horizontal="center" vertical="center"/>
    </xf>
    <xf numFmtId="0" fontId="8" fillId="178" borderId="187" xfId="1" applyFont="1" applyFill="1" applyBorder="1" applyAlignment="1">
      <alignment horizontal="center" vertical="center"/>
    </xf>
    <xf numFmtId="0" fontId="8" fillId="179" borderId="187" xfId="1" applyFont="1" applyFill="1" applyBorder="1" applyAlignment="1">
      <alignment horizontal="center" vertical="center"/>
    </xf>
    <xf numFmtId="0" fontId="8" fillId="180" borderId="187" xfId="1" applyFont="1" applyFill="1" applyBorder="1" applyAlignment="1">
      <alignment horizontal="center" vertical="center"/>
    </xf>
    <xf numFmtId="0" fontId="104" fillId="173" borderId="187" xfId="1" applyFont="1" applyFill="1" applyBorder="1" applyAlignment="1">
      <alignment horizontal="center" vertical="center"/>
    </xf>
    <xf numFmtId="0" fontId="336" fillId="8" borderId="0" xfId="0" applyFont="1" applyFill="1" applyAlignment="1">
      <alignment horizontal="left" vertical="center"/>
    </xf>
    <xf numFmtId="0" fontId="42" fillId="8" borderId="0" xfId="0" applyFont="1" applyFill="1" applyAlignment="1">
      <alignment horizontal="left" vertical="center"/>
    </xf>
    <xf numFmtId="0" fontId="337" fillId="8" borderId="0" xfId="0" applyFont="1" applyFill="1" applyAlignment="1">
      <alignment horizontal="left" vertical="center"/>
    </xf>
    <xf numFmtId="0" fontId="45" fillId="28" borderId="232" xfId="0" applyFont="1" applyFill="1" applyBorder="1" applyAlignment="1">
      <alignment horizontal="left" vertical="center"/>
    </xf>
    <xf numFmtId="0" fontId="20" fillId="8" borderId="236" xfId="2" applyFont="1" applyFill="1" applyBorder="1" applyAlignment="1">
      <alignment horizontal="center"/>
    </xf>
    <xf numFmtId="0" fontId="20" fillId="8" borderId="66" xfId="16" applyFont="1" applyFill="1" applyBorder="1" applyAlignment="1">
      <alignment horizontal="center" vertical="center"/>
    </xf>
    <xf numFmtId="0" fontId="26" fillId="28" borderId="0" xfId="2" applyFont="1" applyFill="1" applyAlignment="1" applyProtection="1">
      <alignment horizontal="center"/>
      <protection locked="0"/>
    </xf>
    <xf numFmtId="0" fontId="39" fillId="28" borderId="0" xfId="2" applyFont="1" applyFill="1" applyAlignment="1" applyProtection="1">
      <alignment horizontal="center"/>
      <protection locked="0"/>
    </xf>
    <xf numFmtId="0" fontId="55" fillId="5" borderId="0" xfId="2" applyFont="1" applyFill="1" applyAlignment="1" applyProtection="1">
      <alignment horizontal="center" vertical="center"/>
      <protection hidden="1"/>
    </xf>
    <xf numFmtId="0" fontId="26" fillId="28" borderId="0" xfId="2" applyFont="1" applyFill="1" applyAlignment="1" applyProtection="1">
      <alignment vertical="center" wrapText="1"/>
      <protection locked="0"/>
    </xf>
    <xf numFmtId="0" fontId="26" fillId="8" borderId="0" xfId="2" applyFont="1" applyFill="1" applyAlignment="1">
      <alignment vertical="center" wrapText="1"/>
    </xf>
    <xf numFmtId="0" fontId="35" fillId="8" borderId="60" xfId="11" applyFill="1" applyBorder="1" applyAlignment="1">
      <alignment horizontal="right" vertical="center"/>
    </xf>
    <xf numFmtId="0" fontId="10" fillId="16" borderId="243" xfId="2" applyFont="1" applyFill="1" applyBorder="1" applyAlignment="1" applyProtection="1">
      <alignment vertical="center"/>
      <protection hidden="1"/>
    </xf>
    <xf numFmtId="0" fontId="0" fillId="6" borderId="0" xfId="0" applyFill="1"/>
    <xf numFmtId="0" fontId="14" fillId="6" borderId="0" xfId="0" applyFont="1" applyFill="1" applyAlignment="1">
      <alignment vertical="center"/>
    </xf>
    <xf numFmtId="0" fontId="75" fillId="6" borderId="0" xfId="2" applyFont="1" applyFill="1" applyAlignment="1">
      <alignment horizontal="right" vertical="center"/>
    </xf>
    <xf numFmtId="0" fontId="38" fillId="6" borderId="0" xfId="2" applyFont="1" applyFill="1" applyAlignment="1">
      <alignment horizontal="right" vertical="center"/>
    </xf>
    <xf numFmtId="0" fontId="0" fillId="17" borderId="0" xfId="0" applyFill="1" applyAlignment="1">
      <alignment horizontal="center" vertical="center"/>
    </xf>
    <xf numFmtId="0" fontId="0" fillId="17" borderId="0" xfId="0" applyFill="1"/>
    <xf numFmtId="0" fontId="33" fillId="25" borderId="9" xfId="4" applyFont="1" applyFill="1" applyBorder="1" applyAlignment="1">
      <alignment horizontal="center" vertical="center"/>
    </xf>
    <xf numFmtId="0" fontId="33" fillId="5" borderId="9" xfId="4" applyFont="1" applyFill="1" applyBorder="1" applyAlignment="1">
      <alignment horizontal="center" vertical="center"/>
    </xf>
    <xf numFmtId="0" fontId="26" fillId="28" borderId="9" xfId="2" applyFont="1" applyFill="1" applyBorder="1" applyAlignment="1" applyProtection="1">
      <alignment horizontal="center"/>
      <protection locked="0"/>
    </xf>
    <xf numFmtId="0" fontId="39" fillId="28" borderId="9" xfId="2" applyFont="1" applyFill="1" applyBorder="1" applyAlignment="1" applyProtection="1">
      <alignment horizontal="center"/>
      <protection locked="0"/>
    </xf>
    <xf numFmtId="0" fontId="55" fillId="5" borderId="9" xfId="2" applyFont="1" applyFill="1" applyBorder="1" applyAlignment="1" applyProtection="1">
      <alignment horizontal="center" vertical="center"/>
      <protection hidden="1"/>
    </xf>
    <xf numFmtId="0" fontId="26" fillId="28" borderId="9" xfId="2" applyFont="1" applyFill="1" applyBorder="1" applyAlignment="1" applyProtection="1">
      <alignment vertical="center" wrapText="1"/>
      <protection locked="0"/>
    </xf>
    <xf numFmtId="0" fontId="26" fillId="8" borderId="9" xfId="2" applyFont="1" applyFill="1" applyBorder="1" applyAlignment="1">
      <alignment vertical="center" wrapText="1"/>
    </xf>
    <xf numFmtId="0" fontId="20" fillId="8" borderId="9" xfId="2" applyFont="1" applyFill="1" applyBorder="1" applyAlignment="1">
      <alignment horizontal="center"/>
    </xf>
    <xf numFmtId="0" fontId="8" fillId="6" borderId="24" xfId="2" applyFont="1" applyFill="1" applyBorder="1" applyAlignment="1" applyProtection="1">
      <alignment horizontal="left" vertical="center"/>
      <protection locked="0"/>
    </xf>
    <xf numFmtId="0" fontId="8" fillId="6" borderId="0" xfId="2" applyFont="1" applyFill="1" applyAlignment="1" applyProtection="1">
      <alignment horizontal="left" vertical="center"/>
      <protection locked="0"/>
    </xf>
    <xf numFmtId="0" fontId="123" fillId="6" borderId="0" xfId="0" applyFont="1" applyFill="1" applyAlignment="1">
      <alignment horizontal="left" vertical="center"/>
    </xf>
    <xf numFmtId="0" fontId="8" fillId="6" borderId="2" xfId="2" applyFont="1" applyFill="1" applyBorder="1" applyAlignment="1" applyProtection="1">
      <alignment horizontal="left" vertical="center"/>
      <protection locked="0"/>
    </xf>
    <xf numFmtId="0" fontId="33" fillId="25" borderId="65" xfId="4" applyFont="1" applyFill="1" applyBorder="1" applyAlignment="1">
      <alignment vertical="center"/>
    </xf>
    <xf numFmtId="0" fontId="33" fillId="5" borderId="61" xfId="4" applyFont="1" applyFill="1" applyBorder="1" applyAlignment="1">
      <alignment vertical="center"/>
    </xf>
    <xf numFmtId="0" fontId="26" fillId="28" borderId="61" xfId="2" applyFont="1" applyFill="1" applyBorder="1" applyAlignment="1" applyProtection="1">
      <alignment vertical="center"/>
      <protection locked="0"/>
    </xf>
    <xf numFmtId="0" fontId="39" fillId="28" borderId="61" xfId="2" applyFont="1" applyFill="1" applyBorder="1" applyAlignment="1" applyProtection="1">
      <alignment vertical="center"/>
      <protection locked="0"/>
    </xf>
    <xf numFmtId="0" fontId="55" fillId="5" borderId="61" xfId="2" applyFont="1" applyFill="1" applyBorder="1" applyAlignment="1" applyProtection="1">
      <alignment vertical="center"/>
      <protection hidden="1"/>
    </xf>
    <xf numFmtId="0" fontId="26" fillId="8" borderId="61" xfId="2" applyFont="1" applyFill="1" applyBorder="1" applyAlignment="1">
      <alignment vertical="center"/>
    </xf>
    <xf numFmtId="0" fontId="85" fillId="0" borderId="61" xfId="2" applyFont="1" applyBorder="1" applyAlignment="1">
      <alignment vertical="center"/>
    </xf>
    <xf numFmtId="0" fontId="20" fillId="8" borderId="179" xfId="2" applyFont="1" applyFill="1" applyBorder="1" applyAlignment="1">
      <alignment vertical="center"/>
    </xf>
    <xf numFmtId="0" fontId="33" fillId="25" borderId="26" xfId="4" applyFont="1" applyFill="1" applyBorder="1" applyAlignment="1">
      <alignment vertical="center"/>
    </xf>
    <xf numFmtId="0" fontId="33" fillId="5" borderId="0" xfId="4" applyFont="1" applyFill="1" applyAlignment="1">
      <alignment vertical="center"/>
    </xf>
    <xf numFmtId="0" fontId="26" fillId="28" borderId="0" xfId="2" applyFont="1" applyFill="1" applyAlignment="1" applyProtection="1">
      <alignment vertical="center"/>
      <protection locked="0"/>
    </xf>
    <xf numFmtId="0" fontId="39" fillId="28" borderId="0" xfId="2" applyFont="1" applyFill="1" applyAlignment="1" applyProtection="1">
      <alignment vertical="center"/>
      <protection locked="0"/>
    </xf>
    <xf numFmtId="0" fontId="55" fillId="5" borderId="0" xfId="2" applyFont="1" applyFill="1" applyAlignment="1" applyProtection="1">
      <alignment vertical="center"/>
      <protection hidden="1"/>
    </xf>
    <xf numFmtId="0" fontId="26" fillId="8" borderId="0" xfId="2" applyFont="1" applyFill="1" applyAlignment="1">
      <alignment vertical="center"/>
    </xf>
    <xf numFmtId="0" fontId="85" fillId="0" borderId="0" xfId="2" applyFont="1" applyAlignment="1">
      <alignment vertical="center"/>
    </xf>
    <xf numFmtId="0" fontId="20" fillId="8" borderId="60" xfId="2" applyFont="1" applyFill="1" applyBorder="1" applyAlignment="1">
      <alignment vertical="center"/>
    </xf>
    <xf numFmtId="0" fontId="9" fillId="8" borderId="0" xfId="2" applyFont="1" applyFill="1" applyAlignment="1">
      <alignment horizontal="center" vertical="center"/>
    </xf>
    <xf numFmtId="0" fontId="55" fillId="47" borderId="0" xfId="7" applyFont="1" applyFill="1" applyAlignment="1">
      <alignment horizontal="center" vertical="center"/>
    </xf>
    <xf numFmtId="0" fontId="13" fillId="6" borderId="0" xfId="2" applyFont="1" applyFill="1" applyAlignment="1" applyProtection="1">
      <alignment horizontal="left" vertical="center"/>
      <protection locked="0"/>
    </xf>
    <xf numFmtId="0" fontId="83" fillId="8" borderId="66" xfId="2" applyFont="1" applyFill="1" applyBorder="1" applyAlignment="1" applyProtection="1">
      <alignment horizontal="center" vertical="center"/>
      <protection hidden="1"/>
    </xf>
    <xf numFmtId="0" fontId="83" fillId="8" borderId="37" xfId="2" applyFont="1" applyFill="1" applyBorder="1" applyAlignment="1" applyProtection="1">
      <alignment horizontal="center" vertical="center"/>
      <protection hidden="1"/>
    </xf>
    <xf numFmtId="173" fontId="111" fillId="58" borderId="87" xfId="2" applyNumberFormat="1" applyFont="1" applyFill="1" applyBorder="1" applyAlignment="1">
      <alignment horizontal="center" vertical="center"/>
    </xf>
    <xf numFmtId="0" fontId="111" fillId="58" borderId="17" xfId="2" applyFont="1" applyFill="1" applyBorder="1" applyAlignment="1">
      <alignment horizontal="left" vertical="center"/>
    </xf>
    <xf numFmtId="1" fontId="111" fillId="8" borderId="75" xfId="2" applyNumberFormat="1" applyFont="1" applyFill="1" applyBorder="1" applyAlignment="1">
      <alignment horizontal="left" vertical="center"/>
    </xf>
    <xf numFmtId="0" fontId="111" fillId="58" borderId="80" xfId="2" applyFont="1" applyFill="1" applyBorder="1" applyAlignment="1">
      <alignment horizontal="left" vertical="center"/>
    </xf>
    <xf numFmtId="0" fontId="111" fillId="8" borderId="75" xfId="2" applyFont="1" applyFill="1" applyBorder="1" applyAlignment="1">
      <alignment horizontal="left" vertical="center"/>
    </xf>
    <xf numFmtId="0" fontId="104" fillId="8" borderId="24" xfId="2" applyFont="1" applyFill="1" applyBorder="1" applyAlignment="1" applyProtection="1">
      <alignment horizontal="center" vertical="center" textRotation="90"/>
      <protection locked="0"/>
    </xf>
    <xf numFmtId="0" fontId="67" fillId="8" borderId="24" xfId="2" applyFont="1" applyFill="1" applyBorder="1" applyAlignment="1" applyProtection="1">
      <alignment vertical="center"/>
      <protection hidden="1"/>
    </xf>
    <xf numFmtId="0" fontId="0" fillId="8" borderId="24" xfId="0" applyFill="1" applyBorder="1"/>
    <xf numFmtId="0" fontId="8" fillId="8" borderId="24" xfId="2" applyFont="1" applyFill="1" applyBorder="1" applyAlignment="1" applyProtection="1">
      <alignment vertical="center"/>
      <protection hidden="1"/>
    </xf>
    <xf numFmtId="0" fontId="26" fillId="8" borderId="24" xfId="3" applyFont="1" applyFill="1" applyBorder="1"/>
    <xf numFmtId="0" fontId="26" fillId="8" borderId="23" xfId="3" applyFont="1" applyFill="1" applyBorder="1"/>
    <xf numFmtId="0" fontId="104" fillId="8" borderId="0" xfId="2" applyFont="1" applyFill="1" applyAlignment="1" applyProtection="1">
      <alignment horizontal="center" vertical="center" textRotation="90"/>
      <protection locked="0"/>
    </xf>
    <xf numFmtId="0" fontId="67" fillId="8" borderId="0" xfId="2" applyFont="1" applyFill="1" applyAlignment="1" applyProtection="1">
      <alignment vertical="center"/>
      <protection hidden="1"/>
    </xf>
    <xf numFmtId="0" fontId="67" fillId="8" borderId="0" xfId="2" applyFont="1" applyFill="1" applyAlignment="1" applyProtection="1">
      <alignment horizontal="left" vertical="center"/>
      <protection hidden="1"/>
    </xf>
    <xf numFmtId="0" fontId="46" fillId="8" borderId="0" xfId="2" applyFont="1" applyFill="1" applyAlignment="1" applyProtection="1">
      <alignment vertical="center"/>
      <protection hidden="1"/>
    </xf>
    <xf numFmtId="0" fontId="67" fillId="8" borderId="4" xfId="2" applyFont="1" applyFill="1" applyBorder="1" applyAlignment="1" applyProtection="1">
      <alignment horizontal="center"/>
      <protection hidden="1"/>
    </xf>
    <xf numFmtId="0" fontId="104" fillId="8" borderId="2" xfId="2" applyFont="1" applyFill="1" applyBorder="1" applyAlignment="1" applyProtection="1">
      <alignment horizontal="center" vertical="center" textRotation="90"/>
      <protection locked="0"/>
    </xf>
    <xf numFmtId="0" fontId="42" fillId="8" borderId="0" xfId="2" applyFont="1" applyFill="1" applyAlignment="1" applyProtection="1">
      <alignment horizontal="left" vertical="center"/>
      <protection hidden="1"/>
    </xf>
    <xf numFmtId="0" fontId="95" fillId="8" borderId="0" xfId="2" applyFont="1" applyFill="1" applyAlignment="1" applyProtection="1">
      <alignment horizontal="left" vertical="center"/>
      <protection hidden="1"/>
    </xf>
    <xf numFmtId="0" fontId="42" fillId="8" borderId="244" xfId="1" applyFont="1" applyFill="1" applyBorder="1"/>
    <xf numFmtId="0" fontId="10" fillId="8" borderId="0" xfId="2" applyFont="1" applyFill="1" applyAlignment="1" applyProtection="1">
      <alignment horizontal="left" vertical="center"/>
      <protection hidden="1"/>
    </xf>
    <xf numFmtId="0" fontId="8" fillId="20" borderId="245" xfId="1" applyFont="1" applyFill="1" applyBorder="1" applyAlignment="1">
      <alignment horizontal="center" vertical="center"/>
    </xf>
    <xf numFmtId="0" fontId="8" fillId="20" borderId="246" xfId="1" applyFont="1" applyFill="1" applyBorder="1" applyAlignment="1">
      <alignment horizontal="center" vertical="center"/>
    </xf>
    <xf numFmtId="0" fontId="8" fillId="20" borderId="247" xfId="1" applyFont="1" applyFill="1" applyBorder="1" applyAlignment="1">
      <alignment horizontal="center" vertical="center"/>
    </xf>
    <xf numFmtId="0" fontId="104" fillId="173" borderId="48" xfId="1" applyFont="1" applyFill="1" applyBorder="1" applyAlignment="1">
      <alignment horizontal="center" vertical="center"/>
    </xf>
    <xf numFmtId="0" fontId="140" fillId="107" borderId="251" xfId="23" applyFont="1" applyFill="1" applyBorder="1" applyAlignment="1">
      <alignment horizontal="center" vertical="center" wrapText="1"/>
    </xf>
    <xf numFmtId="0" fontId="140" fillId="107" borderId="251" xfId="23" applyFont="1" applyFill="1" applyBorder="1" applyAlignment="1">
      <alignment vertical="center" wrapText="1"/>
    </xf>
    <xf numFmtId="0" fontId="140" fillId="120" borderId="251" xfId="23" applyFont="1" applyFill="1" applyBorder="1" applyAlignment="1">
      <alignment horizontal="center" vertical="center" wrapText="1"/>
    </xf>
    <xf numFmtId="0" fontId="141" fillId="107" borderId="251" xfId="23" applyFont="1" applyFill="1" applyBorder="1" applyAlignment="1">
      <alignment vertical="center" wrapText="1"/>
    </xf>
    <xf numFmtId="0" fontId="118" fillId="114" borderId="251" xfId="23" applyFont="1" applyFill="1" applyBorder="1" applyAlignment="1">
      <alignment horizontal="center" vertical="center" wrapText="1"/>
    </xf>
    <xf numFmtId="0" fontId="142" fillId="107" borderId="251" xfId="23" applyFont="1" applyFill="1" applyBorder="1" applyAlignment="1">
      <alignment vertical="center" wrapText="1"/>
    </xf>
    <xf numFmtId="0" fontId="140" fillId="147" borderId="251" xfId="23" applyFont="1" applyFill="1" applyBorder="1" applyAlignment="1">
      <alignment horizontal="center" vertical="center" wrapText="1"/>
    </xf>
    <xf numFmtId="0" fontId="143" fillId="107" borderId="251" xfId="23" applyFont="1" applyFill="1" applyBorder="1" applyAlignment="1">
      <alignment vertical="center" wrapText="1"/>
    </xf>
    <xf numFmtId="0" fontId="118" fillId="116" borderId="251" xfId="23" applyFont="1" applyFill="1" applyBorder="1" applyAlignment="1">
      <alignment horizontal="center" vertical="center" wrapText="1"/>
    </xf>
    <xf numFmtId="0" fontId="144" fillId="107" borderId="251" xfId="23" applyFont="1" applyFill="1" applyBorder="1" applyAlignment="1">
      <alignment vertical="center" wrapText="1"/>
    </xf>
    <xf numFmtId="0" fontId="118" fillId="106" borderId="251" xfId="23" applyFont="1" applyFill="1" applyBorder="1" applyAlignment="1">
      <alignment horizontal="center" vertical="center" wrapText="1"/>
    </xf>
    <xf numFmtId="0" fontId="140" fillId="77" borderId="251" xfId="23" applyFont="1" applyFill="1" applyBorder="1" applyAlignment="1">
      <alignment horizontal="center" vertical="center" wrapText="1"/>
    </xf>
    <xf numFmtId="0" fontId="145" fillId="107" borderId="251" xfId="23" applyFont="1" applyFill="1" applyBorder="1" applyAlignment="1">
      <alignment vertical="center" wrapText="1"/>
    </xf>
    <xf numFmtId="0" fontId="118" fillId="119" borderId="251" xfId="23" applyFont="1" applyFill="1" applyBorder="1" applyAlignment="1">
      <alignment horizontal="center" vertical="center" wrapText="1"/>
    </xf>
    <xf numFmtId="0" fontId="146" fillId="107" borderId="251" xfId="23" applyFont="1" applyFill="1" applyBorder="1" applyAlignment="1">
      <alignment vertical="center" wrapText="1"/>
    </xf>
    <xf numFmtId="0" fontId="140" fillId="148" borderId="251" xfId="23" applyFont="1" applyFill="1" applyBorder="1" applyAlignment="1">
      <alignment horizontal="center" vertical="center" wrapText="1"/>
    </xf>
    <xf numFmtId="0" fontId="147" fillId="107" borderId="251" xfId="23" applyFont="1" applyFill="1" applyBorder="1" applyAlignment="1">
      <alignment vertical="center" wrapText="1"/>
    </xf>
    <xf numFmtId="0" fontId="140" fillId="112" borderId="251" xfId="23" applyFont="1" applyFill="1" applyBorder="1" applyAlignment="1">
      <alignment horizontal="center" vertical="center" wrapText="1"/>
    </xf>
    <xf numFmtId="0" fontId="148" fillId="107" borderId="251" xfId="23" applyFont="1" applyFill="1" applyBorder="1" applyAlignment="1">
      <alignment vertical="center" wrapText="1"/>
    </xf>
    <xf numFmtId="0" fontId="149" fillId="107" borderId="251" xfId="23" applyFont="1" applyFill="1" applyBorder="1" applyAlignment="1">
      <alignment vertical="center" wrapText="1"/>
    </xf>
    <xf numFmtId="0" fontId="140" fillId="121" borderId="251" xfId="23" applyFont="1" applyFill="1" applyBorder="1" applyAlignment="1">
      <alignment horizontal="center" vertical="center" wrapText="1"/>
    </xf>
    <xf numFmtId="0" fontId="150" fillId="107" borderId="251" xfId="23" applyFont="1" applyFill="1" applyBorder="1" applyAlignment="1">
      <alignment vertical="center" wrapText="1"/>
    </xf>
    <xf numFmtId="0" fontId="118" fillId="110" borderId="251" xfId="23" applyFont="1" applyFill="1" applyBorder="1" applyAlignment="1">
      <alignment horizontal="center" vertical="center" wrapText="1"/>
    </xf>
    <xf numFmtId="0" fontId="151" fillId="107" borderId="251" xfId="23" applyFont="1" applyFill="1" applyBorder="1" applyAlignment="1">
      <alignment vertical="center" wrapText="1"/>
    </xf>
    <xf numFmtId="0" fontId="118" fillId="149" borderId="251" xfId="23" applyFont="1" applyFill="1" applyBorder="1" applyAlignment="1">
      <alignment horizontal="center" vertical="center" wrapText="1"/>
    </xf>
    <xf numFmtId="0" fontId="152" fillId="107" borderId="251" xfId="23" applyFont="1" applyFill="1" applyBorder="1" applyAlignment="1">
      <alignment vertical="center" wrapText="1"/>
    </xf>
    <xf numFmtId="0" fontId="140" fillId="111" borderId="251" xfId="23" applyFont="1" applyFill="1" applyBorder="1" applyAlignment="1">
      <alignment horizontal="center" vertical="center" wrapText="1"/>
    </xf>
    <xf numFmtId="0" fontId="153" fillId="107" borderId="251" xfId="23" applyFont="1" applyFill="1" applyBorder="1" applyAlignment="1">
      <alignment vertical="center" wrapText="1"/>
    </xf>
    <xf numFmtId="0" fontId="140" fillId="108" borderId="251" xfId="23" applyFont="1" applyFill="1" applyBorder="1" applyAlignment="1">
      <alignment horizontal="center" vertical="center" wrapText="1"/>
    </xf>
    <xf numFmtId="0" fontId="154" fillId="107" borderId="251" xfId="23" applyFont="1" applyFill="1" applyBorder="1" applyAlignment="1">
      <alignment vertical="center" wrapText="1"/>
    </xf>
    <xf numFmtId="0" fontId="118" fillId="122" borderId="251" xfId="23" applyFont="1" applyFill="1" applyBorder="1" applyAlignment="1">
      <alignment horizontal="center" vertical="center" wrapText="1"/>
    </xf>
    <xf numFmtId="0" fontId="155" fillId="107" borderId="251" xfId="23" applyFont="1" applyFill="1" applyBorder="1" applyAlignment="1">
      <alignment vertical="center" wrapText="1"/>
    </xf>
    <xf numFmtId="0" fontId="140" fillId="137" borderId="251" xfId="23" applyFont="1" applyFill="1" applyBorder="1" applyAlignment="1">
      <alignment horizontal="center" vertical="center" wrapText="1"/>
    </xf>
    <xf numFmtId="0" fontId="156" fillId="107" borderId="251" xfId="23" applyFont="1" applyFill="1" applyBorder="1" applyAlignment="1">
      <alignment vertical="center" wrapText="1"/>
    </xf>
    <xf numFmtId="0" fontId="140" fillId="150" borderId="251" xfId="23" applyFont="1" applyFill="1" applyBorder="1" applyAlignment="1">
      <alignment horizontal="center" vertical="center" wrapText="1"/>
    </xf>
    <xf numFmtId="0" fontId="157" fillId="107" borderId="251" xfId="23" applyFont="1" applyFill="1" applyBorder="1" applyAlignment="1">
      <alignment vertical="center" wrapText="1"/>
    </xf>
    <xf numFmtId="0" fontId="140" fillId="113" borderId="251" xfId="23" applyFont="1" applyFill="1" applyBorder="1" applyAlignment="1">
      <alignment horizontal="center" vertical="center" wrapText="1"/>
    </xf>
    <xf numFmtId="0" fontId="158" fillId="107" borderId="251" xfId="23" applyFont="1" applyFill="1" applyBorder="1" applyAlignment="1">
      <alignment vertical="center" wrapText="1"/>
    </xf>
    <xf numFmtId="0" fontId="140" fillId="109" borderId="251" xfId="23" applyFont="1" applyFill="1" applyBorder="1" applyAlignment="1">
      <alignment horizontal="center" vertical="center" wrapText="1"/>
    </xf>
    <xf numFmtId="0" fontId="159" fillId="107" borderId="251" xfId="23" applyFont="1" applyFill="1" applyBorder="1" applyAlignment="1">
      <alignment vertical="center" wrapText="1"/>
    </xf>
    <xf numFmtId="0" fontId="140" fillId="123" borderId="251" xfId="23" applyFont="1" applyFill="1" applyBorder="1" applyAlignment="1">
      <alignment horizontal="center" vertical="center" wrapText="1"/>
    </xf>
    <xf numFmtId="0" fontId="160" fillId="107" borderId="251" xfId="23" applyFont="1" applyFill="1" applyBorder="1" applyAlignment="1">
      <alignment vertical="center" wrapText="1"/>
    </xf>
    <xf numFmtId="0" fontId="140" fillId="124" borderId="251" xfId="23" applyFont="1" applyFill="1" applyBorder="1" applyAlignment="1">
      <alignment horizontal="center" vertical="center" wrapText="1"/>
    </xf>
    <xf numFmtId="0" fontId="161" fillId="107" borderId="251" xfId="23" applyFont="1" applyFill="1" applyBorder="1" applyAlignment="1">
      <alignment vertical="center" wrapText="1"/>
    </xf>
    <xf numFmtId="0" fontId="118" fillId="151" borderId="251" xfId="23" applyFont="1" applyFill="1" applyBorder="1" applyAlignment="1">
      <alignment horizontal="center" vertical="center" wrapText="1"/>
    </xf>
    <xf numFmtId="0" fontId="162" fillId="107" borderId="251" xfId="23" applyFont="1" applyFill="1" applyBorder="1" applyAlignment="1">
      <alignment vertical="center" wrapText="1"/>
    </xf>
    <xf numFmtId="0" fontId="118" fillId="118" borderId="251" xfId="23" applyFont="1" applyFill="1" applyBorder="1" applyAlignment="1">
      <alignment horizontal="center" vertical="center" wrapText="1"/>
    </xf>
    <xf numFmtId="0" fontId="163" fillId="107" borderId="251" xfId="23" applyFont="1" applyFill="1" applyBorder="1" applyAlignment="1">
      <alignment vertical="center" wrapText="1"/>
    </xf>
    <xf numFmtId="0" fontId="140" fillId="110" borderId="251" xfId="23" applyFont="1" applyFill="1" applyBorder="1" applyAlignment="1">
      <alignment horizontal="center" vertical="center" wrapText="1"/>
    </xf>
    <xf numFmtId="0" fontId="140" fillId="85" borderId="251" xfId="23" applyFont="1" applyFill="1" applyBorder="1" applyAlignment="1">
      <alignment horizontal="center" vertical="center" wrapText="1"/>
    </xf>
    <xf numFmtId="0" fontId="164" fillId="107" borderId="251" xfId="23" applyFont="1" applyFill="1" applyBorder="1" applyAlignment="1">
      <alignment vertical="center" wrapText="1"/>
    </xf>
    <xf numFmtId="0" fontId="140" fillId="152" borderId="251" xfId="23" applyFont="1" applyFill="1" applyBorder="1" applyAlignment="1">
      <alignment horizontal="center" vertical="center" wrapText="1"/>
    </xf>
    <xf numFmtId="0" fontId="165" fillId="107" borderId="251" xfId="23" applyFont="1" applyFill="1" applyBorder="1" applyAlignment="1">
      <alignment vertical="center" wrapText="1"/>
    </xf>
    <xf numFmtId="0" fontId="166" fillId="107" borderId="251" xfId="23" applyFont="1" applyFill="1" applyBorder="1" applyAlignment="1">
      <alignment vertical="center" wrapText="1"/>
    </xf>
    <xf numFmtId="0" fontId="118" fillId="125" borderId="251" xfId="23" applyFont="1" applyFill="1" applyBorder="1" applyAlignment="1">
      <alignment horizontal="center" vertical="center" wrapText="1"/>
    </xf>
    <xf numFmtId="0" fontId="167" fillId="107" borderId="251" xfId="23" applyFont="1" applyFill="1" applyBorder="1" applyAlignment="1">
      <alignment vertical="center" wrapText="1"/>
    </xf>
    <xf numFmtId="0" fontId="140" fillId="92" borderId="251" xfId="23" applyFont="1" applyFill="1" applyBorder="1" applyAlignment="1">
      <alignment horizontal="center" vertical="center" wrapText="1"/>
    </xf>
    <xf numFmtId="0" fontId="168" fillId="107" borderId="251" xfId="23" applyFont="1" applyFill="1" applyBorder="1" applyAlignment="1">
      <alignment vertical="center" wrapText="1"/>
    </xf>
    <xf numFmtId="0" fontId="118" fillId="153" borderId="251" xfId="23" applyFont="1" applyFill="1" applyBorder="1" applyAlignment="1">
      <alignment horizontal="center" vertical="center" wrapText="1"/>
    </xf>
    <xf numFmtId="0" fontId="169" fillId="107" borderId="251" xfId="23" applyFont="1" applyFill="1" applyBorder="1" applyAlignment="1">
      <alignment vertical="center" wrapText="1"/>
    </xf>
    <xf numFmtId="0" fontId="140" fillId="126" borderId="251" xfId="23" applyFont="1" applyFill="1" applyBorder="1" applyAlignment="1">
      <alignment horizontal="center" vertical="center" wrapText="1"/>
    </xf>
    <xf numFmtId="0" fontId="170" fillId="107" borderId="251" xfId="23" applyFont="1" applyFill="1" applyBorder="1" applyAlignment="1">
      <alignment vertical="center" wrapText="1"/>
    </xf>
    <xf numFmtId="0" fontId="140" fillId="139" borderId="251" xfId="23" applyFont="1" applyFill="1" applyBorder="1" applyAlignment="1">
      <alignment horizontal="center" vertical="center" wrapText="1"/>
    </xf>
    <xf numFmtId="0" fontId="171" fillId="107" borderId="251" xfId="23" applyFont="1" applyFill="1" applyBorder="1" applyAlignment="1">
      <alignment vertical="center" wrapText="1"/>
    </xf>
    <xf numFmtId="0" fontId="118" fillId="154" borderId="251" xfId="23" applyFont="1" applyFill="1" applyBorder="1" applyAlignment="1">
      <alignment horizontal="center" vertical="center" wrapText="1"/>
    </xf>
    <xf numFmtId="0" fontId="172" fillId="107" borderId="251" xfId="23" applyFont="1" applyFill="1" applyBorder="1" applyAlignment="1">
      <alignment vertical="center" wrapText="1"/>
    </xf>
    <xf numFmtId="0" fontId="20" fillId="8" borderId="254" xfId="2" applyFont="1" applyFill="1" applyBorder="1" applyAlignment="1">
      <alignment horizontal="center"/>
    </xf>
    <xf numFmtId="0" fontId="26" fillId="74" borderId="255" xfId="2" applyFont="1" applyFill="1" applyBorder="1" applyAlignment="1" applyProtection="1">
      <alignment horizontal="center"/>
      <protection locked="0"/>
    </xf>
    <xf numFmtId="0" fontId="118" fillId="127" borderId="251" xfId="23" applyFont="1" applyFill="1" applyBorder="1" applyAlignment="1">
      <alignment horizontal="center" vertical="center" wrapText="1"/>
    </xf>
    <xf numFmtId="0" fontId="174" fillId="107" borderId="251" xfId="23" applyFont="1" applyFill="1" applyBorder="1" applyAlignment="1">
      <alignment vertical="center" wrapText="1"/>
    </xf>
    <xf numFmtId="0" fontId="140" fillId="140" borderId="251" xfId="23" applyFont="1" applyFill="1" applyBorder="1" applyAlignment="1">
      <alignment horizontal="center" vertical="center" wrapText="1"/>
    </xf>
    <xf numFmtId="0" fontId="175" fillId="107" borderId="251" xfId="23" applyFont="1" applyFill="1" applyBorder="1" applyAlignment="1">
      <alignment vertical="center" wrapText="1"/>
    </xf>
    <xf numFmtId="0" fontId="118" fillId="155" borderId="251" xfId="23" applyFont="1" applyFill="1" applyBorder="1" applyAlignment="1">
      <alignment horizontal="center" vertical="center" wrapText="1"/>
    </xf>
    <xf numFmtId="0" fontId="176" fillId="107" borderId="251" xfId="23" applyFont="1" applyFill="1" applyBorder="1" applyAlignment="1">
      <alignment vertical="center" wrapText="1"/>
    </xf>
    <xf numFmtId="0" fontId="26" fillId="74" borderId="21" xfId="2" applyFont="1" applyFill="1" applyBorder="1" applyAlignment="1" applyProtection="1">
      <alignment horizontal="center" vertical="center"/>
      <protection hidden="1"/>
    </xf>
    <xf numFmtId="0" fontId="20" fillId="8" borderId="225" xfId="16" applyFont="1" applyFill="1" applyBorder="1" applyAlignment="1">
      <alignment horizontal="center" vertical="center"/>
    </xf>
    <xf numFmtId="0" fontId="140" fillId="128" borderId="251" xfId="23" applyFont="1" applyFill="1" applyBorder="1" applyAlignment="1">
      <alignment horizontal="center" vertical="center" wrapText="1"/>
    </xf>
    <xf numFmtId="0" fontId="177" fillId="107" borderId="251" xfId="23" applyFont="1" applyFill="1" applyBorder="1" applyAlignment="1">
      <alignment vertical="center" wrapText="1"/>
    </xf>
    <xf numFmtId="0" fontId="140" fillId="141" borderId="251" xfId="23" applyFont="1" applyFill="1" applyBorder="1" applyAlignment="1">
      <alignment horizontal="center" vertical="center" wrapText="1"/>
    </xf>
    <xf numFmtId="0" fontId="178" fillId="107" borderId="251" xfId="23" applyFont="1" applyFill="1" applyBorder="1" applyAlignment="1">
      <alignment vertical="center" wrapText="1"/>
    </xf>
    <xf numFmtId="167" fontId="27" fillId="56" borderId="0" xfId="2" applyNumberFormat="1" applyFont="1" applyFill="1" applyAlignment="1">
      <alignment horizontal="center" vertical="center"/>
    </xf>
    <xf numFmtId="1" fontId="27" fillId="28" borderId="0" xfId="2" applyNumberFormat="1" applyFont="1" applyFill="1" applyAlignment="1">
      <alignment horizontal="center" vertical="center"/>
    </xf>
    <xf numFmtId="1" fontId="84" fillId="28" borderId="0" xfId="2" applyNumberFormat="1" applyFont="1" applyFill="1" applyAlignment="1">
      <alignment horizontal="center" vertical="center"/>
    </xf>
    <xf numFmtId="0" fontId="83" fillId="8" borderId="0" xfId="2" applyFont="1" applyFill="1" applyAlignment="1" applyProtection="1">
      <alignment horizontal="center" vertical="center"/>
      <protection hidden="1"/>
    </xf>
    <xf numFmtId="0" fontId="66" fillId="8" borderId="60" xfId="16" applyFont="1" applyFill="1" applyBorder="1" applyAlignment="1">
      <alignment horizontal="left" vertical="center"/>
    </xf>
    <xf numFmtId="0" fontId="18" fillId="57" borderId="256" xfId="3" applyFont="1" applyFill="1" applyBorder="1" applyAlignment="1">
      <alignment horizontal="center" vertical="center"/>
    </xf>
    <xf numFmtId="0" fontId="18" fillId="57" borderId="257" xfId="3" applyFont="1" applyFill="1" applyBorder="1" applyAlignment="1">
      <alignment horizontal="center" vertical="center"/>
    </xf>
    <xf numFmtId="0" fontId="118" fillId="115" borderId="251" xfId="23" applyFont="1" applyFill="1" applyBorder="1" applyAlignment="1">
      <alignment horizontal="center" vertical="center" wrapText="1"/>
    </xf>
    <xf numFmtId="0" fontId="179" fillId="107" borderId="251" xfId="23" applyFont="1" applyFill="1" applyBorder="1" applyAlignment="1">
      <alignment vertical="center" wrapText="1"/>
    </xf>
    <xf numFmtId="0" fontId="140" fillId="142" borderId="251" xfId="23" applyFont="1" applyFill="1" applyBorder="1" applyAlignment="1">
      <alignment horizontal="center" vertical="center" wrapText="1"/>
    </xf>
    <xf numFmtId="0" fontId="180" fillId="107" borderId="251" xfId="23" applyFont="1" applyFill="1" applyBorder="1" applyAlignment="1">
      <alignment vertical="center" wrapText="1"/>
    </xf>
    <xf numFmtId="0" fontId="118" fillId="157" borderId="251" xfId="23" applyFont="1" applyFill="1" applyBorder="1" applyAlignment="1">
      <alignment horizontal="center" vertical="center" wrapText="1"/>
    </xf>
    <xf numFmtId="0" fontId="181" fillId="107" borderId="251" xfId="23" applyFont="1" applyFill="1" applyBorder="1" applyAlignment="1">
      <alignment vertical="center" wrapText="1"/>
    </xf>
    <xf numFmtId="0" fontId="30" fillId="25" borderId="0" xfId="8" applyFont="1" applyFill="1" applyAlignment="1">
      <alignment horizontal="center" vertical="center"/>
    </xf>
    <xf numFmtId="0" fontId="140" fillId="143" borderId="251" xfId="23" applyFont="1" applyFill="1" applyBorder="1" applyAlignment="1">
      <alignment horizontal="center" vertical="center" wrapText="1"/>
    </xf>
    <xf numFmtId="0" fontId="182" fillId="107" borderId="251" xfId="23" applyFont="1" applyFill="1" applyBorder="1" applyAlignment="1">
      <alignment vertical="center" wrapText="1"/>
    </xf>
    <xf numFmtId="0" fontId="118" fillId="158" borderId="251" xfId="23" applyFont="1" applyFill="1" applyBorder="1" applyAlignment="1">
      <alignment horizontal="center" vertical="center" wrapText="1"/>
    </xf>
    <xf numFmtId="0" fontId="183" fillId="107" borderId="251" xfId="23" applyFont="1" applyFill="1" applyBorder="1" applyAlignment="1">
      <alignment vertical="center" wrapText="1"/>
    </xf>
    <xf numFmtId="0" fontId="118" fillId="117" borderId="251" xfId="23" applyFont="1" applyFill="1" applyBorder="1" applyAlignment="1">
      <alignment horizontal="center" vertical="center" wrapText="1"/>
    </xf>
    <xf numFmtId="0" fontId="184" fillId="107" borderId="251" xfId="23" applyFont="1" applyFill="1" applyBorder="1" applyAlignment="1">
      <alignment vertical="center" wrapText="1"/>
    </xf>
    <xf numFmtId="0" fontId="140" fillId="144" borderId="251" xfId="23" applyFont="1" applyFill="1" applyBorder="1" applyAlignment="1">
      <alignment horizontal="center" vertical="center" wrapText="1"/>
    </xf>
    <xf numFmtId="0" fontId="185" fillId="107" borderId="251" xfId="23" applyFont="1" applyFill="1" applyBorder="1" applyAlignment="1">
      <alignment vertical="center" wrapText="1"/>
    </xf>
    <xf numFmtId="0" fontId="140" fillId="145" borderId="251" xfId="23" applyFont="1" applyFill="1" applyBorder="1" applyAlignment="1">
      <alignment horizontal="center" vertical="center" wrapText="1"/>
    </xf>
    <xf numFmtId="0" fontId="186" fillId="107" borderId="251" xfId="23" applyFont="1" applyFill="1" applyBorder="1" applyAlignment="1">
      <alignment vertical="center" wrapText="1"/>
    </xf>
    <xf numFmtId="0" fontId="140" fillId="146" borderId="251" xfId="23" applyFont="1" applyFill="1" applyBorder="1" applyAlignment="1">
      <alignment horizontal="center" vertical="center" wrapText="1"/>
    </xf>
    <xf numFmtId="0" fontId="187" fillId="107" borderId="251" xfId="23" applyFont="1" applyFill="1" applyBorder="1" applyAlignment="1">
      <alignment vertical="center" wrapText="1"/>
    </xf>
    <xf numFmtId="0" fontId="188" fillId="107" borderId="251" xfId="23" applyFont="1" applyFill="1" applyBorder="1" applyAlignment="1">
      <alignment horizontal="center" vertical="center" wrapText="1"/>
    </xf>
    <xf numFmtId="0" fontId="189" fillId="107" borderId="251" xfId="23" applyFont="1" applyFill="1" applyBorder="1" applyAlignment="1">
      <alignment horizontal="center" vertical="center" wrapText="1"/>
    </xf>
    <xf numFmtId="0" fontId="190" fillId="107" borderId="251" xfId="23" applyFont="1" applyFill="1" applyBorder="1" applyAlignment="1">
      <alignment horizontal="center" vertical="center" wrapText="1"/>
    </xf>
    <xf numFmtId="0" fontId="191" fillId="107" borderId="251" xfId="23" applyFont="1" applyFill="1" applyBorder="1" applyAlignment="1">
      <alignment horizontal="center" vertical="center" wrapText="1"/>
    </xf>
    <xf numFmtId="0" fontId="192" fillId="107" borderId="251" xfId="23" applyFont="1" applyFill="1" applyBorder="1" applyAlignment="1">
      <alignment vertical="center" wrapText="1"/>
    </xf>
    <xf numFmtId="0" fontId="149" fillId="106" borderId="251" xfId="23" applyFont="1" applyFill="1" applyBorder="1" applyAlignment="1">
      <alignment horizontal="center" vertical="center" wrapText="1"/>
    </xf>
    <xf numFmtId="0" fontId="340" fillId="17" borderId="0" xfId="4" applyFont="1" applyFill="1" applyAlignment="1">
      <alignment horizontal="center" vertical="center"/>
    </xf>
    <xf numFmtId="0" fontId="340" fillId="5" borderId="0" xfId="2" applyFont="1" applyFill="1" applyAlignment="1" applyProtection="1">
      <alignment horizontal="center" vertical="center"/>
      <protection hidden="1"/>
    </xf>
    <xf numFmtId="0" fontId="340" fillId="5" borderId="0" xfId="9" applyFont="1" applyFill="1" applyAlignment="1">
      <alignment horizontal="center" vertical="center"/>
    </xf>
    <xf numFmtId="0" fontId="340" fillId="5" borderId="0" xfId="17" applyFont="1" applyFill="1" applyAlignment="1">
      <alignment horizontal="center" vertical="center"/>
    </xf>
    <xf numFmtId="0" fontId="340" fillId="5" borderId="0" xfId="2" applyFont="1" applyFill="1" applyAlignment="1" applyProtection="1">
      <alignment vertical="center"/>
      <protection locked="0"/>
    </xf>
    <xf numFmtId="0" fontId="340" fillId="5" borderId="0" xfId="2" applyFont="1" applyFill="1" applyAlignment="1">
      <alignment vertical="center"/>
    </xf>
    <xf numFmtId="0" fontId="340" fillId="5" borderId="0" xfId="2" applyFont="1" applyFill="1" applyAlignment="1" applyProtection="1">
      <alignment vertical="center"/>
      <protection hidden="1"/>
    </xf>
    <xf numFmtId="0" fontId="340" fillId="5" borderId="0" xfId="16" applyFont="1" applyFill="1" applyAlignment="1">
      <alignment horizontal="center" vertical="center"/>
    </xf>
    <xf numFmtId="0" fontId="340" fillId="5" borderId="0" xfId="2" applyFont="1" applyFill="1" applyAlignment="1" applyProtection="1">
      <alignment horizontal="center"/>
      <protection locked="0"/>
    </xf>
    <xf numFmtId="0" fontId="340" fillId="5" borderId="0" xfId="2" applyFont="1" applyFill="1" applyAlignment="1">
      <alignment horizontal="center"/>
    </xf>
    <xf numFmtId="0" fontId="140" fillId="117" borderId="251" xfId="23" applyFont="1" applyFill="1" applyBorder="1" applyAlignment="1">
      <alignment horizontal="center" vertical="center" wrapText="1"/>
    </xf>
    <xf numFmtId="0" fontId="140" fillId="118" borderId="251" xfId="23" applyFont="1" applyFill="1" applyBorder="1" applyAlignment="1">
      <alignment horizontal="center" vertical="center" wrapText="1"/>
    </xf>
    <xf numFmtId="0" fontId="140" fillId="119" borderId="251" xfId="23" applyFont="1" applyFill="1" applyBorder="1" applyAlignment="1">
      <alignment horizontal="center" vertical="center" wrapText="1"/>
    </xf>
    <xf numFmtId="0" fontId="118" fillId="121" borderId="251" xfId="23" applyFont="1" applyFill="1" applyBorder="1" applyAlignment="1">
      <alignment horizontal="center" vertical="center" wrapText="1"/>
    </xf>
    <xf numFmtId="0" fontId="140" fillId="122" borderId="251" xfId="23" applyFont="1" applyFill="1" applyBorder="1" applyAlignment="1">
      <alignment horizontal="center" vertical="center" wrapText="1"/>
    </xf>
    <xf numFmtId="0" fontId="0" fillId="0" borderId="0" xfId="0" applyAlignment="1">
      <alignment horizontal="left" vertical="center" indent="1"/>
    </xf>
    <xf numFmtId="0" fontId="4" fillId="0" borderId="0" xfId="0" applyFont="1" applyAlignment="1">
      <alignment horizontal="left" vertical="center" indent="1"/>
    </xf>
    <xf numFmtId="0" fontId="341" fillId="0" borderId="0" xfId="0" applyFont="1" applyAlignment="1">
      <alignment horizontal="left" vertical="center" indent="1" readingOrder="1"/>
    </xf>
    <xf numFmtId="0" fontId="343" fillId="0" borderId="0" xfId="0" applyFont="1" applyAlignment="1">
      <alignment horizontal="left" vertical="center" indent="1" readingOrder="1"/>
    </xf>
    <xf numFmtId="0" fontId="39" fillId="0" borderId="0" xfId="0" applyFont="1" applyAlignment="1">
      <alignment horizontal="center" vertical="center"/>
    </xf>
    <xf numFmtId="0" fontId="78" fillId="17" borderId="4" xfId="2" applyFont="1" applyFill="1" applyBorder="1" applyAlignment="1" applyProtection="1">
      <alignment vertical="center"/>
      <protection hidden="1"/>
    </xf>
    <xf numFmtId="0" fontId="45" fillId="28" borderId="233" xfId="0" applyFont="1" applyFill="1" applyBorder="1" applyAlignment="1">
      <alignment horizontal="right" vertical="center"/>
    </xf>
    <xf numFmtId="0" fontId="0" fillId="17" borderId="5" xfId="0" applyFill="1" applyBorder="1"/>
    <xf numFmtId="0" fontId="32" fillId="17" borderId="0" xfId="5" applyFont="1" applyFill="1" applyAlignment="1">
      <alignment horizontal="right" vertical="center"/>
    </xf>
    <xf numFmtId="0" fontId="78" fillId="17" borderId="0" xfId="2" applyFont="1" applyFill="1" applyAlignment="1" applyProtection="1">
      <alignment vertical="center"/>
      <protection hidden="1"/>
    </xf>
    <xf numFmtId="0" fontId="0" fillId="17" borderId="3" xfId="0" applyFill="1" applyBorder="1"/>
    <xf numFmtId="0" fontId="0" fillId="17" borderId="2" xfId="0" applyFill="1" applyBorder="1"/>
    <xf numFmtId="0" fontId="0" fillId="17" borderId="1" xfId="0" applyFill="1" applyBorder="1"/>
    <xf numFmtId="0" fontId="36" fillId="6" borderId="229" xfId="0" applyFont="1" applyFill="1" applyBorder="1" applyAlignment="1">
      <alignment horizontal="center" vertical="center"/>
    </xf>
    <xf numFmtId="0" fontId="8" fillId="43" borderId="258" xfId="1" applyFont="1" applyFill="1" applyBorder="1" applyAlignment="1">
      <alignment horizontal="center" vertical="center"/>
    </xf>
    <xf numFmtId="0" fontId="45" fillId="28" borderId="231" xfId="0" applyFont="1" applyFill="1" applyBorder="1" applyAlignment="1">
      <alignment horizontal="center" vertical="center"/>
    </xf>
    <xf numFmtId="0" fontId="335" fillId="8" borderId="225" xfId="0" applyFont="1" applyFill="1" applyBorder="1" applyAlignment="1">
      <alignment horizontal="center" vertical="center"/>
    </xf>
    <xf numFmtId="0" fontId="38" fillId="16" borderId="4" xfId="1" applyFont="1" applyFill="1" applyBorder="1" applyAlignment="1">
      <alignment horizontal="center" vertical="center"/>
    </xf>
    <xf numFmtId="1" fontId="14" fillId="13" borderId="61" xfId="2" applyNumberFormat="1" applyFont="1" applyFill="1" applyBorder="1" applyAlignment="1" applyProtection="1">
      <alignment horizontal="center" vertical="center" wrapText="1"/>
      <protection hidden="1"/>
    </xf>
    <xf numFmtId="1" fontId="10" fillId="16" borderId="61" xfId="2" applyNumberFormat="1" applyFont="1" applyFill="1" applyBorder="1" applyAlignment="1" applyProtection="1">
      <alignment horizontal="center" vertical="center" wrapText="1"/>
      <protection hidden="1"/>
    </xf>
    <xf numFmtId="1" fontId="14" fillId="72" borderId="61" xfId="2" applyNumberFormat="1" applyFont="1" applyFill="1" applyBorder="1" applyAlignment="1" applyProtection="1">
      <alignment horizontal="center" vertical="center" wrapText="1"/>
      <protection hidden="1"/>
    </xf>
    <xf numFmtId="1" fontId="14" fillId="104" borderId="61" xfId="2" applyNumberFormat="1" applyFont="1" applyFill="1" applyBorder="1" applyAlignment="1" applyProtection="1">
      <alignment horizontal="center" vertical="center" wrapText="1"/>
      <protection hidden="1"/>
    </xf>
    <xf numFmtId="1" fontId="14" fillId="70" borderId="61" xfId="2" applyNumberFormat="1" applyFont="1" applyFill="1" applyBorder="1" applyAlignment="1" applyProtection="1">
      <alignment horizontal="center" vertical="center" wrapText="1"/>
      <protection hidden="1"/>
    </xf>
    <xf numFmtId="1" fontId="10" fillId="73" borderId="61" xfId="2" applyNumberFormat="1" applyFont="1" applyFill="1" applyBorder="1" applyAlignment="1" applyProtection="1">
      <alignment horizontal="center" vertical="center" wrapText="1"/>
      <protection hidden="1"/>
    </xf>
    <xf numFmtId="1" fontId="14" fillId="61" borderId="61" xfId="2" applyNumberFormat="1" applyFont="1" applyFill="1" applyBorder="1" applyAlignment="1" applyProtection="1">
      <alignment horizontal="center" vertical="center" wrapText="1"/>
      <protection hidden="1"/>
    </xf>
    <xf numFmtId="1" fontId="10" fillId="54" borderId="61" xfId="2" applyNumberFormat="1" applyFont="1" applyFill="1" applyBorder="1" applyAlignment="1" applyProtection="1">
      <alignment horizontal="center" vertical="center" wrapText="1"/>
      <protection hidden="1"/>
    </xf>
    <xf numFmtId="1" fontId="10" fillId="57" borderId="61" xfId="2" applyNumberFormat="1" applyFont="1" applyFill="1" applyBorder="1" applyAlignment="1" applyProtection="1">
      <alignment horizontal="center" vertical="center" wrapText="1"/>
      <protection hidden="1"/>
    </xf>
    <xf numFmtId="1" fontId="10" fillId="55" borderId="61" xfId="2" applyNumberFormat="1" applyFont="1" applyFill="1" applyBorder="1" applyAlignment="1" applyProtection="1">
      <alignment horizontal="center" vertical="center" wrapText="1"/>
      <protection hidden="1"/>
    </xf>
    <xf numFmtId="1" fontId="10" fillId="51" borderId="61" xfId="2" applyNumberFormat="1" applyFont="1" applyFill="1" applyBorder="1" applyAlignment="1" applyProtection="1">
      <alignment horizontal="center" vertical="center" wrapText="1"/>
      <protection hidden="1"/>
    </xf>
    <xf numFmtId="1" fontId="14" fillId="64" borderId="61" xfId="2" applyNumberFormat="1" applyFont="1" applyFill="1" applyBorder="1" applyAlignment="1" applyProtection="1">
      <alignment horizontal="center" vertical="center" wrapText="1"/>
      <protection hidden="1"/>
    </xf>
    <xf numFmtId="1" fontId="10" fillId="62" borderId="61" xfId="2" applyNumberFormat="1" applyFont="1" applyFill="1" applyBorder="1" applyAlignment="1" applyProtection="1">
      <alignment horizontal="center" vertical="center" wrapText="1"/>
      <protection hidden="1"/>
    </xf>
    <xf numFmtId="1" fontId="10" fillId="65" borderId="61" xfId="2" applyNumberFormat="1" applyFont="1" applyFill="1" applyBorder="1" applyAlignment="1" applyProtection="1">
      <alignment horizontal="center" vertical="center" wrapText="1"/>
      <protection hidden="1"/>
    </xf>
    <xf numFmtId="1" fontId="10" fillId="66" borderId="61" xfId="2" applyNumberFormat="1" applyFont="1" applyFill="1" applyBorder="1" applyAlignment="1" applyProtection="1">
      <alignment horizontal="center" vertical="center" wrapText="1"/>
      <protection hidden="1"/>
    </xf>
    <xf numFmtId="1" fontId="14" fillId="71" borderId="61" xfId="2" applyNumberFormat="1" applyFont="1" applyFill="1" applyBorder="1" applyAlignment="1" applyProtection="1">
      <alignment horizontal="center" vertical="center" wrapText="1"/>
      <protection hidden="1"/>
    </xf>
    <xf numFmtId="0" fontId="292" fillId="0" borderId="0" xfId="1" applyFont="1" applyAlignment="1">
      <alignment vertical="center"/>
    </xf>
    <xf numFmtId="0" fontId="344" fillId="27" borderId="0" xfId="1" applyFont="1" applyFill="1" applyAlignment="1">
      <alignment vertical="center"/>
    </xf>
    <xf numFmtId="0" fontId="1" fillId="27" borderId="0" xfId="1" applyFill="1"/>
    <xf numFmtId="0" fontId="5" fillId="64" borderId="0" xfId="5" applyFont="1" applyFill="1" applyAlignment="1">
      <alignment horizontal="right" vertical="center"/>
    </xf>
    <xf numFmtId="0" fontId="42" fillId="8" borderId="21" xfId="5" applyFont="1" applyFill="1" applyBorder="1" applyAlignment="1">
      <alignment vertical="center"/>
    </xf>
    <xf numFmtId="0" fontId="42" fillId="8" borderId="0" xfId="5" applyFont="1" applyFill="1" applyAlignment="1">
      <alignment vertical="center"/>
    </xf>
    <xf numFmtId="0" fontId="335" fillId="8" borderId="229" xfId="0" applyFont="1" applyFill="1" applyBorder="1" applyAlignment="1">
      <alignment vertical="center"/>
    </xf>
    <xf numFmtId="0" fontId="335" fillId="8" borderId="21" xfId="0" applyFont="1" applyFill="1" applyBorder="1" applyAlignment="1">
      <alignment vertical="center"/>
    </xf>
    <xf numFmtId="0" fontId="335" fillId="8" borderId="259" xfId="0" applyFont="1" applyFill="1" applyBorder="1" applyAlignment="1">
      <alignment vertical="center"/>
    </xf>
    <xf numFmtId="1" fontId="8" fillId="9" borderId="61" xfId="2" applyNumberFormat="1" applyFont="1" applyFill="1" applyBorder="1" applyAlignment="1" applyProtection="1">
      <alignment vertical="center"/>
      <protection hidden="1"/>
    </xf>
    <xf numFmtId="0" fontId="335" fillId="8" borderId="4" xfId="0" applyFont="1" applyFill="1" applyBorder="1" applyAlignment="1">
      <alignment vertical="center"/>
    </xf>
    <xf numFmtId="0" fontId="335" fillId="8" borderId="178" xfId="0" applyFont="1" applyFill="1" applyBorder="1" applyAlignment="1">
      <alignment vertical="center"/>
    </xf>
    <xf numFmtId="0" fontId="26" fillId="74" borderId="260" xfId="2" applyFont="1" applyFill="1" applyBorder="1" applyAlignment="1" applyProtection="1">
      <alignment horizontal="center"/>
      <protection locked="0"/>
    </xf>
    <xf numFmtId="0" fontId="20" fillId="8" borderId="261" xfId="2" applyFont="1" applyFill="1" applyBorder="1" applyAlignment="1">
      <alignment horizontal="center"/>
    </xf>
    <xf numFmtId="0" fontId="26" fillId="74" borderId="262" xfId="2" applyFont="1" applyFill="1" applyBorder="1" applyAlignment="1" applyProtection="1">
      <alignment horizontal="center" vertical="center"/>
      <protection hidden="1"/>
    </xf>
    <xf numFmtId="0" fontId="20" fillId="8" borderId="263" xfId="16" applyFont="1" applyFill="1" applyBorder="1" applyAlignment="1">
      <alignment horizontal="center" vertical="center"/>
    </xf>
    <xf numFmtId="0" fontId="28" fillId="48" borderId="264" xfId="0" applyFont="1" applyFill="1" applyBorder="1" applyAlignment="1">
      <alignment horizontal="left" vertical="center"/>
    </xf>
    <xf numFmtId="0" fontId="335" fillId="8" borderId="228" xfId="0" applyFont="1" applyFill="1" applyBorder="1" applyAlignment="1">
      <alignment vertical="center"/>
    </xf>
    <xf numFmtId="0" fontId="335" fillId="8" borderId="82" xfId="0" applyFont="1" applyFill="1" applyBorder="1" applyAlignment="1">
      <alignment vertical="center"/>
    </xf>
    <xf numFmtId="0" fontId="335" fillId="8" borderId="20" xfId="0" applyFont="1" applyFill="1" applyBorder="1" applyAlignment="1">
      <alignment vertical="center"/>
    </xf>
    <xf numFmtId="0" fontId="335" fillId="8" borderId="238" xfId="0" applyFont="1" applyFill="1" applyBorder="1" applyAlignment="1">
      <alignment vertical="center"/>
    </xf>
    <xf numFmtId="167" fontId="27" fillId="56" borderId="265" xfId="2" applyNumberFormat="1" applyFont="1" applyFill="1" applyBorder="1" applyAlignment="1">
      <alignment horizontal="center" vertical="center"/>
    </xf>
    <xf numFmtId="0" fontId="23" fillId="5" borderId="0" xfId="2" applyFont="1" applyFill="1" applyAlignment="1" applyProtection="1">
      <alignment horizontal="right" vertical="center"/>
      <protection locked="0"/>
    </xf>
    <xf numFmtId="0" fontId="326" fillId="0" borderId="0" xfId="1" applyFont="1"/>
    <xf numFmtId="0" fontId="326" fillId="0" borderId="0" xfId="0" applyFont="1"/>
    <xf numFmtId="0" fontId="345" fillId="0" borderId="0" xfId="2" applyFont="1" applyAlignment="1">
      <alignment horizontal="center" vertical="center"/>
    </xf>
    <xf numFmtId="0" fontId="71" fillId="16" borderId="224" xfId="2" applyFont="1" applyFill="1" applyBorder="1" applyAlignment="1">
      <alignment horizontal="right" vertical="center"/>
    </xf>
    <xf numFmtId="0" fontId="71" fillId="16" borderId="61" xfId="2" applyFont="1" applyFill="1" applyBorder="1" applyAlignment="1">
      <alignment horizontal="right" vertical="center"/>
    </xf>
    <xf numFmtId="0" fontId="20" fillId="6" borderId="25" xfId="2" applyFont="1" applyFill="1" applyBorder="1" applyAlignment="1" applyProtection="1">
      <alignment horizontal="center" vertical="center"/>
      <protection locked="0"/>
    </xf>
    <xf numFmtId="0" fontId="20" fillId="6" borderId="24" xfId="2" applyFont="1" applyFill="1" applyBorder="1" applyAlignment="1" applyProtection="1">
      <alignment horizontal="center" vertical="center"/>
      <protection locked="0"/>
    </xf>
    <xf numFmtId="0" fontId="20" fillId="6" borderId="5" xfId="2" applyFont="1" applyFill="1" applyBorder="1" applyAlignment="1" applyProtection="1">
      <alignment horizontal="center" vertical="center"/>
      <protection locked="0"/>
    </xf>
    <xf numFmtId="0" fontId="20" fillId="6" borderId="0" xfId="2" applyFont="1" applyFill="1" applyAlignment="1" applyProtection="1">
      <alignment horizontal="center" vertical="center"/>
      <protection locked="0"/>
    </xf>
    <xf numFmtId="0" fontId="20" fillId="6" borderId="3" xfId="2" applyFont="1" applyFill="1" applyBorder="1" applyAlignment="1" applyProtection="1">
      <alignment horizontal="center" vertical="center"/>
      <protection locked="0"/>
    </xf>
    <xf numFmtId="0" fontId="20" fillId="6" borderId="2" xfId="2" applyFont="1" applyFill="1" applyBorder="1" applyAlignment="1" applyProtection="1">
      <alignment horizontal="center" vertical="center"/>
      <protection locked="0"/>
    </xf>
    <xf numFmtId="0" fontId="20" fillId="6" borderId="0" xfId="2" applyFont="1" applyFill="1" applyAlignment="1" applyProtection="1">
      <alignment horizontal="left" vertical="center"/>
      <protection locked="0"/>
    </xf>
    <xf numFmtId="0" fontId="92" fillId="0" borderId="267" xfId="0" applyFont="1" applyBorder="1"/>
    <xf numFmtId="0" fontId="39" fillId="0" borderId="0" xfId="0" applyFont="1" applyAlignment="1">
      <alignment vertical="center"/>
    </xf>
    <xf numFmtId="0" fontId="35" fillId="0" borderId="0" xfId="11" applyAlignment="1">
      <alignment vertical="center"/>
    </xf>
    <xf numFmtId="0" fontId="5" fillId="64" borderId="266" xfId="0" applyFont="1" applyFill="1" applyBorder="1"/>
    <xf numFmtId="0" fontId="5" fillId="64" borderId="0" xfId="0" applyFont="1" applyFill="1"/>
    <xf numFmtId="0" fontId="5" fillId="64" borderId="0" xfId="0" applyFont="1" applyFill="1" applyAlignment="1">
      <alignment horizontal="right" vertical="center"/>
    </xf>
    <xf numFmtId="0" fontId="92" fillId="0" borderId="266" xfId="0" applyFont="1" applyBorder="1"/>
    <xf numFmtId="0" fontId="92" fillId="0" borderId="0" xfId="0" applyFont="1" applyAlignment="1">
      <alignment vertical="center"/>
    </xf>
    <xf numFmtId="0" fontId="92" fillId="25" borderId="0" xfId="0" applyFont="1" applyFill="1" applyAlignment="1">
      <alignment horizontal="right" vertical="center"/>
    </xf>
    <xf numFmtId="0" fontId="39" fillId="25" borderId="0" xfId="0" applyFont="1" applyFill="1" applyAlignment="1">
      <alignment vertical="center"/>
    </xf>
    <xf numFmtId="0" fontId="35" fillId="25" borderId="0" xfId="11" applyFill="1" applyAlignment="1">
      <alignment vertical="center"/>
    </xf>
    <xf numFmtId="0" fontId="0" fillId="25" borderId="0" xfId="0" applyFill="1"/>
    <xf numFmtId="0" fontId="10" fillId="25" borderId="0" xfId="2" applyFont="1" applyFill="1" applyAlignment="1" applyProtection="1">
      <alignment horizontal="left" vertical="center"/>
      <protection hidden="1"/>
    </xf>
    <xf numFmtId="0" fontId="0" fillId="25" borderId="0" xfId="0" applyFill="1" applyAlignment="1">
      <alignment vertical="center"/>
    </xf>
    <xf numFmtId="0" fontId="348" fillId="25" borderId="0" xfId="11" applyFont="1" applyFill="1" applyAlignment="1">
      <alignment vertical="center"/>
    </xf>
    <xf numFmtId="0" fontId="92" fillId="25" borderId="0" xfId="0" applyFont="1" applyFill="1" applyAlignment="1">
      <alignment vertical="center"/>
    </xf>
    <xf numFmtId="0" fontId="92" fillId="8" borderId="0" xfId="0" applyFont="1" applyFill="1" applyAlignment="1">
      <alignment horizontal="right" vertical="center"/>
    </xf>
    <xf numFmtId="164" fontId="97" fillId="8" borderId="0" xfId="10" applyNumberFormat="1" applyFont="1" applyFill="1" applyAlignment="1">
      <alignment horizontal="right" vertical="center"/>
    </xf>
    <xf numFmtId="0" fontId="8" fillId="8" borderId="2" xfId="2" applyFont="1" applyFill="1" applyBorder="1" applyAlignment="1" applyProtection="1">
      <alignment horizontal="center" vertical="center" textRotation="90"/>
      <protection locked="0"/>
    </xf>
    <xf numFmtId="0" fontId="8" fillId="8" borderId="24" xfId="2" applyFont="1" applyFill="1" applyBorder="1" applyAlignment="1" applyProtection="1">
      <alignment horizontal="center" vertical="center" textRotation="90"/>
      <protection locked="0"/>
    </xf>
    <xf numFmtId="0" fontId="38" fillId="8" borderId="24" xfId="2" applyFont="1" applyFill="1" applyBorder="1" applyAlignment="1" applyProtection="1">
      <alignment horizontal="centerContinuous" vertical="center"/>
      <protection hidden="1"/>
    </xf>
    <xf numFmtId="0" fontId="92" fillId="8" borderId="266" xfId="0" applyFont="1" applyFill="1" applyBorder="1"/>
    <xf numFmtId="0" fontId="8" fillId="19" borderId="246" xfId="1" applyFont="1" applyFill="1" applyBorder="1" applyAlignment="1">
      <alignment horizontal="center" vertical="center"/>
    </xf>
    <xf numFmtId="0" fontId="8" fillId="19" borderId="247" xfId="1" applyFont="1" applyFill="1" applyBorder="1" applyAlignment="1">
      <alignment horizontal="center" vertical="center"/>
    </xf>
    <xf numFmtId="0" fontId="8" fillId="43" borderId="245" xfId="1" applyFont="1" applyFill="1" applyBorder="1" applyAlignment="1">
      <alignment horizontal="center" vertical="center"/>
    </xf>
    <xf numFmtId="0" fontId="8" fillId="43" borderId="246" xfId="1" applyFont="1" applyFill="1" applyBorder="1" applyAlignment="1">
      <alignment horizontal="center" vertical="center"/>
    </xf>
    <xf numFmtId="0" fontId="13" fillId="8" borderId="2" xfId="2" applyFont="1" applyFill="1" applyBorder="1" applyAlignment="1" applyProtection="1">
      <alignment vertical="center"/>
      <protection hidden="1"/>
    </xf>
    <xf numFmtId="0" fontId="13" fillId="8" borderId="1" xfId="2" applyFont="1" applyFill="1" applyBorder="1" applyAlignment="1" applyProtection="1">
      <alignment vertical="center"/>
      <protection hidden="1"/>
    </xf>
    <xf numFmtId="175" fontId="26" fillId="8" borderId="24" xfId="2" applyNumberFormat="1" applyFont="1" applyFill="1" applyBorder="1" applyAlignment="1" applyProtection="1">
      <alignment horizontal="right" vertical="center"/>
      <protection hidden="1"/>
    </xf>
    <xf numFmtId="0" fontId="110" fillId="8" borderId="2" xfId="0" applyFont="1" applyFill="1" applyBorder="1"/>
    <xf numFmtId="0" fontId="14" fillId="3" borderId="23" xfId="2" applyFont="1" applyFill="1" applyBorder="1" applyAlignment="1">
      <alignment horizontal="center" vertical="center"/>
    </xf>
    <xf numFmtId="0" fontId="38" fillId="28" borderId="18" xfId="12" applyFont="1" applyFill="1" applyBorder="1" applyAlignment="1">
      <alignment horizontal="center" vertical="center"/>
    </xf>
    <xf numFmtId="0" fontId="17" fillId="8" borderId="18" xfId="3" applyFont="1" applyFill="1" applyBorder="1" applyAlignment="1">
      <alignment horizontal="left" vertical="center"/>
    </xf>
    <xf numFmtId="0" fontId="17" fillId="8" borderId="20" xfId="3" applyFont="1" applyFill="1" applyBorder="1" applyAlignment="1">
      <alignment horizontal="left" vertical="center"/>
    </xf>
    <xf numFmtId="0" fontId="5" fillId="16" borderId="0" xfId="2" applyFont="1" applyFill="1" applyAlignment="1" applyProtection="1">
      <alignment horizontal="center" vertical="center"/>
      <protection hidden="1"/>
    </xf>
    <xf numFmtId="0" fontId="123" fillId="0" borderId="0" xfId="0" applyFont="1" applyAlignment="1">
      <alignment vertical="center"/>
    </xf>
    <xf numFmtId="0" fontId="72" fillId="8" borderId="0" xfId="16" applyFont="1" applyFill="1" applyAlignment="1">
      <alignment horizontal="right" vertical="center"/>
    </xf>
    <xf numFmtId="0" fontId="45" fillId="8" borderId="0" xfId="2" applyFont="1" applyFill="1" applyAlignment="1">
      <alignment horizontal="right" vertical="center"/>
    </xf>
    <xf numFmtId="0" fontId="41" fillId="8" borderId="37" xfId="2" applyFont="1" applyFill="1" applyBorder="1" applyAlignment="1" applyProtection="1">
      <alignment horizontal="left" vertical="center"/>
      <protection hidden="1"/>
    </xf>
    <xf numFmtId="1" fontId="27" fillId="56" borderId="269" xfId="2" applyNumberFormat="1" applyFont="1" applyFill="1" applyBorder="1" applyAlignment="1">
      <alignment horizontal="center" vertical="center"/>
    </xf>
    <xf numFmtId="1" fontId="27" fillId="28" borderId="270" xfId="2" applyNumberFormat="1" applyFont="1" applyFill="1" applyBorder="1" applyAlignment="1">
      <alignment horizontal="center" vertical="center"/>
    </xf>
    <xf numFmtId="0" fontId="29" fillId="6" borderId="18" xfId="17" applyFont="1" applyFill="1" applyBorder="1" applyAlignment="1">
      <alignment horizontal="center" vertical="center"/>
    </xf>
    <xf numFmtId="1" fontId="84" fillId="28" borderId="270" xfId="2" applyNumberFormat="1" applyFont="1" applyFill="1" applyBorder="1" applyAlignment="1">
      <alignment horizontal="center" vertical="center"/>
    </xf>
    <xf numFmtId="1" fontId="27" fillId="28" borderId="79" xfId="2" applyNumberFormat="1" applyFont="1" applyFill="1" applyBorder="1" applyAlignment="1">
      <alignment horizontal="center" vertical="center"/>
    </xf>
    <xf numFmtId="1" fontId="27" fillId="28" borderId="271" xfId="2" applyNumberFormat="1" applyFont="1" applyFill="1" applyBorder="1" applyAlignment="1">
      <alignment horizontal="center" vertical="center"/>
    </xf>
    <xf numFmtId="0" fontId="30" fillId="8" borderId="272" xfId="17" applyFont="1" applyFill="1" applyBorder="1" applyAlignment="1">
      <alignment horizontal="right" vertical="center"/>
    </xf>
    <xf numFmtId="0" fontId="119" fillId="5" borderId="0" xfId="5" applyFont="1" applyFill="1" applyAlignment="1">
      <alignment vertical="center"/>
    </xf>
    <xf numFmtId="167" fontId="27" fillId="56" borderId="264" xfId="2" applyNumberFormat="1" applyFont="1" applyFill="1" applyBorder="1" applyAlignment="1">
      <alignment horizontal="center" vertical="center"/>
    </xf>
    <xf numFmtId="0" fontId="30" fillId="8" borderId="226" xfId="17" applyFont="1" applyFill="1" applyBorder="1" applyAlignment="1">
      <alignment horizontal="right" vertical="center"/>
    </xf>
    <xf numFmtId="0" fontId="29" fillId="6" borderId="274" xfId="17" applyFont="1" applyFill="1" applyBorder="1" applyAlignment="1">
      <alignment horizontal="center" vertical="center"/>
    </xf>
    <xf numFmtId="0" fontId="83" fillId="8" borderId="20" xfId="2" applyFont="1" applyFill="1" applyBorder="1" applyAlignment="1" applyProtection="1">
      <alignment horizontal="center" vertical="center"/>
      <protection hidden="1"/>
    </xf>
    <xf numFmtId="0" fontId="30" fillId="8" borderId="275" xfId="17" applyFont="1" applyFill="1" applyBorder="1" applyAlignment="1">
      <alignment horizontal="right" vertical="center"/>
    </xf>
    <xf numFmtId="0" fontId="66" fillId="8" borderId="226" xfId="16" applyFont="1" applyFill="1" applyBorder="1" applyAlignment="1">
      <alignment horizontal="left" vertical="center"/>
    </xf>
    <xf numFmtId="0" fontId="66" fillId="8" borderId="275" xfId="16" applyFont="1" applyFill="1" applyBorder="1" applyAlignment="1">
      <alignment horizontal="left" vertical="center"/>
    </xf>
    <xf numFmtId="2" fontId="84" fillId="28" borderId="0" xfId="2" applyNumberFormat="1" applyFont="1" applyFill="1" applyAlignment="1">
      <alignment horizontal="center" vertical="center"/>
    </xf>
    <xf numFmtId="0" fontId="307" fillId="105" borderId="0" xfId="2" applyFont="1" applyFill="1" applyAlignment="1">
      <alignment horizontal="center" vertical="center"/>
    </xf>
    <xf numFmtId="0" fontId="304" fillId="105" borderId="0" xfId="2" applyFont="1" applyFill="1" applyAlignment="1">
      <alignment horizontal="center" vertical="center" wrapText="1"/>
    </xf>
    <xf numFmtId="0" fontId="13" fillId="8" borderId="25" xfId="7" applyFont="1" applyFill="1" applyBorder="1" applyAlignment="1">
      <alignment horizontal="center"/>
    </xf>
    <xf numFmtId="0" fontId="13" fillId="8" borderId="24" xfId="7" applyFont="1" applyFill="1" applyBorder="1" applyAlignment="1">
      <alignment horizontal="center"/>
    </xf>
    <xf numFmtId="0" fontId="123" fillId="8" borderId="5" xfId="7" applyFont="1" applyFill="1" applyBorder="1" applyAlignment="1">
      <alignment horizontal="left" vertical="center" wrapText="1"/>
    </xf>
    <xf numFmtId="0" fontId="123" fillId="8" borderId="0" xfId="7" applyFont="1" applyFill="1" applyAlignment="1">
      <alignment horizontal="left" vertical="center" wrapText="1"/>
    </xf>
    <xf numFmtId="0" fontId="123" fillId="8" borderId="4" xfId="7" applyFont="1" applyFill="1" applyBorder="1" applyAlignment="1">
      <alignment horizontal="left" vertical="center" wrapText="1"/>
    </xf>
    <xf numFmtId="0" fontId="123" fillId="8" borderId="3" xfId="7" applyFont="1" applyFill="1" applyBorder="1" applyAlignment="1">
      <alignment horizontal="left" vertical="center" wrapText="1"/>
    </xf>
    <xf numFmtId="0" fontId="123" fillId="8" borderId="2" xfId="7" applyFont="1" applyFill="1" applyBorder="1" applyAlignment="1">
      <alignment horizontal="left" vertical="center" wrapText="1"/>
    </xf>
    <xf numFmtId="0" fontId="123" fillId="8" borderId="1" xfId="7" applyFont="1" applyFill="1" applyBorder="1" applyAlignment="1">
      <alignment horizontal="left" vertical="center" wrapText="1"/>
    </xf>
    <xf numFmtId="164" fontId="259" fillId="10" borderId="0" xfId="10" applyNumberFormat="1" applyFont="1" applyFill="1" applyAlignment="1">
      <alignment horizontal="center" vertical="center"/>
    </xf>
    <xf numFmtId="0" fontId="71" fillId="6" borderId="174" xfId="2" applyFont="1" applyFill="1" applyBorder="1" applyAlignment="1">
      <alignment horizontal="center" vertical="center"/>
    </xf>
    <xf numFmtId="0" fontId="287" fillId="32" borderId="0" xfId="13" applyFont="1" applyFill="1" applyAlignment="1" applyProtection="1">
      <alignment horizontal="center" vertical="center"/>
      <protection locked="0"/>
    </xf>
    <xf numFmtId="1" fontId="93" fillId="28" borderId="0" xfId="5" applyNumberFormat="1" applyFont="1" applyFill="1" applyAlignment="1">
      <alignment horizontal="center" vertical="center"/>
    </xf>
    <xf numFmtId="0" fontId="173" fillId="103" borderId="0" xfId="13" applyFont="1" applyFill="1" applyAlignment="1" applyProtection="1">
      <alignment horizontal="center" vertical="center"/>
      <protection locked="0"/>
    </xf>
    <xf numFmtId="0" fontId="82" fillId="8" borderId="13" xfId="32" applyFont="1" applyFill="1" applyBorder="1" applyAlignment="1">
      <alignment horizontal="center" vertical="center" wrapText="1"/>
    </xf>
    <xf numFmtId="0" fontId="82" fillId="8" borderId="165" xfId="32" applyFont="1" applyFill="1" applyBorder="1" applyAlignment="1">
      <alignment horizontal="center" vertical="center" wrapText="1"/>
    </xf>
    <xf numFmtId="0" fontId="53" fillId="6" borderId="25" xfId="0" applyFont="1" applyFill="1" applyBorder="1" applyAlignment="1">
      <alignment horizontal="center" vertical="center"/>
    </xf>
    <xf numFmtId="0" fontId="53" fillId="6" borderId="24" xfId="0" applyFont="1" applyFill="1" applyBorder="1" applyAlignment="1">
      <alignment horizontal="center" vertical="center"/>
    </xf>
    <xf numFmtId="0" fontId="53" fillId="6" borderId="23" xfId="0" applyFont="1" applyFill="1" applyBorder="1" applyAlignment="1">
      <alignment horizontal="center" vertical="center"/>
    </xf>
    <xf numFmtId="0" fontId="45" fillId="28" borderId="232" xfId="0" applyFont="1" applyFill="1" applyBorder="1" applyAlignment="1">
      <alignment horizontal="left" vertical="center"/>
    </xf>
    <xf numFmtId="0" fontId="45" fillId="28" borderId="232" xfId="0" applyFont="1" applyFill="1" applyBorder="1" applyAlignment="1">
      <alignment horizontal="center" vertical="center"/>
    </xf>
    <xf numFmtId="0" fontId="38" fillId="16" borderId="0" xfId="2" applyFont="1" applyFill="1" applyAlignment="1">
      <alignment horizontal="center" vertical="center"/>
    </xf>
    <xf numFmtId="1" fontId="71" fillId="9" borderId="0" xfId="2" applyNumberFormat="1" applyFont="1" applyFill="1" applyAlignment="1" applyProtection="1">
      <alignment horizontal="center" vertical="center" wrapText="1"/>
      <protection hidden="1"/>
    </xf>
    <xf numFmtId="1" fontId="71" fillId="9" borderId="4" xfId="2" applyNumberFormat="1" applyFont="1" applyFill="1" applyBorder="1" applyAlignment="1" applyProtection="1">
      <alignment horizontal="center" vertical="center" wrapText="1"/>
      <protection hidden="1"/>
    </xf>
    <xf numFmtId="0" fontId="29" fillId="8" borderId="46" xfId="2" applyFont="1" applyFill="1" applyBorder="1" applyAlignment="1">
      <alignment horizontal="center" vertical="center" wrapText="1"/>
    </xf>
    <xf numFmtId="0" fontId="29" fillId="8" borderId="45" xfId="2" applyFont="1" applyFill="1" applyBorder="1" applyAlignment="1">
      <alignment horizontal="center" vertical="center" wrapText="1"/>
    </xf>
    <xf numFmtId="0" fontId="10" fillId="8" borderId="0" xfId="2" applyFont="1" applyFill="1" applyAlignment="1" applyProtection="1">
      <alignment horizontal="left" vertical="center" wrapText="1"/>
      <protection locked="0"/>
    </xf>
    <xf numFmtId="0" fontId="10" fillId="8" borderId="4" xfId="2" applyFont="1" applyFill="1" applyBorder="1" applyAlignment="1" applyProtection="1">
      <alignment horizontal="left" vertical="center" wrapText="1"/>
      <protection locked="0"/>
    </xf>
    <xf numFmtId="0" fontId="81" fillId="8" borderId="5" xfId="1" applyFont="1" applyFill="1" applyBorder="1" applyAlignment="1">
      <alignment horizontal="center" vertical="center" wrapText="1"/>
    </xf>
    <xf numFmtId="0" fontId="81" fillId="8" borderId="0" xfId="1" applyFont="1" applyFill="1" applyAlignment="1">
      <alignment horizontal="center" vertical="center" wrapText="1"/>
    </xf>
    <xf numFmtId="0" fontId="81" fillId="8" borderId="4" xfId="1" applyFont="1" applyFill="1" applyBorder="1" applyAlignment="1">
      <alignment horizontal="center" vertical="center" wrapText="1"/>
    </xf>
    <xf numFmtId="0" fontId="13" fillId="6" borderId="32" xfId="2" applyFont="1" applyFill="1" applyBorder="1" applyAlignment="1">
      <alignment horizontal="center"/>
    </xf>
    <xf numFmtId="0" fontId="13" fillId="6" borderId="31" xfId="2" applyFont="1" applyFill="1" applyBorder="1" applyAlignment="1">
      <alignment horizontal="center"/>
    </xf>
    <xf numFmtId="0" fontId="13" fillId="6" borderId="30" xfId="2" applyFont="1" applyFill="1" applyBorder="1" applyAlignment="1">
      <alignment horizontal="center"/>
    </xf>
    <xf numFmtId="0" fontId="0" fillId="8" borderId="13" xfId="0" applyFill="1" applyBorder="1" applyAlignment="1">
      <alignment horizontal="center" vertical="center" wrapText="1"/>
    </xf>
    <xf numFmtId="0" fontId="0" fillId="8" borderId="0" xfId="0" applyFill="1" applyAlignment="1">
      <alignment horizontal="center" vertical="center" wrapText="1"/>
    </xf>
    <xf numFmtId="0" fontId="13" fillId="33" borderId="29" xfId="1" applyFont="1" applyFill="1" applyBorder="1" applyAlignment="1">
      <alignment horizontal="center" vertical="center"/>
    </xf>
    <xf numFmtId="0" fontId="13" fillId="33" borderId="28" xfId="1" applyFont="1" applyFill="1" applyBorder="1" applyAlignment="1">
      <alignment horizontal="center" vertical="center"/>
    </xf>
    <xf numFmtId="0" fontId="13" fillId="33" borderId="27" xfId="1" applyFont="1" applyFill="1" applyBorder="1" applyAlignment="1">
      <alignment horizontal="center" vertical="center"/>
    </xf>
    <xf numFmtId="0" fontId="26" fillId="6" borderId="42" xfId="2" applyFont="1" applyFill="1" applyBorder="1" applyAlignment="1">
      <alignment horizontal="center" vertical="center" wrapText="1"/>
    </xf>
    <xf numFmtId="0" fontId="26" fillId="6" borderId="41" xfId="2" applyFont="1" applyFill="1" applyBorder="1" applyAlignment="1">
      <alignment horizontal="center" vertical="center" wrapText="1"/>
    </xf>
    <xf numFmtId="0" fontId="112" fillId="74" borderId="5" xfId="2" applyFont="1" applyFill="1" applyBorder="1" applyAlignment="1">
      <alignment horizontal="center" vertical="center"/>
    </xf>
    <xf numFmtId="0" fontId="11" fillId="8" borderId="0" xfId="1" applyFont="1" applyFill="1" applyAlignment="1">
      <alignment horizontal="left" vertical="center" wrapText="1"/>
    </xf>
    <xf numFmtId="0" fontId="11" fillId="8" borderId="4" xfId="1" applyFont="1" applyFill="1" applyBorder="1" applyAlignment="1">
      <alignment horizontal="left" vertical="center" wrapText="1"/>
    </xf>
    <xf numFmtId="0" fontId="17" fillId="24" borderId="120" xfId="2" applyFont="1" applyFill="1" applyBorder="1" applyAlignment="1">
      <alignment horizontal="center" vertical="center" wrapText="1"/>
    </xf>
    <xf numFmtId="0" fontId="17" fillId="24" borderId="12" xfId="2" applyFont="1" applyFill="1" applyBorder="1" applyAlignment="1">
      <alignment horizontal="center" vertical="center" wrapText="1"/>
    </xf>
    <xf numFmtId="0" fontId="17" fillId="24" borderId="82" xfId="2" applyFont="1" applyFill="1" applyBorder="1" applyAlignment="1">
      <alignment horizontal="center" vertical="center" wrapText="1"/>
    </xf>
    <xf numFmtId="0" fontId="17" fillId="24" borderId="20" xfId="2" applyFont="1" applyFill="1" applyBorder="1" applyAlignment="1">
      <alignment horizontal="center" vertical="center" wrapText="1"/>
    </xf>
    <xf numFmtId="0" fontId="37" fillId="28" borderId="121" xfId="2" applyFont="1" applyFill="1" applyBorder="1" applyAlignment="1" applyProtection="1">
      <alignment horizontal="center" vertical="center"/>
      <protection locked="0"/>
    </xf>
    <xf numFmtId="0" fontId="37" fillId="28" borderId="20" xfId="2" applyFont="1" applyFill="1" applyBorder="1" applyAlignment="1" applyProtection="1">
      <alignment horizontal="center" vertical="center"/>
      <protection locked="0"/>
    </xf>
    <xf numFmtId="0" fontId="26" fillId="59" borderId="12" xfId="2" applyFont="1" applyFill="1" applyBorder="1" applyAlignment="1">
      <alignment horizontal="center" vertical="center" wrapText="1"/>
    </xf>
    <xf numFmtId="0" fontId="26" fillId="59" borderId="11" xfId="2" applyFont="1" applyFill="1" applyBorder="1" applyAlignment="1">
      <alignment horizontal="center" vertical="center" wrapText="1"/>
    </xf>
    <xf numFmtId="0" fontId="26" fillId="59" borderId="20" xfId="2" applyFont="1" applyFill="1" applyBorder="1" applyAlignment="1">
      <alignment horizontal="center" vertical="center" wrapText="1"/>
    </xf>
    <xf numFmtId="0" fontId="26" fillId="59" borderId="19" xfId="2" applyFont="1" applyFill="1" applyBorder="1" applyAlignment="1">
      <alignment horizontal="center" vertical="center" wrapText="1"/>
    </xf>
    <xf numFmtId="0" fontId="26" fillId="74" borderId="12" xfId="2" applyFont="1" applyFill="1" applyBorder="1" applyAlignment="1">
      <alignment horizontal="center" vertical="center" wrapText="1"/>
    </xf>
    <xf numFmtId="0" fontId="26" fillId="74" borderId="0" xfId="2" applyFont="1" applyFill="1" applyAlignment="1">
      <alignment horizontal="center" vertical="center" wrapText="1"/>
    </xf>
    <xf numFmtId="0" fontId="26" fillId="74" borderId="42" xfId="2" applyFont="1" applyFill="1" applyBorder="1" applyAlignment="1" applyProtection="1">
      <alignment horizontal="center" vertical="center" wrapText="1"/>
      <protection locked="0"/>
    </xf>
    <xf numFmtId="0" fontId="26" fillId="74" borderId="41" xfId="2" applyFont="1" applyFill="1" applyBorder="1" applyAlignment="1" applyProtection="1">
      <alignment horizontal="center" vertical="center" wrapText="1"/>
      <protection locked="0"/>
    </xf>
    <xf numFmtId="0" fontId="127" fillId="9" borderId="5" xfId="24" applyFont="1" applyFill="1" applyBorder="1" applyAlignment="1">
      <alignment horizontal="center" vertical="center" wrapText="1"/>
    </xf>
    <xf numFmtId="0" fontId="127" fillId="9" borderId="0" xfId="24" applyFont="1" applyFill="1" applyAlignment="1">
      <alignment horizontal="center" vertical="center" wrapText="1"/>
    </xf>
    <xf numFmtId="0" fontId="72" fillId="8" borderId="5" xfId="1" applyFont="1" applyFill="1" applyBorder="1" applyAlignment="1">
      <alignment horizontal="center" vertical="center"/>
    </xf>
    <xf numFmtId="0" fontId="127" fillId="9" borderId="4" xfId="24" applyFont="1" applyFill="1" applyBorder="1" applyAlignment="1">
      <alignment horizontal="center" vertical="center" wrapText="1"/>
    </xf>
    <xf numFmtId="0" fontId="19" fillId="8" borderId="0" xfId="19" applyFont="1" applyFill="1" applyAlignment="1">
      <alignment horizontal="left" vertical="center" wrapText="1"/>
    </xf>
    <xf numFmtId="0" fontId="53" fillId="6" borderId="5" xfId="1" applyFont="1" applyFill="1" applyBorder="1" applyAlignment="1">
      <alignment horizontal="center" vertical="center"/>
    </xf>
    <xf numFmtId="0" fontId="53" fillId="6" borderId="0" xfId="1" applyFont="1" applyFill="1" applyAlignment="1">
      <alignment horizontal="center" vertical="center"/>
    </xf>
    <xf numFmtId="0" fontId="53" fillId="6" borderId="4" xfId="1" applyFont="1" applyFill="1" applyBorder="1" applyAlignment="1">
      <alignment horizontal="center" vertical="center"/>
    </xf>
    <xf numFmtId="0" fontId="10" fillId="9" borderId="5" xfId="24" applyFont="1" applyFill="1" applyBorder="1" applyAlignment="1">
      <alignment horizontal="center" vertical="center" wrapText="1"/>
    </xf>
    <xf numFmtId="0" fontId="10" fillId="9" borderId="0" xfId="24" applyFont="1" applyFill="1" applyAlignment="1">
      <alignment horizontal="center" vertical="center" wrapText="1"/>
    </xf>
    <xf numFmtId="0" fontId="125" fillId="0" borderId="0" xfId="0" applyFont="1" applyAlignment="1">
      <alignment horizontal="center" vertical="center" wrapText="1"/>
    </xf>
    <xf numFmtId="0" fontId="125" fillId="0" borderId="4" xfId="0" applyFont="1" applyBorder="1" applyAlignment="1">
      <alignment horizontal="center" vertical="center" wrapText="1"/>
    </xf>
    <xf numFmtId="0" fontId="69" fillId="28" borderId="5" xfId="2" applyFont="1" applyFill="1" applyBorder="1" applyAlignment="1" applyProtection="1">
      <alignment horizontal="center" vertical="center"/>
      <protection hidden="1"/>
    </xf>
    <xf numFmtId="0" fontId="59" fillId="28" borderId="142" xfId="2" applyFont="1" applyFill="1" applyBorder="1" applyAlignment="1" applyProtection="1">
      <alignment horizontal="center" vertical="center" wrapText="1"/>
      <protection hidden="1"/>
    </xf>
    <xf numFmtId="0" fontId="59" fillId="28" borderId="143" xfId="2" applyFont="1" applyFill="1" applyBorder="1" applyAlignment="1" applyProtection="1">
      <alignment horizontal="center" vertical="center" wrapText="1"/>
      <protection hidden="1"/>
    </xf>
    <xf numFmtId="0" fontId="36" fillId="14" borderId="25" xfId="1" applyFont="1" applyFill="1" applyBorder="1" applyAlignment="1">
      <alignment horizontal="center" vertical="center"/>
    </xf>
    <xf numFmtId="0" fontId="36" fillId="14" borderId="24" xfId="1" applyFont="1" applyFill="1" applyBorder="1" applyAlignment="1">
      <alignment horizontal="center" vertical="center"/>
    </xf>
    <xf numFmtId="0" fontId="36" fillId="14" borderId="23" xfId="1" applyFont="1" applyFill="1" applyBorder="1" applyAlignment="1">
      <alignment horizontal="center" vertical="center"/>
    </xf>
    <xf numFmtId="0" fontId="123" fillId="14" borderId="24" xfId="0" applyFont="1" applyFill="1" applyBorder="1" applyAlignment="1">
      <alignment horizontal="center"/>
    </xf>
    <xf numFmtId="0" fontId="123" fillId="14" borderId="23" xfId="0" applyFont="1" applyFill="1" applyBorder="1" applyAlignment="1">
      <alignment horizontal="center"/>
    </xf>
    <xf numFmtId="0" fontId="4" fillId="96" borderId="5" xfId="0" applyFont="1" applyFill="1" applyBorder="1" applyAlignment="1">
      <alignment horizontal="center" vertical="center"/>
    </xf>
    <xf numFmtId="0" fontId="4" fillId="96" borderId="0" xfId="0" applyFont="1" applyFill="1" applyAlignment="1">
      <alignment horizontal="center" vertical="center"/>
    </xf>
    <xf numFmtId="0" fontId="4" fillId="96" borderId="4" xfId="0" applyFont="1" applyFill="1" applyBorder="1" applyAlignment="1">
      <alignment horizontal="center" vertical="center"/>
    </xf>
    <xf numFmtId="0" fontId="124" fillId="8" borderId="5" xfId="2" applyFont="1" applyFill="1" applyBorder="1" applyAlignment="1">
      <alignment horizontal="center" vertical="center"/>
    </xf>
    <xf numFmtId="0" fontId="26" fillId="6" borderId="0" xfId="2" applyFont="1" applyFill="1" applyAlignment="1" applyProtection="1">
      <alignment horizontal="center" vertical="center" wrapText="1"/>
      <protection locked="0"/>
    </xf>
    <xf numFmtId="0" fontId="26" fillId="6" borderId="4" xfId="2" applyFont="1" applyFill="1" applyBorder="1" applyAlignment="1" applyProtection="1">
      <alignment horizontal="center" vertical="center" wrapText="1"/>
      <protection locked="0"/>
    </xf>
    <xf numFmtId="0" fontId="17" fillId="8" borderId="0" xfId="2" applyFont="1" applyFill="1" applyAlignment="1" applyProtection="1">
      <alignment horizontal="left" vertical="center"/>
      <protection locked="0"/>
    </xf>
    <xf numFmtId="0" fontId="17" fillId="8" borderId="4" xfId="2" applyFont="1" applyFill="1" applyBorder="1" applyAlignment="1" applyProtection="1">
      <alignment horizontal="left" vertical="center"/>
      <protection locked="0"/>
    </xf>
    <xf numFmtId="0" fontId="84" fillId="5" borderId="122" xfId="2" applyFont="1" applyFill="1" applyBorder="1" applyAlignment="1" applyProtection="1">
      <alignment horizontal="center" vertical="center" wrapText="1"/>
      <protection hidden="1"/>
    </xf>
    <xf numFmtId="0" fontId="84" fillId="5" borderId="123" xfId="2" applyFont="1" applyFill="1" applyBorder="1" applyAlignment="1" applyProtection="1">
      <alignment horizontal="center" vertical="center" wrapText="1"/>
      <protection hidden="1"/>
    </xf>
    <xf numFmtId="0" fontId="84" fillId="5" borderId="124" xfId="2" applyFont="1" applyFill="1" applyBorder="1" applyAlignment="1" applyProtection="1">
      <alignment horizontal="center" vertical="center" wrapText="1"/>
      <protection hidden="1"/>
    </xf>
    <xf numFmtId="0" fontId="84" fillId="5" borderId="6" xfId="2" applyFont="1" applyFill="1" applyBorder="1" applyAlignment="1" applyProtection="1">
      <alignment horizontal="center" vertical="center" wrapText="1"/>
      <protection hidden="1"/>
    </xf>
    <xf numFmtId="0" fontId="84" fillId="5" borderId="0" xfId="2" applyFont="1" applyFill="1" applyAlignment="1" applyProtection="1">
      <alignment horizontal="center" vertical="center" wrapText="1"/>
      <protection hidden="1"/>
    </xf>
    <xf numFmtId="0" fontId="84" fillId="5" borderId="7" xfId="2" applyFont="1" applyFill="1" applyBorder="1" applyAlignment="1" applyProtection="1">
      <alignment horizontal="center" vertical="center" wrapText="1"/>
      <protection hidden="1"/>
    </xf>
    <xf numFmtId="0" fontId="84" fillId="5" borderId="128" xfId="2" applyFont="1" applyFill="1" applyBorder="1" applyAlignment="1" applyProtection="1">
      <alignment horizontal="center" vertical="center" wrapText="1"/>
      <protection hidden="1"/>
    </xf>
    <xf numFmtId="0" fontId="84" fillId="5" borderId="119" xfId="2" applyFont="1" applyFill="1" applyBorder="1" applyAlignment="1" applyProtection="1">
      <alignment horizontal="center" vertical="center" wrapText="1"/>
      <protection hidden="1"/>
    </xf>
    <xf numFmtId="0" fontId="84" fillId="5" borderId="129" xfId="2" applyFont="1" applyFill="1" applyBorder="1" applyAlignment="1" applyProtection="1">
      <alignment horizontal="center" vertical="center" wrapText="1"/>
      <protection hidden="1"/>
    </xf>
    <xf numFmtId="0" fontId="36" fillId="0" borderId="42" xfId="1" applyFont="1" applyBorder="1" applyAlignment="1">
      <alignment horizontal="center" vertical="center"/>
    </xf>
    <xf numFmtId="0" fontId="36" fillId="0" borderId="12" xfId="1" applyFont="1" applyBorder="1" applyAlignment="1">
      <alignment horizontal="center" vertical="center"/>
    </xf>
    <xf numFmtId="0" fontId="36" fillId="0" borderId="41" xfId="1" applyFont="1" applyBorder="1" applyAlignment="1">
      <alignment horizontal="center" vertical="center"/>
    </xf>
    <xf numFmtId="0" fontId="36" fillId="0" borderId="20" xfId="1" applyFont="1" applyBorder="1" applyAlignment="1">
      <alignment horizontal="center" vertical="center"/>
    </xf>
    <xf numFmtId="0" fontId="26" fillId="8" borderId="12" xfId="2" applyFont="1" applyFill="1" applyBorder="1" applyAlignment="1">
      <alignment horizontal="center" vertical="center" wrapText="1"/>
    </xf>
    <xf numFmtId="0" fontId="26" fillId="8" borderId="11" xfId="2" applyFont="1" applyFill="1" applyBorder="1" applyAlignment="1">
      <alignment horizontal="center" vertical="center" wrapText="1"/>
    </xf>
    <xf numFmtId="0" fontId="26" fillId="8" borderId="20" xfId="2" applyFont="1" applyFill="1" applyBorder="1" applyAlignment="1">
      <alignment horizontal="center" vertical="center" wrapText="1"/>
    </xf>
    <xf numFmtId="0" fontId="26" fillId="8" borderId="19" xfId="2" applyFont="1" applyFill="1" applyBorder="1" applyAlignment="1">
      <alignment horizontal="center" vertical="center" wrapText="1"/>
    </xf>
    <xf numFmtId="0" fontId="11" fillId="8" borderId="5" xfId="1" applyFont="1" applyFill="1" applyBorder="1" applyAlignment="1">
      <alignment horizontal="center" vertical="center" wrapText="1"/>
    </xf>
    <xf numFmtId="0" fontId="11" fillId="8" borderId="0" xfId="1" applyFont="1" applyFill="1" applyAlignment="1">
      <alignment horizontal="center" vertical="center" wrapText="1"/>
    </xf>
    <xf numFmtId="0" fontId="11" fillId="8" borderId="4" xfId="1" applyFont="1" applyFill="1" applyBorder="1" applyAlignment="1">
      <alignment horizontal="center" vertical="center" wrapText="1"/>
    </xf>
    <xf numFmtId="0" fontId="36" fillId="0" borderId="0" xfId="1" applyFont="1" applyAlignment="1">
      <alignment horizontal="center" vertical="center"/>
    </xf>
    <xf numFmtId="0" fontId="26" fillId="8" borderId="0" xfId="2" applyFont="1" applyFill="1" applyAlignment="1">
      <alignment horizontal="center" vertical="center" wrapText="1"/>
    </xf>
    <xf numFmtId="0" fontId="15" fillId="8" borderId="5" xfId="2" applyFont="1" applyFill="1" applyBorder="1" applyAlignment="1" applyProtection="1">
      <alignment horizontal="center" vertical="center" wrapText="1"/>
      <protection hidden="1"/>
    </xf>
    <xf numFmtId="0" fontId="15" fillId="8" borderId="0" xfId="2" applyFont="1" applyFill="1" applyAlignment="1" applyProtection="1">
      <alignment horizontal="center" vertical="center" wrapText="1"/>
      <protection hidden="1"/>
    </xf>
    <xf numFmtId="0" fontId="20" fillId="43" borderId="5" xfId="1" applyFont="1" applyFill="1" applyBorder="1" applyAlignment="1">
      <alignment horizontal="center" vertical="center" wrapText="1"/>
    </xf>
    <xf numFmtId="0" fontId="20" fillId="43" borderId="0" xfId="1" applyFont="1" applyFill="1" applyAlignment="1">
      <alignment horizontal="center" vertical="center" wrapText="1"/>
    </xf>
    <xf numFmtId="0" fontId="15" fillId="8" borderId="4" xfId="2" applyFont="1" applyFill="1" applyBorder="1" applyAlignment="1" applyProtection="1">
      <alignment horizontal="center" vertical="center" wrapText="1"/>
      <protection hidden="1"/>
    </xf>
    <xf numFmtId="0" fontId="10" fillId="8" borderId="5" xfId="2" quotePrefix="1" applyFont="1" applyFill="1" applyBorder="1" applyAlignment="1" applyProtection="1">
      <alignment horizontal="center" vertical="center" wrapText="1"/>
      <protection hidden="1"/>
    </xf>
    <xf numFmtId="0" fontId="10" fillId="8" borderId="0" xfId="2" quotePrefix="1" applyFont="1" applyFill="1" applyAlignment="1" applyProtection="1">
      <alignment horizontal="center" vertical="center" wrapText="1"/>
      <protection hidden="1"/>
    </xf>
    <xf numFmtId="0" fontId="10" fillId="8" borderId="4" xfId="2" quotePrefix="1" applyFont="1" applyFill="1" applyBorder="1" applyAlignment="1" applyProtection="1">
      <alignment horizontal="center" vertical="center" wrapText="1"/>
      <protection hidden="1"/>
    </xf>
    <xf numFmtId="0" fontId="13" fillId="6" borderId="5" xfId="10" applyFont="1" applyFill="1" applyBorder="1" applyAlignment="1" applyProtection="1">
      <alignment horizontal="center" vertical="center" wrapText="1"/>
      <protection locked="0"/>
    </xf>
    <xf numFmtId="0" fontId="13" fillId="6" borderId="0" xfId="10" applyFont="1" applyFill="1" applyAlignment="1" applyProtection="1">
      <alignment horizontal="center" vertical="center" wrapText="1"/>
      <protection locked="0"/>
    </xf>
    <xf numFmtId="0" fontId="13" fillId="6" borderId="4" xfId="10" applyFont="1" applyFill="1" applyBorder="1" applyAlignment="1" applyProtection="1">
      <alignment horizontal="center" vertical="center" wrapText="1"/>
      <protection locked="0"/>
    </xf>
    <xf numFmtId="0" fontId="26" fillId="74" borderId="12" xfId="2" applyFont="1" applyFill="1" applyBorder="1" applyAlignment="1" applyProtection="1">
      <alignment horizontal="center" vertical="center" wrapText="1"/>
      <protection locked="0"/>
    </xf>
    <xf numFmtId="0" fontId="26" fillId="74" borderId="20" xfId="2" applyFont="1" applyFill="1" applyBorder="1" applyAlignment="1" applyProtection="1">
      <alignment horizontal="center" vertical="center" wrapText="1"/>
      <protection locked="0"/>
    </xf>
    <xf numFmtId="0" fontId="26" fillId="74" borderId="20" xfId="2" applyFont="1" applyFill="1" applyBorder="1" applyAlignment="1">
      <alignment horizontal="center" vertical="center" wrapText="1"/>
    </xf>
    <xf numFmtId="0" fontId="90" fillId="6" borderId="12" xfId="2" applyFont="1" applyFill="1" applyBorder="1" applyAlignment="1">
      <alignment horizontal="center" vertical="center" wrapText="1"/>
    </xf>
    <xf numFmtId="0" fontId="90" fillId="6" borderId="20" xfId="2" applyFont="1" applyFill="1" applyBorder="1" applyAlignment="1">
      <alignment horizontal="center" vertical="center" wrapText="1"/>
    </xf>
    <xf numFmtId="0" fontId="11" fillId="8" borderId="5" xfId="19" applyFont="1" applyFill="1" applyBorder="1" applyAlignment="1">
      <alignment horizontal="left" vertical="center" wrapText="1"/>
    </xf>
    <xf numFmtId="0" fontId="11" fillId="8" borderId="0" xfId="19" applyFont="1" applyFill="1" applyAlignment="1">
      <alignment horizontal="left" vertical="center" wrapText="1"/>
    </xf>
    <xf numFmtId="0" fontId="26" fillId="74" borderId="0" xfId="2" applyFont="1" applyFill="1" applyAlignment="1" applyProtection="1">
      <alignment horizontal="center" vertical="center" wrapText="1"/>
      <protection locked="0"/>
    </xf>
    <xf numFmtId="0" fontId="4" fillId="8" borderId="0" xfId="18" applyFont="1" applyFill="1" applyAlignment="1">
      <alignment horizontal="center" vertical="center" wrapText="1"/>
    </xf>
    <xf numFmtId="0" fontId="4" fillId="8" borderId="4" xfId="18" applyFont="1" applyFill="1" applyBorder="1" applyAlignment="1">
      <alignment horizontal="center" vertical="center" wrapText="1"/>
    </xf>
    <xf numFmtId="0" fontId="4" fillId="8" borderId="9" xfId="18" applyFont="1" applyFill="1" applyBorder="1" applyAlignment="1">
      <alignment horizontal="center" vertical="center" wrapText="1"/>
    </xf>
    <xf numFmtId="0" fontId="4" fillId="8" borderId="92" xfId="18" applyFont="1" applyFill="1" applyBorder="1" applyAlignment="1">
      <alignment horizontal="center" vertical="center" wrapText="1"/>
    </xf>
    <xf numFmtId="0" fontId="17" fillId="46" borderId="5" xfId="2" applyFont="1" applyFill="1" applyBorder="1" applyAlignment="1">
      <alignment horizontal="center" vertical="center" wrapText="1"/>
    </xf>
    <xf numFmtId="0" fontId="17" fillId="46" borderId="0" xfId="2" applyFont="1" applyFill="1" applyAlignment="1">
      <alignment horizontal="center" vertical="center" wrapText="1"/>
    </xf>
    <xf numFmtId="0" fontId="17" fillId="46" borderId="4" xfId="2" applyFont="1" applyFill="1" applyBorder="1" applyAlignment="1">
      <alignment horizontal="center" vertical="center" wrapText="1"/>
    </xf>
    <xf numFmtId="0" fontId="94" fillId="7" borderId="25" xfId="2" applyFont="1" applyFill="1" applyBorder="1" applyAlignment="1">
      <alignment horizontal="center" vertical="center" wrapText="1"/>
    </xf>
    <xf numFmtId="0" fontId="94" fillId="7" borderId="24" xfId="2" applyFont="1" applyFill="1" applyBorder="1" applyAlignment="1">
      <alignment horizontal="center" vertical="center" wrapText="1"/>
    </xf>
    <xf numFmtId="0" fontId="94" fillId="7" borderId="23" xfId="2" applyFont="1" applyFill="1" applyBorder="1" applyAlignment="1">
      <alignment horizontal="center" vertical="center" wrapText="1"/>
    </xf>
    <xf numFmtId="0" fontId="94" fillId="7" borderId="5" xfId="2" applyFont="1" applyFill="1" applyBorder="1" applyAlignment="1">
      <alignment horizontal="center" vertical="center" wrapText="1"/>
    </xf>
    <xf numFmtId="0" fontId="94" fillId="7" borderId="0" xfId="2" applyFont="1" applyFill="1" applyAlignment="1">
      <alignment horizontal="center" vertical="center" wrapText="1"/>
    </xf>
    <xf numFmtId="0" fontId="94" fillId="7" borderId="4" xfId="2" applyFont="1" applyFill="1" applyBorder="1" applyAlignment="1">
      <alignment horizontal="center" vertical="center" wrapText="1"/>
    </xf>
    <xf numFmtId="0" fontId="94" fillId="7" borderId="41" xfId="2" applyFont="1" applyFill="1" applyBorder="1" applyAlignment="1">
      <alignment horizontal="center" vertical="center" wrapText="1"/>
    </xf>
    <xf numFmtId="0" fontId="94" fillId="7" borderId="20" xfId="2" applyFont="1" applyFill="1" applyBorder="1" applyAlignment="1">
      <alignment horizontal="center" vertical="center" wrapText="1"/>
    </xf>
    <xf numFmtId="0" fontId="94" fillId="7" borderId="19" xfId="2" applyFont="1" applyFill="1" applyBorder="1" applyAlignment="1">
      <alignment horizontal="center" vertical="center" wrapText="1"/>
    </xf>
    <xf numFmtId="0" fontId="63" fillId="8" borderId="5" xfId="5" applyFont="1" applyFill="1" applyBorder="1" applyAlignment="1">
      <alignment horizontal="center" vertical="center" wrapText="1"/>
    </xf>
    <xf numFmtId="0" fontId="63" fillId="8" borderId="0" xfId="5" applyFont="1" applyFill="1" applyAlignment="1">
      <alignment horizontal="center" vertical="center" wrapText="1"/>
    </xf>
    <xf numFmtId="0" fontId="63" fillId="8" borderId="41" xfId="5" applyFont="1" applyFill="1" applyBorder="1" applyAlignment="1">
      <alignment horizontal="center" vertical="center" wrapText="1"/>
    </xf>
    <xf numFmtId="0" fontId="63" fillId="8" borderId="20" xfId="5" applyFont="1" applyFill="1" applyBorder="1" applyAlignment="1">
      <alignment horizontal="center" vertical="center" wrapText="1"/>
    </xf>
    <xf numFmtId="0" fontId="103" fillId="8" borderId="0" xfId="2" applyFont="1" applyFill="1" applyAlignment="1" applyProtection="1">
      <alignment horizontal="center" vertical="center" wrapText="1"/>
      <protection hidden="1"/>
    </xf>
    <xf numFmtId="0" fontId="105" fillId="14" borderId="5" xfId="0" applyFont="1" applyFill="1" applyBorder="1" applyAlignment="1">
      <alignment horizontal="center" vertical="center"/>
    </xf>
    <xf numFmtId="0" fontId="105" fillId="14" borderId="0" xfId="0" applyFont="1" applyFill="1" applyAlignment="1">
      <alignment horizontal="center" vertical="center"/>
    </xf>
    <xf numFmtId="0" fontId="105" fillId="14" borderId="4" xfId="0" applyFont="1" applyFill="1" applyBorder="1" applyAlignment="1">
      <alignment horizontal="center" vertical="center"/>
    </xf>
    <xf numFmtId="2" fontId="15" fillId="8" borderId="5" xfId="20" applyNumberFormat="1" applyFont="1" applyFill="1" applyBorder="1" applyAlignment="1">
      <alignment horizontal="center" vertical="center" wrapText="1"/>
    </xf>
    <xf numFmtId="2" fontId="15" fillId="8" borderId="0" xfId="20" applyNumberFormat="1" applyFont="1" applyFill="1" applyAlignment="1">
      <alignment horizontal="center" vertical="center" wrapText="1"/>
    </xf>
    <xf numFmtId="2" fontId="15" fillId="8" borderId="4" xfId="20" applyNumberFormat="1" applyFont="1" applyFill="1" applyBorder="1" applyAlignment="1">
      <alignment horizontal="center" vertical="center" wrapText="1"/>
    </xf>
    <xf numFmtId="0" fontId="60" fillId="5" borderId="5" xfId="2" applyFont="1" applyFill="1" applyBorder="1" applyAlignment="1" applyProtection="1">
      <alignment horizontal="center" vertical="center"/>
      <protection hidden="1"/>
    </xf>
    <xf numFmtId="0" fontId="60" fillId="5" borderId="0" xfId="2" applyFont="1" applyFill="1" applyAlignment="1" applyProtection="1">
      <alignment horizontal="center" vertical="center"/>
      <protection hidden="1"/>
    </xf>
    <xf numFmtId="0" fontId="60" fillId="5" borderId="4" xfId="2" applyFont="1" applyFill="1" applyBorder="1" applyAlignment="1" applyProtection="1">
      <alignment horizontal="center" vertical="center"/>
      <protection hidden="1"/>
    </xf>
    <xf numFmtId="0" fontId="42" fillId="8" borderId="5" xfId="0" applyFont="1" applyFill="1" applyBorder="1" applyAlignment="1">
      <alignment horizontal="left" vertical="center" wrapText="1"/>
    </xf>
    <xf numFmtId="0" fontId="42" fillId="8" borderId="0" xfId="0" applyFont="1" applyFill="1" applyAlignment="1">
      <alignment horizontal="left" vertical="center" wrapText="1"/>
    </xf>
    <xf numFmtId="0" fontId="42" fillId="8" borderId="4" xfId="0" applyFont="1" applyFill="1" applyBorder="1" applyAlignment="1">
      <alignment horizontal="left" vertical="center" wrapText="1"/>
    </xf>
    <xf numFmtId="0" fontId="10" fillId="19" borderId="5" xfId="1" applyFont="1" applyFill="1" applyBorder="1" applyAlignment="1">
      <alignment horizontal="center" vertical="center"/>
    </xf>
    <xf numFmtId="0" fontId="10" fillId="19" borderId="0" xfId="1" applyFont="1" applyFill="1" applyAlignment="1">
      <alignment horizontal="center" vertical="center"/>
    </xf>
    <xf numFmtId="0" fontId="10" fillId="19" borderId="4" xfId="1" applyFont="1" applyFill="1" applyBorder="1" applyAlignment="1">
      <alignment horizontal="center" vertical="center"/>
    </xf>
    <xf numFmtId="0" fontId="10" fillId="8" borderId="28" xfId="3" applyFont="1" applyFill="1" applyBorder="1" applyAlignment="1">
      <alignment horizontal="center"/>
    </xf>
    <xf numFmtId="0" fontId="77" fillId="5" borderId="0" xfId="2" applyFont="1" applyFill="1" applyAlignment="1">
      <alignment horizontal="center" vertical="center" wrapText="1"/>
    </xf>
    <xf numFmtId="0" fontId="74" fillId="102" borderId="0" xfId="2" applyFont="1" applyFill="1" applyAlignment="1">
      <alignment horizontal="center" vertical="center" wrapText="1"/>
    </xf>
    <xf numFmtId="0" fontId="35" fillId="8" borderId="0" xfId="11" applyFill="1" applyAlignment="1">
      <alignment horizontal="left" vertical="center"/>
    </xf>
    <xf numFmtId="1" fontId="13" fillId="10" borderId="0" xfId="2" applyNumberFormat="1" applyFont="1" applyFill="1" applyAlignment="1" applyProtection="1">
      <alignment horizontal="center" vertical="center" wrapText="1"/>
      <protection hidden="1"/>
    </xf>
    <xf numFmtId="1" fontId="13" fillId="10" borderId="4" xfId="2" applyNumberFormat="1" applyFont="1" applyFill="1" applyBorder="1" applyAlignment="1" applyProtection="1">
      <alignment horizontal="center" vertical="center" wrapText="1"/>
      <protection hidden="1"/>
    </xf>
    <xf numFmtId="1" fontId="13" fillId="31" borderId="0" xfId="2" applyNumberFormat="1" applyFont="1" applyFill="1" applyAlignment="1" applyProtection="1">
      <alignment horizontal="center" vertical="center" wrapText="1"/>
      <protection hidden="1"/>
    </xf>
    <xf numFmtId="1" fontId="13" fillId="31" borderId="4" xfId="2" applyNumberFormat="1" applyFont="1" applyFill="1" applyBorder="1" applyAlignment="1" applyProtection="1">
      <alignment horizontal="center" vertical="center" wrapText="1"/>
      <protection hidden="1"/>
    </xf>
    <xf numFmtId="2" fontId="129" fillId="103" borderId="0" xfId="2" applyNumberFormat="1" applyFont="1" applyFill="1" applyAlignment="1" applyProtection="1">
      <alignment horizontal="center" vertical="center"/>
      <protection locked="0"/>
    </xf>
    <xf numFmtId="2" fontId="129" fillId="103" borderId="4" xfId="2" applyNumberFormat="1" applyFont="1" applyFill="1" applyBorder="1" applyAlignment="1" applyProtection="1">
      <alignment horizontal="center" vertical="center"/>
      <protection locked="0"/>
    </xf>
    <xf numFmtId="0" fontId="70" fillId="64" borderId="25" xfId="1" applyFont="1" applyFill="1" applyBorder="1" applyAlignment="1">
      <alignment horizontal="center" vertical="center"/>
    </xf>
    <xf numFmtId="0" fontId="70" fillId="64" borderId="24" xfId="1" applyFont="1" applyFill="1" applyBorder="1" applyAlignment="1">
      <alignment horizontal="center" vertical="center"/>
    </xf>
    <xf numFmtId="0" fontId="70" fillId="64" borderId="23" xfId="1" applyFont="1" applyFill="1" applyBorder="1" applyAlignment="1">
      <alignment horizontal="center" vertical="center"/>
    </xf>
    <xf numFmtId="0" fontId="70" fillId="64" borderId="5" xfId="1" applyFont="1" applyFill="1" applyBorder="1" applyAlignment="1">
      <alignment horizontal="center" vertical="center"/>
    </xf>
    <xf numFmtId="0" fontId="70" fillId="64" borderId="0" xfId="1" applyFont="1" applyFill="1" applyAlignment="1">
      <alignment horizontal="center" vertical="center"/>
    </xf>
    <xf numFmtId="0" fontId="70" fillId="64" borderId="4" xfId="1" applyFont="1" applyFill="1" applyBorder="1" applyAlignment="1">
      <alignment horizontal="center" vertical="center"/>
    </xf>
    <xf numFmtId="0" fontId="128" fillId="27" borderId="0" xfId="2" applyFont="1" applyFill="1" applyAlignment="1" applyProtection="1">
      <alignment horizontal="center" vertical="center"/>
      <protection hidden="1"/>
    </xf>
    <xf numFmtId="0" fontId="19" fillId="0" borderId="0" xfId="1" applyFont="1" applyAlignment="1">
      <alignment horizontal="center" vertical="center" wrapText="1"/>
    </xf>
    <xf numFmtId="1" fontId="13" fillId="6" borderId="0" xfId="2" applyNumberFormat="1" applyFont="1" applyFill="1" applyAlignment="1" applyProtection="1">
      <alignment horizontal="center" vertical="center" wrapText="1"/>
      <protection hidden="1"/>
    </xf>
    <xf numFmtId="0" fontId="53" fillId="8" borderId="5" xfId="1" applyFont="1" applyFill="1" applyBorder="1" applyAlignment="1">
      <alignment horizontal="center" vertical="center"/>
    </xf>
    <xf numFmtId="0" fontId="53" fillId="8" borderId="0" xfId="1" applyFont="1" applyFill="1" applyAlignment="1">
      <alignment horizontal="center" vertical="center"/>
    </xf>
    <xf numFmtId="0" fontId="53" fillId="8" borderId="4" xfId="1" applyFont="1" applyFill="1" applyBorder="1" applyAlignment="1">
      <alignment horizontal="center" vertical="center"/>
    </xf>
    <xf numFmtId="0" fontId="82" fillId="0" borderId="0" xfId="1" applyFont="1" applyAlignment="1">
      <alignment horizontal="center" vertical="center"/>
    </xf>
    <xf numFmtId="0" fontId="74" fillId="102" borderId="0" xfId="2" applyFont="1" applyFill="1" applyAlignment="1">
      <alignment horizontal="center" vertical="center"/>
    </xf>
    <xf numFmtId="1" fontId="14" fillId="13" borderId="0" xfId="2" applyNumberFormat="1" applyFont="1" applyFill="1" applyAlignment="1" applyProtection="1">
      <alignment horizontal="center" vertical="center" wrapText="1"/>
      <protection hidden="1"/>
    </xf>
    <xf numFmtId="1" fontId="14" fillId="13" borderId="4" xfId="2" applyNumberFormat="1" applyFont="1" applyFill="1" applyBorder="1" applyAlignment="1" applyProtection="1">
      <alignment horizontal="center" vertical="center" wrapText="1"/>
      <protection hidden="1"/>
    </xf>
    <xf numFmtId="1" fontId="74" fillId="13" borderId="0" xfId="2" applyNumberFormat="1" applyFont="1" applyFill="1" applyAlignment="1" applyProtection="1">
      <alignment horizontal="center" vertical="center" wrapText="1"/>
      <protection hidden="1"/>
    </xf>
    <xf numFmtId="1" fontId="74" fillId="13" borderId="4" xfId="2" applyNumberFormat="1" applyFont="1" applyFill="1" applyBorder="1" applyAlignment="1" applyProtection="1">
      <alignment horizontal="center" vertical="center" wrapText="1"/>
      <protection hidden="1"/>
    </xf>
    <xf numFmtId="1" fontId="14" fillId="70" borderId="0" xfId="2" applyNumberFormat="1" applyFont="1" applyFill="1" applyAlignment="1" applyProtection="1">
      <alignment horizontal="center" vertical="center" wrapText="1"/>
      <protection hidden="1"/>
    </xf>
    <xf numFmtId="1" fontId="10" fillId="16" borderId="0" xfId="2" applyNumberFormat="1" applyFont="1" applyFill="1" applyAlignment="1" applyProtection="1">
      <alignment horizontal="center" vertical="center" wrapText="1"/>
      <protection hidden="1"/>
    </xf>
    <xf numFmtId="1" fontId="13" fillId="16" borderId="0" xfId="2" applyNumberFormat="1" applyFont="1" applyFill="1" applyAlignment="1" applyProtection="1">
      <alignment horizontal="center" vertical="center" wrapText="1"/>
      <protection hidden="1"/>
    </xf>
    <xf numFmtId="1" fontId="13" fillId="16" borderId="4" xfId="2" applyNumberFormat="1" applyFont="1" applyFill="1" applyBorder="1" applyAlignment="1" applyProtection="1">
      <alignment horizontal="center" vertical="center" wrapText="1"/>
      <protection hidden="1"/>
    </xf>
    <xf numFmtId="1" fontId="14" fillId="72" borderId="0" xfId="2" applyNumberFormat="1" applyFont="1" applyFill="1" applyAlignment="1" applyProtection="1">
      <alignment horizontal="center" vertical="center" wrapText="1"/>
      <protection hidden="1"/>
    </xf>
    <xf numFmtId="1" fontId="14" fillId="72" borderId="4" xfId="2" applyNumberFormat="1" applyFont="1" applyFill="1" applyBorder="1" applyAlignment="1" applyProtection="1">
      <alignment horizontal="center" vertical="center" wrapText="1"/>
      <protection hidden="1"/>
    </xf>
    <xf numFmtId="1" fontId="13" fillId="17" borderId="0" xfId="2" applyNumberFormat="1" applyFont="1" applyFill="1" applyAlignment="1" applyProtection="1">
      <alignment horizontal="center" vertical="center"/>
      <protection hidden="1"/>
    </xf>
    <xf numFmtId="1" fontId="13" fillId="17" borderId="4" xfId="2" applyNumberFormat="1" applyFont="1" applyFill="1" applyBorder="1" applyAlignment="1" applyProtection="1">
      <alignment horizontal="center" vertical="center"/>
      <protection hidden="1"/>
    </xf>
    <xf numFmtId="1" fontId="13" fillId="9" borderId="0" xfId="2" applyNumberFormat="1" applyFont="1" applyFill="1" applyAlignment="1" applyProtection="1">
      <alignment horizontal="center" vertical="center"/>
      <protection hidden="1"/>
    </xf>
    <xf numFmtId="1" fontId="13" fillId="9" borderId="4" xfId="2" applyNumberFormat="1" applyFont="1" applyFill="1" applyBorder="1" applyAlignment="1" applyProtection="1">
      <alignment horizontal="center" vertical="center"/>
      <protection hidden="1"/>
    </xf>
    <xf numFmtId="1" fontId="10" fillId="16" borderId="4" xfId="2" applyNumberFormat="1" applyFont="1" applyFill="1" applyBorder="1" applyAlignment="1" applyProtection="1">
      <alignment horizontal="center" vertical="center" wrapText="1"/>
      <protection hidden="1"/>
    </xf>
    <xf numFmtId="1" fontId="10" fillId="73" borderId="0" xfId="2" applyNumberFormat="1" applyFont="1" applyFill="1" applyAlignment="1" applyProtection="1">
      <alignment horizontal="center" vertical="center" wrapText="1"/>
      <protection hidden="1"/>
    </xf>
    <xf numFmtId="1" fontId="10" fillId="73" borderId="4" xfId="2" applyNumberFormat="1" applyFont="1" applyFill="1" applyBorder="1" applyAlignment="1" applyProtection="1">
      <alignment horizontal="center" vertical="center" wrapText="1"/>
      <protection hidden="1"/>
    </xf>
    <xf numFmtId="1" fontId="74" fillId="72" borderId="0" xfId="2" applyNumberFormat="1" applyFont="1" applyFill="1" applyAlignment="1" applyProtection="1">
      <alignment horizontal="center" vertical="center" wrapText="1"/>
      <protection hidden="1"/>
    </xf>
    <xf numFmtId="1" fontId="74" fillId="72" borderId="4" xfId="2" applyNumberFormat="1" applyFont="1" applyFill="1" applyBorder="1" applyAlignment="1" applyProtection="1">
      <alignment horizontal="center" vertical="center" wrapText="1"/>
      <protection hidden="1"/>
    </xf>
    <xf numFmtId="1" fontId="14" fillId="104" borderId="0" xfId="2" applyNumberFormat="1" applyFont="1" applyFill="1" applyAlignment="1" applyProtection="1">
      <alignment horizontal="center" vertical="center" wrapText="1"/>
      <protection hidden="1"/>
    </xf>
    <xf numFmtId="1" fontId="14" fillId="104" borderId="4" xfId="2" applyNumberFormat="1" applyFont="1" applyFill="1" applyBorder="1" applyAlignment="1" applyProtection="1">
      <alignment horizontal="center" vertical="center" wrapText="1"/>
      <protection hidden="1"/>
    </xf>
    <xf numFmtId="0" fontId="131" fillId="9" borderId="152" xfId="2" applyFont="1" applyFill="1" applyBorder="1" applyAlignment="1">
      <alignment horizontal="center" vertical="center"/>
    </xf>
    <xf numFmtId="0" fontId="131" fillId="9" borderId="153" xfId="2" applyFont="1" applyFill="1" applyBorder="1" applyAlignment="1">
      <alignment horizontal="center" vertical="center"/>
    </xf>
    <xf numFmtId="0" fontId="132" fillId="102" borderId="154" xfId="2" applyFont="1" applyFill="1" applyBorder="1" applyAlignment="1">
      <alignment horizontal="center" vertical="center"/>
    </xf>
    <xf numFmtId="0" fontId="131" fillId="9" borderId="155" xfId="2" applyFont="1" applyFill="1" applyBorder="1" applyAlignment="1">
      <alignment horizontal="center" vertical="center"/>
    </xf>
    <xf numFmtId="0" fontId="26" fillId="8" borderId="133" xfId="3" applyFont="1" applyFill="1" applyBorder="1" applyAlignment="1">
      <alignment horizontal="center" vertical="center" wrapText="1"/>
    </xf>
    <xf numFmtId="0" fontId="26" fillId="8" borderId="134" xfId="3" applyFont="1" applyFill="1" applyBorder="1" applyAlignment="1">
      <alignment horizontal="center" vertical="center" wrapText="1"/>
    </xf>
    <xf numFmtId="0" fontId="26" fillId="8" borderId="13" xfId="3" applyFont="1" applyFill="1" applyBorder="1" applyAlignment="1">
      <alignment horizontal="center" vertical="center" wrapText="1"/>
    </xf>
    <xf numFmtId="0" fontId="26" fillId="8" borderId="135" xfId="3" applyFont="1" applyFill="1" applyBorder="1" applyAlignment="1">
      <alignment horizontal="center" vertical="center" wrapText="1"/>
    </xf>
    <xf numFmtId="0" fontId="26" fillId="8" borderId="138" xfId="3" applyFont="1" applyFill="1" applyBorder="1" applyAlignment="1">
      <alignment horizontal="center" vertical="center" wrapText="1"/>
    </xf>
    <xf numFmtId="0" fontId="26" fillId="8" borderId="139" xfId="3" applyFont="1" applyFill="1" applyBorder="1" applyAlignment="1">
      <alignment horizontal="center" vertical="center" wrapText="1"/>
    </xf>
    <xf numFmtId="0" fontId="134" fillId="8" borderId="5" xfId="1" applyFont="1" applyFill="1" applyBorder="1" applyAlignment="1">
      <alignment horizontal="center"/>
    </xf>
    <xf numFmtId="0" fontId="134" fillId="8" borderId="0" xfId="1" applyFont="1" applyFill="1" applyAlignment="1">
      <alignment horizontal="center"/>
    </xf>
    <xf numFmtId="0" fontId="134" fillId="8" borderId="4" xfId="1" applyFont="1" applyFill="1" applyBorder="1" applyAlignment="1">
      <alignment horizontal="center"/>
    </xf>
    <xf numFmtId="1" fontId="13" fillId="73" borderId="0" xfId="2" applyNumberFormat="1" applyFont="1" applyFill="1" applyAlignment="1" applyProtection="1">
      <alignment horizontal="center" vertical="center" wrapText="1"/>
      <protection hidden="1"/>
    </xf>
    <xf numFmtId="1" fontId="13" fillId="73" borderId="4" xfId="2" applyNumberFormat="1" applyFont="1" applyFill="1" applyBorder="1" applyAlignment="1" applyProtection="1">
      <alignment horizontal="center" vertical="center" wrapText="1"/>
      <protection hidden="1"/>
    </xf>
    <xf numFmtId="0" fontId="33" fillId="102" borderId="0" xfId="2" applyFont="1" applyFill="1" applyAlignment="1">
      <alignment horizontal="center" vertical="center"/>
    </xf>
    <xf numFmtId="1" fontId="10" fillId="8" borderId="133" xfId="2" applyNumberFormat="1" applyFont="1" applyFill="1" applyBorder="1" applyAlignment="1" applyProtection="1">
      <alignment horizontal="center" vertical="center" wrapText="1"/>
      <protection hidden="1"/>
    </xf>
    <xf numFmtId="1" fontId="10" fillId="8" borderId="134" xfId="2" applyNumberFormat="1" applyFont="1" applyFill="1" applyBorder="1" applyAlignment="1" applyProtection="1">
      <alignment horizontal="center" vertical="center" wrapText="1"/>
      <protection hidden="1"/>
    </xf>
    <xf numFmtId="1" fontId="10" fillId="8" borderId="138" xfId="2" applyNumberFormat="1" applyFont="1" applyFill="1" applyBorder="1" applyAlignment="1" applyProtection="1">
      <alignment horizontal="center" vertical="center" wrapText="1"/>
      <protection hidden="1"/>
    </xf>
    <xf numFmtId="1" fontId="10" fillId="8" borderId="139" xfId="2" applyNumberFormat="1" applyFont="1" applyFill="1" applyBorder="1" applyAlignment="1" applyProtection="1">
      <alignment horizontal="center" vertical="center" wrapText="1"/>
      <protection hidden="1"/>
    </xf>
    <xf numFmtId="1" fontId="14" fillId="61" borderId="0" xfId="2" applyNumberFormat="1" applyFont="1" applyFill="1" applyAlignment="1" applyProtection="1">
      <alignment horizontal="center" vertical="center" wrapText="1"/>
      <protection hidden="1"/>
    </xf>
    <xf numFmtId="1" fontId="10" fillId="54" borderId="0" xfId="2" applyNumberFormat="1" applyFont="1" applyFill="1" applyAlignment="1" applyProtection="1">
      <alignment horizontal="center" vertical="center" wrapText="1"/>
      <protection hidden="1"/>
    </xf>
    <xf numFmtId="0" fontId="136" fillId="0" borderId="0" xfId="27" applyFont="1" applyAlignment="1" applyProtection="1">
      <alignment horizontal="center" vertical="center" wrapText="1"/>
    </xf>
    <xf numFmtId="0" fontId="136" fillId="0" borderId="160" xfId="27" applyFont="1" applyBorder="1" applyAlignment="1" applyProtection="1">
      <alignment horizontal="center" vertical="center" wrapText="1"/>
    </xf>
    <xf numFmtId="0" fontId="92" fillId="8" borderId="133" xfId="3" applyFont="1" applyFill="1" applyBorder="1" applyAlignment="1">
      <alignment horizontal="center" vertical="center"/>
    </xf>
    <xf numFmtId="0" fontId="92" fillId="8" borderId="134" xfId="3" applyFont="1" applyFill="1" applyBorder="1" applyAlignment="1">
      <alignment horizontal="center" vertical="center"/>
    </xf>
    <xf numFmtId="0" fontId="92" fillId="8" borderId="13" xfId="3" applyFont="1" applyFill="1" applyBorder="1" applyAlignment="1">
      <alignment horizontal="center" vertical="center"/>
    </xf>
    <xf numFmtId="0" fontId="92" fillId="8" borderId="135" xfId="3" applyFont="1" applyFill="1" applyBorder="1" applyAlignment="1">
      <alignment horizontal="center" vertical="center"/>
    </xf>
    <xf numFmtId="0" fontId="139" fillId="107" borderId="161" xfId="23" applyFont="1" applyFill="1" applyBorder="1" applyAlignment="1">
      <alignment horizontal="center" vertical="center"/>
    </xf>
    <xf numFmtId="0" fontId="139" fillId="107" borderId="162" xfId="23" applyFont="1" applyFill="1" applyBorder="1" applyAlignment="1">
      <alignment horizontal="center" vertical="center"/>
    </xf>
    <xf numFmtId="0" fontId="139" fillId="107" borderId="163" xfId="23" applyFont="1" applyFill="1" applyBorder="1" applyAlignment="1">
      <alignment horizontal="center" vertical="center"/>
    </xf>
    <xf numFmtId="0" fontId="5" fillId="105" borderId="0" xfId="2" applyFont="1" applyFill="1" applyAlignment="1">
      <alignment horizontal="right" vertical="center" wrapText="1"/>
    </xf>
    <xf numFmtId="0" fontId="123" fillId="159" borderId="23" xfId="1" applyFont="1" applyFill="1" applyBorder="1" applyAlignment="1">
      <alignment horizontal="center" vertical="center" wrapText="1"/>
    </xf>
    <xf numFmtId="0" fontId="123" fillId="159" borderId="4" xfId="1" applyFont="1" applyFill="1" applyBorder="1" applyAlignment="1">
      <alignment horizontal="center" vertical="center" wrapText="1"/>
    </xf>
    <xf numFmtId="0" fontId="118" fillId="105" borderId="0" xfId="2" applyFont="1" applyFill="1" applyAlignment="1">
      <alignment horizontal="center" vertical="center" wrapText="1"/>
    </xf>
    <xf numFmtId="1" fontId="10" fillId="55" borderId="0" xfId="2" applyNumberFormat="1" applyFont="1" applyFill="1" applyAlignment="1" applyProtection="1">
      <alignment horizontal="center" vertical="center" wrapText="1"/>
      <protection hidden="1"/>
    </xf>
    <xf numFmtId="0" fontId="20" fillId="8" borderId="13" xfId="3" applyFont="1" applyFill="1" applyBorder="1" applyAlignment="1">
      <alignment horizontal="center" vertical="center"/>
    </xf>
    <xf numFmtId="0" fontId="20" fillId="8" borderId="135" xfId="3" applyFont="1" applyFill="1" applyBorder="1" applyAlignment="1">
      <alignment horizontal="center" vertical="center"/>
    </xf>
    <xf numFmtId="0" fontId="13" fillId="68" borderId="0" xfId="2" applyFont="1" applyFill="1" applyAlignment="1">
      <alignment horizontal="center" vertical="center" wrapText="1"/>
    </xf>
    <xf numFmtId="0" fontId="13" fillId="68" borderId="4" xfId="2" applyFont="1" applyFill="1" applyBorder="1" applyAlignment="1">
      <alignment horizontal="center" vertical="center" wrapText="1"/>
    </xf>
    <xf numFmtId="1" fontId="10" fillId="57" borderId="0" xfId="2" applyNumberFormat="1" applyFont="1" applyFill="1" applyAlignment="1" applyProtection="1">
      <alignment horizontal="center" vertical="center" wrapText="1"/>
      <protection hidden="1"/>
    </xf>
    <xf numFmtId="1" fontId="74" fillId="71" borderId="0" xfId="2" applyNumberFormat="1" applyFont="1" applyFill="1" applyAlignment="1" applyProtection="1">
      <alignment horizontal="center" vertical="center" wrapText="1"/>
      <protection hidden="1"/>
    </xf>
    <xf numFmtId="1" fontId="74" fillId="71" borderId="4" xfId="2" applyNumberFormat="1" applyFont="1" applyFill="1" applyBorder="1" applyAlignment="1" applyProtection="1">
      <alignment horizontal="center" vertical="center" wrapText="1"/>
      <protection hidden="1"/>
    </xf>
    <xf numFmtId="1" fontId="10" fillId="51" borderId="0" xfId="2" applyNumberFormat="1" applyFont="1" applyFill="1" applyAlignment="1" applyProtection="1">
      <alignment horizontal="center" vertical="center" wrapText="1"/>
      <protection hidden="1"/>
    </xf>
    <xf numFmtId="0" fontId="173" fillId="82" borderId="5" xfId="1" applyFont="1" applyFill="1" applyBorder="1" applyAlignment="1">
      <alignment horizontal="center" vertical="center"/>
    </xf>
    <xf numFmtId="0" fontId="173" fillId="82" borderId="0" xfId="1" applyFont="1" applyFill="1" applyAlignment="1">
      <alignment horizontal="center" vertical="center"/>
    </xf>
    <xf numFmtId="0" fontId="104" fillId="160" borderId="4" xfId="5" applyFont="1" applyFill="1" applyBorder="1" applyAlignment="1">
      <alignment horizontal="center" vertical="center"/>
    </xf>
    <xf numFmtId="1" fontId="74" fillId="70" borderId="0" xfId="2" applyNumberFormat="1" applyFont="1" applyFill="1" applyAlignment="1" applyProtection="1">
      <alignment horizontal="center" vertical="center" wrapText="1"/>
      <protection hidden="1"/>
    </xf>
    <xf numFmtId="1" fontId="74" fillId="70" borderId="4" xfId="2" applyNumberFormat="1" applyFont="1" applyFill="1" applyBorder="1" applyAlignment="1" applyProtection="1">
      <alignment horizontal="center" vertical="center" wrapText="1"/>
      <protection hidden="1"/>
    </xf>
    <xf numFmtId="1" fontId="14" fillId="64" borderId="0" xfId="2" applyNumberFormat="1" applyFont="1" applyFill="1" applyAlignment="1" applyProtection="1">
      <alignment horizontal="center" vertical="center" wrapText="1"/>
      <protection hidden="1"/>
    </xf>
    <xf numFmtId="0" fontId="20" fillId="8" borderId="165" xfId="3" applyFont="1" applyFill="1" applyBorder="1" applyAlignment="1">
      <alignment horizontal="center" vertical="center"/>
    </xf>
    <xf numFmtId="0" fontId="20" fillId="8" borderId="166" xfId="3" applyFont="1" applyFill="1" applyBorder="1" applyAlignment="1">
      <alignment horizontal="center" vertical="center"/>
    </xf>
    <xf numFmtId="1" fontId="10" fillId="62" borderId="0" xfId="2" applyNumberFormat="1" applyFont="1" applyFill="1" applyAlignment="1" applyProtection="1">
      <alignment horizontal="center" vertical="center" wrapText="1"/>
      <protection hidden="1"/>
    </xf>
    <xf numFmtId="1" fontId="10" fillId="65" borderId="0" xfId="2" applyNumberFormat="1" applyFont="1" applyFill="1" applyAlignment="1" applyProtection="1">
      <alignment horizontal="center" vertical="center" wrapText="1"/>
      <protection hidden="1"/>
    </xf>
    <xf numFmtId="1" fontId="10" fillId="66" borderId="0" xfId="2" applyNumberFormat="1" applyFont="1" applyFill="1" applyAlignment="1" applyProtection="1">
      <alignment horizontal="center" vertical="center" wrapText="1"/>
      <protection hidden="1"/>
    </xf>
    <xf numFmtId="1" fontId="14" fillId="71" borderId="0" xfId="2" applyNumberFormat="1" applyFont="1" applyFill="1" applyAlignment="1" applyProtection="1">
      <alignment horizontal="center" vertical="center" wrapText="1"/>
      <protection hidden="1"/>
    </xf>
    <xf numFmtId="1" fontId="74" fillId="67" borderId="0" xfId="2" applyNumberFormat="1" applyFont="1" applyFill="1" applyAlignment="1" applyProtection="1">
      <alignment horizontal="center" vertical="center" wrapText="1"/>
      <protection hidden="1"/>
    </xf>
    <xf numFmtId="1" fontId="74" fillId="67" borderId="4" xfId="2" applyNumberFormat="1" applyFont="1" applyFill="1" applyBorder="1" applyAlignment="1" applyProtection="1">
      <alignment horizontal="center" vertical="center" wrapText="1"/>
      <protection hidden="1"/>
    </xf>
    <xf numFmtId="0" fontId="123" fillId="8" borderId="5" xfId="1" applyFont="1" applyFill="1" applyBorder="1" applyAlignment="1">
      <alignment horizontal="center" vertical="center"/>
    </xf>
    <xf numFmtId="0" fontId="123" fillId="8" borderId="0" xfId="1" applyFont="1" applyFill="1" applyAlignment="1">
      <alignment horizontal="center" vertical="center"/>
    </xf>
    <xf numFmtId="0" fontId="123" fillId="8" borderId="4" xfId="1" applyFont="1" applyFill="1" applyBorder="1" applyAlignment="1">
      <alignment horizontal="center" vertical="center"/>
    </xf>
    <xf numFmtId="1" fontId="13" fillId="65" borderId="0" xfId="2" applyNumberFormat="1" applyFont="1" applyFill="1" applyAlignment="1" applyProtection="1">
      <alignment horizontal="center" vertical="center" wrapText="1"/>
      <protection hidden="1"/>
    </xf>
    <xf numFmtId="1" fontId="13" fillId="65" borderId="4" xfId="2" applyNumberFormat="1" applyFont="1" applyFill="1" applyBorder="1" applyAlignment="1" applyProtection="1">
      <alignment horizontal="center" vertical="center" wrapText="1"/>
      <protection hidden="1"/>
    </xf>
    <xf numFmtId="1" fontId="13" fillId="66" borderId="0" xfId="2" applyNumberFormat="1" applyFont="1" applyFill="1" applyAlignment="1" applyProtection="1">
      <alignment horizontal="center" vertical="center" wrapText="1"/>
      <protection hidden="1"/>
    </xf>
    <xf numFmtId="1" fontId="13" fillId="66" borderId="4" xfId="2" applyNumberFormat="1" applyFont="1" applyFill="1" applyBorder="1" applyAlignment="1" applyProtection="1">
      <alignment horizontal="center" vertical="center" wrapText="1"/>
      <protection hidden="1"/>
    </xf>
    <xf numFmtId="1" fontId="13" fillId="62" borderId="0" xfId="2" applyNumberFormat="1" applyFont="1" applyFill="1" applyAlignment="1" applyProtection="1">
      <alignment horizontal="center" vertical="center" wrapText="1"/>
      <protection hidden="1"/>
    </xf>
    <xf numFmtId="1" fontId="13" fillId="62" borderId="4" xfId="2" applyNumberFormat="1" applyFont="1" applyFill="1" applyBorder="1" applyAlignment="1" applyProtection="1">
      <alignment horizontal="center" vertical="center" wrapText="1"/>
      <protection hidden="1"/>
    </xf>
    <xf numFmtId="1" fontId="14" fillId="64" borderId="4" xfId="2" applyNumberFormat="1" applyFont="1" applyFill="1" applyBorder="1" applyAlignment="1" applyProtection="1">
      <alignment horizontal="center" vertical="center" wrapText="1"/>
      <protection hidden="1"/>
    </xf>
    <xf numFmtId="1" fontId="74" fillId="61" borderId="0" xfId="2" applyNumberFormat="1" applyFont="1" applyFill="1" applyAlignment="1" applyProtection="1">
      <alignment horizontal="center" vertical="center" wrapText="1"/>
      <protection hidden="1"/>
    </xf>
    <xf numFmtId="1" fontId="74" fillId="61" borderId="4" xfId="2" applyNumberFormat="1" applyFont="1" applyFill="1" applyBorder="1" applyAlignment="1" applyProtection="1">
      <alignment horizontal="center" vertical="center" wrapText="1"/>
      <protection hidden="1"/>
    </xf>
    <xf numFmtId="1" fontId="10" fillId="10" borderId="0" xfId="2" applyNumberFormat="1" applyFont="1" applyFill="1" applyAlignment="1" applyProtection="1">
      <alignment horizontal="center" vertical="center" wrapText="1"/>
      <protection hidden="1"/>
    </xf>
    <xf numFmtId="1" fontId="10" fillId="10" borderId="4" xfId="2" applyNumberFormat="1" applyFont="1" applyFill="1" applyBorder="1" applyAlignment="1" applyProtection="1">
      <alignment horizontal="center" vertical="center" wrapText="1"/>
      <protection hidden="1"/>
    </xf>
    <xf numFmtId="1" fontId="13" fillId="57" borderId="0" xfId="2" applyNumberFormat="1" applyFont="1" applyFill="1" applyAlignment="1" applyProtection="1">
      <alignment horizontal="center" vertical="center" wrapText="1"/>
      <protection hidden="1"/>
    </xf>
    <xf numFmtId="1" fontId="13" fillId="57" borderId="4" xfId="2" applyNumberFormat="1" applyFont="1" applyFill="1" applyBorder="1" applyAlignment="1" applyProtection="1">
      <alignment horizontal="center" vertical="center" wrapText="1"/>
      <protection hidden="1"/>
    </xf>
    <xf numFmtId="1" fontId="10" fillId="54" borderId="4" xfId="2" applyNumberFormat="1" applyFont="1" applyFill="1" applyBorder="1" applyAlignment="1" applyProtection="1">
      <alignment horizontal="center" vertical="center" wrapText="1"/>
      <protection hidden="1"/>
    </xf>
    <xf numFmtId="1" fontId="13" fillId="55" borderId="0" xfId="2" applyNumberFormat="1" applyFont="1" applyFill="1" applyAlignment="1" applyProtection="1">
      <alignment horizontal="center" vertical="center" wrapText="1"/>
      <protection hidden="1"/>
    </xf>
    <xf numFmtId="1" fontId="13" fillId="55" borderId="4" xfId="2" applyNumberFormat="1" applyFont="1" applyFill="1" applyBorder="1" applyAlignment="1" applyProtection="1">
      <alignment horizontal="center" vertical="center" wrapText="1"/>
      <protection hidden="1"/>
    </xf>
    <xf numFmtId="1" fontId="13" fillId="51" borderId="0" xfId="2" applyNumberFormat="1" applyFont="1" applyFill="1" applyAlignment="1" applyProtection="1">
      <alignment horizontal="center" vertical="center" wrapText="1"/>
      <protection hidden="1"/>
    </xf>
    <xf numFmtId="1" fontId="13" fillId="51" borderId="4" xfId="2" applyNumberFormat="1" applyFont="1" applyFill="1" applyBorder="1" applyAlignment="1" applyProtection="1">
      <alignment horizontal="center" vertical="center" wrapText="1"/>
      <protection hidden="1"/>
    </xf>
    <xf numFmtId="0" fontId="15" fillId="82" borderId="0" xfId="1" applyFont="1" applyFill="1" applyAlignment="1">
      <alignment horizontal="center" vertical="center" wrapText="1"/>
    </xf>
    <xf numFmtId="0" fontId="17" fillId="82" borderId="122" xfId="3" applyFont="1" applyFill="1" applyBorder="1" applyAlignment="1">
      <alignment horizontal="center" vertical="top" wrapText="1"/>
    </xf>
    <xf numFmtId="0" fontId="17" fillId="82" borderId="123" xfId="3" applyFont="1" applyFill="1" applyBorder="1" applyAlignment="1">
      <alignment horizontal="center" vertical="top" wrapText="1"/>
    </xf>
    <xf numFmtId="0" fontId="17" fillId="82" borderId="124" xfId="3" applyFont="1" applyFill="1" applyBorder="1" applyAlignment="1">
      <alignment horizontal="center" vertical="top" wrapText="1"/>
    </xf>
    <xf numFmtId="0" fontId="17" fillId="82" borderId="6" xfId="3" applyFont="1" applyFill="1" applyBorder="1" applyAlignment="1">
      <alignment horizontal="center" vertical="top" wrapText="1"/>
    </xf>
    <xf numFmtId="0" fontId="17" fillId="82" borderId="0" xfId="3" applyFont="1" applyFill="1" applyAlignment="1">
      <alignment horizontal="center" vertical="top" wrapText="1"/>
    </xf>
    <xf numFmtId="0" fontId="17" fillId="82" borderId="7" xfId="3" applyFont="1" applyFill="1" applyBorder="1" applyAlignment="1">
      <alignment horizontal="center" vertical="top" wrapText="1"/>
    </xf>
    <xf numFmtId="0" fontId="17" fillId="82" borderId="128" xfId="3" applyFont="1" applyFill="1" applyBorder="1" applyAlignment="1">
      <alignment horizontal="center" vertical="top" wrapText="1"/>
    </xf>
    <xf numFmtId="0" fontId="17" fillId="82" borderId="119" xfId="3" applyFont="1" applyFill="1" applyBorder="1" applyAlignment="1">
      <alignment horizontal="center" vertical="top" wrapText="1"/>
    </xf>
    <xf numFmtId="0" fontId="17" fillId="82" borderId="129" xfId="3" applyFont="1" applyFill="1" applyBorder="1" applyAlignment="1">
      <alignment horizontal="center" vertical="top" wrapText="1"/>
    </xf>
    <xf numFmtId="0" fontId="15" fillId="47" borderId="0" xfId="1" applyFont="1" applyFill="1" applyAlignment="1">
      <alignment horizontal="center" vertical="center" wrapText="1"/>
    </xf>
    <xf numFmtId="0" fontId="198" fillId="12" borderId="0" xfId="1" applyFont="1" applyFill="1" applyAlignment="1">
      <alignment horizontal="center" vertical="center"/>
    </xf>
    <xf numFmtId="0" fontId="20" fillId="8" borderId="139" xfId="3" applyFont="1" applyFill="1" applyBorder="1" applyAlignment="1">
      <alignment horizontal="center" vertical="center"/>
    </xf>
    <xf numFmtId="1" fontId="10" fillId="8" borderId="195" xfId="2" applyNumberFormat="1" applyFont="1" applyFill="1" applyBorder="1" applyAlignment="1" applyProtection="1">
      <alignment horizontal="center" vertical="center" wrapText="1"/>
      <protection hidden="1"/>
    </xf>
    <xf numFmtId="1" fontId="10" fillId="8" borderId="196" xfId="2" applyNumberFormat="1" applyFont="1" applyFill="1" applyBorder="1" applyAlignment="1" applyProtection="1">
      <alignment horizontal="center" vertical="center" wrapText="1"/>
      <protection hidden="1"/>
    </xf>
    <xf numFmtId="1" fontId="10" fillId="8" borderId="165" xfId="2" applyNumberFormat="1" applyFont="1" applyFill="1" applyBorder="1" applyAlignment="1" applyProtection="1">
      <alignment horizontal="center" vertical="center" wrapText="1"/>
      <protection hidden="1"/>
    </xf>
    <xf numFmtId="1" fontId="10" fillId="8" borderId="166" xfId="2" applyNumberFormat="1" applyFont="1" applyFill="1" applyBorder="1" applyAlignment="1" applyProtection="1">
      <alignment horizontal="center" vertical="center" wrapText="1"/>
      <protection hidden="1"/>
    </xf>
    <xf numFmtId="0" fontId="26" fillId="8" borderId="195" xfId="3" applyFont="1" applyFill="1" applyBorder="1" applyAlignment="1">
      <alignment horizontal="center" vertical="center" wrapText="1"/>
    </xf>
    <xf numFmtId="0" fontId="26" fillId="8" borderId="196" xfId="3" applyFont="1" applyFill="1" applyBorder="1" applyAlignment="1">
      <alignment horizontal="center" vertical="center" wrapText="1"/>
    </xf>
    <xf numFmtId="0" fontId="26" fillId="8" borderId="165" xfId="3" applyFont="1" applyFill="1" applyBorder="1" applyAlignment="1">
      <alignment horizontal="center" vertical="center" wrapText="1"/>
    </xf>
    <xf numFmtId="0" fontId="26" fillId="8" borderId="166" xfId="3" applyFont="1" applyFill="1" applyBorder="1" applyAlignment="1">
      <alignment horizontal="center" vertical="center" wrapText="1"/>
    </xf>
    <xf numFmtId="0" fontId="10" fillId="8" borderId="178" xfId="3" applyFont="1" applyFill="1" applyBorder="1" applyAlignment="1">
      <alignment horizontal="center"/>
    </xf>
    <xf numFmtId="0" fontId="92" fillId="8" borderId="195" xfId="3" applyFont="1" applyFill="1" applyBorder="1" applyAlignment="1">
      <alignment horizontal="center" vertical="center"/>
    </xf>
    <xf numFmtId="0" fontId="92" fillId="8" borderId="196" xfId="3" applyFont="1" applyFill="1" applyBorder="1" applyAlignment="1">
      <alignment horizontal="center" vertical="center"/>
    </xf>
    <xf numFmtId="0" fontId="139" fillId="107" borderId="248" xfId="23" applyFont="1" applyFill="1" applyBorder="1" applyAlignment="1">
      <alignment horizontal="center" vertical="center"/>
    </xf>
    <xf numFmtId="0" fontId="139" fillId="107" borderId="249" xfId="23" applyFont="1" applyFill="1" applyBorder="1" applyAlignment="1">
      <alignment horizontal="center" vertical="center"/>
    </xf>
    <xf numFmtId="0" fontId="139" fillId="107" borderId="250" xfId="23" applyFont="1" applyFill="1" applyBorder="1" applyAlignment="1">
      <alignment horizontal="center" vertical="center"/>
    </xf>
    <xf numFmtId="1" fontId="8" fillId="9" borderId="61" xfId="2" applyNumberFormat="1" applyFont="1" applyFill="1" applyBorder="1" applyAlignment="1" applyProtection="1">
      <alignment horizontal="center" vertical="center" wrapText="1"/>
      <protection hidden="1"/>
    </xf>
    <xf numFmtId="1" fontId="8" fillId="10" borderId="61" xfId="2" applyNumberFormat="1" applyFont="1" applyFill="1" applyBorder="1" applyAlignment="1" applyProtection="1">
      <alignment horizontal="center" vertical="center" wrapText="1"/>
      <protection hidden="1"/>
    </xf>
    <xf numFmtId="1" fontId="8" fillId="31" borderId="61" xfId="2" applyNumberFormat="1" applyFont="1" applyFill="1" applyBorder="1" applyAlignment="1" applyProtection="1">
      <alignment horizontal="center" vertical="center" wrapText="1"/>
      <protection hidden="1"/>
    </xf>
    <xf numFmtId="1" fontId="8" fillId="17" borderId="61" xfId="2" applyNumberFormat="1" applyFont="1" applyFill="1" applyBorder="1" applyAlignment="1" applyProtection="1">
      <alignment horizontal="center" vertical="center" wrapText="1"/>
      <protection hidden="1"/>
    </xf>
    <xf numFmtId="1" fontId="8" fillId="16" borderId="61" xfId="2" applyNumberFormat="1" applyFont="1" applyFill="1" applyBorder="1" applyAlignment="1" applyProtection="1">
      <alignment horizontal="center" vertical="center" wrapText="1"/>
      <protection hidden="1"/>
    </xf>
    <xf numFmtId="1" fontId="104" fillId="72" borderId="61" xfId="2" applyNumberFormat="1" applyFont="1" applyFill="1" applyBorder="1" applyAlignment="1" applyProtection="1">
      <alignment horizontal="center" vertical="center" wrapText="1"/>
      <protection hidden="1"/>
    </xf>
    <xf numFmtId="1" fontId="104" fillId="104" borderId="61" xfId="2" applyNumberFormat="1" applyFont="1" applyFill="1" applyBorder="1" applyAlignment="1" applyProtection="1">
      <alignment horizontal="center" vertical="center" wrapText="1"/>
      <protection hidden="1"/>
    </xf>
    <xf numFmtId="2" fontId="191" fillId="103" borderId="61" xfId="2" applyNumberFormat="1" applyFont="1" applyFill="1" applyBorder="1" applyAlignment="1" applyProtection="1">
      <alignment horizontal="center" vertical="center" wrapText="1"/>
      <protection locked="0"/>
    </xf>
    <xf numFmtId="1" fontId="104" fillId="13" borderId="61" xfId="2" applyNumberFormat="1" applyFont="1" applyFill="1" applyBorder="1" applyAlignment="1" applyProtection="1">
      <alignment horizontal="center" vertical="center" wrapText="1"/>
      <protection hidden="1"/>
    </xf>
    <xf numFmtId="1" fontId="55" fillId="16" borderId="61" xfId="2" applyNumberFormat="1" applyFont="1" applyFill="1" applyBorder="1" applyAlignment="1" applyProtection="1">
      <alignment horizontal="center" vertical="center" wrapText="1"/>
      <protection hidden="1"/>
    </xf>
    <xf numFmtId="1" fontId="102" fillId="72" borderId="61" xfId="2" applyNumberFormat="1" applyFont="1" applyFill="1" applyBorder="1" applyAlignment="1" applyProtection="1">
      <alignment horizontal="center" vertical="center" wrapText="1"/>
      <protection hidden="1"/>
    </xf>
    <xf numFmtId="1" fontId="55" fillId="73" borderId="61" xfId="2" applyNumberFormat="1" applyFont="1" applyFill="1" applyBorder="1" applyAlignment="1" applyProtection="1">
      <alignment horizontal="center" vertical="center" wrapText="1"/>
      <protection hidden="1"/>
    </xf>
    <xf numFmtId="1" fontId="56" fillId="73" borderId="61" xfId="2" applyNumberFormat="1" applyFont="1" applyFill="1" applyBorder="1" applyAlignment="1" applyProtection="1">
      <alignment horizontal="center" vertical="center" wrapText="1"/>
      <protection hidden="1"/>
    </xf>
    <xf numFmtId="1" fontId="8" fillId="73" borderId="61" xfId="2" applyNumberFormat="1" applyFont="1" applyFill="1" applyBorder="1" applyAlignment="1" applyProtection="1">
      <alignment horizontal="center" vertical="center" wrapText="1"/>
      <protection hidden="1"/>
    </xf>
    <xf numFmtId="1" fontId="55" fillId="31" borderId="61" xfId="2" applyNumberFormat="1" applyFont="1" applyFill="1" applyBorder="1" applyAlignment="1" applyProtection="1">
      <alignment horizontal="center" vertical="center" wrapText="1"/>
      <protection hidden="1"/>
    </xf>
    <xf numFmtId="1" fontId="56" fillId="31" borderId="61" xfId="2" applyNumberFormat="1" applyFont="1" applyFill="1" applyBorder="1" applyAlignment="1" applyProtection="1">
      <alignment horizontal="center" vertical="center" wrapText="1"/>
      <protection hidden="1"/>
    </xf>
    <xf numFmtId="0" fontId="8" fillId="68" borderId="61" xfId="2" applyFont="1" applyFill="1" applyBorder="1" applyAlignment="1">
      <alignment horizontal="center" vertical="center" wrapText="1"/>
    </xf>
    <xf numFmtId="1" fontId="8" fillId="9" borderId="61" xfId="2" applyNumberFormat="1" applyFont="1" applyFill="1" applyBorder="1" applyAlignment="1" applyProtection="1">
      <alignment horizontal="center" vertical="center"/>
      <protection hidden="1"/>
    </xf>
    <xf numFmtId="1" fontId="104" fillId="71" borderId="61" xfId="2" applyNumberFormat="1" applyFont="1" applyFill="1" applyBorder="1" applyAlignment="1" applyProtection="1">
      <alignment horizontal="center" vertical="center" wrapText="1"/>
      <protection hidden="1"/>
    </xf>
    <xf numFmtId="1" fontId="104" fillId="70" borderId="61" xfId="2" applyNumberFormat="1" applyFont="1" applyFill="1" applyBorder="1" applyAlignment="1" applyProtection="1">
      <alignment horizontal="center" vertical="center" wrapText="1"/>
      <protection hidden="1"/>
    </xf>
    <xf numFmtId="1" fontId="55" fillId="9" borderId="61" xfId="2" applyNumberFormat="1" applyFont="1" applyFill="1" applyBorder="1" applyAlignment="1" applyProtection="1">
      <alignment horizontal="center" vertical="center" wrapText="1"/>
      <protection hidden="1"/>
    </xf>
    <xf numFmtId="1" fontId="56" fillId="9" borderId="61" xfId="2" applyNumberFormat="1" applyFont="1" applyFill="1" applyBorder="1" applyAlignment="1" applyProtection="1">
      <alignment horizontal="center" vertical="center" wrapText="1"/>
      <protection hidden="1"/>
    </xf>
    <xf numFmtId="1" fontId="56" fillId="10" borderId="61" xfId="2" applyNumberFormat="1" applyFont="1" applyFill="1" applyBorder="1" applyAlignment="1" applyProtection="1">
      <alignment horizontal="center" vertical="center" wrapText="1"/>
      <protection hidden="1"/>
    </xf>
    <xf numFmtId="1" fontId="104" fillId="67" borderId="61" xfId="2" applyNumberFormat="1" applyFont="1" applyFill="1" applyBorder="1" applyAlignment="1" applyProtection="1">
      <alignment horizontal="center" vertical="center" wrapText="1"/>
      <protection hidden="1"/>
    </xf>
    <xf numFmtId="1" fontId="55" fillId="10" borderId="61" xfId="2" applyNumberFormat="1" applyFont="1" applyFill="1" applyBorder="1" applyAlignment="1" applyProtection="1">
      <alignment horizontal="center" vertical="center" wrapText="1"/>
      <protection hidden="1"/>
    </xf>
    <xf numFmtId="1" fontId="8" fillId="66" borderId="61" xfId="2" applyNumberFormat="1" applyFont="1" applyFill="1" applyBorder="1" applyAlignment="1" applyProtection="1">
      <alignment horizontal="center" vertical="center" wrapText="1"/>
      <protection hidden="1"/>
    </xf>
    <xf numFmtId="1" fontId="55" fillId="65" borderId="61" xfId="2" applyNumberFormat="1" applyFont="1" applyFill="1" applyBorder="1" applyAlignment="1" applyProtection="1">
      <alignment horizontal="center" vertical="center" wrapText="1"/>
      <protection hidden="1"/>
    </xf>
    <xf numFmtId="1" fontId="102" fillId="64" borderId="61" xfId="2" applyNumberFormat="1" applyFont="1" applyFill="1" applyBorder="1" applyAlignment="1" applyProtection="1">
      <alignment horizontal="center" vertical="center" wrapText="1"/>
      <protection hidden="1"/>
    </xf>
    <xf numFmtId="1" fontId="346" fillId="64" borderId="61" xfId="2" applyNumberFormat="1" applyFont="1" applyFill="1" applyBorder="1" applyAlignment="1" applyProtection="1">
      <alignment horizontal="center" vertical="center" wrapText="1"/>
      <protection hidden="1"/>
    </xf>
    <xf numFmtId="2" fontId="347" fillId="103" borderId="61" xfId="2" applyNumberFormat="1" applyFont="1" applyFill="1" applyBorder="1" applyAlignment="1" applyProtection="1">
      <alignment horizontal="center" vertical="center" wrapText="1"/>
      <protection locked="0"/>
    </xf>
    <xf numFmtId="1" fontId="8" fillId="62" borderId="61" xfId="2" applyNumberFormat="1" applyFont="1" applyFill="1" applyBorder="1" applyAlignment="1" applyProtection="1">
      <alignment horizontal="center" vertical="center" wrapText="1"/>
      <protection hidden="1"/>
    </xf>
    <xf numFmtId="1" fontId="104" fillId="61" borderId="61" xfId="2" applyNumberFormat="1" applyFont="1" applyFill="1" applyBorder="1" applyAlignment="1" applyProtection="1">
      <alignment horizontal="center" vertical="center" wrapText="1"/>
      <protection hidden="1"/>
    </xf>
    <xf numFmtId="1" fontId="8" fillId="57" borderId="61" xfId="2" applyNumberFormat="1" applyFont="1" applyFill="1" applyBorder="1" applyAlignment="1" applyProtection="1">
      <alignment horizontal="center" vertical="center" wrapText="1"/>
      <protection hidden="1"/>
    </xf>
    <xf numFmtId="1" fontId="8" fillId="55" borderId="61" xfId="2" applyNumberFormat="1" applyFont="1" applyFill="1" applyBorder="1" applyAlignment="1" applyProtection="1">
      <alignment horizontal="center" vertical="center" wrapText="1"/>
      <protection hidden="1"/>
    </xf>
    <xf numFmtId="1" fontId="55" fillId="54" borderId="61" xfId="2" applyNumberFormat="1" applyFont="1" applyFill="1" applyBorder="1" applyAlignment="1" applyProtection="1">
      <alignment horizontal="center" vertical="center" wrapText="1"/>
      <protection hidden="1"/>
    </xf>
    <xf numFmtId="1" fontId="56" fillId="54" borderId="61" xfId="2" applyNumberFormat="1" applyFont="1" applyFill="1" applyBorder="1" applyAlignment="1" applyProtection="1">
      <alignment horizontal="center" vertical="center" wrapText="1"/>
      <protection hidden="1"/>
    </xf>
    <xf numFmtId="1" fontId="8" fillId="51" borderId="61" xfId="2" applyNumberFormat="1" applyFont="1" applyFill="1" applyBorder="1" applyAlignment="1" applyProtection="1">
      <alignment horizontal="center" vertical="center" wrapText="1"/>
      <protection hidden="1"/>
    </xf>
    <xf numFmtId="1" fontId="8" fillId="17" borderId="61" xfId="2" applyNumberFormat="1" applyFont="1" applyFill="1" applyBorder="1" applyAlignment="1" applyProtection="1">
      <alignment horizontal="center" vertical="center"/>
      <protection hidden="1"/>
    </xf>
    <xf numFmtId="1" fontId="346" fillId="72" borderId="61" xfId="2" applyNumberFormat="1" applyFont="1" applyFill="1" applyBorder="1" applyAlignment="1" applyProtection="1">
      <alignment horizontal="center" vertical="center" wrapText="1"/>
      <protection hidden="1"/>
    </xf>
    <xf numFmtId="1" fontId="56" fillId="16" borderId="61" xfId="2" applyNumberFormat="1" applyFont="1" applyFill="1" applyBorder="1" applyAlignment="1" applyProtection="1">
      <alignment horizontal="center" vertical="center" wrapText="1"/>
      <protection hidden="1"/>
    </xf>
    <xf numFmtId="0" fontId="13" fillId="16" borderId="61" xfId="2" applyFont="1" applyFill="1" applyBorder="1" applyAlignment="1">
      <alignment horizontal="left" vertical="center" wrapText="1"/>
    </xf>
    <xf numFmtId="0" fontId="4" fillId="8" borderId="0" xfId="18" applyFont="1" applyFill="1" applyAlignment="1">
      <alignment horizontal="left" vertical="center" wrapText="1"/>
    </xf>
    <xf numFmtId="0" fontId="4" fillId="8" borderId="225" xfId="18" applyFont="1" applyFill="1" applyBorder="1" applyAlignment="1">
      <alignment horizontal="left" vertical="center" wrapText="1"/>
    </xf>
    <xf numFmtId="0" fontId="8" fillId="6" borderId="25" xfId="2" applyFont="1" applyFill="1" applyBorder="1" applyAlignment="1" applyProtection="1">
      <alignment horizontal="center" vertical="center" textRotation="90"/>
      <protection locked="0"/>
    </xf>
    <xf numFmtId="0" fontId="8" fillId="6" borderId="3" xfId="2" applyFont="1" applyFill="1" applyBorder="1" applyAlignment="1" applyProtection="1">
      <alignment horizontal="center" vertical="center" textRotation="90"/>
      <protection locked="0"/>
    </xf>
    <xf numFmtId="0" fontId="71" fillId="6" borderId="0" xfId="2" applyFont="1" applyFill="1" applyAlignment="1" applyProtection="1">
      <alignment horizontal="center" vertical="center"/>
      <protection hidden="1"/>
    </xf>
    <xf numFmtId="1" fontId="71" fillId="9" borderId="24" xfId="2" applyNumberFormat="1" applyFont="1" applyFill="1" applyBorder="1" applyAlignment="1" applyProtection="1">
      <alignment horizontal="center" vertical="center"/>
      <protection hidden="1"/>
    </xf>
    <xf numFmtId="0" fontId="26" fillId="74" borderId="174" xfId="2" applyFont="1" applyFill="1" applyBorder="1" applyAlignment="1" applyProtection="1">
      <alignment horizontal="center" vertical="center" wrapText="1"/>
      <protection locked="0"/>
    </xf>
    <xf numFmtId="0" fontId="26" fillId="74" borderId="194" xfId="2" applyFont="1" applyFill="1" applyBorder="1" applyAlignment="1">
      <alignment horizontal="center" vertical="center" wrapText="1"/>
    </xf>
    <xf numFmtId="0" fontId="26" fillId="74" borderId="50" xfId="2" applyFont="1" applyFill="1" applyBorder="1" applyAlignment="1">
      <alignment horizontal="center" vertical="center" wrapText="1"/>
    </xf>
    <xf numFmtId="0" fontId="59" fillId="28" borderId="236" xfId="2" applyFont="1" applyFill="1" applyBorder="1" applyAlignment="1" applyProtection="1">
      <alignment horizontal="center" vertical="center" wrapText="1"/>
      <protection hidden="1"/>
    </xf>
    <xf numFmtId="0" fontId="59" fillId="28" borderId="66" xfId="2" applyFont="1" applyFill="1" applyBorder="1" applyAlignment="1" applyProtection="1">
      <alignment horizontal="center" vertical="center" wrapText="1"/>
      <protection hidden="1"/>
    </xf>
    <xf numFmtId="0" fontId="26" fillId="74" borderId="252" xfId="2" applyFont="1" applyFill="1" applyBorder="1" applyAlignment="1">
      <alignment horizontal="center" vertical="center" wrapText="1"/>
    </xf>
    <xf numFmtId="0" fontId="59" fillId="28" borderId="253" xfId="2" applyFont="1" applyFill="1" applyBorder="1" applyAlignment="1" applyProtection="1">
      <alignment horizontal="center" vertical="center" wrapText="1"/>
      <protection hidden="1"/>
    </xf>
    <xf numFmtId="0" fontId="90" fillId="6" borderId="260" xfId="2" applyFont="1" applyFill="1" applyBorder="1" applyAlignment="1">
      <alignment horizontal="center" vertical="center" wrapText="1"/>
    </xf>
    <xf numFmtId="0" fontId="90" fillId="6" borderId="262" xfId="2" applyFont="1" applyFill="1" applyBorder="1" applyAlignment="1">
      <alignment horizontal="center" vertical="center" wrapText="1"/>
    </xf>
    <xf numFmtId="0" fontId="26" fillId="59" borderId="174" xfId="2" applyFont="1" applyFill="1" applyBorder="1" applyAlignment="1">
      <alignment horizontal="center" vertical="center" wrapText="1"/>
    </xf>
    <xf numFmtId="0" fontId="17" fillId="8" borderId="174" xfId="2" applyFont="1" applyFill="1" applyBorder="1" applyAlignment="1">
      <alignment horizontal="center" vertical="center" wrapText="1"/>
    </xf>
    <xf numFmtId="0" fontId="17" fillId="8" borderId="20" xfId="2" applyFont="1" applyFill="1" applyBorder="1" applyAlignment="1">
      <alignment horizontal="center" vertical="center" wrapText="1"/>
    </xf>
    <xf numFmtId="0" fontId="26" fillId="8" borderId="199" xfId="2" applyFont="1" applyFill="1" applyBorder="1" applyAlignment="1">
      <alignment horizontal="center" vertical="center" wrapText="1"/>
    </xf>
    <xf numFmtId="0" fontId="94" fillId="14" borderId="24" xfId="10" applyFont="1" applyFill="1" applyBorder="1" applyAlignment="1" applyProtection="1">
      <alignment horizontal="center" vertical="center"/>
      <protection locked="0"/>
    </xf>
    <xf numFmtId="0" fontId="94" fillId="14" borderId="0" xfId="10" applyFont="1" applyFill="1" applyAlignment="1" applyProtection="1">
      <alignment horizontal="center" vertical="center"/>
      <protection locked="0"/>
    </xf>
    <xf numFmtId="0" fontId="63" fillId="6" borderId="0" xfId="0" applyFont="1" applyFill="1" applyAlignment="1">
      <alignment horizontal="center" vertical="center"/>
    </xf>
    <xf numFmtId="0" fontId="10" fillId="24" borderId="0" xfId="0" applyFont="1" applyFill="1" applyAlignment="1">
      <alignment horizontal="center" vertical="center" wrapText="1"/>
    </xf>
    <xf numFmtId="0" fontId="92" fillId="6" borderId="0" xfId="0" applyFont="1" applyFill="1" applyAlignment="1">
      <alignment horizontal="center" wrapText="1"/>
    </xf>
    <xf numFmtId="0" fontId="92" fillId="6" borderId="178" xfId="0" applyFont="1" applyFill="1" applyBorder="1" applyAlignment="1">
      <alignment horizontal="center" wrapText="1"/>
    </xf>
    <xf numFmtId="0" fontId="20" fillId="24" borderId="0" xfId="0" applyFont="1" applyFill="1" applyAlignment="1">
      <alignment horizontal="center" vertical="center"/>
    </xf>
    <xf numFmtId="0" fontId="20" fillId="24" borderId="185" xfId="0" applyFont="1" applyFill="1" applyBorder="1" applyAlignment="1">
      <alignment horizontal="center" vertical="center"/>
    </xf>
    <xf numFmtId="0" fontId="20" fillId="24" borderId="186" xfId="0" applyFont="1" applyFill="1" applyBorder="1" applyAlignment="1">
      <alignment horizontal="center" vertical="center"/>
    </xf>
    <xf numFmtId="0" fontId="324" fillId="24" borderId="0" xfId="0" applyFont="1" applyFill="1" applyAlignment="1">
      <alignment horizontal="center" vertical="center" wrapText="1"/>
    </xf>
    <xf numFmtId="0" fontId="324" fillId="24" borderId="186" xfId="0" applyFont="1" applyFill="1" applyBorder="1" applyAlignment="1">
      <alignment horizontal="center" vertical="center" wrapText="1"/>
    </xf>
    <xf numFmtId="0" fontId="42" fillId="27" borderId="21" xfId="2" applyFont="1" applyFill="1" applyBorder="1" applyAlignment="1">
      <alignment horizontal="center" vertical="center"/>
    </xf>
    <xf numFmtId="0" fontId="42" fillId="27" borderId="0" xfId="2" applyFont="1" applyFill="1" applyAlignment="1">
      <alignment horizontal="center" vertical="center"/>
    </xf>
    <xf numFmtId="0" fontId="60" fillId="44" borderId="191" xfId="1" applyFont="1" applyFill="1" applyBorder="1" applyAlignment="1">
      <alignment horizontal="center" vertical="center"/>
    </xf>
    <xf numFmtId="0" fontId="60" fillId="44" borderId="192" xfId="1" applyFont="1" applyFill="1" applyBorder="1" applyAlignment="1">
      <alignment horizontal="center" vertical="center"/>
    </xf>
    <xf numFmtId="0" fontId="10" fillId="6" borderId="0" xfId="0" applyFont="1" applyFill="1" applyAlignment="1">
      <alignment horizontal="center" vertical="center"/>
    </xf>
    <xf numFmtId="0" fontId="10" fillId="6" borderId="55" xfId="0" applyFont="1" applyFill="1" applyBorder="1" applyAlignment="1">
      <alignment horizontal="center" vertical="center"/>
    </xf>
    <xf numFmtId="0" fontId="326" fillId="6" borderId="0" xfId="0" applyFont="1" applyFill="1" applyAlignment="1">
      <alignment horizontal="center" vertical="center" wrapText="1"/>
    </xf>
    <xf numFmtId="0" fontId="50" fillId="27" borderId="0" xfId="2" applyFont="1" applyFill="1" applyAlignment="1">
      <alignment horizontal="center" vertical="center" wrapText="1"/>
    </xf>
    <xf numFmtId="0" fontId="2" fillId="16" borderId="0" xfId="2" applyFont="1" applyFill="1" applyAlignment="1">
      <alignment horizontal="center" vertical="center" wrapText="1"/>
    </xf>
    <xf numFmtId="0" fontId="13" fillId="6" borderId="193" xfId="2" applyFont="1" applyFill="1" applyBorder="1" applyAlignment="1">
      <alignment horizontal="center"/>
    </xf>
    <xf numFmtId="0" fontId="13" fillId="6" borderId="174" xfId="2" applyFont="1" applyFill="1" applyBorder="1" applyAlignment="1">
      <alignment horizontal="center"/>
    </xf>
    <xf numFmtId="0" fontId="13" fillId="6" borderId="199" xfId="2" applyFont="1" applyFill="1" applyBorder="1" applyAlignment="1">
      <alignment horizontal="center"/>
    </xf>
    <xf numFmtId="0" fontId="39" fillId="5" borderId="25" xfId="2" applyFont="1" applyFill="1" applyBorder="1" applyAlignment="1" applyProtection="1">
      <alignment horizontal="center" vertical="center" wrapText="1"/>
      <protection hidden="1"/>
    </xf>
    <xf numFmtId="0" fontId="39" fillId="5" borderId="24" xfId="2" applyFont="1" applyFill="1" applyBorder="1" applyAlignment="1" applyProtection="1">
      <alignment horizontal="center" vertical="center" wrapText="1"/>
      <protection hidden="1"/>
    </xf>
    <xf numFmtId="0" fontId="39" fillId="5" borderId="23" xfId="2" applyFont="1" applyFill="1" applyBorder="1" applyAlignment="1" applyProtection="1">
      <alignment horizontal="center" vertical="center" wrapText="1"/>
      <protection hidden="1"/>
    </xf>
    <xf numFmtId="0" fontId="39" fillId="5" borderId="5" xfId="2" applyFont="1" applyFill="1" applyBorder="1" applyAlignment="1" applyProtection="1">
      <alignment horizontal="center" vertical="center" wrapText="1"/>
      <protection hidden="1"/>
    </xf>
    <xf numFmtId="0" fontId="39" fillId="5" borderId="0" xfId="2" applyFont="1" applyFill="1" applyAlignment="1" applyProtection="1">
      <alignment horizontal="center" vertical="center" wrapText="1"/>
      <protection hidden="1"/>
    </xf>
    <xf numFmtId="0" fontId="39" fillId="5" borderId="4" xfId="2" applyFont="1" applyFill="1" applyBorder="1" applyAlignment="1" applyProtection="1">
      <alignment horizontal="center" vertical="center" wrapText="1"/>
      <protection hidden="1"/>
    </xf>
    <xf numFmtId="0" fontId="39" fillId="5" borderId="3" xfId="2" applyFont="1" applyFill="1" applyBorder="1" applyAlignment="1" applyProtection="1">
      <alignment horizontal="center" vertical="center" wrapText="1"/>
      <protection hidden="1"/>
    </xf>
    <xf numFmtId="0" fontId="39" fillId="5" borderId="2" xfId="2" applyFont="1" applyFill="1" applyBorder="1" applyAlignment="1" applyProtection="1">
      <alignment horizontal="center" vertical="center" wrapText="1"/>
      <protection hidden="1"/>
    </xf>
    <xf numFmtId="0" fontId="39" fillId="5" borderId="1" xfId="2" applyFont="1" applyFill="1" applyBorder="1" applyAlignment="1" applyProtection="1">
      <alignment horizontal="center" vertical="center" wrapText="1"/>
      <protection hidden="1"/>
    </xf>
    <xf numFmtId="0" fontId="13" fillId="33" borderId="197" xfId="1" applyFont="1" applyFill="1" applyBorder="1" applyAlignment="1">
      <alignment horizontal="center" vertical="center"/>
    </xf>
    <xf numFmtId="0" fontId="13" fillId="33" borderId="178" xfId="1" applyFont="1" applyFill="1" applyBorder="1" applyAlignment="1">
      <alignment horizontal="center" vertical="center"/>
    </xf>
    <xf numFmtId="0" fontId="13" fillId="33" borderId="198" xfId="1" applyFont="1" applyFill="1" applyBorder="1" applyAlignment="1">
      <alignment horizontal="center" vertical="center"/>
    </xf>
    <xf numFmtId="1" fontId="14" fillId="70" borderId="61" xfId="2" applyNumberFormat="1" applyFont="1" applyFill="1" applyBorder="1" applyAlignment="1" applyProtection="1">
      <alignment horizontal="center" vertical="center" wrapText="1"/>
      <protection hidden="1"/>
    </xf>
    <xf numFmtId="0" fontId="13" fillId="8" borderId="24" xfId="2" applyFont="1" applyFill="1" applyBorder="1" applyAlignment="1" applyProtection="1">
      <alignment horizontal="center" vertical="center"/>
      <protection hidden="1"/>
    </xf>
    <xf numFmtId="0" fontId="13" fillId="8" borderId="2" xfId="2" applyFont="1" applyFill="1" applyBorder="1" applyAlignment="1" applyProtection="1">
      <alignment horizontal="center" vertical="center"/>
      <protection hidden="1"/>
    </xf>
    <xf numFmtId="0" fontId="26" fillId="74" borderId="273" xfId="2" applyFont="1" applyFill="1" applyBorder="1" applyAlignment="1" applyProtection="1">
      <alignment horizontal="center" vertical="center" wrapText="1"/>
      <protection locked="0"/>
    </xf>
    <xf numFmtId="0" fontId="38" fillId="6" borderId="24" xfId="2" applyFont="1" applyFill="1" applyBorder="1" applyAlignment="1" applyProtection="1">
      <alignment horizontal="center" vertical="center"/>
      <protection hidden="1"/>
    </xf>
    <xf numFmtId="0" fontId="38" fillId="6" borderId="23" xfId="2" applyFont="1" applyFill="1" applyBorder="1" applyAlignment="1" applyProtection="1">
      <alignment horizontal="center" vertical="center"/>
      <protection hidden="1"/>
    </xf>
    <xf numFmtId="0" fontId="329" fillId="8" borderId="0" xfId="2" applyFont="1" applyFill="1" applyAlignment="1" applyProtection="1">
      <alignment horizontal="center" vertical="center" wrapText="1"/>
      <protection hidden="1"/>
    </xf>
    <xf numFmtId="0" fontId="329" fillId="8" borderId="4" xfId="2" applyFont="1" applyFill="1" applyBorder="1" applyAlignment="1" applyProtection="1">
      <alignment horizontal="center" vertical="center" wrapText="1"/>
      <protection hidden="1"/>
    </xf>
    <xf numFmtId="0" fontId="329" fillId="8" borderId="2" xfId="2" applyFont="1" applyFill="1" applyBorder="1" applyAlignment="1" applyProtection="1">
      <alignment horizontal="center" vertical="center" wrapText="1"/>
      <protection hidden="1"/>
    </xf>
    <xf numFmtId="0" fontId="329" fillId="8" borderId="1" xfId="2" applyFont="1" applyFill="1" applyBorder="1" applyAlignment="1" applyProtection="1">
      <alignment horizontal="center" vertical="center" wrapText="1"/>
      <protection hidden="1"/>
    </xf>
    <xf numFmtId="0" fontId="287" fillId="28" borderId="0" xfId="0" applyFont="1" applyFill="1" applyAlignment="1">
      <alignment horizontal="center" vertical="center"/>
    </xf>
    <xf numFmtId="0" fontId="2" fillId="64" borderId="200" xfId="0" applyFont="1" applyFill="1" applyBorder="1" applyAlignment="1">
      <alignment horizontal="center" vertical="center"/>
    </xf>
    <xf numFmtId="0" fontId="2" fillId="64" borderId="201" xfId="0" applyFont="1" applyFill="1" applyBorder="1" applyAlignment="1">
      <alignment horizontal="center" vertical="center"/>
    </xf>
    <xf numFmtId="0" fontId="2" fillId="64" borderId="202" xfId="0" applyFont="1" applyFill="1" applyBorder="1" applyAlignment="1">
      <alignment horizontal="center" vertical="center"/>
    </xf>
    <xf numFmtId="0" fontId="14" fillId="50" borderId="0" xfId="2" applyFont="1" applyFill="1" applyAlignment="1" applyProtection="1">
      <alignment horizontal="center" vertical="center" textRotation="90"/>
      <protection locked="0"/>
    </xf>
    <xf numFmtId="0" fontId="13" fillId="24" borderId="0" xfId="0" applyFont="1" applyFill="1" applyAlignment="1">
      <alignment horizontal="center" vertical="center"/>
    </xf>
    <xf numFmtId="0" fontId="76" fillId="27" borderId="0" xfId="2" applyFont="1" applyFill="1" applyAlignment="1" applyProtection="1">
      <alignment horizontal="center" vertical="center" wrapText="1"/>
      <protection hidden="1"/>
    </xf>
    <xf numFmtId="0" fontId="110" fillId="8" borderId="215" xfId="16" applyFont="1" applyFill="1" applyBorder="1" applyAlignment="1">
      <alignment horizontal="center" vertical="center"/>
    </xf>
    <xf numFmtId="0" fontId="110" fillId="8" borderId="186" xfId="16" applyFont="1" applyFill="1" applyBorder="1" applyAlignment="1">
      <alignment horizontal="center" vertical="center"/>
    </xf>
    <xf numFmtId="0" fontId="69" fillId="8" borderId="215" xfId="16" applyFont="1" applyFill="1" applyBorder="1" applyAlignment="1">
      <alignment horizontal="center" vertical="center"/>
    </xf>
    <xf numFmtId="0" fontId="69" fillId="8" borderId="186" xfId="16" applyFont="1" applyFill="1" applyBorder="1" applyAlignment="1">
      <alignment horizontal="center" vertical="center"/>
    </xf>
    <xf numFmtId="164" fontId="28" fillId="8" borderId="215" xfId="2" applyNumberFormat="1" applyFont="1" applyFill="1" applyBorder="1" applyAlignment="1">
      <alignment horizontal="center" vertical="center" wrapText="1"/>
    </xf>
    <xf numFmtId="164" fontId="28" fillId="8" borderId="186" xfId="2" applyNumberFormat="1" applyFont="1" applyFill="1" applyBorder="1" applyAlignment="1">
      <alignment horizontal="center" vertical="center" wrapText="1"/>
    </xf>
    <xf numFmtId="0" fontId="90" fillId="6" borderId="216" xfId="2" applyFont="1" applyFill="1" applyBorder="1" applyAlignment="1">
      <alignment horizontal="center" vertical="center" wrapText="1"/>
    </xf>
    <xf numFmtId="0" fontId="90" fillId="6" borderId="218" xfId="2" applyFont="1" applyFill="1" applyBorder="1" applyAlignment="1">
      <alignment horizontal="center" vertical="center" wrapText="1"/>
    </xf>
    <xf numFmtId="0" fontId="26" fillId="59" borderId="214" xfId="2" applyFont="1" applyFill="1" applyBorder="1" applyAlignment="1">
      <alignment horizontal="center" vertical="center" wrapText="1"/>
    </xf>
    <xf numFmtId="0" fontId="26" fillId="59" borderId="217" xfId="2" applyFont="1" applyFill="1" applyBorder="1" applyAlignment="1">
      <alignment horizontal="center" vertical="center" wrapText="1"/>
    </xf>
    <xf numFmtId="0" fontId="17" fillId="8" borderId="215" xfId="2" applyFont="1" applyFill="1" applyBorder="1" applyAlignment="1">
      <alignment horizontal="center" vertical="center" wrapText="1"/>
    </xf>
    <xf numFmtId="0" fontId="17" fillId="8" borderId="186" xfId="2" applyFont="1" applyFill="1" applyBorder="1" applyAlignment="1">
      <alignment horizontal="center" vertical="center" wrapText="1"/>
    </xf>
    <xf numFmtId="0" fontId="26" fillId="8" borderId="215" xfId="2" applyFont="1" applyFill="1" applyBorder="1" applyAlignment="1">
      <alignment horizontal="center" vertical="center" wrapText="1"/>
    </xf>
    <xf numFmtId="0" fontId="26" fillId="8" borderId="186" xfId="2" applyFont="1" applyFill="1" applyBorder="1" applyAlignment="1">
      <alignment horizontal="center" vertical="center" wrapText="1"/>
    </xf>
    <xf numFmtId="0" fontId="36" fillId="47" borderId="0" xfId="0" applyFont="1" applyFill="1" applyAlignment="1">
      <alignment horizontal="center" vertical="center"/>
    </xf>
    <xf numFmtId="164" fontId="339" fillId="8" borderId="0" xfId="10" applyNumberFormat="1" applyFont="1" applyFill="1" applyAlignment="1">
      <alignment horizontal="center" vertical="center" wrapText="1"/>
    </xf>
    <xf numFmtId="164" fontId="339" fillId="8" borderId="2" xfId="10" applyNumberFormat="1" applyFont="1" applyFill="1" applyBorder="1" applyAlignment="1">
      <alignment horizontal="center" vertical="center" wrapText="1"/>
    </xf>
    <xf numFmtId="0" fontId="338" fillId="24" borderId="4" xfId="2" applyFont="1" applyFill="1" applyBorder="1" applyAlignment="1" applyProtection="1">
      <alignment horizontal="center" vertical="center"/>
      <protection hidden="1"/>
    </xf>
    <xf numFmtId="0" fontId="338" fillId="24" borderId="1" xfId="2" applyFont="1" applyFill="1" applyBorder="1" applyAlignment="1" applyProtection="1">
      <alignment horizontal="center" vertical="center"/>
      <protection hidden="1"/>
    </xf>
    <xf numFmtId="0" fontId="26" fillId="74" borderId="60" xfId="2" applyFont="1" applyFill="1" applyBorder="1" applyAlignment="1">
      <alignment horizontal="center" vertical="center" wrapText="1"/>
    </xf>
    <xf numFmtId="0" fontId="59" fillId="28" borderId="67" xfId="2" applyFont="1" applyFill="1" applyBorder="1" applyAlignment="1" applyProtection="1">
      <alignment horizontal="center" vertical="center" wrapText="1"/>
      <protection hidden="1"/>
    </xf>
    <xf numFmtId="1" fontId="8" fillId="9" borderId="61" xfId="2" applyNumberFormat="1" applyFont="1" applyFill="1" applyBorder="1" applyAlignment="1" applyProtection="1">
      <alignment vertical="center" wrapText="1"/>
      <protection hidden="1"/>
    </xf>
    <xf numFmtId="0" fontId="13" fillId="16" borderId="61" xfId="2" applyFont="1" applyFill="1" applyBorder="1" applyAlignment="1">
      <alignment vertical="center" wrapText="1"/>
    </xf>
    <xf numFmtId="0" fontId="4" fillId="8" borderId="0" xfId="18" applyFont="1" applyFill="1" applyAlignment="1">
      <alignment vertical="center" wrapText="1"/>
    </xf>
    <xf numFmtId="0" fontId="4" fillId="8" borderId="225" xfId="18" applyFont="1" applyFill="1" applyBorder="1" applyAlignment="1">
      <alignment vertical="center" wrapText="1"/>
    </xf>
    <xf numFmtId="0" fontId="5" fillId="16" borderId="0" xfId="2" applyFont="1" applyFill="1" applyBorder="1" applyAlignment="1" applyProtection="1">
      <alignment horizontal="center" vertical="center"/>
      <protection hidden="1"/>
    </xf>
    <xf numFmtId="0" fontId="31" fillId="8" borderId="0" xfId="2" applyFont="1" applyFill="1" applyBorder="1" applyAlignment="1" applyProtection="1">
      <alignment horizontal="left" vertical="center"/>
      <protection locked="0"/>
    </xf>
    <xf numFmtId="0" fontId="0" fillId="8" borderId="0" xfId="0" applyFill="1" applyBorder="1" applyAlignment="1">
      <alignment vertical="center"/>
    </xf>
    <xf numFmtId="0" fontId="26" fillId="74" borderId="268" xfId="2" applyFont="1" applyFill="1" applyBorder="1" applyAlignment="1">
      <alignment horizontal="center" vertical="center" wrapText="1"/>
    </xf>
    <xf numFmtId="0" fontId="28" fillId="0" borderId="0" xfId="0" applyFont="1"/>
    <xf numFmtId="0" fontId="71" fillId="16" borderId="61" xfId="2" applyFont="1" applyFill="1" applyBorder="1" applyAlignment="1">
      <alignment horizontal="center" vertical="center"/>
    </xf>
    <xf numFmtId="0" fontId="74" fillId="12" borderId="61" xfId="2" applyFont="1" applyFill="1" applyBorder="1" applyAlignment="1">
      <alignment horizontal="left" vertical="center" wrapText="1"/>
    </xf>
    <xf numFmtId="0" fontId="33" fillId="12" borderId="26" xfId="4" applyFont="1" applyFill="1" applyBorder="1" applyAlignment="1">
      <alignment horizontal="center" vertical="center"/>
    </xf>
    <xf numFmtId="0" fontId="5" fillId="12" borderId="26" xfId="4" applyFont="1" applyFill="1" applyBorder="1" applyAlignment="1">
      <alignment horizontal="center" vertical="center"/>
    </xf>
    <xf numFmtId="0" fontId="10" fillId="12" borderId="0" xfId="2" applyFont="1" applyFill="1" applyAlignment="1" applyProtection="1">
      <alignment horizontal="center" vertical="center"/>
      <protection locked="0"/>
    </xf>
    <xf numFmtId="0" fontId="20" fillId="12" borderId="0" xfId="2" applyFont="1" applyFill="1" applyAlignment="1" applyProtection="1">
      <alignment horizontal="center" vertical="center"/>
      <protection locked="0"/>
    </xf>
    <xf numFmtId="0" fontId="10" fillId="12" borderId="9" xfId="2" applyFont="1" applyFill="1" applyBorder="1" applyAlignment="1" applyProtection="1">
      <alignment vertical="center"/>
      <protection hidden="1"/>
    </xf>
    <xf numFmtId="0" fontId="18" fillId="12" borderId="0" xfId="2" applyFont="1" applyFill="1" applyAlignment="1" applyProtection="1">
      <alignment horizontal="center" vertical="center"/>
      <protection locked="0"/>
    </xf>
    <xf numFmtId="0" fontId="104" fillId="12" borderId="0" xfId="2" applyFont="1" applyFill="1" applyAlignment="1" applyProtection="1">
      <alignment horizontal="center" vertical="center"/>
      <protection locked="0"/>
    </xf>
    <xf numFmtId="0" fontId="14" fillId="12" borderId="0" xfId="2" applyFont="1" applyFill="1" applyAlignment="1" applyProtection="1">
      <alignment horizontal="center" vertical="center"/>
      <protection locked="0"/>
    </xf>
    <xf numFmtId="0" fontId="2" fillId="12" borderId="0" xfId="2" applyFont="1" applyFill="1" applyAlignment="1" applyProtection="1">
      <alignment horizontal="center" vertical="center"/>
      <protection locked="0"/>
    </xf>
    <xf numFmtId="0" fontId="14" fillId="12" borderId="9" xfId="2" applyFont="1" applyFill="1" applyBorder="1" applyAlignment="1" applyProtection="1">
      <alignment vertical="center"/>
      <protection hidden="1"/>
    </xf>
    <xf numFmtId="0" fontId="14" fillId="12" borderId="226" xfId="2" applyFont="1" applyFill="1" applyBorder="1" applyAlignment="1" applyProtection="1">
      <alignment vertical="center"/>
      <protection hidden="1"/>
    </xf>
    <xf numFmtId="0" fontId="33" fillId="12" borderId="64" xfId="4" applyFont="1" applyFill="1" applyBorder="1" applyAlignment="1">
      <alignment horizontal="center" vertical="center"/>
    </xf>
    <xf numFmtId="0" fontId="29" fillId="12" borderId="9" xfId="2" applyFont="1" applyFill="1" applyBorder="1" applyAlignment="1" applyProtection="1">
      <alignment vertical="center"/>
      <protection hidden="1"/>
    </xf>
    <xf numFmtId="0" fontId="18" fillId="12" borderId="9" xfId="2" applyFont="1" applyFill="1" applyBorder="1" applyAlignment="1" applyProtection="1">
      <alignment vertical="center"/>
      <protection hidden="1"/>
    </xf>
    <xf numFmtId="0" fontId="33" fillId="12" borderId="25" xfId="4" applyFont="1" applyFill="1" applyBorder="1" applyAlignment="1">
      <alignment horizontal="center" vertical="center"/>
    </xf>
    <xf numFmtId="0" fontId="33" fillId="12" borderId="24" xfId="4" applyFont="1" applyFill="1" applyBorder="1" applyAlignment="1">
      <alignment horizontal="center" vertical="center"/>
    </xf>
    <xf numFmtId="0" fontId="33" fillId="12" borderId="5" xfId="4" applyFont="1" applyFill="1" applyBorder="1" applyAlignment="1">
      <alignment horizontal="center" vertical="center"/>
    </xf>
    <xf numFmtId="0" fontId="33" fillId="12" borderId="0" xfId="4" applyFont="1" applyFill="1" applyAlignment="1">
      <alignment horizontal="center" vertical="center"/>
    </xf>
    <xf numFmtId="0" fontId="15" fillId="12" borderId="5" xfId="4" applyFont="1" applyFill="1" applyBorder="1" applyAlignment="1">
      <alignment horizontal="center" vertical="center"/>
    </xf>
    <xf numFmtId="0" fontId="5" fillId="12" borderId="2" xfId="2" applyFont="1" applyFill="1" applyBorder="1" applyAlignment="1" applyProtection="1">
      <alignment horizontal="center" vertical="center"/>
      <protection hidden="1"/>
    </xf>
    <xf numFmtId="0" fontId="5" fillId="12" borderId="0" xfId="0" applyFont="1" applyFill="1"/>
    <xf numFmtId="0" fontId="8" fillId="17" borderId="11" xfId="7" applyFont="1" applyFill="1" applyBorder="1" applyAlignment="1">
      <alignment horizontal="center" vertical="center"/>
    </xf>
    <xf numFmtId="0" fontId="8" fillId="17" borderId="4" xfId="2" applyFont="1" applyFill="1" applyBorder="1" applyAlignment="1">
      <alignment horizontal="center" vertical="center"/>
    </xf>
    <xf numFmtId="0" fontId="10" fillId="17" borderId="0" xfId="2" applyFont="1" applyFill="1" applyAlignment="1" applyProtection="1">
      <alignment vertical="center"/>
      <protection hidden="1"/>
    </xf>
    <xf numFmtId="0" fontId="10" fillId="17" borderId="4" xfId="2" applyFont="1" applyFill="1" applyBorder="1" applyAlignment="1" applyProtection="1">
      <alignment vertical="center"/>
      <protection hidden="1"/>
    </xf>
    <xf numFmtId="0" fontId="104" fillId="17" borderId="12" xfId="7" applyFont="1" applyFill="1" applyBorder="1" applyAlignment="1">
      <alignment horizontal="center" vertical="center"/>
    </xf>
    <xf numFmtId="0" fontId="104" fillId="17" borderId="11" xfId="7" applyFont="1" applyFill="1" applyBorder="1" applyAlignment="1">
      <alignment horizontal="center" vertical="center"/>
    </xf>
    <xf numFmtId="0" fontId="104" fillId="17" borderId="0" xfId="2" applyFont="1" applyFill="1" applyAlignment="1">
      <alignment horizontal="center" vertical="center"/>
    </xf>
    <xf numFmtId="0" fontId="104" fillId="17" borderId="4" xfId="2" applyFont="1" applyFill="1" applyBorder="1" applyAlignment="1">
      <alignment horizontal="center" vertical="center"/>
    </xf>
    <xf numFmtId="0" fontId="17" fillId="17" borderId="0" xfId="0" applyFont="1" applyFill="1" applyAlignment="1">
      <alignment vertical="center"/>
    </xf>
    <xf numFmtId="0" fontId="15" fillId="17" borderId="4" xfId="1" applyFont="1" applyFill="1" applyBorder="1" applyAlignment="1">
      <alignment horizontal="right" vertical="center"/>
    </xf>
    <xf numFmtId="0" fontId="7" fillId="12" borderId="227" xfId="0" applyFont="1" applyFill="1" applyBorder="1" applyAlignment="1">
      <alignment horizontal="left" vertical="center"/>
    </xf>
    <xf numFmtId="0" fontId="14" fillId="12" borderId="228" xfId="0" applyFont="1" applyFill="1" applyBorder="1" applyAlignment="1">
      <alignment horizontal="left" vertical="center"/>
    </xf>
    <xf numFmtId="0" fontId="7" fillId="12" borderId="228" xfId="0" applyFont="1" applyFill="1" applyBorder="1" applyAlignment="1">
      <alignment horizontal="left" vertical="center"/>
    </xf>
    <xf numFmtId="0" fontId="14" fillId="12" borderId="241" xfId="0" applyFont="1" applyFill="1" applyBorder="1" applyAlignment="1">
      <alignment horizontal="left" vertical="center"/>
    </xf>
    <xf numFmtId="0" fontId="2" fillId="12" borderId="230" xfId="0" applyFont="1" applyFill="1" applyBorder="1" applyAlignment="1">
      <alignment horizontal="center" vertical="center"/>
    </xf>
    <xf numFmtId="0" fontId="346" fillId="12" borderId="0" xfId="0" applyFont="1" applyFill="1" applyAlignment="1">
      <alignment vertical="center"/>
    </xf>
    <xf numFmtId="0" fontId="346" fillId="12" borderId="226" xfId="0" applyFont="1" applyFill="1" applyBorder="1" applyAlignment="1">
      <alignment horizontal="center" vertical="center"/>
    </xf>
    <xf numFmtId="0" fontId="350" fillId="45" borderId="61" xfId="3" applyFont="1" applyFill="1" applyBorder="1" applyAlignment="1">
      <alignment horizontal="left" vertical="center"/>
    </xf>
    <xf numFmtId="0" fontId="350" fillId="45" borderId="61" xfId="3" applyFont="1" applyFill="1" applyBorder="1" applyAlignment="1">
      <alignment horizontal="center" vertical="center"/>
    </xf>
    <xf numFmtId="0" fontId="350" fillId="45" borderId="0" xfId="4" applyFont="1" applyFill="1" applyAlignment="1">
      <alignment horizontal="right" vertical="center"/>
    </xf>
    <xf numFmtId="0" fontId="10" fillId="45" borderId="0" xfId="2" applyFont="1" applyFill="1" applyAlignment="1">
      <alignment vertical="center"/>
    </xf>
    <xf numFmtId="0" fontId="10" fillId="45" borderId="0" xfId="2" applyFont="1" applyFill="1" applyAlignment="1">
      <alignment horizontal="center" vertical="center"/>
    </xf>
    <xf numFmtId="0" fontId="13" fillId="45" borderId="0" xfId="2" applyFont="1" applyFill="1" applyAlignment="1">
      <alignment vertical="center"/>
    </xf>
    <xf numFmtId="0" fontId="17" fillId="45" borderId="0" xfId="5" applyFont="1" applyFill="1" applyAlignment="1">
      <alignment horizontal="right" vertical="center"/>
    </xf>
    <xf numFmtId="0" fontId="17" fillId="17" borderId="0" xfId="0" applyFont="1" applyFill="1"/>
    <xf numFmtId="0" fontId="46" fillId="181" borderId="264" xfId="0" applyFont="1" applyFill="1" applyBorder="1" applyAlignment="1">
      <alignment horizontal="left" vertical="center"/>
    </xf>
    <xf numFmtId="0" fontId="46" fillId="181" borderId="0" xfId="0" applyFont="1" applyFill="1" applyAlignment="1">
      <alignment horizontal="center" vertical="center"/>
    </xf>
    <xf numFmtId="0" fontId="38" fillId="17" borderId="24" xfId="2" applyFont="1" applyFill="1" applyBorder="1" applyAlignment="1">
      <alignment horizontal="center" vertical="center"/>
    </xf>
    <xf numFmtId="0" fontId="38" fillId="17" borderId="23" xfId="1" applyFont="1" applyFill="1" applyBorder="1" applyAlignment="1">
      <alignment horizontal="center" vertical="center"/>
    </xf>
    <xf numFmtId="0" fontId="10" fillId="17" borderId="0" xfId="2" applyFont="1" applyFill="1" applyAlignment="1" applyProtection="1">
      <alignment horizontal="left" vertical="center"/>
      <protection hidden="1"/>
    </xf>
    <xf numFmtId="0" fontId="10" fillId="17" borderId="0" xfId="2" applyFont="1" applyFill="1" applyAlignment="1" applyProtection="1">
      <alignment horizontal="right" vertical="center"/>
      <protection hidden="1"/>
    </xf>
    <xf numFmtId="0" fontId="0" fillId="17" borderId="18" xfId="0" applyFill="1" applyBorder="1"/>
    <xf numFmtId="0" fontId="17" fillId="17" borderId="20" xfId="3" applyFont="1" applyFill="1" applyBorder="1" applyAlignment="1">
      <alignment horizontal="right" vertical="center"/>
    </xf>
    <xf numFmtId="0" fontId="17" fillId="50" borderId="2" xfId="2" applyFont="1" applyFill="1" applyBorder="1" applyAlignment="1" applyProtection="1">
      <alignment horizontal="center" vertical="center"/>
      <protection hidden="1"/>
    </xf>
    <xf numFmtId="0" fontId="17" fillId="50" borderId="1" xfId="2" applyFont="1" applyFill="1" applyBorder="1" applyAlignment="1" applyProtection="1">
      <alignment horizontal="center" vertical="center"/>
      <protection hidden="1"/>
    </xf>
    <xf numFmtId="0" fontId="118" fillId="17" borderId="260" xfId="2" applyFont="1" applyFill="1" applyBorder="1" applyAlignment="1">
      <alignment horizontal="center" vertical="center" wrapText="1"/>
    </xf>
    <xf numFmtId="0" fontId="118" fillId="17" borderId="262" xfId="2" applyFont="1" applyFill="1" applyBorder="1" applyAlignment="1">
      <alignment horizontal="center" vertical="center" wrapText="1"/>
    </xf>
    <xf numFmtId="172" fontId="2" fillId="17" borderId="126" xfId="2" applyNumberFormat="1" applyFont="1" applyFill="1" applyBorder="1" applyAlignment="1">
      <alignment horizontal="center" vertical="center"/>
    </xf>
    <xf numFmtId="164" fontId="29" fillId="17" borderId="0" xfId="2" applyNumberFormat="1" applyFont="1" applyFill="1" applyAlignment="1">
      <alignment horizontal="center" vertical="center"/>
    </xf>
    <xf numFmtId="0" fontId="20" fillId="17" borderId="74" xfId="16" applyFont="1" applyFill="1" applyBorder="1" applyAlignment="1">
      <alignment horizontal="right" vertical="center"/>
    </xf>
    <xf numFmtId="0" fontId="20" fillId="17" borderId="73" xfId="16" applyFont="1" applyFill="1" applyBorder="1" applyAlignment="1">
      <alignment horizontal="right" vertical="center"/>
    </xf>
    <xf numFmtId="0" fontId="17" fillId="17" borderId="174" xfId="3" applyFont="1" applyFill="1" applyBorder="1" applyAlignment="1">
      <alignment horizontal="right" vertical="center"/>
    </xf>
    <xf numFmtId="0" fontId="17" fillId="17" borderId="0" xfId="3" applyFont="1" applyFill="1" applyAlignment="1">
      <alignment horizontal="right" vertical="center"/>
    </xf>
    <xf numFmtId="0" fontId="76" fillId="27" borderId="61" xfId="2" applyFont="1" applyFill="1" applyBorder="1" applyAlignment="1" applyProtection="1">
      <alignment horizontal="center" vertical="center"/>
      <protection hidden="1"/>
    </xf>
    <xf numFmtId="0" fontId="351" fillId="16" borderId="227" xfId="0" applyFont="1" applyFill="1" applyBorder="1" applyAlignment="1">
      <alignment horizontal="left" vertical="center"/>
    </xf>
    <xf numFmtId="0" fontId="352" fillId="16" borderId="228" xfId="0" applyFont="1" applyFill="1" applyBorder="1" applyAlignment="1">
      <alignment horizontal="left" vertical="center"/>
    </xf>
    <xf numFmtId="0" fontId="351" fillId="16" borderId="228" xfId="0" applyFont="1" applyFill="1" applyBorder="1" applyAlignment="1">
      <alignment horizontal="left" vertical="center"/>
    </xf>
    <xf numFmtId="0" fontId="352" fillId="16" borderId="229" xfId="0" applyFont="1" applyFill="1" applyBorder="1" applyAlignment="1">
      <alignment horizontal="left" vertical="center"/>
    </xf>
    <xf numFmtId="0" fontId="353" fillId="16" borderId="230" xfId="0" applyFont="1" applyFill="1" applyBorder="1" applyAlignment="1">
      <alignment horizontal="center" vertical="center"/>
    </xf>
    <xf numFmtId="0" fontId="354" fillId="16" borderId="0" xfId="0" applyFont="1" applyFill="1" applyAlignment="1">
      <alignment vertical="center"/>
    </xf>
    <xf numFmtId="0" fontId="354" fillId="16" borderId="225" xfId="0" applyFont="1" applyFill="1" applyBorder="1" applyAlignment="1">
      <alignment horizontal="center" vertical="center"/>
    </xf>
    <xf numFmtId="0" fontId="7" fillId="99" borderId="61" xfId="3" applyFont="1" applyFill="1" applyBorder="1" applyAlignment="1">
      <alignment horizontal="left" vertical="center"/>
    </xf>
    <xf numFmtId="0" fontId="7" fillId="99" borderId="61" xfId="3" applyFont="1" applyFill="1" applyBorder="1" applyAlignment="1">
      <alignment horizontal="center" vertical="center"/>
    </xf>
    <xf numFmtId="0" fontId="7" fillId="99" borderId="0" xfId="4" applyFont="1" applyFill="1" applyAlignment="1">
      <alignment horizontal="right" vertical="center"/>
    </xf>
    <xf numFmtId="0" fontId="14" fillId="99" borderId="0" xfId="2" applyFont="1" applyFill="1" applyAlignment="1">
      <alignment vertical="center"/>
    </xf>
    <xf numFmtId="0" fontId="14" fillId="99" borderId="0" xfId="2" applyFont="1" applyFill="1" applyAlignment="1">
      <alignment horizontal="center" vertical="center"/>
    </xf>
    <xf numFmtId="0" fontId="74" fillId="99" borderId="0" xfId="2" applyFont="1" applyFill="1" applyAlignment="1">
      <alignment vertical="center"/>
    </xf>
    <xf numFmtId="0" fontId="5" fillId="99" borderId="0" xfId="5" applyFont="1" applyFill="1" applyAlignment="1">
      <alignment horizontal="right" vertical="center"/>
    </xf>
    <xf numFmtId="0" fontId="42" fillId="8" borderId="21" xfId="5" applyFont="1" applyFill="1" applyBorder="1" applyAlignment="1">
      <alignment vertical="center" wrapText="1"/>
    </xf>
    <xf numFmtId="0" fontId="4" fillId="8" borderId="225" xfId="18" applyFont="1" applyFill="1" applyBorder="1" applyAlignment="1">
      <alignment vertical="center"/>
    </xf>
    <xf numFmtId="0" fontId="173" fillId="8" borderId="0" xfId="5" applyFont="1" applyFill="1" applyAlignment="1">
      <alignment vertical="center"/>
    </xf>
    <xf numFmtId="0" fontId="7" fillId="45" borderId="9" xfId="4" applyFont="1" applyFill="1" applyBorder="1" applyAlignment="1">
      <alignment horizontal="right" vertical="center"/>
    </xf>
    <xf numFmtId="0" fontId="46" fillId="45" borderId="9" xfId="4" applyFont="1" applyFill="1" applyBorder="1" applyAlignment="1">
      <alignment horizontal="right" vertical="center"/>
    </xf>
    <xf numFmtId="0" fontId="7" fillId="99" borderId="9" xfId="3" applyFont="1" applyFill="1" applyBorder="1" applyAlignment="1">
      <alignment horizontal="left" vertical="center"/>
    </xf>
    <xf numFmtId="0" fontId="7" fillId="99" borderId="9" xfId="3" applyFont="1" applyFill="1" applyBorder="1" applyAlignment="1">
      <alignment horizontal="center" vertical="center"/>
    </xf>
    <xf numFmtId="0" fontId="7" fillId="99" borderId="9" xfId="3" applyFont="1" applyFill="1" applyBorder="1" applyAlignment="1">
      <alignment horizontal="right" vertical="center"/>
    </xf>
    <xf numFmtId="164" fontId="29" fillId="182" borderId="0" xfId="2" applyNumberFormat="1" applyFont="1" applyFill="1" applyAlignment="1">
      <alignment horizontal="center" vertical="center"/>
    </xf>
    <xf numFmtId="0" fontId="17" fillId="182" borderId="174" xfId="3" applyFont="1" applyFill="1" applyBorder="1" applyAlignment="1">
      <alignment horizontal="right" vertical="center"/>
    </xf>
    <xf numFmtId="0" fontId="17" fillId="182" borderId="0" xfId="3" applyFont="1" applyFill="1" applyAlignment="1">
      <alignment horizontal="right" vertical="center"/>
    </xf>
    <xf numFmtId="0" fontId="8" fillId="182" borderId="12" xfId="7" applyFont="1" applyFill="1" applyBorder="1" applyAlignment="1">
      <alignment horizontal="center" vertical="center"/>
    </xf>
    <xf numFmtId="0" fontId="8" fillId="182" borderId="11" xfId="7" applyFont="1" applyFill="1" applyBorder="1" applyAlignment="1">
      <alignment horizontal="center" vertical="center"/>
    </xf>
    <xf numFmtId="0" fontId="8" fillId="182" borderId="0" xfId="2" applyFont="1" applyFill="1" applyAlignment="1">
      <alignment horizontal="center" vertical="center"/>
    </xf>
    <xf numFmtId="0" fontId="8" fillId="182" borderId="4" xfId="2" applyFont="1" applyFill="1" applyBorder="1" applyAlignment="1">
      <alignment horizontal="center" vertical="center"/>
    </xf>
    <xf numFmtId="0" fontId="26" fillId="183" borderId="53" xfId="2" applyFont="1" applyFill="1" applyBorder="1" applyAlignment="1" applyProtection="1">
      <alignment horizontal="center" vertical="center"/>
      <protection locked="0"/>
    </xf>
    <xf numFmtId="0" fontId="26" fillId="183" borderId="4" xfId="2" applyFont="1" applyFill="1" applyBorder="1" applyAlignment="1" applyProtection="1">
      <alignment horizontal="center" vertical="center"/>
      <protection locked="0"/>
    </xf>
    <xf numFmtId="0" fontId="10" fillId="17" borderId="4" xfId="2" applyFont="1" applyFill="1" applyBorder="1" applyAlignment="1" applyProtection="1">
      <alignment horizontal="right" vertical="center"/>
      <protection hidden="1"/>
    </xf>
    <xf numFmtId="0" fontId="7" fillId="16" borderId="61" xfId="3" applyFont="1" applyFill="1" applyBorder="1" applyAlignment="1">
      <alignment horizontal="left" vertical="center"/>
    </xf>
    <xf numFmtId="0" fontId="7" fillId="16" borderId="61" xfId="3" applyFont="1" applyFill="1" applyBorder="1" applyAlignment="1">
      <alignment horizontal="center" vertical="center"/>
    </xf>
    <xf numFmtId="0" fontId="5" fillId="12" borderId="9" xfId="2" applyFont="1" applyFill="1" applyBorder="1" applyAlignment="1" applyProtection="1">
      <alignment horizontal="center" vertical="center"/>
      <protection hidden="1"/>
    </xf>
    <xf numFmtId="0" fontId="10" fillId="17" borderId="178" xfId="2" applyFont="1" applyFill="1" applyBorder="1" applyAlignment="1" applyProtection="1">
      <alignment vertical="center"/>
      <protection hidden="1"/>
    </xf>
    <xf numFmtId="0" fontId="10" fillId="17" borderId="198" xfId="2" applyFont="1" applyFill="1" applyBorder="1" applyAlignment="1" applyProtection="1">
      <alignment vertical="center"/>
      <protection hidden="1"/>
    </xf>
    <xf numFmtId="0" fontId="7" fillId="98" borderId="9" xfId="3" applyFont="1" applyFill="1" applyBorder="1" applyAlignment="1">
      <alignment horizontal="left" vertical="center"/>
    </xf>
    <xf numFmtId="0" fontId="7" fillId="98" borderId="9" xfId="3" applyFont="1" applyFill="1" applyBorder="1" applyAlignment="1">
      <alignment horizontal="center" vertical="center"/>
    </xf>
    <xf numFmtId="0" fontId="7" fillId="98" borderId="9" xfId="3" applyFont="1" applyFill="1" applyBorder="1" applyAlignment="1">
      <alignment horizontal="right" vertical="center"/>
    </xf>
    <xf numFmtId="0" fontId="76" fillId="27" borderId="61" xfId="2" applyFont="1" applyFill="1" applyBorder="1" applyAlignment="1" applyProtection="1">
      <alignment vertical="center" wrapText="1"/>
      <protection hidden="1"/>
    </xf>
    <xf numFmtId="0" fontId="42" fillId="8" borderId="0" xfId="5" applyFont="1" applyFill="1" applyBorder="1" applyAlignment="1">
      <alignment vertical="center"/>
    </xf>
    <xf numFmtId="0" fontId="29" fillId="8" borderId="0" xfId="18" applyFont="1" applyFill="1" applyBorder="1" applyAlignment="1">
      <alignment vertical="center"/>
    </xf>
    <xf numFmtId="0" fontId="4" fillId="8" borderId="0" xfId="18" applyFont="1" applyFill="1" applyBorder="1" applyAlignment="1">
      <alignment vertical="center" wrapText="1"/>
    </xf>
    <xf numFmtId="0" fontId="67" fillId="28" borderId="0" xfId="2" applyFont="1" applyFill="1" applyBorder="1" applyAlignment="1">
      <alignment horizontal="center" vertical="center"/>
    </xf>
    <xf numFmtId="0" fontId="69" fillId="28" borderId="0" xfId="2" applyFont="1" applyFill="1" applyBorder="1" applyAlignment="1">
      <alignment horizontal="left" vertical="center"/>
    </xf>
    <xf numFmtId="0" fontId="68" fillId="8" borderId="0" xfId="16" applyFont="1" applyFill="1" applyBorder="1" applyAlignment="1">
      <alignment horizontal="left" vertical="center"/>
    </xf>
    <xf numFmtId="0" fontId="10" fillId="8" borderId="0" xfId="18" applyFont="1" applyFill="1" applyBorder="1" applyAlignment="1">
      <alignment vertical="center"/>
    </xf>
    <xf numFmtId="0" fontId="351" fillId="16" borderId="0" xfId="0" applyFont="1" applyFill="1" applyBorder="1" applyAlignment="1">
      <alignment horizontal="left" vertical="center"/>
    </xf>
    <xf numFmtId="0" fontId="352" fillId="16" borderId="0" xfId="0" applyFont="1" applyFill="1" applyBorder="1" applyAlignment="1">
      <alignment horizontal="left" vertical="center"/>
    </xf>
    <xf numFmtId="0" fontId="352" fillId="16" borderId="225" xfId="0" applyFont="1" applyFill="1" applyBorder="1" applyAlignment="1">
      <alignment horizontal="left" vertical="center"/>
    </xf>
    <xf numFmtId="0" fontId="353" fillId="16" borderId="0" xfId="0" applyFont="1" applyFill="1" applyBorder="1" applyAlignment="1">
      <alignment horizontal="center" vertical="center"/>
    </xf>
    <xf numFmtId="0" fontId="354" fillId="16" borderId="0" xfId="0" applyFont="1" applyFill="1" applyBorder="1" applyAlignment="1">
      <alignment vertical="center"/>
    </xf>
    <xf numFmtId="0" fontId="45" fillId="28" borderId="0" xfId="0" applyFont="1" applyFill="1" applyBorder="1" applyAlignment="1">
      <alignment vertical="center"/>
    </xf>
    <xf numFmtId="0" fontId="101" fillId="16" borderId="24" xfId="7" applyFont="1" applyFill="1" applyBorder="1" applyAlignment="1">
      <alignment horizontal="center" vertical="center"/>
    </xf>
    <xf numFmtId="0" fontId="104" fillId="16" borderId="25" xfId="2" applyFont="1" applyFill="1" applyBorder="1" applyAlignment="1" applyProtection="1">
      <alignment horizontal="center" vertical="center" textRotation="90"/>
      <protection locked="0"/>
    </xf>
    <xf numFmtId="0" fontId="104" fillId="16" borderId="5" xfId="2" applyFont="1" applyFill="1" applyBorder="1" applyAlignment="1" applyProtection="1">
      <alignment horizontal="center" vertical="center" textRotation="90"/>
      <protection locked="0"/>
    </xf>
    <xf numFmtId="0" fontId="104" fillId="16" borderId="3" xfId="2" applyFont="1" applyFill="1" applyBorder="1" applyAlignment="1" applyProtection="1">
      <alignment horizontal="center" vertical="center" textRotation="90"/>
      <protection locked="0"/>
    </xf>
    <xf numFmtId="0" fontId="5" fillId="99" borderId="0" xfId="0" applyFont="1" applyFill="1" applyAlignment="1">
      <alignment horizontal="right" vertical="center"/>
    </xf>
    <xf numFmtId="0" fontId="5" fillId="99" borderId="266" xfId="0" applyFont="1" applyFill="1" applyBorder="1"/>
    <xf numFmtId="0" fontId="5" fillId="99" borderId="0" xfId="0" applyFont="1" applyFill="1"/>
    <xf numFmtId="0" fontId="104" fillId="184" borderId="246" xfId="1" applyFont="1" applyFill="1" applyBorder="1" applyAlignment="1">
      <alignment horizontal="center" vertical="center"/>
    </xf>
    <xf numFmtId="0" fontId="104" fillId="184" borderId="48" xfId="1" applyFont="1" applyFill="1" applyBorder="1" applyAlignment="1">
      <alignment horizontal="center" vertical="center"/>
    </xf>
    <xf numFmtId="0" fontId="5" fillId="12" borderId="0" xfId="0" applyFont="1" applyFill="1" applyAlignment="1">
      <alignment horizontal="right" vertical="center"/>
    </xf>
    <xf numFmtId="0" fontId="5" fillId="12" borderId="266" xfId="0" applyFont="1" applyFill="1" applyBorder="1"/>
    <xf numFmtId="0" fontId="0" fillId="17" borderId="0" xfId="0" applyFill="1" applyBorder="1"/>
    <xf numFmtId="0" fontId="0" fillId="47" borderId="0" xfId="0" applyFill="1" applyBorder="1" applyAlignment="1">
      <alignment vertical="center"/>
    </xf>
    <xf numFmtId="0" fontId="28" fillId="48" borderId="0" xfId="0" applyFont="1" applyFill="1" applyBorder="1" applyAlignment="1">
      <alignment horizontal="center" vertical="center"/>
    </xf>
    <xf numFmtId="0" fontId="0" fillId="47" borderId="0" xfId="0" applyFill="1" applyBorder="1"/>
    <xf numFmtId="0" fontId="335" fillId="8" borderId="0" xfId="0" applyFont="1" applyFill="1" applyBorder="1" applyAlignment="1">
      <alignment vertical="center"/>
    </xf>
    <xf numFmtId="0" fontId="14" fillId="99" borderId="0" xfId="2" applyFont="1" applyFill="1" applyBorder="1" applyAlignment="1">
      <alignment vertical="center"/>
    </xf>
    <xf numFmtId="0" fontId="14" fillId="99" borderId="0" xfId="2" applyFont="1" applyFill="1" applyBorder="1" applyAlignment="1">
      <alignment horizontal="center" vertical="center"/>
    </xf>
    <xf numFmtId="0" fontId="74" fillId="99" borderId="0" xfId="2" applyFont="1" applyFill="1" applyBorder="1" applyAlignment="1">
      <alignment vertical="center"/>
    </xf>
    <xf numFmtId="0" fontId="5" fillId="99" borderId="0" xfId="5" applyFont="1" applyFill="1" applyBorder="1" applyAlignment="1">
      <alignment horizontal="right" vertical="center"/>
    </xf>
    <xf numFmtId="0" fontId="4" fillId="8" borderId="0" xfId="18" applyFont="1" applyFill="1" applyAlignment="1">
      <alignment vertical="top" wrapText="1"/>
    </xf>
    <xf numFmtId="0" fontId="4" fillId="8" borderId="0" xfId="18" applyFont="1" applyFill="1" applyAlignment="1">
      <alignment horizontal="left" vertical="top" wrapText="1"/>
    </xf>
    <xf numFmtId="0" fontId="355" fillId="8" borderId="0" xfId="0" applyFont="1" applyFill="1" applyAlignment="1">
      <alignment horizontal="left" vertical="center"/>
    </xf>
    <xf numFmtId="0" fontId="46" fillId="5" borderId="0" xfId="4" applyFont="1" applyFill="1" applyAlignment="1">
      <alignment horizontal="center" vertical="center" wrapText="1"/>
    </xf>
    <xf numFmtId="0" fontId="326" fillId="8" borderId="0" xfId="0" applyFont="1" applyFill="1" applyBorder="1" applyAlignment="1">
      <alignment horizontal="left" vertical="center" wrapText="1"/>
    </xf>
    <xf numFmtId="0" fontId="349" fillId="8" borderId="0" xfId="0" applyFont="1" applyFill="1" applyBorder="1" applyAlignment="1">
      <alignment horizontal="center" wrapText="1"/>
    </xf>
    <xf numFmtId="164" fontId="29" fillId="8" borderId="0" xfId="2" applyNumberFormat="1" applyFont="1" applyFill="1" applyAlignment="1">
      <alignment horizontal="right" vertical="center"/>
    </xf>
    <xf numFmtId="0" fontId="326" fillId="8" borderId="0" xfId="0" applyFont="1" applyFill="1" applyAlignment="1">
      <alignment horizontal="left" vertical="center"/>
    </xf>
    <xf numFmtId="0" fontId="26" fillId="8" borderId="4" xfId="1" applyFont="1" applyFill="1" applyBorder="1" applyAlignment="1">
      <alignment horizontal="right" vertical="center"/>
    </xf>
    <xf numFmtId="0" fontId="14" fillId="13" borderId="5" xfId="2" applyFont="1" applyFill="1" applyBorder="1" applyAlignment="1" applyProtection="1">
      <alignment horizontal="center" vertical="center" textRotation="90"/>
      <protection locked="0"/>
    </xf>
    <xf numFmtId="0" fontId="7" fillId="99" borderId="0" xfId="3" applyFont="1" applyFill="1" applyBorder="1" applyAlignment="1">
      <alignment horizontal="left" vertical="center"/>
    </xf>
    <xf numFmtId="0" fontId="7" fillId="99" borderId="0" xfId="3" applyFont="1" applyFill="1" applyBorder="1" applyAlignment="1">
      <alignment horizontal="center" vertical="center"/>
    </xf>
    <xf numFmtId="0" fontId="76" fillId="27" borderId="0" xfId="2" applyFont="1" applyFill="1" applyBorder="1" applyAlignment="1" applyProtection="1">
      <alignment horizontal="center" vertical="center" wrapText="1"/>
      <protection hidden="1"/>
    </xf>
    <xf numFmtId="1" fontId="8" fillId="9" borderId="0" xfId="2" applyNumberFormat="1" applyFont="1" applyFill="1" applyBorder="1" applyAlignment="1" applyProtection="1">
      <alignment horizontal="center" vertical="center" wrapText="1"/>
      <protection hidden="1"/>
    </xf>
    <xf numFmtId="0" fontId="13" fillId="16" borderId="0" xfId="2" applyFont="1" applyFill="1" applyBorder="1" applyAlignment="1">
      <alignment horizontal="center" vertical="center" wrapText="1"/>
    </xf>
    <xf numFmtId="1" fontId="71" fillId="9" borderId="0" xfId="2" applyNumberFormat="1" applyFont="1" applyFill="1" applyBorder="1" applyAlignment="1" applyProtection="1">
      <alignment horizontal="center" vertical="center"/>
      <protection hidden="1"/>
    </xf>
    <xf numFmtId="0" fontId="38" fillId="16" borderId="0" xfId="2" applyFont="1" applyFill="1" applyBorder="1" applyAlignment="1">
      <alignment horizontal="center" vertical="center"/>
    </xf>
    <xf numFmtId="0" fontId="53" fillId="6" borderId="197" xfId="0" applyFont="1" applyFill="1" applyBorder="1" applyAlignment="1">
      <alignment horizontal="center" vertical="center"/>
    </xf>
    <xf numFmtId="0" fontId="53" fillId="6" borderId="178" xfId="0" applyFont="1" applyFill="1" applyBorder="1" applyAlignment="1">
      <alignment horizontal="center" vertical="center"/>
    </xf>
    <xf numFmtId="0" fontId="53" fillId="6" borderId="198" xfId="0" applyFont="1" applyFill="1" applyBorder="1" applyAlignment="1">
      <alignment horizontal="center" vertical="center"/>
    </xf>
    <xf numFmtId="0" fontId="71" fillId="8" borderId="0" xfId="5" applyFont="1" applyFill="1" applyAlignment="1">
      <alignment horizontal="left" vertical="center"/>
    </xf>
    <xf numFmtId="0" fontId="71" fillId="8" borderId="0" xfId="5" applyFont="1" applyFill="1" applyAlignment="1">
      <alignment horizontal="right" vertical="center"/>
    </xf>
    <xf numFmtId="0" fontId="288" fillId="0" borderId="0" xfId="5" applyFont="1" applyFill="1" applyAlignment="1">
      <alignment vertical="center"/>
    </xf>
    <xf numFmtId="0" fontId="0" fillId="0" borderId="0" xfId="0" applyFill="1"/>
    <xf numFmtId="0" fontId="288" fillId="0" borderId="0" xfId="5" applyFont="1" applyFill="1" applyAlignment="1">
      <alignment horizontal="right" vertical="center"/>
    </xf>
    <xf numFmtId="0" fontId="39" fillId="0" borderId="0" xfId="0" applyFont="1" applyAlignment="1">
      <alignment horizontal="right" vertical="center"/>
    </xf>
  </cellXfs>
  <cellStyles count="36">
    <cellStyle name="Lien hypertexte" xfId="11" builtinId="8"/>
    <cellStyle name="Lien hypertexte 3 2 2" xfId="28" xr:uid="{81E5364D-20B2-43F7-A85F-85F65E6C1E75}"/>
    <cellStyle name="Lien hypertexte_Copie de cc2_festival_menus_gemrcn_2011" xfId="27" xr:uid="{932EEAC1-24B6-4C33-8364-F5701F021716}"/>
    <cellStyle name="Lien hypertexte_PG Positionnement 2009 2" xfId="31" xr:uid="{ECE0A9E6-61DD-4C94-B771-82A5DA3A3438}"/>
    <cellStyle name="Normal" xfId="0" builtinId="0"/>
    <cellStyle name="Normal 10 2 2 2 2 3 2 3 2 2 4 2" xfId="1" xr:uid="{A790BFCE-74F4-4D5C-A62C-8F8C18B99B07}"/>
    <cellStyle name="Normal 11 2 3 2 3 2 2 4 2" xfId="18" xr:uid="{2E29F641-83BF-4A48-9B68-63F70B62D2B2}"/>
    <cellStyle name="Normal 12 2" xfId="3" xr:uid="{D70AF1D2-45D5-42B4-87A8-6D12FD64CE4C}"/>
    <cellStyle name="Normal 2 2 2 2 2" xfId="2" xr:uid="{47608D92-39DC-4B57-91BD-800889D46967}"/>
    <cellStyle name="Normal 2 2 2 2 3" xfId="26" xr:uid="{84EC33DB-0137-47E6-A110-C436F584FD8C}"/>
    <cellStyle name="Normal 2 2 4" xfId="16" xr:uid="{D859016B-BFC5-424D-9AF7-68FE13046FCF}"/>
    <cellStyle name="Normal 2 2 5" xfId="25" xr:uid="{CD07E2CC-E55A-41A2-9078-E78B0B5DF66A}"/>
    <cellStyle name="Normal 2 3" xfId="9" xr:uid="{14996E4E-F98F-4B9F-B78D-189E1F2993EB}"/>
    <cellStyle name="Normal 3 3 2" xfId="15" xr:uid="{361922E9-0890-46E2-9F7F-93A1CCC4D371}"/>
    <cellStyle name="Normal 4 2 2 2 2 2 2 2 3 3 2" xfId="4" xr:uid="{CDD47456-E8B9-46D0-9108-65EE1C8824DA}"/>
    <cellStyle name="Normal 4 2 2 2 2 2 2 2 4 3 6 2" xfId="14" xr:uid="{BCBDF70F-8B38-43D4-8D4D-A5C6CF7EADDF}"/>
    <cellStyle name="Normal 4 2 2 2 2 2 2 2 4 5 2" xfId="34" xr:uid="{50A3C435-B807-482F-8B16-B12F9ECE4147}"/>
    <cellStyle name="Normal 4 2 2 2 2 2 2 2 4 5 2 2" xfId="35" xr:uid="{B12362CE-3CB8-40ED-BD32-B8AE75846A1B}"/>
    <cellStyle name="Normal 4 2 2 2 2 2 2 5 4 2 3 2 2 3 2 2 4 2" xfId="22" xr:uid="{53612AF7-C256-4057-915C-BBFF23561DA0}"/>
    <cellStyle name="Normal 4 2 2 2 2 2 2 6 2 2 3 2 3 3 2 2 4 2" xfId="8" xr:uid="{1A0F6F8F-3DA6-4D36-B2EE-5368AA33A476}"/>
    <cellStyle name="Normal 4 2 2 2 3 2 2 3" xfId="20" xr:uid="{FB2EC184-19EA-4B56-A1DD-59EB990C3F19}"/>
    <cellStyle name="Normal 4 2 2 2 3 2 2 3 2 2" xfId="21" xr:uid="{421701F6-0560-4DA8-A65B-5F00433B4FCA}"/>
    <cellStyle name="Normal 4 2 4 2 2 4 2 2 2 2 3 2" xfId="17" xr:uid="{AED3066C-5075-4503-8D5A-65666C491C29}"/>
    <cellStyle name="Normal 4 2 5" xfId="19" xr:uid="{81660DBB-A418-4BD9-BEDD-DB6E9684A68C}"/>
    <cellStyle name="Normal 4 3 4 2 2 2" xfId="7" xr:uid="{6DF5792D-8DEC-4E88-A752-AA2C29965C27}"/>
    <cellStyle name="Normal 4 7" xfId="6" xr:uid="{3353B8B2-CF2D-4DDB-8906-DDE674A01A9C}"/>
    <cellStyle name="Normal 9 2 2 2 3 3 2 2 2 2 4 2" xfId="24" xr:uid="{7C477978-473B-4BDC-9E6F-6AE5E9216A0A}"/>
    <cellStyle name="Normal 9 2 2 2 5 2 2" xfId="33" xr:uid="{568BCEF6-D388-424A-B524-3F36EDC28B1B}"/>
    <cellStyle name="Normal_Bases Cuisine 2" xfId="12" xr:uid="{7D94EFEB-F4F5-47A8-B5D6-64AF70ABA25E}"/>
    <cellStyle name="Normal_Bons de commande livraison" xfId="13" xr:uid="{862271EC-8E81-499A-8E61-27437F7382E4}"/>
    <cellStyle name="Normal_Comparer recettes 2009 OK 2 2" xfId="10" xr:uid="{D8B90751-7BE2-4EF3-B062-F0A0D78A695D}"/>
    <cellStyle name="Normal_Forum Marais 15 09 2001 2 2 2" xfId="5" xr:uid="{EEBCAEB8-BFAC-4A8E-9237-7223DD0C9A19}"/>
    <cellStyle name="Normal_Forum Marais 15 09 2001_Fiche technique C2 Mars 2008 " xfId="30" xr:uid="{E74FD136-EDA9-4F51-B0F5-E5620EB1FB83}"/>
    <cellStyle name="Normal_FT Cuisson Evolutive" xfId="32" xr:uid="{0F701843-7D2A-454B-BA99-DD4BEA66A05C}"/>
    <cellStyle name="Normal_GERMCN UPC brouillon" xfId="23" xr:uid="{34D279CF-212E-4678-AE79-934A06ED8808}"/>
    <cellStyle name="Normal_space" xfId="29" xr:uid="{0D2FDD51-2469-4401-8009-2CD95F193A29}"/>
  </cellStyles>
  <dxfs count="17">
    <dxf>
      <font>
        <b/>
        <i val="0"/>
        <strike val="0"/>
        <color theme="0"/>
      </font>
      <numFmt numFmtId="0" formatCode="General"/>
      <fill>
        <patternFill>
          <bgColor rgb="FFC00000"/>
        </patternFill>
      </fill>
    </dxf>
    <dxf>
      <font>
        <b/>
        <i val="0"/>
        <strike val="0"/>
        <color theme="0"/>
      </font>
      <numFmt numFmtId="0" formatCode="General"/>
      <fill>
        <patternFill>
          <bgColor rgb="FFC00000"/>
        </patternFill>
      </fill>
    </dxf>
    <dxf>
      <font>
        <b/>
        <i val="0"/>
        <strike val="0"/>
        <color theme="0"/>
      </font>
      <numFmt numFmtId="0" formatCode="General"/>
      <fill>
        <patternFill>
          <bgColor rgb="FFC00000"/>
        </patternFill>
      </fill>
    </dxf>
    <dxf>
      <font>
        <b/>
        <i val="0"/>
        <strike val="0"/>
        <color theme="0"/>
      </font>
      <numFmt numFmtId="0" formatCode="General"/>
      <fill>
        <patternFill>
          <bgColor rgb="FFC00000"/>
        </patternFill>
      </fill>
    </dxf>
    <dxf>
      <font>
        <b/>
        <i val="0"/>
        <strike val="0"/>
        <color theme="0"/>
      </font>
      <numFmt numFmtId="0" formatCode="General"/>
      <fill>
        <patternFill>
          <bgColor rgb="FFC00000"/>
        </patternFill>
      </fill>
    </dxf>
    <dxf>
      <font>
        <b/>
        <i val="0"/>
        <strike val="0"/>
        <color theme="0"/>
      </font>
      <numFmt numFmtId="0" formatCode="General"/>
      <fill>
        <patternFill>
          <bgColor rgb="FFC00000"/>
        </patternFill>
      </fill>
    </dxf>
    <dxf>
      <font>
        <b/>
        <i val="0"/>
        <strike val="0"/>
        <color theme="0"/>
      </font>
      <numFmt numFmtId="0" formatCode="General"/>
      <fill>
        <patternFill>
          <bgColor rgb="FFC00000"/>
        </patternFill>
      </fill>
    </dxf>
    <dxf>
      <font>
        <b/>
        <i val="0"/>
        <strike val="0"/>
        <color theme="0"/>
      </font>
      <numFmt numFmtId="0" formatCode="General"/>
      <fill>
        <patternFill>
          <bgColor rgb="FFC00000"/>
        </patternFill>
      </fill>
    </dxf>
    <dxf>
      <font>
        <b/>
        <i val="0"/>
        <strike val="0"/>
        <color theme="0"/>
      </font>
      <numFmt numFmtId="0" formatCode="General"/>
      <fill>
        <patternFill>
          <bgColor rgb="FFC00000"/>
        </patternFill>
      </fill>
    </dxf>
    <dxf>
      <font>
        <b/>
        <i val="0"/>
        <strike val="0"/>
        <color theme="0"/>
      </font>
      <numFmt numFmtId="0" formatCode="General"/>
      <fill>
        <patternFill>
          <bgColor rgb="FFC00000"/>
        </patternFill>
      </fill>
    </dxf>
    <dxf>
      <font>
        <b/>
        <i val="0"/>
        <strike val="0"/>
        <color theme="0"/>
      </font>
      <numFmt numFmtId="0" formatCode="General"/>
      <fill>
        <patternFill>
          <bgColor rgb="FFC00000"/>
        </patternFill>
      </fill>
    </dxf>
    <dxf>
      <font>
        <b/>
        <i val="0"/>
        <strike val="0"/>
        <color theme="0"/>
      </font>
      <numFmt numFmtId="0" formatCode="General"/>
      <fill>
        <patternFill>
          <bgColor rgb="FFC00000"/>
        </patternFill>
      </fill>
    </dxf>
    <dxf>
      <font>
        <b/>
        <i val="0"/>
        <strike val="0"/>
        <color theme="0"/>
      </font>
      <numFmt numFmtId="0" formatCode="General"/>
      <fill>
        <patternFill>
          <bgColor rgb="FFC00000"/>
        </patternFill>
      </fill>
    </dxf>
    <dxf>
      <font>
        <b/>
        <i val="0"/>
        <strike val="0"/>
        <color theme="0"/>
      </font>
      <numFmt numFmtId="0" formatCode="General"/>
      <fill>
        <patternFill>
          <bgColor rgb="FFC00000"/>
        </patternFill>
      </fill>
    </dxf>
    <dxf>
      <font>
        <b/>
        <i val="0"/>
        <strike val="0"/>
        <color theme="0"/>
      </font>
      <numFmt numFmtId="0" formatCode="General"/>
      <fill>
        <patternFill>
          <bgColor rgb="FFC00000"/>
        </patternFill>
      </fill>
    </dxf>
    <dxf>
      <font>
        <b/>
        <i val="0"/>
        <strike val="0"/>
        <color theme="0"/>
      </font>
      <numFmt numFmtId="0" formatCode="General"/>
      <fill>
        <patternFill>
          <bgColor rgb="FFC00000"/>
        </patternFill>
      </fill>
    </dxf>
    <dxf>
      <font>
        <b/>
        <i val="0"/>
        <strike val="0"/>
        <color theme="0"/>
      </font>
      <numFmt numFmtId="0" formatCode="General"/>
      <fill>
        <patternFill>
          <bgColor rgb="FFC00000"/>
        </patternFill>
      </fill>
    </dxf>
  </dxfs>
  <tableStyles count="0" defaultTableStyle="TableStyleMedium2" defaultPivotStyle="PivotStyleLight16"/>
  <colors>
    <mruColors>
      <color rgb="FF0066CC"/>
      <color rgb="FFED7D31"/>
      <color rgb="FF99CC00"/>
      <color rgb="FF548235"/>
      <color rgb="FFBFBFBF"/>
      <color rgb="FF339966"/>
      <color rgb="FFFFFF9F"/>
      <color rgb="FF0000FF"/>
      <color rgb="FFCC00FF"/>
      <color rgb="FFC6E0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 Type="http://schemas.openxmlformats.org/officeDocument/2006/relationships/image" Target="../media/image2.png"/><Relationship Id="rId16" Type="http://schemas.openxmlformats.org/officeDocument/2006/relationships/image" Target="../media/image16.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5" Type="http://schemas.openxmlformats.org/officeDocument/2006/relationships/image" Target="../media/image1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emf"/><Relationship Id="rId14" Type="http://schemas.openxmlformats.org/officeDocument/2006/relationships/image" Target="../media/image14.png"/></Relationships>
</file>

<file path=xl/drawings/_rels/drawing2.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8.png"/><Relationship Id="rId5" Type="http://schemas.openxmlformats.org/officeDocument/2006/relationships/image" Target="../media/image22.png"/><Relationship Id="rId4" Type="http://schemas.openxmlformats.org/officeDocument/2006/relationships/image" Target="../media/image21.png"/></Relationships>
</file>

<file path=xl/drawings/_rels/drawing3.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8.png"/><Relationship Id="rId1" Type="http://schemas.openxmlformats.org/officeDocument/2006/relationships/image" Target="../media/image20.png"/><Relationship Id="rId6" Type="http://schemas.openxmlformats.org/officeDocument/2006/relationships/image" Target="../media/image25.png"/><Relationship Id="rId5" Type="http://schemas.openxmlformats.org/officeDocument/2006/relationships/image" Target="../media/image24.png"/><Relationship Id="rId4" Type="http://schemas.openxmlformats.org/officeDocument/2006/relationships/image" Target="../media/image23.png"/></Relationships>
</file>

<file path=xl/drawings/_rels/drawing4.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8.png"/><Relationship Id="rId1" Type="http://schemas.openxmlformats.org/officeDocument/2006/relationships/image" Target="../media/image22.png"/><Relationship Id="rId5" Type="http://schemas.openxmlformats.org/officeDocument/2006/relationships/image" Target="../media/image21.png"/><Relationship Id="rId4" Type="http://schemas.openxmlformats.org/officeDocument/2006/relationships/image" Target="../media/image20.png"/></Relationships>
</file>

<file path=xl/drawings/_rels/drawing5.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8.png"/><Relationship Id="rId1" Type="http://schemas.openxmlformats.org/officeDocument/2006/relationships/image" Target="../media/image22.png"/><Relationship Id="rId5" Type="http://schemas.openxmlformats.org/officeDocument/2006/relationships/image" Target="../media/image21.png"/><Relationship Id="rId4" Type="http://schemas.openxmlformats.org/officeDocument/2006/relationships/image" Target="../media/image20.png"/></Relationships>
</file>

<file path=xl/drawings/_rels/drawing6.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8.png"/><Relationship Id="rId1" Type="http://schemas.openxmlformats.org/officeDocument/2006/relationships/image" Target="../media/image22.png"/><Relationship Id="rId5" Type="http://schemas.openxmlformats.org/officeDocument/2006/relationships/image" Target="../media/image21.png"/><Relationship Id="rId4" Type="http://schemas.openxmlformats.org/officeDocument/2006/relationships/image" Target="../media/image20.png"/></Relationships>
</file>

<file path=xl/drawings/drawing1.xml><?xml version="1.0" encoding="utf-8"?>
<xdr:wsDr xmlns:xdr="http://schemas.openxmlformats.org/drawingml/2006/spreadsheetDrawing" xmlns:a="http://schemas.openxmlformats.org/drawingml/2006/main">
  <xdr:oneCellAnchor>
    <xdr:from>
      <xdr:col>19</xdr:col>
      <xdr:colOff>271785</xdr:colOff>
      <xdr:row>113</xdr:row>
      <xdr:rowOff>22224</xdr:rowOff>
    </xdr:from>
    <xdr:ext cx="1925029" cy="2962276"/>
    <xdr:pic>
      <xdr:nvPicPr>
        <xdr:cNvPr id="2" name="Image 1" descr="Résultat de recherche d'images pour &quot;police de caractères comparer calibri et helvetica&quot;">
          <a:extLst>
            <a:ext uri="{FF2B5EF4-FFF2-40B4-BE49-F238E27FC236}">
              <a16:creationId xmlns:a16="http://schemas.microsoft.com/office/drawing/2014/main" id="{C7253C20-316B-4E9C-A32D-6CD164DF842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749785" y="20786724"/>
          <a:ext cx="1925029" cy="296227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19</xdr:col>
      <xdr:colOff>241300</xdr:colOff>
      <xdr:row>101</xdr:row>
      <xdr:rowOff>22227</xdr:rowOff>
    </xdr:from>
    <xdr:ext cx="1866900" cy="1918066"/>
    <xdr:pic>
      <xdr:nvPicPr>
        <xdr:cNvPr id="3" name="Image 2" descr="Résultat de recherche d'images">
          <a:extLst>
            <a:ext uri="{FF2B5EF4-FFF2-40B4-BE49-F238E27FC236}">
              <a16:creationId xmlns:a16="http://schemas.microsoft.com/office/drawing/2014/main" id="{AD805025-877E-48CF-AD3A-5F7C5B64288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719300" y="18500727"/>
          <a:ext cx="1866900" cy="19180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19</xdr:col>
      <xdr:colOff>199118</xdr:colOff>
      <xdr:row>130</xdr:row>
      <xdr:rowOff>15875</xdr:rowOff>
    </xdr:from>
    <xdr:ext cx="1807482" cy="1952625"/>
    <xdr:pic>
      <xdr:nvPicPr>
        <xdr:cNvPr id="4" name="Image 3" descr="Résultat de recherche d'images pour &quot;police de caractères cambria&quot;">
          <a:extLst>
            <a:ext uri="{FF2B5EF4-FFF2-40B4-BE49-F238E27FC236}">
              <a16:creationId xmlns:a16="http://schemas.microsoft.com/office/drawing/2014/main" id="{8306691B-38E8-4194-BF89-C589C12C4926}"/>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677118" y="24018875"/>
          <a:ext cx="1807482" cy="19526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19</xdr:col>
      <xdr:colOff>244476</xdr:colOff>
      <xdr:row>106</xdr:row>
      <xdr:rowOff>358775</xdr:rowOff>
    </xdr:from>
    <xdr:ext cx="1889124" cy="1965742"/>
    <xdr:pic>
      <xdr:nvPicPr>
        <xdr:cNvPr id="5" name="Image 4" descr="Akzidenz-Grotesk — Wikipédia">
          <a:extLst>
            <a:ext uri="{FF2B5EF4-FFF2-40B4-BE49-F238E27FC236}">
              <a16:creationId xmlns:a16="http://schemas.microsoft.com/office/drawing/2014/main" id="{1DE70B43-FF19-4739-9F33-859B9C6F936A}"/>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4722476" y="19618325"/>
          <a:ext cx="1889124" cy="196574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19</xdr:col>
      <xdr:colOff>221080</xdr:colOff>
      <xdr:row>122</xdr:row>
      <xdr:rowOff>50800</xdr:rowOff>
    </xdr:from>
    <xdr:ext cx="1950620" cy="2476499"/>
    <xdr:pic>
      <xdr:nvPicPr>
        <xdr:cNvPr id="6" name="Image 5" descr="Garamond (police d'écriture) — Wikipédia">
          <a:extLst>
            <a:ext uri="{FF2B5EF4-FFF2-40B4-BE49-F238E27FC236}">
              <a16:creationId xmlns:a16="http://schemas.microsoft.com/office/drawing/2014/main" id="{7EE49C98-E039-4251-82DC-1A5F8ACE51E7}"/>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4699080" y="22529800"/>
          <a:ext cx="1950620" cy="247649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476250</xdr:colOff>
      <xdr:row>139</xdr:row>
      <xdr:rowOff>95250</xdr:rowOff>
    </xdr:from>
    <xdr:ext cx="2562583" cy="276253"/>
    <xdr:pic>
      <xdr:nvPicPr>
        <xdr:cNvPr id="7" name="Image 6">
          <a:extLst>
            <a:ext uri="{FF2B5EF4-FFF2-40B4-BE49-F238E27FC236}">
              <a16:creationId xmlns:a16="http://schemas.microsoft.com/office/drawing/2014/main" id="{04A6DAF9-C7D5-4B57-8780-E5E044ED00AC}"/>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3524250" y="25812750"/>
          <a:ext cx="2562583" cy="276253"/>
        </a:xfrm>
        <a:prstGeom prst="rect">
          <a:avLst/>
        </a:prstGeom>
      </xdr:spPr>
    </xdr:pic>
    <xdr:clientData/>
  </xdr:oneCellAnchor>
  <xdr:oneCellAnchor>
    <xdr:from>
      <xdr:col>4</xdr:col>
      <xdr:colOff>695324</xdr:colOff>
      <xdr:row>141</xdr:row>
      <xdr:rowOff>47624</xdr:rowOff>
    </xdr:from>
    <xdr:ext cx="2095501" cy="1123055"/>
    <xdr:pic>
      <xdr:nvPicPr>
        <xdr:cNvPr id="8" name="Image 7">
          <a:extLst>
            <a:ext uri="{FF2B5EF4-FFF2-40B4-BE49-F238E27FC236}">
              <a16:creationId xmlns:a16="http://schemas.microsoft.com/office/drawing/2014/main" id="{E99744FE-4AC1-4F62-9DB3-85AB3304AD9F}"/>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3743324" y="26146124"/>
          <a:ext cx="2095501" cy="1123055"/>
        </a:xfrm>
        <a:prstGeom prst="rect">
          <a:avLst/>
        </a:prstGeom>
      </xdr:spPr>
    </xdr:pic>
    <xdr:clientData/>
  </xdr:oneCellAnchor>
  <xdr:oneCellAnchor>
    <xdr:from>
      <xdr:col>15</xdr:col>
      <xdr:colOff>361950</xdr:colOff>
      <xdr:row>139</xdr:row>
      <xdr:rowOff>215900</xdr:rowOff>
    </xdr:from>
    <xdr:ext cx="6257925" cy="1895475"/>
    <xdr:pic>
      <xdr:nvPicPr>
        <xdr:cNvPr id="9" name="Image 8">
          <a:extLst>
            <a:ext uri="{FF2B5EF4-FFF2-40B4-BE49-F238E27FC236}">
              <a16:creationId xmlns:a16="http://schemas.microsoft.com/office/drawing/2014/main" id="{232FBF8E-1E44-46AE-BC65-D0519BA7CD0F}"/>
            </a:ext>
          </a:extLst>
        </xdr:cNvPr>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11791950" y="25904825"/>
          <a:ext cx="6257925" cy="1895475"/>
        </a:xfrm>
        <a:prstGeom prst="rect">
          <a:avLst/>
        </a:prstGeom>
      </xdr:spPr>
    </xdr:pic>
    <xdr:clientData/>
  </xdr:oneCellAnchor>
  <xdr:oneCellAnchor>
    <xdr:from>
      <xdr:col>33</xdr:col>
      <xdr:colOff>355600</xdr:colOff>
      <xdr:row>184</xdr:row>
      <xdr:rowOff>317500</xdr:rowOff>
    </xdr:from>
    <xdr:ext cx="1781299" cy="1686185"/>
    <xdr:pic>
      <xdr:nvPicPr>
        <xdr:cNvPr id="10" name="Picture 1">
          <a:extLst>
            <a:ext uri="{FF2B5EF4-FFF2-40B4-BE49-F238E27FC236}">
              <a16:creationId xmlns:a16="http://schemas.microsoft.com/office/drawing/2014/main" id="{C2E19952-42BD-4D2C-8219-FA97D54F5B16}"/>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25501600" y="34483675"/>
          <a:ext cx="1781299" cy="16861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xdr:col>
      <xdr:colOff>749301</xdr:colOff>
      <xdr:row>182</xdr:row>
      <xdr:rowOff>469900</xdr:rowOff>
    </xdr:from>
    <xdr:ext cx="558799" cy="562381"/>
    <xdr:pic>
      <xdr:nvPicPr>
        <xdr:cNvPr id="11" name="Image 10">
          <a:extLst>
            <a:ext uri="{FF2B5EF4-FFF2-40B4-BE49-F238E27FC236}">
              <a16:creationId xmlns:a16="http://schemas.microsoft.com/office/drawing/2014/main" id="{D9C338C3-AFC8-467F-AF1C-99DA369A26CB}"/>
            </a:ext>
          </a:extLst>
        </xdr:cNvPr>
        <xdr:cNvPicPr>
          <a:picLocks noChangeAspect="1"/>
        </xdr:cNvPicPr>
      </xdr:nvPicPr>
      <xdr:blipFill>
        <a:blip xmlns:r="http://schemas.openxmlformats.org/officeDocument/2006/relationships" r:embed="rId10"/>
        <a:stretch>
          <a:fillRect/>
        </a:stretch>
      </xdr:blipFill>
      <xdr:spPr>
        <a:xfrm>
          <a:off x="12179301" y="34102675"/>
          <a:ext cx="558799" cy="562381"/>
        </a:xfrm>
        <a:prstGeom prst="rect">
          <a:avLst/>
        </a:prstGeom>
        <a:solidFill>
          <a:srgbClr val="000000"/>
        </a:solidFill>
      </xdr:spPr>
    </xdr:pic>
    <xdr:clientData/>
  </xdr:oneCellAnchor>
  <xdr:oneCellAnchor>
    <xdr:from>
      <xdr:col>17</xdr:col>
      <xdr:colOff>215900</xdr:colOff>
      <xdr:row>182</xdr:row>
      <xdr:rowOff>457200</xdr:rowOff>
    </xdr:from>
    <xdr:ext cx="533400" cy="536755"/>
    <xdr:pic>
      <xdr:nvPicPr>
        <xdr:cNvPr id="12" name="Image 11">
          <a:extLst>
            <a:ext uri="{FF2B5EF4-FFF2-40B4-BE49-F238E27FC236}">
              <a16:creationId xmlns:a16="http://schemas.microsoft.com/office/drawing/2014/main" id="{6250D589-3203-42A4-9207-8D37D8A7C7D3}"/>
            </a:ext>
          </a:extLst>
        </xdr:cNvPr>
        <xdr:cNvPicPr>
          <a:picLocks noChangeAspect="1"/>
        </xdr:cNvPicPr>
      </xdr:nvPicPr>
      <xdr:blipFill>
        <a:blip xmlns:r="http://schemas.openxmlformats.org/officeDocument/2006/relationships" r:embed="rId11"/>
        <a:stretch>
          <a:fillRect/>
        </a:stretch>
      </xdr:blipFill>
      <xdr:spPr>
        <a:xfrm>
          <a:off x="13169900" y="34099500"/>
          <a:ext cx="533400" cy="536755"/>
        </a:xfrm>
        <a:prstGeom prst="rect">
          <a:avLst/>
        </a:prstGeom>
      </xdr:spPr>
    </xdr:pic>
    <xdr:clientData/>
  </xdr:oneCellAnchor>
  <xdr:oneCellAnchor>
    <xdr:from>
      <xdr:col>18</xdr:col>
      <xdr:colOff>381001</xdr:colOff>
      <xdr:row>182</xdr:row>
      <xdr:rowOff>431801</xdr:rowOff>
    </xdr:from>
    <xdr:ext cx="584200" cy="556214"/>
    <xdr:pic>
      <xdr:nvPicPr>
        <xdr:cNvPr id="13" name="Image 12">
          <a:extLst>
            <a:ext uri="{FF2B5EF4-FFF2-40B4-BE49-F238E27FC236}">
              <a16:creationId xmlns:a16="http://schemas.microsoft.com/office/drawing/2014/main" id="{4052A42E-8756-480F-A86E-C0B3385A94D3}"/>
            </a:ext>
          </a:extLst>
        </xdr:cNvPr>
        <xdr:cNvPicPr>
          <a:picLocks noChangeAspect="1"/>
        </xdr:cNvPicPr>
      </xdr:nvPicPr>
      <xdr:blipFill>
        <a:blip xmlns:r="http://schemas.openxmlformats.org/officeDocument/2006/relationships" r:embed="rId12"/>
        <a:stretch>
          <a:fillRect/>
        </a:stretch>
      </xdr:blipFill>
      <xdr:spPr>
        <a:xfrm>
          <a:off x="14097001" y="34102676"/>
          <a:ext cx="584200" cy="556214"/>
        </a:xfrm>
        <a:prstGeom prst="rect">
          <a:avLst/>
        </a:prstGeom>
      </xdr:spPr>
    </xdr:pic>
    <xdr:clientData/>
  </xdr:oneCellAnchor>
  <xdr:oneCellAnchor>
    <xdr:from>
      <xdr:col>19</xdr:col>
      <xdr:colOff>622301</xdr:colOff>
      <xdr:row>182</xdr:row>
      <xdr:rowOff>457200</xdr:rowOff>
    </xdr:from>
    <xdr:ext cx="647700" cy="505624"/>
    <xdr:pic>
      <xdr:nvPicPr>
        <xdr:cNvPr id="14" name="Image 13">
          <a:extLst>
            <a:ext uri="{FF2B5EF4-FFF2-40B4-BE49-F238E27FC236}">
              <a16:creationId xmlns:a16="http://schemas.microsoft.com/office/drawing/2014/main" id="{89DFF529-F983-4C94-9304-31FB84734FEA}"/>
            </a:ext>
          </a:extLst>
        </xdr:cNvPr>
        <xdr:cNvPicPr>
          <a:picLocks noChangeAspect="1"/>
        </xdr:cNvPicPr>
      </xdr:nvPicPr>
      <xdr:blipFill>
        <a:blip xmlns:r="http://schemas.openxmlformats.org/officeDocument/2006/relationships" r:embed="rId13"/>
        <a:stretch>
          <a:fillRect/>
        </a:stretch>
      </xdr:blipFill>
      <xdr:spPr>
        <a:xfrm>
          <a:off x="15100301" y="34099500"/>
          <a:ext cx="647700" cy="505624"/>
        </a:xfrm>
        <a:prstGeom prst="rect">
          <a:avLst/>
        </a:prstGeom>
      </xdr:spPr>
    </xdr:pic>
    <xdr:clientData/>
  </xdr:oneCellAnchor>
  <xdr:oneCellAnchor>
    <xdr:from>
      <xdr:col>21</xdr:col>
      <xdr:colOff>127000</xdr:colOff>
      <xdr:row>182</xdr:row>
      <xdr:rowOff>431800</xdr:rowOff>
    </xdr:from>
    <xdr:ext cx="518583" cy="533400"/>
    <xdr:pic>
      <xdr:nvPicPr>
        <xdr:cNvPr id="15" name="Image 14">
          <a:extLst>
            <a:ext uri="{FF2B5EF4-FFF2-40B4-BE49-F238E27FC236}">
              <a16:creationId xmlns:a16="http://schemas.microsoft.com/office/drawing/2014/main" id="{E5F5A25D-0962-473A-B2FC-409BBB32ED4C}"/>
            </a:ext>
          </a:extLst>
        </xdr:cNvPr>
        <xdr:cNvPicPr>
          <a:picLocks noChangeAspect="1"/>
        </xdr:cNvPicPr>
      </xdr:nvPicPr>
      <xdr:blipFill>
        <a:blip xmlns:r="http://schemas.openxmlformats.org/officeDocument/2006/relationships" r:embed="rId14"/>
        <a:stretch>
          <a:fillRect/>
        </a:stretch>
      </xdr:blipFill>
      <xdr:spPr>
        <a:xfrm>
          <a:off x="16129000" y="34102675"/>
          <a:ext cx="518583" cy="533400"/>
        </a:xfrm>
        <a:prstGeom prst="rect">
          <a:avLst/>
        </a:prstGeom>
      </xdr:spPr>
    </xdr:pic>
    <xdr:clientData/>
  </xdr:oneCellAnchor>
  <xdr:oneCellAnchor>
    <xdr:from>
      <xdr:col>21</xdr:col>
      <xdr:colOff>990600</xdr:colOff>
      <xdr:row>182</xdr:row>
      <xdr:rowOff>444500</xdr:rowOff>
    </xdr:from>
    <xdr:ext cx="508000" cy="508000"/>
    <xdr:pic>
      <xdr:nvPicPr>
        <xdr:cNvPr id="16" name="Image 15">
          <a:extLst>
            <a:ext uri="{FF2B5EF4-FFF2-40B4-BE49-F238E27FC236}">
              <a16:creationId xmlns:a16="http://schemas.microsoft.com/office/drawing/2014/main" id="{061BC6E7-D4E8-488F-9CC8-D02359D83217}"/>
            </a:ext>
          </a:extLst>
        </xdr:cNvPr>
        <xdr:cNvPicPr>
          <a:picLocks noChangeAspect="1"/>
        </xdr:cNvPicPr>
      </xdr:nvPicPr>
      <xdr:blipFill>
        <a:blip xmlns:r="http://schemas.openxmlformats.org/officeDocument/2006/relationships" r:embed="rId15"/>
        <a:stretch>
          <a:fillRect/>
        </a:stretch>
      </xdr:blipFill>
      <xdr:spPr>
        <a:xfrm>
          <a:off x="16764000" y="34096325"/>
          <a:ext cx="508000" cy="508000"/>
        </a:xfrm>
        <a:prstGeom prst="rect">
          <a:avLst/>
        </a:prstGeom>
      </xdr:spPr>
    </xdr:pic>
    <xdr:clientData/>
  </xdr:oneCellAnchor>
  <xdr:oneCellAnchor>
    <xdr:from>
      <xdr:col>23</xdr:col>
      <xdr:colOff>558800</xdr:colOff>
      <xdr:row>182</xdr:row>
      <xdr:rowOff>469900</xdr:rowOff>
    </xdr:from>
    <xdr:ext cx="516579" cy="469900"/>
    <xdr:pic>
      <xdr:nvPicPr>
        <xdr:cNvPr id="17" name="Image 16">
          <a:extLst>
            <a:ext uri="{FF2B5EF4-FFF2-40B4-BE49-F238E27FC236}">
              <a16:creationId xmlns:a16="http://schemas.microsoft.com/office/drawing/2014/main" id="{590862EA-48F6-4D95-86AF-565E309D6996}"/>
            </a:ext>
          </a:extLst>
        </xdr:cNvPr>
        <xdr:cNvPicPr>
          <a:picLocks noChangeAspect="1"/>
        </xdr:cNvPicPr>
      </xdr:nvPicPr>
      <xdr:blipFill>
        <a:blip xmlns:r="http://schemas.openxmlformats.org/officeDocument/2006/relationships" r:embed="rId16"/>
        <a:stretch>
          <a:fillRect/>
        </a:stretch>
      </xdr:blipFill>
      <xdr:spPr>
        <a:xfrm>
          <a:off x="18084800" y="34102675"/>
          <a:ext cx="516579" cy="469900"/>
        </a:xfrm>
        <a:prstGeom prst="rect">
          <a:avLst/>
        </a:prstGeom>
      </xdr:spPr>
    </xdr:pic>
    <xdr:clientData/>
  </xdr:oneCellAnchor>
  <xdr:oneCellAnchor>
    <xdr:from>
      <xdr:col>22</xdr:col>
      <xdr:colOff>673100</xdr:colOff>
      <xdr:row>182</xdr:row>
      <xdr:rowOff>457200</xdr:rowOff>
    </xdr:from>
    <xdr:ext cx="495299" cy="495299"/>
    <xdr:pic>
      <xdr:nvPicPr>
        <xdr:cNvPr id="18" name="Image 17">
          <a:extLst>
            <a:ext uri="{FF2B5EF4-FFF2-40B4-BE49-F238E27FC236}">
              <a16:creationId xmlns:a16="http://schemas.microsoft.com/office/drawing/2014/main" id="{A0CFFA64-985A-43C4-9F8F-920841ED5DAA}"/>
            </a:ext>
          </a:extLst>
        </xdr:cNvPr>
        <xdr:cNvPicPr>
          <a:picLocks noChangeAspect="1"/>
        </xdr:cNvPicPr>
      </xdr:nvPicPr>
      <xdr:blipFill>
        <a:blip xmlns:r="http://schemas.openxmlformats.org/officeDocument/2006/relationships" r:embed="rId17"/>
        <a:stretch>
          <a:fillRect/>
        </a:stretch>
      </xdr:blipFill>
      <xdr:spPr>
        <a:xfrm>
          <a:off x="17437100" y="34099500"/>
          <a:ext cx="495299" cy="495299"/>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oneCellAnchor>
    <xdr:from>
      <xdr:col>33</xdr:col>
      <xdr:colOff>504825</xdr:colOff>
      <xdr:row>216</xdr:row>
      <xdr:rowOff>104775</xdr:rowOff>
    </xdr:from>
    <xdr:ext cx="1728250" cy="844550"/>
    <xdr:pic>
      <xdr:nvPicPr>
        <xdr:cNvPr id="2" name="Image 1">
          <a:extLst>
            <a:ext uri="{FF2B5EF4-FFF2-40B4-BE49-F238E27FC236}">
              <a16:creationId xmlns:a16="http://schemas.microsoft.com/office/drawing/2014/main" id="{FE3C25A5-D8E6-4F34-B8B1-284F9515FC6C}"/>
            </a:ext>
          </a:extLst>
        </xdr:cNvPr>
        <xdr:cNvPicPr>
          <a:picLocks noChangeAspect="1"/>
        </xdr:cNvPicPr>
      </xdr:nvPicPr>
      <xdr:blipFill>
        <a:blip xmlns:r="http://schemas.openxmlformats.org/officeDocument/2006/relationships" r:embed="rId1"/>
        <a:stretch>
          <a:fillRect/>
        </a:stretch>
      </xdr:blipFill>
      <xdr:spPr>
        <a:xfrm>
          <a:off x="17030700" y="46339125"/>
          <a:ext cx="1728250" cy="844550"/>
        </a:xfrm>
        <a:prstGeom prst="rect">
          <a:avLst/>
        </a:prstGeom>
      </xdr:spPr>
    </xdr:pic>
    <xdr:clientData/>
  </xdr:oneCellAnchor>
  <xdr:oneCellAnchor>
    <xdr:from>
      <xdr:col>35</xdr:col>
      <xdr:colOff>876300</xdr:colOff>
      <xdr:row>226</xdr:row>
      <xdr:rowOff>104775</xdr:rowOff>
    </xdr:from>
    <xdr:ext cx="1190625" cy="857251"/>
    <xdr:pic>
      <xdr:nvPicPr>
        <xdr:cNvPr id="3" name="Image 2">
          <a:extLst>
            <a:ext uri="{FF2B5EF4-FFF2-40B4-BE49-F238E27FC236}">
              <a16:creationId xmlns:a16="http://schemas.microsoft.com/office/drawing/2014/main" id="{AF706C3F-4137-4BBD-BE6C-8F65AA268393}"/>
            </a:ext>
          </a:extLst>
        </xdr:cNvPr>
        <xdr:cNvPicPr>
          <a:picLocks noChangeAspect="1"/>
        </xdr:cNvPicPr>
      </xdr:nvPicPr>
      <xdr:blipFill>
        <a:blip xmlns:r="http://schemas.openxmlformats.org/officeDocument/2006/relationships" r:embed="rId2"/>
        <a:stretch>
          <a:fillRect/>
        </a:stretch>
      </xdr:blipFill>
      <xdr:spPr>
        <a:xfrm>
          <a:off x="21269325" y="48291750"/>
          <a:ext cx="1190625" cy="857251"/>
        </a:xfrm>
        <a:prstGeom prst="rect">
          <a:avLst/>
        </a:prstGeom>
      </xdr:spPr>
    </xdr:pic>
    <xdr:clientData/>
  </xdr:oneCellAnchor>
  <xdr:oneCellAnchor>
    <xdr:from>
      <xdr:col>35</xdr:col>
      <xdr:colOff>504825</xdr:colOff>
      <xdr:row>216</xdr:row>
      <xdr:rowOff>85725</xdr:rowOff>
    </xdr:from>
    <xdr:ext cx="1688555" cy="781050"/>
    <xdr:pic>
      <xdr:nvPicPr>
        <xdr:cNvPr id="4" name="Image 3">
          <a:extLst>
            <a:ext uri="{FF2B5EF4-FFF2-40B4-BE49-F238E27FC236}">
              <a16:creationId xmlns:a16="http://schemas.microsoft.com/office/drawing/2014/main" id="{AE5621F6-F728-4D97-BE37-8CF4FABF95AE}"/>
            </a:ext>
          </a:extLst>
        </xdr:cNvPr>
        <xdr:cNvPicPr>
          <a:picLocks noChangeAspect="1"/>
        </xdr:cNvPicPr>
      </xdr:nvPicPr>
      <xdr:blipFill>
        <a:blip xmlns:r="http://schemas.openxmlformats.org/officeDocument/2006/relationships" r:embed="rId3"/>
        <a:stretch>
          <a:fillRect/>
        </a:stretch>
      </xdr:blipFill>
      <xdr:spPr>
        <a:xfrm>
          <a:off x="20897850" y="46329600"/>
          <a:ext cx="1688555" cy="781050"/>
        </a:xfrm>
        <a:prstGeom prst="rect">
          <a:avLst/>
        </a:prstGeom>
      </xdr:spPr>
    </xdr:pic>
    <xdr:clientData/>
  </xdr:oneCellAnchor>
  <xdr:oneCellAnchor>
    <xdr:from>
      <xdr:col>25</xdr:col>
      <xdr:colOff>9525</xdr:colOff>
      <xdr:row>86</xdr:row>
      <xdr:rowOff>152400</xdr:rowOff>
    </xdr:from>
    <xdr:ext cx="4873625" cy="1121830"/>
    <xdr:pic>
      <xdr:nvPicPr>
        <xdr:cNvPr id="5" name="Image 4">
          <a:extLst>
            <a:ext uri="{FF2B5EF4-FFF2-40B4-BE49-F238E27FC236}">
              <a16:creationId xmlns:a16="http://schemas.microsoft.com/office/drawing/2014/main" id="{D3D1254B-2CDC-4CD1-9F88-BE6E792BCE69}"/>
            </a:ext>
          </a:extLst>
        </xdr:cNvPr>
        <xdr:cNvPicPr>
          <a:picLocks noChangeAspect="1"/>
        </xdr:cNvPicPr>
      </xdr:nvPicPr>
      <xdr:blipFill>
        <a:blip xmlns:r="http://schemas.openxmlformats.org/officeDocument/2006/relationships" r:embed="rId4"/>
        <a:stretch>
          <a:fillRect/>
        </a:stretch>
      </xdr:blipFill>
      <xdr:spPr>
        <a:xfrm>
          <a:off x="7686675" y="19211925"/>
          <a:ext cx="4873625" cy="1121830"/>
        </a:xfrm>
        <a:prstGeom prst="rect">
          <a:avLst/>
        </a:prstGeom>
      </xdr:spPr>
    </xdr:pic>
    <xdr:clientData/>
  </xdr:oneCellAnchor>
  <xdr:oneCellAnchor>
    <xdr:from>
      <xdr:col>25</xdr:col>
      <xdr:colOff>295275</xdr:colOff>
      <xdr:row>155</xdr:row>
      <xdr:rowOff>180975</xdr:rowOff>
    </xdr:from>
    <xdr:ext cx="4946650" cy="2462191"/>
    <xdr:pic>
      <xdr:nvPicPr>
        <xdr:cNvPr id="6" name="Image 5">
          <a:extLst>
            <a:ext uri="{FF2B5EF4-FFF2-40B4-BE49-F238E27FC236}">
              <a16:creationId xmlns:a16="http://schemas.microsoft.com/office/drawing/2014/main" id="{F5D6CEB9-AC33-4050-BB36-5477F1F56853}"/>
            </a:ext>
          </a:extLst>
        </xdr:cNvPr>
        <xdr:cNvPicPr>
          <a:picLocks noChangeAspect="1"/>
        </xdr:cNvPicPr>
      </xdr:nvPicPr>
      <xdr:blipFill>
        <a:blip xmlns:r="http://schemas.openxmlformats.org/officeDocument/2006/relationships" r:embed="rId5"/>
        <a:stretch>
          <a:fillRect/>
        </a:stretch>
      </xdr:blipFill>
      <xdr:spPr>
        <a:xfrm>
          <a:off x="7972425" y="34013775"/>
          <a:ext cx="4946650" cy="2462191"/>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oneCellAnchor>
    <xdr:from>
      <xdr:col>11</xdr:col>
      <xdr:colOff>457200</xdr:colOff>
      <xdr:row>19</xdr:row>
      <xdr:rowOff>171450</xdr:rowOff>
    </xdr:from>
    <xdr:ext cx="2285726" cy="1057275"/>
    <xdr:pic>
      <xdr:nvPicPr>
        <xdr:cNvPr id="2" name="Image 1">
          <a:extLst>
            <a:ext uri="{FF2B5EF4-FFF2-40B4-BE49-F238E27FC236}">
              <a16:creationId xmlns:a16="http://schemas.microsoft.com/office/drawing/2014/main" id="{FB7F703E-D5ED-47CF-878A-6AAB1DF818AF}"/>
            </a:ext>
          </a:extLst>
        </xdr:cNvPr>
        <xdr:cNvPicPr>
          <a:picLocks noChangeAspect="1"/>
        </xdr:cNvPicPr>
      </xdr:nvPicPr>
      <xdr:blipFill>
        <a:blip xmlns:r="http://schemas.openxmlformats.org/officeDocument/2006/relationships" r:embed="rId1"/>
        <a:stretch>
          <a:fillRect/>
        </a:stretch>
      </xdr:blipFill>
      <xdr:spPr>
        <a:xfrm>
          <a:off x="13820775" y="4791075"/>
          <a:ext cx="2285726" cy="1057275"/>
        </a:xfrm>
        <a:prstGeom prst="rect">
          <a:avLst/>
        </a:prstGeom>
      </xdr:spPr>
    </xdr:pic>
    <xdr:clientData/>
  </xdr:oneCellAnchor>
  <xdr:oneCellAnchor>
    <xdr:from>
      <xdr:col>12</xdr:col>
      <xdr:colOff>38100</xdr:colOff>
      <xdr:row>27</xdr:row>
      <xdr:rowOff>219075</xdr:rowOff>
    </xdr:from>
    <xdr:ext cx="1962150" cy="958850"/>
    <xdr:pic>
      <xdr:nvPicPr>
        <xdr:cNvPr id="3" name="Image 2">
          <a:extLst>
            <a:ext uri="{FF2B5EF4-FFF2-40B4-BE49-F238E27FC236}">
              <a16:creationId xmlns:a16="http://schemas.microsoft.com/office/drawing/2014/main" id="{B8502EE7-60FF-4FD4-B1AB-25141A06B8C9}"/>
            </a:ext>
          </a:extLst>
        </xdr:cNvPr>
        <xdr:cNvPicPr>
          <a:picLocks noChangeAspect="1"/>
        </xdr:cNvPicPr>
      </xdr:nvPicPr>
      <xdr:blipFill>
        <a:blip xmlns:r="http://schemas.openxmlformats.org/officeDocument/2006/relationships" r:embed="rId2"/>
        <a:stretch>
          <a:fillRect/>
        </a:stretch>
      </xdr:blipFill>
      <xdr:spPr>
        <a:xfrm>
          <a:off x="14182725" y="6743700"/>
          <a:ext cx="1962150" cy="958850"/>
        </a:xfrm>
        <a:prstGeom prst="rect">
          <a:avLst/>
        </a:prstGeom>
      </xdr:spPr>
    </xdr:pic>
    <xdr:clientData/>
  </xdr:oneCellAnchor>
  <xdr:oneCellAnchor>
    <xdr:from>
      <xdr:col>12</xdr:col>
      <xdr:colOff>276225</xdr:colOff>
      <xdr:row>39</xdr:row>
      <xdr:rowOff>219075</xdr:rowOff>
    </xdr:from>
    <xdr:ext cx="1057275" cy="1120810"/>
    <xdr:pic>
      <xdr:nvPicPr>
        <xdr:cNvPr id="4" name="Image 3">
          <a:extLst>
            <a:ext uri="{FF2B5EF4-FFF2-40B4-BE49-F238E27FC236}">
              <a16:creationId xmlns:a16="http://schemas.microsoft.com/office/drawing/2014/main" id="{8342A7DF-B960-4116-88C8-1F221A3359F0}"/>
            </a:ext>
          </a:extLst>
        </xdr:cNvPr>
        <xdr:cNvPicPr>
          <a:picLocks noChangeAspect="1"/>
        </xdr:cNvPicPr>
      </xdr:nvPicPr>
      <xdr:blipFill>
        <a:blip xmlns:r="http://schemas.openxmlformats.org/officeDocument/2006/relationships" r:embed="rId3"/>
        <a:stretch>
          <a:fillRect/>
        </a:stretch>
      </xdr:blipFill>
      <xdr:spPr>
        <a:xfrm>
          <a:off x="14420850" y="9601200"/>
          <a:ext cx="1057275" cy="1120810"/>
        </a:xfrm>
        <a:prstGeom prst="rect">
          <a:avLst/>
        </a:prstGeom>
      </xdr:spPr>
    </xdr:pic>
    <xdr:clientData/>
  </xdr:oneCellAnchor>
  <xdr:oneCellAnchor>
    <xdr:from>
      <xdr:col>12</xdr:col>
      <xdr:colOff>180975</xdr:colOff>
      <xdr:row>61</xdr:row>
      <xdr:rowOff>180975</xdr:rowOff>
    </xdr:from>
    <xdr:ext cx="1971675" cy="1685059"/>
    <xdr:pic>
      <xdr:nvPicPr>
        <xdr:cNvPr id="5" name="Image 4" descr="Man Cook: Medium-Light Skin Tone">
          <a:extLst>
            <a:ext uri="{FF2B5EF4-FFF2-40B4-BE49-F238E27FC236}">
              <a16:creationId xmlns:a16="http://schemas.microsoft.com/office/drawing/2014/main" id="{1262E5F3-51F9-4FFF-AAED-1311D419752B}"/>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4325600" y="14801850"/>
          <a:ext cx="1971675" cy="168505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18</xdr:col>
      <xdr:colOff>342900</xdr:colOff>
      <xdr:row>29</xdr:row>
      <xdr:rowOff>209550</xdr:rowOff>
    </xdr:from>
    <xdr:ext cx="3857625" cy="2128665"/>
    <xdr:pic>
      <xdr:nvPicPr>
        <xdr:cNvPr id="6" name="Image 5">
          <a:extLst>
            <a:ext uri="{FF2B5EF4-FFF2-40B4-BE49-F238E27FC236}">
              <a16:creationId xmlns:a16="http://schemas.microsoft.com/office/drawing/2014/main" id="{F6677E3D-0616-4200-834C-BBA30425FEB6}"/>
            </a:ext>
          </a:extLst>
        </xdr:cNvPr>
        <xdr:cNvPicPr>
          <a:picLocks noChangeAspect="1"/>
        </xdr:cNvPicPr>
      </xdr:nvPicPr>
      <xdr:blipFill>
        <a:blip xmlns:r="http://schemas.openxmlformats.org/officeDocument/2006/relationships" r:embed="rId5"/>
        <a:stretch>
          <a:fillRect/>
        </a:stretch>
      </xdr:blipFill>
      <xdr:spPr>
        <a:xfrm>
          <a:off x="41205150" y="7210425"/>
          <a:ext cx="3857625" cy="2128665"/>
        </a:xfrm>
        <a:prstGeom prst="rect">
          <a:avLst/>
        </a:prstGeom>
      </xdr:spPr>
    </xdr:pic>
    <xdr:clientData/>
  </xdr:oneCellAnchor>
  <xdr:twoCellAnchor editAs="oneCell">
    <xdr:from>
      <xdr:col>13</xdr:col>
      <xdr:colOff>114300</xdr:colOff>
      <xdr:row>2</xdr:row>
      <xdr:rowOff>209550</xdr:rowOff>
    </xdr:from>
    <xdr:to>
      <xdr:col>16</xdr:col>
      <xdr:colOff>239987</xdr:colOff>
      <xdr:row>5</xdr:row>
      <xdr:rowOff>213163</xdr:rowOff>
    </xdr:to>
    <xdr:pic>
      <xdr:nvPicPr>
        <xdr:cNvPr id="7" name="Image 6">
          <a:extLst>
            <a:ext uri="{FF2B5EF4-FFF2-40B4-BE49-F238E27FC236}">
              <a16:creationId xmlns:a16="http://schemas.microsoft.com/office/drawing/2014/main" id="{53EA273F-2C91-4F8F-8710-E35B1EEED48F}"/>
            </a:ext>
          </a:extLst>
        </xdr:cNvPr>
        <xdr:cNvPicPr>
          <a:picLocks noChangeAspect="1"/>
        </xdr:cNvPicPr>
      </xdr:nvPicPr>
      <xdr:blipFill>
        <a:blip xmlns:r="http://schemas.openxmlformats.org/officeDocument/2006/relationships" r:embed="rId6"/>
        <a:stretch>
          <a:fillRect/>
        </a:stretch>
      </xdr:blipFill>
      <xdr:spPr>
        <a:xfrm>
          <a:off x="15039975" y="600075"/>
          <a:ext cx="2468837" cy="86086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80</xdr:col>
      <xdr:colOff>95250</xdr:colOff>
      <xdr:row>124</xdr:row>
      <xdr:rowOff>200025</xdr:rowOff>
    </xdr:from>
    <xdr:ext cx="4946650" cy="2462191"/>
    <xdr:pic>
      <xdr:nvPicPr>
        <xdr:cNvPr id="2" name="Image 1">
          <a:extLst>
            <a:ext uri="{FF2B5EF4-FFF2-40B4-BE49-F238E27FC236}">
              <a16:creationId xmlns:a16="http://schemas.microsoft.com/office/drawing/2014/main" id="{3DAD60C5-263E-42E4-870C-4A9FF91461DB}"/>
            </a:ext>
          </a:extLst>
        </xdr:cNvPr>
        <xdr:cNvPicPr>
          <a:picLocks noChangeAspect="1"/>
        </xdr:cNvPicPr>
      </xdr:nvPicPr>
      <xdr:blipFill>
        <a:blip xmlns:r="http://schemas.openxmlformats.org/officeDocument/2006/relationships" r:embed="rId1"/>
        <a:stretch>
          <a:fillRect/>
        </a:stretch>
      </xdr:blipFill>
      <xdr:spPr>
        <a:xfrm>
          <a:off x="62341125" y="28765500"/>
          <a:ext cx="4946650" cy="2462191"/>
        </a:xfrm>
        <a:prstGeom prst="rect">
          <a:avLst/>
        </a:prstGeom>
      </xdr:spPr>
    </xdr:pic>
    <xdr:clientData/>
  </xdr:oneCellAnchor>
  <xdr:oneCellAnchor>
    <xdr:from>
      <xdr:col>88</xdr:col>
      <xdr:colOff>476250</xdr:colOff>
      <xdr:row>207</xdr:row>
      <xdr:rowOff>152400</xdr:rowOff>
    </xdr:from>
    <xdr:ext cx="1728250" cy="844550"/>
    <xdr:pic>
      <xdr:nvPicPr>
        <xdr:cNvPr id="3" name="Image 2">
          <a:extLst>
            <a:ext uri="{FF2B5EF4-FFF2-40B4-BE49-F238E27FC236}">
              <a16:creationId xmlns:a16="http://schemas.microsoft.com/office/drawing/2014/main" id="{73974E16-02CB-4089-B724-837EF07E830F}"/>
            </a:ext>
          </a:extLst>
        </xdr:cNvPr>
        <xdr:cNvPicPr>
          <a:picLocks noChangeAspect="1"/>
        </xdr:cNvPicPr>
      </xdr:nvPicPr>
      <xdr:blipFill>
        <a:blip xmlns:r="http://schemas.openxmlformats.org/officeDocument/2006/relationships" r:embed="rId2"/>
        <a:stretch>
          <a:fillRect/>
        </a:stretch>
      </xdr:blipFill>
      <xdr:spPr>
        <a:xfrm>
          <a:off x="71570850" y="45243750"/>
          <a:ext cx="1728250" cy="844550"/>
        </a:xfrm>
        <a:prstGeom prst="rect">
          <a:avLst/>
        </a:prstGeom>
      </xdr:spPr>
    </xdr:pic>
    <xdr:clientData/>
  </xdr:oneCellAnchor>
  <xdr:oneCellAnchor>
    <xdr:from>
      <xdr:col>90</xdr:col>
      <xdr:colOff>876300</xdr:colOff>
      <xdr:row>218</xdr:row>
      <xdr:rowOff>104775</xdr:rowOff>
    </xdr:from>
    <xdr:ext cx="1190625" cy="857251"/>
    <xdr:pic>
      <xdr:nvPicPr>
        <xdr:cNvPr id="4" name="Image 3">
          <a:extLst>
            <a:ext uri="{FF2B5EF4-FFF2-40B4-BE49-F238E27FC236}">
              <a16:creationId xmlns:a16="http://schemas.microsoft.com/office/drawing/2014/main" id="{CCD0E4A8-E59C-46E6-8058-CE4029AE1B65}"/>
            </a:ext>
          </a:extLst>
        </xdr:cNvPr>
        <xdr:cNvPicPr>
          <a:picLocks noChangeAspect="1"/>
        </xdr:cNvPicPr>
      </xdr:nvPicPr>
      <xdr:blipFill>
        <a:blip xmlns:r="http://schemas.openxmlformats.org/officeDocument/2006/relationships" r:embed="rId3"/>
        <a:stretch>
          <a:fillRect/>
        </a:stretch>
      </xdr:blipFill>
      <xdr:spPr>
        <a:xfrm>
          <a:off x="75838050" y="47424975"/>
          <a:ext cx="1190625" cy="857251"/>
        </a:xfrm>
        <a:prstGeom prst="rect">
          <a:avLst/>
        </a:prstGeom>
      </xdr:spPr>
    </xdr:pic>
    <xdr:clientData/>
  </xdr:oneCellAnchor>
  <xdr:oneCellAnchor>
    <xdr:from>
      <xdr:col>90</xdr:col>
      <xdr:colOff>447675</xdr:colOff>
      <xdr:row>208</xdr:row>
      <xdr:rowOff>0</xdr:rowOff>
    </xdr:from>
    <xdr:ext cx="1688555" cy="781050"/>
    <xdr:pic>
      <xdr:nvPicPr>
        <xdr:cNvPr id="5" name="Image 4">
          <a:extLst>
            <a:ext uri="{FF2B5EF4-FFF2-40B4-BE49-F238E27FC236}">
              <a16:creationId xmlns:a16="http://schemas.microsoft.com/office/drawing/2014/main" id="{6E659E38-CD3D-4C10-818B-EA5CA5F830D4}"/>
            </a:ext>
          </a:extLst>
        </xdr:cNvPr>
        <xdr:cNvPicPr>
          <a:picLocks noChangeAspect="1"/>
        </xdr:cNvPicPr>
      </xdr:nvPicPr>
      <xdr:blipFill>
        <a:blip xmlns:r="http://schemas.openxmlformats.org/officeDocument/2006/relationships" r:embed="rId4"/>
        <a:stretch>
          <a:fillRect/>
        </a:stretch>
      </xdr:blipFill>
      <xdr:spPr>
        <a:xfrm>
          <a:off x="75409425" y="45300900"/>
          <a:ext cx="1688555" cy="781050"/>
        </a:xfrm>
        <a:prstGeom prst="rect">
          <a:avLst/>
        </a:prstGeom>
      </xdr:spPr>
    </xdr:pic>
    <xdr:clientData/>
  </xdr:oneCellAnchor>
  <xdr:oneCellAnchor>
    <xdr:from>
      <xdr:col>80</xdr:col>
      <xdr:colOff>180975</xdr:colOff>
      <xdr:row>56</xdr:row>
      <xdr:rowOff>104775</xdr:rowOff>
    </xdr:from>
    <xdr:ext cx="4873625" cy="1121830"/>
    <xdr:pic>
      <xdr:nvPicPr>
        <xdr:cNvPr id="6" name="Image 5">
          <a:extLst>
            <a:ext uri="{FF2B5EF4-FFF2-40B4-BE49-F238E27FC236}">
              <a16:creationId xmlns:a16="http://schemas.microsoft.com/office/drawing/2014/main" id="{C40CE60E-5965-4C78-B0AD-8DBB6956526E}"/>
            </a:ext>
          </a:extLst>
        </xdr:cNvPr>
        <xdr:cNvPicPr>
          <a:picLocks noChangeAspect="1"/>
        </xdr:cNvPicPr>
      </xdr:nvPicPr>
      <xdr:blipFill>
        <a:blip xmlns:r="http://schemas.openxmlformats.org/officeDocument/2006/relationships" r:embed="rId5"/>
        <a:stretch>
          <a:fillRect/>
        </a:stretch>
      </xdr:blipFill>
      <xdr:spPr>
        <a:xfrm>
          <a:off x="62426850" y="13735050"/>
          <a:ext cx="4873625" cy="1121830"/>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oneCellAnchor>
    <xdr:from>
      <xdr:col>80</xdr:col>
      <xdr:colOff>95250</xdr:colOff>
      <xdr:row>124</xdr:row>
      <xdr:rowOff>200025</xdr:rowOff>
    </xdr:from>
    <xdr:ext cx="4946650" cy="2462191"/>
    <xdr:pic>
      <xdr:nvPicPr>
        <xdr:cNvPr id="2" name="Image 1">
          <a:extLst>
            <a:ext uri="{FF2B5EF4-FFF2-40B4-BE49-F238E27FC236}">
              <a16:creationId xmlns:a16="http://schemas.microsoft.com/office/drawing/2014/main" id="{FF801CE4-6548-4264-B579-B57F38996D42}"/>
            </a:ext>
          </a:extLst>
        </xdr:cNvPr>
        <xdr:cNvPicPr>
          <a:picLocks noChangeAspect="1"/>
        </xdr:cNvPicPr>
      </xdr:nvPicPr>
      <xdr:blipFill>
        <a:blip xmlns:r="http://schemas.openxmlformats.org/officeDocument/2006/relationships" r:embed="rId1"/>
        <a:stretch>
          <a:fillRect/>
        </a:stretch>
      </xdr:blipFill>
      <xdr:spPr>
        <a:xfrm>
          <a:off x="70313550" y="29270325"/>
          <a:ext cx="4946650" cy="2462191"/>
        </a:xfrm>
        <a:prstGeom prst="rect">
          <a:avLst/>
        </a:prstGeom>
      </xdr:spPr>
    </xdr:pic>
    <xdr:clientData/>
  </xdr:oneCellAnchor>
  <xdr:oneCellAnchor>
    <xdr:from>
      <xdr:col>88</xdr:col>
      <xdr:colOff>476250</xdr:colOff>
      <xdr:row>207</xdr:row>
      <xdr:rowOff>152400</xdr:rowOff>
    </xdr:from>
    <xdr:ext cx="1728250" cy="844550"/>
    <xdr:pic>
      <xdr:nvPicPr>
        <xdr:cNvPr id="3" name="Image 2">
          <a:extLst>
            <a:ext uri="{FF2B5EF4-FFF2-40B4-BE49-F238E27FC236}">
              <a16:creationId xmlns:a16="http://schemas.microsoft.com/office/drawing/2014/main" id="{112EAF17-9C1D-475F-AF59-AB3B0E9EB454}"/>
            </a:ext>
          </a:extLst>
        </xdr:cNvPr>
        <xdr:cNvPicPr>
          <a:picLocks noChangeAspect="1"/>
        </xdr:cNvPicPr>
      </xdr:nvPicPr>
      <xdr:blipFill>
        <a:blip xmlns:r="http://schemas.openxmlformats.org/officeDocument/2006/relationships" r:embed="rId2"/>
        <a:stretch>
          <a:fillRect/>
        </a:stretch>
      </xdr:blipFill>
      <xdr:spPr>
        <a:xfrm>
          <a:off x="79543275" y="46062900"/>
          <a:ext cx="1728250" cy="844550"/>
        </a:xfrm>
        <a:prstGeom prst="rect">
          <a:avLst/>
        </a:prstGeom>
      </xdr:spPr>
    </xdr:pic>
    <xdr:clientData/>
  </xdr:oneCellAnchor>
  <xdr:oneCellAnchor>
    <xdr:from>
      <xdr:col>90</xdr:col>
      <xdr:colOff>876300</xdr:colOff>
      <xdr:row>218</xdr:row>
      <xdr:rowOff>104775</xdr:rowOff>
    </xdr:from>
    <xdr:ext cx="1190625" cy="857251"/>
    <xdr:pic>
      <xdr:nvPicPr>
        <xdr:cNvPr id="4" name="Image 3">
          <a:extLst>
            <a:ext uri="{FF2B5EF4-FFF2-40B4-BE49-F238E27FC236}">
              <a16:creationId xmlns:a16="http://schemas.microsoft.com/office/drawing/2014/main" id="{91B344A2-9F89-4D02-9B80-16A787E2D219}"/>
            </a:ext>
          </a:extLst>
        </xdr:cNvPr>
        <xdr:cNvPicPr>
          <a:picLocks noChangeAspect="1"/>
        </xdr:cNvPicPr>
      </xdr:nvPicPr>
      <xdr:blipFill>
        <a:blip xmlns:r="http://schemas.openxmlformats.org/officeDocument/2006/relationships" r:embed="rId3"/>
        <a:stretch>
          <a:fillRect/>
        </a:stretch>
      </xdr:blipFill>
      <xdr:spPr>
        <a:xfrm>
          <a:off x="83810475" y="48282225"/>
          <a:ext cx="1190625" cy="857251"/>
        </a:xfrm>
        <a:prstGeom prst="rect">
          <a:avLst/>
        </a:prstGeom>
      </xdr:spPr>
    </xdr:pic>
    <xdr:clientData/>
  </xdr:oneCellAnchor>
  <xdr:oneCellAnchor>
    <xdr:from>
      <xdr:col>90</xdr:col>
      <xdr:colOff>447675</xdr:colOff>
      <xdr:row>208</xdr:row>
      <xdr:rowOff>0</xdr:rowOff>
    </xdr:from>
    <xdr:ext cx="1688555" cy="781050"/>
    <xdr:pic>
      <xdr:nvPicPr>
        <xdr:cNvPr id="5" name="Image 4">
          <a:extLst>
            <a:ext uri="{FF2B5EF4-FFF2-40B4-BE49-F238E27FC236}">
              <a16:creationId xmlns:a16="http://schemas.microsoft.com/office/drawing/2014/main" id="{95D6D209-08F9-4FB1-872D-D22ABEC30FAA}"/>
            </a:ext>
          </a:extLst>
        </xdr:cNvPr>
        <xdr:cNvPicPr>
          <a:picLocks noChangeAspect="1"/>
        </xdr:cNvPicPr>
      </xdr:nvPicPr>
      <xdr:blipFill>
        <a:blip xmlns:r="http://schemas.openxmlformats.org/officeDocument/2006/relationships" r:embed="rId4"/>
        <a:stretch>
          <a:fillRect/>
        </a:stretch>
      </xdr:blipFill>
      <xdr:spPr>
        <a:xfrm>
          <a:off x="83381850" y="46120050"/>
          <a:ext cx="1688555" cy="781050"/>
        </a:xfrm>
        <a:prstGeom prst="rect">
          <a:avLst/>
        </a:prstGeom>
      </xdr:spPr>
    </xdr:pic>
    <xdr:clientData/>
  </xdr:oneCellAnchor>
  <xdr:oneCellAnchor>
    <xdr:from>
      <xdr:col>80</xdr:col>
      <xdr:colOff>180975</xdr:colOff>
      <xdr:row>56</xdr:row>
      <xdr:rowOff>104775</xdr:rowOff>
    </xdr:from>
    <xdr:ext cx="4873625" cy="1121830"/>
    <xdr:pic>
      <xdr:nvPicPr>
        <xdr:cNvPr id="6" name="Image 5">
          <a:extLst>
            <a:ext uri="{FF2B5EF4-FFF2-40B4-BE49-F238E27FC236}">
              <a16:creationId xmlns:a16="http://schemas.microsoft.com/office/drawing/2014/main" id="{13116476-13CC-41F2-9533-5DED9EB9B597}"/>
            </a:ext>
          </a:extLst>
        </xdr:cNvPr>
        <xdr:cNvPicPr>
          <a:picLocks noChangeAspect="1"/>
        </xdr:cNvPicPr>
      </xdr:nvPicPr>
      <xdr:blipFill>
        <a:blip xmlns:r="http://schemas.openxmlformats.org/officeDocument/2006/relationships" r:embed="rId5"/>
        <a:stretch>
          <a:fillRect/>
        </a:stretch>
      </xdr:blipFill>
      <xdr:spPr>
        <a:xfrm>
          <a:off x="70399275" y="13754100"/>
          <a:ext cx="4873625" cy="1121830"/>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oneCellAnchor>
    <xdr:from>
      <xdr:col>80</xdr:col>
      <xdr:colOff>95250</xdr:colOff>
      <xdr:row>124</xdr:row>
      <xdr:rowOff>200025</xdr:rowOff>
    </xdr:from>
    <xdr:ext cx="4946650" cy="2462191"/>
    <xdr:pic>
      <xdr:nvPicPr>
        <xdr:cNvPr id="2" name="Image 1">
          <a:extLst>
            <a:ext uri="{FF2B5EF4-FFF2-40B4-BE49-F238E27FC236}">
              <a16:creationId xmlns:a16="http://schemas.microsoft.com/office/drawing/2014/main" id="{51D1647C-A558-477D-8A84-248823087679}"/>
            </a:ext>
          </a:extLst>
        </xdr:cNvPr>
        <xdr:cNvPicPr>
          <a:picLocks noChangeAspect="1"/>
        </xdr:cNvPicPr>
      </xdr:nvPicPr>
      <xdr:blipFill>
        <a:blip xmlns:r="http://schemas.openxmlformats.org/officeDocument/2006/relationships" r:embed="rId1"/>
        <a:stretch>
          <a:fillRect/>
        </a:stretch>
      </xdr:blipFill>
      <xdr:spPr>
        <a:xfrm>
          <a:off x="70313550" y="29270325"/>
          <a:ext cx="4946650" cy="2462191"/>
        </a:xfrm>
        <a:prstGeom prst="rect">
          <a:avLst/>
        </a:prstGeom>
      </xdr:spPr>
    </xdr:pic>
    <xdr:clientData/>
  </xdr:oneCellAnchor>
  <xdr:oneCellAnchor>
    <xdr:from>
      <xdr:col>88</xdr:col>
      <xdr:colOff>476250</xdr:colOff>
      <xdr:row>207</xdr:row>
      <xdr:rowOff>152400</xdr:rowOff>
    </xdr:from>
    <xdr:ext cx="1728250" cy="844550"/>
    <xdr:pic>
      <xdr:nvPicPr>
        <xdr:cNvPr id="3" name="Image 2">
          <a:extLst>
            <a:ext uri="{FF2B5EF4-FFF2-40B4-BE49-F238E27FC236}">
              <a16:creationId xmlns:a16="http://schemas.microsoft.com/office/drawing/2014/main" id="{AD446482-2751-48D9-977E-8E9B59200F6A}"/>
            </a:ext>
          </a:extLst>
        </xdr:cNvPr>
        <xdr:cNvPicPr>
          <a:picLocks noChangeAspect="1"/>
        </xdr:cNvPicPr>
      </xdr:nvPicPr>
      <xdr:blipFill>
        <a:blip xmlns:r="http://schemas.openxmlformats.org/officeDocument/2006/relationships" r:embed="rId2"/>
        <a:stretch>
          <a:fillRect/>
        </a:stretch>
      </xdr:blipFill>
      <xdr:spPr>
        <a:xfrm>
          <a:off x="79543275" y="46062900"/>
          <a:ext cx="1728250" cy="844550"/>
        </a:xfrm>
        <a:prstGeom prst="rect">
          <a:avLst/>
        </a:prstGeom>
      </xdr:spPr>
    </xdr:pic>
    <xdr:clientData/>
  </xdr:oneCellAnchor>
  <xdr:oneCellAnchor>
    <xdr:from>
      <xdr:col>90</xdr:col>
      <xdr:colOff>876300</xdr:colOff>
      <xdr:row>218</xdr:row>
      <xdr:rowOff>104775</xdr:rowOff>
    </xdr:from>
    <xdr:ext cx="1190625" cy="857251"/>
    <xdr:pic>
      <xdr:nvPicPr>
        <xdr:cNvPr id="4" name="Image 3">
          <a:extLst>
            <a:ext uri="{FF2B5EF4-FFF2-40B4-BE49-F238E27FC236}">
              <a16:creationId xmlns:a16="http://schemas.microsoft.com/office/drawing/2014/main" id="{42678047-3E8F-4D86-91FD-4396ADFC891B}"/>
            </a:ext>
          </a:extLst>
        </xdr:cNvPr>
        <xdr:cNvPicPr>
          <a:picLocks noChangeAspect="1"/>
        </xdr:cNvPicPr>
      </xdr:nvPicPr>
      <xdr:blipFill>
        <a:blip xmlns:r="http://schemas.openxmlformats.org/officeDocument/2006/relationships" r:embed="rId3"/>
        <a:stretch>
          <a:fillRect/>
        </a:stretch>
      </xdr:blipFill>
      <xdr:spPr>
        <a:xfrm>
          <a:off x="83810475" y="48282225"/>
          <a:ext cx="1190625" cy="857251"/>
        </a:xfrm>
        <a:prstGeom prst="rect">
          <a:avLst/>
        </a:prstGeom>
      </xdr:spPr>
    </xdr:pic>
    <xdr:clientData/>
  </xdr:oneCellAnchor>
  <xdr:oneCellAnchor>
    <xdr:from>
      <xdr:col>90</xdr:col>
      <xdr:colOff>447675</xdr:colOff>
      <xdr:row>208</xdr:row>
      <xdr:rowOff>0</xdr:rowOff>
    </xdr:from>
    <xdr:ext cx="1688555" cy="781050"/>
    <xdr:pic>
      <xdr:nvPicPr>
        <xdr:cNvPr id="5" name="Image 4">
          <a:extLst>
            <a:ext uri="{FF2B5EF4-FFF2-40B4-BE49-F238E27FC236}">
              <a16:creationId xmlns:a16="http://schemas.microsoft.com/office/drawing/2014/main" id="{E2D17A6A-6A88-47BA-8E8F-C6496F425D5E}"/>
            </a:ext>
          </a:extLst>
        </xdr:cNvPr>
        <xdr:cNvPicPr>
          <a:picLocks noChangeAspect="1"/>
        </xdr:cNvPicPr>
      </xdr:nvPicPr>
      <xdr:blipFill>
        <a:blip xmlns:r="http://schemas.openxmlformats.org/officeDocument/2006/relationships" r:embed="rId4"/>
        <a:stretch>
          <a:fillRect/>
        </a:stretch>
      </xdr:blipFill>
      <xdr:spPr>
        <a:xfrm>
          <a:off x="83381850" y="46120050"/>
          <a:ext cx="1688555" cy="781050"/>
        </a:xfrm>
        <a:prstGeom prst="rect">
          <a:avLst/>
        </a:prstGeom>
      </xdr:spPr>
    </xdr:pic>
    <xdr:clientData/>
  </xdr:oneCellAnchor>
  <xdr:oneCellAnchor>
    <xdr:from>
      <xdr:col>80</xdr:col>
      <xdr:colOff>180975</xdr:colOff>
      <xdr:row>56</xdr:row>
      <xdr:rowOff>104775</xdr:rowOff>
    </xdr:from>
    <xdr:ext cx="4873625" cy="1121830"/>
    <xdr:pic>
      <xdr:nvPicPr>
        <xdr:cNvPr id="6" name="Image 5">
          <a:extLst>
            <a:ext uri="{FF2B5EF4-FFF2-40B4-BE49-F238E27FC236}">
              <a16:creationId xmlns:a16="http://schemas.microsoft.com/office/drawing/2014/main" id="{90D6D37C-3D72-4917-8034-59E3A2CA8DB8}"/>
            </a:ext>
          </a:extLst>
        </xdr:cNvPr>
        <xdr:cNvPicPr>
          <a:picLocks noChangeAspect="1"/>
        </xdr:cNvPicPr>
      </xdr:nvPicPr>
      <xdr:blipFill>
        <a:blip xmlns:r="http://schemas.openxmlformats.org/officeDocument/2006/relationships" r:embed="rId5"/>
        <a:stretch>
          <a:fillRect/>
        </a:stretch>
      </xdr:blipFill>
      <xdr:spPr>
        <a:xfrm>
          <a:off x="70399275" y="13754100"/>
          <a:ext cx="4873625" cy="1121830"/>
        </a:xfrm>
        <a:prstGeom prst="rect">
          <a:avLst/>
        </a:prstGeom>
      </xdr:spPr>
    </xdr:pic>
    <xdr:clientData/>
  </xdr:one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hyperlink" Target="https://fr.maisfontes.com/aktiv-grotesk-w01.police" TargetMode="External"/><Relationship Id="rId13" Type="http://schemas.openxmlformats.org/officeDocument/2006/relationships/hyperlink" Target="https://www.youtube.com/watch?app=desktop&amp;v=Yuy1jisXErY" TargetMode="External"/><Relationship Id="rId18" Type="http://schemas.openxmlformats.org/officeDocument/2006/relationships/hyperlink" Target="https://www.bonbache.fr/syntheses-graphiques-excel-avec-les-emoticones-499.html" TargetMode="External"/><Relationship Id="rId3" Type="http://schemas.openxmlformats.org/officeDocument/2006/relationships/hyperlink" Target="https://kulturegeek.fr/news-224456/microsoft-police-voudriez-remplacer-calibri" TargetMode="External"/><Relationship Id="rId7" Type="http://schemas.openxmlformats.org/officeDocument/2006/relationships/hyperlink" Target="https://www.google.com/search?client=firefox-b-d&amp;cs=1&amp;sxsrf=AJOqlzWtAThXL_uLX0Izw5bcGDDqWJW1UA:1673858052794&amp;q=Quelle+est+la+police+d%27%C3%A9criture+la+plus+classe+%3F&amp;sa=X&amp;ved=2ahUKEwjYj4iV18v8AhXtTaQEHYpNBZ0Qzmd6BAgBEAU" TargetMode="External"/><Relationship Id="rId12" Type="http://schemas.openxmlformats.org/officeDocument/2006/relationships/hyperlink" Target="https://fr.vecteezy.com/video/5480445-appuyer-sur-la-touche-entree-sur-le-clavier-d-un-ordinateur-de-bureau" TargetMode="External"/><Relationship Id="rId17" Type="http://schemas.openxmlformats.org/officeDocument/2006/relationships/hyperlink" Target="https://fr.extendoffice.com/documents/excel/4027-excel-increase-letter-by-one.html" TargetMode="External"/><Relationship Id="rId2" Type="http://schemas.openxmlformats.org/officeDocument/2006/relationships/hyperlink" Target="https://fr.wikipedia.org/wiki/Calibri" TargetMode="External"/><Relationship Id="rId16" Type="http://schemas.openxmlformats.org/officeDocument/2006/relationships/hyperlink" Target="https://excel-exercice.com/comment-faire-une-liste-alphabetique-automatique/" TargetMode="External"/><Relationship Id="rId20" Type="http://schemas.openxmlformats.org/officeDocument/2006/relationships/drawing" Target="../drawings/drawing1.xml"/><Relationship Id="rId1" Type="http://schemas.openxmlformats.org/officeDocument/2006/relationships/hyperlink" Target="https://www.extensis.com/fr-fr/blog/les-10-polices-alternatives-%C3%A0-helvetica" TargetMode="External"/><Relationship Id="rId6" Type="http://schemas.openxmlformats.org/officeDocument/2006/relationships/hyperlink" Target="https://laruche.wizbii.com/17703-meilleure-police-ecriture-cv" TargetMode="External"/><Relationship Id="rId11" Type="http://schemas.openxmlformats.org/officeDocument/2006/relationships/hyperlink" Target="https://savour.eu/portfolio/pifometrie/" TargetMode="External"/><Relationship Id="rId5" Type="http://schemas.openxmlformats.org/officeDocument/2006/relationships/hyperlink" Target="https://laruche.wizbii.com/17703-meilleure-police-ecriture-cv" TargetMode="External"/><Relationship Id="rId15" Type="http://schemas.openxmlformats.org/officeDocument/2006/relationships/hyperlink" Target="https://cellulexcel.blogspot.com/p/blog-page_16.html" TargetMode="External"/><Relationship Id="rId10" Type="http://schemas.openxmlformats.org/officeDocument/2006/relationships/hyperlink" Target="https://www.automateexcel.com/fr/how-to/que-signifient-les-symboles-etc-dans-les-formules-excel-et-google-sheets/" TargetMode="External"/><Relationship Id="rId19" Type="http://schemas.openxmlformats.org/officeDocument/2006/relationships/printerSettings" Target="../printerSettings/printerSettings1.bin"/><Relationship Id="rId4" Type="http://schemas.openxmlformats.org/officeDocument/2006/relationships/hyperlink" Target="https://fr.wikipedia.org/wiki/Helvetica" TargetMode="External"/><Relationship Id="rId9" Type="http://schemas.openxmlformats.org/officeDocument/2006/relationships/hyperlink" Target="https://dupala.be/upload/files/141_Pages-de-D-un-e-prof-a-l-autre-Numero-71-Octobre-2014-page15-16.pdf" TargetMode="External"/><Relationship Id="rId14" Type="http://schemas.openxmlformats.org/officeDocument/2006/relationships/hyperlink" Target="https://www.youtube.com/watch?v=FZwdUZUwnuI" TargetMode="External"/></Relationships>
</file>

<file path=xl/worksheets/_rels/sheet10.xml.rels><?xml version="1.0" encoding="UTF-8" standalone="yes"?>
<Relationships xmlns="http://schemas.openxmlformats.org/package/2006/relationships"><Relationship Id="rId8" Type="http://schemas.openxmlformats.org/officeDocument/2006/relationships/hyperlink" Target="https://www.redacteur.com/blog/polices-ecriture-a-utiliser/" TargetMode="External"/><Relationship Id="rId3" Type="http://schemas.openxmlformats.org/officeDocument/2006/relationships/hyperlink" Target="https://encycolorpedia.com/html" TargetMode="External"/><Relationship Id="rId7" Type="http://schemas.openxmlformats.org/officeDocument/2006/relationships/hyperlink" Target="https://blog.atalan.fr/grille-contrastes-accessibilite-charte-graphique/" TargetMode="External"/><Relationship Id="rId2" Type="http://schemas.openxmlformats.org/officeDocument/2006/relationships/hyperlink" Target="https://encycolorpedia.com/websafe" TargetMode="External"/><Relationship Id="rId1" Type="http://schemas.openxmlformats.org/officeDocument/2006/relationships/hyperlink" Target="http://translate.google.fr/translate?hl=fr&amp;langpair=en|fr&amp;u=http://dmcritchie.mvps.org/excel/colors.htm" TargetMode="External"/><Relationship Id="rId6" Type="http://schemas.openxmlformats.org/officeDocument/2006/relationships/hyperlink" Target="https://www.tanaguru.com/contrastes-couleurs-choisir-combinaisons-accessibles/" TargetMode="External"/><Relationship Id="rId5" Type="http://schemas.openxmlformats.org/officeDocument/2006/relationships/hyperlink" Target="https://encycolorpedia.com/paints" TargetMode="External"/><Relationship Id="rId10" Type="http://schemas.openxmlformats.org/officeDocument/2006/relationships/hyperlink" Target="https://support.microsoft.com/fr-fr/office/masquer-ou-afficher-des-lignes-ou-des-colonnes-659c2cad-802e-44ee-a614-dde8443579f8" TargetMode="External"/><Relationship Id="rId4" Type="http://schemas.openxmlformats.org/officeDocument/2006/relationships/hyperlink" Target="https://encycolorpedia.com/named" TargetMode="External"/><Relationship Id="rId9" Type="http://schemas.openxmlformats.org/officeDocument/2006/relationships/hyperlink" Target="https://www.iloveimg.com/fr" TargetMode="External"/></Relationships>
</file>

<file path=xl/worksheets/_rels/sheet2.xml.rels><?xml version="1.0" encoding="UTF-8" standalone="yes"?>
<Relationships xmlns="http://schemas.openxmlformats.org/package/2006/relationships"><Relationship Id="rId8" Type="http://schemas.openxmlformats.org/officeDocument/2006/relationships/hyperlink" Target="https://www.youtube.com/@lexceleur/shorts" TargetMode="External"/><Relationship Id="rId3" Type="http://schemas.openxmlformats.org/officeDocument/2006/relationships/hyperlink" Target="https://www.youtube.com/@Astuces_Excel/videos" TargetMode="External"/><Relationship Id="rId7" Type="http://schemas.openxmlformats.org/officeDocument/2006/relationships/hyperlink" Target="https://learn.microsoft.com/fr-fr/office/vba/api/excel.xlrgbcolor" TargetMode="External"/><Relationship Id="rId2" Type="http://schemas.openxmlformats.org/officeDocument/2006/relationships/hyperlink" Target="https://excel-exercice.com/filtres-intelligents-dans-excel/" TargetMode="External"/><Relationship Id="rId1" Type="http://schemas.openxmlformats.org/officeDocument/2006/relationships/hyperlink" Target="https://www.excel-pratique.com/fr/fonctions/joindre-texte" TargetMode="External"/><Relationship Id="rId6" Type="http://schemas.openxmlformats.org/officeDocument/2006/relationships/hyperlink" Target="https://www.youtube.com/watch?v=8NMinBfc9EU" TargetMode="External"/><Relationship Id="rId5" Type="http://schemas.openxmlformats.org/officeDocument/2006/relationships/hyperlink" Target="https://support.microsoft.com/fr-fr/office/filtrer-les-donn%C3%A9es-d-une-plage-ou-d-un-tableau-01832226-31b5-4568-8806-38c37dcc180e" TargetMode="External"/><Relationship Id="rId10" Type="http://schemas.openxmlformats.org/officeDocument/2006/relationships/drawing" Target="../drawings/drawing2.xml"/><Relationship Id="rId4" Type="http://schemas.openxmlformats.org/officeDocument/2006/relationships/hyperlink" Target="https://www.youtube.com/watch?v=q-52-9FshWw" TargetMode="External"/><Relationship Id="rId9" Type="http://schemas.openxmlformats.org/officeDocument/2006/relationships/hyperlink" Target="https://www.youtube.com/@lexceleur/videos" TargetMode="External"/></Relationships>
</file>

<file path=xl/worksheets/_rels/sheet3.xml.rels><?xml version="1.0" encoding="UTF-8" standalone="yes"?>
<Relationships xmlns="http://schemas.openxmlformats.org/package/2006/relationships"><Relationship Id="rId8" Type="http://schemas.openxmlformats.org/officeDocument/2006/relationships/hyperlink" Target="https://www.youtube.com/watch?v=pgDqto-tZ9I" TargetMode="External"/><Relationship Id="rId13" Type="http://schemas.openxmlformats.org/officeDocument/2006/relationships/hyperlink" Target="https://doranum.fr/stockage-archivage/comment-nommer-fichiers_10_13143_wgqw-aa59/" TargetMode="External"/><Relationship Id="rId18" Type="http://schemas.openxmlformats.org/officeDocument/2006/relationships/hyperlink" Target="https://www.tanaguru.com/contrastes-couleurs-choisir-combinaisons-accessibles/" TargetMode="External"/><Relationship Id="rId26" Type="http://schemas.openxmlformats.org/officeDocument/2006/relationships/drawing" Target="../drawings/drawing3.xml"/><Relationship Id="rId3" Type="http://schemas.openxmlformats.org/officeDocument/2006/relationships/hyperlink" Target="https://encycolorpedia.com/websafe" TargetMode="External"/><Relationship Id="rId21" Type="http://schemas.openxmlformats.org/officeDocument/2006/relationships/hyperlink" Target="https://www.iloveimg.com/fr" TargetMode="External"/><Relationship Id="rId7" Type="http://schemas.openxmlformats.org/officeDocument/2006/relationships/hyperlink" Target="https://www.3mfrance.fr/3M/fr_FR/post-it-notes/ideas/collaborate/" TargetMode="External"/><Relationship Id="rId12" Type="http://schemas.openxmlformats.org/officeDocument/2006/relationships/hyperlink" Target="https://www.youtube.com/watch?v=qNvSfomZR2o" TargetMode="External"/><Relationship Id="rId17" Type="http://schemas.openxmlformats.org/officeDocument/2006/relationships/hyperlink" Target="https://www.youtube.com/watch?v=qUvSEkBJMvI" TargetMode="External"/><Relationship Id="rId25" Type="http://schemas.openxmlformats.org/officeDocument/2006/relationships/printerSettings" Target="../printerSettings/printerSettings2.bin"/><Relationship Id="rId2" Type="http://schemas.openxmlformats.org/officeDocument/2006/relationships/hyperlink" Target="http://translate.google.fr/translate?hl=fr&amp;langpair=en|fr&amp;u=http://dmcritchie.mvps.org/excel/colors.htm" TargetMode="External"/><Relationship Id="rId16" Type="http://schemas.openxmlformats.org/officeDocument/2006/relationships/hyperlink" Target="https://www.youtube.com/watch?v=IK36nFxOgHY" TargetMode="External"/><Relationship Id="rId20" Type="http://schemas.openxmlformats.org/officeDocument/2006/relationships/hyperlink" Target="https://www.redacteur.com/blog/polices-ecriture-a-utiliser/" TargetMode="External"/><Relationship Id="rId1" Type="http://schemas.openxmlformats.org/officeDocument/2006/relationships/hyperlink" Target="https://cuisine-centrale17.fr/" TargetMode="External"/><Relationship Id="rId6" Type="http://schemas.openxmlformats.org/officeDocument/2006/relationships/hyperlink" Target="https://encycolorpedia.com/paints" TargetMode="External"/><Relationship Id="rId11" Type="http://schemas.openxmlformats.org/officeDocument/2006/relationships/hyperlink" Target="https://www.youtube.com/watch?v=kRblx2K-sWA" TargetMode="External"/><Relationship Id="rId24" Type="http://schemas.openxmlformats.org/officeDocument/2006/relationships/hyperlink" Target="https://www.excel-pratique.com/fr/fonctions/joindre-texte" TargetMode="External"/><Relationship Id="rId5" Type="http://schemas.openxmlformats.org/officeDocument/2006/relationships/hyperlink" Target="https://encycolorpedia.com/named" TargetMode="External"/><Relationship Id="rId15" Type="http://schemas.openxmlformats.org/officeDocument/2006/relationships/hyperlink" Target="https://www.youtube.com/watch?v=2pN06yNE8lY" TargetMode="External"/><Relationship Id="rId23" Type="http://schemas.openxmlformats.org/officeDocument/2006/relationships/hyperlink" Target="https://excel-pratique.com/fr/fonctions/joindre-texte" TargetMode="External"/><Relationship Id="rId10" Type="http://schemas.openxmlformats.org/officeDocument/2006/relationships/hyperlink" Target="https://www.01net.com/astuces/windows-10-15-astuces-pour-maitriser-l-explorateur-de-fichiers-comme-un-pro-2013249.html" TargetMode="External"/><Relationship Id="rId19" Type="http://schemas.openxmlformats.org/officeDocument/2006/relationships/hyperlink" Target="https://blog.atalan.fr/grille-contrastes-accessibilite-charte-graphique/" TargetMode="External"/><Relationship Id="rId4" Type="http://schemas.openxmlformats.org/officeDocument/2006/relationships/hyperlink" Target="https://encycolorpedia.com/html" TargetMode="External"/><Relationship Id="rId9" Type="http://schemas.openxmlformats.org/officeDocument/2006/relationships/hyperlink" Target="https://temps-action.com/classer-ses-documents-sur-ordinateur" TargetMode="External"/><Relationship Id="rId14" Type="http://schemas.openxmlformats.org/officeDocument/2006/relationships/hyperlink" Target="https://support.microsoft.com/fr-fr/office/vid%C3%A9o-cr%C3%A9er-des-noms-de-fichiers-accessibles-4e73d73a-aedc-47af-88e4-8f2375a69fad" TargetMode="External"/><Relationship Id="rId22" Type="http://schemas.openxmlformats.org/officeDocument/2006/relationships/hyperlink" Target="https://www.istockphoto.com/fr/photos/%C3%A9pices" TargetMode="External"/></Relationships>
</file>

<file path=xl/worksheets/_rels/sheet4.xml.rels><?xml version="1.0" encoding="UTF-8" standalone="yes"?>
<Relationships xmlns="http://schemas.openxmlformats.org/package/2006/relationships"><Relationship Id="rId8" Type="http://schemas.openxmlformats.org/officeDocument/2006/relationships/hyperlink" Target="https://www.redacteur.com/blog/polices-ecriture-a-utiliser/" TargetMode="External"/><Relationship Id="rId3" Type="http://schemas.openxmlformats.org/officeDocument/2006/relationships/hyperlink" Target="https://encycolorpedia.com/html" TargetMode="External"/><Relationship Id="rId7" Type="http://schemas.openxmlformats.org/officeDocument/2006/relationships/hyperlink" Target="https://blog.atalan.fr/grille-contrastes-accessibilite-charte-graphique/" TargetMode="External"/><Relationship Id="rId2" Type="http://schemas.openxmlformats.org/officeDocument/2006/relationships/hyperlink" Target="https://encycolorpedia.com/websafe" TargetMode="External"/><Relationship Id="rId1" Type="http://schemas.openxmlformats.org/officeDocument/2006/relationships/hyperlink" Target="http://translate.google.fr/translate?hl=fr&amp;langpair=en|fr&amp;u=http://dmcritchie.mvps.org/excel/colors.htm" TargetMode="External"/><Relationship Id="rId6" Type="http://schemas.openxmlformats.org/officeDocument/2006/relationships/hyperlink" Target="https://www.tanaguru.com/contrastes-couleurs-choisir-combinaisons-accessibles/" TargetMode="External"/><Relationship Id="rId5" Type="http://schemas.openxmlformats.org/officeDocument/2006/relationships/hyperlink" Target="https://encycolorpedia.com/paints" TargetMode="External"/><Relationship Id="rId4" Type="http://schemas.openxmlformats.org/officeDocument/2006/relationships/hyperlink" Target="https://encycolorpedia.com/named" TargetMode="External"/><Relationship Id="rId9" Type="http://schemas.openxmlformats.org/officeDocument/2006/relationships/hyperlink" Target="https://www.iloveimg.com/fr" TargetMode="External"/></Relationships>
</file>

<file path=xl/worksheets/_rels/sheet5.xml.rels><?xml version="1.0" encoding="UTF-8" standalone="yes"?>
<Relationships xmlns="http://schemas.openxmlformats.org/package/2006/relationships"><Relationship Id="rId8" Type="http://schemas.openxmlformats.org/officeDocument/2006/relationships/hyperlink" Target="https://www.youtube.com/@lexceleur/shorts" TargetMode="External"/><Relationship Id="rId3" Type="http://schemas.openxmlformats.org/officeDocument/2006/relationships/hyperlink" Target="https://www.youtube.com/@Astuces_Excel/videos" TargetMode="External"/><Relationship Id="rId7" Type="http://schemas.openxmlformats.org/officeDocument/2006/relationships/hyperlink" Target="https://learn.microsoft.com/fr-fr/office/vba/api/excel.xlrgbcolor" TargetMode="External"/><Relationship Id="rId2" Type="http://schemas.openxmlformats.org/officeDocument/2006/relationships/hyperlink" Target="https://excel-exercice.com/filtres-intelligents-dans-excel/" TargetMode="External"/><Relationship Id="rId1" Type="http://schemas.openxmlformats.org/officeDocument/2006/relationships/hyperlink" Target="https://www.excel-pratique.com/fr/fonctions/joindre-texte" TargetMode="External"/><Relationship Id="rId6" Type="http://schemas.openxmlformats.org/officeDocument/2006/relationships/hyperlink" Target="https://www.youtube.com/watch?v=8NMinBfc9EU" TargetMode="External"/><Relationship Id="rId11" Type="http://schemas.openxmlformats.org/officeDocument/2006/relationships/drawing" Target="../drawings/drawing4.xml"/><Relationship Id="rId5" Type="http://schemas.openxmlformats.org/officeDocument/2006/relationships/hyperlink" Target="https://support.microsoft.com/fr-fr/office/filtrer-les-donn%C3%A9es-d-une-plage-ou-d-un-tableau-01832226-31b5-4568-8806-38c37dcc180e" TargetMode="External"/><Relationship Id="rId10" Type="http://schemas.openxmlformats.org/officeDocument/2006/relationships/printerSettings" Target="../printerSettings/printerSettings3.bin"/><Relationship Id="rId4" Type="http://schemas.openxmlformats.org/officeDocument/2006/relationships/hyperlink" Target="https://www.youtube.com/watch?v=q-52-9FshWw" TargetMode="External"/><Relationship Id="rId9" Type="http://schemas.openxmlformats.org/officeDocument/2006/relationships/hyperlink" Target="https://www.youtube.com/@lexceleur/videos" TargetMode="External"/></Relationships>
</file>

<file path=xl/worksheets/_rels/sheet6.xml.rels><?xml version="1.0" encoding="UTF-8" standalone="yes"?>
<Relationships xmlns="http://schemas.openxmlformats.org/package/2006/relationships"><Relationship Id="rId8" Type="http://schemas.openxmlformats.org/officeDocument/2006/relationships/hyperlink" Target="https://www.youtube.com/@lexceleur/shorts" TargetMode="External"/><Relationship Id="rId3" Type="http://schemas.openxmlformats.org/officeDocument/2006/relationships/hyperlink" Target="https://www.youtube.com/@Astuces_Excel/videos" TargetMode="External"/><Relationship Id="rId7" Type="http://schemas.openxmlformats.org/officeDocument/2006/relationships/hyperlink" Target="https://learn.microsoft.com/fr-fr/office/vba/api/excel.xlrgbcolor" TargetMode="External"/><Relationship Id="rId2" Type="http://schemas.openxmlformats.org/officeDocument/2006/relationships/hyperlink" Target="https://excel-exercice.com/filtres-intelligents-dans-excel/" TargetMode="External"/><Relationship Id="rId1" Type="http://schemas.openxmlformats.org/officeDocument/2006/relationships/hyperlink" Target="https://www.excel-pratique.com/fr/fonctions/joindre-texte" TargetMode="External"/><Relationship Id="rId6" Type="http://schemas.openxmlformats.org/officeDocument/2006/relationships/hyperlink" Target="https://www.youtube.com/watch?v=8NMinBfc9EU" TargetMode="External"/><Relationship Id="rId11" Type="http://schemas.openxmlformats.org/officeDocument/2006/relationships/drawing" Target="../drawings/drawing5.xml"/><Relationship Id="rId5" Type="http://schemas.openxmlformats.org/officeDocument/2006/relationships/hyperlink" Target="https://support.microsoft.com/fr-fr/office/filtrer-les-donn%C3%A9es-d-une-plage-ou-d-un-tableau-01832226-31b5-4568-8806-38c37dcc180e" TargetMode="External"/><Relationship Id="rId10" Type="http://schemas.openxmlformats.org/officeDocument/2006/relationships/printerSettings" Target="../printerSettings/printerSettings4.bin"/><Relationship Id="rId4" Type="http://schemas.openxmlformats.org/officeDocument/2006/relationships/hyperlink" Target="https://www.youtube.com/watch?v=q-52-9FshWw" TargetMode="External"/><Relationship Id="rId9" Type="http://schemas.openxmlformats.org/officeDocument/2006/relationships/hyperlink" Target="https://www.youtube.com/@lexceleur/videos" TargetMode="External"/></Relationships>
</file>

<file path=xl/worksheets/_rels/sheet7.xml.rels><?xml version="1.0" encoding="UTF-8" standalone="yes"?>
<Relationships xmlns="http://schemas.openxmlformats.org/package/2006/relationships"><Relationship Id="rId8" Type="http://schemas.openxmlformats.org/officeDocument/2006/relationships/hyperlink" Target="https://www.youtube.com/@lexceleur/shorts" TargetMode="External"/><Relationship Id="rId3" Type="http://schemas.openxmlformats.org/officeDocument/2006/relationships/hyperlink" Target="https://www.youtube.com/@Astuces_Excel/videos" TargetMode="External"/><Relationship Id="rId7" Type="http://schemas.openxmlformats.org/officeDocument/2006/relationships/hyperlink" Target="https://learn.microsoft.com/fr-fr/office/vba/api/excel.xlrgbcolor" TargetMode="External"/><Relationship Id="rId2" Type="http://schemas.openxmlformats.org/officeDocument/2006/relationships/hyperlink" Target="https://excel-exercice.com/filtres-intelligents-dans-excel/" TargetMode="External"/><Relationship Id="rId1" Type="http://schemas.openxmlformats.org/officeDocument/2006/relationships/hyperlink" Target="https://www.excel-pratique.com/fr/fonctions/joindre-texte" TargetMode="External"/><Relationship Id="rId6" Type="http://schemas.openxmlformats.org/officeDocument/2006/relationships/hyperlink" Target="https://www.youtube.com/watch?v=8NMinBfc9EU" TargetMode="External"/><Relationship Id="rId11" Type="http://schemas.openxmlformats.org/officeDocument/2006/relationships/drawing" Target="../drawings/drawing6.xml"/><Relationship Id="rId5" Type="http://schemas.openxmlformats.org/officeDocument/2006/relationships/hyperlink" Target="https://support.microsoft.com/fr-fr/office/filtrer-les-donn%C3%A9es-d-une-plage-ou-d-un-tableau-01832226-31b5-4568-8806-38c37dcc180e" TargetMode="External"/><Relationship Id="rId10" Type="http://schemas.openxmlformats.org/officeDocument/2006/relationships/printerSettings" Target="../printerSettings/printerSettings5.bin"/><Relationship Id="rId4" Type="http://schemas.openxmlformats.org/officeDocument/2006/relationships/hyperlink" Target="https://www.youtube.com/watch?v=q-52-9FshWw" TargetMode="External"/><Relationship Id="rId9" Type="http://schemas.openxmlformats.org/officeDocument/2006/relationships/hyperlink" Target="https://www.youtube.com/@lexceleur/videos" TargetMode="External"/></Relationships>
</file>

<file path=xl/worksheets/_rels/sheet8.xml.rels><?xml version="1.0" encoding="UTF-8" standalone="yes"?>
<Relationships xmlns="http://schemas.openxmlformats.org/package/2006/relationships"><Relationship Id="rId3" Type="http://schemas.openxmlformats.org/officeDocument/2006/relationships/hyperlink" Target="https://support.microsoft.com/fr-fr/office/masquer-ou-afficher-des-lignes-ou-des-colonnes-659c2cad-802e-44ee-a614-dde8443579f8" TargetMode="External"/><Relationship Id="rId2" Type="http://schemas.openxmlformats.org/officeDocument/2006/relationships/hyperlink" Target="https://support.microsoft.com/fr-fr/office/masquer-ou-afficher-des-lignes-ou-des-colonnes-659c2cad-802e-44ee-a614-dde8443579f8" TargetMode="External"/><Relationship Id="rId1" Type="http://schemas.openxmlformats.org/officeDocument/2006/relationships/hyperlink" Target="https://www.blelorraine.fr/2024/05/origine-et-veritable-recette-de-la-quiche-lorraine/" TargetMode="External"/><Relationship Id="rId4"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3" Type="http://schemas.openxmlformats.org/officeDocument/2006/relationships/hyperlink" Target="https://support.microsoft.com/fr-fr/office/masquer-ou-afficher-des-lignes-ou-des-colonnes-659c2cad-802e-44ee-a614-dde8443579f8" TargetMode="External"/><Relationship Id="rId2" Type="http://schemas.openxmlformats.org/officeDocument/2006/relationships/hyperlink" Target="https://support.microsoft.com/fr-fr/office/masquer-ou-afficher-des-lignes-ou-des-colonnes-659c2cad-802e-44ee-a614-dde8443579f8" TargetMode="External"/><Relationship Id="rId1" Type="http://schemas.openxmlformats.org/officeDocument/2006/relationships/hyperlink" Target="https://www.blelorraine.fr/2024/05/origine-et-veritable-recette-de-la-quiche-lorraine/" TargetMode="External"/><Relationship Id="rId4"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0D180D-6527-42C1-A1A3-5427E16F9F7B}">
  <dimension ref="A1:AN191"/>
  <sheetViews>
    <sheetView tabSelected="1" zoomScale="75" zoomScaleNormal="75" workbookViewId="0">
      <selection activeCell="V2" sqref="V2"/>
    </sheetView>
  </sheetViews>
  <sheetFormatPr baseColWidth="10" defaultRowHeight="15"/>
  <cols>
    <col min="1" max="2" width="11.42578125" style="978"/>
    <col min="3" max="3" width="16.85546875" style="978" customWidth="1"/>
    <col min="4" max="4" width="16" style="978" customWidth="1"/>
    <col min="5" max="6" width="11.42578125" style="978"/>
    <col min="7" max="7" width="12" style="978" bestFit="1" customWidth="1"/>
    <col min="8" max="8" width="17.140625" style="978" customWidth="1"/>
    <col min="9" max="12" width="11.42578125" style="978"/>
    <col min="13" max="13" width="18.5703125" style="978" customWidth="1"/>
    <col min="14" max="14" width="11.42578125" style="978"/>
    <col min="15" max="15" width="19.5703125" style="978" customWidth="1"/>
    <col min="16" max="16" width="14.140625" style="978" bestFit="1" customWidth="1"/>
    <col min="17" max="19" width="11.42578125" style="978"/>
    <col min="20" max="21" width="11.7109375" style="978" bestFit="1" customWidth="1"/>
    <col min="22" max="22" width="18.140625" style="978" customWidth="1"/>
    <col min="23" max="25" width="16" style="978" customWidth="1"/>
    <col min="26" max="26" width="14.28515625" style="978" customWidth="1"/>
    <col min="27" max="27" width="15.28515625" style="978" customWidth="1"/>
    <col min="28" max="28" width="16" style="978" customWidth="1"/>
    <col min="29" max="29" width="14.140625" style="978" customWidth="1"/>
    <col min="30" max="37" width="11.42578125" style="978"/>
    <col min="38" max="38" width="7.5703125" style="1" customWidth="1"/>
    <col min="39" max="39" width="11.42578125" style="268"/>
    <col min="40" max="40" width="43.5703125" style="268" customWidth="1"/>
    <col min="41" max="16384" width="11.42578125" style="978"/>
  </cols>
  <sheetData>
    <row r="1" spans="1:40" ht="30" customHeight="1">
      <c r="A1" s="5" t="str">
        <f>ADDRESS(ROW(),COLUMN(),4)</f>
        <v>A1</v>
      </c>
      <c r="B1" s="1014"/>
      <c r="C1" s="1014"/>
      <c r="D1" s="1014"/>
      <c r="E1" s="1014"/>
      <c r="F1" s="1014"/>
      <c r="G1" s="1014"/>
      <c r="H1" s="1014"/>
      <c r="I1" s="1014"/>
      <c r="J1" s="1014"/>
      <c r="K1" s="1014"/>
      <c r="L1" s="1014"/>
      <c r="M1" s="1014"/>
      <c r="N1" s="1014"/>
      <c r="O1" s="1014"/>
      <c r="P1" s="1185"/>
      <c r="Q1" s="1185"/>
      <c r="R1" s="1185"/>
      <c r="S1" s="1185"/>
      <c r="T1" s="1185"/>
      <c r="U1" s="981"/>
      <c r="V1" s="981"/>
      <c r="W1" s="981"/>
      <c r="X1" s="981"/>
      <c r="Y1" s="981"/>
      <c r="Z1" s="981"/>
      <c r="AA1" s="981"/>
      <c r="AB1" s="981"/>
      <c r="AC1" s="981"/>
      <c r="AD1" s="981"/>
      <c r="AE1" s="981"/>
      <c r="AF1" s="981"/>
      <c r="AG1" s="981"/>
      <c r="AH1" s="981"/>
      <c r="AI1" s="981"/>
      <c r="AJ1" s="1115"/>
      <c r="AK1" s="1115"/>
      <c r="AL1" s="979">
        <v>1</v>
      </c>
      <c r="AM1" s="348" t="str">
        <f>SUBSTITUTE(ADDRESS(1,COLUMN(),4),"1","")</f>
        <v>AM</v>
      </c>
      <c r="AN1" s="347" t="str">
        <f>SUBSTITUTE(ADDRESS(1,COLUMN(),4),"1","")</f>
        <v>AN</v>
      </c>
    </row>
    <row r="2" spans="1:40" ht="30" customHeight="1">
      <c r="A2" s="1014"/>
      <c r="B2" s="1190" t="s">
        <v>1495</v>
      </c>
      <c r="C2" s="1014"/>
      <c r="D2" s="1014"/>
      <c r="E2" s="1014"/>
      <c r="F2" s="1014"/>
      <c r="G2" s="1014"/>
      <c r="H2" s="1014"/>
      <c r="I2" s="1185"/>
      <c r="J2" s="1014"/>
      <c r="K2" s="1014"/>
      <c r="L2" s="1014"/>
      <c r="M2" s="1014"/>
      <c r="N2" s="1014"/>
      <c r="O2" s="1185"/>
      <c r="P2" s="1185"/>
      <c r="Q2" s="1185"/>
      <c r="R2" s="1185"/>
      <c r="S2" s="1185"/>
      <c r="T2" s="981"/>
      <c r="U2" s="981"/>
      <c r="V2" s="981"/>
      <c r="W2" s="981"/>
      <c r="X2" s="1783" t="s">
        <v>1494</v>
      </c>
      <c r="Y2" s="1783"/>
      <c r="Z2" s="1783"/>
      <c r="AA2" s="1783"/>
      <c r="AB2" s="1783"/>
      <c r="AC2" s="1783"/>
      <c r="AD2" s="981"/>
      <c r="AE2" s="981"/>
      <c r="AF2" s="981"/>
      <c r="AG2" s="981"/>
      <c r="AH2" s="981"/>
      <c r="AI2" s="981"/>
      <c r="AJ2" s="1115"/>
      <c r="AK2" s="1115"/>
      <c r="AL2" s="979">
        <v>1</v>
      </c>
      <c r="AM2" s="1217"/>
      <c r="AN2" s="1217" t="s">
        <v>361</v>
      </c>
    </row>
    <row r="3" spans="1:40" ht="30" customHeight="1">
      <c r="A3" s="1014"/>
      <c r="B3" s="1065" t="s">
        <v>1493</v>
      </c>
      <c r="C3" s="1119"/>
      <c r="D3" s="1014"/>
      <c r="E3" s="1014"/>
      <c r="F3" s="1014"/>
      <c r="G3" s="1014"/>
      <c r="H3" s="1014"/>
      <c r="I3" s="1185"/>
      <c r="J3" s="1014"/>
      <c r="K3" s="1014"/>
      <c r="L3" s="1014"/>
      <c r="M3" s="1014"/>
      <c r="N3" s="1014"/>
      <c r="O3" s="1185"/>
      <c r="P3" s="1185"/>
      <c r="Q3" s="1185"/>
      <c r="R3" s="1185"/>
      <c r="S3" s="1185"/>
      <c r="T3" s="981"/>
      <c r="U3" s="981"/>
      <c r="V3" s="1118"/>
      <c r="W3" s="1118"/>
      <c r="X3" s="1783"/>
      <c r="Y3" s="1783"/>
      <c r="Z3" s="1783"/>
      <c r="AA3" s="1783"/>
      <c r="AB3" s="1783"/>
      <c r="AC3" s="1783"/>
      <c r="AD3" s="981"/>
      <c r="AE3" s="981"/>
      <c r="AF3" s="981"/>
      <c r="AG3" s="981"/>
      <c r="AH3" s="981"/>
      <c r="AI3" s="981"/>
      <c r="AJ3" s="1115"/>
      <c r="AK3" s="1115"/>
      <c r="AL3" s="979">
        <v>1</v>
      </c>
      <c r="AM3" s="1218">
        <f ca="1">COUNTA(A1:AL191) + COUNTBLANK(A1:AL191)</f>
        <v>7259</v>
      </c>
      <c r="AN3" s="1217" t="str">
        <f>"cellules entre"&amp;" " &amp;A1&amp;" et  "&amp;AL191</f>
        <v>cellules entre A1 et  AL191</v>
      </c>
    </row>
    <row r="4" spans="1:40" ht="30" customHeight="1">
      <c r="A4" s="1014"/>
      <c r="B4" s="1065" t="s">
        <v>1492</v>
      </c>
      <c r="C4" s="1119"/>
      <c r="D4" s="1014"/>
      <c r="E4" s="1014"/>
      <c r="F4" s="1014"/>
      <c r="G4" s="1014"/>
      <c r="H4" s="1014"/>
      <c r="I4" s="1185"/>
      <c r="J4" s="1014"/>
      <c r="K4" s="1014"/>
      <c r="L4" s="1014"/>
      <c r="M4" s="1014"/>
      <c r="N4" s="1014"/>
      <c r="O4" s="1185"/>
      <c r="P4" s="1185"/>
      <c r="Q4" s="1185"/>
      <c r="R4" s="1185"/>
      <c r="S4" s="1185"/>
      <c r="T4" s="981"/>
      <c r="U4" s="981"/>
      <c r="V4" s="1186"/>
      <c r="W4" s="1186"/>
      <c r="X4" s="1186"/>
      <c r="Y4" s="1180" t="s">
        <v>1511</v>
      </c>
      <c r="Z4" s="981"/>
      <c r="AA4" s="981"/>
      <c r="AB4" s="981"/>
      <c r="AC4" s="981"/>
      <c r="AD4" s="981"/>
      <c r="AE4" s="981"/>
      <c r="AF4" s="981"/>
      <c r="AG4" s="981"/>
      <c r="AH4" s="981"/>
      <c r="AI4" s="981"/>
      <c r="AJ4" s="1115"/>
      <c r="AK4" s="1115"/>
      <c r="AL4" s="979">
        <v>1</v>
      </c>
      <c r="AM4" s="1218">
        <f ca="1">COUNTA(A1:AL191)</f>
        <v>568</v>
      </c>
      <c r="AN4" s="1217" t="s">
        <v>357</v>
      </c>
    </row>
    <row r="5" spans="1:40" ht="30" customHeight="1">
      <c r="A5" s="1014"/>
      <c r="B5" s="1065" t="s">
        <v>1491</v>
      </c>
      <c r="C5" s="1119"/>
      <c r="D5" s="1014"/>
      <c r="E5" s="1014"/>
      <c r="F5" s="1014"/>
      <c r="G5" s="1014"/>
      <c r="H5" s="1014"/>
      <c r="I5" s="1185"/>
      <c r="J5" s="1014"/>
      <c r="K5" s="1014"/>
      <c r="L5" s="1014"/>
      <c r="M5" s="1014"/>
      <c r="N5" s="1014"/>
      <c r="O5" s="1185"/>
      <c r="P5" s="1185"/>
      <c r="Q5" s="1185"/>
      <c r="R5" s="1185"/>
      <c r="S5" s="1185"/>
      <c r="T5" s="981"/>
      <c r="U5" s="981"/>
      <c r="V5" s="1186"/>
      <c r="W5" s="1186"/>
      <c r="X5" s="1186"/>
      <c r="Y5" s="981"/>
      <c r="Z5" s="981"/>
      <c r="AA5" s="981"/>
      <c r="AB5" s="981"/>
      <c r="AC5" s="981"/>
      <c r="AD5" s="981"/>
      <c r="AE5" s="981"/>
      <c r="AF5" s="981"/>
      <c r="AG5" s="981"/>
      <c r="AH5" s="981"/>
      <c r="AI5" s="981"/>
      <c r="AJ5" s="1115"/>
      <c r="AK5" s="1115"/>
      <c r="AL5" s="979">
        <v>1</v>
      </c>
      <c r="AM5" s="1218">
        <f ca="1">COUNTBLANK(A1:AL191)</f>
        <v>6691</v>
      </c>
      <c r="AN5" s="1217" t="s">
        <v>354</v>
      </c>
    </row>
    <row r="6" spans="1:40" ht="30" customHeight="1">
      <c r="A6" s="1014"/>
      <c r="B6" s="1065"/>
      <c r="C6" s="1119"/>
      <c r="D6" s="1014"/>
      <c r="E6" s="1014"/>
      <c r="F6" s="1014"/>
      <c r="G6" s="1014"/>
      <c r="H6" s="1014"/>
      <c r="I6" s="1185"/>
      <c r="J6" s="1014"/>
      <c r="K6" s="1014"/>
      <c r="L6" s="1014"/>
      <c r="M6" s="1014"/>
      <c r="N6" s="1014"/>
      <c r="O6" s="1185"/>
      <c r="P6" s="1185"/>
      <c r="Q6" s="1185"/>
      <c r="R6" s="1185"/>
      <c r="S6" s="1185"/>
      <c r="T6" s="981"/>
      <c r="U6" s="981"/>
      <c r="V6" s="1186"/>
      <c r="W6" s="1186"/>
      <c r="X6" s="1186"/>
      <c r="Y6" s="1180" t="s">
        <v>1854</v>
      </c>
      <c r="Z6" s="981"/>
      <c r="AA6" s="981"/>
      <c r="AB6" s="981"/>
      <c r="AC6" s="981"/>
      <c r="AD6" s="981"/>
      <c r="AE6" s="981"/>
      <c r="AF6" s="981"/>
      <c r="AG6" s="981"/>
      <c r="AH6" s="981"/>
      <c r="AI6" s="981"/>
      <c r="AJ6" s="1115"/>
      <c r="AK6" s="1115"/>
      <c r="AL6" s="979">
        <v>1</v>
      </c>
      <c r="AM6" s="1218">
        <f>SUM(AL1:AL189)+2</f>
        <v>165</v>
      </c>
      <c r="AN6" s="1217" t="s">
        <v>351</v>
      </c>
    </row>
    <row r="7" spans="1:40" ht="30" customHeight="1">
      <c r="A7" s="1014"/>
      <c r="B7" s="1065" t="s">
        <v>1496</v>
      </c>
      <c r="C7" s="1119"/>
      <c r="D7" s="1014"/>
      <c r="E7" s="1014"/>
      <c r="F7" s="1014"/>
      <c r="G7" s="1014"/>
      <c r="H7" s="1014"/>
      <c r="I7" s="1185"/>
      <c r="J7" s="1014"/>
      <c r="K7" s="1014"/>
      <c r="L7" s="1014"/>
      <c r="M7" s="1014"/>
      <c r="N7" s="1014"/>
      <c r="O7" s="1185"/>
      <c r="P7" s="1185"/>
      <c r="Q7" s="1185"/>
      <c r="R7" s="1185"/>
      <c r="S7" s="1185"/>
      <c r="T7" s="981"/>
      <c r="U7" s="981"/>
      <c r="V7" s="1186"/>
      <c r="W7" s="1186"/>
      <c r="X7" s="1186"/>
      <c r="Y7" s="1180"/>
      <c r="Z7" s="981"/>
      <c r="AA7" s="981"/>
      <c r="AB7" s="981"/>
      <c r="AC7" s="981"/>
      <c r="AD7" s="981"/>
      <c r="AE7" s="981"/>
      <c r="AF7" s="981"/>
      <c r="AG7" s="981"/>
      <c r="AH7" s="981"/>
      <c r="AI7" s="981"/>
      <c r="AJ7" s="1115"/>
      <c r="AK7" s="1115"/>
      <c r="AL7" s="979">
        <v>1</v>
      </c>
      <c r="AM7" s="1218">
        <f>SUM(A191:AK191)+1</f>
        <v>38</v>
      </c>
      <c r="AN7" s="1217" t="s">
        <v>348</v>
      </c>
    </row>
    <row r="8" spans="1:40" ht="30" customHeight="1">
      <c r="A8" s="1014"/>
      <c r="B8" s="1065" t="s">
        <v>1497</v>
      </c>
      <c r="C8" s="1119"/>
      <c r="D8" s="1014"/>
      <c r="E8" s="1014"/>
      <c r="F8" s="1014"/>
      <c r="G8" s="1014"/>
      <c r="H8" s="1014"/>
      <c r="I8" s="1185"/>
      <c r="J8" s="1014"/>
      <c r="K8" s="1014"/>
      <c r="L8" s="1014"/>
      <c r="M8" s="1014"/>
      <c r="N8" s="1014"/>
      <c r="O8" s="1185"/>
      <c r="P8" s="1185"/>
      <c r="Q8" s="1185"/>
      <c r="R8" s="1185"/>
      <c r="S8" s="1185"/>
      <c r="T8" s="981"/>
      <c r="U8" s="981"/>
      <c r="V8" s="1186"/>
      <c r="W8" s="1186"/>
      <c r="X8" s="1186"/>
      <c r="Y8" s="1186" t="str">
        <f ca="1">"Page "&amp;_xlfn.SHEET()&amp;" sur "&amp;_xlfn.SHEETS()</f>
        <v>Page 1 sur 11</v>
      </c>
      <c r="Z8" s="981"/>
      <c r="AA8" s="981"/>
      <c r="AB8" s="981"/>
      <c r="AC8" s="981"/>
      <c r="AD8" s="981"/>
      <c r="AE8" s="981"/>
      <c r="AF8" s="981"/>
      <c r="AG8" s="981"/>
      <c r="AH8" s="981"/>
      <c r="AI8" s="981"/>
      <c r="AJ8" s="1115"/>
      <c r="AK8" s="1115"/>
      <c r="AL8" s="979">
        <v>1</v>
      </c>
    </row>
    <row r="9" spans="1:40" ht="30" customHeight="1">
      <c r="A9" s="1014"/>
      <c r="B9" s="1065" t="s">
        <v>1498</v>
      </c>
      <c r="C9" s="1119"/>
      <c r="D9" s="1014"/>
      <c r="E9" s="1014"/>
      <c r="F9" s="1014"/>
      <c r="G9" s="1014"/>
      <c r="H9" s="1014"/>
      <c r="I9" s="1185"/>
      <c r="J9" s="1014"/>
      <c r="K9" s="1014"/>
      <c r="L9" s="1014"/>
      <c r="M9" s="1014"/>
      <c r="N9" s="1014"/>
      <c r="O9" s="1185"/>
      <c r="P9" s="1185"/>
      <c r="Q9" s="1185"/>
      <c r="R9" s="1185"/>
      <c r="S9" s="1185"/>
      <c r="T9" s="981"/>
      <c r="U9" s="981"/>
      <c r="V9" s="1186"/>
      <c r="W9" s="1186"/>
      <c r="X9" s="1186"/>
      <c r="Y9" s="981"/>
      <c r="Z9" s="1180"/>
      <c r="AA9" s="981"/>
      <c r="AB9" s="981"/>
      <c r="AC9" s="981"/>
      <c r="AD9" s="981"/>
      <c r="AE9" s="981"/>
      <c r="AF9" s="981"/>
      <c r="AG9" s="981"/>
      <c r="AH9" s="981"/>
      <c r="AI9" s="981"/>
      <c r="AJ9" s="1115"/>
      <c r="AK9" s="1115"/>
      <c r="AL9" s="979">
        <v>1</v>
      </c>
    </row>
    <row r="10" spans="1:40" ht="30" customHeight="1">
      <c r="A10" s="1014"/>
      <c r="B10" s="1065"/>
      <c r="C10" s="1119"/>
      <c r="D10" s="1014"/>
      <c r="E10" s="1014"/>
      <c r="F10" s="1014"/>
      <c r="G10" s="1014"/>
      <c r="H10" s="1014"/>
      <c r="I10" s="1185"/>
      <c r="J10" s="1014"/>
      <c r="K10" s="1014"/>
      <c r="L10" s="1014"/>
      <c r="M10" s="1014"/>
      <c r="N10" s="1014"/>
      <c r="O10" s="1185"/>
      <c r="P10" s="1185"/>
      <c r="Q10" s="1185"/>
      <c r="R10" s="1185"/>
      <c r="S10" s="1185"/>
      <c r="T10" s="981"/>
      <c r="U10" s="981"/>
      <c r="V10" s="1186"/>
      <c r="W10" s="1186"/>
      <c r="X10" s="1186"/>
      <c r="Y10" s="1406" t="s">
        <v>1639</v>
      </c>
      <c r="Z10" s="1180"/>
      <c r="AA10" s="981"/>
      <c r="AB10" s="981"/>
      <c r="AC10" s="981"/>
      <c r="AD10" s="981"/>
      <c r="AE10" s="981"/>
      <c r="AF10" s="981"/>
      <c r="AG10" s="981"/>
      <c r="AH10" s="981"/>
      <c r="AI10" s="981"/>
      <c r="AJ10" s="1115"/>
      <c r="AK10" s="1115"/>
      <c r="AL10" s="979">
        <v>1</v>
      </c>
    </row>
    <row r="11" spans="1:40" ht="30" customHeight="1">
      <c r="A11" s="1014"/>
      <c r="B11" s="1065" t="s">
        <v>1499</v>
      </c>
      <c r="C11" s="1119"/>
      <c r="D11" s="1014"/>
      <c r="E11" s="1014"/>
      <c r="F11" s="1014"/>
      <c r="G11" s="1014"/>
      <c r="H11" s="1014"/>
      <c r="I11" s="1185"/>
      <c r="J11" s="1014"/>
      <c r="K11" s="1014"/>
      <c r="L11" s="1014"/>
      <c r="M11" s="1014"/>
      <c r="N11" s="1014"/>
      <c r="O11" s="1185"/>
      <c r="P11" s="1185"/>
      <c r="Q11" s="1185"/>
      <c r="R11" s="1185"/>
      <c r="S11" s="1185"/>
      <c r="T11" s="981"/>
      <c r="U11" s="981"/>
      <c r="V11" s="1186"/>
      <c r="W11" s="1186"/>
      <c r="X11" s="1186"/>
      <c r="Y11" s="981"/>
      <c r="Z11" s="1180"/>
      <c r="AA11" s="981"/>
      <c r="AB11" s="981"/>
      <c r="AC11" s="981"/>
      <c r="AD11" s="981"/>
      <c r="AE11" s="981"/>
      <c r="AF11" s="981"/>
      <c r="AG11" s="981"/>
      <c r="AH11" s="981"/>
      <c r="AI11" s="981"/>
      <c r="AJ11" s="1115"/>
      <c r="AK11" s="1115"/>
      <c r="AL11" s="979">
        <v>1</v>
      </c>
    </row>
    <row r="12" spans="1:40" ht="30" customHeight="1">
      <c r="A12" s="1014"/>
      <c r="B12" s="1065" t="s">
        <v>1500</v>
      </c>
      <c r="C12" s="1119"/>
      <c r="D12" s="1014"/>
      <c r="E12" s="1014"/>
      <c r="F12" s="1014"/>
      <c r="G12" s="1014"/>
      <c r="H12" s="1014"/>
      <c r="I12" s="1185"/>
      <c r="J12" s="1014"/>
      <c r="K12" s="1014"/>
      <c r="L12" s="1014"/>
      <c r="M12" s="1014"/>
      <c r="N12" s="1014"/>
      <c r="O12" s="1185"/>
      <c r="P12" s="1185"/>
      <c r="Q12" s="1185"/>
      <c r="R12" s="1185"/>
      <c r="S12" s="1185"/>
      <c r="T12" s="981"/>
      <c r="U12" s="981"/>
      <c r="V12" s="1186"/>
      <c r="W12" s="1186"/>
      <c r="X12" s="1186"/>
      <c r="Y12" s="981"/>
      <c r="Z12" s="1180"/>
      <c r="AA12" s="981"/>
      <c r="AB12" s="981"/>
      <c r="AC12" s="981"/>
      <c r="AD12" s="981"/>
      <c r="AE12" s="981"/>
      <c r="AF12" s="981"/>
      <c r="AG12" s="981"/>
      <c r="AH12" s="981"/>
      <c r="AI12" s="981"/>
      <c r="AJ12" s="1115"/>
      <c r="AK12" s="1115"/>
      <c r="AL12" s="979">
        <v>1</v>
      </c>
    </row>
    <row r="13" spans="1:40" ht="30" customHeight="1">
      <c r="A13" s="1014"/>
      <c r="B13" s="1065" t="s">
        <v>1501</v>
      </c>
      <c r="C13" s="1119"/>
      <c r="D13" s="1014"/>
      <c r="E13" s="1014"/>
      <c r="F13" s="1014"/>
      <c r="G13" s="1014"/>
      <c r="H13" s="1014"/>
      <c r="I13" s="1185"/>
      <c r="J13" s="1014"/>
      <c r="K13" s="1014"/>
      <c r="L13" s="1014"/>
      <c r="M13" s="1014"/>
      <c r="N13" s="1014"/>
      <c r="O13" s="1185"/>
      <c r="P13" s="1185"/>
      <c r="Q13" s="1185"/>
      <c r="R13" s="1185"/>
      <c r="S13" s="1185"/>
      <c r="T13" s="981"/>
      <c r="U13" s="981"/>
      <c r="V13" s="1186"/>
      <c r="W13" s="1186"/>
      <c r="X13" s="1186"/>
      <c r="Y13" s="981"/>
      <c r="Z13" s="1180"/>
      <c r="AA13" s="981"/>
      <c r="AB13" s="981"/>
      <c r="AC13" s="981"/>
      <c r="AD13" s="981"/>
      <c r="AE13" s="981"/>
      <c r="AF13" s="981"/>
      <c r="AG13" s="981"/>
      <c r="AH13" s="981"/>
      <c r="AI13" s="981"/>
      <c r="AJ13" s="1115"/>
      <c r="AK13" s="1115"/>
      <c r="AL13" s="979">
        <v>1</v>
      </c>
    </row>
    <row r="14" spans="1:40" ht="30" customHeight="1">
      <c r="A14" s="1014"/>
      <c r="B14" s="1065" t="s">
        <v>1502</v>
      </c>
      <c r="C14" s="1119"/>
      <c r="D14" s="1014"/>
      <c r="E14" s="1014"/>
      <c r="F14" s="1014"/>
      <c r="G14" s="1014"/>
      <c r="H14" s="1014"/>
      <c r="I14" s="1185"/>
      <c r="J14" s="1014"/>
      <c r="K14" s="1014"/>
      <c r="L14" s="1014"/>
      <c r="M14" s="1014"/>
      <c r="N14" s="1014"/>
      <c r="O14" s="1185"/>
      <c r="P14" s="1185"/>
      <c r="Q14" s="1185"/>
      <c r="R14" s="1185"/>
      <c r="S14" s="1185"/>
      <c r="T14" s="981"/>
      <c r="U14" s="981"/>
      <c r="V14" s="1186"/>
      <c r="W14" s="1186"/>
      <c r="X14" s="1186"/>
      <c r="Y14" s="981"/>
      <c r="Z14" s="1180"/>
      <c r="AA14" s="981"/>
      <c r="AB14" s="981"/>
      <c r="AC14" s="981"/>
      <c r="AD14" s="981"/>
      <c r="AE14" s="981"/>
      <c r="AF14" s="981"/>
      <c r="AG14" s="981"/>
      <c r="AH14" s="981"/>
      <c r="AI14" s="981"/>
      <c r="AJ14" s="1115"/>
      <c r="AK14" s="1115"/>
      <c r="AL14" s="979">
        <v>1</v>
      </c>
    </row>
    <row r="15" spans="1:40" ht="30" customHeight="1">
      <c r="A15" s="1014"/>
      <c r="B15" s="1065" t="s">
        <v>1503</v>
      </c>
      <c r="C15" s="1119"/>
      <c r="D15" s="1014"/>
      <c r="E15" s="1014"/>
      <c r="F15" s="1014"/>
      <c r="G15" s="1014"/>
      <c r="H15" s="1014"/>
      <c r="I15" s="1185"/>
      <c r="J15" s="1014"/>
      <c r="K15" s="1014"/>
      <c r="L15" s="1014"/>
      <c r="M15" s="1014"/>
      <c r="N15" s="1014"/>
      <c r="O15" s="1185"/>
      <c r="P15" s="1185"/>
      <c r="Q15" s="1185"/>
      <c r="R15" s="1185"/>
      <c r="S15" s="1185"/>
      <c r="T15" s="981"/>
      <c r="U15" s="981"/>
      <c r="V15" s="1186"/>
      <c r="W15" s="1186"/>
      <c r="X15" s="1186"/>
      <c r="Y15" s="981"/>
      <c r="Z15" s="1180"/>
      <c r="AA15" s="981"/>
      <c r="AB15" s="981"/>
      <c r="AC15" s="981"/>
      <c r="AD15" s="981"/>
      <c r="AE15" s="981"/>
      <c r="AF15" s="981"/>
      <c r="AG15" s="981"/>
      <c r="AH15" s="981"/>
      <c r="AI15" s="981"/>
      <c r="AJ15" s="1115"/>
      <c r="AK15" s="1115"/>
      <c r="AL15" s="979">
        <v>1</v>
      </c>
    </row>
    <row r="16" spans="1:40" ht="30" customHeight="1">
      <c r="A16" s="1014"/>
      <c r="B16" s="1065"/>
      <c r="C16" s="1119"/>
      <c r="D16" s="1014"/>
      <c r="E16" s="1014"/>
      <c r="F16" s="1014"/>
      <c r="G16" s="1014"/>
      <c r="H16" s="1014"/>
      <c r="I16" s="1185"/>
      <c r="J16" s="1014"/>
      <c r="K16" s="1014"/>
      <c r="L16" s="1014"/>
      <c r="M16" s="1014"/>
      <c r="N16" s="1014"/>
      <c r="O16" s="1185"/>
      <c r="P16" s="1185"/>
      <c r="Q16" s="1185"/>
      <c r="R16" s="1185"/>
      <c r="S16" s="1185"/>
      <c r="T16" s="981"/>
      <c r="U16" s="981"/>
      <c r="V16" s="1186"/>
      <c r="W16" s="1186"/>
      <c r="X16" s="1186"/>
      <c r="Y16" s="981"/>
      <c r="Z16" s="1180"/>
      <c r="AA16" s="981"/>
      <c r="AB16" s="981"/>
      <c r="AC16" s="981"/>
      <c r="AD16" s="981"/>
      <c r="AE16" s="981"/>
      <c r="AF16" s="981"/>
      <c r="AG16" s="981"/>
      <c r="AH16" s="981"/>
      <c r="AI16" s="981"/>
      <c r="AJ16" s="1115"/>
      <c r="AK16" s="1115"/>
      <c r="AL16" s="979">
        <v>1</v>
      </c>
    </row>
    <row r="17" spans="1:38" ht="30" customHeight="1">
      <c r="A17" s="1014"/>
      <c r="B17" s="1065" t="s">
        <v>1504</v>
      </c>
      <c r="C17" s="1119"/>
      <c r="D17" s="1014"/>
      <c r="E17" s="1014"/>
      <c r="F17" s="1014"/>
      <c r="G17" s="1014"/>
      <c r="H17" s="1014"/>
      <c r="I17" s="1185"/>
      <c r="J17" s="1014"/>
      <c r="K17" s="1014"/>
      <c r="L17" s="1014"/>
      <c r="M17" s="1014"/>
      <c r="N17" s="1014"/>
      <c r="O17" s="1185"/>
      <c r="P17" s="1185"/>
      <c r="Q17" s="1185"/>
      <c r="R17" s="1185"/>
      <c r="S17" s="1185"/>
      <c r="T17" s="981"/>
      <c r="U17" s="981"/>
      <c r="V17" s="1186"/>
      <c r="W17" s="1186"/>
      <c r="X17" s="1186"/>
      <c r="Y17" s="981"/>
      <c r="Z17" s="1180"/>
      <c r="AA17" s="981"/>
      <c r="AB17" s="981"/>
      <c r="AC17" s="981"/>
      <c r="AD17" s="981"/>
      <c r="AE17" s="981"/>
      <c r="AF17" s="981"/>
      <c r="AG17" s="981"/>
      <c r="AH17" s="981"/>
      <c r="AI17" s="981"/>
      <c r="AJ17" s="1115"/>
      <c r="AK17" s="1115"/>
      <c r="AL17" s="979">
        <v>1</v>
      </c>
    </row>
    <row r="18" spans="1:38" ht="30" customHeight="1">
      <c r="A18" s="1014"/>
      <c r="B18" s="1065" t="s">
        <v>1508</v>
      </c>
      <c r="C18" s="1119"/>
      <c r="D18" s="1014"/>
      <c r="E18" s="1014"/>
      <c r="F18" s="1014"/>
      <c r="G18" s="1014"/>
      <c r="H18" s="1014"/>
      <c r="I18" s="1185"/>
      <c r="J18" s="1014"/>
      <c r="K18" s="1014"/>
      <c r="L18" s="1014"/>
      <c r="M18" s="1014"/>
      <c r="N18" s="1014"/>
      <c r="O18" s="1185"/>
      <c r="P18" s="1185"/>
      <c r="Q18" s="1185"/>
      <c r="R18" s="1185"/>
      <c r="S18" s="1185"/>
      <c r="T18" s="981"/>
      <c r="U18" s="981"/>
      <c r="V18" s="1186"/>
      <c r="W18" s="1186"/>
      <c r="X18" s="1186"/>
      <c r="Y18" s="981"/>
      <c r="Z18" s="1180"/>
      <c r="AA18" s="981"/>
      <c r="AB18" s="981"/>
      <c r="AC18" s="981"/>
      <c r="AD18" s="981"/>
      <c r="AE18" s="981"/>
      <c r="AF18" s="981"/>
      <c r="AG18" s="981"/>
      <c r="AH18" s="981"/>
      <c r="AI18" s="981"/>
      <c r="AJ18" s="1115"/>
      <c r="AK18" s="1115"/>
      <c r="AL18" s="979">
        <v>1</v>
      </c>
    </row>
    <row r="19" spans="1:38" ht="30" customHeight="1">
      <c r="A19" s="1014"/>
      <c r="B19" s="1065" t="s">
        <v>1507</v>
      </c>
      <c r="C19" s="1119"/>
      <c r="D19" s="1014"/>
      <c r="E19" s="1014"/>
      <c r="F19" s="1014"/>
      <c r="G19" s="1014"/>
      <c r="H19" s="1014"/>
      <c r="I19" s="1185"/>
      <c r="J19" s="1014"/>
      <c r="K19" s="1014"/>
      <c r="L19" s="1014"/>
      <c r="M19" s="1014"/>
      <c r="N19" s="1014"/>
      <c r="O19" s="1185"/>
      <c r="P19" s="1185"/>
      <c r="Q19" s="1185"/>
      <c r="R19" s="1185"/>
      <c r="S19" s="1185"/>
      <c r="T19" s="981"/>
      <c r="U19" s="981"/>
      <c r="V19" s="1186"/>
      <c r="W19" s="1186"/>
      <c r="X19" s="1186"/>
      <c r="Y19" s="981"/>
      <c r="Z19" s="1180"/>
      <c r="AA19" s="981"/>
      <c r="AB19" s="981"/>
      <c r="AC19" s="981"/>
      <c r="AD19" s="981"/>
      <c r="AE19" s="981"/>
      <c r="AF19" s="981"/>
      <c r="AG19" s="981"/>
      <c r="AH19" s="981"/>
      <c r="AI19" s="981"/>
      <c r="AJ19" s="1115"/>
      <c r="AK19" s="1115"/>
      <c r="AL19" s="979">
        <v>1</v>
      </c>
    </row>
    <row r="20" spans="1:38" ht="30" customHeight="1">
      <c r="A20" s="1014"/>
      <c r="B20" s="1065"/>
      <c r="C20" s="1119"/>
      <c r="D20" s="1014"/>
      <c r="E20" s="1014"/>
      <c r="F20" s="1014"/>
      <c r="G20" s="1014"/>
      <c r="H20" s="1014"/>
      <c r="I20" s="1185"/>
      <c r="J20" s="1014"/>
      <c r="K20" s="1014"/>
      <c r="L20" s="1014"/>
      <c r="M20" s="1014"/>
      <c r="N20" s="1014"/>
      <c r="O20" s="1185"/>
      <c r="P20" s="1185"/>
      <c r="Q20" s="1185"/>
      <c r="R20" s="1185"/>
      <c r="S20" s="1185"/>
      <c r="T20" s="981"/>
      <c r="U20" s="981"/>
      <c r="V20" s="1186"/>
      <c r="W20" s="1186"/>
      <c r="X20" s="1186"/>
      <c r="Y20" s="981"/>
      <c r="Z20" s="1180"/>
      <c r="AA20" s="981"/>
      <c r="AB20" s="981"/>
      <c r="AC20" s="981"/>
      <c r="AD20" s="981"/>
      <c r="AE20" s="981"/>
      <c r="AF20" s="981"/>
      <c r="AG20" s="981"/>
      <c r="AH20" s="981"/>
      <c r="AI20" s="981"/>
      <c r="AJ20" s="1115"/>
      <c r="AK20" s="1115"/>
      <c r="AL20" s="979">
        <v>1</v>
      </c>
    </row>
    <row r="21" spans="1:38" ht="30" customHeight="1">
      <c r="A21" s="1014"/>
      <c r="B21" s="1065" t="s">
        <v>1505</v>
      </c>
      <c r="C21" s="1119"/>
      <c r="D21" s="1014"/>
      <c r="E21" s="1014"/>
      <c r="F21" s="1014"/>
      <c r="G21" s="1014"/>
      <c r="H21" s="1014"/>
      <c r="I21" s="1185"/>
      <c r="J21" s="1014"/>
      <c r="K21" s="1014"/>
      <c r="L21" s="1014"/>
      <c r="M21" s="1014"/>
      <c r="N21" s="1014"/>
      <c r="O21" s="1185"/>
      <c r="P21" s="1185"/>
      <c r="Q21" s="1185"/>
      <c r="R21" s="1185"/>
      <c r="S21" s="1185"/>
      <c r="T21" s="981"/>
      <c r="U21" s="981"/>
      <c r="V21" s="1186"/>
      <c r="W21" s="1186"/>
      <c r="X21" s="1186"/>
      <c r="Y21" s="981"/>
      <c r="Z21" s="1180"/>
      <c r="AA21" s="981"/>
      <c r="AB21" s="981"/>
      <c r="AC21" s="981"/>
      <c r="AD21" s="981"/>
      <c r="AE21" s="981"/>
      <c r="AF21" s="981"/>
      <c r="AG21" s="981"/>
      <c r="AH21" s="981"/>
      <c r="AI21" s="981"/>
      <c r="AJ21" s="1115"/>
      <c r="AK21" s="1115"/>
      <c r="AL21" s="979">
        <v>1</v>
      </c>
    </row>
    <row r="22" spans="1:38" ht="30" customHeight="1">
      <c r="A22" s="1014"/>
      <c r="B22" s="1065" t="s">
        <v>1506</v>
      </c>
      <c r="C22" s="1119"/>
      <c r="D22" s="1014"/>
      <c r="E22" s="1014"/>
      <c r="F22" s="1014"/>
      <c r="G22" s="1014"/>
      <c r="H22" s="1014"/>
      <c r="I22" s="1185"/>
      <c r="J22" s="1014"/>
      <c r="K22" s="1014"/>
      <c r="L22" s="1014"/>
      <c r="M22" s="1014"/>
      <c r="N22" s="1014"/>
      <c r="O22" s="1185"/>
      <c r="P22" s="1185"/>
      <c r="Q22" s="1185"/>
      <c r="R22" s="1185"/>
      <c r="S22" s="1185"/>
      <c r="T22" s="981"/>
      <c r="U22" s="981"/>
      <c r="V22" s="1186"/>
      <c r="W22" s="1186"/>
      <c r="X22" s="1186"/>
      <c r="Y22" s="981"/>
      <c r="Z22" s="1180"/>
      <c r="AA22" s="981"/>
      <c r="AB22" s="981"/>
      <c r="AC22" s="981"/>
      <c r="AD22" s="981"/>
      <c r="AE22" s="981"/>
      <c r="AF22" s="981"/>
      <c r="AG22" s="981"/>
      <c r="AH22" s="981"/>
      <c r="AI22" s="981"/>
      <c r="AJ22" s="1115"/>
      <c r="AK22" s="1115"/>
      <c r="AL22" s="979">
        <v>1</v>
      </c>
    </row>
    <row r="23" spans="1:38" ht="30" customHeight="1">
      <c r="A23" s="1014"/>
      <c r="B23" s="1065"/>
      <c r="C23" s="1119"/>
      <c r="D23" s="1014"/>
      <c r="E23" s="1014"/>
      <c r="F23" s="1014"/>
      <c r="G23" s="1014"/>
      <c r="H23" s="1014"/>
      <c r="I23" s="1185"/>
      <c r="J23" s="1014"/>
      <c r="K23" s="1014"/>
      <c r="L23" s="1014"/>
      <c r="M23" s="1014"/>
      <c r="N23" s="1014"/>
      <c r="O23" s="1185"/>
      <c r="P23" s="1185"/>
      <c r="Q23" s="1185"/>
      <c r="R23" s="1185"/>
      <c r="S23" s="1185"/>
      <c r="T23" s="981"/>
      <c r="U23" s="981"/>
      <c r="V23" s="1186"/>
      <c r="W23" s="1186"/>
      <c r="X23" s="1186"/>
      <c r="Y23" s="981"/>
      <c r="Z23" s="1180"/>
      <c r="AA23" s="981"/>
      <c r="AB23" s="981"/>
      <c r="AC23" s="981"/>
      <c r="AD23" s="981"/>
      <c r="AE23" s="981"/>
      <c r="AF23" s="981"/>
      <c r="AG23" s="981"/>
      <c r="AH23" s="981"/>
      <c r="AI23" s="981"/>
      <c r="AJ23" s="1115"/>
      <c r="AK23" s="1115"/>
      <c r="AL23" s="979">
        <v>1</v>
      </c>
    </row>
    <row r="24" spans="1:38" ht="30" customHeight="1">
      <c r="A24" s="1014"/>
      <c r="B24" s="1065"/>
      <c r="C24" s="1119"/>
      <c r="D24" s="1014"/>
      <c r="E24" s="1014"/>
      <c r="F24" s="1014"/>
      <c r="G24" s="1014"/>
      <c r="H24" s="1014"/>
      <c r="I24" s="1185"/>
      <c r="J24" s="1014"/>
      <c r="K24" s="1014"/>
      <c r="L24" s="1014"/>
      <c r="M24" s="1014"/>
      <c r="N24" s="1014"/>
      <c r="O24" s="1185"/>
      <c r="P24" s="1185"/>
      <c r="Q24" s="1185"/>
      <c r="R24" s="1185"/>
      <c r="S24" s="1185"/>
      <c r="T24" s="981"/>
      <c r="U24" s="981"/>
      <c r="V24" s="1186"/>
      <c r="W24" s="1186"/>
      <c r="X24" s="1186"/>
      <c r="Y24" s="981"/>
      <c r="Z24" s="1180"/>
      <c r="AA24" s="1115"/>
      <c r="AB24" s="1115"/>
      <c r="AC24" s="1115"/>
      <c r="AD24" s="981"/>
      <c r="AE24" s="981"/>
      <c r="AF24" s="981"/>
      <c r="AG24" s="981"/>
      <c r="AH24" s="981"/>
      <c r="AI24" s="981"/>
      <c r="AJ24" s="1115"/>
      <c r="AK24" s="1115"/>
      <c r="AL24" s="979">
        <v>1</v>
      </c>
    </row>
    <row r="25" spans="1:38" ht="30" customHeight="1">
      <c r="A25" s="1014"/>
      <c r="B25" s="1784" t="s">
        <v>1490</v>
      </c>
      <c r="C25" s="1784"/>
      <c r="D25" s="1784"/>
      <c r="E25" s="1784"/>
      <c r="F25" s="1784"/>
      <c r="G25" s="1784"/>
      <c r="H25" s="1784"/>
      <c r="I25" s="1784"/>
      <c r="J25" s="1784"/>
      <c r="K25" s="1784"/>
      <c r="L25" s="1784"/>
      <c r="M25" s="1784"/>
      <c r="N25" s="1784"/>
      <c r="O25" s="1784"/>
      <c r="P25" s="1784"/>
      <c r="Q25" s="1784"/>
      <c r="R25" s="1784"/>
      <c r="S25" s="1784"/>
      <c r="T25" s="1784"/>
      <c r="U25" s="1784"/>
      <c r="V25" s="1784"/>
      <c r="W25" s="1784"/>
      <c r="X25" s="1784"/>
      <c r="Y25" s="981"/>
      <c r="Z25" s="1180"/>
      <c r="AA25" s="981"/>
      <c r="AB25" s="981"/>
      <c r="AC25" s="981"/>
      <c r="AD25" s="981"/>
      <c r="AE25" s="981"/>
      <c r="AF25" s="981"/>
      <c r="AG25" s="981"/>
      <c r="AH25" s="981"/>
      <c r="AI25" s="981"/>
      <c r="AJ25" s="1115"/>
      <c r="AK25" s="1115"/>
      <c r="AL25" s="979">
        <v>1</v>
      </c>
    </row>
    <row r="26" spans="1:38" ht="30" customHeight="1">
      <c r="A26" s="1014"/>
      <c r="B26" s="1784"/>
      <c r="C26" s="1784"/>
      <c r="D26" s="1784"/>
      <c r="E26" s="1784"/>
      <c r="F26" s="1784"/>
      <c r="G26" s="1784"/>
      <c r="H26" s="1784"/>
      <c r="I26" s="1784"/>
      <c r="J26" s="1784"/>
      <c r="K26" s="1784"/>
      <c r="L26" s="1784"/>
      <c r="M26" s="1784"/>
      <c r="N26" s="1784"/>
      <c r="O26" s="1784"/>
      <c r="P26" s="1784"/>
      <c r="Q26" s="1784"/>
      <c r="R26" s="1784"/>
      <c r="S26" s="1784"/>
      <c r="T26" s="1784"/>
      <c r="U26" s="1784"/>
      <c r="V26" s="1784"/>
      <c r="W26" s="1784"/>
      <c r="X26" s="1784"/>
      <c r="Y26" s="981"/>
      <c r="Z26" s="1180"/>
      <c r="AA26" s="981"/>
      <c r="AB26" s="981"/>
      <c r="AC26" s="981"/>
      <c r="AD26" s="981"/>
      <c r="AE26" s="981"/>
      <c r="AF26" s="981"/>
      <c r="AG26" s="981"/>
      <c r="AH26" s="981"/>
      <c r="AI26" s="981"/>
      <c r="AJ26" s="1115"/>
      <c r="AK26" s="1115"/>
      <c r="AL26" s="979">
        <v>1</v>
      </c>
    </row>
    <row r="27" spans="1:38" ht="30" customHeight="1">
      <c r="A27" s="1014"/>
      <c r="B27" s="1194"/>
      <c r="C27" s="1194"/>
      <c r="D27" s="1195" t="s">
        <v>1489</v>
      </c>
      <c r="E27" s="1194"/>
      <c r="F27" s="1194"/>
      <c r="G27" s="1194"/>
      <c r="H27" s="1194"/>
      <c r="I27" s="1194"/>
      <c r="J27" s="1194"/>
      <c r="K27" s="1194"/>
      <c r="L27" s="1194"/>
      <c r="M27" s="1194"/>
      <c r="N27" s="1194"/>
      <c r="O27" s="1193"/>
      <c r="P27" s="1193"/>
      <c r="Q27" s="1193"/>
      <c r="R27" s="1193"/>
      <c r="S27" s="1193"/>
      <c r="T27" s="1192"/>
      <c r="U27" s="1192"/>
      <c r="V27" s="1192"/>
      <c r="W27" s="1192"/>
      <c r="X27" s="1192"/>
      <c r="Y27" s="981"/>
      <c r="Z27" s="1180"/>
      <c r="AA27" s="981"/>
      <c r="AB27" s="981"/>
      <c r="AC27" s="981"/>
      <c r="AD27" s="981"/>
      <c r="AE27" s="981"/>
      <c r="AF27" s="981"/>
      <c r="AG27" s="981"/>
      <c r="AH27" s="981"/>
      <c r="AI27" s="981"/>
      <c r="AJ27" s="1115"/>
      <c r="AK27" s="1115"/>
      <c r="AL27" s="979">
        <v>1</v>
      </c>
    </row>
    <row r="28" spans="1:38" ht="30" customHeight="1">
      <c r="A28" s="1014"/>
      <c r="B28" s="1014"/>
      <c r="C28" s="1014"/>
      <c r="D28" s="1191"/>
      <c r="E28" s="1014"/>
      <c r="F28" s="1014"/>
      <c r="G28" s="1014"/>
      <c r="H28" s="1014"/>
      <c r="I28" s="1014"/>
      <c r="J28" s="1014"/>
      <c r="K28" s="1014"/>
      <c r="L28" s="1014"/>
      <c r="M28" s="1014"/>
      <c r="N28" s="1014"/>
      <c r="O28" s="1055"/>
      <c r="P28" s="1055"/>
      <c r="Q28" s="1055"/>
      <c r="R28" s="1055"/>
      <c r="S28" s="1055"/>
      <c r="T28" s="981"/>
      <c r="U28" s="981"/>
      <c r="V28" s="981"/>
      <c r="W28" s="981"/>
      <c r="X28" s="981"/>
      <c r="Y28" s="1118"/>
      <c r="Z28" s="981"/>
      <c r="AA28" s="981"/>
      <c r="AB28" s="981"/>
      <c r="AC28" s="981"/>
      <c r="AD28" s="981"/>
      <c r="AE28" s="981"/>
      <c r="AF28" s="981"/>
      <c r="AG28" s="981"/>
      <c r="AH28" s="981"/>
      <c r="AI28" s="981"/>
      <c r="AJ28" s="1115"/>
      <c r="AK28" s="1115"/>
      <c r="AL28" s="979">
        <v>1</v>
      </c>
    </row>
    <row r="29" spans="1:38" ht="30" customHeight="1">
      <c r="A29" s="1014"/>
      <c r="B29" s="1014"/>
      <c r="C29" s="1014"/>
      <c r="D29" s="1191"/>
      <c r="E29" s="1014"/>
      <c r="F29" s="1014"/>
      <c r="G29" s="1014"/>
      <c r="H29" s="1014"/>
      <c r="I29" s="1014"/>
      <c r="J29" s="1014"/>
      <c r="K29" s="1014"/>
      <c r="L29" s="1014"/>
      <c r="M29" s="1014"/>
      <c r="N29" s="1014"/>
      <c r="O29" s="1055"/>
      <c r="P29" s="1055"/>
      <c r="Q29" s="1055"/>
      <c r="R29" s="1055"/>
      <c r="S29" s="1055"/>
      <c r="T29" s="981"/>
      <c r="U29" s="981"/>
      <c r="V29" s="981"/>
      <c r="W29" s="981"/>
      <c r="X29" s="981"/>
      <c r="Y29" s="1118"/>
      <c r="Z29" s="981"/>
      <c r="AA29" s="981"/>
      <c r="AB29" s="981"/>
      <c r="AC29" s="981"/>
      <c r="AD29" s="981"/>
      <c r="AE29" s="981"/>
      <c r="AF29" s="981"/>
      <c r="AG29" s="981"/>
      <c r="AH29" s="981"/>
      <c r="AI29" s="981"/>
      <c r="AJ29" s="1115"/>
      <c r="AK29" s="1115"/>
      <c r="AL29" s="979">
        <v>1</v>
      </c>
    </row>
    <row r="30" spans="1:38" ht="30" customHeight="1">
      <c r="A30" s="1014"/>
      <c r="B30" s="1190" t="s">
        <v>1488</v>
      </c>
      <c r="C30" s="1014"/>
      <c r="D30" s="1014"/>
      <c r="E30" s="1014"/>
      <c r="F30" s="1014"/>
      <c r="G30" s="1014"/>
      <c r="H30" s="1014"/>
      <c r="I30" s="1055"/>
      <c r="J30" s="1014"/>
      <c r="K30" s="1014"/>
      <c r="L30" s="1014"/>
      <c r="M30" s="1014"/>
      <c r="N30" s="1014"/>
      <c r="O30" s="1055"/>
      <c r="P30" s="1055"/>
      <c r="Q30" s="1055"/>
      <c r="R30" s="1055"/>
      <c r="S30" s="1055"/>
      <c r="T30" s="981"/>
      <c r="U30" s="981"/>
      <c r="V30" s="981"/>
      <c r="W30" s="981"/>
      <c r="X30" s="981"/>
      <c r="Y30" s="1186"/>
      <c r="Z30" s="981"/>
      <c r="AA30" s="981"/>
      <c r="AB30" s="981"/>
      <c r="AC30" s="981"/>
      <c r="AD30" s="981"/>
      <c r="AE30" s="981"/>
      <c r="AF30" s="981"/>
      <c r="AG30" s="981"/>
      <c r="AH30" s="981"/>
      <c r="AI30" s="981"/>
      <c r="AJ30" s="1115"/>
      <c r="AK30" s="1115"/>
      <c r="AL30" s="979">
        <v>1</v>
      </c>
    </row>
    <row r="31" spans="1:38" ht="30" customHeight="1">
      <c r="A31" s="1014"/>
      <c r="B31" s="1121" t="s">
        <v>1487</v>
      </c>
      <c r="C31" s="1188"/>
      <c r="D31" s="1187"/>
      <c r="E31" s="1187"/>
      <c r="F31" s="1187"/>
      <c r="G31" s="1187"/>
      <c r="H31" s="1187"/>
      <c r="I31" s="1189"/>
      <c r="J31" s="1187"/>
      <c r="K31" s="1014"/>
      <c r="L31" s="1014"/>
      <c r="M31" s="1014"/>
      <c r="N31" s="1014"/>
      <c r="O31" s="1055"/>
      <c r="P31" s="1055"/>
      <c r="Q31" s="1055"/>
      <c r="R31" s="1055"/>
      <c r="S31" s="1055"/>
      <c r="T31" s="981"/>
      <c r="U31" s="981"/>
      <c r="V31" s="981"/>
      <c r="W31" s="981"/>
      <c r="X31" s="981"/>
      <c r="Y31" s="1186"/>
      <c r="Z31" s="981"/>
      <c r="AA31" s="981"/>
      <c r="AB31" s="981"/>
      <c r="AC31" s="981"/>
      <c r="AD31" s="981"/>
      <c r="AE31" s="981"/>
      <c r="AF31" s="981"/>
      <c r="AG31" s="981"/>
      <c r="AH31" s="981"/>
      <c r="AI31" s="981"/>
      <c r="AJ31" s="1115"/>
      <c r="AK31" s="1115"/>
      <c r="AL31" s="979">
        <v>1</v>
      </c>
    </row>
    <row r="32" spans="1:38" ht="30" customHeight="1">
      <c r="A32" s="1014"/>
      <c r="B32" s="1121"/>
      <c r="C32" s="1188"/>
      <c r="D32" s="1187"/>
      <c r="E32" s="1187"/>
      <c r="F32" s="1187"/>
      <c r="G32" s="1187"/>
      <c r="H32" s="1187"/>
      <c r="I32" s="1187"/>
      <c r="J32" s="1187"/>
      <c r="K32" s="1187"/>
      <c r="L32" s="1187"/>
      <c r="M32" s="1187"/>
      <c r="N32" s="1187"/>
      <c r="O32" s="1187"/>
      <c r="P32" s="1055"/>
      <c r="Q32" s="1055"/>
      <c r="R32" s="1055"/>
      <c r="S32" s="1055"/>
      <c r="T32" s="981"/>
      <c r="U32" s="981"/>
      <c r="V32" s="981"/>
      <c r="W32" s="981"/>
      <c r="X32" s="981"/>
      <c r="Y32" s="1186"/>
      <c r="Z32" s="981"/>
      <c r="AA32" s="981"/>
      <c r="AB32" s="981"/>
      <c r="AC32" s="981"/>
      <c r="AD32" s="1115"/>
      <c r="AE32" s="1115"/>
      <c r="AF32" s="1115"/>
      <c r="AG32" s="1115"/>
      <c r="AH32" s="1115"/>
      <c r="AI32" s="1115"/>
      <c r="AJ32" s="1115"/>
      <c r="AK32" s="1115"/>
      <c r="AL32" s="979">
        <v>1</v>
      </c>
    </row>
    <row r="33" spans="1:38" ht="30" customHeight="1">
      <c r="A33" s="1014"/>
      <c r="B33" s="1065" t="s">
        <v>1513</v>
      </c>
      <c r="C33" s="1188"/>
      <c r="D33" s="1187"/>
      <c r="E33" s="1187"/>
      <c r="F33" s="1187"/>
      <c r="G33" s="1187"/>
      <c r="H33" s="1187"/>
      <c r="I33" s="1187"/>
      <c r="J33" s="1187"/>
      <c r="K33" s="1187"/>
      <c r="L33" s="1187"/>
      <c r="M33" s="1187"/>
      <c r="N33" s="1187"/>
      <c r="O33" s="1187"/>
      <c r="P33" s="1055"/>
      <c r="Q33" s="1055"/>
      <c r="R33" s="1055"/>
      <c r="S33" s="1055"/>
      <c r="T33" s="981"/>
      <c r="U33" s="981"/>
      <c r="V33" s="981"/>
      <c r="W33" s="981"/>
      <c r="X33" s="981"/>
      <c r="Y33" s="1186"/>
      <c r="Z33" s="981"/>
      <c r="AA33" s="981"/>
      <c r="AB33" s="981"/>
      <c r="AC33" s="981"/>
      <c r="AD33" s="1115"/>
      <c r="AE33" s="1115"/>
      <c r="AF33" s="1115"/>
      <c r="AG33" s="1115"/>
      <c r="AH33" s="1115"/>
      <c r="AI33" s="1115"/>
      <c r="AJ33" s="1115"/>
      <c r="AK33" s="1115"/>
      <c r="AL33" s="979"/>
    </row>
    <row r="34" spans="1:38" ht="30" customHeight="1">
      <c r="A34" s="1014"/>
      <c r="B34" s="1065"/>
      <c r="C34" s="1188"/>
      <c r="D34" s="1187"/>
      <c r="E34" s="1187"/>
      <c r="F34" s="1187"/>
      <c r="G34" s="1187"/>
      <c r="H34" s="1187"/>
      <c r="I34" s="1187"/>
      <c r="J34" s="1187"/>
      <c r="K34" s="1187"/>
      <c r="L34" s="1187"/>
      <c r="M34" s="1187"/>
      <c r="N34" s="1187"/>
      <c r="O34" s="1187"/>
      <c r="P34" s="1055"/>
      <c r="Q34" s="1055"/>
      <c r="R34" s="1055"/>
      <c r="S34" s="1055"/>
      <c r="T34" s="981"/>
      <c r="U34" s="981"/>
      <c r="V34" s="981"/>
      <c r="W34" s="981"/>
      <c r="X34" s="981"/>
      <c r="Y34" s="1186"/>
      <c r="Z34" s="981"/>
      <c r="AA34" s="981"/>
      <c r="AB34" s="981"/>
      <c r="AC34" s="981"/>
      <c r="AD34" s="1115"/>
      <c r="AE34" s="1115"/>
      <c r="AF34" s="1115"/>
      <c r="AG34" s="1115"/>
      <c r="AH34" s="1115"/>
      <c r="AI34" s="1115"/>
      <c r="AJ34" s="1115"/>
      <c r="AK34" s="1115"/>
      <c r="AL34" s="979"/>
    </row>
    <row r="35" spans="1:38" ht="30" customHeight="1">
      <c r="A35" s="1014"/>
      <c r="B35" s="1121"/>
      <c r="C35" s="1065" t="s">
        <v>1514</v>
      </c>
      <c r="D35" s="1187"/>
      <c r="E35" s="1187"/>
      <c r="F35" s="1187"/>
      <c r="G35" s="1187"/>
      <c r="H35" s="1187"/>
      <c r="I35" s="1187"/>
      <c r="J35" s="1187"/>
      <c r="K35" s="1187"/>
      <c r="L35" s="1187"/>
      <c r="M35" s="1187"/>
      <c r="N35" s="1187"/>
      <c r="O35" s="1187"/>
      <c r="P35" s="1055"/>
      <c r="Q35" s="1055"/>
      <c r="R35" s="1055"/>
      <c r="S35" s="1055"/>
      <c r="T35" s="981"/>
      <c r="U35" s="981"/>
      <c r="V35" s="981"/>
      <c r="W35" s="981"/>
      <c r="X35" s="981"/>
      <c r="Y35" s="1186"/>
      <c r="Z35" s="981"/>
      <c r="AA35" s="981"/>
      <c r="AB35" s="981"/>
      <c r="AC35" s="981"/>
      <c r="AD35" s="1115"/>
      <c r="AE35" s="1115"/>
      <c r="AF35" s="1115"/>
      <c r="AG35" s="1115"/>
      <c r="AH35" s="1115"/>
      <c r="AI35" s="1115"/>
      <c r="AJ35" s="1115"/>
      <c r="AK35" s="1115"/>
      <c r="AL35" s="979"/>
    </row>
    <row r="36" spans="1:38" ht="30" customHeight="1">
      <c r="A36" s="1014"/>
      <c r="B36" s="1121"/>
      <c r="C36" s="1065"/>
      <c r="D36" s="1187"/>
      <c r="E36" s="1187"/>
      <c r="F36" s="1187"/>
      <c r="G36" s="1187"/>
      <c r="H36" s="1187"/>
      <c r="I36" s="1187"/>
      <c r="J36" s="1187"/>
      <c r="K36" s="1187"/>
      <c r="L36" s="1187"/>
      <c r="M36" s="1187"/>
      <c r="N36" s="1187"/>
      <c r="O36" s="1187"/>
      <c r="P36" s="1055"/>
      <c r="Q36" s="1055"/>
      <c r="R36" s="1055"/>
      <c r="S36" s="1055"/>
      <c r="T36" s="981"/>
      <c r="U36" s="981"/>
      <c r="V36" s="981"/>
      <c r="W36" s="981"/>
      <c r="X36" s="981"/>
      <c r="Y36" s="1186"/>
      <c r="Z36" s="981"/>
      <c r="AA36" s="981"/>
      <c r="AB36" s="981"/>
      <c r="AC36" s="981"/>
      <c r="AD36" s="1115"/>
      <c r="AE36" s="1115"/>
      <c r="AF36" s="1115"/>
      <c r="AG36" s="1115"/>
      <c r="AH36" s="1115"/>
      <c r="AI36" s="1115"/>
      <c r="AJ36" s="1115"/>
      <c r="AK36" s="1115"/>
      <c r="AL36" s="979"/>
    </row>
    <row r="37" spans="1:38" ht="30" customHeight="1">
      <c r="A37" s="1014"/>
      <c r="B37" s="1121"/>
      <c r="C37" s="1065" t="s">
        <v>1515</v>
      </c>
      <c r="D37" s="1187"/>
      <c r="E37" s="1187"/>
      <c r="F37" s="1187"/>
      <c r="G37" s="1187"/>
      <c r="H37" s="1187"/>
      <c r="I37" s="1187"/>
      <c r="J37" s="1187"/>
      <c r="K37" s="1187"/>
      <c r="L37" s="1187"/>
      <c r="M37" s="1187"/>
      <c r="N37" s="1187"/>
      <c r="O37" s="1187"/>
      <c r="P37" s="1055"/>
      <c r="Q37" s="1055"/>
      <c r="R37" s="1055"/>
      <c r="S37" s="1055"/>
      <c r="T37" s="981"/>
      <c r="U37" s="981"/>
      <c r="V37" s="981"/>
      <c r="W37" s="981"/>
      <c r="X37" s="981"/>
      <c r="Y37" s="1186"/>
      <c r="Z37" s="981"/>
      <c r="AA37" s="981"/>
      <c r="AB37" s="981"/>
      <c r="AC37" s="981"/>
      <c r="AD37" s="1115"/>
      <c r="AE37" s="1115"/>
      <c r="AF37" s="1115"/>
      <c r="AG37" s="1115"/>
      <c r="AH37" s="1115"/>
      <c r="AI37" s="1115"/>
      <c r="AJ37" s="1115"/>
      <c r="AK37" s="1115"/>
      <c r="AL37" s="979"/>
    </row>
    <row r="38" spans="1:38" ht="30" customHeight="1">
      <c r="A38" s="1014"/>
      <c r="B38" s="1121"/>
      <c r="C38" s="1065"/>
      <c r="D38" s="1187"/>
      <c r="E38" s="1187"/>
      <c r="F38" s="1187"/>
      <c r="G38" s="1187"/>
      <c r="H38" s="1187"/>
      <c r="I38" s="1187"/>
      <c r="J38" s="1187"/>
      <c r="K38" s="1187"/>
      <c r="L38" s="1187"/>
      <c r="M38" s="1187"/>
      <c r="N38" s="1187"/>
      <c r="O38" s="1187"/>
      <c r="P38" s="1055"/>
      <c r="Q38" s="1055"/>
      <c r="R38" s="1055"/>
      <c r="S38" s="1055"/>
      <c r="T38" s="981"/>
      <c r="U38" s="981"/>
      <c r="V38" s="981"/>
      <c r="W38" s="981"/>
      <c r="X38" s="981"/>
      <c r="Y38" s="1186"/>
      <c r="Z38" s="981"/>
      <c r="AA38" s="981"/>
      <c r="AB38" s="981"/>
      <c r="AC38" s="981"/>
      <c r="AD38" s="1115"/>
      <c r="AE38" s="1115"/>
      <c r="AF38" s="1115"/>
      <c r="AG38" s="1115"/>
      <c r="AH38" s="1115"/>
      <c r="AI38" s="1115"/>
      <c r="AJ38" s="1115"/>
      <c r="AK38" s="1115"/>
      <c r="AL38" s="979"/>
    </row>
    <row r="39" spans="1:38" ht="30" customHeight="1">
      <c r="A39" s="1014"/>
      <c r="B39" s="1121"/>
      <c r="C39" s="1065" t="s">
        <v>1636</v>
      </c>
      <c r="D39" s="1187"/>
      <c r="E39" s="1187"/>
      <c r="F39" s="1187"/>
      <c r="G39" s="1187"/>
      <c r="H39" s="1187"/>
      <c r="I39" s="1187"/>
      <c r="J39" s="1187"/>
      <c r="K39" s="1187"/>
      <c r="L39" s="1187"/>
      <c r="M39" s="1187"/>
      <c r="N39" s="1187"/>
      <c r="O39" s="1187"/>
      <c r="P39" s="1055"/>
      <c r="Q39" s="1055"/>
      <c r="R39" s="1055"/>
      <c r="S39" s="1055"/>
      <c r="T39" s="981"/>
      <c r="U39" s="981"/>
      <c r="V39" s="981"/>
      <c r="W39" s="981"/>
      <c r="X39" s="981"/>
      <c r="Y39" s="1186"/>
      <c r="Z39" s="981"/>
      <c r="AA39" s="981"/>
      <c r="AB39" s="981"/>
      <c r="AC39" s="981"/>
      <c r="AD39" s="1115"/>
      <c r="AE39" s="1115"/>
      <c r="AF39" s="1115"/>
      <c r="AG39" s="1115"/>
      <c r="AH39" s="1115"/>
      <c r="AI39" s="1115"/>
      <c r="AJ39" s="1115"/>
      <c r="AK39" s="1115"/>
      <c r="AL39" s="979"/>
    </row>
    <row r="40" spans="1:38" ht="30" customHeight="1">
      <c r="A40" s="1014"/>
      <c r="B40" s="1121"/>
      <c r="C40" s="1065"/>
      <c r="D40" s="1187"/>
      <c r="E40" s="1187"/>
      <c r="F40" s="1187"/>
      <c r="G40" s="1187"/>
      <c r="H40" s="1187"/>
      <c r="I40" s="1187"/>
      <c r="J40" s="1187"/>
      <c r="K40" s="1187"/>
      <c r="L40" s="1187"/>
      <c r="M40" s="1187"/>
      <c r="N40" s="1187"/>
      <c r="O40" s="1187"/>
      <c r="P40" s="1055"/>
      <c r="Q40" s="1055"/>
      <c r="R40" s="1055"/>
      <c r="S40" s="1055"/>
      <c r="T40" s="981"/>
      <c r="U40" s="981"/>
      <c r="V40" s="981"/>
      <c r="W40" s="981"/>
      <c r="X40" s="981"/>
      <c r="Y40" s="1186"/>
      <c r="Z40" s="981"/>
      <c r="AA40" s="981"/>
      <c r="AB40" s="981"/>
      <c r="AC40" s="981"/>
      <c r="AD40" s="1115"/>
      <c r="AE40" s="1115"/>
      <c r="AF40" s="1115"/>
      <c r="AG40" s="1115"/>
      <c r="AH40" s="1115"/>
      <c r="AI40" s="1115"/>
      <c r="AJ40" s="1115"/>
      <c r="AK40" s="1115"/>
      <c r="AL40" s="979"/>
    </row>
    <row r="41" spans="1:38" ht="30" customHeight="1">
      <c r="A41" s="1014"/>
      <c r="B41" s="1121"/>
      <c r="C41" s="1065" t="s">
        <v>1638</v>
      </c>
      <c r="D41" s="1187"/>
      <c r="E41" s="1187"/>
      <c r="F41" s="1187"/>
      <c r="G41" s="1187"/>
      <c r="H41" s="1187"/>
      <c r="I41" s="1187"/>
      <c r="J41" s="1187"/>
      <c r="K41" s="1187"/>
      <c r="L41" s="1187"/>
      <c r="M41" s="1187"/>
      <c r="N41" s="1187"/>
      <c r="O41" s="1187"/>
      <c r="P41" s="1055"/>
      <c r="Q41" s="1055"/>
      <c r="R41" s="1055"/>
      <c r="S41" s="1055"/>
      <c r="T41" s="981"/>
      <c r="U41" s="981"/>
      <c r="V41" s="981"/>
      <c r="W41" s="981"/>
      <c r="X41" s="981"/>
      <c r="Y41" s="1186"/>
      <c r="Z41" s="981"/>
      <c r="AA41" s="981"/>
      <c r="AB41" s="981"/>
      <c r="AC41" s="981"/>
      <c r="AD41" s="1115"/>
      <c r="AE41" s="1115"/>
      <c r="AF41" s="1115"/>
      <c r="AG41" s="1115"/>
      <c r="AH41" s="1115"/>
      <c r="AI41" s="1115"/>
      <c r="AJ41" s="1115"/>
      <c r="AK41" s="1115"/>
      <c r="AL41" s="979"/>
    </row>
    <row r="42" spans="1:38" ht="30" customHeight="1">
      <c r="A42" s="1014"/>
      <c r="B42" s="1121"/>
      <c r="C42" s="1065"/>
      <c r="D42" s="1187"/>
      <c r="E42" s="1187"/>
      <c r="F42" s="1187"/>
      <c r="G42" s="1187"/>
      <c r="H42" s="1187"/>
      <c r="I42" s="1187"/>
      <c r="J42" s="1187"/>
      <c r="K42" s="1187"/>
      <c r="L42" s="1187"/>
      <c r="M42" s="1187"/>
      <c r="N42" s="1187"/>
      <c r="O42" s="1187"/>
      <c r="P42" s="1055"/>
      <c r="Q42" s="1055"/>
      <c r="R42" s="1055"/>
      <c r="S42" s="1055"/>
      <c r="T42" s="981"/>
      <c r="U42" s="981"/>
      <c r="V42" s="981"/>
      <c r="W42" s="981"/>
      <c r="X42" s="981"/>
      <c r="Y42" s="1186"/>
      <c r="Z42" s="981"/>
      <c r="AA42" s="981"/>
      <c r="AB42" s="981"/>
      <c r="AC42" s="981"/>
      <c r="AD42" s="1115"/>
      <c r="AE42" s="1115"/>
      <c r="AF42" s="1115"/>
      <c r="AG42" s="1115"/>
      <c r="AH42" s="1115"/>
      <c r="AI42" s="1115"/>
      <c r="AJ42" s="1115"/>
      <c r="AK42" s="1115"/>
      <c r="AL42" s="979"/>
    </row>
    <row r="43" spans="1:38" ht="30" customHeight="1">
      <c r="A43" s="1014"/>
      <c r="B43" s="1121"/>
      <c r="C43" s="1065" t="s">
        <v>1635</v>
      </c>
      <c r="D43" s="1187"/>
      <c r="E43" s="1187"/>
      <c r="F43" s="1187"/>
      <c r="G43" s="1187"/>
      <c r="H43" s="1187"/>
      <c r="I43" s="1187"/>
      <c r="J43" s="1187"/>
      <c r="K43" s="1187"/>
      <c r="L43" s="1187"/>
      <c r="M43" s="1187"/>
      <c r="N43" s="1187"/>
      <c r="O43" s="1187"/>
      <c r="P43" s="1055"/>
      <c r="Q43" s="1055"/>
      <c r="R43" s="1055"/>
      <c r="S43" s="1055"/>
      <c r="T43" s="981"/>
      <c r="U43" s="981"/>
      <c r="V43" s="981"/>
      <c r="W43" s="981"/>
      <c r="X43" s="981"/>
      <c r="Y43" s="1186"/>
      <c r="Z43" s="981"/>
      <c r="AA43" s="981"/>
      <c r="AB43" s="981"/>
      <c r="AC43" s="981"/>
      <c r="AD43" s="1115"/>
      <c r="AE43" s="1115"/>
      <c r="AF43" s="1115"/>
      <c r="AG43" s="1115"/>
      <c r="AH43" s="1115"/>
      <c r="AI43" s="1115"/>
      <c r="AJ43" s="1115"/>
      <c r="AK43" s="1115"/>
      <c r="AL43" s="979"/>
    </row>
    <row r="44" spans="1:38" ht="30" customHeight="1">
      <c r="A44" s="1014"/>
      <c r="B44" s="1121"/>
      <c r="C44" s="1188"/>
      <c r="D44" s="1187"/>
      <c r="E44" s="1187"/>
      <c r="F44" s="1187"/>
      <c r="G44" s="1187"/>
      <c r="H44" s="1187"/>
      <c r="I44" s="1187"/>
      <c r="J44" s="1187"/>
      <c r="K44" s="1187"/>
      <c r="L44" s="1187"/>
      <c r="M44" s="1187"/>
      <c r="N44" s="1187"/>
      <c r="O44" s="1187"/>
      <c r="P44" s="1055"/>
      <c r="Q44" s="1055"/>
      <c r="R44" s="1055"/>
      <c r="S44" s="1055"/>
      <c r="T44" s="981"/>
      <c r="U44" s="981"/>
      <c r="V44" s="981"/>
      <c r="W44" s="981"/>
      <c r="X44" s="981"/>
      <c r="Y44" s="1186"/>
      <c r="Z44" s="981"/>
      <c r="AA44" s="981"/>
      <c r="AB44" s="981"/>
      <c r="AC44" s="981"/>
      <c r="AD44" s="1115"/>
      <c r="AE44" s="1115"/>
      <c r="AF44" s="1115"/>
      <c r="AG44" s="1115"/>
      <c r="AH44" s="1115"/>
      <c r="AI44" s="1115"/>
      <c r="AJ44" s="1115"/>
      <c r="AK44" s="1115"/>
      <c r="AL44" s="979"/>
    </row>
    <row r="45" spans="1:38" ht="30" customHeight="1">
      <c r="A45" s="1014"/>
      <c r="B45" s="1121"/>
      <c r="C45" s="1065" t="s">
        <v>1516</v>
      </c>
      <c r="D45" s="1065"/>
      <c r="E45" s="1065"/>
      <c r="F45" s="1065"/>
      <c r="G45" s="1065"/>
      <c r="H45" s="1065"/>
      <c r="I45" s="1065"/>
      <c r="J45" s="1065"/>
      <c r="K45" s="1065"/>
      <c r="L45" s="1187"/>
      <c r="M45" s="1187"/>
      <c r="N45" s="1187"/>
      <c r="O45" s="1187"/>
      <c r="P45" s="1055"/>
      <c r="Q45" s="1055"/>
      <c r="R45" s="1055"/>
      <c r="S45" s="1055"/>
      <c r="T45" s="981"/>
      <c r="U45" s="981"/>
      <c r="V45" s="981"/>
      <c r="W45" s="981"/>
      <c r="X45" s="981"/>
      <c r="Y45" s="1186"/>
      <c r="Z45" s="981"/>
      <c r="AA45" s="981"/>
      <c r="AB45" s="981"/>
      <c r="AC45" s="981"/>
      <c r="AD45" s="1115"/>
      <c r="AE45" s="1115"/>
      <c r="AF45" s="1115"/>
      <c r="AG45" s="1115"/>
      <c r="AH45" s="1115"/>
      <c r="AI45" s="1115"/>
      <c r="AJ45" s="1115"/>
      <c r="AK45" s="1115"/>
      <c r="AL45" s="979"/>
    </row>
    <row r="46" spans="1:38" ht="30" customHeight="1">
      <c r="A46" s="1014"/>
      <c r="B46" s="1121"/>
      <c r="C46" s="1065"/>
      <c r="D46" s="1065" t="s">
        <v>1517</v>
      </c>
      <c r="E46" s="1065"/>
      <c r="F46" s="1065"/>
      <c r="G46" s="1065"/>
      <c r="H46" s="1065"/>
      <c r="I46" s="1065"/>
      <c r="J46" s="1065"/>
      <c r="K46" s="1065"/>
      <c r="L46" s="1187"/>
      <c r="M46" s="1187"/>
      <c r="N46" s="1187"/>
      <c r="O46" s="1187"/>
      <c r="P46" s="1055"/>
      <c r="Q46" s="1055"/>
      <c r="R46" s="1055"/>
      <c r="S46" s="1055"/>
      <c r="T46" s="981"/>
      <c r="U46" s="981"/>
      <c r="V46" s="981"/>
      <c r="W46" s="981"/>
      <c r="X46" s="981"/>
      <c r="Y46" s="1186"/>
      <c r="Z46" s="981"/>
      <c r="AA46" s="981"/>
      <c r="AB46" s="981"/>
      <c r="AC46" s="981"/>
      <c r="AD46" s="1115"/>
      <c r="AE46" s="1115"/>
      <c r="AF46" s="1115"/>
      <c r="AG46" s="1115"/>
      <c r="AH46" s="1115"/>
      <c r="AI46" s="1115"/>
      <c r="AJ46" s="1115"/>
      <c r="AK46" s="1115"/>
      <c r="AL46" s="979"/>
    </row>
    <row r="47" spans="1:38" ht="30" customHeight="1">
      <c r="A47" s="1014"/>
      <c r="B47" s="1121"/>
      <c r="C47" s="1065"/>
      <c r="D47" s="1065" t="s">
        <v>1518</v>
      </c>
      <c r="E47" s="1065"/>
      <c r="F47" s="1065"/>
      <c r="G47" s="1065"/>
      <c r="H47" s="1065"/>
      <c r="I47" s="1065"/>
      <c r="J47" s="1065"/>
      <c r="K47" s="1065"/>
      <c r="L47" s="1187"/>
      <c r="M47" s="1187"/>
      <c r="N47" s="1187"/>
      <c r="O47" s="1187"/>
      <c r="P47" s="1055"/>
      <c r="Q47" s="1055"/>
      <c r="R47" s="1055"/>
      <c r="S47" s="1055"/>
      <c r="T47" s="981"/>
      <c r="U47" s="981"/>
      <c r="V47" s="981"/>
      <c r="W47" s="981"/>
      <c r="X47" s="981"/>
      <c r="Y47" s="1186"/>
      <c r="Z47" s="981"/>
      <c r="AA47" s="981"/>
      <c r="AB47" s="981"/>
      <c r="AC47" s="981"/>
      <c r="AD47" s="1115"/>
      <c r="AE47" s="1115"/>
      <c r="AF47" s="1115"/>
      <c r="AG47" s="1115"/>
      <c r="AH47" s="1115"/>
      <c r="AI47" s="1115"/>
      <c r="AJ47" s="1115"/>
      <c r="AK47" s="1115"/>
      <c r="AL47" s="979"/>
    </row>
    <row r="48" spans="1:38" ht="30" customHeight="1">
      <c r="A48" s="1014"/>
      <c r="B48" s="1121"/>
      <c r="C48" s="1065"/>
      <c r="D48" s="1065" t="s">
        <v>1519</v>
      </c>
      <c r="E48" s="1065"/>
      <c r="F48" s="1065"/>
      <c r="G48" s="1065"/>
      <c r="H48" s="1065"/>
      <c r="I48" s="1065"/>
      <c r="J48" s="1065"/>
      <c r="K48" s="1065"/>
      <c r="L48" s="1187"/>
      <c r="M48" s="1187"/>
      <c r="N48" s="1187"/>
      <c r="O48" s="1187"/>
      <c r="P48" s="1055"/>
      <c r="Q48" s="1055"/>
      <c r="R48" s="1055"/>
      <c r="S48" s="1055"/>
      <c r="T48" s="981"/>
      <c r="U48" s="981"/>
      <c r="V48" s="981"/>
      <c r="W48" s="981"/>
      <c r="X48" s="981"/>
      <c r="Y48" s="1186"/>
      <c r="Z48" s="981"/>
      <c r="AA48" s="981"/>
      <c r="AB48" s="981"/>
      <c r="AC48" s="981"/>
      <c r="AD48" s="1115"/>
      <c r="AE48" s="1115"/>
      <c r="AF48" s="1115"/>
      <c r="AG48" s="1115"/>
      <c r="AH48" s="1115"/>
      <c r="AI48" s="1115"/>
      <c r="AJ48" s="1115"/>
      <c r="AK48" s="1115"/>
      <c r="AL48" s="979"/>
    </row>
    <row r="49" spans="1:38" ht="30" customHeight="1">
      <c r="A49" s="1014"/>
      <c r="B49" s="1121"/>
      <c r="C49" s="1065"/>
      <c r="D49" s="1065" t="s">
        <v>1520</v>
      </c>
      <c r="E49" s="1065"/>
      <c r="F49" s="1065"/>
      <c r="G49" s="1065"/>
      <c r="H49" s="1065"/>
      <c r="I49" s="1065"/>
      <c r="J49" s="1065"/>
      <c r="K49" s="1065"/>
      <c r="L49" s="1187"/>
      <c r="M49" s="1187"/>
      <c r="N49" s="1187"/>
      <c r="O49" s="1187"/>
      <c r="P49" s="1055"/>
      <c r="Q49" s="1055"/>
      <c r="R49" s="1055"/>
      <c r="S49" s="1055"/>
      <c r="T49" s="981"/>
      <c r="U49" s="981"/>
      <c r="V49" s="981"/>
      <c r="W49" s="981"/>
      <c r="X49" s="981"/>
      <c r="Y49" s="1186"/>
      <c r="Z49" s="981"/>
      <c r="AA49" s="981"/>
      <c r="AB49" s="981"/>
      <c r="AC49" s="981"/>
      <c r="AD49" s="1115"/>
      <c r="AE49" s="1115"/>
      <c r="AF49" s="1115"/>
      <c r="AG49" s="1115"/>
      <c r="AH49" s="1115"/>
      <c r="AI49" s="1115"/>
      <c r="AJ49" s="1115"/>
      <c r="AK49" s="1115"/>
      <c r="AL49" s="979"/>
    </row>
    <row r="50" spans="1:38" ht="30" customHeight="1">
      <c r="A50" s="1014"/>
      <c r="B50" s="1121"/>
      <c r="C50" s="1065"/>
      <c r="D50" s="1065" t="s">
        <v>1522</v>
      </c>
      <c r="E50" s="1065"/>
      <c r="F50" s="1065"/>
      <c r="G50" s="1065"/>
      <c r="H50" s="1065"/>
      <c r="I50" s="1065"/>
      <c r="J50" s="1065"/>
      <c r="K50" s="1065"/>
      <c r="L50" s="1187"/>
      <c r="M50" s="1187"/>
      <c r="N50" s="1187"/>
      <c r="O50" s="1187"/>
      <c r="P50" s="1055"/>
      <c r="Q50" s="1055"/>
      <c r="R50" s="1055"/>
      <c r="S50" s="1055"/>
      <c r="T50" s="981"/>
      <c r="U50" s="981"/>
      <c r="V50" s="981"/>
      <c r="W50" s="981"/>
      <c r="X50" s="981"/>
      <c r="Y50" s="1186"/>
      <c r="Z50" s="981"/>
      <c r="AA50" s="981"/>
      <c r="AB50" s="981"/>
      <c r="AC50" s="981"/>
      <c r="AD50" s="1115"/>
      <c r="AE50" s="1115"/>
      <c r="AF50" s="1115"/>
      <c r="AG50" s="1115"/>
      <c r="AH50" s="1115"/>
      <c r="AI50" s="1115"/>
      <c r="AJ50" s="1115"/>
      <c r="AK50" s="1115"/>
      <c r="AL50" s="979"/>
    </row>
    <row r="51" spans="1:38" ht="30" customHeight="1">
      <c r="A51" s="1014"/>
      <c r="B51" s="1121"/>
      <c r="C51" s="1065"/>
      <c r="D51" s="1065"/>
      <c r="E51" s="1065" t="s">
        <v>1637</v>
      </c>
      <c r="F51" s="1065"/>
      <c r="G51" s="1065"/>
      <c r="H51" s="1065"/>
      <c r="I51" s="1065"/>
      <c r="J51" s="1065"/>
      <c r="K51" s="1065"/>
      <c r="L51" s="1187"/>
      <c r="M51" s="1187"/>
      <c r="N51" s="1187"/>
      <c r="O51" s="1187"/>
      <c r="P51" s="1055"/>
      <c r="Q51" s="1055"/>
      <c r="R51" s="1055"/>
      <c r="S51" s="1055"/>
      <c r="T51" s="981"/>
      <c r="U51" s="981"/>
      <c r="V51" s="981"/>
      <c r="W51" s="981"/>
      <c r="X51" s="981"/>
      <c r="Y51" s="1186"/>
      <c r="Z51" s="981"/>
      <c r="AA51" s="981"/>
      <c r="AB51" s="981"/>
      <c r="AC51" s="981"/>
      <c r="AD51" s="1115"/>
      <c r="AE51" s="1115"/>
      <c r="AF51" s="1115"/>
      <c r="AG51" s="1115"/>
      <c r="AH51" s="1115"/>
      <c r="AI51" s="1115"/>
      <c r="AJ51" s="1115"/>
      <c r="AK51" s="1115"/>
      <c r="AL51" s="979"/>
    </row>
    <row r="52" spans="1:38" ht="30" customHeight="1">
      <c r="A52" s="1014"/>
      <c r="B52" s="1121"/>
      <c r="C52" s="1188"/>
      <c r="D52" s="1187"/>
      <c r="E52" s="1065" t="s">
        <v>1521</v>
      </c>
      <c r="F52" s="1187"/>
      <c r="G52" s="1187"/>
      <c r="H52" s="1187"/>
      <c r="I52" s="1187"/>
      <c r="J52" s="1187"/>
      <c r="K52" s="1187"/>
      <c r="L52" s="1187"/>
      <c r="M52" s="1187"/>
      <c r="N52" s="1187"/>
      <c r="O52" s="1187"/>
      <c r="P52" s="1055"/>
      <c r="Q52" s="1055"/>
      <c r="R52" s="1055"/>
      <c r="S52" s="1055"/>
      <c r="T52" s="981"/>
      <c r="U52" s="981"/>
      <c r="V52" s="981"/>
      <c r="W52" s="981"/>
      <c r="X52" s="981"/>
      <c r="Y52" s="1186"/>
      <c r="Z52" s="981"/>
      <c r="AA52" s="981"/>
      <c r="AB52" s="981"/>
      <c r="AC52" s="981"/>
      <c r="AD52" s="1115"/>
      <c r="AE52" s="1115"/>
      <c r="AF52" s="1115"/>
      <c r="AG52" s="1115"/>
      <c r="AH52" s="1115"/>
      <c r="AI52" s="1115"/>
      <c r="AJ52" s="1115"/>
      <c r="AK52" s="1115"/>
      <c r="AL52" s="979"/>
    </row>
    <row r="53" spans="1:38" ht="30" customHeight="1">
      <c r="A53" s="1014"/>
      <c r="B53" s="1121"/>
      <c r="C53" s="1188"/>
      <c r="D53" s="1187"/>
      <c r="E53" s="1065"/>
      <c r="F53" s="1187"/>
      <c r="G53" s="1187"/>
      <c r="H53" s="1187"/>
      <c r="I53" s="1187"/>
      <c r="J53" s="1187"/>
      <c r="K53" s="1187"/>
      <c r="L53" s="1187"/>
      <c r="M53" s="1187"/>
      <c r="N53" s="1187"/>
      <c r="O53" s="1187"/>
      <c r="P53" s="1055"/>
      <c r="Q53" s="1055"/>
      <c r="R53" s="1055"/>
      <c r="S53" s="1055"/>
      <c r="T53" s="981"/>
      <c r="U53" s="981"/>
      <c r="V53" s="981"/>
      <c r="W53" s="981"/>
      <c r="X53" s="981"/>
      <c r="Y53" s="1186"/>
      <c r="Z53" s="981"/>
      <c r="AA53" s="981"/>
      <c r="AB53" s="981"/>
      <c r="AC53" s="981"/>
      <c r="AD53" s="1115"/>
      <c r="AE53" s="1115"/>
      <c r="AF53" s="1115"/>
      <c r="AG53" s="1115"/>
      <c r="AH53" s="1115"/>
      <c r="AI53" s="1115"/>
      <c r="AJ53" s="1115"/>
      <c r="AK53" s="1115"/>
      <c r="AL53" s="979"/>
    </row>
    <row r="54" spans="1:38" ht="30" customHeight="1">
      <c r="A54" s="1014"/>
      <c r="B54" s="1121"/>
      <c r="C54" s="1065" t="s">
        <v>1656</v>
      </c>
      <c r="D54" s="1187"/>
      <c r="E54" s="1065"/>
      <c r="F54" s="1187"/>
      <c r="G54" s="1187"/>
      <c r="H54" s="1187"/>
      <c r="I54" s="1187"/>
      <c r="J54" s="1187"/>
      <c r="K54" s="1187"/>
      <c r="L54" s="1187"/>
      <c r="M54" s="1187"/>
      <c r="N54" s="1187"/>
      <c r="O54" s="1187"/>
      <c r="P54" s="1055"/>
      <c r="Q54" s="1055"/>
      <c r="R54" s="1055"/>
      <c r="S54" s="1055"/>
      <c r="T54" s="981"/>
      <c r="U54" s="981"/>
      <c r="V54" s="981"/>
      <c r="W54" s="981"/>
      <c r="X54" s="981"/>
      <c r="Y54" s="1186"/>
      <c r="Z54" s="981"/>
      <c r="AA54" s="981"/>
      <c r="AB54" s="981"/>
      <c r="AC54" s="981"/>
      <c r="AD54" s="1115"/>
      <c r="AE54" s="1115"/>
      <c r="AF54" s="1115"/>
      <c r="AG54" s="1115"/>
      <c r="AH54" s="1115"/>
      <c r="AI54" s="1115"/>
      <c r="AJ54" s="1115"/>
      <c r="AK54" s="1115"/>
      <c r="AL54" s="979"/>
    </row>
    <row r="55" spans="1:38" ht="30" customHeight="1">
      <c r="A55" s="1014"/>
      <c r="B55" s="1121"/>
      <c r="C55" s="1188"/>
      <c r="D55" s="1187"/>
      <c r="E55" s="1065"/>
      <c r="F55" s="1187"/>
      <c r="G55" s="1187"/>
      <c r="H55" s="1187"/>
      <c r="I55" s="1187"/>
      <c r="J55" s="1187"/>
      <c r="K55" s="1187"/>
      <c r="L55" s="1187"/>
      <c r="M55" s="1187"/>
      <c r="N55" s="1187"/>
      <c r="O55" s="1187"/>
      <c r="P55" s="1055"/>
      <c r="Q55" s="1055"/>
      <c r="R55" s="1055"/>
      <c r="S55" s="1055"/>
      <c r="T55" s="981"/>
      <c r="U55" s="981"/>
      <c r="V55" s="981"/>
      <c r="W55" s="981"/>
      <c r="X55" s="981"/>
      <c r="Y55" s="1186"/>
      <c r="Z55" s="981"/>
      <c r="AA55" s="981"/>
      <c r="AB55" s="981"/>
      <c r="AC55" s="981"/>
      <c r="AD55" s="1115"/>
      <c r="AE55" s="1115"/>
      <c r="AF55" s="1115"/>
      <c r="AG55" s="1115"/>
      <c r="AH55" s="1115"/>
      <c r="AI55" s="1115"/>
      <c r="AJ55" s="1115"/>
      <c r="AK55" s="1115"/>
      <c r="AL55" s="979"/>
    </row>
    <row r="56" spans="1:38" ht="30" customHeight="1">
      <c r="A56" s="1014"/>
      <c r="B56" s="1121"/>
      <c r="C56" s="1188"/>
      <c r="D56" s="1187"/>
      <c r="E56" s="1065"/>
      <c r="F56" s="1187"/>
      <c r="G56" s="1187"/>
      <c r="H56" s="1187"/>
      <c r="I56" s="1187"/>
      <c r="J56" s="1187"/>
      <c r="K56" s="1187"/>
      <c r="L56" s="1187"/>
      <c r="M56" s="1187"/>
      <c r="N56" s="1187"/>
      <c r="O56" s="1187"/>
      <c r="P56" s="1055"/>
      <c r="Q56" s="1055"/>
      <c r="R56" s="1055"/>
      <c r="S56" s="1055"/>
      <c r="T56" s="981"/>
      <c r="U56" s="981"/>
      <c r="V56" s="981"/>
      <c r="W56" s="981"/>
      <c r="X56" s="981"/>
      <c r="Y56" s="1186"/>
      <c r="Z56" s="981"/>
      <c r="AA56" s="981"/>
      <c r="AB56" s="981"/>
      <c r="AC56" s="981"/>
      <c r="AD56" s="1115"/>
      <c r="AE56" s="1115"/>
      <c r="AF56" s="1115"/>
      <c r="AG56" s="1115"/>
      <c r="AH56" s="1115"/>
      <c r="AI56" s="1115"/>
      <c r="AJ56" s="1115"/>
      <c r="AK56" s="1115"/>
      <c r="AL56" s="979"/>
    </row>
    <row r="57" spans="1:38" ht="30" customHeight="1">
      <c r="A57" s="1014"/>
      <c r="B57" s="1121"/>
      <c r="C57" s="1188"/>
      <c r="D57" s="1187"/>
      <c r="E57" s="1065"/>
      <c r="F57" s="1187"/>
      <c r="G57" s="1187"/>
      <c r="H57" s="1187"/>
      <c r="I57" s="1187"/>
      <c r="J57" s="1187"/>
      <c r="K57" s="1187"/>
      <c r="L57" s="1187"/>
      <c r="M57" s="1187"/>
      <c r="N57" s="1187"/>
      <c r="O57" s="1187"/>
      <c r="P57" s="1055"/>
      <c r="Q57" s="1055"/>
      <c r="R57" s="1055"/>
      <c r="S57" s="1055"/>
      <c r="T57" s="981"/>
      <c r="U57" s="981"/>
      <c r="V57" s="981"/>
      <c r="W57" s="981"/>
      <c r="X57" s="981"/>
      <c r="Y57" s="1186"/>
      <c r="Z57" s="981"/>
      <c r="AA57" s="981"/>
      <c r="AB57" s="981"/>
      <c r="AC57" s="981"/>
      <c r="AD57" s="1115"/>
      <c r="AE57" s="1115"/>
      <c r="AF57" s="1115"/>
      <c r="AG57" s="1115"/>
      <c r="AH57" s="1115"/>
      <c r="AI57" s="1115"/>
      <c r="AJ57" s="1115"/>
      <c r="AK57" s="1115"/>
      <c r="AL57" s="979"/>
    </row>
    <row r="58" spans="1:38" ht="30" customHeight="1">
      <c r="A58" s="1014"/>
      <c r="B58" s="1121"/>
      <c r="C58" s="1188"/>
      <c r="D58" s="1187"/>
      <c r="E58" s="1187"/>
      <c r="F58" s="1187"/>
      <c r="G58" s="1187"/>
      <c r="H58" s="1187"/>
      <c r="I58" s="1187"/>
      <c r="J58" s="1187"/>
      <c r="K58" s="1187"/>
      <c r="L58" s="1187"/>
      <c r="M58" s="1187"/>
      <c r="N58" s="1187"/>
      <c r="O58" s="1187"/>
      <c r="P58" s="1055"/>
      <c r="Q58" s="1055"/>
      <c r="R58" s="1055"/>
      <c r="S58" s="1055"/>
      <c r="T58" s="981"/>
      <c r="U58" s="981"/>
      <c r="V58" s="981"/>
      <c r="W58" s="981"/>
      <c r="X58" s="981"/>
      <c r="Y58" s="1186"/>
      <c r="Z58" s="981"/>
      <c r="AA58" s="981"/>
      <c r="AB58" s="981"/>
      <c r="AC58" s="981"/>
      <c r="AD58" s="1115"/>
      <c r="AE58" s="1115"/>
      <c r="AF58" s="1115"/>
      <c r="AG58" s="1115"/>
      <c r="AH58" s="1115"/>
      <c r="AI58" s="1115"/>
      <c r="AJ58" s="1115"/>
      <c r="AK58" s="1115"/>
      <c r="AL58" s="979"/>
    </row>
    <row r="59" spans="1:38" ht="30" customHeight="1">
      <c r="A59" s="1014"/>
      <c r="B59" s="1178" t="s">
        <v>1474</v>
      </c>
      <c r="C59" s="1017"/>
      <c r="D59" s="1017"/>
      <c r="E59" s="1017"/>
      <c r="F59" s="1017"/>
      <c r="G59" s="1017"/>
      <c r="H59" s="1017"/>
      <c r="I59" s="1017"/>
      <c r="J59" s="1017"/>
      <c r="K59" s="1187" t="s">
        <v>1</v>
      </c>
      <c r="L59" s="1187"/>
      <c r="M59" s="1187"/>
      <c r="N59" s="1187"/>
      <c r="O59" s="1187"/>
      <c r="P59" s="1197" t="s">
        <v>569</v>
      </c>
      <c r="Q59" s="1197"/>
      <c r="R59" s="1197"/>
      <c r="S59" s="1197"/>
      <c r="T59" s="1197"/>
      <c r="U59" s="1197"/>
      <c r="V59" s="1197"/>
      <c r="W59" s="1198"/>
      <c r="X59" s="981"/>
      <c r="Y59" s="981"/>
      <c r="Z59" s="981"/>
      <c r="AA59" s="981"/>
      <c r="AB59" s="981"/>
      <c r="AC59" s="981"/>
      <c r="AD59" s="1115"/>
      <c r="AE59" s="1115"/>
      <c r="AF59" s="1115"/>
      <c r="AG59" s="1115"/>
      <c r="AH59" s="1115"/>
      <c r="AI59" s="1115"/>
      <c r="AJ59" s="1115"/>
      <c r="AK59" s="1115"/>
      <c r="AL59" s="979">
        <v>1</v>
      </c>
    </row>
    <row r="60" spans="1:38" ht="30" customHeight="1">
      <c r="A60" s="1014"/>
      <c r="B60" s="1164" t="s">
        <v>1473</v>
      </c>
      <c r="C60" s="1017"/>
      <c r="D60" s="1017"/>
      <c r="E60" s="1017"/>
      <c r="F60" s="1017"/>
      <c r="G60" s="1017"/>
      <c r="H60" s="1017"/>
      <c r="I60" s="1017"/>
      <c r="J60" s="1017"/>
      <c r="K60" s="1187" t="s">
        <v>1</v>
      </c>
      <c r="L60" s="1187"/>
      <c r="M60" s="1187"/>
      <c r="N60" s="1187"/>
      <c r="O60" s="1187"/>
      <c r="P60" s="1197" t="s">
        <v>1436</v>
      </c>
      <c r="Q60" s="1197"/>
      <c r="R60" s="1197"/>
      <c r="S60" s="1197"/>
      <c r="T60" s="1197"/>
      <c r="U60" s="1197"/>
      <c r="V60" s="1197"/>
      <c r="W60" s="1198"/>
      <c r="X60" s="981"/>
      <c r="Y60" s="981"/>
      <c r="Z60" s="981"/>
      <c r="AA60" s="981"/>
      <c r="AB60" s="981"/>
      <c r="AC60" s="981"/>
      <c r="AD60" s="1115"/>
      <c r="AE60" s="1115"/>
      <c r="AF60" s="1115"/>
      <c r="AG60" s="1115"/>
      <c r="AH60" s="1115"/>
      <c r="AI60" s="1115"/>
      <c r="AJ60" s="1115"/>
      <c r="AK60" s="1115"/>
      <c r="AL60" s="979">
        <v>1</v>
      </c>
    </row>
    <row r="61" spans="1:38" ht="30" customHeight="1">
      <c r="A61" s="1014"/>
      <c r="B61" s="1164" t="s">
        <v>1472</v>
      </c>
      <c r="C61" s="1017"/>
      <c r="D61" s="1017"/>
      <c r="E61" s="1017"/>
      <c r="F61" s="1017"/>
      <c r="G61" s="1017"/>
      <c r="H61" s="1017"/>
      <c r="I61" s="1017"/>
      <c r="J61" s="1017"/>
      <c r="K61" s="1187" t="s">
        <v>1</v>
      </c>
      <c r="L61" s="1187"/>
      <c r="M61" s="1187"/>
      <c r="N61" s="1187"/>
      <c r="O61" s="1187"/>
      <c r="P61" s="1199" t="s">
        <v>335</v>
      </c>
      <c r="Q61" s="1197" t="s">
        <v>1434</v>
      </c>
      <c r="R61" s="1198"/>
      <c r="S61" s="1198"/>
      <c r="T61" s="1198"/>
      <c r="U61" s="1198"/>
      <c r="V61" s="1198"/>
      <c r="W61" s="1198"/>
      <c r="X61" s="981"/>
      <c r="Y61" s="981"/>
      <c r="Z61" s="981"/>
      <c r="AA61" s="981"/>
      <c r="AB61" s="981"/>
      <c r="AC61" s="981"/>
      <c r="AD61" s="1115"/>
      <c r="AE61" s="1115"/>
      <c r="AF61" s="1115"/>
      <c r="AG61" s="1115"/>
      <c r="AH61" s="1115"/>
      <c r="AI61" s="1115"/>
      <c r="AJ61" s="1115"/>
      <c r="AK61" s="1115"/>
      <c r="AL61" s="979">
        <v>1</v>
      </c>
    </row>
    <row r="62" spans="1:38" ht="30" customHeight="1">
      <c r="A62" s="1014"/>
      <c r="B62" s="1164" t="s">
        <v>1471</v>
      </c>
      <c r="C62" s="1017"/>
      <c r="D62" s="1017"/>
      <c r="E62" s="1017"/>
      <c r="F62" s="1017"/>
      <c r="G62" s="1017"/>
      <c r="H62" s="1017"/>
      <c r="I62" s="1017"/>
      <c r="J62" s="1017"/>
      <c r="K62" s="1187" t="s">
        <v>1</v>
      </c>
      <c r="L62" s="1187"/>
      <c r="M62" s="1187"/>
      <c r="N62" s="1187"/>
      <c r="O62" s="1187"/>
      <c r="P62" s="1200" t="str">
        <f>IF(COLUMN()-COLUMN(P62)+1&lt;=26, CHAR(64+COLUMN()-COLUMN(P62)+1), CHAR(64+INT((COLUMN()-COLUMN(P62))/26))&amp;CHAR(64+MOD(COLUMN()-COLUMN(P62)-1,26)+1))</f>
        <v>A</v>
      </c>
      <c r="Q62" s="1201" t="s">
        <v>1432</v>
      </c>
      <c r="R62" s="1201" t="s">
        <v>1431</v>
      </c>
      <c r="S62" s="1201" t="s">
        <v>1430</v>
      </c>
      <c r="T62" s="1201" t="s">
        <v>1429</v>
      </c>
      <c r="U62" s="1198"/>
      <c r="V62" s="1198"/>
      <c r="W62" s="1198"/>
      <c r="X62" s="981"/>
      <c r="Y62" s="981"/>
      <c r="Z62" s="981"/>
      <c r="AA62" s="981"/>
      <c r="AB62" s="981"/>
      <c r="AC62" s="981"/>
      <c r="AD62" s="1115"/>
      <c r="AE62" s="1115"/>
      <c r="AF62" s="1115"/>
      <c r="AG62" s="1115"/>
      <c r="AH62" s="1115"/>
      <c r="AI62" s="1115"/>
      <c r="AJ62" s="1115"/>
      <c r="AK62" s="1115"/>
      <c r="AL62" s="979">
        <v>1</v>
      </c>
    </row>
    <row r="63" spans="1:38" ht="30" customHeight="1">
      <c r="A63" s="1014"/>
      <c r="B63" s="1155" t="s">
        <v>1470</v>
      </c>
      <c r="C63" s="1017"/>
      <c r="D63" s="1017"/>
      <c r="E63" s="1017"/>
      <c r="F63" s="1017"/>
      <c r="G63" s="1017"/>
      <c r="H63" s="1017"/>
      <c r="I63" s="1017"/>
      <c r="J63" s="1017"/>
      <c r="K63" s="1187" t="s">
        <v>1</v>
      </c>
      <c r="L63" s="1187"/>
      <c r="M63" s="1187"/>
      <c r="N63" s="1187"/>
      <c r="O63" s="1187"/>
      <c r="P63" s="1197" t="s">
        <v>1512</v>
      </c>
      <c r="Q63" s="1202"/>
      <c r="R63" s="1203"/>
      <c r="S63" s="1203"/>
      <c r="T63" s="1203"/>
      <c r="U63" s="1203"/>
      <c r="V63" s="1203"/>
      <c r="W63" s="1203"/>
      <c r="X63" s="981"/>
      <c r="Y63" s="981"/>
      <c r="Z63" s="981"/>
      <c r="AA63" s="981"/>
      <c r="AB63" s="981"/>
      <c r="AC63" s="981"/>
      <c r="AD63" s="1115"/>
      <c r="AE63" s="1115"/>
      <c r="AF63" s="1115"/>
      <c r="AG63" s="1115"/>
      <c r="AH63" s="1115"/>
      <c r="AI63" s="1115"/>
      <c r="AJ63" s="1115"/>
      <c r="AK63" s="1115"/>
      <c r="AL63" s="979">
        <v>1</v>
      </c>
    </row>
    <row r="64" spans="1:38" ht="30" customHeight="1">
      <c r="A64" s="1014"/>
      <c r="B64" s="1164" t="s">
        <v>1469</v>
      </c>
      <c r="C64" s="1017"/>
      <c r="D64" s="1017"/>
      <c r="E64" s="1017"/>
      <c r="F64" s="1017"/>
      <c r="G64" s="1017"/>
      <c r="H64" s="1017"/>
      <c r="I64" s="1017"/>
      <c r="J64" s="1017"/>
      <c r="K64" s="1187" t="s">
        <v>1</v>
      </c>
      <c r="L64" s="1187"/>
      <c r="M64" s="1187"/>
      <c r="N64" s="1187"/>
      <c r="O64" s="1187"/>
      <c r="P64" s="1203"/>
      <c r="Q64" s="1198"/>
      <c r="R64" s="1198"/>
      <c r="S64" s="1198"/>
      <c r="T64" s="1198"/>
      <c r="U64" s="1198"/>
      <c r="V64" s="1198"/>
      <c r="W64" s="1198"/>
      <c r="X64" s="981"/>
      <c r="Y64" s="981"/>
      <c r="Z64" s="981"/>
      <c r="AA64" s="981"/>
      <c r="AB64" s="981"/>
      <c r="AC64" s="981"/>
      <c r="AD64" s="1115"/>
      <c r="AE64" s="1115"/>
      <c r="AF64" s="1115"/>
      <c r="AG64" s="1115"/>
      <c r="AH64" s="1115"/>
      <c r="AI64" s="1115"/>
      <c r="AJ64" s="1115"/>
      <c r="AK64" s="1115"/>
      <c r="AL64" s="979">
        <v>1</v>
      </c>
    </row>
    <row r="65" spans="1:38" ht="30" customHeight="1">
      <c r="A65" s="1014"/>
      <c r="B65" s="1176" t="s">
        <v>1467</v>
      </c>
      <c r="C65" s="1017"/>
      <c r="D65" s="1017"/>
      <c r="E65" s="1017"/>
      <c r="F65" s="1017"/>
      <c r="G65" s="1017"/>
      <c r="H65" s="1017"/>
      <c r="I65" s="1017"/>
      <c r="J65" s="1017"/>
      <c r="K65" s="1187" t="s">
        <v>1</v>
      </c>
      <c r="L65" s="1187"/>
      <c r="M65" s="1187"/>
      <c r="N65" s="1187"/>
      <c r="O65" s="1187"/>
      <c r="P65" s="1204"/>
      <c r="Q65" s="1203"/>
      <c r="R65" s="1203"/>
      <c r="S65" s="1203"/>
      <c r="T65" s="1198"/>
      <c r="U65" s="1198"/>
      <c r="V65" s="1198"/>
      <c r="W65" s="1198"/>
      <c r="X65" s="981"/>
      <c r="Y65" s="981"/>
      <c r="Z65" s="981"/>
      <c r="AA65" s="981"/>
      <c r="AB65" s="981"/>
      <c r="AC65" s="981"/>
      <c r="AD65" s="1115"/>
      <c r="AE65" s="1115"/>
      <c r="AF65" s="1115"/>
      <c r="AG65" s="1115"/>
      <c r="AH65" s="1115"/>
      <c r="AI65" s="1115"/>
      <c r="AJ65" s="1115"/>
      <c r="AK65" s="1115"/>
      <c r="AL65" s="979">
        <v>1</v>
      </c>
    </row>
    <row r="66" spans="1:38" ht="30" customHeight="1">
      <c r="A66" s="1014"/>
      <c r="B66" s="1164" t="s">
        <v>1466</v>
      </c>
      <c r="C66" s="1017"/>
      <c r="D66" s="1017"/>
      <c r="E66" s="1017"/>
      <c r="F66" s="1017"/>
      <c r="G66" s="1017"/>
      <c r="H66" s="1017"/>
      <c r="I66" s="1017"/>
      <c r="J66" s="1017"/>
      <c r="K66" s="1187" t="s">
        <v>1</v>
      </c>
      <c r="L66" s="1187"/>
      <c r="M66" s="1187"/>
      <c r="N66" s="1187"/>
      <c r="O66" s="1187"/>
      <c r="P66" s="1197" t="s">
        <v>1423</v>
      </c>
      <c r="Q66" s="1205"/>
      <c r="R66" s="1202"/>
      <c r="S66" s="1204"/>
      <c r="T66" s="1206"/>
      <c r="U66" s="1206"/>
      <c r="V66" s="1206"/>
      <c r="W66" s="1206"/>
      <c r="X66" s="1074"/>
      <c r="Y66" s="1074"/>
      <c r="Z66" s="981"/>
      <c r="AA66" s="981"/>
      <c r="AB66" s="981"/>
      <c r="AC66" s="981"/>
      <c r="AD66" s="1115"/>
      <c r="AE66" s="1115"/>
      <c r="AF66" s="1115"/>
      <c r="AG66" s="1115"/>
      <c r="AH66" s="1115"/>
      <c r="AI66" s="1115"/>
      <c r="AJ66" s="1115"/>
      <c r="AK66" s="1115"/>
      <c r="AL66" s="979">
        <v>1</v>
      </c>
    </row>
    <row r="67" spans="1:38" ht="30" customHeight="1">
      <c r="A67" s="1014"/>
      <c r="B67" s="1017"/>
      <c r="C67" s="1017"/>
      <c r="D67" s="1017"/>
      <c r="E67" s="1017"/>
      <c r="F67" s="1017"/>
      <c r="G67" s="1017"/>
      <c r="H67" s="1017"/>
      <c r="I67" s="1017"/>
      <c r="J67" s="1017"/>
      <c r="K67" s="1187" t="s">
        <v>1</v>
      </c>
      <c r="L67" s="1187"/>
      <c r="M67" s="1187"/>
      <c r="N67" s="1187"/>
      <c r="O67" s="1187"/>
      <c r="P67" s="1207" t="s">
        <v>1421</v>
      </c>
      <c r="Q67" s="1208"/>
      <c r="R67" s="1209"/>
      <c r="S67" s="1210"/>
      <c r="T67" s="1210"/>
      <c r="U67" s="1210"/>
      <c r="V67" s="1210"/>
      <c r="W67" s="1210"/>
      <c r="X67" s="1210"/>
      <c r="Y67" s="1074">
        <v>1</v>
      </c>
      <c r="Z67" s="981"/>
      <c r="AA67" s="981"/>
      <c r="AB67" s="981"/>
      <c r="AC67" s="981"/>
      <c r="AD67" s="1115"/>
      <c r="AE67" s="1115"/>
      <c r="AF67" s="1115"/>
      <c r="AG67" s="1115"/>
      <c r="AH67" s="1115"/>
      <c r="AI67" s="1115"/>
      <c r="AJ67" s="1115"/>
      <c r="AK67" s="1115"/>
      <c r="AL67" s="979">
        <v>1</v>
      </c>
    </row>
    <row r="68" spans="1:38" ht="30" customHeight="1">
      <c r="A68" s="1014"/>
      <c r="B68" s="1164" t="s">
        <v>1465</v>
      </c>
      <c r="C68" s="1017"/>
      <c r="D68" s="1017"/>
      <c r="E68" s="1017"/>
      <c r="F68" s="1017"/>
      <c r="G68" s="1017"/>
      <c r="H68" s="1017"/>
      <c r="I68" s="1017"/>
      <c r="J68" s="1017"/>
      <c r="K68" s="1187" t="s">
        <v>1</v>
      </c>
      <c r="L68" s="1187"/>
      <c r="M68" s="1187"/>
      <c r="N68" s="1187"/>
      <c r="O68" s="1187"/>
      <c r="P68" s="1211" t="s">
        <v>1419</v>
      </c>
      <c r="Q68" s="1208"/>
      <c r="R68" s="1209"/>
      <c r="S68" s="1210"/>
      <c r="T68" s="1210"/>
      <c r="U68" s="1210"/>
      <c r="V68" s="1210"/>
      <c r="W68" s="1210"/>
      <c r="X68" s="1210"/>
      <c r="Y68" s="1074">
        <v>1</v>
      </c>
      <c r="Z68" s="981"/>
      <c r="AA68" s="981"/>
      <c r="AB68" s="981"/>
      <c r="AC68" s="981"/>
      <c r="AD68" s="1115"/>
      <c r="AE68" s="1115"/>
      <c r="AF68" s="1115"/>
      <c r="AG68" s="1115"/>
      <c r="AH68" s="1115"/>
      <c r="AI68" s="1115"/>
      <c r="AJ68" s="1115"/>
      <c r="AK68" s="1115"/>
      <c r="AL68" s="979">
        <v>1</v>
      </c>
    </row>
    <row r="69" spans="1:38" ht="30" customHeight="1">
      <c r="A69" s="1014"/>
      <c r="B69" s="1155" t="s">
        <v>1463</v>
      </c>
      <c r="C69" s="1017"/>
      <c r="D69" s="1017"/>
      <c r="E69" s="1017"/>
      <c r="F69" s="1017"/>
      <c r="G69" s="1017"/>
      <c r="H69" s="1017"/>
      <c r="I69" s="1017"/>
      <c r="J69" s="1017"/>
      <c r="K69" s="1187" t="s">
        <v>1</v>
      </c>
      <c r="L69" s="1187"/>
      <c r="M69" s="1187"/>
      <c r="N69" s="1187"/>
      <c r="O69" s="1187"/>
      <c r="P69" s="1212" t="s">
        <v>1416</v>
      </c>
      <c r="Q69" s="1205"/>
      <c r="R69" s="1213"/>
      <c r="S69" s="1204"/>
      <c r="T69" s="1214" t="s">
        <v>1510</v>
      </c>
      <c r="U69" s="1206"/>
      <c r="V69" s="1206"/>
      <c r="W69" s="1206"/>
      <c r="X69" s="1074"/>
      <c r="Y69" s="1074"/>
      <c r="Z69" s="981"/>
      <c r="AA69" s="981"/>
      <c r="AB69" s="981"/>
      <c r="AC69" s="981"/>
      <c r="AD69" s="1115"/>
      <c r="AE69" s="1115"/>
      <c r="AF69" s="1115"/>
      <c r="AG69" s="1115"/>
      <c r="AH69" s="1115"/>
      <c r="AI69" s="1115"/>
      <c r="AJ69" s="1115"/>
      <c r="AK69" s="1115"/>
      <c r="AL69" s="979">
        <v>1</v>
      </c>
    </row>
    <row r="70" spans="1:38" ht="30" customHeight="1">
      <c r="A70" s="1014"/>
      <c r="B70" s="1164"/>
      <c r="C70" s="1017"/>
      <c r="D70" s="1017"/>
      <c r="E70" s="1017"/>
      <c r="F70" s="1017"/>
      <c r="G70" s="1017"/>
      <c r="H70" s="1017"/>
      <c r="I70" s="1017"/>
      <c r="J70" s="1017"/>
      <c r="K70" s="1187" t="s">
        <v>1</v>
      </c>
      <c r="L70" s="1187"/>
      <c r="M70" s="1187"/>
      <c r="N70" s="1187"/>
      <c r="O70" s="1187"/>
      <c r="P70" s="1201"/>
      <c r="Q70" s="1021" t="s">
        <v>1415</v>
      </c>
      <c r="R70" s="1213"/>
      <c r="S70" s="1204"/>
      <c r="T70" s="1206"/>
      <c r="U70" s="1206"/>
      <c r="V70" s="1206"/>
      <c r="W70" s="1206"/>
      <c r="X70" s="1074">
        <v>1</v>
      </c>
      <c r="Y70" s="1074">
        <v>1</v>
      </c>
      <c r="Z70" s="981"/>
      <c r="AA70" s="981"/>
      <c r="AB70" s="981"/>
      <c r="AC70" s="981"/>
      <c r="AD70" s="1115"/>
      <c r="AE70" s="1115"/>
      <c r="AF70" s="1115"/>
      <c r="AG70" s="1115"/>
      <c r="AH70" s="1115"/>
      <c r="AI70" s="1115"/>
      <c r="AJ70" s="1115"/>
      <c r="AK70" s="1115"/>
      <c r="AL70" s="979">
        <v>1</v>
      </c>
    </row>
    <row r="71" spans="1:38" ht="30" customHeight="1">
      <c r="A71" s="1014"/>
      <c r="B71" s="1164" t="s">
        <v>1461</v>
      </c>
      <c r="C71" s="1017"/>
      <c r="D71" s="1017"/>
      <c r="E71" s="1017"/>
      <c r="F71" s="1017"/>
      <c r="G71" s="1017"/>
      <c r="H71" s="1017"/>
      <c r="I71" s="1017"/>
      <c r="J71" s="1017"/>
      <c r="K71" s="1187" t="s">
        <v>1</v>
      </c>
      <c r="L71" s="1187"/>
      <c r="M71" s="1187"/>
      <c r="N71" s="1187"/>
      <c r="O71" s="1187"/>
      <c r="P71" s="1215" t="str">
        <f>IF(P70="","",IF(AND(CODE(LEFT(P70,1))=66,CODE(RIGHT(P70,1))=90),"",CHOOSE(MATCH((LEN(P70)&amp;CODE(RIGHT(P70,1)))*1,{165;190;265;290},1),CHAR(CODE(P70)+1),"AA",LEFT(P70,1)&amp;CHAR(CODE(RIGHT(P70,1))+1),"BA",LEFT(P70,2)&amp;CHAR(CODE(RIGHT(P70,1))+1))))</f>
        <v/>
      </c>
      <c r="Q71" s="1216" t="str">
        <f ca="1">_xlfn.FORMULATEXT(P71)</f>
        <v>=SI(P70="";"";SI(ET(CODE(GAUCHE(P70;1))=66;CODE(DROITE(P70;1))=90);"";CHOISIR(EQUIV((NBCAR(P70)&amp;CODE(DROITE(P70;1)))*1;{165;190;265;290};1);CAR(CODE(P70)+1);"AA";GAUCHE(P70;1)&amp;CAR(CODE(DROITE(P70;1))+1);"BA";GAUCHE(P70;2)&amp;CAR(CODE(DROITE(P70;1))+1))))</v>
      </c>
      <c r="R71" s="1213"/>
      <c r="S71" s="1204"/>
      <c r="T71" s="1206"/>
      <c r="U71" s="1206"/>
      <c r="V71" s="1206"/>
      <c r="W71" s="1206"/>
      <c r="X71" s="1074"/>
      <c r="Y71" s="1074"/>
      <c r="Z71" s="981"/>
      <c r="AA71" s="981"/>
      <c r="AB71" s="981"/>
      <c r="AC71" s="981"/>
      <c r="AD71" s="1115"/>
      <c r="AE71" s="1115"/>
      <c r="AF71" s="1115"/>
      <c r="AG71" s="1115"/>
      <c r="AH71" s="1115"/>
      <c r="AI71" s="1115"/>
      <c r="AJ71" s="1115"/>
      <c r="AK71" s="1115"/>
      <c r="AL71" s="979">
        <v>1</v>
      </c>
    </row>
    <row r="72" spans="1:38" ht="30" customHeight="1">
      <c r="A72" s="1014"/>
      <c r="B72" s="1155" t="s">
        <v>1459</v>
      </c>
      <c r="C72" s="1017"/>
      <c r="D72" s="1017"/>
      <c r="E72" s="1017"/>
      <c r="F72" s="1017"/>
      <c r="G72" s="1017"/>
      <c r="H72" s="1017"/>
      <c r="I72" s="1017"/>
      <c r="J72" s="1017"/>
      <c r="K72" s="1187" t="s">
        <v>1</v>
      </c>
      <c r="L72" s="1187"/>
      <c r="M72" s="1187"/>
      <c r="N72" s="1187"/>
      <c r="O72" s="1187"/>
      <c r="P72" s="1055"/>
      <c r="Q72" s="1055"/>
      <c r="R72" s="1055"/>
      <c r="S72" s="1055"/>
      <c r="T72" s="981"/>
      <c r="U72" s="981"/>
      <c r="V72" s="981"/>
      <c r="W72" s="981"/>
      <c r="X72" s="981"/>
      <c r="Y72" s="1186"/>
      <c r="Z72" s="981"/>
      <c r="AA72" s="981"/>
      <c r="AB72" s="981"/>
      <c r="AC72" s="981"/>
      <c r="AD72" s="1115"/>
      <c r="AE72" s="1115"/>
      <c r="AF72" s="1115"/>
      <c r="AG72" s="1115"/>
      <c r="AH72" s="1115"/>
      <c r="AI72" s="1115"/>
      <c r="AJ72" s="1115"/>
      <c r="AK72" s="1115"/>
      <c r="AL72" s="979">
        <v>1</v>
      </c>
    </row>
    <row r="73" spans="1:38" ht="30" customHeight="1">
      <c r="A73" s="1014"/>
      <c r="B73" s="1155" t="s">
        <v>1454</v>
      </c>
      <c r="C73" s="1017"/>
      <c r="D73" s="1017"/>
      <c r="E73" s="1017"/>
      <c r="F73" s="1017"/>
      <c r="G73" s="1017"/>
      <c r="H73" s="1017"/>
      <c r="I73" s="1017"/>
      <c r="J73" s="1017"/>
      <c r="K73" s="1187" t="s">
        <v>1</v>
      </c>
      <c r="L73" s="1187"/>
      <c r="M73" s="1187"/>
      <c r="N73" s="981"/>
      <c r="O73" s="981"/>
      <c r="P73" s="1794" t="s">
        <v>1458</v>
      </c>
      <c r="Q73" s="1794"/>
      <c r="R73" s="1794"/>
      <c r="S73" s="1794"/>
      <c r="T73" s="1794"/>
      <c r="U73" s="1172" t="s">
        <v>563</v>
      </c>
      <c r="V73" s="1171"/>
      <c r="W73" s="1171"/>
      <c r="X73" s="1171"/>
      <c r="Y73" s="1171"/>
      <c r="Z73" s="1171"/>
      <c r="AA73" s="1171"/>
      <c r="AB73" s="1170" t="s">
        <v>1457</v>
      </c>
      <c r="AC73" s="1169"/>
      <c r="AD73" s="1168"/>
      <c r="AE73" s="1115"/>
      <c r="AF73" s="1115"/>
      <c r="AG73" s="1115"/>
      <c r="AH73" s="1115"/>
      <c r="AI73" s="1115"/>
      <c r="AJ73" s="1115"/>
      <c r="AK73" s="1115"/>
      <c r="AL73" s="979">
        <v>1</v>
      </c>
    </row>
    <row r="74" spans="1:38" ht="30" customHeight="1">
      <c r="A74" s="1014"/>
      <c r="B74" s="1164" t="s">
        <v>1449</v>
      </c>
      <c r="C74" s="1017"/>
      <c r="D74" s="1017"/>
      <c r="E74" s="1017"/>
      <c r="F74" s="1017"/>
      <c r="G74" s="1017"/>
      <c r="H74" s="1017"/>
      <c r="I74" s="1017"/>
      <c r="J74" s="1017"/>
      <c r="K74" s="1187"/>
      <c r="L74" s="1187"/>
      <c r="M74" s="1187"/>
      <c r="N74" s="981"/>
      <c r="O74" s="981"/>
      <c r="P74" s="1167" t="s">
        <v>1453</v>
      </c>
      <c r="Q74" s="1166" t="s">
        <v>1452</v>
      </c>
      <c r="R74" s="1795" t="s">
        <v>316</v>
      </c>
      <c r="S74" s="1795"/>
      <c r="T74" s="1147"/>
      <c r="U74" s="1162" t="s">
        <v>1451</v>
      </c>
      <c r="V74" s="1165"/>
      <c r="W74" s="1148"/>
      <c r="X74" s="1148"/>
      <c r="Y74" s="1148"/>
      <c r="Z74" s="1148"/>
      <c r="AA74" s="1148"/>
      <c r="AB74" s="1148"/>
      <c r="AC74" s="1145"/>
      <c r="AD74" s="1144"/>
      <c r="AE74" s="1115"/>
      <c r="AF74" s="1115"/>
      <c r="AG74" s="1115"/>
      <c r="AH74" s="1115"/>
      <c r="AI74" s="1115"/>
      <c r="AJ74" s="1115"/>
      <c r="AK74" s="1115"/>
      <c r="AL74" s="979">
        <v>1</v>
      </c>
    </row>
    <row r="75" spans="1:38" ht="30" customHeight="1">
      <c r="A75" s="1014"/>
      <c r="B75" s="1155" t="s">
        <v>1447</v>
      </c>
      <c r="C75" s="1017"/>
      <c r="D75" s="1017"/>
      <c r="E75" s="1017"/>
      <c r="F75" s="1017"/>
      <c r="G75" s="1017"/>
      <c r="H75" s="1017"/>
      <c r="I75" s="1017"/>
      <c r="J75" s="1017"/>
      <c r="K75" s="1187"/>
      <c r="L75" s="1187"/>
      <c r="M75" s="1187"/>
      <c r="N75" s="981"/>
      <c r="O75" s="981"/>
      <c r="P75" s="1796">
        <v>1250</v>
      </c>
      <c r="Q75" s="1163">
        <v>1</v>
      </c>
      <c r="R75" s="1797" t="s">
        <v>82</v>
      </c>
      <c r="S75" s="1797"/>
      <c r="T75" s="1161">
        <f>Q75*P75</f>
        <v>1250</v>
      </c>
      <c r="U75" s="1160" t="str">
        <f>INT(T75/AB75) &amp; " " &amp; U74 &amp; " de " &amp; AB75 &amp; " " &amp; R75 &amp; IF(MOD(T75,AB75)&gt;0, " + 1 contenant de " &amp; TEXT(MOD(T75,AB75), "0.00") &amp; " " &amp; R75, "")</f>
        <v>178 Barquette(s) de 7 tranches + 1 contenant de 4.00 tranches</v>
      </c>
      <c r="V75" s="1147"/>
      <c r="W75" s="1159"/>
      <c r="X75" s="1158"/>
      <c r="Y75" s="1158"/>
      <c r="Z75" s="1158"/>
      <c r="AA75" s="1158"/>
      <c r="AB75" s="1157">
        <v>7</v>
      </c>
      <c r="AC75" s="1148" t="str">
        <f>R75</f>
        <v>tranches</v>
      </c>
      <c r="AD75" s="1156"/>
      <c r="AE75" s="1115"/>
      <c r="AF75" s="1115"/>
      <c r="AG75" s="1115"/>
      <c r="AH75" s="1115"/>
      <c r="AI75" s="1115"/>
      <c r="AJ75" s="1115"/>
      <c r="AK75" s="1115"/>
      <c r="AL75" s="979">
        <v>1</v>
      </c>
    </row>
    <row r="76" spans="1:38" ht="30" customHeight="1">
      <c r="A76" s="1014"/>
      <c r="B76" s="1121"/>
      <c r="C76" s="1188"/>
      <c r="D76" s="1187"/>
      <c r="E76" s="1187"/>
      <c r="F76" s="1187"/>
      <c r="G76" s="1187"/>
      <c r="H76" s="1187"/>
      <c r="I76" s="1187"/>
      <c r="J76" s="1187"/>
      <c r="K76" s="1187"/>
      <c r="L76" s="1187"/>
      <c r="M76" s="1187"/>
      <c r="N76" s="981"/>
      <c r="O76" s="981"/>
      <c r="P76" s="1796"/>
      <c r="Q76" s="1154">
        <v>130</v>
      </c>
      <c r="R76" s="1153" t="s">
        <v>1446</v>
      </c>
      <c r="S76" s="1152"/>
      <c r="T76" s="1151">
        <f>(Q76*P75)/1000</f>
        <v>162.5</v>
      </c>
      <c r="U76" s="1150" t="str">
        <f>INT(T76/AB76) &amp; " " &amp; U74 &amp; " de " &amp; AB76 &amp; " kg" &amp; IF(MOD(T76,AB76)=0, "", IF(MOD(T76,AB76)=AB76, "", " + 1 contenant de " &amp; TEXT(MOD(T76,AB76), "0.00") &amp; " kg"))</f>
        <v>125 Barquette(s) de 1.3 kg + 1 contenant de 1.30 kg</v>
      </c>
      <c r="V76" s="1149"/>
      <c r="W76" s="1148"/>
      <c r="X76" s="1147"/>
      <c r="Y76" s="1147"/>
      <c r="Z76" s="1147"/>
      <c r="AA76" s="1147"/>
      <c r="AB76" s="1146">
        <v>1.3</v>
      </c>
      <c r="AC76" s="1145"/>
      <c r="AD76" s="1144"/>
      <c r="AE76" s="1115"/>
      <c r="AF76" s="1115"/>
      <c r="AG76" s="1115"/>
      <c r="AH76" s="1115"/>
      <c r="AI76" s="1115"/>
      <c r="AJ76" s="1115"/>
      <c r="AK76" s="1115"/>
      <c r="AL76" s="979">
        <v>1</v>
      </c>
    </row>
    <row r="77" spans="1:38" ht="30" customHeight="1">
      <c r="A77" s="1014"/>
      <c r="B77" s="1121"/>
      <c r="C77" s="1188"/>
      <c r="D77" s="1187"/>
      <c r="E77" s="1187"/>
      <c r="F77" s="1187"/>
      <c r="G77" s="1187"/>
      <c r="H77" s="1187"/>
      <c r="I77" s="1187"/>
      <c r="J77" s="1187"/>
      <c r="K77" s="1187"/>
      <c r="L77" s="1187"/>
      <c r="M77" s="1187"/>
      <c r="N77" s="981"/>
      <c r="O77" s="981"/>
      <c r="P77" s="1143" t="s">
        <v>1444</v>
      </c>
      <c r="Q77" s="1142"/>
      <c r="R77" s="1142"/>
      <c r="S77" s="1142"/>
      <c r="T77" s="1142"/>
      <c r="U77" s="1142"/>
      <c r="V77" s="1142"/>
      <c r="W77" s="1142"/>
      <c r="X77" s="1142"/>
      <c r="Y77" s="1142"/>
      <c r="Z77" s="1142"/>
      <c r="AA77" s="1142"/>
      <c r="AB77" s="1141"/>
      <c r="AC77" s="1140"/>
      <c r="AD77" s="1139"/>
      <c r="AE77" s="1115"/>
      <c r="AF77" s="1115"/>
      <c r="AG77" s="1115"/>
      <c r="AH77" s="1115"/>
      <c r="AI77" s="1115"/>
      <c r="AJ77" s="1115"/>
      <c r="AK77" s="1115"/>
      <c r="AL77" s="979">
        <v>1</v>
      </c>
    </row>
    <row r="78" spans="1:38" ht="30" customHeight="1">
      <c r="A78" s="1014"/>
      <c r="B78" s="1121"/>
      <c r="C78" s="1188"/>
      <c r="D78" s="1187"/>
      <c r="E78" s="1187"/>
      <c r="F78" s="1187"/>
      <c r="G78" s="1187"/>
      <c r="H78" s="1187"/>
      <c r="I78" s="1187"/>
      <c r="J78" s="1187"/>
      <c r="K78" s="1187"/>
      <c r="L78" s="1187"/>
      <c r="M78" s="1187"/>
      <c r="N78" s="981"/>
      <c r="O78" s="981"/>
      <c r="P78" s="1136"/>
      <c r="Q78" s="1135"/>
      <c r="R78" s="1134"/>
      <c r="S78" s="1134"/>
      <c r="T78" s="1133"/>
      <c r="U78" s="1132"/>
      <c r="V78" s="1131"/>
      <c r="W78" s="1130"/>
      <c r="X78" s="1129"/>
      <c r="Y78" s="1129"/>
      <c r="Z78" s="1129"/>
      <c r="AA78" s="1129"/>
      <c r="AB78" s="1128"/>
      <c r="AC78" s="1127"/>
      <c r="AD78" s="1126"/>
      <c r="AE78" s="1115"/>
      <c r="AF78" s="1115"/>
      <c r="AG78" s="1115"/>
      <c r="AH78" s="1115"/>
      <c r="AI78" s="1115"/>
      <c r="AJ78" s="1115"/>
      <c r="AK78" s="1115"/>
      <c r="AL78" s="979">
        <v>1</v>
      </c>
    </row>
    <row r="79" spans="1:38" ht="30" customHeight="1">
      <c r="A79" s="1014"/>
      <c r="B79" s="1121"/>
      <c r="C79" s="1188"/>
      <c r="D79" s="1187"/>
      <c r="E79" s="1187"/>
      <c r="F79" s="1187"/>
      <c r="G79" s="1187"/>
      <c r="H79" s="1187"/>
      <c r="I79" s="1187"/>
      <c r="J79" s="1187"/>
      <c r="K79" s="1187"/>
      <c r="L79" s="1187"/>
      <c r="M79" s="1187"/>
      <c r="N79" s="981"/>
      <c r="O79" s="981"/>
      <c r="P79" s="981"/>
      <c r="Q79" s="981"/>
      <c r="R79" s="981"/>
      <c r="S79" s="981"/>
      <c r="T79" s="981"/>
      <c r="U79" s="981"/>
      <c r="V79" s="981"/>
      <c r="W79" s="981"/>
      <c r="X79" s="981"/>
      <c r="Y79" s="1186"/>
      <c r="Z79" s="981"/>
      <c r="AA79" s="981"/>
      <c r="AB79" s="981"/>
      <c r="AC79" s="981"/>
      <c r="AD79" s="1115"/>
      <c r="AE79" s="1115"/>
      <c r="AF79" s="1115"/>
      <c r="AG79" s="1115"/>
      <c r="AH79" s="1115"/>
      <c r="AI79" s="1115"/>
      <c r="AJ79" s="1115"/>
      <c r="AK79" s="1115"/>
      <c r="AL79" s="979">
        <v>1</v>
      </c>
    </row>
    <row r="80" spans="1:38" ht="30" customHeight="1">
      <c r="A80" s="1014"/>
      <c r="B80" s="1182" t="s">
        <v>1485</v>
      </c>
      <c r="C80" s="1188"/>
      <c r="D80" s="1187"/>
      <c r="E80" s="1187"/>
      <c r="F80" s="1187"/>
      <c r="G80" s="1187"/>
      <c r="H80" s="1187"/>
      <c r="I80" s="1187"/>
      <c r="J80" s="1187"/>
      <c r="K80" s="1187"/>
      <c r="L80" s="1187"/>
      <c r="M80" s="1187"/>
      <c r="N80" s="1187"/>
      <c r="O80" s="1187"/>
      <c r="P80" s="1055"/>
      <c r="Q80" s="1055"/>
      <c r="R80" s="1055"/>
      <c r="S80" s="1067" t="s">
        <v>1484</v>
      </c>
      <c r="T80" s="1055"/>
      <c r="U80" s="1055"/>
      <c r="V80" s="1055"/>
      <c r="W80" s="981"/>
      <c r="X80" s="981"/>
      <c r="Y80" s="1186"/>
      <c r="Z80" s="981"/>
      <c r="AA80" s="981"/>
      <c r="AB80" s="981"/>
      <c r="AC80" s="981"/>
      <c r="AD80" s="1115"/>
      <c r="AE80" s="1115"/>
      <c r="AF80" s="1115"/>
      <c r="AG80" s="1115"/>
      <c r="AH80" s="1115"/>
      <c r="AI80" s="1115"/>
      <c r="AJ80" s="1115"/>
      <c r="AK80" s="1115"/>
      <c r="AL80" s="979">
        <v>1</v>
      </c>
    </row>
    <row r="81" spans="1:40" ht="30" customHeight="1">
      <c r="A81" s="1014"/>
      <c r="B81" s="1183" t="s">
        <v>757</v>
      </c>
      <c r="C81" s="981"/>
      <c r="D81" s="981"/>
      <c r="E81" s="981"/>
      <c r="F81" s="981"/>
      <c r="G81" s="981"/>
      <c r="H81" s="981"/>
      <c r="I81" s="981"/>
      <c r="J81" s="981"/>
      <c r="K81" s="1187"/>
      <c r="L81" s="1187"/>
      <c r="M81" s="1175" t="s">
        <v>1460</v>
      </c>
      <c r="N81" s="1174"/>
      <c r="O81" s="1173"/>
      <c r="P81" s="1055"/>
      <c r="Q81" s="1055"/>
      <c r="R81" s="1055"/>
      <c r="S81" s="1055"/>
      <c r="T81" s="1181" t="s">
        <v>1480</v>
      </c>
      <c r="U81" s="1180" t="s">
        <v>1483</v>
      </c>
      <c r="V81" s="1055"/>
      <c r="W81" s="981"/>
      <c r="X81" s="1055"/>
      <c r="Y81" s="1055"/>
      <c r="Z81" s="1055"/>
      <c r="AA81" s="1055"/>
      <c r="AB81" s="1055"/>
      <c r="AC81" s="1055"/>
      <c r="AD81" s="1055"/>
      <c r="AE81" s="1055"/>
      <c r="AF81" s="1055"/>
      <c r="AG81" s="1055"/>
      <c r="AH81" s="1055"/>
      <c r="AI81" s="1055"/>
      <c r="AJ81" s="1055"/>
      <c r="AK81" s="1055"/>
      <c r="AL81" s="979">
        <v>1</v>
      </c>
    </row>
    <row r="82" spans="1:40" ht="30" customHeight="1">
      <c r="A82" s="1014"/>
      <c r="B82" s="1183" t="s">
        <v>1486</v>
      </c>
      <c r="C82" s="981"/>
      <c r="D82" s="981"/>
      <c r="E82" s="981"/>
      <c r="F82" s="981"/>
      <c r="G82" s="981"/>
      <c r="H82" s="981"/>
      <c r="I82" s="981"/>
      <c r="J82" s="981"/>
      <c r="K82" s="1187"/>
      <c r="L82" s="1187"/>
      <c r="M82" s="1798" t="s">
        <v>1456</v>
      </c>
      <c r="N82" s="1138" t="s">
        <v>1455</v>
      </c>
      <c r="O82" s="1137"/>
      <c r="P82" s="1055"/>
      <c r="Q82" s="1055"/>
      <c r="R82" s="1055"/>
      <c r="S82" s="1055"/>
      <c r="T82" s="1055"/>
      <c r="U82" s="1055"/>
      <c r="V82" s="1055"/>
      <c r="W82" s="981"/>
      <c r="X82" s="1055"/>
      <c r="Y82" s="1055"/>
      <c r="Z82" s="1055"/>
      <c r="AA82" s="1055"/>
      <c r="AB82" s="1055"/>
      <c r="AC82" s="1055"/>
      <c r="AD82" s="1055"/>
      <c r="AE82" s="1055"/>
      <c r="AF82" s="1055"/>
      <c r="AG82" s="1055"/>
      <c r="AH82" s="1055"/>
      <c r="AI82" s="1055"/>
      <c r="AJ82" s="1055"/>
      <c r="AK82" s="1055"/>
      <c r="AL82" s="979">
        <v>1</v>
      </c>
    </row>
    <row r="83" spans="1:40" ht="30" customHeight="1">
      <c r="A83" s="1014"/>
      <c r="B83" s="1184" t="s">
        <v>763</v>
      </c>
      <c r="C83" s="981"/>
      <c r="D83" s="1184" t="s">
        <v>11</v>
      </c>
      <c r="E83" s="981"/>
      <c r="F83" s="981"/>
      <c r="G83" s="981"/>
      <c r="H83" s="981"/>
      <c r="I83" s="981"/>
      <c r="J83" s="981"/>
      <c r="K83" s="1187"/>
      <c r="L83" s="1187"/>
      <c r="M83" s="1798"/>
      <c r="N83" s="1138" t="s">
        <v>1450</v>
      </c>
      <c r="O83" s="1137"/>
      <c r="P83" s="1055"/>
      <c r="Q83" s="1055"/>
      <c r="R83" s="1055"/>
      <c r="S83" s="981"/>
      <c r="T83" s="1181" t="s">
        <v>1480</v>
      </c>
      <c r="U83" s="1180" t="s">
        <v>1482</v>
      </c>
      <c r="V83" s="981"/>
      <c r="W83" s="981"/>
      <c r="X83" s="1055"/>
      <c r="Y83" s="1055"/>
      <c r="Z83" s="1055"/>
      <c r="AA83" s="1055"/>
      <c r="AB83" s="1055"/>
      <c r="AC83" s="1055"/>
      <c r="AD83" s="1055"/>
      <c r="AE83" s="1055"/>
      <c r="AF83" s="1055"/>
      <c r="AG83" s="1055"/>
      <c r="AH83" s="1055"/>
      <c r="AI83" s="1055"/>
      <c r="AJ83" s="1055"/>
      <c r="AK83" s="1055"/>
      <c r="AL83" s="979">
        <v>1</v>
      </c>
    </row>
    <row r="84" spans="1:40" ht="30" customHeight="1">
      <c r="A84" s="1014"/>
      <c r="B84" s="1183" t="s">
        <v>795</v>
      </c>
      <c r="C84" s="981"/>
      <c r="D84" s="981"/>
      <c r="E84" s="981"/>
      <c r="F84" s="981"/>
      <c r="G84" s="981"/>
      <c r="H84" s="981"/>
      <c r="I84" s="981"/>
      <c r="J84" s="981"/>
      <c r="K84" s="1187"/>
      <c r="L84" s="1187"/>
      <c r="M84" s="1798"/>
      <c r="N84" s="1138" t="s">
        <v>1448</v>
      </c>
      <c r="O84" s="1137"/>
      <c r="P84" s="1055"/>
      <c r="Q84" s="1055"/>
      <c r="R84" s="1055"/>
      <c r="S84" s="981"/>
      <c r="T84" s="1067" t="s">
        <v>1481</v>
      </c>
      <c r="U84" s="981"/>
      <c r="V84" s="981"/>
      <c r="W84" s="981"/>
      <c r="X84" s="1055"/>
      <c r="Y84" s="1055"/>
      <c r="Z84" s="1055"/>
      <c r="AA84" s="1055"/>
      <c r="AB84" s="1055"/>
      <c r="AC84" s="1055"/>
      <c r="AD84" s="1055"/>
      <c r="AE84" s="1055"/>
      <c r="AF84" s="1055"/>
      <c r="AG84" s="1055"/>
      <c r="AH84" s="1055"/>
      <c r="AI84" s="1055"/>
      <c r="AJ84" s="1055"/>
      <c r="AK84" s="1055"/>
      <c r="AL84" s="979">
        <v>1</v>
      </c>
    </row>
    <row r="85" spans="1:40" ht="30" customHeight="1">
      <c r="A85" s="1014"/>
      <c r="B85" s="1183" t="s">
        <v>803</v>
      </c>
      <c r="C85" s="981"/>
      <c r="D85" s="981"/>
      <c r="E85" s="981"/>
      <c r="F85" s="981"/>
      <c r="G85" s="981"/>
      <c r="H85" s="981"/>
      <c r="I85" s="981"/>
      <c r="J85" s="981"/>
      <c r="K85" s="1187"/>
      <c r="L85" s="1187"/>
      <c r="M85" s="1798"/>
      <c r="N85" s="1138" t="s">
        <v>1445</v>
      </c>
      <c r="O85" s="1137"/>
      <c r="P85" s="1055"/>
      <c r="Q85" s="1055"/>
      <c r="R85" s="1055"/>
      <c r="S85" s="981"/>
      <c r="T85" s="1181" t="s">
        <v>1480</v>
      </c>
      <c r="U85" s="1180" t="s">
        <v>1479</v>
      </c>
      <c r="V85" s="981"/>
      <c r="W85" s="981"/>
      <c r="X85" s="1055"/>
      <c r="Y85" s="1055"/>
      <c r="Z85" s="1055"/>
      <c r="AA85" s="1055"/>
      <c r="AB85" s="1055"/>
      <c r="AC85" s="1055"/>
      <c r="AD85" s="1055"/>
      <c r="AE85" s="1055"/>
      <c r="AF85" s="1055"/>
      <c r="AG85" s="1055"/>
      <c r="AH85" s="1055"/>
      <c r="AI85" s="1055"/>
      <c r="AJ85" s="1055"/>
      <c r="AK85" s="1055"/>
      <c r="AL85" s="979">
        <v>1</v>
      </c>
    </row>
    <row r="86" spans="1:40" ht="30" customHeight="1">
      <c r="A86" s="1014"/>
      <c r="B86" s="1183" t="s">
        <v>825</v>
      </c>
      <c r="C86" s="981"/>
      <c r="D86" s="981"/>
      <c r="E86" s="981"/>
      <c r="F86" s="981"/>
      <c r="G86" s="981"/>
      <c r="H86" s="981"/>
      <c r="I86" s="981"/>
      <c r="J86" s="981"/>
      <c r="K86" s="1187"/>
      <c r="L86" s="1187"/>
      <c r="M86" s="1798"/>
      <c r="N86" s="1138" t="s">
        <v>1443</v>
      </c>
      <c r="O86" s="1137"/>
      <c r="P86" s="1055"/>
      <c r="Q86" s="1055"/>
      <c r="R86" s="1055"/>
      <c r="S86" s="981"/>
      <c r="T86" s="981"/>
      <c r="U86" s="1179" t="s">
        <v>1478</v>
      </c>
      <c r="V86" s="981"/>
      <c r="W86" s="1179" t="s">
        <v>1477</v>
      </c>
      <c r="X86" s="1055"/>
      <c r="Y86" s="1055"/>
      <c r="Z86" s="1055"/>
      <c r="AA86" s="1055"/>
      <c r="AB86" s="1055"/>
      <c r="AC86" s="1055"/>
      <c r="AD86" s="1055"/>
      <c r="AE86" s="1055"/>
      <c r="AF86" s="1055"/>
      <c r="AG86" s="1055"/>
      <c r="AH86" s="1055"/>
      <c r="AI86" s="1055"/>
      <c r="AJ86" s="1055"/>
      <c r="AK86" s="1055"/>
      <c r="AL86" s="979">
        <v>1</v>
      </c>
    </row>
    <row r="87" spans="1:40" ht="30" customHeight="1">
      <c r="A87" s="1014"/>
      <c r="B87" s="981"/>
      <c r="C87" s="981"/>
      <c r="D87" s="981"/>
      <c r="E87" s="981"/>
      <c r="F87" s="981"/>
      <c r="G87" s="981"/>
      <c r="H87" s="981"/>
      <c r="I87" s="981"/>
      <c r="J87" s="981"/>
      <c r="K87" s="1187"/>
      <c r="L87" s="1187"/>
      <c r="M87" s="1799"/>
      <c r="N87" s="1125" t="s">
        <v>1442</v>
      </c>
      <c r="O87" s="1124"/>
      <c r="P87" s="1055"/>
      <c r="Q87" s="1055"/>
      <c r="R87" s="1055"/>
      <c r="S87" s="981"/>
      <c r="T87" s="981"/>
      <c r="U87" s="1179" t="s">
        <v>1476</v>
      </c>
      <c r="V87" s="981"/>
      <c r="W87" s="1179" t="s">
        <v>1475</v>
      </c>
      <c r="X87" s="1055"/>
      <c r="Y87" s="1055"/>
      <c r="Z87" s="1055"/>
      <c r="AA87" s="1055"/>
      <c r="AB87" s="1055"/>
      <c r="AC87" s="1055"/>
      <c r="AD87" s="1055"/>
      <c r="AE87" s="1055"/>
      <c r="AF87" s="1055"/>
      <c r="AG87" s="1055"/>
      <c r="AH87" s="1055"/>
      <c r="AI87" s="1055"/>
      <c r="AJ87" s="1055"/>
      <c r="AK87" s="1055"/>
      <c r="AL87" s="979">
        <v>1</v>
      </c>
    </row>
    <row r="88" spans="1:40" ht="30" customHeight="1">
      <c r="A88" s="1014"/>
      <c r="B88" s="1121"/>
      <c r="C88" s="1188"/>
      <c r="D88" s="1187"/>
      <c r="E88" s="1187"/>
      <c r="F88" s="1187"/>
      <c r="G88" s="1187"/>
      <c r="H88" s="1187"/>
      <c r="I88" s="1187"/>
      <c r="J88" s="1187"/>
      <c r="K88" s="1187"/>
      <c r="L88" s="1187"/>
      <c r="M88" s="1187"/>
      <c r="N88" s="1187"/>
      <c r="O88" s="1187"/>
      <c r="P88" s="1055"/>
      <c r="Q88" s="1055"/>
      <c r="R88" s="1055"/>
      <c r="S88" s="1055"/>
      <c r="T88" s="1055"/>
      <c r="U88" s="1055"/>
      <c r="V88" s="1055"/>
      <c r="W88" s="1055"/>
      <c r="X88" s="1055"/>
      <c r="Y88" s="1055"/>
      <c r="Z88" s="1055"/>
      <c r="AA88" s="1055"/>
      <c r="AB88" s="1055"/>
      <c r="AC88" s="1055"/>
      <c r="AD88" s="1055"/>
      <c r="AE88" s="1055"/>
      <c r="AF88" s="1055"/>
      <c r="AG88" s="1055"/>
      <c r="AH88" s="1055"/>
      <c r="AI88" s="1055"/>
      <c r="AJ88" s="1055"/>
      <c r="AK88" s="1055"/>
      <c r="AL88" s="979">
        <v>1</v>
      </c>
    </row>
    <row r="89" spans="1:40" ht="30" customHeight="1">
      <c r="A89" s="1014"/>
      <c r="B89" s="1075"/>
      <c r="C89" s="1177" t="s">
        <v>1468</v>
      </c>
      <c r="D89" s="1177"/>
      <c r="E89" s="1177"/>
      <c r="F89" s="1177"/>
      <c r="G89" s="1076"/>
      <c r="H89" s="1076"/>
      <c r="I89" s="1076"/>
      <c r="J89" s="1076"/>
      <c r="K89" s="1076"/>
      <c r="L89" s="1076"/>
      <c r="M89" s="1076"/>
      <c r="N89" s="1075"/>
      <c r="O89" s="1075"/>
      <c r="P89" s="1075"/>
      <c r="Q89" s="1055"/>
      <c r="R89" s="1055"/>
      <c r="S89" s="1055"/>
      <c r="T89" s="1055"/>
      <c r="U89" s="1055"/>
      <c r="V89" s="1055"/>
      <c r="W89" s="1055"/>
      <c r="X89" s="1055"/>
      <c r="Y89" s="1055"/>
      <c r="Z89" s="1055"/>
      <c r="AA89" s="1055"/>
      <c r="AB89" s="1055"/>
      <c r="AC89" s="1055"/>
      <c r="AD89" s="1055"/>
      <c r="AE89" s="1055"/>
      <c r="AF89" s="1055"/>
      <c r="AG89" s="1055"/>
      <c r="AH89" s="1055"/>
      <c r="AI89" s="1115"/>
      <c r="AJ89" s="1115"/>
      <c r="AK89" s="1115"/>
      <c r="AL89" s="979">
        <v>1</v>
      </c>
    </row>
    <row r="90" spans="1:40" ht="30" customHeight="1">
      <c r="A90" s="1014"/>
      <c r="B90" s="1078" t="s">
        <v>1464</v>
      </c>
      <c r="C90" s="1077"/>
      <c r="D90" s="1076"/>
      <c r="E90" s="1076"/>
      <c r="F90" s="1076"/>
      <c r="G90" s="1076"/>
      <c r="H90" s="1076"/>
      <c r="I90" s="1076"/>
      <c r="J90" s="1076"/>
      <c r="K90" s="1076"/>
      <c r="L90" s="1076"/>
      <c r="M90" s="1076"/>
      <c r="N90" s="1075"/>
      <c r="O90" s="1075"/>
      <c r="P90" s="1075"/>
      <c r="Q90" s="1055"/>
      <c r="R90" s="1055"/>
      <c r="S90" s="1055"/>
      <c r="T90" s="1055"/>
      <c r="U90" s="1055"/>
      <c r="V90" s="1055"/>
      <c r="W90" s="1055"/>
      <c r="X90" s="1055"/>
      <c r="Y90" s="1055"/>
      <c r="Z90" s="1055"/>
      <c r="AA90" s="1055"/>
      <c r="AB90" s="1055"/>
      <c r="AC90" s="1055"/>
      <c r="AD90" s="1055"/>
      <c r="AE90" s="1055"/>
      <c r="AF90" s="1055"/>
      <c r="AG90" s="1055"/>
      <c r="AH90" s="1055"/>
      <c r="AI90" s="1115"/>
      <c r="AJ90" s="1115"/>
      <c r="AK90" s="1115"/>
      <c r="AL90" s="979">
        <v>1</v>
      </c>
    </row>
    <row r="91" spans="1:40" ht="30" customHeight="1">
      <c r="A91" s="1014"/>
      <c r="B91" s="1078"/>
      <c r="C91" s="1196" t="s">
        <v>1462</v>
      </c>
      <c r="D91" s="1196"/>
      <c r="E91" s="1196"/>
      <c r="F91" s="1196"/>
      <c r="G91" s="1196"/>
      <c r="H91" s="1196"/>
      <c r="I91" s="1196"/>
      <c r="J91" s="1196"/>
      <c r="K91" s="1196"/>
      <c r="L91" s="1196"/>
      <c r="M91" s="1196"/>
      <c r="N91" s="1196"/>
      <c r="O91" s="1196"/>
      <c r="P91" s="1196"/>
      <c r="Q91" s="1055"/>
      <c r="R91" s="1055"/>
      <c r="S91" s="1055"/>
      <c r="T91" s="1055"/>
      <c r="U91" s="1055"/>
      <c r="V91" s="1055"/>
      <c r="W91" s="1055"/>
      <c r="X91" s="1055"/>
      <c r="Y91" s="1055"/>
      <c r="Z91" s="1055"/>
      <c r="AA91" s="1055"/>
      <c r="AB91" s="1055"/>
      <c r="AC91" s="1055"/>
      <c r="AD91" s="1055"/>
      <c r="AE91" s="1055"/>
      <c r="AF91" s="1055"/>
      <c r="AG91" s="1055"/>
      <c r="AH91" s="1055"/>
      <c r="AI91" s="1115"/>
      <c r="AJ91" s="1115"/>
      <c r="AK91" s="1115"/>
      <c r="AL91" s="979">
        <v>1</v>
      </c>
    </row>
    <row r="92" spans="1:40" ht="30" customHeight="1">
      <c r="A92" s="1014"/>
      <c r="B92" s="1078"/>
      <c r="C92" s="1077"/>
      <c r="D92" s="1077"/>
      <c r="E92" s="1077"/>
      <c r="F92" s="1077"/>
      <c r="G92" s="1077"/>
      <c r="H92" s="1077"/>
      <c r="I92" s="1077"/>
      <c r="J92" s="1077"/>
      <c r="K92" s="1077"/>
      <c r="L92" s="1077"/>
      <c r="M92" s="1077"/>
      <c r="N92" s="1077"/>
      <c r="O92" s="1077"/>
      <c r="P92" s="1077"/>
      <c r="Q92" s="1055"/>
      <c r="R92" s="1055"/>
      <c r="S92" s="1055"/>
      <c r="T92" s="1055"/>
      <c r="U92" s="1055"/>
      <c r="V92" s="1055"/>
      <c r="W92" s="1055"/>
      <c r="X92" s="1055"/>
      <c r="Y92" s="1055"/>
      <c r="Z92" s="1055"/>
      <c r="AA92" s="1055"/>
      <c r="AB92" s="1055"/>
      <c r="AC92" s="1055"/>
      <c r="AD92" s="1055"/>
      <c r="AE92" s="1055"/>
      <c r="AF92" s="1055"/>
      <c r="AG92" s="1055"/>
      <c r="AH92" s="1055"/>
      <c r="AI92" s="1115"/>
      <c r="AJ92" s="1115"/>
      <c r="AK92" s="1115"/>
      <c r="AL92" s="979">
        <v>1</v>
      </c>
    </row>
    <row r="93" spans="1:40" ht="30" customHeight="1">
      <c r="A93" s="1014"/>
      <c r="B93" s="1121"/>
      <c r="C93" s="1188"/>
      <c r="D93" s="1187"/>
      <c r="E93" s="1187"/>
      <c r="F93" s="1187"/>
      <c r="G93" s="1187"/>
      <c r="H93" s="1187"/>
      <c r="I93" s="1187"/>
      <c r="J93" s="1187"/>
      <c r="K93" s="1187"/>
      <c r="L93" s="1187"/>
      <c r="M93" s="1187"/>
      <c r="N93" s="1187"/>
      <c r="O93" s="1187"/>
      <c r="P93" s="1055"/>
      <c r="Q93" s="1055"/>
      <c r="R93" s="1055"/>
      <c r="S93" s="1055"/>
      <c r="T93" s="1055"/>
      <c r="U93" s="1055"/>
      <c r="V93" s="1055"/>
      <c r="W93" s="1055"/>
      <c r="X93" s="1055"/>
      <c r="Y93" s="1055"/>
      <c r="Z93" s="1055"/>
      <c r="AA93" s="1055"/>
      <c r="AB93" s="1055"/>
      <c r="AC93" s="1055"/>
      <c r="AD93" s="1055"/>
      <c r="AE93" s="1055"/>
      <c r="AF93" s="1055"/>
      <c r="AG93" s="1055"/>
      <c r="AH93" s="1055"/>
      <c r="AI93" s="1115"/>
      <c r="AJ93" s="1115"/>
      <c r="AK93" s="1115"/>
      <c r="AL93" s="979">
        <v>1</v>
      </c>
    </row>
    <row r="94" spans="1:40" s="1013" customFormat="1" ht="39.950000000000003" customHeight="1">
      <c r="A94" s="1014"/>
      <c r="B94" s="1079"/>
      <c r="C94" s="1123" t="s">
        <v>1509</v>
      </c>
      <c r="D94" s="1076"/>
      <c r="E94" s="1123"/>
      <c r="F94" s="1075"/>
      <c r="G94" s="1075"/>
      <c r="H94" s="1076"/>
      <c r="I94" s="1075"/>
      <c r="J94" s="1075"/>
      <c r="K94" s="1075"/>
      <c r="L94" s="1075"/>
      <c r="M94" s="1075"/>
      <c r="N94" s="1075"/>
      <c r="O94" s="1075"/>
      <c r="P94" s="1075"/>
      <c r="Q94" s="1055"/>
      <c r="R94" s="1055"/>
      <c r="S94" s="1055"/>
      <c r="T94" s="981"/>
      <c r="U94" s="981"/>
      <c r="V94" s="981"/>
      <c r="W94" s="981"/>
      <c r="X94" s="981"/>
      <c r="Y94" s="1186"/>
      <c r="Z94" s="981"/>
      <c r="AA94" s="981"/>
      <c r="AB94" s="981"/>
      <c r="AC94" s="981"/>
      <c r="AD94" s="981"/>
      <c r="AE94" s="981"/>
      <c r="AF94" s="981"/>
      <c r="AG94" s="981"/>
      <c r="AH94" s="981"/>
      <c r="AI94" s="1115"/>
      <c r="AJ94" s="1115"/>
      <c r="AK94" s="1115"/>
      <c r="AL94" s="979">
        <v>1</v>
      </c>
      <c r="AM94" s="268"/>
      <c r="AN94" s="268"/>
    </row>
    <row r="95" spans="1:40" s="1013" customFormat="1" ht="39.950000000000003" customHeight="1">
      <c r="A95" s="1014"/>
      <c r="B95" s="1079"/>
      <c r="C95" s="1123" t="s">
        <v>1506</v>
      </c>
      <c r="D95" s="1076"/>
      <c r="E95" s="1123"/>
      <c r="F95" s="1076"/>
      <c r="G95" s="1076"/>
      <c r="H95" s="1076"/>
      <c r="I95" s="1075"/>
      <c r="J95" s="1075"/>
      <c r="K95" s="1075"/>
      <c r="L95" s="1075"/>
      <c r="M95" s="1075"/>
      <c r="N95" s="1075"/>
      <c r="O95" s="1075"/>
      <c r="P95" s="1075"/>
      <c r="Q95" s="1055"/>
      <c r="R95" s="1055"/>
      <c r="S95" s="1055"/>
      <c r="T95" s="981"/>
      <c r="U95" s="981"/>
      <c r="V95" s="981"/>
      <c r="W95" s="981"/>
      <c r="X95" s="981"/>
      <c r="Y95" s="1186"/>
      <c r="Z95" s="981"/>
      <c r="AA95" s="981"/>
      <c r="AB95" s="981"/>
      <c r="AC95" s="981"/>
      <c r="AD95" s="981"/>
      <c r="AE95" s="981"/>
      <c r="AF95" s="981"/>
      <c r="AG95" s="981"/>
      <c r="AH95" s="981"/>
      <c r="AI95" s="1115"/>
      <c r="AJ95" s="1115"/>
      <c r="AK95" s="1115"/>
      <c r="AL95" s="979">
        <v>1</v>
      </c>
      <c r="AM95" s="268"/>
      <c r="AN95" s="268"/>
    </row>
    <row r="96" spans="1:40" s="1013" customFormat="1" ht="39.950000000000003" customHeight="1">
      <c r="A96" s="1014"/>
      <c r="B96" s="1076"/>
      <c r="C96" s="1076" t="s">
        <v>1441</v>
      </c>
      <c r="D96" s="1076"/>
      <c r="E96" s="1076"/>
      <c r="F96" s="1076"/>
      <c r="G96" s="1076"/>
      <c r="H96" s="1075"/>
      <c r="I96" s="1075"/>
      <c r="J96" s="1075"/>
      <c r="K96" s="1075"/>
      <c r="L96" s="1075"/>
      <c r="M96" s="1075"/>
      <c r="N96" s="1075"/>
      <c r="O96" s="1075"/>
      <c r="P96" s="1075"/>
      <c r="Q96" s="1055"/>
      <c r="R96" s="1055"/>
      <c r="S96" s="1055"/>
      <c r="T96" s="981"/>
      <c r="U96" s="981"/>
      <c r="V96" s="981"/>
      <c r="W96" s="981"/>
      <c r="X96" s="981"/>
      <c r="Y96" s="1186"/>
      <c r="Z96" s="981"/>
      <c r="AA96" s="981"/>
      <c r="AB96" s="981"/>
      <c r="AC96" s="981"/>
      <c r="AD96" s="981"/>
      <c r="AE96" s="981"/>
      <c r="AF96" s="981"/>
      <c r="AG96" s="981"/>
      <c r="AH96" s="981"/>
      <c r="AI96" s="1115"/>
      <c r="AJ96" s="1115"/>
      <c r="AK96" s="1115"/>
      <c r="AL96" s="979">
        <v>1</v>
      </c>
      <c r="AM96" s="268"/>
      <c r="AN96" s="268"/>
    </row>
    <row r="97" spans="1:40" s="1013" customFormat="1" ht="39.950000000000003" customHeight="1">
      <c r="A97" s="1014"/>
      <c r="B97" s="1075"/>
      <c r="C97" s="1075"/>
      <c r="D97" s="1075"/>
      <c r="E97" s="1075"/>
      <c r="F97" s="1075"/>
      <c r="G97" s="1075"/>
      <c r="H97" s="1075"/>
      <c r="I97" s="1075"/>
      <c r="J97" s="1075"/>
      <c r="K97" s="1075"/>
      <c r="L97" s="1075"/>
      <c r="M97" s="1075"/>
      <c r="N97" s="1075"/>
      <c r="O97" s="1075"/>
      <c r="P97" s="1075"/>
      <c r="Q97" s="1055"/>
      <c r="R97" s="1055"/>
      <c r="S97" s="1055"/>
      <c r="T97" s="981"/>
      <c r="U97" s="981"/>
      <c r="V97" s="981"/>
      <c r="W97" s="981"/>
      <c r="X97" s="981"/>
      <c r="Y97" s="1186"/>
      <c r="Z97" s="981"/>
      <c r="AA97" s="981"/>
      <c r="AB97" s="981"/>
      <c r="AC97" s="981"/>
      <c r="AD97" s="981"/>
      <c r="AE97" s="981"/>
      <c r="AF97" s="981"/>
      <c r="AG97" s="981"/>
      <c r="AH97" s="981"/>
      <c r="AI97" s="1115"/>
      <c r="AJ97" s="1115"/>
      <c r="AK97" s="1115"/>
      <c r="AL97" s="979">
        <v>1</v>
      </c>
      <c r="AM97" s="268"/>
      <c r="AN97" s="268"/>
    </row>
    <row r="98" spans="1:40" ht="30" customHeight="1">
      <c r="A98" s="981"/>
      <c r="B98" s="981"/>
      <c r="C98" s="981"/>
      <c r="D98" s="981"/>
      <c r="E98" s="981"/>
      <c r="F98" s="981"/>
      <c r="G98" s="981"/>
      <c r="H98" s="981"/>
      <c r="I98" s="981"/>
      <c r="J98" s="981"/>
      <c r="K98" s="981"/>
      <c r="L98" s="981"/>
      <c r="M98" s="981"/>
      <c r="N98" s="981"/>
      <c r="O98" s="981"/>
      <c r="P98" s="981"/>
      <c r="Q98" s="1055"/>
      <c r="R98" s="1055"/>
      <c r="S98" s="1055"/>
      <c r="T98" s="981"/>
      <c r="U98" s="981"/>
      <c r="V98" s="981"/>
      <c r="W98" s="981"/>
      <c r="X98" s="981"/>
      <c r="Y98" s="1186"/>
      <c r="Z98" s="981"/>
      <c r="AA98" s="981"/>
      <c r="AB98" s="981"/>
      <c r="AC98" s="981"/>
      <c r="AD98" s="1115"/>
      <c r="AE98" s="1115"/>
      <c r="AF98" s="1115"/>
      <c r="AG98" s="1115"/>
      <c r="AH98" s="1115"/>
      <c r="AI98" s="1115"/>
      <c r="AJ98" s="1115"/>
      <c r="AK98" s="1115"/>
      <c r="AL98" s="979">
        <v>1</v>
      </c>
    </row>
    <row r="99" spans="1:40" s="1013" customFormat="1" ht="39.950000000000003" customHeight="1">
      <c r="A99" s="1014"/>
      <c r="B99" s="1122"/>
      <c r="C99" s="1121" t="s">
        <v>1440</v>
      </c>
      <c r="D99" s="1121"/>
      <c r="E99" s="981"/>
      <c r="F99" s="981"/>
      <c r="G99" s="981"/>
      <c r="H99" s="981"/>
      <c r="I99" s="981"/>
      <c r="J99" s="981"/>
      <c r="K99" s="981"/>
      <c r="L99" s="981"/>
      <c r="M99" s="981"/>
      <c r="N99" s="981"/>
      <c r="O99" s="981"/>
      <c r="P99" s="981"/>
      <c r="Q99" s="981"/>
      <c r="R99" s="981"/>
      <c r="S99" s="981"/>
      <c r="T99" s="981"/>
      <c r="U99" s="981"/>
      <c r="V99" s="981"/>
      <c r="W99" s="981"/>
      <c r="X99" s="981"/>
      <c r="Y99" s="981"/>
      <c r="Z99" s="981"/>
      <c r="AA99" s="981"/>
      <c r="AB99" s="981"/>
      <c r="AC99" s="981"/>
      <c r="AD99" s="981"/>
      <c r="AE99" s="981"/>
      <c r="AF99" s="981"/>
      <c r="AG99" s="981"/>
      <c r="AH99" s="981"/>
      <c r="AI99" s="1115"/>
      <c r="AJ99" s="1115"/>
      <c r="AK99" s="1115"/>
      <c r="AL99" s="979">
        <v>1</v>
      </c>
      <c r="AM99" s="268"/>
      <c r="AN99" s="268"/>
    </row>
    <row r="100" spans="1:40" s="1013" customFormat="1" ht="39.950000000000003" customHeight="1">
      <c r="A100" s="1014"/>
      <c r="B100" s="1120" t="s">
        <v>1439</v>
      </c>
      <c r="C100" s="1119"/>
      <c r="D100" s="1014"/>
      <c r="E100" s="1014"/>
      <c r="F100" s="1014"/>
      <c r="G100" s="1014"/>
      <c r="H100" s="1014"/>
      <c r="I100" s="992"/>
      <c r="J100" s="1014"/>
      <c r="K100" s="1014"/>
      <c r="L100" s="1014"/>
      <c r="M100" s="1014"/>
      <c r="N100" s="1014"/>
      <c r="O100" s="992"/>
      <c r="P100" s="992"/>
      <c r="Q100" s="992"/>
      <c r="R100" s="992"/>
      <c r="S100" s="992"/>
      <c r="T100" s="981"/>
      <c r="U100" s="981"/>
      <c r="V100" s="981"/>
      <c r="W100" s="981"/>
      <c r="X100" s="981"/>
      <c r="Y100" s="981"/>
      <c r="Z100" s="981"/>
      <c r="AA100" s="981"/>
      <c r="AB100" s="981"/>
      <c r="AC100" s="981"/>
      <c r="AD100" s="981"/>
      <c r="AE100" s="981"/>
      <c r="AF100" s="981"/>
      <c r="AG100" s="981"/>
      <c r="AH100" s="981"/>
      <c r="AI100" s="1115"/>
      <c r="AJ100" s="1115"/>
      <c r="AK100" s="1115"/>
      <c r="AL100" s="979">
        <v>1</v>
      </c>
      <c r="AM100" s="268"/>
      <c r="AN100" s="268"/>
    </row>
    <row r="101" spans="1:40" ht="27">
      <c r="A101" s="1014"/>
      <c r="B101" s="1016"/>
      <c r="C101" s="1014"/>
      <c r="D101" s="1014"/>
      <c r="E101" s="1014"/>
      <c r="F101" s="1014"/>
      <c r="G101" s="1014"/>
      <c r="H101" s="1014"/>
      <c r="I101" s="992"/>
      <c r="J101" s="1014"/>
      <c r="K101" s="1014"/>
      <c r="L101" s="1014"/>
      <c r="M101" s="1014"/>
      <c r="N101" s="1014"/>
      <c r="O101" s="992"/>
      <c r="P101" s="992"/>
      <c r="Q101" s="992"/>
      <c r="R101" s="992"/>
      <c r="S101" s="992"/>
      <c r="T101" s="981"/>
      <c r="U101" s="981"/>
      <c r="V101" s="981"/>
      <c r="W101" s="981"/>
      <c r="X101" s="981"/>
      <c r="Y101" s="981"/>
      <c r="Z101" s="981"/>
      <c r="AA101" s="981"/>
      <c r="AB101" s="981"/>
      <c r="AC101" s="981"/>
      <c r="AD101" s="981"/>
      <c r="AE101" s="981"/>
      <c r="AF101" s="981"/>
      <c r="AG101" s="981"/>
      <c r="AH101" s="981"/>
      <c r="AI101" s="1115"/>
      <c r="AJ101" s="1115"/>
      <c r="AK101" s="1115"/>
      <c r="AL101" s="979">
        <v>1</v>
      </c>
    </row>
    <row r="102" spans="1:40" customFormat="1" ht="30" customHeight="1">
      <c r="A102" s="1074"/>
      <c r="B102" s="1074"/>
      <c r="C102" s="1074"/>
      <c r="D102" s="1116" t="s">
        <v>1438</v>
      </c>
      <c r="E102" s="1116"/>
      <c r="F102" s="1116"/>
      <c r="G102" s="1116"/>
      <c r="H102" s="1116"/>
      <c r="I102" s="1116"/>
      <c r="J102" s="1116"/>
      <c r="K102" s="1116"/>
      <c r="L102" s="1116"/>
      <c r="M102" s="1116"/>
      <c r="N102" s="1116"/>
      <c r="O102" s="1116"/>
      <c r="P102" s="1109"/>
      <c r="Q102" s="1109"/>
      <c r="R102" s="1109"/>
      <c r="S102" s="1109"/>
      <c r="T102" s="1074"/>
      <c r="U102" s="1074"/>
      <c r="V102" s="1074"/>
      <c r="W102" s="1074"/>
      <c r="X102" s="1074"/>
      <c r="Y102" s="1055"/>
      <c r="Z102" s="1055"/>
      <c r="AA102" s="1055"/>
      <c r="AB102" s="1055"/>
      <c r="AC102" s="1055"/>
      <c r="AD102" s="1055"/>
      <c r="AE102" s="1055"/>
      <c r="AF102" s="1055"/>
      <c r="AG102" s="1055"/>
      <c r="AH102" s="1055"/>
      <c r="AI102" s="1055"/>
      <c r="AJ102" s="1115"/>
      <c r="AK102" s="1115"/>
      <c r="AL102" s="979">
        <v>1</v>
      </c>
      <c r="AM102" s="268"/>
      <c r="AN102" s="268"/>
    </row>
    <row r="103" spans="1:40" customFormat="1" ht="30" customHeight="1">
      <c r="A103" s="1074"/>
      <c r="B103" s="1074"/>
      <c r="C103" s="1074"/>
      <c r="D103" s="1116" t="s">
        <v>1437</v>
      </c>
      <c r="E103" s="1116"/>
      <c r="F103" s="1116"/>
      <c r="G103" s="1116"/>
      <c r="H103" s="1116"/>
      <c r="I103" s="1116"/>
      <c r="J103" s="1116"/>
      <c r="K103" s="1116"/>
      <c r="L103" s="1116"/>
      <c r="M103" s="1116"/>
      <c r="N103" s="1116"/>
      <c r="O103" s="1116"/>
      <c r="P103" s="1109"/>
      <c r="Q103" s="1109"/>
      <c r="R103" s="1109"/>
      <c r="S103" s="1109"/>
      <c r="T103" s="1074"/>
      <c r="U103" s="1074"/>
      <c r="V103" s="1074"/>
      <c r="W103" s="1074"/>
      <c r="X103" s="1074"/>
      <c r="Y103" s="1055"/>
      <c r="Z103" s="1055"/>
      <c r="AA103" s="1055"/>
      <c r="AB103" s="1055"/>
      <c r="AC103" s="1055"/>
      <c r="AD103" s="1055"/>
      <c r="AE103" s="1055"/>
      <c r="AF103" s="1055"/>
      <c r="AG103" s="1055"/>
      <c r="AH103" s="1055"/>
      <c r="AI103" s="1055"/>
      <c r="AJ103" s="1115"/>
      <c r="AK103" s="1115"/>
      <c r="AL103" s="979">
        <v>1</v>
      </c>
      <c r="AM103" s="268"/>
      <c r="AN103" s="268"/>
    </row>
    <row r="104" spans="1:40" customFormat="1" ht="30" customHeight="1">
      <c r="A104" s="1074"/>
      <c r="B104" s="1074"/>
      <c r="C104" s="1074"/>
      <c r="D104" s="1116" t="s">
        <v>1435</v>
      </c>
      <c r="E104" s="1116"/>
      <c r="F104" s="1116"/>
      <c r="G104" s="1116"/>
      <c r="H104" s="1116"/>
      <c r="I104" s="1116"/>
      <c r="J104" s="1116"/>
      <c r="K104" s="1116"/>
      <c r="L104" s="1116"/>
      <c r="M104" s="1116"/>
      <c r="N104" s="1116"/>
      <c r="O104" s="1116"/>
      <c r="P104" s="1109"/>
      <c r="Q104" s="1109"/>
      <c r="R104" s="1109"/>
      <c r="S104" s="1109"/>
      <c r="T104" s="1074"/>
      <c r="U104" s="1074"/>
      <c r="V104" s="1074"/>
      <c r="W104" s="1074"/>
      <c r="X104" s="1074"/>
      <c r="Y104" s="1055"/>
      <c r="Z104" s="1055"/>
      <c r="AA104" s="1055"/>
      <c r="AB104" s="1055"/>
      <c r="AC104" s="1055"/>
      <c r="AD104" s="1055"/>
      <c r="AE104" s="1055"/>
      <c r="AF104" s="1055"/>
      <c r="AG104" s="1055"/>
      <c r="AH104" s="1055"/>
      <c r="AI104" s="1055"/>
      <c r="AJ104" s="1115"/>
      <c r="AK104" s="1115"/>
      <c r="AL104" s="979">
        <v>1</v>
      </c>
      <c r="AM104" s="268"/>
      <c r="AN104" s="268"/>
    </row>
    <row r="105" spans="1:40" customFormat="1" ht="30" customHeight="1">
      <c r="A105" s="1074"/>
      <c r="B105" s="1074"/>
      <c r="C105" s="1074"/>
      <c r="D105" s="1116" t="s">
        <v>1433</v>
      </c>
      <c r="E105" s="1116"/>
      <c r="F105" s="1116"/>
      <c r="G105" s="1116"/>
      <c r="H105" s="1116"/>
      <c r="I105" s="1116"/>
      <c r="J105" s="1116"/>
      <c r="K105" s="1116"/>
      <c r="L105" s="1116"/>
      <c r="M105" s="1116"/>
      <c r="N105" s="1116"/>
      <c r="O105" s="1116"/>
      <c r="P105" s="1109"/>
      <c r="Q105" s="1109"/>
      <c r="R105" s="1109"/>
      <c r="S105" s="1109"/>
      <c r="T105" s="1074"/>
      <c r="U105" s="1074"/>
      <c r="V105" s="1074"/>
      <c r="W105" s="1074"/>
      <c r="X105" s="1074"/>
      <c r="Y105" s="1055"/>
      <c r="Z105" s="1055"/>
      <c r="AA105" s="1055"/>
      <c r="AB105" s="1055"/>
      <c r="AC105" s="1055"/>
      <c r="AD105" s="1055"/>
      <c r="AE105" s="1055"/>
      <c r="AF105" s="1055"/>
      <c r="AG105" s="1055"/>
      <c r="AH105" s="1055"/>
      <c r="AI105" s="1055"/>
      <c r="AJ105" s="1115"/>
      <c r="AK105" s="1115"/>
      <c r="AL105" s="979">
        <v>1</v>
      </c>
      <c r="AM105" s="268"/>
      <c r="AN105" s="268"/>
    </row>
    <row r="106" spans="1:40" customFormat="1" ht="30" customHeight="1">
      <c r="A106" s="1074"/>
      <c r="B106" s="1074"/>
      <c r="C106" s="1074"/>
      <c r="D106" s="1117" t="s">
        <v>1428</v>
      </c>
      <c r="E106" s="1116"/>
      <c r="F106" s="1114"/>
      <c r="G106" s="1116"/>
      <c r="H106" s="1116"/>
      <c r="I106" s="1116"/>
      <c r="J106" s="1116"/>
      <c r="K106" s="1114"/>
      <c r="L106" s="1114"/>
      <c r="M106" s="1114"/>
      <c r="N106" s="1114"/>
      <c r="O106" s="1114"/>
      <c r="P106" s="1111" t="s">
        <v>1427</v>
      </c>
      <c r="Q106" s="1111"/>
      <c r="R106" s="1111"/>
      <c r="S106" s="1111"/>
      <c r="T106" s="1074"/>
      <c r="U106" s="1074"/>
      <c r="V106" s="1074"/>
      <c r="W106" s="1074"/>
      <c r="X106" s="1074"/>
      <c r="Y106" s="1055"/>
      <c r="Z106" s="1055"/>
      <c r="AA106" s="1055"/>
      <c r="AB106" s="1055"/>
      <c r="AC106" s="1055"/>
      <c r="AD106" s="1055"/>
      <c r="AE106" s="1055"/>
      <c r="AF106" s="1055"/>
      <c r="AG106" s="1055"/>
      <c r="AH106" s="1055"/>
      <c r="AI106" s="1055"/>
      <c r="AJ106" s="1115"/>
      <c r="AK106" s="1115"/>
      <c r="AL106" s="979">
        <v>1</v>
      </c>
      <c r="AM106" s="268"/>
      <c r="AN106" s="268"/>
    </row>
    <row r="107" spans="1:40" customFormat="1" ht="30" customHeight="1">
      <c r="A107" s="1074"/>
      <c r="B107" s="1074"/>
      <c r="C107" s="1074"/>
      <c r="D107" s="1074"/>
      <c r="E107" s="1074"/>
      <c r="F107" s="1074"/>
      <c r="G107" s="1074"/>
      <c r="H107" s="1074"/>
      <c r="I107" s="1074"/>
      <c r="J107" s="1074"/>
      <c r="K107" s="1074"/>
      <c r="L107" s="1074"/>
      <c r="M107" s="1074"/>
      <c r="N107" s="1074"/>
      <c r="O107" s="1074"/>
      <c r="P107" s="1074"/>
      <c r="Q107" s="1074"/>
      <c r="R107" s="1074"/>
      <c r="S107" s="1074"/>
      <c r="T107" s="1074"/>
      <c r="U107" s="1074"/>
      <c r="V107" s="1074"/>
      <c r="W107" s="1074"/>
      <c r="X107" s="1074"/>
      <c r="Y107" s="1055"/>
      <c r="Z107" s="1055"/>
      <c r="AA107" s="1055"/>
      <c r="AB107" s="1055"/>
      <c r="AC107" s="1055"/>
      <c r="AD107" s="1055"/>
      <c r="AE107" s="1055"/>
      <c r="AF107" s="1055"/>
      <c r="AG107" s="1055"/>
      <c r="AH107" s="1055"/>
      <c r="AI107" s="1055"/>
      <c r="AJ107" s="1115"/>
      <c r="AK107" s="1115"/>
      <c r="AL107" s="979">
        <v>1</v>
      </c>
      <c r="AM107" s="268"/>
      <c r="AN107" s="268"/>
    </row>
    <row r="108" spans="1:40" customFormat="1" ht="30" customHeight="1">
      <c r="A108" s="1074"/>
      <c r="B108" s="1074"/>
      <c r="C108" s="1074"/>
      <c r="D108" s="971" t="s">
        <v>1426</v>
      </c>
      <c r="E108" s="971"/>
      <c r="F108" s="971"/>
      <c r="G108" s="971"/>
      <c r="H108" s="971"/>
      <c r="I108" s="971"/>
      <c r="J108" s="971"/>
      <c r="K108" s="971"/>
      <c r="L108" s="971"/>
      <c r="M108" s="971"/>
      <c r="N108" s="971"/>
      <c r="O108" s="971"/>
      <c r="P108" s="1109"/>
      <c r="Q108" s="1109"/>
      <c r="R108" s="1109"/>
      <c r="S108" s="1109"/>
      <c r="T108" s="1074"/>
      <c r="U108" s="1074"/>
      <c r="V108" s="1074"/>
      <c r="W108" s="1074"/>
      <c r="X108" s="1113"/>
      <c r="Y108" s="1055"/>
      <c r="Z108" s="1055"/>
      <c r="AA108" s="1055"/>
      <c r="AB108" s="1055"/>
      <c r="AC108" s="1055"/>
      <c r="AD108" s="1055"/>
      <c r="AE108" s="1055"/>
      <c r="AF108" s="1055"/>
      <c r="AG108" s="1055"/>
      <c r="AH108" s="1055"/>
      <c r="AI108" s="1055"/>
      <c r="AJ108" s="1115"/>
      <c r="AK108" s="1115"/>
      <c r="AL108" s="979">
        <v>1</v>
      </c>
      <c r="AM108" s="268"/>
      <c r="AN108" s="268"/>
    </row>
    <row r="109" spans="1:40" customFormat="1" ht="30" customHeight="1">
      <c r="A109" s="1074"/>
      <c r="B109" s="1074"/>
      <c r="C109" s="1074"/>
      <c r="D109" s="970" t="s">
        <v>1425</v>
      </c>
      <c r="E109" s="971"/>
      <c r="F109" s="971"/>
      <c r="G109" s="971"/>
      <c r="H109" s="971"/>
      <c r="I109" s="971"/>
      <c r="J109" s="971"/>
      <c r="K109" s="971"/>
      <c r="L109" s="971"/>
      <c r="M109" s="971"/>
      <c r="N109" s="971"/>
      <c r="O109" s="971"/>
      <c r="P109" s="1114" t="s">
        <v>1424</v>
      </c>
      <c r="Q109" s="1114" t="s">
        <v>1424</v>
      </c>
      <c r="R109" s="1114" t="s">
        <v>1424</v>
      </c>
      <c r="S109" s="1114" t="s">
        <v>1424</v>
      </c>
      <c r="T109" s="1074"/>
      <c r="U109" s="1074"/>
      <c r="V109" s="1074"/>
      <c r="W109" s="1074"/>
      <c r="X109" s="1113"/>
      <c r="Y109" s="1055"/>
      <c r="Z109" s="1055"/>
      <c r="AA109" s="1055"/>
      <c r="AB109" s="1055"/>
      <c r="AC109" s="1055"/>
      <c r="AD109" s="1055"/>
      <c r="AE109" s="1055"/>
      <c r="AF109" s="1055"/>
      <c r="AG109" s="1055"/>
      <c r="AH109" s="1055"/>
      <c r="AI109" s="1055"/>
      <c r="AJ109" s="1074"/>
      <c r="AK109" s="1074"/>
      <c r="AL109" s="979">
        <v>1</v>
      </c>
      <c r="AM109" s="268"/>
      <c r="AN109" s="268"/>
    </row>
    <row r="110" spans="1:40" customFormat="1" ht="30" customHeight="1">
      <c r="A110" s="1074"/>
      <c r="B110" s="1074"/>
      <c r="C110" s="1074"/>
      <c r="D110" s="971" t="s">
        <v>1422</v>
      </c>
      <c r="E110" s="971"/>
      <c r="F110" s="971"/>
      <c r="G110" s="971"/>
      <c r="H110" s="971"/>
      <c r="I110" s="971"/>
      <c r="J110" s="971"/>
      <c r="K110" s="971"/>
      <c r="L110" s="971"/>
      <c r="M110" s="971"/>
      <c r="N110" s="971"/>
      <c r="O110" s="971"/>
      <c r="P110" s="1109"/>
      <c r="Q110" s="1109"/>
      <c r="R110" s="1109"/>
      <c r="S110" s="1109"/>
      <c r="T110" s="1074"/>
      <c r="U110" s="1074"/>
      <c r="V110" s="1074"/>
      <c r="W110" s="1074"/>
      <c r="X110" s="1074"/>
      <c r="Y110" s="1055"/>
      <c r="Z110" s="1055"/>
      <c r="AA110" s="1055"/>
      <c r="AB110" s="1055"/>
      <c r="AC110" s="1055"/>
      <c r="AD110" s="1055"/>
      <c r="AE110" s="1055"/>
      <c r="AF110" s="1055"/>
      <c r="AG110" s="1055"/>
      <c r="AH110" s="1055"/>
      <c r="AI110" s="1055"/>
      <c r="AJ110" s="1074"/>
      <c r="AK110" s="1074"/>
      <c r="AL110" s="979">
        <v>1</v>
      </c>
      <c r="AM110" s="268"/>
      <c r="AN110" s="268"/>
    </row>
    <row r="111" spans="1:40" customFormat="1" ht="30" customHeight="1">
      <c r="A111" s="1074"/>
      <c r="B111" s="1074"/>
      <c r="C111" s="1074"/>
      <c r="D111" s="1112" t="s">
        <v>1420</v>
      </c>
      <c r="E111" s="971"/>
      <c r="F111" s="971"/>
      <c r="G111" s="971"/>
      <c r="H111" s="971"/>
      <c r="I111" s="971"/>
      <c r="J111" s="971"/>
      <c r="K111" s="971"/>
      <c r="L111" s="971"/>
      <c r="M111" s="971"/>
      <c r="N111" s="971"/>
      <c r="O111" s="971"/>
      <c r="P111" s="1109"/>
      <c r="Q111" s="1109"/>
      <c r="R111" s="1109"/>
      <c r="S111" s="1109"/>
      <c r="T111" s="1074"/>
      <c r="U111" s="1074"/>
      <c r="V111" s="1074"/>
      <c r="W111" s="1074"/>
      <c r="X111" s="1074"/>
      <c r="Y111" s="1055"/>
      <c r="Z111" s="1055"/>
      <c r="AA111" s="1055"/>
      <c r="AB111" s="1055"/>
      <c r="AC111" s="1055"/>
      <c r="AD111" s="1055"/>
      <c r="AE111" s="1055"/>
      <c r="AF111" s="1055"/>
      <c r="AG111" s="1055"/>
      <c r="AH111" s="1055"/>
      <c r="AI111" s="1055"/>
      <c r="AJ111" s="1074"/>
      <c r="AK111" s="1074"/>
      <c r="AL111" s="979">
        <v>1</v>
      </c>
      <c r="AM111" s="268"/>
      <c r="AN111" s="268"/>
    </row>
    <row r="112" spans="1:40" customFormat="1" ht="30" customHeight="1">
      <c r="A112" s="1074"/>
      <c r="B112" s="1074"/>
      <c r="C112" s="1074"/>
      <c r="D112" s="1110" t="s">
        <v>1418</v>
      </c>
      <c r="E112" s="971"/>
      <c r="F112" s="971"/>
      <c r="G112" s="971"/>
      <c r="H112" s="971"/>
      <c r="I112" s="971"/>
      <c r="J112" s="971"/>
      <c r="K112" s="971"/>
      <c r="L112" s="971"/>
      <c r="M112" s="971"/>
      <c r="N112" s="971"/>
      <c r="O112" s="971"/>
      <c r="P112" s="1111" t="s">
        <v>1417</v>
      </c>
      <c r="Q112" s="1111"/>
      <c r="R112" s="1111"/>
      <c r="S112" s="1111"/>
      <c r="T112" s="1074"/>
      <c r="U112" s="1074"/>
      <c r="V112" s="1074"/>
      <c r="W112" s="1074"/>
      <c r="X112" s="1074"/>
      <c r="Y112" s="1055"/>
      <c r="Z112" s="1055"/>
      <c r="AA112" s="1055"/>
      <c r="AB112" s="1055"/>
      <c r="AC112" s="1055"/>
      <c r="AD112" s="1055"/>
      <c r="AE112" s="1055"/>
      <c r="AF112" s="1055"/>
      <c r="AG112" s="1055"/>
      <c r="AH112" s="1055"/>
      <c r="AI112" s="1055"/>
      <c r="AJ112" s="1074"/>
      <c r="AK112" s="1074"/>
      <c r="AL112" s="979">
        <v>1</v>
      </c>
      <c r="AM112" s="268"/>
      <c r="AN112" s="268"/>
    </row>
    <row r="113" spans="1:40" customFormat="1" ht="30" customHeight="1">
      <c r="A113" s="1074"/>
      <c r="B113" s="1074"/>
      <c r="C113" s="1074"/>
      <c r="D113" s="1074"/>
      <c r="E113" s="1074"/>
      <c r="F113" s="1074"/>
      <c r="G113" s="1074"/>
      <c r="H113" s="1074"/>
      <c r="I113" s="1074"/>
      <c r="J113" s="1074"/>
      <c r="K113" s="1074"/>
      <c r="L113" s="1074"/>
      <c r="M113" s="1074"/>
      <c r="N113" s="1074"/>
      <c r="O113" s="1074"/>
      <c r="P113" s="1074"/>
      <c r="Q113" s="1074"/>
      <c r="R113" s="1074"/>
      <c r="S113" s="1074"/>
      <c r="T113" s="1074"/>
      <c r="U113" s="1074"/>
      <c r="V113" s="1074"/>
      <c r="W113" s="1074"/>
      <c r="X113" s="1074"/>
      <c r="Y113" s="1055"/>
      <c r="Z113" s="1055"/>
      <c r="AA113" s="1055"/>
      <c r="AB113" s="1055"/>
      <c r="AC113" s="1055"/>
      <c r="AD113" s="1055"/>
      <c r="AE113" s="1055"/>
      <c r="AF113" s="1055"/>
      <c r="AG113" s="1055"/>
      <c r="AH113" s="1055"/>
      <c r="AI113" s="1055"/>
      <c r="AJ113" s="1074"/>
      <c r="AK113" s="1074"/>
      <c r="AL113" s="979">
        <v>1</v>
      </c>
      <c r="AM113" s="268"/>
      <c r="AN113" s="268"/>
    </row>
    <row r="114" spans="1:40" customFormat="1" ht="30" customHeight="1">
      <c r="A114" s="1074"/>
      <c r="B114" s="1074"/>
      <c r="C114" s="1074"/>
      <c r="D114" s="970" t="s">
        <v>1414</v>
      </c>
      <c r="E114" s="971"/>
      <c r="F114" s="971"/>
      <c r="G114" s="971"/>
      <c r="H114" s="971"/>
      <c r="I114" s="971"/>
      <c r="J114" s="971"/>
      <c r="K114" s="971"/>
      <c r="L114" s="971"/>
      <c r="M114" s="971"/>
      <c r="N114" s="971"/>
      <c r="O114" s="971"/>
      <c r="P114" s="1109"/>
      <c r="Q114" s="1109"/>
      <c r="R114" s="1109"/>
      <c r="S114" s="1109"/>
      <c r="T114" s="1074"/>
      <c r="U114" s="1074"/>
      <c r="V114" s="1074"/>
      <c r="W114" s="1074"/>
      <c r="X114" s="1074"/>
      <c r="Y114" s="1055"/>
      <c r="Z114" s="1055"/>
      <c r="AA114" s="1055"/>
      <c r="AB114" s="1055"/>
      <c r="AC114" s="1055"/>
      <c r="AD114" s="1055"/>
      <c r="AE114" s="1055"/>
      <c r="AF114" s="1055"/>
      <c r="AG114" s="1055"/>
      <c r="AH114" s="1055"/>
      <c r="AI114" s="1055"/>
      <c r="AJ114" s="1074"/>
      <c r="AK114" s="1074"/>
      <c r="AL114" s="979">
        <v>1</v>
      </c>
      <c r="AM114" s="268"/>
      <c r="AN114" s="268"/>
    </row>
    <row r="115" spans="1:40" customFormat="1" ht="30" customHeight="1">
      <c r="A115" s="1074"/>
      <c r="B115" s="1074"/>
      <c r="C115" s="1074"/>
      <c r="D115" s="971" t="s">
        <v>1413</v>
      </c>
      <c r="E115" s="971"/>
      <c r="F115" s="971"/>
      <c r="G115" s="971"/>
      <c r="H115" s="971"/>
      <c r="I115" s="971"/>
      <c r="J115" s="971"/>
      <c r="K115" s="971"/>
      <c r="L115" s="971"/>
      <c r="M115" s="971"/>
      <c r="N115" s="971"/>
      <c r="O115" s="971"/>
      <c r="P115" s="1109"/>
      <c r="Q115" s="1109"/>
      <c r="R115" s="1109"/>
      <c r="S115" s="1109"/>
      <c r="T115" s="1074"/>
      <c r="U115" s="1074"/>
      <c r="V115" s="1074"/>
      <c r="W115" s="1074"/>
      <c r="X115" s="1074"/>
      <c r="Y115" s="1055"/>
      <c r="Z115" s="1055"/>
      <c r="AA115" s="1055"/>
      <c r="AB115" s="1055"/>
      <c r="AC115" s="1055"/>
      <c r="AD115" s="1055"/>
      <c r="AE115" s="1055"/>
      <c r="AF115" s="1055"/>
      <c r="AG115" s="1055"/>
      <c r="AH115" s="1055"/>
      <c r="AI115" s="1055"/>
      <c r="AJ115" s="1074"/>
      <c r="AK115" s="1074"/>
      <c r="AL115" s="979">
        <v>1</v>
      </c>
      <c r="AM115" s="268"/>
      <c r="AN115" s="268"/>
    </row>
    <row r="116" spans="1:40" customFormat="1" ht="30" customHeight="1">
      <c r="A116" s="1074"/>
      <c r="B116" s="1074"/>
      <c r="C116" s="1074"/>
      <c r="D116" s="971" t="s">
        <v>1412</v>
      </c>
      <c r="E116" s="971"/>
      <c r="F116" s="971"/>
      <c r="G116" s="971"/>
      <c r="H116" s="971"/>
      <c r="I116" s="971"/>
      <c r="J116" s="971"/>
      <c r="K116" s="971"/>
      <c r="L116" s="971"/>
      <c r="M116" s="971"/>
      <c r="N116" s="971"/>
      <c r="O116" s="971"/>
      <c r="P116" s="1109"/>
      <c r="Q116" s="1109"/>
      <c r="R116" s="1109"/>
      <c r="S116" s="1109"/>
      <c r="T116" s="1074"/>
      <c r="U116" s="1074"/>
      <c r="V116" s="1074"/>
      <c r="W116" s="1074"/>
      <c r="X116" s="1074"/>
      <c r="Y116" s="1055"/>
      <c r="Z116" s="1055"/>
      <c r="AA116" s="1055"/>
      <c r="AB116" s="1055"/>
      <c r="AC116" s="1055"/>
      <c r="AD116" s="1055"/>
      <c r="AE116" s="1055"/>
      <c r="AF116" s="1055"/>
      <c r="AG116" s="1055"/>
      <c r="AH116" s="1055"/>
      <c r="AI116" s="1055"/>
      <c r="AJ116" s="1074"/>
      <c r="AK116" s="1074"/>
      <c r="AL116" s="979">
        <v>1</v>
      </c>
      <c r="AM116" s="268"/>
      <c r="AN116" s="268"/>
    </row>
    <row r="117" spans="1:40" customFormat="1" ht="30" customHeight="1">
      <c r="A117" s="1074"/>
      <c r="B117" s="1074"/>
      <c r="C117" s="1074"/>
      <c r="D117" s="971" t="s">
        <v>1411</v>
      </c>
      <c r="E117" s="971"/>
      <c r="F117" s="971"/>
      <c r="G117" s="971"/>
      <c r="H117" s="971"/>
      <c r="I117" s="971"/>
      <c r="J117" s="971"/>
      <c r="K117" s="971"/>
      <c r="L117" s="971"/>
      <c r="M117" s="971"/>
      <c r="N117" s="971"/>
      <c r="O117" s="971"/>
      <c r="P117" s="1109"/>
      <c r="Q117" s="1109"/>
      <c r="R117" s="1109"/>
      <c r="S117" s="1109"/>
      <c r="T117" s="1074"/>
      <c r="U117" s="1074"/>
      <c r="V117" s="1074"/>
      <c r="W117" s="1074"/>
      <c r="X117" s="1074"/>
      <c r="Y117" s="1055"/>
      <c r="Z117" s="1055"/>
      <c r="AA117" s="1055"/>
      <c r="AB117" s="1055"/>
      <c r="AC117" s="1055"/>
      <c r="AD117" s="1055"/>
      <c r="AE117" s="1055"/>
      <c r="AF117" s="1055"/>
      <c r="AG117" s="1055"/>
      <c r="AH117" s="1055"/>
      <c r="AI117" s="1055"/>
      <c r="AJ117" s="1074"/>
      <c r="AK117" s="1074"/>
      <c r="AL117" s="979">
        <v>1</v>
      </c>
      <c r="AM117" s="268"/>
      <c r="AN117" s="268"/>
    </row>
    <row r="118" spans="1:40" customFormat="1" ht="30" customHeight="1">
      <c r="A118" s="1074"/>
      <c r="B118" s="1074"/>
      <c r="C118" s="1074"/>
      <c r="D118" s="971" t="s">
        <v>1410</v>
      </c>
      <c r="E118" s="971"/>
      <c r="F118" s="971"/>
      <c r="G118" s="971"/>
      <c r="H118" s="971"/>
      <c r="I118" s="971"/>
      <c r="J118" s="971"/>
      <c r="K118" s="971"/>
      <c r="L118" s="971"/>
      <c r="M118" s="971"/>
      <c r="N118" s="971"/>
      <c r="O118" s="971"/>
      <c r="P118" s="1109"/>
      <c r="Q118" s="1109"/>
      <c r="R118" s="1109"/>
      <c r="S118" s="1109"/>
      <c r="T118" s="1074"/>
      <c r="U118" s="1074"/>
      <c r="V118" s="1074"/>
      <c r="W118" s="1074"/>
      <c r="X118" s="1074"/>
      <c r="Y118" s="1055"/>
      <c r="Z118" s="1055"/>
      <c r="AA118" s="1055"/>
      <c r="AB118" s="1055"/>
      <c r="AC118" s="1055"/>
      <c r="AD118" s="1055"/>
      <c r="AE118" s="1055"/>
      <c r="AF118" s="1055"/>
      <c r="AG118" s="1055"/>
      <c r="AH118" s="1055"/>
      <c r="AI118" s="1055"/>
      <c r="AJ118" s="1074"/>
      <c r="AK118" s="1074"/>
      <c r="AL118" s="979">
        <v>1</v>
      </c>
      <c r="AM118" s="268"/>
      <c r="AN118" s="268"/>
    </row>
    <row r="119" spans="1:40" customFormat="1" ht="30" customHeight="1">
      <c r="A119" s="1074"/>
      <c r="B119" s="1074"/>
      <c r="C119" s="1074"/>
      <c r="D119" s="971" t="s">
        <v>1409</v>
      </c>
      <c r="E119" s="971"/>
      <c r="F119" s="971"/>
      <c r="G119" s="971"/>
      <c r="H119" s="971"/>
      <c r="I119" s="971"/>
      <c r="J119" s="971"/>
      <c r="K119" s="971"/>
      <c r="L119" s="971"/>
      <c r="M119" s="971"/>
      <c r="N119" s="971"/>
      <c r="O119" s="971"/>
      <c r="P119" s="1109"/>
      <c r="Q119" s="1109"/>
      <c r="R119" s="1109"/>
      <c r="S119" s="1109"/>
      <c r="T119" s="1074"/>
      <c r="U119" s="1074"/>
      <c r="V119" s="1074"/>
      <c r="W119" s="1074"/>
      <c r="X119" s="1074"/>
      <c r="Y119" s="1074"/>
      <c r="Z119" s="1074"/>
      <c r="AA119" s="1074"/>
      <c r="AB119" s="1074"/>
      <c r="AC119" s="1074"/>
      <c r="AD119" s="1074"/>
      <c r="AE119" s="1074"/>
      <c r="AF119" s="1074"/>
      <c r="AG119" s="1074"/>
      <c r="AH119" s="1074"/>
      <c r="AI119" s="1074"/>
      <c r="AJ119" s="1074"/>
      <c r="AK119" s="1074"/>
      <c r="AL119" s="979">
        <v>1</v>
      </c>
      <c r="AM119" s="268"/>
      <c r="AN119" s="268"/>
    </row>
    <row r="120" spans="1:40" customFormat="1" ht="30" customHeight="1">
      <c r="A120" s="1074"/>
      <c r="B120" s="1074"/>
      <c r="C120" s="1074"/>
      <c r="D120" s="1110" t="s">
        <v>1408</v>
      </c>
      <c r="E120" s="971"/>
      <c r="F120" s="971"/>
      <c r="G120" s="971"/>
      <c r="H120" s="971"/>
      <c r="I120" s="971"/>
      <c r="J120" s="971"/>
      <c r="K120" s="971"/>
      <c r="L120" s="971"/>
      <c r="M120" s="971"/>
      <c r="N120" s="971"/>
      <c r="O120" s="971"/>
      <c r="P120" s="1109"/>
      <c r="Q120" s="1109"/>
      <c r="R120" s="1109"/>
      <c r="S120" s="1109"/>
      <c r="T120" s="1074"/>
      <c r="U120" s="1074"/>
      <c r="V120" s="1074"/>
      <c r="W120" s="1074"/>
      <c r="X120" s="1074"/>
      <c r="Y120" s="1074"/>
      <c r="Z120" s="1074"/>
      <c r="AA120" s="1074"/>
      <c r="AB120" s="1074"/>
      <c r="AC120" s="1074"/>
      <c r="AD120" s="1074"/>
      <c r="AE120" s="1074"/>
      <c r="AF120" s="1074"/>
      <c r="AG120" s="1074"/>
      <c r="AH120" s="1074"/>
      <c r="AI120" s="1074"/>
      <c r="AJ120" s="1074"/>
      <c r="AK120" s="1074"/>
      <c r="AL120" s="979">
        <v>1</v>
      </c>
      <c r="AM120" s="268"/>
      <c r="AN120" s="268"/>
    </row>
    <row r="121" spans="1:40" customFormat="1" ht="30" customHeight="1">
      <c r="A121" s="1074"/>
      <c r="B121" s="1074"/>
      <c r="C121" s="1074"/>
      <c r="D121" s="1110" t="s">
        <v>1407</v>
      </c>
      <c r="E121" s="971"/>
      <c r="F121" s="971"/>
      <c r="G121" s="971"/>
      <c r="H121" s="971"/>
      <c r="I121" s="971"/>
      <c r="J121" s="971"/>
      <c r="K121" s="971"/>
      <c r="L121" s="971"/>
      <c r="M121" s="971"/>
      <c r="N121" s="971"/>
      <c r="O121" s="971"/>
      <c r="P121" s="1109"/>
      <c r="Q121" s="1109"/>
      <c r="R121" s="1109"/>
      <c r="S121" s="1109"/>
      <c r="T121" s="1074"/>
      <c r="U121" s="1074"/>
      <c r="V121" s="1074"/>
      <c r="W121" s="1074"/>
      <c r="X121" s="1074"/>
      <c r="Y121" s="1074"/>
      <c r="Z121" s="1074"/>
      <c r="AA121" s="1074"/>
      <c r="AB121" s="1074"/>
      <c r="AC121" s="1074"/>
      <c r="AD121" s="1074"/>
      <c r="AE121" s="1074"/>
      <c r="AF121" s="1074"/>
      <c r="AG121" s="1074"/>
      <c r="AH121" s="1074"/>
      <c r="AI121" s="1074"/>
      <c r="AJ121" s="1074"/>
      <c r="AK121" s="1074"/>
      <c r="AL121" s="979">
        <v>1</v>
      </c>
      <c r="AM121" s="268"/>
      <c r="AN121" s="268"/>
    </row>
    <row r="122" spans="1:40" customFormat="1" ht="30" customHeight="1">
      <c r="A122" s="1074"/>
      <c r="B122" s="1074"/>
      <c r="C122" s="1074"/>
      <c r="D122" s="1074"/>
      <c r="E122" s="1074"/>
      <c r="F122" s="1074"/>
      <c r="G122" s="1074"/>
      <c r="H122" s="1074"/>
      <c r="I122" s="1074"/>
      <c r="J122" s="1074"/>
      <c r="K122" s="1074"/>
      <c r="L122" s="1074"/>
      <c r="M122" s="1074"/>
      <c r="N122" s="1074"/>
      <c r="O122" s="1074"/>
      <c r="P122" s="1074"/>
      <c r="Q122" s="1074"/>
      <c r="R122" s="1074"/>
      <c r="S122" s="1074"/>
      <c r="T122" s="1074"/>
      <c r="U122" s="1074"/>
      <c r="V122" s="1074"/>
      <c r="W122" s="1074"/>
      <c r="X122" s="1074"/>
      <c r="Y122" s="1074"/>
      <c r="Z122" s="1074"/>
      <c r="AA122" s="1074"/>
      <c r="AB122" s="1074"/>
      <c r="AC122" s="1074"/>
      <c r="AD122" s="1074"/>
      <c r="AE122" s="1074"/>
      <c r="AF122" s="1074"/>
      <c r="AG122" s="1074"/>
      <c r="AH122" s="1074"/>
      <c r="AI122" s="1074"/>
      <c r="AJ122" s="1074"/>
      <c r="AK122" s="1074"/>
      <c r="AL122" s="979">
        <v>1</v>
      </c>
      <c r="AM122" s="268"/>
      <c r="AN122" s="268"/>
    </row>
    <row r="123" spans="1:40" customFormat="1" ht="30" customHeight="1">
      <c r="A123" s="1074"/>
      <c r="B123" s="1074"/>
      <c r="C123" s="1074"/>
      <c r="D123" s="1108" t="s">
        <v>1406</v>
      </c>
      <c r="E123" s="1104"/>
      <c r="F123" s="1104"/>
      <c r="G123" s="1104"/>
      <c r="H123" s="1104"/>
      <c r="I123" s="1104"/>
      <c r="J123" s="1104"/>
      <c r="K123" s="1104"/>
      <c r="L123" s="1104"/>
      <c r="M123" s="1104"/>
      <c r="N123" s="1104"/>
      <c r="O123" s="1104"/>
      <c r="P123" s="1103"/>
      <c r="Q123" s="1103"/>
      <c r="R123" s="1103"/>
      <c r="S123" s="1103"/>
      <c r="T123" s="1074"/>
      <c r="U123" s="1074"/>
      <c r="V123" s="1074"/>
      <c r="W123" s="1074"/>
      <c r="X123" s="1074"/>
      <c r="Y123" s="1074"/>
      <c r="Z123" s="1074"/>
      <c r="AA123" s="1074"/>
      <c r="AB123" s="1074"/>
      <c r="AC123" s="1074"/>
      <c r="AD123" s="1074"/>
      <c r="AE123" s="1074"/>
      <c r="AF123" s="1074"/>
      <c r="AG123" s="1074"/>
      <c r="AH123" s="1074"/>
      <c r="AI123" s="1074"/>
      <c r="AJ123" s="1074"/>
      <c r="AK123" s="1074"/>
      <c r="AL123" s="979">
        <v>1</v>
      </c>
      <c r="AM123" s="268"/>
      <c r="AN123" s="268"/>
    </row>
    <row r="124" spans="1:40" customFormat="1" ht="30" customHeight="1">
      <c r="A124" s="1074"/>
      <c r="B124" s="1074"/>
      <c r="C124" s="1074"/>
      <c r="D124" s="1107" t="s">
        <v>1405</v>
      </c>
      <c r="E124" s="1104"/>
      <c r="F124" s="1104"/>
      <c r="G124" s="1104"/>
      <c r="H124" s="1104"/>
      <c r="I124" s="1104"/>
      <c r="J124" s="1104"/>
      <c r="K124" s="1104"/>
      <c r="L124" s="1104"/>
      <c r="M124" s="1104"/>
      <c r="N124" s="1104"/>
      <c r="O124" s="1104"/>
      <c r="P124" s="1103"/>
      <c r="Q124" s="1103"/>
      <c r="R124" s="1103"/>
      <c r="S124" s="1103"/>
      <c r="T124" s="1074"/>
      <c r="U124" s="1074"/>
      <c r="V124" s="1074"/>
      <c r="W124" s="1074"/>
      <c r="X124" s="1074"/>
      <c r="Y124" s="1074"/>
      <c r="Z124" s="1074"/>
      <c r="AA124" s="1074"/>
      <c r="AB124" s="1074"/>
      <c r="AC124" s="1074"/>
      <c r="AD124" s="1074"/>
      <c r="AE124" s="1074"/>
      <c r="AF124" s="1074"/>
      <c r="AG124" s="1074"/>
      <c r="AH124" s="1074"/>
      <c r="AI124" s="1074"/>
      <c r="AJ124" s="1074"/>
      <c r="AK124" s="1074"/>
      <c r="AL124" s="979">
        <v>1</v>
      </c>
      <c r="AM124" s="268"/>
      <c r="AN124" s="268"/>
    </row>
    <row r="125" spans="1:40" customFormat="1" ht="30" customHeight="1">
      <c r="A125" s="1074"/>
      <c r="B125" s="1074"/>
      <c r="C125" s="1074"/>
      <c r="D125" s="1107" t="s">
        <v>1404</v>
      </c>
      <c r="E125" s="1104"/>
      <c r="F125" s="1104"/>
      <c r="G125" s="1104"/>
      <c r="H125" s="1104"/>
      <c r="I125" s="1104"/>
      <c r="J125" s="1104"/>
      <c r="K125" s="1104"/>
      <c r="L125" s="1104"/>
      <c r="M125" s="1104"/>
      <c r="N125" s="1104"/>
      <c r="O125" s="1104"/>
      <c r="P125" s="1103"/>
      <c r="Q125" s="1103"/>
      <c r="R125" s="1103"/>
      <c r="S125" s="1103"/>
      <c r="T125" s="1074"/>
      <c r="U125" s="1074"/>
      <c r="V125" s="1074"/>
      <c r="W125" s="1074"/>
      <c r="X125" s="1074"/>
      <c r="Y125" s="1074"/>
      <c r="Z125" s="1074"/>
      <c r="AA125" s="1074"/>
      <c r="AB125" s="1074"/>
      <c r="AC125" s="1074"/>
      <c r="AD125" s="1074"/>
      <c r="AE125" s="1074"/>
      <c r="AF125" s="1074"/>
      <c r="AG125" s="1074"/>
      <c r="AH125" s="1074"/>
      <c r="AI125" s="1074"/>
      <c r="AJ125" s="1074"/>
      <c r="AK125" s="1074"/>
      <c r="AL125" s="979">
        <v>1</v>
      </c>
      <c r="AM125" s="268"/>
      <c r="AN125" s="268"/>
    </row>
    <row r="126" spans="1:40" customFormat="1" ht="30" customHeight="1">
      <c r="A126" s="1074"/>
      <c r="B126" s="1074"/>
      <c r="C126" s="1074"/>
      <c r="D126" s="1107" t="s">
        <v>1403</v>
      </c>
      <c r="E126" s="1104"/>
      <c r="F126" s="1104"/>
      <c r="G126" s="1104"/>
      <c r="H126" s="1104"/>
      <c r="I126" s="1104"/>
      <c r="J126" s="1104"/>
      <c r="K126" s="1104"/>
      <c r="L126" s="1104"/>
      <c r="M126" s="1104"/>
      <c r="N126" s="1104"/>
      <c r="O126" s="1104"/>
      <c r="P126" s="1103"/>
      <c r="Q126" s="1103"/>
      <c r="R126" s="1103"/>
      <c r="S126" s="1103"/>
      <c r="T126" s="1074"/>
      <c r="U126" s="1074"/>
      <c r="V126" s="1074"/>
      <c r="W126" s="1074"/>
      <c r="X126" s="1074"/>
      <c r="Y126" s="1074"/>
      <c r="Z126" s="1074"/>
      <c r="AA126" s="1074"/>
      <c r="AB126" s="1074"/>
      <c r="AC126" s="1074"/>
      <c r="AD126" s="1074"/>
      <c r="AE126" s="1074"/>
      <c r="AF126" s="1074"/>
      <c r="AG126" s="1074"/>
      <c r="AH126" s="1074"/>
      <c r="AI126" s="1074"/>
      <c r="AJ126" s="1074"/>
      <c r="AK126" s="1074"/>
      <c r="AL126" s="979">
        <v>1</v>
      </c>
      <c r="AM126" s="268"/>
      <c r="AN126" s="268"/>
    </row>
    <row r="127" spans="1:40" customFormat="1" ht="30" customHeight="1">
      <c r="A127" s="1074"/>
      <c r="B127" s="1074"/>
      <c r="C127" s="1074"/>
      <c r="D127" s="1106" t="s">
        <v>1402</v>
      </c>
      <c r="E127" s="1104"/>
      <c r="F127" s="1104"/>
      <c r="G127" s="1104"/>
      <c r="H127" s="1104"/>
      <c r="I127" s="1104"/>
      <c r="J127" s="1104"/>
      <c r="K127" s="1104"/>
      <c r="L127" s="1104"/>
      <c r="M127" s="1104"/>
      <c r="N127" s="1104"/>
      <c r="O127" s="1104"/>
      <c r="P127" s="1103"/>
      <c r="Q127" s="1103"/>
      <c r="R127" s="1103"/>
      <c r="S127" s="1103"/>
      <c r="T127" s="1074"/>
      <c r="U127" s="1074"/>
      <c r="V127" s="1074"/>
      <c r="W127" s="1074"/>
      <c r="X127" s="1074"/>
      <c r="Y127" s="1074"/>
      <c r="Z127" s="1074"/>
      <c r="AA127" s="1074"/>
      <c r="AB127" s="1074"/>
      <c r="AC127" s="1074"/>
      <c r="AD127" s="1074"/>
      <c r="AE127" s="1074"/>
      <c r="AF127" s="1074"/>
      <c r="AG127" s="1074"/>
      <c r="AH127" s="1074"/>
      <c r="AI127" s="1074"/>
      <c r="AJ127" s="1074"/>
      <c r="AK127" s="1074"/>
      <c r="AL127" s="979">
        <v>1</v>
      </c>
      <c r="AM127" s="268"/>
      <c r="AN127" s="268"/>
    </row>
    <row r="128" spans="1:40" customFormat="1" ht="30" customHeight="1">
      <c r="A128" s="1074"/>
      <c r="B128" s="1074"/>
      <c r="C128" s="1074"/>
      <c r="D128" s="1105" t="s">
        <v>1401</v>
      </c>
      <c r="E128" s="1104"/>
      <c r="F128" s="1104"/>
      <c r="G128" s="1104"/>
      <c r="H128" s="1104"/>
      <c r="I128" s="1104"/>
      <c r="J128" s="1104"/>
      <c r="K128" s="1104"/>
      <c r="L128" s="1104"/>
      <c r="M128" s="1104"/>
      <c r="N128" s="1104"/>
      <c r="O128" s="1104"/>
      <c r="P128" s="1103"/>
      <c r="Q128" s="1103"/>
      <c r="R128" s="1103"/>
      <c r="S128" s="1103"/>
      <c r="T128" s="1074"/>
      <c r="U128" s="1074"/>
      <c r="V128" s="1074"/>
      <c r="W128" s="1074"/>
      <c r="X128" s="1074"/>
      <c r="Y128" s="1074"/>
      <c r="Z128" s="1074"/>
      <c r="AA128" s="1074"/>
      <c r="AB128" s="1074"/>
      <c r="AC128" s="1074"/>
      <c r="AD128" s="1074"/>
      <c r="AE128" s="1074"/>
      <c r="AF128" s="1074"/>
      <c r="AG128" s="1074"/>
      <c r="AH128" s="1074"/>
      <c r="AI128" s="1074"/>
      <c r="AJ128" s="1074"/>
      <c r="AK128" s="1074"/>
      <c r="AL128" s="979">
        <v>1</v>
      </c>
      <c r="AM128" s="268"/>
      <c r="AN128" s="268"/>
    </row>
    <row r="129" spans="1:40" customFormat="1" ht="30" customHeight="1">
      <c r="A129" s="1074"/>
      <c r="B129" s="1074"/>
      <c r="C129" s="1074"/>
      <c r="D129" s="1105" t="s">
        <v>1400</v>
      </c>
      <c r="E129" s="1104"/>
      <c r="F129" s="1104"/>
      <c r="G129" s="1104"/>
      <c r="H129" s="1104"/>
      <c r="I129" s="1104"/>
      <c r="J129" s="1104"/>
      <c r="K129" s="1104"/>
      <c r="L129" s="1104"/>
      <c r="M129" s="1104"/>
      <c r="N129" s="1104"/>
      <c r="O129" s="1104"/>
      <c r="P129" s="1103"/>
      <c r="Q129" s="1103"/>
      <c r="R129" s="1103"/>
      <c r="S129" s="1103"/>
      <c r="T129" s="1074"/>
      <c r="U129" s="1074"/>
      <c r="V129" s="1074"/>
      <c r="W129" s="1074"/>
      <c r="X129" s="1074"/>
      <c r="Y129" s="1074"/>
      <c r="Z129" s="1074"/>
      <c r="AA129" s="1074"/>
      <c r="AB129" s="1074"/>
      <c r="AC129" s="1074"/>
      <c r="AD129" s="1074"/>
      <c r="AE129" s="1074"/>
      <c r="AF129" s="1074"/>
      <c r="AG129" s="1074"/>
      <c r="AH129" s="1074"/>
      <c r="AI129" s="1074"/>
      <c r="AJ129" s="1074"/>
      <c r="AK129" s="1074"/>
      <c r="AL129" s="979">
        <v>1</v>
      </c>
      <c r="AM129" s="268"/>
      <c r="AN129" s="268"/>
    </row>
    <row r="130" spans="1:40" customFormat="1" ht="30" customHeight="1">
      <c r="A130" s="1074"/>
      <c r="B130" s="1074"/>
      <c r="C130" s="1074"/>
      <c r="D130" s="1074"/>
      <c r="E130" s="1074"/>
      <c r="F130" s="1074"/>
      <c r="G130" s="1074"/>
      <c r="H130" s="1074"/>
      <c r="I130" s="1074"/>
      <c r="J130" s="1074"/>
      <c r="K130" s="1074"/>
      <c r="L130" s="1074"/>
      <c r="M130" s="1074"/>
      <c r="N130" s="1074"/>
      <c r="O130" s="1074"/>
      <c r="P130" s="1074"/>
      <c r="Q130" s="1074"/>
      <c r="R130" s="1074"/>
      <c r="S130" s="1074"/>
      <c r="T130" s="1074"/>
      <c r="U130" s="1074"/>
      <c r="V130" s="1074"/>
      <c r="W130" s="1074"/>
      <c r="X130" s="1074"/>
      <c r="Y130" s="1074"/>
      <c r="Z130" s="1074"/>
      <c r="AA130" s="1074"/>
      <c r="AB130" s="1074"/>
      <c r="AC130" s="1074"/>
      <c r="AD130" s="1074"/>
      <c r="AE130" s="1074"/>
      <c r="AF130" s="1074"/>
      <c r="AG130" s="1074"/>
      <c r="AH130" s="1074"/>
      <c r="AI130" s="1074"/>
      <c r="AJ130" s="1074"/>
      <c r="AK130" s="1074"/>
      <c r="AL130" s="979">
        <v>1</v>
      </c>
      <c r="AM130" s="268"/>
      <c r="AN130" s="268"/>
    </row>
    <row r="131" spans="1:40" customFormat="1" ht="30" customHeight="1">
      <c r="A131" s="1074"/>
      <c r="B131" s="1074"/>
      <c r="C131" s="1074"/>
      <c r="D131" s="1102" t="s">
        <v>1399</v>
      </c>
      <c r="E131" s="1102"/>
      <c r="F131" s="1102"/>
      <c r="G131" s="1102"/>
      <c r="H131" s="1102"/>
      <c r="I131" s="1102"/>
      <c r="J131" s="1102"/>
      <c r="K131" s="1102"/>
      <c r="L131" s="1102"/>
      <c r="M131" s="1102"/>
      <c r="N131" s="1102"/>
      <c r="O131" s="1102"/>
      <c r="P131" s="1101"/>
      <c r="Q131" s="1101"/>
      <c r="R131" s="1101"/>
      <c r="S131" s="1101"/>
      <c r="T131" s="1074"/>
      <c r="U131" s="1074"/>
      <c r="V131" s="1074"/>
      <c r="W131" s="1074"/>
      <c r="X131" s="1074"/>
      <c r="Y131" s="1074"/>
      <c r="Z131" s="1074"/>
      <c r="AA131" s="1074"/>
      <c r="AB131" s="1074"/>
      <c r="AC131" s="1074"/>
      <c r="AD131" s="1074"/>
      <c r="AE131" s="1074"/>
      <c r="AF131" s="1074"/>
      <c r="AG131" s="1074"/>
      <c r="AH131" s="1074"/>
      <c r="AI131" s="1074"/>
      <c r="AJ131" s="1074"/>
      <c r="AK131" s="1074"/>
      <c r="AL131" s="979">
        <v>1</v>
      </c>
      <c r="AM131" s="268"/>
      <c r="AN131" s="268"/>
    </row>
    <row r="132" spans="1:40" customFormat="1" ht="30" customHeight="1">
      <c r="A132" s="1074"/>
      <c r="B132" s="1074"/>
      <c r="C132" s="1074"/>
      <c r="D132" s="1102" t="s">
        <v>1398</v>
      </c>
      <c r="E132" s="1102"/>
      <c r="F132" s="1102"/>
      <c r="G132" s="1102"/>
      <c r="H132" s="1102"/>
      <c r="I132" s="1102"/>
      <c r="J132" s="1102"/>
      <c r="K132" s="1102"/>
      <c r="L132" s="1102"/>
      <c r="M132" s="1102"/>
      <c r="N132" s="1102"/>
      <c r="O132" s="1102"/>
      <c r="P132" s="1101"/>
      <c r="Q132" s="1101"/>
      <c r="R132" s="1101"/>
      <c r="S132" s="1101"/>
      <c r="T132" s="1074"/>
      <c r="U132" s="1074"/>
      <c r="V132" s="1074"/>
      <c r="W132" s="1074"/>
      <c r="X132" s="1074"/>
      <c r="Y132" s="1074"/>
      <c r="Z132" s="1074"/>
      <c r="AA132" s="1074"/>
      <c r="AB132" s="1074"/>
      <c r="AC132" s="1074"/>
      <c r="AD132" s="1074"/>
      <c r="AE132" s="1074"/>
      <c r="AF132" s="1074"/>
      <c r="AG132" s="1074"/>
      <c r="AH132" s="1074"/>
      <c r="AI132" s="1074"/>
      <c r="AJ132" s="1074"/>
      <c r="AK132" s="1074"/>
      <c r="AL132" s="979">
        <v>1</v>
      </c>
      <c r="AM132" s="268"/>
      <c r="AN132" s="268"/>
    </row>
    <row r="133" spans="1:40" customFormat="1" ht="30" customHeight="1">
      <c r="A133" s="1074"/>
      <c r="B133" s="1074"/>
      <c r="C133" s="1074"/>
      <c r="D133" s="1102" t="s">
        <v>1397</v>
      </c>
      <c r="E133" s="1102"/>
      <c r="F133" s="1102"/>
      <c r="G133" s="1102"/>
      <c r="H133" s="1102"/>
      <c r="I133" s="1102"/>
      <c r="J133" s="1102"/>
      <c r="K133" s="1102"/>
      <c r="L133" s="1102"/>
      <c r="M133" s="1102"/>
      <c r="N133" s="1102"/>
      <c r="O133" s="1102"/>
      <c r="P133" s="1101"/>
      <c r="Q133" s="1101"/>
      <c r="R133" s="1101"/>
      <c r="S133" s="1101"/>
      <c r="T133" s="1074"/>
      <c r="U133" s="1074"/>
      <c r="V133" s="1074"/>
      <c r="W133" s="1074"/>
      <c r="X133" s="1074"/>
      <c r="Y133" s="1074"/>
      <c r="Z133" s="1074"/>
      <c r="AA133" s="1074"/>
      <c r="AB133" s="1074"/>
      <c r="AC133" s="1074"/>
      <c r="AD133" s="1074"/>
      <c r="AE133" s="1074"/>
      <c r="AF133" s="1074"/>
      <c r="AG133" s="1074"/>
      <c r="AH133" s="1074"/>
      <c r="AI133" s="1074"/>
      <c r="AJ133" s="1074"/>
      <c r="AK133" s="1074"/>
      <c r="AL133" s="979">
        <v>1</v>
      </c>
      <c r="AM133" s="268"/>
      <c r="AN133" s="268"/>
    </row>
    <row r="134" spans="1:40" customFormat="1" ht="30" customHeight="1">
      <c r="A134" s="1074"/>
      <c r="B134" s="1074"/>
      <c r="C134" s="1074"/>
      <c r="D134" s="1102" t="s">
        <v>1396</v>
      </c>
      <c r="E134" s="1102"/>
      <c r="F134" s="1102"/>
      <c r="G134" s="1102"/>
      <c r="H134" s="1102"/>
      <c r="I134" s="1102"/>
      <c r="J134" s="1102"/>
      <c r="K134" s="1102"/>
      <c r="L134" s="1102"/>
      <c r="M134" s="1102"/>
      <c r="N134" s="1102"/>
      <c r="O134" s="1102"/>
      <c r="P134" s="1101"/>
      <c r="Q134" s="1101"/>
      <c r="R134" s="1101"/>
      <c r="S134" s="1101"/>
      <c r="T134" s="1074"/>
      <c r="U134" s="1074"/>
      <c r="V134" s="1074"/>
      <c r="W134" s="1074"/>
      <c r="X134" s="1074"/>
      <c r="Y134" s="1074"/>
      <c r="Z134" s="1074"/>
      <c r="AA134" s="1074"/>
      <c r="AB134" s="1074"/>
      <c r="AC134" s="1074"/>
      <c r="AD134" s="1074"/>
      <c r="AE134" s="1074"/>
      <c r="AF134" s="1074"/>
      <c r="AG134" s="1074"/>
      <c r="AH134" s="1074"/>
      <c r="AI134" s="1074"/>
      <c r="AJ134" s="1074"/>
      <c r="AK134" s="1074"/>
      <c r="AL134" s="979">
        <v>1</v>
      </c>
      <c r="AM134" s="268"/>
      <c r="AN134" s="268"/>
    </row>
    <row r="135" spans="1:40" customFormat="1" ht="30" customHeight="1">
      <c r="A135" s="1074"/>
      <c r="B135" s="1074"/>
      <c r="C135" s="1074"/>
      <c r="D135" s="1102"/>
      <c r="E135" s="1102"/>
      <c r="F135" s="1102"/>
      <c r="G135" s="1102"/>
      <c r="H135" s="1102"/>
      <c r="I135" s="1102"/>
      <c r="J135" s="1102"/>
      <c r="K135" s="1102"/>
      <c r="L135" s="1102"/>
      <c r="M135" s="1102"/>
      <c r="N135" s="1102"/>
      <c r="O135" s="1102"/>
      <c r="P135" s="1101"/>
      <c r="Q135" s="1101"/>
      <c r="R135" s="1101"/>
      <c r="S135" s="1101"/>
      <c r="T135" s="1074"/>
      <c r="U135" s="1074"/>
      <c r="V135" s="1074"/>
      <c r="W135" s="1074"/>
      <c r="X135" s="1074"/>
      <c r="Y135" s="1074"/>
      <c r="Z135" s="1074"/>
      <c r="AA135" s="1074"/>
      <c r="AB135" s="1074"/>
      <c r="AC135" s="1074"/>
      <c r="AD135" s="1074"/>
      <c r="AE135" s="1074"/>
      <c r="AF135" s="1074"/>
      <c r="AG135" s="1074"/>
      <c r="AH135" s="1074"/>
      <c r="AI135" s="1074"/>
      <c r="AJ135" s="1074"/>
      <c r="AK135" s="1074"/>
      <c r="AL135" s="979">
        <v>1</v>
      </c>
      <c r="AM135" s="268"/>
      <c r="AN135" s="268"/>
    </row>
    <row r="136" spans="1:40" customFormat="1" ht="30" customHeight="1">
      <c r="A136" s="1074"/>
      <c r="B136" s="1074"/>
      <c r="C136" s="1074"/>
      <c r="D136" s="1074"/>
      <c r="E136" s="1074"/>
      <c r="F136" s="1074"/>
      <c r="G136" s="1074"/>
      <c r="H136" s="1074"/>
      <c r="I136" s="1074"/>
      <c r="J136" s="1074"/>
      <c r="K136" s="1074"/>
      <c r="L136" s="1074"/>
      <c r="M136" s="1074"/>
      <c r="N136" s="1074"/>
      <c r="O136" s="1074"/>
      <c r="P136" s="1074"/>
      <c r="Q136" s="1074"/>
      <c r="R136" s="1074"/>
      <c r="S136" s="1074"/>
      <c r="T136" s="1074"/>
      <c r="U136" s="1074"/>
      <c r="V136" s="1074"/>
      <c r="W136" s="1074"/>
      <c r="X136" s="1074"/>
      <c r="Y136" s="1074"/>
      <c r="Z136" s="1074"/>
      <c r="AA136" s="1074"/>
      <c r="AB136" s="1074"/>
      <c r="AC136" s="1074"/>
      <c r="AD136" s="1074"/>
      <c r="AE136" s="1074"/>
      <c r="AF136" s="1074"/>
      <c r="AG136" s="1074"/>
      <c r="AH136" s="1074"/>
      <c r="AI136" s="1074"/>
      <c r="AJ136" s="1074"/>
      <c r="AK136" s="1074"/>
      <c r="AL136" s="979">
        <v>1</v>
      </c>
      <c r="AM136" s="268"/>
      <c r="AN136" s="268"/>
    </row>
    <row r="137" spans="1:40" ht="27.75" thickBot="1">
      <c r="A137" s="1014"/>
      <c r="B137" s="1074"/>
      <c r="C137" s="1078"/>
      <c r="D137" s="1077"/>
      <c r="E137" s="1076"/>
      <c r="F137" s="1076"/>
      <c r="G137" s="1076"/>
      <c r="H137" s="1076"/>
      <c r="I137" s="1076"/>
      <c r="J137" s="1076"/>
      <c r="K137" s="1076"/>
      <c r="L137" s="1076"/>
      <c r="M137" s="1076"/>
      <c r="N137" s="1076"/>
      <c r="O137" s="1075"/>
      <c r="P137" s="1075"/>
      <c r="Q137" s="1075"/>
      <c r="R137" s="1075"/>
      <c r="S137" s="1075"/>
      <c r="T137" s="1075"/>
      <c r="U137" s="1075"/>
      <c r="V137" s="1075"/>
      <c r="W137" s="1075"/>
      <c r="X137" s="1075"/>
      <c r="Y137" s="1074"/>
      <c r="Z137" s="1074"/>
      <c r="AA137" s="1074"/>
      <c r="AB137" s="1074"/>
      <c r="AC137" s="1074"/>
      <c r="AD137" s="1074"/>
      <c r="AE137" s="1074"/>
      <c r="AF137" s="1074"/>
      <c r="AG137" s="1074"/>
      <c r="AH137" s="1074"/>
      <c r="AI137" s="1074"/>
      <c r="AJ137" s="1074"/>
      <c r="AK137" s="1074"/>
      <c r="AL137" s="979">
        <v>1</v>
      </c>
    </row>
    <row r="138" spans="1:40" s="1080" customFormat="1" ht="30" customHeight="1">
      <c r="A138" s="986"/>
      <c r="B138" s="1074"/>
      <c r="C138" s="1084"/>
      <c r="D138" s="1785" t="s">
        <v>1395</v>
      </c>
      <c r="E138" s="1786"/>
      <c r="F138" s="1786"/>
      <c r="G138" s="1786"/>
      <c r="H138" s="1786"/>
      <c r="I138" s="1786"/>
      <c r="J138" s="1786"/>
      <c r="K138" s="1100"/>
      <c r="L138" s="1076"/>
      <c r="M138" s="1076"/>
      <c r="N138" s="1076"/>
      <c r="O138" s="1084"/>
      <c r="P138" s="1099" t="s">
        <v>1394</v>
      </c>
      <c r="Q138" s="1098"/>
      <c r="R138" s="1098"/>
      <c r="S138" s="1098"/>
      <c r="T138" s="1098"/>
      <c r="U138" s="1098"/>
      <c r="V138" s="1098"/>
      <c r="W138" s="1097"/>
      <c r="X138" s="1081"/>
      <c r="Y138" s="1074"/>
      <c r="Z138" s="1074"/>
      <c r="AA138" s="1074"/>
      <c r="AB138" s="1074"/>
      <c r="AC138" s="1074"/>
      <c r="AD138" s="1074"/>
      <c r="AE138" s="1074"/>
      <c r="AF138" s="1074"/>
      <c r="AG138" s="1074"/>
      <c r="AH138" s="1074"/>
      <c r="AI138" s="1074"/>
      <c r="AJ138" s="1074"/>
      <c r="AK138" s="1074"/>
      <c r="AL138" s="979">
        <v>1</v>
      </c>
      <c r="AM138" s="268"/>
      <c r="AN138" s="268"/>
    </row>
    <row r="139" spans="1:40" s="1080" customFormat="1" ht="30" customHeight="1">
      <c r="A139" s="986"/>
      <c r="B139" s="1074"/>
      <c r="C139" s="1084"/>
      <c r="D139" s="1087" t="s">
        <v>1393</v>
      </c>
      <c r="E139" s="1096"/>
      <c r="F139" s="1096"/>
      <c r="G139" s="1096"/>
      <c r="H139" s="1096"/>
      <c r="I139" s="1096"/>
      <c r="J139" s="1096"/>
      <c r="K139" s="185"/>
      <c r="L139" s="1076"/>
      <c r="M139" s="1076"/>
      <c r="N139" s="1076"/>
      <c r="O139" s="1084"/>
      <c r="P139" s="1095" t="s">
        <v>1392</v>
      </c>
      <c r="Q139" s="1094"/>
      <c r="R139" s="1094"/>
      <c r="S139" s="1094"/>
      <c r="T139" s="1094"/>
      <c r="U139" s="1094"/>
      <c r="V139" s="1094"/>
      <c r="W139" s="1093"/>
      <c r="X139" s="1081"/>
      <c r="Y139" s="1074"/>
      <c r="Z139" s="1074"/>
      <c r="AA139" s="1074"/>
      <c r="AB139" s="1074"/>
      <c r="AC139" s="1074"/>
      <c r="AD139" s="1074"/>
      <c r="AE139" s="1074"/>
      <c r="AF139" s="1074"/>
      <c r="AG139" s="1074"/>
      <c r="AH139" s="1074"/>
      <c r="AI139" s="1074"/>
      <c r="AJ139" s="1074"/>
      <c r="AK139" s="1074"/>
      <c r="AL139" s="979">
        <v>1</v>
      </c>
      <c r="AM139" s="268"/>
      <c r="AN139" s="268"/>
    </row>
    <row r="140" spans="1:40" s="1080" customFormat="1" ht="30" customHeight="1">
      <c r="A140" s="986"/>
      <c r="B140" s="1074"/>
      <c r="C140" s="1084"/>
      <c r="D140" s="1087"/>
      <c r="E140" s="1089"/>
      <c r="F140" s="1089"/>
      <c r="G140" s="1089"/>
      <c r="H140" s="1089"/>
      <c r="I140" s="1089"/>
      <c r="J140" s="1089"/>
      <c r="K140" s="1088"/>
      <c r="L140" s="1076"/>
      <c r="M140" s="1076"/>
      <c r="N140" s="1076"/>
      <c r="O140" s="1084"/>
      <c r="P140" s="1092"/>
      <c r="Q140" s="1091"/>
      <c r="R140" s="1091"/>
      <c r="S140" s="1091"/>
      <c r="T140" s="1091"/>
      <c r="U140" s="1091"/>
      <c r="V140" s="1091"/>
      <c r="W140" s="1090"/>
      <c r="X140" s="1081"/>
      <c r="Y140" s="1074"/>
      <c r="Z140" s="1074"/>
      <c r="AA140" s="1074"/>
      <c r="AB140" s="1074"/>
      <c r="AC140" s="1074"/>
      <c r="AD140" s="1074"/>
      <c r="AE140" s="1074"/>
      <c r="AF140" s="1074"/>
      <c r="AG140" s="1074"/>
      <c r="AH140" s="1074"/>
      <c r="AI140" s="1074"/>
      <c r="AJ140" s="1074"/>
      <c r="AK140" s="1074"/>
      <c r="AL140" s="979">
        <v>1</v>
      </c>
      <c r="AM140" s="268"/>
      <c r="AN140" s="268"/>
    </row>
    <row r="141" spans="1:40" s="1080" customFormat="1" ht="30" customHeight="1">
      <c r="A141" s="986"/>
      <c r="B141" s="1074"/>
      <c r="C141" s="1084"/>
      <c r="D141" s="1087" t="s">
        <v>1391</v>
      </c>
      <c r="E141" s="1089"/>
      <c r="F141" s="1089"/>
      <c r="G141" s="1089"/>
      <c r="H141" s="1089"/>
      <c r="I141" s="1089"/>
      <c r="J141" s="1089"/>
      <c r="K141" s="1088"/>
      <c r="L141" s="1076"/>
      <c r="M141" s="1076"/>
      <c r="N141" s="1076"/>
      <c r="O141" s="1084"/>
      <c r="P141" s="458"/>
      <c r="Q141" s="91"/>
      <c r="R141" s="91"/>
      <c r="S141" s="91"/>
      <c r="T141" s="91"/>
      <c r="U141" s="91"/>
      <c r="V141" s="91"/>
      <c r="W141" s="185"/>
      <c r="X141" s="1081"/>
      <c r="Y141" s="1074"/>
      <c r="Z141" s="1074"/>
      <c r="AA141" s="1074"/>
      <c r="AB141" s="1074"/>
      <c r="AC141" s="1074"/>
      <c r="AD141" s="1074"/>
      <c r="AE141" s="1074"/>
      <c r="AF141" s="1074"/>
      <c r="AG141" s="1074"/>
      <c r="AH141" s="1074"/>
      <c r="AI141" s="1074"/>
      <c r="AJ141" s="1074"/>
      <c r="AK141" s="1074"/>
      <c r="AL141" s="979">
        <v>1</v>
      </c>
      <c r="AM141" s="268"/>
      <c r="AN141" s="268"/>
    </row>
    <row r="142" spans="1:40" s="1080" customFormat="1" ht="30" customHeight="1">
      <c r="A142" s="986"/>
      <c r="B142" s="1074"/>
      <c r="C142" s="1084"/>
      <c r="D142" s="1087"/>
      <c r="E142" s="1086"/>
      <c r="F142" s="1086"/>
      <c r="G142" s="1086"/>
      <c r="H142" s="1086"/>
      <c r="I142" s="1086"/>
      <c r="J142" s="1085"/>
      <c r="K142" s="185"/>
      <c r="L142" s="1076"/>
      <c r="M142" s="1076"/>
      <c r="N142" s="1076"/>
      <c r="O142" s="1084"/>
      <c r="P142" s="458"/>
      <c r="Q142" s="91"/>
      <c r="R142" s="91"/>
      <c r="S142" s="91"/>
      <c r="T142" s="91"/>
      <c r="U142" s="91"/>
      <c r="V142" s="91"/>
      <c r="W142" s="185"/>
      <c r="X142" s="1081"/>
      <c r="Y142" s="1074"/>
      <c r="Z142" s="1074"/>
      <c r="AA142" s="1074"/>
      <c r="AB142" s="1074"/>
      <c r="AC142" s="1074"/>
      <c r="AD142" s="1074"/>
      <c r="AE142" s="1074"/>
      <c r="AF142" s="1074"/>
      <c r="AG142" s="1074"/>
      <c r="AH142" s="1074"/>
      <c r="AI142" s="1074"/>
      <c r="AJ142" s="1074"/>
      <c r="AK142" s="1074"/>
      <c r="AL142" s="979">
        <v>1</v>
      </c>
      <c r="AM142" s="268"/>
      <c r="AN142" s="268"/>
    </row>
    <row r="143" spans="1:40" s="1080" customFormat="1" ht="30" customHeight="1">
      <c r="A143" s="986"/>
      <c r="B143" s="1074"/>
      <c r="C143" s="1084"/>
      <c r="D143" s="1087"/>
      <c r="E143" s="1086"/>
      <c r="F143" s="1086"/>
      <c r="G143" s="1086"/>
      <c r="H143" s="1086"/>
      <c r="I143" s="1086"/>
      <c r="J143" s="1085"/>
      <c r="K143" s="185"/>
      <c r="L143" s="1076"/>
      <c r="M143" s="1076"/>
      <c r="N143" s="1076"/>
      <c r="O143" s="1084"/>
      <c r="P143" s="458"/>
      <c r="Q143" s="91"/>
      <c r="R143" s="91"/>
      <c r="S143" s="91"/>
      <c r="T143" s="91"/>
      <c r="U143" s="91"/>
      <c r="V143" s="91"/>
      <c r="W143" s="185"/>
      <c r="X143" s="1081"/>
      <c r="Y143" s="1074"/>
      <c r="Z143" s="1074"/>
      <c r="AA143" s="1074"/>
      <c r="AB143" s="1074"/>
      <c r="AC143" s="1074"/>
      <c r="AD143" s="1074"/>
      <c r="AE143" s="1074"/>
      <c r="AF143" s="1074"/>
      <c r="AG143" s="1074"/>
      <c r="AH143" s="1074"/>
      <c r="AI143" s="1074"/>
      <c r="AJ143" s="1074"/>
      <c r="AK143" s="1074"/>
      <c r="AL143" s="979">
        <v>1</v>
      </c>
      <c r="AM143" s="268"/>
      <c r="AN143" s="268"/>
    </row>
    <row r="144" spans="1:40" s="1080" customFormat="1" ht="30" customHeight="1">
      <c r="A144" s="986"/>
      <c r="B144" s="1074"/>
      <c r="C144" s="1084"/>
      <c r="D144" s="1087"/>
      <c r="E144" s="1086"/>
      <c r="F144" s="1086"/>
      <c r="G144" s="1086"/>
      <c r="H144" s="1086"/>
      <c r="I144" s="1086"/>
      <c r="J144" s="1085"/>
      <c r="K144" s="185"/>
      <c r="L144" s="1076"/>
      <c r="M144" s="1076"/>
      <c r="N144" s="1076"/>
      <c r="O144" s="1084"/>
      <c r="P144" s="458"/>
      <c r="Q144" s="91"/>
      <c r="R144" s="91"/>
      <c r="S144" s="91"/>
      <c r="T144" s="91"/>
      <c r="U144" s="91"/>
      <c r="V144" s="91"/>
      <c r="W144" s="185"/>
      <c r="X144" s="1081"/>
      <c r="Y144" s="1074"/>
      <c r="Z144" s="1074"/>
      <c r="AA144" s="1074"/>
      <c r="AB144" s="1074"/>
      <c r="AC144" s="1074"/>
      <c r="AD144" s="1074"/>
      <c r="AE144" s="1074"/>
      <c r="AF144" s="1074"/>
      <c r="AG144" s="1074"/>
      <c r="AH144" s="1074"/>
      <c r="AI144" s="1074"/>
      <c r="AJ144" s="1074"/>
      <c r="AK144" s="1074"/>
      <c r="AL144" s="979">
        <v>1</v>
      </c>
      <c r="AM144" s="268"/>
      <c r="AN144" s="268"/>
    </row>
    <row r="145" spans="1:40" s="1080" customFormat="1" ht="30" customHeight="1">
      <c r="A145" s="986"/>
      <c r="B145" s="1074"/>
      <c r="C145" s="1084"/>
      <c r="D145" s="1787" t="s">
        <v>1390</v>
      </c>
      <c r="E145" s="1788"/>
      <c r="F145" s="1788"/>
      <c r="G145" s="1788"/>
      <c r="H145" s="1788"/>
      <c r="I145" s="1788"/>
      <c r="J145" s="1788"/>
      <c r="K145" s="1789"/>
      <c r="L145" s="1076"/>
      <c r="M145" s="1076"/>
      <c r="N145" s="1076"/>
      <c r="O145" s="1084"/>
      <c r="P145" s="458"/>
      <c r="Q145" s="91"/>
      <c r="R145" s="91"/>
      <c r="S145" s="91"/>
      <c r="T145" s="91"/>
      <c r="U145" s="91"/>
      <c r="V145" s="91"/>
      <c r="W145" s="185"/>
      <c r="X145" s="1081"/>
      <c r="Y145" s="1074"/>
      <c r="Z145" s="981"/>
      <c r="AA145" s="981"/>
      <c r="AB145" s="981"/>
      <c r="AC145" s="981"/>
      <c r="AD145" s="981"/>
      <c r="AE145" s="981"/>
      <c r="AF145" s="981"/>
      <c r="AG145" s="981"/>
      <c r="AH145" s="981"/>
      <c r="AI145" s="981"/>
      <c r="AJ145" s="981"/>
      <c r="AK145" s="981"/>
      <c r="AL145" s="979">
        <v>1</v>
      </c>
      <c r="AM145" s="268"/>
      <c r="AN145" s="268"/>
    </row>
    <row r="146" spans="1:40" s="1080" customFormat="1" ht="30" customHeight="1" thickBot="1">
      <c r="A146" s="986"/>
      <c r="B146" s="1074"/>
      <c r="C146" s="1084"/>
      <c r="D146" s="1790"/>
      <c r="E146" s="1791"/>
      <c r="F146" s="1791"/>
      <c r="G146" s="1791"/>
      <c r="H146" s="1791"/>
      <c r="I146" s="1791"/>
      <c r="J146" s="1791"/>
      <c r="K146" s="1792"/>
      <c r="L146" s="1076"/>
      <c r="M146" s="1076"/>
      <c r="N146" s="1076"/>
      <c r="O146" s="1084"/>
      <c r="P146" s="1083"/>
      <c r="Q146" s="706"/>
      <c r="R146" s="706"/>
      <c r="S146" s="706"/>
      <c r="T146" s="706"/>
      <c r="U146" s="706"/>
      <c r="V146" s="706"/>
      <c r="W146" s="1082"/>
      <c r="X146" s="1081"/>
      <c r="Y146" s="1074"/>
      <c r="Z146" s="983"/>
      <c r="AA146" s="983"/>
      <c r="AB146" s="983"/>
      <c r="AC146" s="983"/>
      <c r="AD146" s="983"/>
      <c r="AE146" s="983"/>
      <c r="AF146" s="983"/>
      <c r="AG146" s="983"/>
      <c r="AH146" s="982"/>
      <c r="AI146" s="982"/>
      <c r="AJ146" s="981"/>
      <c r="AK146" s="981"/>
      <c r="AL146" s="979">
        <v>1</v>
      </c>
      <c r="AM146" s="268"/>
      <c r="AN146" s="268"/>
    </row>
    <row r="147" spans="1:40" ht="27">
      <c r="A147" s="1014"/>
      <c r="B147" s="1074"/>
      <c r="C147" s="1078"/>
      <c r="D147" s="1077"/>
      <c r="E147" s="1076"/>
      <c r="F147" s="1076"/>
      <c r="G147" s="1076"/>
      <c r="H147" s="1076"/>
      <c r="I147" s="1076"/>
      <c r="J147" s="1076"/>
      <c r="K147" s="1076"/>
      <c r="L147" s="1076"/>
      <c r="M147" s="1076"/>
      <c r="N147" s="1076"/>
      <c r="O147" s="1075"/>
      <c r="P147" s="1075"/>
      <c r="Q147" s="1075"/>
      <c r="R147" s="1075"/>
      <c r="S147" s="1075"/>
      <c r="T147" s="1075"/>
      <c r="U147" s="1075"/>
      <c r="V147" s="1075"/>
      <c r="W147" s="1075"/>
      <c r="X147" s="1075"/>
      <c r="Y147" s="1074"/>
      <c r="Z147" s="983"/>
      <c r="AA147" s="983"/>
      <c r="AB147" s="983"/>
      <c r="AC147" s="983"/>
      <c r="AD147" s="983"/>
      <c r="AE147" s="983"/>
      <c r="AF147" s="983"/>
      <c r="AG147" s="983"/>
      <c r="AH147" s="982"/>
      <c r="AI147" s="982"/>
      <c r="AJ147" s="981"/>
      <c r="AK147" s="981"/>
      <c r="AL147" s="979">
        <v>1</v>
      </c>
    </row>
    <row r="148" spans="1:40">
      <c r="A148" s="1014"/>
      <c r="B148" s="1074"/>
      <c r="C148" s="1014"/>
      <c r="D148" s="1014"/>
      <c r="E148" s="1014"/>
      <c r="F148" s="1014"/>
      <c r="G148" s="1014"/>
      <c r="H148" s="1014"/>
      <c r="I148" s="1014"/>
      <c r="J148" s="1014"/>
      <c r="K148" s="1014"/>
      <c r="L148" s="1014"/>
      <c r="M148" s="1014"/>
      <c r="N148" s="1014"/>
      <c r="O148" s="1014"/>
      <c r="P148" s="1014"/>
      <c r="Q148" s="1014"/>
      <c r="R148" s="1014"/>
      <c r="S148" s="1014"/>
      <c r="T148" s="1014"/>
      <c r="U148" s="1014"/>
      <c r="V148" s="1014"/>
      <c r="W148" s="1014"/>
      <c r="X148" s="1014"/>
      <c r="Y148" s="1074"/>
      <c r="Z148" s="983"/>
      <c r="AA148" s="983"/>
      <c r="AB148" s="983"/>
      <c r="AC148" s="983"/>
      <c r="AD148" s="983"/>
      <c r="AE148" s="983"/>
      <c r="AF148" s="983"/>
      <c r="AG148" s="983"/>
      <c r="AH148" s="982"/>
      <c r="AI148" s="982"/>
      <c r="AJ148" s="981"/>
      <c r="AK148" s="981"/>
      <c r="AL148" s="979">
        <v>1</v>
      </c>
    </row>
    <row r="149" spans="1:40" customFormat="1" ht="30" customHeight="1">
      <c r="A149" s="1074">
        <v>1</v>
      </c>
      <c r="B149" s="1074">
        <v>1</v>
      </c>
      <c r="C149" s="1793" t="s">
        <v>34</v>
      </c>
      <c r="D149" s="1793"/>
      <c r="E149" s="1073" t="str">
        <f ca="1">CELL("nomfichier")</f>
        <v>D:\Données\1.UPRT\0-UPRT.fait\1-UPRT.FR-SITE-WEB\ff-fiches-fabrications\ff.fiches.fabrication.2023\ffr.restaurant.2023\[ff.15.colonnes.17.11.2024.xlsx]Mode.emploi.01.11.2024</v>
      </c>
      <c r="F149" s="1071"/>
      <c r="G149" s="1071"/>
      <c r="H149" s="1071"/>
      <c r="I149" s="1071"/>
      <c r="J149" s="1072"/>
      <c r="K149" s="1071"/>
      <c r="L149" s="1071"/>
      <c r="M149" s="1071"/>
      <c r="N149" s="1071"/>
      <c r="O149" s="1071"/>
      <c r="P149" s="1071"/>
      <c r="Q149" s="1071"/>
      <c r="R149" s="1071"/>
      <c r="S149" s="1071"/>
      <c r="T149" s="1071"/>
      <c r="U149" s="1071"/>
      <c r="V149" s="1071"/>
      <c r="W149" s="1071"/>
      <c r="X149" s="1071"/>
      <c r="Y149" s="1074"/>
      <c r="Z149" s="983"/>
      <c r="AA149" s="983"/>
      <c r="AB149" s="983"/>
      <c r="AC149" s="983"/>
      <c r="AD149" s="983"/>
      <c r="AE149" s="983"/>
      <c r="AF149" s="983"/>
      <c r="AG149" s="983"/>
      <c r="AH149" s="982"/>
      <c r="AI149" s="982"/>
      <c r="AJ149" s="981"/>
      <c r="AK149" s="981"/>
      <c r="AL149" s="979">
        <v>1</v>
      </c>
      <c r="AM149" s="268"/>
      <c r="AN149" s="268"/>
    </row>
    <row r="150" spans="1:40">
      <c r="A150" s="1014"/>
      <c r="B150" s="1014"/>
      <c r="C150" s="1014"/>
      <c r="D150" s="1014"/>
      <c r="E150" s="1014"/>
      <c r="F150" s="1014"/>
      <c r="G150" s="1014"/>
      <c r="H150" s="1014"/>
      <c r="I150" s="1014"/>
      <c r="J150" s="1014"/>
      <c r="K150" s="1014"/>
      <c r="L150" s="1014"/>
      <c r="M150" s="1014"/>
      <c r="N150" s="1014"/>
      <c r="O150" s="1014"/>
      <c r="P150" s="1014"/>
      <c r="Q150" s="1014"/>
      <c r="R150" s="1014"/>
      <c r="S150" s="1014"/>
      <c r="T150" s="1014"/>
      <c r="U150" s="1014"/>
      <c r="V150" s="1014"/>
      <c r="W150" s="1014"/>
      <c r="X150" s="1014"/>
      <c r="Y150" s="1014"/>
      <c r="Z150" s="983"/>
      <c r="AA150" s="983"/>
      <c r="AB150" s="983"/>
      <c r="AC150" s="983"/>
      <c r="AD150" s="983"/>
      <c r="AE150" s="983"/>
      <c r="AF150" s="983"/>
      <c r="AG150" s="983"/>
      <c r="AH150" s="982"/>
      <c r="AI150" s="982"/>
      <c r="AJ150" s="981"/>
      <c r="AK150" s="981"/>
      <c r="AL150" s="979">
        <v>1</v>
      </c>
    </row>
    <row r="151" spans="1:40" s="1013" customFormat="1" ht="40.5" customHeight="1">
      <c r="A151" s="1014"/>
      <c r="B151" s="1003" t="s">
        <v>1389</v>
      </c>
      <c r="C151" s="1014"/>
      <c r="D151" s="1014"/>
      <c r="E151" s="1014"/>
      <c r="F151" s="1014"/>
      <c r="G151" s="1014"/>
      <c r="H151" s="1014"/>
      <c r="I151" s="1055"/>
      <c r="J151" s="1014"/>
      <c r="K151" s="1014"/>
      <c r="L151" s="1014"/>
      <c r="M151" s="1014"/>
      <c r="N151" s="1014"/>
      <c r="O151" s="1055"/>
      <c r="P151" s="1055"/>
      <c r="Q151" s="1055"/>
      <c r="R151" s="1055"/>
      <c r="S151" s="1055"/>
      <c r="T151" s="1003" t="s">
        <v>1388</v>
      </c>
      <c r="U151" s="981"/>
      <c r="V151" s="981"/>
      <c r="W151" s="981"/>
      <c r="X151" s="981"/>
      <c r="Y151" s="981"/>
      <c r="Z151" s="983"/>
      <c r="AA151" s="983"/>
      <c r="AB151" s="983"/>
      <c r="AC151" s="983"/>
      <c r="AD151" s="983"/>
      <c r="AE151" s="983"/>
      <c r="AF151" s="983"/>
      <c r="AG151" s="983"/>
      <c r="AH151" s="982"/>
      <c r="AI151" s="982"/>
      <c r="AJ151" s="981"/>
      <c r="AK151" s="981"/>
      <c r="AL151" s="979">
        <v>1</v>
      </c>
      <c r="AM151" s="268"/>
      <c r="AN151" s="268"/>
    </row>
    <row r="152" spans="1:40" s="1013" customFormat="1" ht="40.5" customHeight="1">
      <c r="A152" s="1014"/>
      <c r="B152" s="1016"/>
      <c r="C152" s="1067" t="s">
        <v>1387</v>
      </c>
      <c r="D152" s="1014"/>
      <c r="E152" s="1033" t="s">
        <v>1386</v>
      </c>
      <c r="F152" s="1055"/>
      <c r="G152" s="1066" t="s">
        <v>1385</v>
      </c>
      <c r="H152" s="1014"/>
      <c r="I152" s="1055"/>
      <c r="J152" s="1065" t="s">
        <v>1384</v>
      </c>
      <c r="K152" s="1014"/>
      <c r="L152" s="1014"/>
      <c r="M152" s="1014"/>
      <c r="N152" s="1014"/>
      <c r="O152" s="1055"/>
      <c r="P152" s="1055"/>
      <c r="Q152" s="1055"/>
      <c r="R152" s="1055"/>
      <c r="S152" s="1055"/>
      <c r="T152" s="1070" t="s">
        <v>1383</v>
      </c>
      <c r="U152" s="1020"/>
      <c r="V152" s="1069">
        <v>15.5</v>
      </c>
      <c r="W152" s="981"/>
      <c r="X152" s="1068">
        <v>15.5</v>
      </c>
      <c r="Y152" s="981"/>
      <c r="Z152" s="983"/>
      <c r="AA152" s="983"/>
      <c r="AB152" s="983"/>
      <c r="AC152" s="983"/>
      <c r="AD152" s="983"/>
      <c r="AE152" s="983"/>
      <c r="AF152" s="983"/>
      <c r="AG152" s="983"/>
      <c r="AH152" s="982"/>
      <c r="AI152" s="982"/>
      <c r="AJ152" s="981"/>
      <c r="AK152" s="981"/>
      <c r="AL152" s="979">
        <v>1</v>
      </c>
      <c r="AM152" s="268"/>
      <c r="AN152" s="268"/>
    </row>
    <row r="153" spans="1:40" s="1013" customFormat="1" ht="40.5" customHeight="1">
      <c r="A153" s="1014"/>
      <c r="B153" s="1016"/>
      <c r="C153" s="1067" t="s">
        <v>1382</v>
      </c>
      <c r="D153" s="1014"/>
      <c r="E153" s="1033" t="s">
        <v>1381</v>
      </c>
      <c r="F153" s="1055"/>
      <c r="G153" s="1066" t="s">
        <v>1380</v>
      </c>
      <c r="H153" s="1014"/>
      <c r="I153" s="1055"/>
      <c r="J153" s="1065" t="s">
        <v>1379</v>
      </c>
      <c r="K153" s="1014"/>
      <c r="L153" s="1014"/>
      <c r="M153" s="1014"/>
      <c r="N153" s="1014"/>
      <c r="O153" s="1055"/>
      <c r="P153" s="1055"/>
      <c r="Q153" s="1055"/>
      <c r="R153" s="1055"/>
      <c r="S153" s="1055"/>
      <c r="T153" s="1064" t="s">
        <v>1378</v>
      </c>
      <c r="U153" s="1020"/>
      <c r="V153" s="1033" t="s">
        <v>547</v>
      </c>
      <c r="W153" s="981"/>
      <c r="X153" s="1063" t="s">
        <v>551</v>
      </c>
      <c r="Y153" s="981"/>
      <c r="Z153" s="983"/>
      <c r="AA153" s="983"/>
      <c r="AB153" s="983"/>
      <c r="AC153" s="983"/>
      <c r="AD153" s="983"/>
      <c r="AE153" s="983"/>
      <c r="AF153" s="983"/>
      <c r="AG153" s="983"/>
      <c r="AH153" s="982"/>
      <c r="AI153" s="982"/>
      <c r="AJ153" s="981"/>
      <c r="AK153" s="981"/>
      <c r="AL153" s="979">
        <v>1</v>
      </c>
      <c r="AM153" s="268"/>
      <c r="AN153" s="268"/>
    </row>
    <row r="154" spans="1:40" s="1013" customFormat="1" ht="40.5" customHeight="1">
      <c r="A154" s="1014"/>
      <c r="B154" s="1016"/>
      <c r="C154" s="1014"/>
      <c r="D154" s="1014"/>
      <c r="E154" s="1014"/>
      <c r="F154" s="1014"/>
      <c r="G154" s="1014"/>
      <c r="H154" s="1014"/>
      <c r="I154" s="1055"/>
      <c r="J154" s="1014"/>
      <c r="K154" s="1014"/>
      <c r="L154" s="1014"/>
      <c r="M154" s="1014"/>
      <c r="N154" s="1014"/>
      <c r="O154" s="1055"/>
      <c r="P154" s="1055"/>
      <c r="Q154" s="1055"/>
      <c r="R154" s="1055"/>
      <c r="S154" s="1055"/>
      <c r="T154" s="981"/>
      <c r="U154" s="981"/>
      <c r="V154" s="981"/>
      <c r="W154" s="981"/>
      <c r="X154" s="981"/>
      <c r="Y154" s="981"/>
      <c r="Z154" s="983"/>
      <c r="AA154" s="983"/>
      <c r="AB154" s="983"/>
      <c r="AC154" s="983"/>
      <c r="AD154" s="983"/>
      <c r="AE154" s="983"/>
      <c r="AF154" s="983"/>
      <c r="AG154" s="983"/>
      <c r="AH154" s="982"/>
      <c r="AI154" s="982"/>
      <c r="AJ154" s="981"/>
      <c r="AK154" s="981"/>
      <c r="AL154" s="979">
        <v>1</v>
      </c>
      <c r="AM154" s="268"/>
      <c r="AN154" s="268"/>
    </row>
    <row r="155" spans="1:40" s="1013" customFormat="1" ht="40.5" customHeight="1">
      <c r="A155" s="1014"/>
      <c r="B155" s="1003" t="s">
        <v>1377</v>
      </c>
      <c r="C155" s="1014"/>
      <c r="D155" s="1014"/>
      <c r="E155" s="1014"/>
      <c r="F155" s="1014"/>
      <c r="G155" s="1014"/>
      <c r="H155" s="1014"/>
      <c r="I155" s="1055"/>
      <c r="J155" s="1014"/>
      <c r="K155" s="1014"/>
      <c r="L155" s="1014"/>
      <c r="M155" s="1014"/>
      <c r="N155" s="1014"/>
      <c r="O155" s="1055"/>
      <c r="P155" s="1055"/>
      <c r="Q155" s="1055"/>
      <c r="R155" s="1055"/>
      <c r="S155" s="1055"/>
      <c r="T155" s="981"/>
      <c r="U155" s="981"/>
      <c r="V155" s="981"/>
      <c r="W155" s="981"/>
      <c r="X155" s="981"/>
      <c r="Y155" s="981"/>
      <c r="Z155" s="981"/>
      <c r="AA155" s="981"/>
      <c r="AB155" s="981"/>
      <c r="AC155" s="981"/>
      <c r="AD155" s="981"/>
      <c r="AE155" s="981"/>
      <c r="AF155" s="981"/>
      <c r="AG155" s="981"/>
      <c r="AH155" s="981"/>
      <c r="AI155" s="981"/>
      <c r="AJ155" s="981"/>
      <c r="AK155" s="981"/>
      <c r="AL155" s="979">
        <v>1</v>
      </c>
      <c r="AM155" s="268"/>
      <c r="AN155" s="268"/>
    </row>
    <row r="156" spans="1:40" s="1013" customFormat="1" ht="40.5" customHeight="1">
      <c r="A156" s="1014"/>
      <c r="B156" s="1016"/>
      <c r="C156" s="1062" t="s">
        <v>1376</v>
      </c>
      <c r="D156" s="1014"/>
      <c r="E156" s="1014"/>
      <c r="F156" s="1014"/>
      <c r="G156" s="1014"/>
      <c r="H156" s="1061" t="s">
        <v>1375</v>
      </c>
      <c r="I156" s="1061"/>
      <c r="J156" s="1014"/>
      <c r="K156" s="1014"/>
      <c r="L156" s="1014"/>
      <c r="M156" s="1014"/>
      <c r="N156" s="1014"/>
      <c r="O156" s="1055"/>
      <c r="P156" s="1055"/>
      <c r="Q156" s="1055"/>
      <c r="R156" s="1055"/>
      <c r="S156" s="1060" t="s">
        <v>1374</v>
      </c>
      <c r="T156" s="1060"/>
      <c r="U156" s="981"/>
      <c r="V156" s="981"/>
      <c r="W156" s="981"/>
      <c r="X156" s="981"/>
      <c r="Y156" s="1028" t="s">
        <v>1373</v>
      </c>
      <c r="Z156" s="981"/>
      <c r="AA156" s="981"/>
      <c r="AB156" s="981"/>
      <c r="AC156" s="981"/>
      <c r="AD156" s="981"/>
      <c r="AE156" s="981"/>
      <c r="AF156" s="981"/>
      <c r="AG156" s="981"/>
      <c r="AH156" s="981"/>
      <c r="AI156" s="981"/>
      <c r="AJ156" s="981"/>
      <c r="AK156" s="981"/>
      <c r="AL156" s="979">
        <v>1</v>
      </c>
      <c r="AM156" s="268"/>
      <c r="AN156" s="268"/>
    </row>
    <row r="157" spans="1:40" s="1013" customFormat="1" ht="40.5" customHeight="1">
      <c r="A157" s="1014"/>
      <c r="B157" s="1016"/>
      <c r="C157" s="1059" t="s">
        <v>1372</v>
      </c>
      <c r="D157" s="1014"/>
      <c r="E157" s="1014"/>
      <c r="F157" s="1014"/>
      <c r="G157" s="1014"/>
      <c r="H157" s="1058" t="s">
        <v>1371</v>
      </c>
      <c r="I157" s="1058"/>
      <c r="J157" s="1014"/>
      <c r="K157" s="1014"/>
      <c r="L157" s="1014"/>
      <c r="M157" s="1014"/>
      <c r="N157" s="1014"/>
      <c r="O157" s="1055"/>
      <c r="P157" s="1055"/>
      <c r="Q157" s="1055"/>
      <c r="R157" s="1055"/>
      <c r="S157" s="1057" t="s">
        <v>1370</v>
      </c>
      <c r="T157" s="1057"/>
      <c r="U157" s="981"/>
      <c r="V157" s="981"/>
      <c r="W157" s="981"/>
      <c r="X157" s="981"/>
      <c r="Y157" s="1026" t="s">
        <v>1369</v>
      </c>
      <c r="Z157" s="981"/>
      <c r="AA157" s="981"/>
      <c r="AB157" s="981"/>
      <c r="AC157" s="981"/>
      <c r="AD157" s="981"/>
      <c r="AE157" s="981"/>
      <c r="AF157" s="981"/>
      <c r="AG157" s="981"/>
      <c r="AH157" s="981"/>
      <c r="AI157" s="981"/>
      <c r="AJ157" s="981"/>
      <c r="AK157" s="981"/>
      <c r="AL157" s="979">
        <v>1</v>
      </c>
      <c r="AM157" s="268"/>
      <c r="AN157" s="268"/>
    </row>
    <row r="158" spans="1:40" s="1013" customFormat="1" ht="40.5" customHeight="1">
      <c r="A158" s="1014"/>
      <c r="B158" s="1016"/>
      <c r="C158" s="1056" t="s">
        <v>1368</v>
      </c>
      <c r="D158" s="1014"/>
      <c r="E158" s="1014"/>
      <c r="F158" s="1014"/>
      <c r="G158" s="1014"/>
      <c r="H158" s="1014"/>
      <c r="I158" s="1055"/>
      <c r="J158" s="1014"/>
      <c r="K158" s="1014"/>
      <c r="L158" s="1014"/>
      <c r="M158" s="1014"/>
      <c r="N158" s="1014"/>
      <c r="O158" s="1055"/>
      <c r="P158" s="1055"/>
      <c r="Q158" s="1055"/>
      <c r="R158" s="1055"/>
      <c r="S158" s="1055"/>
      <c r="T158" s="981"/>
      <c r="U158" s="981"/>
      <c r="V158" s="981"/>
      <c r="W158" s="981"/>
      <c r="X158" s="981"/>
      <c r="Y158" s="981"/>
      <c r="Z158" s="981"/>
      <c r="AA158" s="981"/>
      <c r="AB158" s="981"/>
      <c r="AC158" s="981"/>
      <c r="AD158" s="981"/>
      <c r="AE158" s="981"/>
      <c r="AF158" s="981"/>
      <c r="AG158" s="981"/>
      <c r="AH158" s="981"/>
      <c r="AI158" s="981"/>
      <c r="AJ158" s="981"/>
      <c r="AK158" s="981"/>
      <c r="AL158" s="979">
        <v>1</v>
      </c>
      <c r="AM158" s="268"/>
      <c r="AN158" s="268"/>
    </row>
    <row r="159" spans="1:40" s="1013" customFormat="1" ht="40.5" customHeight="1">
      <c r="A159" s="1014"/>
      <c r="B159" s="1003" t="s">
        <v>1367</v>
      </c>
      <c r="C159" s="1014"/>
      <c r="D159" s="1014"/>
      <c r="E159" s="1014"/>
      <c r="F159" s="1014"/>
      <c r="G159" s="1014"/>
      <c r="H159" s="1014"/>
      <c r="I159" s="992"/>
      <c r="J159" s="1014"/>
      <c r="K159" s="1014"/>
      <c r="L159" s="1014"/>
      <c r="M159" s="1014"/>
      <c r="N159" s="1014"/>
      <c r="O159" s="992"/>
      <c r="P159" s="992"/>
      <c r="Q159" s="992"/>
      <c r="R159" s="992"/>
      <c r="S159" s="992"/>
      <c r="T159" s="981"/>
      <c r="U159" s="981"/>
      <c r="V159" s="981"/>
      <c r="W159" s="981"/>
      <c r="X159" s="981"/>
      <c r="Y159" s="981"/>
      <c r="Z159" s="981"/>
      <c r="AA159" s="981"/>
      <c r="AB159" s="981"/>
      <c r="AC159" s="981"/>
      <c r="AD159" s="981"/>
      <c r="AE159" s="981"/>
      <c r="AF159" s="981"/>
      <c r="AG159" s="981"/>
      <c r="AH159" s="981"/>
      <c r="AI159" s="981"/>
      <c r="AJ159" s="981"/>
      <c r="AK159" s="981"/>
      <c r="AL159" s="979">
        <v>1</v>
      </c>
      <c r="AM159" s="268"/>
      <c r="AN159" s="268"/>
    </row>
    <row r="160" spans="1:40" s="1013" customFormat="1" ht="40.5" customHeight="1">
      <c r="A160" s="1014"/>
      <c r="B160" s="1016"/>
      <c r="C160" s="1054" t="s">
        <v>192</v>
      </c>
      <c r="D160" s="1053" t="s">
        <v>191</v>
      </c>
      <c r="E160" s="1037" t="s">
        <v>190</v>
      </c>
      <c r="F160" s="1043" t="s">
        <v>189</v>
      </c>
      <c r="G160" s="1052" t="s">
        <v>1366</v>
      </c>
      <c r="H160" s="1051" t="s">
        <v>1365</v>
      </c>
      <c r="I160" s="1050" t="s">
        <v>1364</v>
      </c>
      <c r="J160" s="1049" t="s">
        <v>1363</v>
      </c>
      <c r="K160" s="1048" t="s">
        <v>580</v>
      </c>
      <c r="L160" s="1014"/>
      <c r="M160" s="1014"/>
      <c r="N160" s="1014"/>
      <c r="O160" s="1047" t="s">
        <v>1362</v>
      </c>
      <c r="P160" s="1046" t="s">
        <v>609</v>
      </c>
      <c r="Q160" s="1045" t="s">
        <v>1361</v>
      </c>
      <c r="R160" s="1044" t="s">
        <v>1360</v>
      </c>
      <c r="S160" s="1043" t="s">
        <v>1359</v>
      </c>
      <c r="T160" s="1042" t="s">
        <v>1358</v>
      </c>
      <c r="U160" s="1041" t="s">
        <v>1357</v>
      </c>
      <c r="V160" s="1040" t="s">
        <v>1356</v>
      </c>
      <c r="W160" s="1039" t="s">
        <v>1355</v>
      </c>
      <c r="X160" s="1038" t="s">
        <v>1354</v>
      </c>
      <c r="Y160" s="1037" t="s">
        <v>1353</v>
      </c>
      <c r="Z160" s="981"/>
      <c r="AA160" s="981"/>
      <c r="AB160" s="981"/>
      <c r="AC160" s="981"/>
      <c r="AD160" s="981"/>
      <c r="AE160" s="981"/>
      <c r="AF160" s="981"/>
      <c r="AG160" s="981"/>
      <c r="AH160" s="981"/>
      <c r="AI160" s="981"/>
      <c r="AJ160" s="981"/>
      <c r="AK160" s="981"/>
      <c r="AL160" s="979">
        <v>1</v>
      </c>
      <c r="AM160" s="268"/>
      <c r="AN160" s="268"/>
    </row>
    <row r="161" spans="1:40" s="1013" customFormat="1" ht="40.5" customHeight="1">
      <c r="A161" s="1014"/>
      <c r="B161" s="1016"/>
      <c r="C161" s="1014"/>
      <c r="D161" s="1014"/>
      <c r="E161" s="1014"/>
      <c r="F161" s="1014"/>
      <c r="G161" s="1014"/>
      <c r="H161" s="1014"/>
      <c r="I161" s="992"/>
      <c r="J161" s="1014"/>
      <c r="K161" s="1014"/>
      <c r="L161" s="1014"/>
      <c r="M161" s="1014"/>
      <c r="N161" s="1014"/>
      <c r="O161" s="992"/>
      <c r="P161" s="992"/>
      <c r="Q161" s="992"/>
      <c r="R161" s="992"/>
      <c r="S161" s="992"/>
      <c r="T161" s="981"/>
      <c r="U161" s="981"/>
      <c r="V161" s="981"/>
      <c r="W161" s="981"/>
      <c r="X161" s="981"/>
      <c r="Y161" s="981"/>
      <c r="Z161" s="981"/>
      <c r="AA161" s="981"/>
      <c r="AB161" s="981"/>
      <c r="AC161" s="981"/>
      <c r="AD161" s="981"/>
      <c r="AE161" s="981"/>
      <c r="AF161" s="981"/>
      <c r="AG161" s="981"/>
      <c r="AH161" s="981"/>
      <c r="AI161" s="981"/>
      <c r="AJ161" s="981"/>
      <c r="AK161" s="981"/>
      <c r="AL161" s="979">
        <v>1</v>
      </c>
      <c r="AM161" s="268"/>
      <c r="AN161" s="268"/>
    </row>
    <row r="162" spans="1:40" s="1013" customFormat="1" ht="40.5" customHeight="1">
      <c r="A162" s="1014"/>
      <c r="B162" s="1016"/>
      <c r="C162" s="1036" t="s">
        <v>192</v>
      </c>
      <c r="D162" s="1036" t="s">
        <v>191</v>
      </c>
      <c r="E162" s="1036" t="s">
        <v>190</v>
      </c>
      <c r="F162" s="1036" t="s">
        <v>189</v>
      </c>
      <c r="G162" s="1036" t="s">
        <v>1366</v>
      </c>
      <c r="H162" s="1036" t="s">
        <v>1365</v>
      </c>
      <c r="I162" s="1036" t="s">
        <v>1364</v>
      </c>
      <c r="J162" s="1036" t="s">
        <v>1363</v>
      </c>
      <c r="K162" s="1036" t="s">
        <v>580</v>
      </c>
      <c r="L162" s="1014"/>
      <c r="M162" s="1014"/>
      <c r="N162" s="1014"/>
      <c r="O162" s="1036" t="s">
        <v>1362</v>
      </c>
      <c r="P162" s="1036" t="s">
        <v>609</v>
      </c>
      <c r="Q162" s="1036" t="s">
        <v>1361</v>
      </c>
      <c r="R162" s="1036" t="s">
        <v>1360</v>
      </c>
      <c r="S162" s="1036" t="s">
        <v>1359</v>
      </c>
      <c r="T162" s="1036" t="s">
        <v>1358</v>
      </c>
      <c r="U162" s="1036" t="s">
        <v>1357</v>
      </c>
      <c r="V162" s="1036" t="s">
        <v>1356</v>
      </c>
      <c r="W162" s="1036" t="s">
        <v>1355</v>
      </c>
      <c r="X162" s="1036" t="s">
        <v>1354</v>
      </c>
      <c r="Y162" s="1036" t="s">
        <v>1353</v>
      </c>
      <c r="Z162" s="1014"/>
      <c r="AA162" s="1014"/>
      <c r="AB162" s="1014"/>
      <c r="AC162" s="1014"/>
      <c r="AD162" s="1014"/>
      <c r="AE162" s="1014"/>
      <c r="AF162" s="1014"/>
      <c r="AG162" s="1014"/>
      <c r="AH162" s="1014"/>
      <c r="AI162" s="1014"/>
      <c r="AJ162" s="1014"/>
      <c r="AK162" s="1014"/>
      <c r="AL162" s="979">
        <v>1</v>
      </c>
      <c r="AM162" s="268"/>
      <c r="AN162" s="268"/>
    </row>
    <row r="163" spans="1:40" s="1013" customFormat="1" ht="40.5" customHeight="1">
      <c r="A163" s="1014"/>
      <c r="B163" s="1016"/>
      <c r="C163" s="1014"/>
      <c r="D163" s="1014"/>
      <c r="E163" s="1014"/>
      <c r="F163" s="1014"/>
      <c r="G163" s="1014"/>
      <c r="H163" s="1014"/>
      <c r="I163" s="992"/>
      <c r="J163" s="1014"/>
      <c r="K163" s="1014"/>
      <c r="L163" s="1014"/>
      <c r="M163" s="1014"/>
      <c r="N163" s="1014"/>
      <c r="O163" s="992"/>
      <c r="P163" s="992"/>
      <c r="Q163" s="992"/>
      <c r="R163" s="992"/>
      <c r="S163" s="992"/>
      <c r="T163" s="981"/>
      <c r="U163" s="981"/>
      <c r="V163" s="981"/>
      <c r="W163" s="981"/>
      <c r="X163" s="981"/>
      <c r="Y163" s="981"/>
      <c r="Z163" s="981"/>
      <c r="AA163" s="981"/>
      <c r="AB163" s="981"/>
      <c r="AC163" s="981"/>
      <c r="AD163" s="981"/>
      <c r="AE163" s="981"/>
      <c r="AF163" s="981"/>
      <c r="AG163" s="983"/>
      <c r="AH163" s="982"/>
      <c r="AI163" s="982"/>
      <c r="AJ163" s="981"/>
      <c r="AK163" s="981"/>
      <c r="AL163" s="979">
        <v>1</v>
      </c>
      <c r="AM163" s="268"/>
      <c r="AN163" s="268"/>
    </row>
    <row r="164" spans="1:40" s="1013" customFormat="1" ht="40.5" customHeight="1">
      <c r="A164" s="1014"/>
      <c r="B164" s="1016"/>
      <c r="C164" s="1035">
        <v>1</v>
      </c>
      <c r="D164" s="1035" t="s">
        <v>1352</v>
      </c>
      <c r="E164" s="1035" t="s">
        <v>1351</v>
      </c>
      <c r="F164" s="1035" t="s">
        <v>1350</v>
      </c>
      <c r="G164" s="1035" t="s">
        <v>1349</v>
      </c>
      <c r="H164" s="1035" t="s">
        <v>1348</v>
      </c>
      <c r="I164" s="1035" t="s">
        <v>1347</v>
      </c>
      <c r="J164" s="1035" t="s">
        <v>1346</v>
      </c>
      <c r="K164" s="1035" t="s">
        <v>1345</v>
      </c>
      <c r="L164" s="1014"/>
      <c r="M164" s="1014"/>
      <c r="N164" s="1014"/>
      <c r="O164" s="1035" t="s">
        <v>1344</v>
      </c>
      <c r="P164" s="1035" t="s">
        <v>1343</v>
      </c>
      <c r="Q164" s="1035" t="s">
        <v>1342</v>
      </c>
      <c r="R164" s="1035" t="s">
        <v>1341</v>
      </c>
      <c r="S164" s="1035" t="s">
        <v>1340</v>
      </c>
      <c r="T164" s="1035" t="s">
        <v>1339</v>
      </c>
      <c r="U164" s="1035" t="s">
        <v>1338</v>
      </c>
      <c r="V164" s="1035" t="s">
        <v>1337</v>
      </c>
      <c r="W164" s="1035" t="s">
        <v>1336</v>
      </c>
      <c r="X164" s="1035" t="s">
        <v>1335</v>
      </c>
      <c r="Y164" s="1035" t="s">
        <v>1334</v>
      </c>
      <c r="Z164" s="1034">
        <v>15.5</v>
      </c>
      <c r="AA164" s="981"/>
      <c r="AB164" s="981"/>
      <c r="AC164" s="981"/>
      <c r="AD164" s="981"/>
      <c r="AE164" s="981"/>
      <c r="AF164" s="981"/>
      <c r="AG164" s="983"/>
      <c r="AH164" s="982"/>
      <c r="AI164" s="982"/>
      <c r="AJ164" s="981"/>
      <c r="AK164" s="981"/>
      <c r="AL164" s="979">
        <v>1</v>
      </c>
      <c r="AM164" s="268"/>
      <c r="AN164" s="268"/>
    </row>
    <row r="165" spans="1:40" s="1013" customFormat="1" ht="40.5" customHeight="1">
      <c r="A165" s="1014"/>
      <c r="B165" s="1016"/>
      <c r="C165" s="1014"/>
      <c r="D165" s="1014"/>
      <c r="E165" s="1014"/>
      <c r="F165" s="1014"/>
      <c r="G165" s="1014"/>
      <c r="H165" s="1014"/>
      <c r="I165" s="992"/>
      <c r="J165" s="1014"/>
      <c r="K165" s="1014"/>
      <c r="L165" s="1014"/>
      <c r="M165" s="1014"/>
      <c r="N165" s="1014"/>
      <c r="O165" s="992"/>
      <c r="P165" s="992"/>
      <c r="Q165" s="992"/>
      <c r="R165" s="992"/>
      <c r="S165" s="992"/>
      <c r="T165" s="981"/>
      <c r="U165" s="981"/>
      <c r="V165" s="981"/>
      <c r="W165" s="981"/>
      <c r="X165" s="981"/>
      <c r="Y165" s="981"/>
      <c r="Z165" s="1033" t="s">
        <v>1333</v>
      </c>
      <c r="AA165" s="981"/>
      <c r="AB165" s="981"/>
      <c r="AC165" s="981"/>
      <c r="AD165" s="981"/>
      <c r="AE165" s="981"/>
      <c r="AF165" s="981"/>
      <c r="AG165" s="983"/>
      <c r="AH165" s="982"/>
      <c r="AI165" s="982"/>
      <c r="AJ165" s="981"/>
      <c r="AK165" s="981"/>
      <c r="AL165" s="979">
        <v>1</v>
      </c>
      <c r="AM165" s="268"/>
      <c r="AN165" s="268"/>
    </row>
    <row r="166" spans="1:40" s="1013" customFormat="1" ht="40.5" customHeight="1">
      <c r="A166" s="1014"/>
      <c r="B166" s="1016"/>
      <c r="C166" s="1032">
        <v>1</v>
      </c>
      <c r="D166" s="1031">
        <v>2</v>
      </c>
      <c r="E166" s="1032">
        <v>3</v>
      </c>
      <c r="F166" s="1031">
        <v>4</v>
      </c>
      <c r="G166" s="1032">
        <v>5</v>
      </c>
      <c r="H166" s="1031">
        <v>6</v>
      </c>
      <c r="I166" s="1032">
        <v>7</v>
      </c>
      <c r="J166" s="1031">
        <v>8</v>
      </c>
      <c r="K166" s="1032">
        <v>9</v>
      </c>
      <c r="L166" s="1014"/>
      <c r="M166" s="1014"/>
      <c r="N166" s="1014"/>
      <c r="O166" s="1031">
        <v>10</v>
      </c>
      <c r="P166" s="1032">
        <v>11</v>
      </c>
      <c r="Q166" s="1031">
        <v>12</v>
      </c>
      <c r="R166" s="1032">
        <v>13</v>
      </c>
      <c r="S166" s="1031">
        <v>14</v>
      </c>
      <c r="T166" s="1032">
        <v>15</v>
      </c>
      <c r="U166" s="1031">
        <v>16</v>
      </c>
      <c r="V166" s="1032">
        <v>17</v>
      </c>
      <c r="W166" s="1031">
        <v>18</v>
      </c>
      <c r="X166" s="1032">
        <v>19</v>
      </c>
      <c r="Y166" s="1031">
        <v>20</v>
      </c>
      <c r="Z166" s="981"/>
      <c r="AA166" s="981"/>
      <c r="AB166" s="981"/>
      <c r="AC166" s="981"/>
      <c r="AD166" s="981"/>
      <c r="AE166" s="981"/>
      <c r="AF166" s="981"/>
      <c r="AG166" s="983"/>
      <c r="AH166" s="982"/>
      <c r="AI166" s="982"/>
      <c r="AJ166" s="981"/>
      <c r="AK166" s="981"/>
      <c r="AL166" s="979">
        <v>1</v>
      </c>
      <c r="AM166" s="268"/>
      <c r="AN166" s="268"/>
    </row>
    <row r="167" spans="1:40" s="1013" customFormat="1" ht="40.5" customHeight="1">
      <c r="A167" s="1014"/>
      <c r="B167" s="1016"/>
      <c r="C167" s="1014"/>
      <c r="D167" s="1014"/>
      <c r="E167" s="1014"/>
      <c r="F167" s="1014"/>
      <c r="G167" s="1014"/>
      <c r="H167" s="1014"/>
      <c r="I167" s="992"/>
      <c r="J167" s="1014"/>
      <c r="K167" s="1014"/>
      <c r="L167" s="1014"/>
      <c r="M167" s="1014"/>
      <c r="N167" s="1014"/>
      <c r="O167" s="992"/>
      <c r="P167" s="992"/>
      <c r="Q167" s="992"/>
      <c r="R167" s="992"/>
      <c r="S167" s="992"/>
      <c r="T167" s="981"/>
      <c r="U167" s="981"/>
      <c r="V167" s="981"/>
      <c r="W167" s="981"/>
      <c r="X167" s="981"/>
      <c r="Y167" s="981"/>
      <c r="Z167" s="981"/>
      <c r="AA167" s="981"/>
      <c r="AB167" s="981"/>
      <c r="AC167" s="981"/>
      <c r="AD167" s="981"/>
      <c r="AE167" s="981"/>
      <c r="AF167" s="981"/>
      <c r="AG167" s="983"/>
      <c r="AH167" s="982"/>
      <c r="AI167" s="982"/>
      <c r="AJ167" s="981"/>
      <c r="AK167" s="981"/>
      <c r="AL167" s="979">
        <v>1</v>
      </c>
      <c r="AM167" s="268"/>
      <c r="AN167" s="268"/>
    </row>
    <row r="168" spans="1:40" s="1013" customFormat="1" ht="40.5" customHeight="1">
      <c r="A168" s="1014"/>
      <c r="B168" s="1016"/>
      <c r="C168" s="1030" t="s">
        <v>564</v>
      </c>
      <c r="D168" s="1022"/>
      <c r="E168" s="1022"/>
      <c r="F168" s="1022"/>
      <c r="G168" s="992"/>
      <c r="H168" s="992"/>
      <c r="I168" s="992"/>
      <c r="J168" s="992"/>
      <c r="K168" s="992"/>
      <c r="L168" s="992"/>
      <c r="M168" s="992"/>
      <c r="N168" s="992"/>
      <c r="O168" s="1029" t="s">
        <v>1332</v>
      </c>
      <c r="P168" s="992"/>
      <c r="Q168" s="992"/>
      <c r="R168" s="992"/>
      <c r="S168" s="992"/>
      <c r="T168" s="981"/>
      <c r="U168" s="1024"/>
      <c r="V168" s="981"/>
      <c r="W168" s="981"/>
      <c r="X168" s="981"/>
      <c r="Y168" s="981"/>
      <c r="Z168" s="1028"/>
      <c r="AA168" s="981"/>
      <c r="AB168" s="981"/>
      <c r="AC168" s="981"/>
      <c r="AD168" s="981"/>
      <c r="AE168" s="981"/>
      <c r="AF168" s="981"/>
      <c r="AG168" s="983"/>
      <c r="AH168" s="982"/>
      <c r="AI168" s="982"/>
      <c r="AJ168" s="981"/>
      <c r="AK168" s="981"/>
      <c r="AL168" s="979">
        <v>1</v>
      </c>
      <c r="AM168" s="268"/>
      <c r="AN168" s="268"/>
    </row>
    <row r="169" spans="1:40" s="1013" customFormat="1" ht="40.5" customHeight="1">
      <c r="A169" s="1014"/>
      <c r="B169" s="1016"/>
      <c r="C169" s="1027" t="s">
        <v>1331</v>
      </c>
      <c r="D169" s="1022"/>
      <c r="E169" s="1022"/>
      <c r="F169" s="1022"/>
      <c r="G169" s="1024"/>
      <c r="H169" s="1023"/>
      <c r="I169" s="1022"/>
      <c r="J169" s="1022"/>
      <c r="K169" s="1014"/>
      <c r="L169" s="1014"/>
      <c r="M169" s="1014"/>
      <c r="N169" s="1014"/>
      <c r="O169" s="992"/>
      <c r="P169" s="992"/>
      <c r="Q169" s="992"/>
      <c r="R169" s="992"/>
      <c r="S169" s="992"/>
      <c r="T169" s="981"/>
      <c r="U169" s="981"/>
      <c r="V169" s="981"/>
      <c r="W169" s="981"/>
      <c r="X169" s="981"/>
      <c r="Y169" s="981"/>
      <c r="Z169" s="1026"/>
      <c r="AA169" s="981"/>
      <c r="AB169" s="981"/>
      <c r="AC169" s="981"/>
      <c r="AD169" s="981"/>
      <c r="AE169" s="981"/>
      <c r="AF169" s="981"/>
      <c r="AG169" s="983"/>
      <c r="AH169" s="982"/>
      <c r="AI169" s="982"/>
      <c r="AJ169" s="981"/>
      <c r="AK169" s="981"/>
      <c r="AL169" s="979">
        <v>1</v>
      </c>
      <c r="AM169" s="268"/>
      <c r="AN169" s="268"/>
    </row>
    <row r="170" spans="1:40" s="1013" customFormat="1" ht="40.5" customHeight="1">
      <c r="A170" s="1014"/>
      <c r="B170" s="1016"/>
      <c r="C170" s="1025" t="s">
        <v>567</v>
      </c>
      <c r="D170" s="1022"/>
      <c r="E170" s="1022"/>
      <c r="F170" s="1022"/>
      <c r="G170" s="1024"/>
      <c r="H170" s="1023"/>
      <c r="I170" s="1022"/>
      <c r="J170" s="1022"/>
      <c r="K170" s="1014"/>
      <c r="L170" s="1014"/>
      <c r="M170" s="1014"/>
      <c r="N170" s="1014"/>
      <c r="O170" s="992"/>
      <c r="P170" s="992"/>
      <c r="Q170" s="992"/>
      <c r="R170" s="992"/>
      <c r="S170" s="992"/>
      <c r="T170" s="981"/>
      <c r="U170" s="981"/>
      <c r="V170" s="981"/>
      <c r="W170" s="981"/>
      <c r="X170" s="981"/>
      <c r="Y170" s="981"/>
      <c r="Z170" s="981"/>
      <c r="AA170" s="981"/>
      <c r="AB170" s="981"/>
      <c r="AC170" s="981"/>
      <c r="AD170" s="981"/>
      <c r="AE170" s="981"/>
      <c r="AF170" s="981"/>
      <c r="AG170" s="983"/>
      <c r="AH170" s="982"/>
      <c r="AI170" s="982"/>
      <c r="AJ170" s="981"/>
      <c r="AK170" s="981"/>
      <c r="AL170" s="979">
        <v>1</v>
      </c>
      <c r="AM170" s="268"/>
      <c r="AN170" s="268"/>
    </row>
    <row r="171" spans="1:40" s="1013" customFormat="1" ht="40.5" customHeight="1">
      <c r="A171" s="1014"/>
      <c r="B171" s="1016"/>
      <c r="C171" s="1019" t="s">
        <v>1330</v>
      </c>
      <c r="D171" s="1014"/>
      <c r="E171" s="1014"/>
      <c r="F171" s="1014"/>
      <c r="G171" s="1014"/>
      <c r="H171" s="1014"/>
      <c r="I171" s="992"/>
      <c r="J171" s="1014"/>
      <c r="K171" s="1014"/>
      <c r="L171" s="1014"/>
      <c r="M171" s="1014"/>
      <c r="N171" s="1014"/>
      <c r="O171" s="992"/>
      <c r="P171" s="992"/>
      <c r="Q171" s="992"/>
      <c r="R171" s="992"/>
      <c r="S171" s="992"/>
      <c r="T171" s="981"/>
      <c r="U171" s="981"/>
      <c r="V171" s="1021" t="s">
        <v>1329</v>
      </c>
      <c r="W171" s="1020"/>
      <c r="X171" s="1020"/>
      <c r="Y171" s="1020"/>
      <c r="Z171" s="1020"/>
      <c r="AA171" s="1020"/>
      <c r="AB171" s="1020"/>
      <c r="AC171" s="981"/>
      <c r="AD171" s="981"/>
      <c r="AE171" s="981"/>
      <c r="AF171" s="981"/>
      <c r="AG171" s="983"/>
      <c r="AH171" s="982"/>
      <c r="AI171" s="982"/>
      <c r="AJ171" s="981"/>
      <c r="AK171" s="981"/>
      <c r="AL171" s="979">
        <v>1</v>
      </c>
      <c r="AM171" s="268"/>
      <c r="AN171" s="268"/>
    </row>
    <row r="172" spans="1:40" s="1013" customFormat="1" ht="40.5" customHeight="1">
      <c r="A172" s="1014"/>
      <c r="B172" s="1016"/>
      <c r="C172" s="1019" t="s">
        <v>1328</v>
      </c>
      <c r="D172" s="1014"/>
      <c r="E172" s="1014"/>
      <c r="F172" s="1014"/>
      <c r="G172" s="1014"/>
      <c r="H172" s="1014"/>
      <c r="I172" s="992"/>
      <c r="J172" s="1014"/>
      <c r="K172" s="1014"/>
      <c r="L172" s="1014"/>
      <c r="M172" s="1014"/>
      <c r="N172" s="1014"/>
      <c r="O172" s="992"/>
      <c r="P172" s="992"/>
      <c r="Q172" s="992"/>
      <c r="R172" s="992"/>
      <c r="S172" s="992"/>
      <c r="T172" s="981"/>
      <c r="U172" s="981"/>
      <c r="V172" s="1018" t="s">
        <v>1327</v>
      </c>
      <c r="W172" s="1017"/>
      <c r="X172" s="1017"/>
      <c r="Y172" s="1017"/>
      <c r="Z172" s="1017"/>
      <c r="AA172" s="1017"/>
      <c r="AB172" s="1017"/>
      <c r="AC172" s="981" t="s">
        <v>1</v>
      </c>
      <c r="AD172" s="981"/>
      <c r="AE172" s="981"/>
      <c r="AF172" s="981"/>
      <c r="AG172" s="983"/>
      <c r="AH172" s="982"/>
      <c r="AI172" s="982"/>
      <c r="AJ172" s="981"/>
      <c r="AK172" s="981"/>
      <c r="AL172" s="979">
        <v>1</v>
      </c>
      <c r="AM172" s="268"/>
      <c r="AN172" s="268"/>
    </row>
    <row r="173" spans="1:40" s="1013" customFormat="1" ht="40.5" customHeight="1">
      <c r="A173" s="1014"/>
      <c r="B173" s="1016"/>
      <c r="C173" s="1015" t="s">
        <v>1326</v>
      </c>
      <c r="D173" s="1014"/>
      <c r="E173" s="1014"/>
      <c r="F173" s="1014"/>
      <c r="G173" s="1014"/>
      <c r="H173" s="1014"/>
      <c r="I173" s="992"/>
      <c r="J173" s="1014"/>
      <c r="K173" s="1014"/>
      <c r="L173" s="1014"/>
      <c r="M173" s="1014"/>
      <c r="N173" s="1014"/>
      <c r="O173" s="992"/>
      <c r="P173" s="992"/>
      <c r="Q173" s="992"/>
      <c r="R173" s="992"/>
      <c r="S173" s="992"/>
      <c r="T173" s="981"/>
      <c r="U173" s="981"/>
      <c r="V173" s="981"/>
      <c r="W173" s="981"/>
      <c r="X173" s="981"/>
      <c r="Y173" s="981"/>
      <c r="Z173" s="981"/>
      <c r="AA173" s="981"/>
      <c r="AB173" s="981"/>
      <c r="AC173" s="981"/>
      <c r="AD173" s="981"/>
      <c r="AE173" s="981"/>
      <c r="AF173" s="981"/>
      <c r="AG173" s="983"/>
      <c r="AH173" s="982"/>
      <c r="AI173" s="982"/>
      <c r="AJ173" s="981"/>
      <c r="AK173" s="981"/>
      <c r="AL173" s="979">
        <v>1</v>
      </c>
      <c r="AM173" s="268"/>
      <c r="AN173" s="268"/>
    </row>
    <row r="174" spans="1:40" s="1013" customFormat="1" ht="40.5" customHeight="1">
      <c r="A174" s="1014"/>
      <c r="B174" s="1016"/>
      <c r="C174" s="1015" t="s">
        <v>1325</v>
      </c>
      <c r="D174" s="1014"/>
      <c r="E174" s="1014"/>
      <c r="F174" s="1014"/>
      <c r="G174" s="1014"/>
      <c r="H174" s="1014"/>
      <c r="I174" s="992"/>
      <c r="J174" s="1014"/>
      <c r="K174" s="1014"/>
      <c r="L174" s="1014"/>
      <c r="M174" s="1014"/>
      <c r="N174" s="1014"/>
      <c r="O174" s="992"/>
      <c r="P174" s="992"/>
      <c r="Q174" s="992"/>
      <c r="R174" s="992"/>
      <c r="S174" s="992"/>
      <c r="T174" s="981"/>
      <c r="U174" s="981"/>
      <c r="V174" s="981"/>
      <c r="W174" s="981"/>
      <c r="X174" s="981"/>
      <c r="Y174" s="981"/>
      <c r="Z174" s="981"/>
      <c r="AA174" s="981"/>
      <c r="AB174" s="981"/>
      <c r="AC174" s="981"/>
      <c r="AD174" s="981"/>
      <c r="AE174" s="981"/>
      <c r="AF174" s="981"/>
      <c r="AG174" s="983"/>
      <c r="AH174" s="982"/>
      <c r="AI174" s="982"/>
      <c r="AJ174" s="981"/>
      <c r="AK174" s="981"/>
      <c r="AL174" s="979">
        <v>1</v>
      </c>
      <c r="AM174" s="268"/>
      <c r="AN174" s="268"/>
    </row>
    <row r="175" spans="1:40" s="980" customFormat="1" ht="40.5" customHeight="1">
      <c r="A175" s="986"/>
      <c r="B175" s="1003" t="s">
        <v>1324</v>
      </c>
      <c r="C175" s="986"/>
      <c r="D175" s="986"/>
      <c r="E175" s="986"/>
      <c r="F175" s="986"/>
      <c r="G175" s="1012" t="s">
        <v>1323</v>
      </c>
      <c r="H175" s="986"/>
      <c r="I175" s="992"/>
      <c r="J175" s="986"/>
      <c r="K175" s="986"/>
      <c r="L175" s="986"/>
      <c r="M175" s="986"/>
      <c r="N175" s="986"/>
      <c r="O175" s="992"/>
      <c r="P175" s="992"/>
      <c r="Q175" s="992"/>
      <c r="R175" s="992"/>
      <c r="S175" s="992"/>
      <c r="T175" s="983"/>
      <c r="U175" s="981"/>
      <c r="V175" s="1011" t="s">
        <v>1322</v>
      </c>
      <c r="W175" s="1010"/>
      <c r="X175" s="1010"/>
      <c r="Y175" s="1010"/>
      <c r="Z175" s="1009"/>
      <c r="AA175" s="1009"/>
      <c r="AB175" s="1009"/>
      <c r="AC175" s="981" t="s">
        <v>1</v>
      </c>
      <c r="AD175" s="981"/>
      <c r="AE175" s="981"/>
      <c r="AF175" s="981"/>
      <c r="AG175" s="983"/>
      <c r="AH175" s="982"/>
      <c r="AI175" s="982"/>
      <c r="AJ175" s="981"/>
      <c r="AK175" s="981"/>
      <c r="AL175" s="979">
        <v>1</v>
      </c>
      <c r="AM175" s="268"/>
      <c r="AN175" s="268"/>
    </row>
    <row r="176" spans="1:40" s="980" customFormat="1" ht="40.5" customHeight="1">
      <c r="A176" s="986"/>
      <c r="B176" s="984" t="s">
        <v>1321</v>
      </c>
      <c r="C176" s="984" t="s">
        <v>1320</v>
      </c>
      <c r="D176" s="984" t="s">
        <v>1319</v>
      </c>
      <c r="E176" s="984"/>
      <c r="F176" s="984" t="s">
        <v>1318</v>
      </c>
      <c r="G176" s="984" t="s">
        <v>1317</v>
      </c>
      <c r="H176" s="1008" t="s">
        <v>1316</v>
      </c>
      <c r="I176" s="984" t="s">
        <v>1315</v>
      </c>
      <c r="J176" s="984" t="s">
        <v>1314</v>
      </c>
      <c r="K176" s="984" t="s">
        <v>1313</v>
      </c>
      <c r="L176" s="984"/>
      <c r="M176" s="984"/>
      <c r="N176" s="984"/>
      <c r="O176" s="984" t="s">
        <v>1312</v>
      </c>
      <c r="P176" s="984" t="s">
        <v>1311</v>
      </c>
      <c r="Q176" s="984" t="s">
        <v>1310</v>
      </c>
      <c r="R176" s="984" t="s">
        <v>1309</v>
      </c>
      <c r="S176" s="984" t="s">
        <v>1308</v>
      </c>
      <c r="T176" s="984" t="s">
        <v>12</v>
      </c>
      <c r="U176" s="984" t="s">
        <v>1307</v>
      </c>
      <c r="V176" s="984" t="s">
        <v>1306</v>
      </c>
      <c r="W176" s="984" t="s">
        <v>335</v>
      </c>
      <c r="X176" s="984" t="s">
        <v>1305</v>
      </c>
      <c r="Y176" s="984"/>
      <c r="Z176" s="981"/>
      <c r="AA176" s="981"/>
      <c r="AB176" s="981"/>
      <c r="AC176" s="981"/>
      <c r="AD176" s="981"/>
      <c r="AE176" s="981"/>
      <c r="AF176" s="981"/>
      <c r="AG176" s="983"/>
      <c r="AH176" s="982"/>
      <c r="AI176" s="982"/>
      <c r="AJ176" s="981"/>
      <c r="AK176" s="981"/>
      <c r="AL176" s="979">
        <v>1</v>
      </c>
      <c r="AM176" s="268"/>
      <c r="AN176" s="268"/>
    </row>
    <row r="177" spans="1:40" s="980" customFormat="1" ht="40.5" customHeight="1">
      <c r="A177" s="986"/>
      <c r="B177" s="986"/>
      <c r="C177" s="1005" t="s">
        <v>1304</v>
      </c>
      <c r="D177" s="1004" t="s">
        <v>1303</v>
      </c>
      <c r="E177" s="984"/>
      <c r="F177" s="984"/>
      <c r="G177" s="984"/>
      <c r="H177" s="984"/>
      <c r="I177" s="984"/>
      <c r="J177" s="984"/>
      <c r="K177" s="984"/>
      <c r="L177" s="984"/>
      <c r="M177" s="984"/>
      <c r="N177" s="984"/>
      <c r="O177" s="984"/>
      <c r="P177" s="984"/>
      <c r="Q177" s="984"/>
      <c r="R177" s="984"/>
      <c r="S177" s="984"/>
      <c r="T177" s="984"/>
      <c r="U177" s="984"/>
      <c r="V177" s="984"/>
      <c r="W177" s="984"/>
      <c r="X177" s="984"/>
      <c r="Y177" s="984"/>
      <c r="Z177" s="981"/>
      <c r="AA177" s="981"/>
      <c r="AB177" s="981"/>
      <c r="AC177" s="981"/>
      <c r="AD177" s="981"/>
      <c r="AE177" s="981"/>
      <c r="AF177" s="981"/>
      <c r="AG177" s="983"/>
      <c r="AH177" s="982"/>
      <c r="AI177" s="982"/>
      <c r="AJ177" s="981"/>
      <c r="AK177" s="981"/>
      <c r="AL177" s="979">
        <v>1</v>
      </c>
      <c r="AM177" s="268"/>
      <c r="AN177" s="268"/>
    </row>
    <row r="178" spans="1:40" s="980" customFormat="1" ht="40.5" customHeight="1">
      <c r="A178" s="986"/>
      <c r="B178" s="986"/>
      <c r="C178" s="1005"/>
      <c r="D178" s="1004" t="s">
        <v>1302</v>
      </c>
      <c r="E178" s="984"/>
      <c r="F178" s="984"/>
      <c r="G178" s="984"/>
      <c r="H178" s="984"/>
      <c r="I178" s="984"/>
      <c r="J178" s="984"/>
      <c r="K178" s="984"/>
      <c r="L178" s="984"/>
      <c r="M178" s="984"/>
      <c r="N178" s="984"/>
      <c r="O178" s="984"/>
      <c r="P178" s="984"/>
      <c r="Q178" s="984"/>
      <c r="R178" s="984"/>
      <c r="S178" s="984"/>
      <c r="T178" s="984"/>
      <c r="U178" s="984"/>
      <c r="V178" s="984"/>
      <c r="W178" s="984"/>
      <c r="X178" s="984"/>
      <c r="Y178" s="984"/>
      <c r="Z178" s="981"/>
      <c r="AA178" s="981"/>
      <c r="AB178" s="981"/>
      <c r="AC178" s="981"/>
      <c r="AD178" s="981"/>
      <c r="AE178" s="981"/>
      <c r="AF178" s="981"/>
      <c r="AG178" s="983"/>
      <c r="AH178" s="982"/>
      <c r="AI178" s="982"/>
      <c r="AJ178" s="981"/>
      <c r="AK178" s="981"/>
      <c r="AL178" s="979">
        <v>1</v>
      </c>
      <c r="AM178" s="268"/>
      <c r="AN178" s="268"/>
    </row>
    <row r="179" spans="1:40" s="980" customFormat="1" ht="40.5" customHeight="1">
      <c r="A179" s="986"/>
      <c r="B179" s="986"/>
      <c r="C179" s="1005"/>
      <c r="D179" s="1004" t="s">
        <v>1301</v>
      </c>
      <c r="E179" s="984"/>
      <c r="F179" s="984"/>
      <c r="G179" s="984"/>
      <c r="H179" s="984"/>
      <c r="I179" s="984"/>
      <c r="J179" s="984"/>
      <c r="K179" s="984"/>
      <c r="L179" s="984"/>
      <c r="M179" s="984"/>
      <c r="N179" s="984"/>
      <c r="O179" s="984"/>
      <c r="P179" s="984"/>
      <c r="Q179" s="984"/>
      <c r="R179" s="984"/>
      <c r="S179" s="984"/>
      <c r="T179" s="984"/>
      <c r="U179" s="984"/>
      <c r="V179" s="984"/>
      <c r="W179" s="984"/>
      <c r="X179" s="984"/>
      <c r="Y179" s="984"/>
      <c r="Z179" s="981"/>
      <c r="AA179" s="981"/>
      <c r="AB179" s="981"/>
      <c r="AC179" s="981"/>
      <c r="AD179" s="981"/>
      <c r="AE179" s="981"/>
      <c r="AF179" s="981"/>
      <c r="AG179" s="983"/>
      <c r="AH179" s="982"/>
      <c r="AI179" s="982"/>
      <c r="AJ179" s="981"/>
      <c r="AK179" s="981"/>
      <c r="AL179" s="979">
        <v>1</v>
      </c>
      <c r="AM179" s="268"/>
      <c r="AN179" s="268"/>
    </row>
    <row r="180" spans="1:40" s="980" customFormat="1" ht="40.5" customHeight="1">
      <c r="A180" s="986"/>
      <c r="B180" s="986"/>
      <c r="C180" s="1007"/>
      <c r="D180" s="1006" t="s">
        <v>1300</v>
      </c>
      <c r="E180" s="984"/>
      <c r="F180" s="984"/>
      <c r="G180" s="984"/>
      <c r="H180" s="984"/>
      <c r="I180" s="984"/>
      <c r="J180" s="984"/>
      <c r="K180" s="984"/>
      <c r="L180" s="984"/>
      <c r="M180" s="984"/>
      <c r="N180" s="984"/>
      <c r="O180" s="984"/>
      <c r="P180" s="984"/>
      <c r="Q180" s="984"/>
      <c r="R180" s="984"/>
      <c r="S180" s="984"/>
      <c r="T180" s="984"/>
      <c r="U180" s="984"/>
      <c r="V180" s="984"/>
      <c r="W180" s="984"/>
      <c r="X180" s="984"/>
      <c r="Y180" s="984"/>
      <c r="Z180" s="981"/>
      <c r="AA180" s="981"/>
      <c r="AB180" s="981"/>
      <c r="AC180" s="981"/>
      <c r="AD180" s="981"/>
      <c r="AE180" s="981"/>
      <c r="AF180" s="981"/>
      <c r="AG180" s="983"/>
      <c r="AH180" s="982"/>
      <c r="AI180" s="982"/>
      <c r="AJ180" s="981"/>
      <c r="AK180" s="981"/>
      <c r="AL180" s="979">
        <v>1</v>
      </c>
      <c r="AM180" s="268"/>
      <c r="AN180" s="268"/>
    </row>
    <row r="181" spans="1:40" s="980" customFormat="1" ht="40.5" customHeight="1">
      <c r="A181" s="986"/>
      <c r="B181" s="986"/>
      <c r="C181" s="1005"/>
      <c r="D181" s="1004" t="s">
        <v>1299</v>
      </c>
      <c r="E181" s="984"/>
      <c r="F181" s="984"/>
      <c r="G181" s="984"/>
      <c r="H181" s="984"/>
      <c r="I181" s="984"/>
      <c r="J181" s="984"/>
      <c r="K181" s="984"/>
      <c r="L181" s="984"/>
      <c r="M181" s="984"/>
      <c r="N181" s="984"/>
      <c r="O181" s="984"/>
      <c r="P181" s="984"/>
      <c r="Q181" s="984"/>
      <c r="R181" s="984"/>
      <c r="S181" s="984"/>
      <c r="T181" s="984"/>
      <c r="U181" s="984"/>
      <c r="V181" s="984"/>
      <c r="W181" s="984"/>
      <c r="X181" s="984"/>
      <c r="Y181" s="984"/>
      <c r="Z181" s="981"/>
      <c r="AA181" s="981"/>
      <c r="AB181" s="981"/>
      <c r="AC181" s="981"/>
      <c r="AD181" s="981"/>
      <c r="AE181" s="981"/>
      <c r="AF181" s="981"/>
      <c r="AG181" s="983"/>
      <c r="AH181" s="982"/>
      <c r="AI181" s="982"/>
      <c r="AJ181" s="981"/>
      <c r="AK181" s="981"/>
      <c r="AL181" s="979">
        <v>1</v>
      </c>
      <c r="AM181" s="268"/>
      <c r="AN181" s="268"/>
    </row>
    <row r="182" spans="1:40" s="980" customFormat="1" ht="40.5" customHeight="1">
      <c r="A182" s="986"/>
      <c r="B182" s="986"/>
      <c r="C182" s="1005"/>
      <c r="D182" s="1004" t="s">
        <v>1298</v>
      </c>
      <c r="E182" s="984"/>
      <c r="F182" s="984"/>
      <c r="G182" s="984"/>
      <c r="H182" s="984"/>
      <c r="I182" s="984"/>
      <c r="J182" s="984"/>
      <c r="K182" s="984"/>
      <c r="L182" s="984"/>
      <c r="M182" s="984"/>
      <c r="N182" s="984"/>
      <c r="O182" s="984"/>
      <c r="P182" s="984"/>
      <c r="Q182" s="984"/>
      <c r="R182" s="984"/>
      <c r="S182" s="984"/>
      <c r="T182" s="984"/>
      <c r="U182" s="984"/>
      <c r="V182" s="984"/>
      <c r="W182" s="984"/>
      <c r="X182" s="984"/>
      <c r="Y182" s="984"/>
      <c r="Z182" s="981"/>
      <c r="AA182" s="981"/>
      <c r="AB182" s="981"/>
      <c r="AC182" s="981"/>
      <c r="AD182" s="981"/>
      <c r="AE182" s="981"/>
      <c r="AF182" s="981"/>
      <c r="AG182" s="983"/>
      <c r="AH182" s="982"/>
      <c r="AI182" s="982"/>
      <c r="AJ182" s="981"/>
      <c r="AK182" s="981"/>
      <c r="AL182" s="979">
        <v>1</v>
      </c>
      <c r="AM182" s="268"/>
      <c r="AN182" s="268"/>
    </row>
    <row r="183" spans="1:40" s="980" customFormat="1" ht="40.5" customHeight="1">
      <c r="A183" s="986"/>
      <c r="B183" s="1003"/>
      <c r="C183" s="986"/>
      <c r="D183" s="986"/>
      <c r="E183" s="986"/>
      <c r="F183" s="986"/>
      <c r="G183" s="986"/>
      <c r="H183" s="986"/>
      <c r="I183" s="992"/>
      <c r="J183" s="986"/>
      <c r="K183" s="986"/>
      <c r="L183" s="986"/>
      <c r="M183" s="986"/>
      <c r="N183" s="986"/>
      <c r="O183" s="992"/>
      <c r="P183" s="992"/>
      <c r="Q183" s="992"/>
      <c r="R183" s="992"/>
      <c r="S183" s="992"/>
      <c r="T183" s="983"/>
      <c r="U183" s="1003"/>
      <c r="V183" s="985"/>
      <c r="W183" s="984"/>
      <c r="X183" s="984"/>
      <c r="Y183" s="984"/>
      <c r="Z183" s="981"/>
      <c r="AA183" s="981"/>
      <c r="AB183" s="981"/>
      <c r="AC183" s="981"/>
      <c r="AD183" s="981"/>
      <c r="AE183" s="981"/>
      <c r="AF183" s="981"/>
      <c r="AG183" s="983"/>
      <c r="AH183" s="982"/>
      <c r="AI183" s="982"/>
      <c r="AJ183" s="981"/>
      <c r="AK183" s="981"/>
      <c r="AL183" s="979">
        <v>1</v>
      </c>
      <c r="AM183" s="268"/>
      <c r="AN183" s="268"/>
    </row>
    <row r="184" spans="1:40" s="980" customFormat="1" ht="40.5" customHeight="1">
      <c r="A184" s="986"/>
      <c r="B184" s="989"/>
      <c r="C184" s="1002" t="s">
        <v>1297</v>
      </c>
      <c r="D184" s="998"/>
      <c r="E184" s="983"/>
      <c r="F184" s="1001" t="s">
        <v>1296</v>
      </c>
      <c r="G184" s="1000"/>
      <c r="H184" s="1000"/>
      <c r="I184" s="1000"/>
      <c r="J184" s="1000"/>
      <c r="K184" s="1000"/>
      <c r="L184" s="992"/>
      <c r="M184" s="992"/>
      <c r="N184" s="992"/>
      <c r="O184" s="992"/>
      <c r="P184" s="983"/>
      <c r="Q184" s="983"/>
      <c r="R184" s="992"/>
      <c r="S184" s="992"/>
      <c r="T184" s="983"/>
      <c r="U184" s="983"/>
      <c r="V184" s="985"/>
      <c r="W184" s="984"/>
      <c r="X184" s="984"/>
      <c r="Y184" s="984"/>
      <c r="Z184" s="981"/>
      <c r="AA184" s="981"/>
      <c r="AB184" s="981"/>
      <c r="AC184" s="981"/>
      <c r="AD184" s="981"/>
      <c r="AE184" s="981"/>
      <c r="AF184" s="981"/>
      <c r="AG184" s="983"/>
      <c r="AH184" s="982"/>
      <c r="AI184" s="982"/>
      <c r="AJ184" s="981"/>
      <c r="AK184" s="981"/>
      <c r="AL184" s="979">
        <v>1</v>
      </c>
      <c r="AM184" s="268"/>
      <c r="AN184" s="268"/>
    </row>
    <row r="185" spans="1:40" s="980" customFormat="1" ht="40.5" customHeight="1">
      <c r="A185" s="986"/>
      <c r="B185" s="989"/>
      <c r="C185" s="999">
        <v>3</v>
      </c>
      <c r="D185" s="998"/>
      <c r="E185" s="986"/>
      <c r="F185" s="986"/>
      <c r="G185" s="986"/>
      <c r="H185" s="992"/>
      <c r="I185" s="992"/>
      <c r="J185" s="992"/>
      <c r="K185" s="992"/>
      <c r="L185" s="992"/>
      <c r="M185" s="992"/>
      <c r="N185" s="992"/>
      <c r="O185" s="992"/>
      <c r="P185" s="992"/>
      <c r="Q185" s="992"/>
      <c r="R185" s="992"/>
      <c r="S185" s="992"/>
      <c r="T185" s="983"/>
      <c r="U185" s="983"/>
      <c r="V185" s="985"/>
      <c r="W185" s="984"/>
      <c r="X185" s="984"/>
      <c r="Y185" s="984"/>
      <c r="Z185" s="981"/>
      <c r="AA185" s="981"/>
      <c r="AB185" s="981"/>
      <c r="AC185" s="981"/>
      <c r="AD185" s="981"/>
      <c r="AE185" s="981"/>
      <c r="AF185" s="981"/>
      <c r="AG185" s="983"/>
      <c r="AH185" s="982"/>
      <c r="AI185" s="982"/>
      <c r="AJ185" s="981"/>
      <c r="AK185" s="981"/>
      <c r="AL185" s="979">
        <v>1</v>
      </c>
      <c r="AM185" s="268"/>
      <c r="AN185" s="268"/>
    </row>
    <row r="186" spans="1:40" s="980" customFormat="1" ht="40.5" customHeight="1">
      <c r="A186" s="986"/>
      <c r="B186" s="989"/>
      <c r="C186" s="986"/>
      <c r="D186" s="986"/>
      <c r="E186" s="986"/>
      <c r="F186" s="986"/>
      <c r="G186" s="986"/>
      <c r="H186" s="997" t="s">
        <v>1295</v>
      </c>
      <c r="I186" s="996"/>
      <c r="J186" s="996"/>
      <c r="K186" s="986"/>
      <c r="L186" s="986"/>
      <c r="M186" s="986"/>
      <c r="N186" s="986"/>
      <c r="O186" s="992"/>
      <c r="P186" s="992"/>
      <c r="Q186" s="991" t="s">
        <v>1294</v>
      </c>
      <c r="R186" s="990" t="s">
        <v>1293</v>
      </c>
      <c r="S186" s="995" t="s">
        <v>1292</v>
      </c>
      <c r="T186" s="983"/>
      <c r="U186" s="983"/>
      <c r="V186" s="985"/>
      <c r="W186" s="984"/>
      <c r="X186" s="984"/>
      <c r="Y186" s="984"/>
      <c r="Z186" s="981"/>
      <c r="AA186" s="981"/>
      <c r="AB186" s="981"/>
      <c r="AC186" s="981"/>
      <c r="AD186" s="981"/>
      <c r="AE186" s="981"/>
      <c r="AF186" s="981"/>
      <c r="AG186" s="983"/>
      <c r="AH186" s="982"/>
      <c r="AI186" s="982"/>
      <c r="AJ186" s="981"/>
      <c r="AK186" s="981"/>
      <c r="AL186" s="979">
        <v>1</v>
      </c>
      <c r="AM186" s="268"/>
      <c r="AN186" s="268"/>
    </row>
    <row r="187" spans="1:40" s="980" customFormat="1" ht="40.5" customHeight="1">
      <c r="A187" s="986"/>
      <c r="B187" s="989"/>
      <c r="C187" s="987" t="s">
        <v>1291</v>
      </c>
      <c r="D187" s="986"/>
      <c r="E187" s="994"/>
      <c r="F187" s="986"/>
      <c r="G187" s="986"/>
      <c r="H187" s="993" t="s">
        <v>1290</v>
      </c>
      <c r="I187" s="993" t="s">
        <v>1289</v>
      </c>
      <c r="J187" s="993" t="s">
        <v>1288</v>
      </c>
      <c r="K187" s="984" t="s">
        <v>1287</v>
      </c>
      <c r="L187" s="984"/>
      <c r="M187" s="984"/>
      <c r="N187" s="984"/>
      <c r="O187" s="983"/>
      <c r="P187" s="983"/>
      <c r="Q187" s="987" t="s">
        <v>1286</v>
      </c>
      <c r="R187" s="983"/>
      <c r="S187" s="983"/>
      <c r="T187" s="983"/>
      <c r="U187" s="983"/>
      <c r="V187" s="985"/>
      <c r="W187" s="984"/>
      <c r="X187" s="984"/>
      <c r="Y187" s="984"/>
      <c r="Z187" s="983"/>
      <c r="AA187" s="983"/>
      <c r="AB187" s="983"/>
      <c r="AC187" s="983"/>
      <c r="AD187" s="983"/>
      <c r="AE187" s="983"/>
      <c r="AF187" s="983"/>
      <c r="AG187" s="983"/>
      <c r="AH187" s="982"/>
      <c r="AI187" s="982"/>
      <c r="AJ187" s="981"/>
      <c r="AK187" s="981"/>
      <c r="AL187" s="979">
        <v>1</v>
      </c>
      <c r="AM187" s="268"/>
      <c r="AN187" s="268"/>
    </row>
    <row r="188" spans="1:40" s="980" customFormat="1" ht="40.5" customHeight="1">
      <c r="A188" s="986"/>
      <c r="B188" s="989"/>
      <c r="C188" s="987" t="s">
        <v>1285</v>
      </c>
      <c r="D188" s="986"/>
      <c r="E188" s="994"/>
      <c r="F188" s="986"/>
      <c r="G188" s="986"/>
      <c r="H188" s="993" t="s">
        <v>1284</v>
      </c>
      <c r="I188" s="993" t="s">
        <v>1283</v>
      </c>
      <c r="J188" s="993" t="s">
        <v>1282</v>
      </c>
      <c r="K188" s="984" t="s">
        <v>1281</v>
      </c>
      <c r="L188" s="984"/>
      <c r="M188" s="984"/>
      <c r="N188" s="984"/>
      <c r="O188" s="992"/>
      <c r="P188" s="992"/>
      <c r="Q188" s="991" t="s">
        <v>1280</v>
      </c>
      <c r="R188" s="990" t="s">
        <v>1279</v>
      </c>
      <c r="S188" s="990" t="s">
        <v>1278</v>
      </c>
      <c r="T188" s="983"/>
      <c r="U188" s="983"/>
      <c r="V188" s="985"/>
      <c r="W188" s="984"/>
      <c r="X188" s="984"/>
      <c r="Y188" s="984"/>
      <c r="Z188" s="984"/>
      <c r="AA188" s="984"/>
      <c r="AB188" s="984"/>
      <c r="AC188" s="984"/>
      <c r="AD188" s="984"/>
      <c r="AE188" s="984"/>
      <c r="AF188" s="983"/>
      <c r="AG188" s="983"/>
      <c r="AH188" s="982"/>
      <c r="AI188" s="982"/>
      <c r="AJ188" s="981"/>
      <c r="AK188" s="981"/>
      <c r="AL188" s="979">
        <v>1</v>
      </c>
      <c r="AM188" s="268"/>
      <c r="AN188" s="268"/>
    </row>
    <row r="189" spans="1:40" s="980" customFormat="1" ht="40.5" customHeight="1">
      <c r="A189" s="986"/>
      <c r="B189" s="989"/>
      <c r="C189" s="987"/>
      <c r="D189" s="986"/>
      <c r="E189" s="987"/>
      <c r="F189" s="988"/>
      <c r="G189" s="987"/>
      <c r="H189" s="987"/>
      <c r="I189" s="986"/>
      <c r="J189" s="986"/>
      <c r="K189" s="986"/>
      <c r="L189" s="986"/>
      <c r="M189" s="986"/>
      <c r="N189" s="986"/>
      <c r="O189" s="986"/>
      <c r="P189" s="986"/>
      <c r="Q189" s="986"/>
      <c r="R189" s="986"/>
      <c r="S189" s="983"/>
      <c r="T189" s="983"/>
      <c r="U189" s="983"/>
      <c r="V189" s="985"/>
      <c r="W189" s="984"/>
      <c r="X189" s="984"/>
      <c r="Y189" s="984"/>
      <c r="Z189" s="984"/>
      <c r="AA189" s="984"/>
      <c r="AB189" s="984"/>
      <c r="AC189" s="984"/>
      <c r="AD189" s="984"/>
      <c r="AE189" s="984"/>
      <c r="AF189" s="983"/>
      <c r="AG189" s="983"/>
      <c r="AH189" s="982"/>
      <c r="AI189" s="982"/>
      <c r="AJ189" s="981"/>
      <c r="AK189" s="981"/>
      <c r="AL189" s="979">
        <v>1</v>
      </c>
      <c r="AM189" s="268"/>
      <c r="AN189" s="268"/>
    </row>
    <row r="190" spans="1:40">
      <c r="AL190" s="7" t="s">
        <v>0</v>
      </c>
      <c r="AM190" s="1"/>
      <c r="AN190" s="1"/>
    </row>
    <row r="191" spans="1:40">
      <c r="A191" s="979">
        <v>1</v>
      </c>
      <c r="B191" s="979">
        <v>1</v>
      </c>
      <c r="C191" s="979">
        <v>1</v>
      </c>
      <c r="D191" s="979">
        <v>1</v>
      </c>
      <c r="E191" s="979">
        <v>1</v>
      </c>
      <c r="F191" s="979">
        <v>1</v>
      </c>
      <c r="G191" s="979">
        <v>1</v>
      </c>
      <c r="H191" s="979">
        <v>1</v>
      </c>
      <c r="I191" s="979">
        <v>1</v>
      </c>
      <c r="J191" s="979">
        <v>1</v>
      </c>
      <c r="K191" s="979">
        <v>1</v>
      </c>
      <c r="L191" s="979">
        <v>1</v>
      </c>
      <c r="M191" s="979">
        <v>1</v>
      </c>
      <c r="N191" s="979">
        <v>1</v>
      </c>
      <c r="O191" s="979">
        <v>1</v>
      </c>
      <c r="P191" s="979">
        <v>1</v>
      </c>
      <c r="Q191" s="979">
        <v>1</v>
      </c>
      <c r="R191" s="979">
        <v>1</v>
      </c>
      <c r="S191" s="979">
        <v>1</v>
      </c>
      <c r="T191" s="979">
        <v>1</v>
      </c>
      <c r="U191" s="979">
        <v>1</v>
      </c>
      <c r="V191" s="979">
        <v>1</v>
      </c>
      <c r="W191" s="979">
        <v>1</v>
      </c>
      <c r="X191" s="979">
        <v>1</v>
      </c>
      <c r="Y191" s="979">
        <v>1</v>
      </c>
      <c r="Z191" s="979">
        <v>1</v>
      </c>
      <c r="AA191" s="979">
        <v>1</v>
      </c>
      <c r="AB191" s="979">
        <v>1</v>
      </c>
      <c r="AC191" s="979">
        <v>1</v>
      </c>
      <c r="AD191" s="979">
        <v>1</v>
      </c>
      <c r="AE191" s="979">
        <v>1</v>
      </c>
      <c r="AF191" s="979">
        <v>1</v>
      </c>
      <c r="AG191" s="979">
        <v>1</v>
      </c>
      <c r="AH191" s="979">
        <v>1</v>
      </c>
      <c r="AI191" s="979">
        <v>1</v>
      </c>
      <c r="AJ191" s="979">
        <v>1</v>
      </c>
      <c r="AK191" s="979">
        <v>1</v>
      </c>
      <c r="AL191" s="5" t="str">
        <f>ADDRESS(ROW(),COLUMN(),4)</f>
        <v>AL191</v>
      </c>
      <c r="AM191" s="4"/>
      <c r="AN191" s="3" t="str">
        <f>ADDRESS(ROW(),COLUMN(),4)</f>
        <v>AN191</v>
      </c>
    </row>
  </sheetData>
  <mergeCells count="10">
    <mergeCell ref="X2:AC3"/>
    <mergeCell ref="B25:X26"/>
    <mergeCell ref="D138:J138"/>
    <mergeCell ref="D145:K146"/>
    <mergeCell ref="C149:D149"/>
    <mergeCell ref="P73:T73"/>
    <mergeCell ref="R74:S74"/>
    <mergeCell ref="P75:P76"/>
    <mergeCell ref="R75:S75"/>
    <mergeCell ref="M82:M87"/>
  </mergeCells>
  <hyperlinks>
    <hyperlink ref="D112" r:id="rId1" display="https://www.extensis.com/fr-fr/blog/les-10-polices-alternatives-%C3%A0-helvetica" xr:uid="{383364E6-FB13-4F64-9006-01B0115C8C5E}"/>
    <hyperlink ref="D120" r:id="rId2" display="https://fr.wikipedia.org/wiki/Calibri" xr:uid="{E9CBDB70-DDF8-413D-84C5-9547C3E36557}"/>
    <hyperlink ref="D121" r:id="rId3" display="https://kulturegeek.fr/news-224456/microsoft-police-voudriez-remplacer-calibri" xr:uid="{81FD5AA6-579A-48E5-BDA3-57A601B55D31}"/>
    <hyperlink ref="D106" r:id="rId4" display="https://fr.wikipedia.org/wiki/Helvetica" xr:uid="{AB524937-6027-42CA-9AF6-F688CE481C05}"/>
    <hyperlink ref="D127" r:id="rId5" display="https://laruche.wizbii.com/17703-meilleure-police-ecriture-cv" xr:uid="{504A11ED-24C6-41B6-9A09-1EEF55579C3A}"/>
    <hyperlink ref="D128" r:id="rId6" display="https://laruche.wizbii.com/17703-meilleure-police-ecriture-cv" xr:uid="{5A3ED59D-5A86-421C-8E46-0202C843AAD8}"/>
    <hyperlink ref="D129" r:id="rId7" display="https://www.google.com/search?client=firefox-b-d&amp;cs=1&amp;sxsrf=AJOqlzWtAThXL_uLX0Izw5bcGDDqWJW1UA:1673858052794&amp;q=Quelle+est+la+police+d%27%C3%A9criture+la+plus+classe+%3F&amp;sa=X&amp;ved=2ahUKEwjYj4iV18v8AhXtTaQEHYpNBZ0Qzmd6BAgBEAU" xr:uid="{82D98777-9774-4A77-AC56-A0FD7CBA230A}"/>
    <hyperlink ref="D111" r:id="rId8" xr:uid="{39462981-E2FA-4264-A727-7D98E588A8D5}"/>
    <hyperlink ref="C91" r:id="rId9" xr:uid="{F93C765F-B4AA-4F63-ABC4-D1E564DA06CB}"/>
    <hyperlink ref="V175" r:id="rId10" xr:uid="{20071F18-0B57-4978-A7C1-4D702F8A7D87}"/>
    <hyperlink ref="U83" r:id="rId11" xr:uid="{A04FB2B4-1120-487A-9515-A579A63012E1}"/>
    <hyperlink ref="B63" r:id="rId12" xr:uid="{BE863D11-456D-4D76-A026-A7E1DB23C5B0}"/>
    <hyperlink ref="B69" r:id="rId13" xr:uid="{6634D9CE-DF76-4544-B5BE-21DD86435044}"/>
    <hyperlink ref="B72" r:id="rId14" xr:uid="{2D7D8D8A-453B-4284-93B4-51667A799F29}"/>
    <hyperlink ref="B73" r:id="rId15" xr:uid="{A611B305-DF2D-4B4B-AF9A-C7552F75F3AC}"/>
    <hyperlink ref="B75" r:id="rId16" xr:uid="{AF3F8BB1-4F07-4091-98D9-A60F9BF99DBF}"/>
    <hyperlink ref="P67" r:id="rId17" xr:uid="{C9E2C3DB-A258-41F4-B485-F865E31555CF}"/>
    <hyperlink ref="V172" r:id="rId18" xr:uid="{68DA2897-2C0D-4AF3-A74F-EDDF0DFC143F}"/>
  </hyperlinks>
  <pageMargins left="0.7" right="0.7" top="0.75" bottom="0.75" header="0.3" footer="0.3"/>
  <pageSetup paperSize="9" orientation="portrait" r:id="rId19"/>
  <drawing r:id="rId2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658470-DE93-4116-B4D4-EEE22AF5CF23}">
  <dimension ref="A1:DR418"/>
  <sheetViews>
    <sheetView zoomScaleNormal="100" workbookViewId="0">
      <selection activeCell="DR418" sqref="DR418"/>
    </sheetView>
  </sheetViews>
  <sheetFormatPr baseColWidth="10" defaultRowHeight="15"/>
  <cols>
    <col min="1" max="1" width="2.85546875" customWidth="1"/>
    <col min="2" max="2" width="6.7109375" customWidth="1"/>
    <col min="3" max="5" width="2.7109375" customWidth="1"/>
    <col min="6" max="7" width="11.7109375" customWidth="1"/>
    <col min="8" max="8" width="3.7109375" customWidth="1"/>
    <col min="9" max="10" width="11.7109375" customWidth="1"/>
    <col min="11" max="11" width="9.7109375" customWidth="1"/>
    <col min="12" max="12" width="40.7109375" customWidth="1"/>
    <col min="13" max="13" width="5.140625" customWidth="1"/>
    <col min="14" max="14" width="6.7109375" customWidth="1"/>
    <col min="15" max="17" width="2.7109375" customWidth="1"/>
    <col min="18" max="19" width="11.7109375" customWidth="1"/>
    <col min="20" max="20" width="3.7109375" customWidth="1"/>
    <col min="21" max="22" width="11.7109375" customWidth="1"/>
    <col min="23" max="23" width="9.7109375" customWidth="1"/>
    <col min="24" max="24" width="40.7109375" customWidth="1"/>
    <col min="25" max="25" width="5.28515625" customWidth="1"/>
    <col min="26" max="26" width="6.7109375" customWidth="1"/>
    <col min="27" max="29" width="2.7109375" customWidth="1"/>
    <col min="30" max="31" width="11.7109375" customWidth="1"/>
    <col min="32" max="32" width="3.7109375" customWidth="1"/>
    <col min="33" max="34" width="11.7109375" customWidth="1"/>
    <col min="35" max="35" width="9.7109375" customWidth="1"/>
    <col min="36" max="36" width="40.7109375" customWidth="1"/>
    <col min="38" max="38" width="11.42578125" customWidth="1"/>
    <col min="39" max="39" width="7.28515625" style="2" customWidth="1"/>
    <col min="40" max="40" width="4.5703125" style="2" customWidth="1"/>
    <col min="42" max="42" width="2.42578125" customWidth="1"/>
    <col min="43" max="43" width="11.7109375" style="2" customWidth="1"/>
    <col min="44" max="44" width="3.7109375" style="2" customWidth="1"/>
    <col min="45" max="45" width="4.5703125" style="2" customWidth="1"/>
    <col min="46" max="46" width="11.7109375" style="2" customWidth="1"/>
    <col min="47" max="47" width="3.7109375" style="2" customWidth="1"/>
    <col min="48" max="48" width="4.5703125" style="2" customWidth="1"/>
    <col min="49" max="49" width="11.7109375" style="2" customWidth="1"/>
    <col min="50" max="50" width="3.7109375" style="2" customWidth="1"/>
    <col min="51" max="51" width="4.5703125" style="2" customWidth="1"/>
    <col min="52" max="52" width="11.7109375" style="2" customWidth="1"/>
    <col min="53" max="53" width="3.7109375" style="2" customWidth="1"/>
    <col min="54" max="54" width="4.5703125" style="2" customWidth="1"/>
    <col min="55" max="55" width="11.7109375" style="2" customWidth="1"/>
    <col min="56" max="56" width="3.7109375" style="2" customWidth="1"/>
    <col min="57" max="57" width="4.5703125" style="2" customWidth="1"/>
    <col min="58" max="58" width="11.7109375" style="2" customWidth="1"/>
    <col min="59" max="59" width="3.7109375" style="2" customWidth="1"/>
    <col min="60" max="60" width="4.5703125" style="2" customWidth="1"/>
    <col min="61" max="61" width="11.7109375" style="2" customWidth="1"/>
    <col min="62" max="62" width="3.7109375" style="2" customWidth="1"/>
    <col min="63" max="63" width="4.5703125" style="2" customWidth="1"/>
    <col min="64" max="64" width="11.7109375" style="2" customWidth="1"/>
    <col min="65" max="65" width="3.7109375" style="2" customWidth="1"/>
    <col min="66" max="66" width="4.5703125" style="2" customWidth="1"/>
    <col min="67" max="67" width="11.7109375" style="2" customWidth="1"/>
    <col min="68" max="68" width="3.7109375" style="2" customWidth="1"/>
    <col min="69" max="69" width="4.5703125" style="2" customWidth="1"/>
    <col min="70" max="70" width="11.7109375" style="2" customWidth="1"/>
    <col min="71" max="71" width="3.7109375" style="2" customWidth="1"/>
    <col min="72" max="72" width="4.5703125" style="2" customWidth="1"/>
    <col min="73" max="73" width="11.7109375" style="2" customWidth="1"/>
    <col min="74" max="74" width="3.7109375" style="2" customWidth="1"/>
    <col min="75" max="75" width="4.5703125" style="2" customWidth="1"/>
    <col min="76" max="76" width="11.7109375" style="2" customWidth="1"/>
    <col min="77" max="77" width="3.7109375" style="2" customWidth="1"/>
    <col min="78" max="78" width="4.5703125" style="2" customWidth="1"/>
    <col min="79" max="79" width="11.7109375" style="2" customWidth="1"/>
    <col min="80" max="80" width="3.7109375" style="2" customWidth="1"/>
    <col min="81" max="81" width="4.5703125" style="2" customWidth="1"/>
    <col min="82" max="82" width="11.7109375" style="2" customWidth="1"/>
    <col min="83" max="83" width="3.7109375" style="2" customWidth="1"/>
    <col min="84" max="84" width="4.5703125" style="2" customWidth="1"/>
    <col min="85" max="85" width="11.7109375" style="2" customWidth="1"/>
    <col min="86" max="86" width="3.7109375" style="2" customWidth="1"/>
    <col min="87" max="87" width="4.5703125" style="2" customWidth="1"/>
    <col min="88" max="88" width="11.7109375" style="2" customWidth="1"/>
    <col min="89" max="89" width="3.7109375" style="2" customWidth="1"/>
    <col min="90" max="90" width="4.5703125" style="2" customWidth="1"/>
    <col min="91" max="91" width="11.7109375" style="2" customWidth="1"/>
    <col min="92" max="92" width="3.7109375" style="2" customWidth="1"/>
    <col min="93" max="93" width="4.5703125" style="2" customWidth="1"/>
    <col min="94" max="94" width="11.7109375" style="2" customWidth="1"/>
    <col min="95" max="95" width="3.7109375" style="2" customWidth="1"/>
    <col min="96" max="96" width="4.5703125" style="2" customWidth="1"/>
    <col min="97" max="97" width="40.7109375" style="2" customWidth="1"/>
    <col min="98" max="98" width="4.5703125" style="2" customWidth="1"/>
    <col min="99" max="99" width="40.7109375" style="2" customWidth="1"/>
    <col min="100" max="101" width="2.140625" style="2" customWidth="1"/>
    <col min="102" max="103" width="12.7109375" style="2" customWidth="1"/>
    <col min="104" max="104" width="5.140625" style="2" customWidth="1"/>
    <col min="105" max="119" width="11.42578125" style="2"/>
    <col min="120" max="120" width="8.7109375" style="2" customWidth="1"/>
    <col min="121" max="121" width="11.42578125" style="268"/>
    <col min="122" max="122" width="43.5703125" style="268" customWidth="1"/>
  </cols>
  <sheetData>
    <row r="1" spans="1:122" ht="19.5" customHeight="1" thickBot="1">
      <c r="A1" s="5" t="str">
        <f>ADDRESS(ROW(),COLUMN(),4)</f>
        <v>A1</v>
      </c>
      <c r="B1" s="2361">
        <v>6</v>
      </c>
      <c r="C1" s="2361">
        <v>2</v>
      </c>
      <c r="D1" s="2361">
        <v>2</v>
      </c>
      <c r="E1" s="2361">
        <v>2</v>
      </c>
      <c r="F1" s="2361">
        <v>11</v>
      </c>
      <c r="G1" s="2361">
        <v>11</v>
      </c>
      <c r="H1" s="2361">
        <v>3</v>
      </c>
      <c r="I1" s="2361">
        <v>11</v>
      </c>
      <c r="J1" s="2361">
        <v>11</v>
      </c>
      <c r="K1" s="2361">
        <v>9</v>
      </c>
      <c r="L1" s="2361">
        <v>40</v>
      </c>
      <c r="N1" s="2361">
        <v>6</v>
      </c>
      <c r="O1" s="2361">
        <v>2</v>
      </c>
      <c r="P1" s="2361">
        <v>2</v>
      </c>
      <c r="Q1" s="2361">
        <v>2</v>
      </c>
      <c r="R1" s="2361">
        <v>11</v>
      </c>
      <c r="S1" s="2361">
        <v>11</v>
      </c>
      <c r="T1" s="2361">
        <v>3</v>
      </c>
      <c r="U1" s="2361">
        <v>11</v>
      </c>
      <c r="V1" s="2361">
        <v>11</v>
      </c>
      <c r="W1" s="2361">
        <v>9</v>
      </c>
      <c r="X1" s="2361">
        <v>40</v>
      </c>
      <c r="Z1" s="2361">
        <v>6</v>
      </c>
      <c r="AA1" s="2361">
        <v>2</v>
      </c>
      <c r="AB1" s="2361">
        <v>2</v>
      </c>
      <c r="AC1" s="2361">
        <v>2</v>
      </c>
      <c r="AD1" s="2361">
        <v>11</v>
      </c>
      <c r="AE1" s="2361">
        <v>11</v>
      </c>
      <c r="AF1" s="2361">
        <v>3</v>
      </c>
      <c r="AG1" s="2361">
        <v>11</v>
      </c>
      <c r="AH1" s="2361">
        <v>11</v>
      </c>
      <c r="AI1" s="2361">
        <v>9</v>
      </c>
      <c r="AJ1" s="2361">
        <v>40</v>
      </c>
      <c r="AK1" s="348" t="str">
        <f t="shared" ref="AK1:CX1" si="0">SUBSTITUTE(ADDRESS(1,COLUMN(),4),"1","")</f>
        <v>AK</v>
      </c>
      <c r="AL1" s="348" t="str">
        <f t="shared" si="0"/>
        <v>AL</v>
      </c>
      <c r="AM1" s="348" t="str">
        <f t="shared" si="0"/>
        <v>AM</v>
      </c>
      <c r="AQ1" s="348" t="str">
        <f t="shared" ref="AQ1:CU1" si="1">SUBSTITUTE(ADDRESS(1,COLUMN(),4),"1","")</f>
        <v>AQ</v>
      </c>
      <c r="AT1" s="348" t="str">
        <f t="shared" si="1"/>
        <v>AT</v>
      </c>
      <c r="AW1" s="348" t="str">
        <f t="shared" si="1"/>
        <v>AW</v>
      </c>
      <c r="AZ1" s="348" t="str">
        <f t="shared" si="1"/>
        <v>AZ</v>
      </c>
      <c r="BC1" s="348" t="str">
        <f t="shared" si="1"/>
        <v>BC</v>
      </c>
      <c r="BF1" s="348" t="str">
        <f t="shared" si="1"/>
        <v>BF</v>
      </c>
      <c r="BI1" s="348" t="str">
        <f t="shared" si="1"/>
        <v>BI</v>
      </c>
      <c r="BL1" s="348" t="str">
        <f t="shared" si="1"/>
        <v>BL</v>
      </c>
      <c r="BO1" s="348" t="str">
        <f t="shared" si="1"/>
        <v>BO</v>
      </c>
      <c r="BR1" s="348" t="str">
        <f t="shared" si="1"/>
        <v>BR</v>
      </c>
      <c r="BU1" s="348" t="str">
        <f t="shared" si="1"/>
        <v>BU</v>
      </c>
      <c r="BX1" s="348" t="str">
        <f t="shared" si="1"/>
        <v>BX</v>
      </c>
      <c r="CA1" s="348" t="str">
        <f t="shared" si="1"/>
        <v>CA</v>
      </c>
      <c r="CD1" s="348" t="str">
        <f t="shared" si="1"/>
        <v>CD</v>
      </c>
      <c r="CG1" s="348" t="str">
        <f t="shared" si="1"/>
        <v>CG</v>
      </c>
      <c r="CJ1" s="348" t="str">
        <f t="shared" si="1"/>
        <v>CJ</v>
      </c>
      <c r="CM1" s="348" t="str">
        <f t="shared" si="1"/>
        <v>CM</v>
      </c>
      <c r="CP1" s="348" t="str">
        <f t="shared" si="1"/>
        <v>CP</v>
      </c>
      <c r="CS1" s="348" t="str">
        <f t="shared" si="1"/>
        <v>CS</v>
      </c>
      <c r="CU1" s="348" t="str">
        <f t="shared" si="1"/>
        <v>CU</v>
      </c>
      <c r="CV1" s="348" t="str">
        <f t="shared" si="0"/>
        <v>CV</v>
      </c>
      <c r="CW1" s="348" t="str">
        <f t="shared" si="0"/>
        <v>CW</v>
      </c>
      <c r="CX1" s="348" t="str">
        <f t="shared" si="0"/>
        <v>CX</v>
      </c>
      <c r="CY1" s="348" t="str">
        <f t="shared" ref="CY1:DO1" si="2">SUBSTITUTE(ADDRESS(1,COLUMN(),4),"1","")</f>
        <v>CY</v>
      </c>
      <c r="CZ1" s="348" t="str">
        <f t="shared" si="2"/>
        <v>CZ</v>
      </c>
      <c r="DA1" s="348" t="str">
        <f t="shared" si="2"/>
        <v>DA</v>
      </c>
      <c r="DB1" s="348" t="str">
        <f t="shared" si="2"/>
        <v>DB</v>
      </c>
      <c r="DC1" s="348" t="str">
        <f t="shared" si="2"/>
        <v>DC</v>
      </c>
      <c r="DD1" s="348" t="str">
        <f t="shared" si="2"/>
        <v>DD</v>
      </c>
      <c r="DE1" s="348" t="str">
        <f t="shared" si="2"/>
        <v>DE</v>
      </c>
      <c r="DF1" s="348" t="str">
        <f t="shared" si="2"/>
        <v>DF</v>
      </c>
      <c r="DG1" s="348" t="str">
        <f t="shared" si="2"/>
        <v>DG</v>
      </c>
      <c r="DH1" s="348" t="str">
        <f t="shared" si="2"/>
        <v>DH</v>
      </c>
      <c r="DI1" s="348" t="str">
        <f t="shared" si="2"/>
        <v>DI</v>
      </c>
      <c r="DJ1" s="348" t="str">
        <f t="shared" si="2"/>
        <v>DJ</v>
      </c>
      <c r="DK1" s="348" t="str">
        <f t="shared" si="2"/>
        <v>DK</v>
      </c>
      <c r="DL1" s="348" t="str">
        <f t="shared" si="2"/>
        <v>DL</v>
      </c>
      <c r="DM1" s="348" t="str">
        <f t="shared" si="2"/>
        <v>DM</v>
      </c>
      <c r="DN1" s="348" t="str">
        <f t="shared" si="2"/>
        <v>DN</v>
      </c>
      <c r="DO1" s="348" t="str">
        <f t="shared" si="2"/>
        <v>DO</v>
      </c>
      <c r="DP1" s="6">
        <v>1</v>
      </c>
      <c r="DQ1" s="348" t="str">
        <f>SUBSTITUTE(ADDRESS(1,COLUMN(),4),"1","")</f>
        <v>DQ</v>
      </c>
      <c r="DR1" s="347" t="str">
        <f>SUBSTITUTE(ADDRESS(1,COLUMN(),4),"1","")</f>
        <v>DR</v>
      </c>
    </row>
    <row r="2" spans="1:122" s="328" customFormat="1" ht="15" customHeight="1">
      <c r="B2" s="2362" t="s">
        <v>215</v>
      </c>
      <c r="C2" s="1512"/>
      <c r="D2" s="1513"/>
      <c r="E2" s="1514"/>
      <c r="F2" s="1515" t="s">
        <v>209</v>
      </c>
      <c r="G2" s="1513"/>
      <c r="H2" s="1513"/>
      <c r="I2" s="1513" t="s">
        <v>1676</v>
      </c>
      <c r="J2" s="1516"/>
      <c r="K2" s="1514"/>
      <c r="L2" s="1517"/>
      <c r="M2"/>
      <c r="N2" s="2362" t="s">
        <v>215</v>
      </c>
      <c r="O2" s="1512"/>
      <c r="P2" s="1513"/>
      <c r="Q2" s="1514"/>
      <c r="R2" s="1515" t="s">
        <v>209</v>
      </c>
      <c r="S2" s="1513"/>
      <c r="T2" s="1513"/>
      <c r="U2" s="1513" t="s">
        <v>1676</v>
      </c>
      <c r="V2" s="1516"/>
      <c r="W2" s="1514"/>
      <c r="X2" s="1517"/>
      <c r="Y2"/>
      <c r="Z2" s="2362" t="s">
        <v>215</v>
      </c>
      <c r="AA2" s="1512"/>
      <c r="AB2" s="1513"/>
      <c r="AC2" s="1514"/>
      <c r="AD2" s="1515" t="s">
        <v>209</v>
      </c>
      <c r="AE2" s="1513"/>
      <c r="AF2" s="1513"/>
      <c r="AG2" s="1513" t="s">
        <v>1676</v>
      </c>
      <c r="AH2" s="1516"/>
      <c r="AI2" s="1514"/>
      <c r="AJ2" s="1517"/>
      <c r="AK2" s="9">
        <f t="shared" ref="AK2:CX2" ca="1" si="3">CELL("largeur",AK2)</f>
        <v>11</v>
      </c>
      <c r="AL2" s="9">
        <f t="shared" ca="1" si="3"/>
        <v>11</v>
      </c>
      <c r="AM2" s="9">
        <f t="shared" ca="1" si="3"/>
        <v>7</v>
      </c>
      <c r="AN2" s="2"/>
      <c r="AO2"/>
      <c r="AP2"/>
      <c r="AQ2" s="9">
        <f t="shared" ref="AQ2:CU2" ca="1" si="4">CELL("largeur",AQ2)</f>
        <v>11</v>
      </c>
      <c r="AR2" s="2"/>
      <c r="AS2" s="2"/>
      <c r="AT2" s="9">
        <f t="shared" ca="1" si="4"/>
        <v>11</v>
      </c>
      <c r="AU2" s="2"/>
      <c r="AV2" s="2"/>
      <c r="AW2" s="9">
        <f t="shared" ca="1" si="4"/>
        <v>11</v>
      </c>
      <c r="AX2" s="2"/>
      <c r="AY2" s="2"/>
      <c r="AZ2" s="9">
        <f t="shared" ca="1" si="4"/>
        <v>11</v>
      </c>
      <c r="BA2" s="2"/>
      <c r="BB2" s="2"/>
      <c r="BC2" s="9">
        <f t="shared" ca="1" si="4"/>
        <v>11</v>
      </c>
      <c r="BD2" s="2"/>
      <c r="BE2" s="2"/>
      <c r="BF2" s="9">
        <f t="shared" ca="1" si="4"/>
        <v>11</v>
      </c>
      <c r="BG2" s="2"/>
      <c r="BH2" s="2"/>
      <c r="BI2" s="9">
        <f t="shared" ca="1" si="4"/>
        <v>11</v>
      </c>
      <c r="BJ2" s="2"/>
      <c r="BK2" s="2"/>
      <c r="BL2" s="9">
        <f t="shared" ca="1" si="4"/>
        <v>11</v>
      </c>
      <c r="BM2" s="2"/>
      <c r="BN2" s="2"/>
      <c r="BO2" s="9">
        <f t="shared" ca="1" si="4"/>
        <v>11</v>
      </c>
      <c r="BP2" s="2"/>
      <c r="BQ2" s="2"/>
      <c r="BR2" s="9">
        <f t="shared" ca="1" si="4"/>
        <v>11</v>
      </c>
      <c r="BS2" s="2"/>
      <c r="BT2" s="2"/>
      <c r="BU2" s="9">
        <f t="shared" ca="1" si="4"/>
        <v>11</v>
      </c>
      <c r="BV2" s="2"/>
      <c r="BW2" s="2"/>
      <c r="BX2" s="9">
        <f t="shared" ca="1" si="4"/>
        <v>11</v>
      </c>
      <c r="BY2" s="2"/>
      <c r="BZ2" s="2"/>
      <c r="CA2" s="9">
        <f t="shared" ca="1" si="4"/>
        <v>11</v>
      </c>
      <c r="CB2" s="2"/>
      <c r="CC2" s="2"/>
      <c r="CD2" s="9">
        <f t="shared" ca="1" si="4"/>
        <v>11</v>
      </c>
      <c r="CE2" s="2"/>
      <c r="CF2" s="2"/>
      <c r="CG2" s="9">
        <f t="shared" ca="1" si="4"/>
        <v>11</v>
      </c>
      <c r="CH2" s="2"/>
      <c r="CI2" s="2"/>
      <c r="CJ2" s="9">
        <f t="shared" ca="1" si="4"/>
        <v>11</v>
      </c>
      <c r="CK2" s="2"/>
      <c r="CL2" s="2"/>
      <c r="CM2" s="9">
        <f t="shared" ca="1" si="4"/>
        <v>11</v>
      </c>
      <c r="CN2" s="2"/>
      <c r="CO2" s="2"/>
      <c r="CP2" s="9">
        <f t="shared" ca="1" si="4"/>
        <v>11</v>
      </c>
      <c r="CQ2" s="2"/>
      <c r="CR2" s="2"/>
      <c r="CS2" s="9">
        <f t="shared" ca="1" si="4"/>
        <v>40</v>
      </c>
      <c r="CT2" s="2"/>
      <c r="CU2" s="9">
        <f t="shared" ca="1" si="4"/>
        <v>40</v>
      </c>
      <c r="CV2" s="9">
        <f t="shared" ca="1" si="3"/>
        <v>1</v>
      </c>
      <c r="CW2" s="9">
        <f t="shared" ca="1" si="3"/>
        <v>1</v>
      </c>
      <c r="CX2" s="9">
        <f t="shared" ca="1" si="3"/>
        <v>12</v>
      </c>
      <c r="CY2" s="9">
        <f t="shared" ref="CY2:DO2" ca="1" si="5">CELL("largeur",CY2)</f>
        <v>12</v>
      </c>
      <c r="CZ2" s="9">
        <f t="shared" ca="1" si="5"/>
        <v>4</v>
      </c>
      <c r="DA2" s="9">
        <f t="shared" ca="1" si="5"/>
        <v>11</v>
      </c>
      <c r="DB2" s="9">
        <f t="shared" ca="1" si="5"/>
        <v>11</v>
      </c>
      <c r="DC2" s="9">
        <f t="shared" ca="1" si="5"/>
        <v>11</v>
      </c>
      <c r="DD2" s="9">
        <f t="shared" ca="1" si="5"/>
        <v>11</v>
      </c>
      <c r="DE2" s="9">
        <f t="shared" ca="1" si="5"/>
        <v>11</v>
      </c>
      <c r="DF2" s="9">
        <f t="shared" ca="1" si="5"/>
        <v>11</v>
      </c>
      <c r="DG2" s="9">
        <f t="shared" ca="1" si="5"/>
        <v>11</v>
      </c>
      <c r="DH2" s="9">
        <f t="shared" ca="1" si="5"/>
        <v>11</v>
      </c>
      <c r="DI2" s="9">
        <f t="shared" ca="1" si="5"/>
        <v>11</v>
      </c>
      <c r="DJ2" s="9">
        <f t="shared" ca="1" si="5"/>
        <v>11</v>
      </c>
      <c r="DK2" s="9">
        <f t="shared" ca="1" si="5"/>
        <v>11</v>
      </c>
      <c r="DL2" s="9">
        <f t="shared" ca="1" si="5"/>
        <v>11</v>
      </c>
      <c r="DM2" s="9">
        <f t="shared" ca="1" si="5"/>
        <v>11</v>
      </c>
      <c r="DN2" s="9">
        <f t="shared" ca="1" si="5"/>
        <v>11</v>
      </c>
      <c r="DO2" s="9">
        <f t="shared" ca="1" si="5"/>
        <v>11</v>
      </c>
      <c r="DP2" s="6">
        <v>1</v>
      </c>
      <c r="DQ2" s="342"/>
      <c r="DR2" s="342" t="s">
        <v>361</v>
      </c>
    </row>
    <row r="3" spans="1:122" ht="15" customHeight="1" thickBot="1">
      <c r="B3" s="2363"/>
      <c r="C3" s="1518"/>
      <c r="D3" s="1519"/>
      <c r="E3" s="91"/>
      <c r="F3" s="91"/>
      <c r="G3" s="91"/>
      <c r="H3" s="1519"/>
      <c r="I3" s="1519" t="s">
        <v>1677</v>
      </c>
      <c r="J3" s="91"/>
      <c r="K3" s="340"/>
      <c r="L3" s="185"/>
      <c r="N3" s="2363"/>
      <c r="O3" s="1518"/>
      <c r="P3" s="1519"/>
      <c r="Q3" s="91"/>
      <c r="R3" s="91"/>
      <c r="S3" s="91"/>
      <c r="T3" s="1519"/>
      <c r="U3" s="1519" t="s">
        <v>1677</v>
      </c>
      <c r="V3" s="91"/>
      <c r="W3" s="340"/>
      <c r="X3" s="185"/>
      <c r="Z3" s="2363"/>
      <c r="AA3" s="1518"/>
      <c r="AB3" s="1519"/>
      <c r="AC3" s="91"/>
      <c r="AD3" s="91"/>
      <c r="AE3" s="91"/>
      <c r="AF3" s="1519"/>
      <c r="AG3" s="1519" t="s">
        <v>1677</v>
      </c>
      <c r="AH3" s="91"/>
      <c r="AI3" s="340"/>
      <c r="AJ3" s="185"/>
      <c r="DJ3" s="45" t="s">
        <v>645</v>
      </c>
      <c r="DK3" s="154"/>
      <c r="DL3" s="154"/>
      <c r="DM3" s="154"/>
      <c r="DN3" s="154"/>
      <c r="DO3" s="154"/>
      <c r="DP3" s="6">
        <v>1</v>
      </c>
      <c r="DQ3" s="334">
        <f ca="1">COUNTA(A1:DP418) + COUNTBLANK(A1:DP418)</f>
        <v>50172</v>
      </c>
      <c r="DR3" s="333" t="str">
        <f>"cellules entre"&amp;" " &amp;A1&amp;" et  "&amp;DP418</f>
        <v>cellules entre A1 et  DP418</v>
      </c>
    </row>
    <row r="4" spans="1:122" ht="21" customHeight="1">
      <c r="B4" s="2363"/>
      <c r="C4" s="1518"/>
      <c r="D4" s="1520"/>
      <c r="E4" s="91"/>
      <c r="F4" s="2100" t="s">
        <v>195</v>
      </c>
      <c r="G4" s="2100"/>
      <c r="H4" s="1520"/>
      <c r="I4" s="1520" t="s">
        <v>1678</v>
      </c>
      <c r="J4" s="1521"/>
      <c r="K4" s="1521"/>
      <c r="L4" s="1522"/>
      <c r="N4" s="2363"/>
      <c r="O4" s="1518"/>
      <c r="P4" s="1520"/>
      <c r="Q4" s="91"/>
      <c r="R4" s="2099" t="s">
        <v>137</v>
      </c>
      <c r="S4" s="2099"/>
      <c r="T4" s="1520"/>
      <c r="U4" s="1520" t="s">
        <v>1678</v>
      </c>
      <c r="V4" s="1521"/>
      <c r="W4" s="1521"/>
      <c r="X4" s="1522"/>
      <c r="Z4" s="2363"/>
      <c r="AA4" s="1518"/>
      <c r="AB4" s="1520"/>
      <c r="AC4" s="91"/>
      <c r="AD4" s="2098" t="s">
        <v>336</v>
      </c>
      <c r="AE4" s="2098"/>
      <c r="AF4" s="1520"/>
      <c r="AG4" s="1520" t="s">
        <v>1678</v>
      </c>
      <c r="AH4" s="1521"/>
      <c r="AI4" s="1521"/>
      <c r="AJ4" s="1522"/>
      <c r="AO4" s="1694" t="s">
        <v>1795</v>
      </c>
      <c r="AP4" s="1694"/>
      <c r="AQ4" s="1694"/>
      <c r="AR4" s="1694"/>
      <c r="AS4" s="1694"/>
      <c r="AT4" s="1694"/>
      <c r="AU4" s="1694"/>
      <c r="AV4" s="1694"/>
      <c r="AW4" s="1694"/>
      <c r="AX4" s="1694"/>
      <c r="AY4" s="1694"/>
      <c r="AZ4" s="1694"/>
      <c r="BA4" s="1694"/>
      <c r="BB4" s="1694"/>
      <c r="BC4" s="1694"/>
      <c r="BD4" s="1694"/>
      <c r="BE4" s="1694"/>
      <c r="BF4" s="1694"/>
      <c r="BG4" s="1694"/>
      <c r="BH4" s="1694"/>
      <c r="BI4" s="1694"/>
      <c r="BJ4" s="1694"/>
      <c r="BK4" s="1694"/>
      <c r="BL4" s="1694"/>
      <c r="BM4" s="1694"/>
      <c r="BN4" s="1694"/>
      <c r="BO4" s="1694"/>
      <c r="BP4" s="1694"/>
      <c r="BQ4" s="1694"/>
      <c r="BR4" s="1694"/>
      <c r="BS4" s="1694"/>
      <c r="BT4" s="1694"/>
      <c r="DJ4" s="707" t="s">
        <v>646</v>
      </c>
      <c r="DK4" s="1950" t="s">
        <v>647</v>
      </c>
      <c r="DL4" s="1950"/>
      <c r="DM4" s="1950"/>
      <c r="DN4" s="154"/>
      <c r="DO4" s="154"/>
      <c r="DP4" s="6">
        <v>1</v>
      </c>
      <c r="DQ4" s="334">
        <f ca="1">COUNTA(A1:DP418)</f>
        <v>2138</v>
      </c>
      <c r="DR4" s="333" t="s">
        <v>357</v>
      </c>
    </row>
    <row r="5" spans="1:122" ht="21.75" customHeight="1" thickBot="1">
      <c r="B5" s="2363"/>
      <c r="C5" s="1518"/>
      <c r="F5" s="1521"/>
      <c r="G5" s="1521"/>
      <c r="H5" s="1521"/>
      <c r="I5" s="1521"/>
      <c r="J5" s="1521"/>
      <c r="K5" s="336" t="s">
        <v>1679</v>
      </c>
      <c r="L5" s="2227" t="s">
        <v>11</v>
      </c>
      <c r="N5" s="2363"/>
      <c r="O5" s="1518"/>
      <c r="R5" s="1521"/>
      <c r="S5" s="1521"/>
      <c r="T5" s="1521"/>
      <c r="U5" s="1521"/>
      <c r="V5" s="1521"/>
      <c r="W5" s="336" t="s">
        <v>1679</v>
      </c>
      <c r="X5" s="2227" t="s">
        <v>1432</v>
      </c>
      <c r="Z5" s="2363"/>
      <c r="AA5" s="1518"/>
      <c r="AB5" s="91"/>
      <c r="AC5" s="91"/>
      <c r="AD5" s="91"/>
      <c r="AE5" s="1521"/>
      <c r="AF5" s="1521"/>
      <c r="AG5" s="1521"/>
      <c r="AH5" s="1521"/>
      <c r="AI5" s="336" t="s">
        <v>1679</v>
      </c>
      <c r="AJ5" s="2227" t="s">
        <v>1431</v>
      </c>
      <c r="AQ5" s="711" t="s">
        <v>651</v>
      </c>
      <c r="AW5" s="1693" t="s">
        <v>1789</v>
      </c>
      <c r="DJ5" s="45" t="s">
        <v>649</v>
      </c>
      <c r="DK5" s="154"/>
      <c r="DL5" s="154"/>
      <c r="DM5" s="154"/>
      <c r="DN5" s="154"/>
      <c r="DO5" s="154"/>
      <c r="DP5" s="6">
        <v>1</v>
      </c>
      <c r="DQ5" s="334">
        <f ca="1">COUNTBLANK(A1:DP418)</f>
        <v>48034</v>
      </c>
      <c r="DR5" s="333" t="s">
        <v>354</v>
      </c>
    </row>
    <row r="6" spans="1:122" ht="33" customHeight="1">
      <c r="B6" s="2363"/>
      <c r="C6" s="1518"/>
      <c r="D6" s="2225" t="s">
        <v>1680</v>
      </c>
      <c r="E6" s="2225"/>
      <c r="F6" s="2225"/>
      <c r="G6" s="2225"/>
      <c r="H6" s="2225"/>
      <c r="I6" s="2225"/>
      <c r="J6" s="2225"/>
      <c r="K6" s="2225"/>
      <c r="L6" s="2227"/>
      <c r="M6" s="1"/>
      <c r="N6" s="2363"/>
      <c r="O6" s="1518"/>
      <c r="P6" s="2225" t="s">
        <v>1680</v>
      </c>
      <c r="Q6" s="2225"/>
      <c r="R6" s="2225"/>
      <c r="S6" s="2225"/>
      <c r="T6" s="2225"/>
      <c r="U6" s="2225"/>
      <c r="V6" s="2225"/>
      <c r="W6" s="2225"/>
      <c r="X6" s="2227"/>
      <c r="Z6" s="2363"/>
      <c r="AA6" s="1518"/>
      <c r="AB6" s="2225" t="s">
        <v>1680</v>
      </c>
      <c r="AC6" s="2225"/>
      <c r="AD6" s="2225"/>
      <c r="AE6" s="2225"/>
      <c r="AF6" s="2225"/>
      <c r="AG6" s="2225"/>
      <c r="AH6" s="2225"/>
      <c r="AI6" s="2225"/>
      <c r="AJ6" s="2227"/>
      <c r="AO6" s="205" t="s">
        <v>214</v>
      </c>
      <c r="AQ6" s="2101" t="s">
        <v>344</v>
      </c>
      <c r="AR6" s="2101"/>
      <c r="AT6" s="2101" t="s">
        <v>209</v>
      </c>
      <c r="AU6" s="2101"/>
      <c r="AW6" s="2240"/>
      <c r="AX6" s="2240"/>
      <c r="AZ6" s="1720"/>
      <c r="BA6" s="1720"/>
      <c r="BC6" s="1720"/>
      <c r="BD6" s="1720"/>
      <c r="BF6" s="1720"/>
      <c r="BG6" s="1720"/>
      <c r="BI6" s="1720"/>
      <c r="BJ6" s="1720"/>
      <c r="BL6" s="1720"/>
      <c r="BM6" s="1720"/>
      <c r="BO6" s="1720"/>
      <c r="BP6" s="1720"/>
      <c r="BR6" s="1720"/>
      <c r="BS6" s="1720"/>
      <c r="BU6" s="1720"/>
      <c r="BV6" s="1720"/>
      <c r="BX6" s="1720"/>
      <c r="BY6" s="1720"/>
      <c r="CA6" s="1720"/>
      <c r="CB6" s="1720"/>
      <c r="CD6" s="1720"/>
      <c r="CE6" s="1720"/>
      <c r="CG6" s="1720"/>
      <c r="CH6" s="1720"/>
      <c r="CJ6" s="1720"/>
      <c r="CK6" s="1720"/>
      <c r="CM6" s="1720"/>
      <c r="CN6" s="1720"/>
      <c r="CP6" s="1720"/>
      <c r="CQ6" s="1720"/>
      <c r="CS6" s="1719"/>
      <c r="CU6" s="1719"/>
      <c r="DJ6" s="707" t="s">
        <v>646</v>
      </c>
      <c r="DK6" s="1950" t="s">
        <v>652</v>
      </c>
      <c r="DL6" s="1950"/>
      <c r="DM6" s="1950"/>
      <c r="DN6" s="154"/>
      <c r="DO6" s="154"/>
      <c r="DP6" s="6">
        <v>1</v>
      </c>
      <c r="DQ6" s="334">
        <f>SUM(DP1:DP416)+2</f>
        <v>418</v>
      </c>
      <c r="DR6" s="333" t="s">
        <v>351</v>
      </c>
    </row>
    <row r="7" spans="1:122" ht="18" customHeight="1" thickBot="1">
      <c r="B7" s="2364"/>
      <c r="C7" s="1523"/>
      <c r="D7" s="2226"/>
      <c r="E7" s="2226"/>
      <c r="F7" s="2226"/>
      <c r="G7" s="2226"/>
      <c r="H7" s="2226"/>
      <c r="I7" s="2226"/>
      <c r="J7" s="2226"/>
      <c r="K7" s="2226"/>
      <c r="L7" s="2228"/>
      <c r="M7" s="1"/>
      <c r="N7" s="2364"/>
      <c r="O7" s="1523"/>
      <c r="P7" s="2226"/>
      <c r="Q7" s="2226"/>
      <c r="R7" s="2226"/>
      <c r="S7" s="2226"/>
      <c r="T7" s="2226"/>
      <c r="U7" s="2226"/>
      <c r="V7" s="2226"/>
      <c r="W7" s="2226"/>
      <c r="X7" s="2228"/>
      <c r="Z7" s="2364"/>
      <c r="AA7" s="1523"/>
      <c r="AB7" s="2226"/>
      <c r="AC7" s="2226"/>
      <c r="AD7" s="2226"/>
      <c r="AE7" s="2226"/>
      <c r="AF7" s="2226"/>
      <c r="AG7" s="2226"/>
      <c r="AH7" s="2226"/>
      <c r="AI7" s="2226"/>
      <c r="AJ7" s="2228"/>
      <c r="AQ7" s="327" t="s">
        <v>345</v>
      </c>
      <c r="AT7" s="327" t="s">
        <v>657</v>
      </c>
      <c r="AW7" s="327" t="s">
        <v>658</v>
      </c>
      <c r="AZ7" s="327" t="s">
        <v>657</v>
      </c>
      <c r="BC7" s="327" t="s">
        <v>658</v>
      </c>
      <c r="BF7" s="327" t="s">
        <v>657</v>
      </c>
      <c r="BI7" s="327" t="s">
        <v>658</v>
      </c>
      <c r="BL7" s="327" t="s">
        <v>657</v>
      </c>
      <c r="BO7" s="327" t="s">
        <v>658</v>
      </c>
      <c r="BR7" s="327" t="s">
        <v>657</v>
      </c>
      <c r="BU7" s="327" t="s">
        <v>345</v>
      </c>
      <c r="BX7" s="327" t="s">
        <v>657</v>
      </c>
      <c r="CA7" s="327" t="s">
        <v>345</v>
      </c>
      <c r="CD7" s="327" t="s">
        <v>657</v>
      </c>
      <c r="CG7" s="327" t="s">
        <v>345</v>
      </c>
      <c r="CJ7" s="327" t="s">
        <v>657</v>
      </c>
      <c r="CM7" s="327" t="s">
        <v>345</v>
      </c>
      <c r="CP7" s="327" t="s">
        <v>657</v>
      </c>
      <c r="CS7" s="1418"/>
      <c r="CU7" s="1418"/>
      <c r="DJ7" s="45" t="s">
        <v>655</v>
      </c>
      <c r="DK7" s="154"/>
      <c r="DL7" s="154"/>
      <c r="DM7" s="154"/>
      <c r="DN7" s="154"/>
      <c r="DO7" s="154"/>
      <c r="DP7" s="6">
        <v>1</v>
      </c>
      <c r="DQ7" s="334">
        <f>SUM(A418:DO418)+1</f>
        <v>120</v>
      </c>
      <c r="DR7" s="333" t="s">
        <v>348</v>
      </c>
    </row>
    <row r="8" spans="1:122" ht="33" customHeight="1">
      <c r="B8" s="9" t="s">
        <v>11</v>
      </c>
      <c r="C8" s="9"/>
      <c r="D8" s="331" t="s">
        <v>34</v>
      </c>
      <c r="E8" s="330" t="str">
        <f ca="1">CELL("nomfichier")</f>
        <v>D:\Données\1.UPRT\0-UPRT.fait\1-UPRT.FR-SITE-WEB\ff-fiches-fabrications\ff.fiches.fabrication.2023\ffr.restaurant.2023\[ff.15.colonnes.17.11.2024.xlsx]Mode.emploi.01.11.2024</v>
      </c>
      <c r="F8" s="330"/>
      <c r="G8" s="329"/>
      <c r="H8" s="329"/>
      <c r="I8" s="329"/>
      <c r="J8" s="329"/>
      <c r="K8" s="329"/>
      <c r="L8" s="329"/>
      <c r="M8" s="1"/>
      <c r="N8" s="9" t="s">
        <v>11</v>
      </c>
      <c r="O8" s="9"/>
      <c r="P8" s="331" t="s">
        <v>34</v>
      </c>
      <c r="Q8" s="330" t="str">
        <f ca="1">CELL("nomfichier")</f>
        <v>D:\Données\1.UPRT\0-UPRT.fait\1-UPRT.FR-SITE-WEB\ff-fiches-fabrications\ff.fiches.fabrication.2023\ffr.restaurant.2023\[ff.15.colonnes.17.11.2024.xlsx]Mode.emploi.01.11.2024</v>
      </c>
      <c r="R8" s="330"/>
      <c r="S8" s="330"/>
      <c r="T8" s="330"/>
      <c r="U8" s="329"/>
      <c r="V8" s="329"/>
      <c r="W8" s="329"/>
      <c r="X8" s="329"/>
      <c r="Z8" s="9" t="s">
        <v>11</v>
      </c>
      <c r="AA8" s="9"/>
      <c r="AB8" s="331" t="s">
        <v>34</v>
      </c>
      <c r="AC8" s="330" t="str">
        <f ca="1">CELL("nomfichier")</f>
        <v>D:\Données\1.UPRT\0-UPRT.fait\1-UPRT.FR-SITE-WEB\ff-fiches-fabrications\ff.fiches.fabrication.2023\ffr.restaurant.2023\[ff.15.colonnes.17.11.2024.xlsx]Mode.emploi.01.11.2024</v>
      </c>
      <c r="AD8" s="330"/>
      <c r="AE8" s="329"/>
      <c r="AF8" s="329"/>
      <c r="AG8" s="329"/>
      <c r="AH8" s="329"/>
      <c r="AI8" s="329"/>
      <c r="AJ8" s="329"/>
      <c r="AL8" t="s">
        <v>1</v>
      </c>
      <c r="AN8" s="1716"/>
      <c r="AO8" s="205" t="s">
        <v>214</v>
      </c>
      <c r="AQ8" s="2101" t="s">
        <v>337</v>
      </c>
      <c r="AR8" s="2101"/>
      <c r="AS8" s="1716"/>
      <c r="AT8" s="2101" t="s">
        <v>661</v>
      </c>
      <c r="AU8" s="2101"/>
      <c r="AV8" s="1716"/>
      <c r="AW8" s="2098" t="s">
        <v>336</v>
      </c>
      <c r="AX8" s="2098"/>
      <c r="AY8" s="1716"/>
      <c r="AZ8" s="2098" t="s">
        <v>662</v>
      </c>
      <c r="BA8" s="2098"/>
      <c r="BB8" s="1716"/>
      <c r="BC8" s="2099" t="s">
        <v>137</v>
      </c>
      <c r="BD8" s="2099"/>
      <c r="BE8" s="1716"/>
      <c r="BF8" s="2099" t="s">
        <v>663</v>
      </c>
      <c r="BG8" s="2099"/>
      <c r="BH8" s="1716"/>
      <c r="BI8" s="2100" t="s">
        <v>195</v>
      </c>
      <c r="BJ8" s="2100"/>
      <c r="BK8" s="1716"/>
      <c r="BL8" s="2100" t="s">
        <v>664</v>
      </c>
      <c r="BM8" s="2100"/>
      <c r="BN8" s="1716"/>
      <c r="BO8" s="2105" t="s">
        <v>665</v>
      </c>
      <c r="BP8" s="2105"/>
      <c r="BQ8" s="1716"/>
      <c r="BR8" s="2105" t="s">
        <v>666</v>
      </c>
      <c r="BS8" s="2105"/>
      <c r="BT8" s="1716"/>
      <c r="BU8" s="2106" t="s">
        <v>342</v>
      </c>
      <c r="BV8" s="2106"/>
      <c r="BW8" s="1716"/>
      <c r="BX8" s="2106" t="s">
        <v>667</v>
      </c>
      <c r="BY8" s="2106"/>
      <c r="BZ8" s="1716"/>
      <c r="CA8" s="2102" t="s">
        <v>305</v>
      </c>
      <c r="CB8" s="2102"/>
      <c r="CC8" s="1716"/>
      <c r="CD8" s="2102" t="s">
        <v>668</v>
      </c>
      <c r="CE8" s="2102"/>
      <c r="CF8" s="1716"/>
      <c r="CG8" s="2103" t="s">
        <v>311</v>
      </c>
      <c r="CH8" s="2103"/>
      <c r="CI8" s="1716"/>
      <c r="CJ8" s="2103" t="s">
        <v>669</v>
      </c>
      <c r="CK8" s="2103"/>
      <c r="CL8" s="1716"/>
      <c r="CM8" s="2104" t="s">
        <v>670</v>
      </c>
      <c r="CN8" s="2104"/>
      <c r="CO8" s="1716"/>
      <c r="CP8" s="2104" t="s">
        <v>671</v>
      </c>
      <c r="CQ8" s="2104"/>
      <c r="CR8" s="1716"/>
      <c r="CS8" s="1681" t="s">
        <v>672</v>
      </c>
      <c r="DJ8" s="707" t="s">
        <v>646</v>
      </c>
      <c r="DK8" s="1950" t="s">
        <v>659</v>
      </c>
      <c r="DL8" s="1950"/>
      <c r="DM8" s="1950"/>
      <c r="DN8" s="154"/>
      <c r="DO8" s="154"/>
      <c r="DP8" s="6">
        <v>1</v>
      </c>
    </row>
    <row r="9" spans="1:122" s="1" customFormat="1" ht="15.75" customHeight="1" thickBot="1">
      <c r="A9"/>
      <c r="B9" s="91"/>
      <c r="C9" s="91"/>
      <c r="D9" s="1524" t="s">
        <v>1681</v>
      </c>
      <c r="E9" s="91"/>
      <c r="F9" s="91"/>
      <c r="G9" s="91"/>
      <c r="H9" s="91"/>
      <c r="I9" s="91"/>
      <c r="J9" s="91"/>
      <c r="K9" s="91"/>
      <c r="L9" s="91"/>
      <c r="N9" s="91"/>
      <c r="O9" s="91"/>
      <c r="P9" s="1524" t="s">
        <v>1681</v>
      </c>
      <c r="Q9" s="91"/>
      <c r="R9" s="91"/>
      <c r="S9" s="91"/>
      <c r="T9" s="91"/>
      <c r="U9" s="91"/>
      <c r="V9" s="91"/>
      <c r="W9" s="91"/>
      <c r="X9" s="91"/>
      <c r="Z9" s="91"/>
      <c r="AA9" s="91"/>
      <c r="AB9" s="1524" t="s">
        <v>1681</v>
      </c>
      <c r="AC9" s="91"/>
      <c r="AD9" s="91"/>
      <c r="AE9" s="91"/>
      <c r="AF9" s="91"/>
      <c r="AG9" s="91"/>
      <c r="AH9" s="91"/>
      <c r="AI9" s="91"/>
      <c r="AJ9" s="91"/>
      <c r="AL9"/>
      <c r="AM9" s="2"/>
      <c r="AN9" s="1716"/>
      <c r="AO9"/>
      <c r="AP9"/>
      <c r="AQ9" s="1716"/>
      <c r="AR9" s="1716"/>
      <c r="AS9" s="1716"/>
      <c r="AT9" s="1716"/>
      <c r="AU9" s="1716"/>
      <c r="AV9" s="1716"/>
      <c r="AW9" s="1716"/>
      <c r="AX9" s="1716"/>
      <c r="AY9" s="1716"/>
      <c r="AZ9" s="1716"/>
      <c r="BA9" s="1716"/>
      <c r="BB9" s="1716"/>
      <c r="BC9" s="1716"/>
      <c r="BD9" s="1716"/>
      <c r="BE9" s="1716"/>
      <c r="BF9" s="1716"/>
      <c r="BG9" s="1716"/>
      <c r="BH9" s="1716"/>
      <c r="BI9" s="1716"/>
      <c r="BJ9" s="1716"/>
      <c r="BK9" s="1716"/>
      <c r="BL9" s="1716"/>
      <c r="BM9" s="1716"/>
      <c r="BN9" s="1716"/>
      <c r="BO9" s="1716"/>
      <c r="BP9" s="1716"/>
      <c r="BQ9" s="1716"/>
      <c r="BR9" s="1716"/>
      <c r="BS9" s="1716"/>
      <c r="BT9" s="1716"/>
      <c r="BU9" s="1716"/>
      <c r="BV9" s="1716"/>
      <c r="BW9" s="1716"/>
      <c r="BX9" s="1716"/>
      <c r="BY9" s="1716"/>
      <c r="BZ9" s="1716"/>
      <c r="CA9" s="1716"/>
      <c r="CB9" s="1716"/>
      <c r="CC9" s="1716"/>
      <c r="CD9" s="1716"/>
      <c r="CE9" s="1716"/>
      <c r="CF9" s="1716"/>
      <c r="CG9" s="1716"/>
      <c r="CH9" s="1716"/>
      <c r="CI9" s="1716"/>
      <c r="CJ9" s="1716"/>
      <c r="CK9" s="1716"/>
      <c r="CL9" s="1716"/>
      <c r="CM9" s="1716"/>
      <c r="CN9" s="1716"/>
      <c r="CO9" s="1716"/>
      <c r="CP9" s="1716"/>
      <c r="CQ9" s="1716"/>
      <c r="CR9" s="1716"/>
      <c r="CS9" s="2"/>
      <c r="CT9" s="2"/>
      <c r="CU9" s="2"/>
      <c r="CV9" s="2"/>
      <c r="CW9" s="2"/>
      <c r="CX9" s="720">
        <v>1</v>
      </c>
      <c r="CY9" s="720">
        <v>1</v>
      </c>
      <c r="CZ9" s="2"/>
      <c r="DA9" s="1969" t="s">
        <v>673</v>
      </c>
      <c r="DB9" s="1969"/>
      <c r="DC9" s="1969"/>
      <c r="DD9" s="1969"/>
      <c r="DE9" s="1969"/>
      <c r="DF9" s="1969"/>
      <c r="DG9" s="1969"/>
      <c r="DH9" s="1969"/>
      <c r="DI9" s="2"/>
      <c r="DJ9" s="45" t="s">
        <v>674</v>
      </c>
      <c r="DK9" s="45"/>
      <c r="DL9" s="45"/>
      <c r="DM9" s="45"/>
      <c r="DN9" s="45"/>
      <c r="DO9" s="154"/>
      <c r="DP9" s="6">
        <v>1</v>
      </c>
      <c r="DQ9" s="268"/>
      <c r="DR9" s="268"/>
    </row>
    <row r="10" spans="1:122" s="1" customFormat="1" ht="33" customHeight="1">
      <c r="A10"/>
      <c r="B10" s="91"/>
      <c r="C10" s="91"/>
      <c r="D10" s="1524" t="s">
        <v>1682</v>
      </c>
      <c r="E10" s="91"/>
      <c r="F10" s="91"/>
      <c r="G10" s="91"/>
      <c r="H10" s="91"/>
      <c r="I10" s="91"/>
      <c r="J10" s="91"/>
      <c r="K10" s="91"/>
      <c r="L10" s="91"/>
      <c r="N10" s="91"/>
      <c r="O10" s="91"/>
      <c r="P10" s="1524" t="s">
        <v>1682</v>
      </c>
      <c r="Q10" s="91"/>
      <c r="R10" s="91"/>
      <c r="S10" s="91"/>
      <c r="T10" s="91"/>
      <c r="U10" s="91"/>
      <c r="V10" s="91"/>
      <c r="W10" s="91"/>
      <c r="X10" s="91"/>
      <c r="Z10" s="91"/>
      <c r="AA10" s="91"/>
      <c r="AB10" s="1524" t="s">
        <v>1682</v>
      </c>
      <c r="AC10" s="91"/>
      <c r="AD10" s="91"/>
      <c r="AE10" s="91"/>
      <c r="AF10" s="91"/>
      <c r="AG10" s="91"/>
      <c r="AH10" s="91"/>
      <c r="AI10" s="91"/>
      <c r="AJ10" s="91"/>
      <c r="AL10"/>
      <c r="AM10" s="2"/>
      <c r="AN10" s="1716"/>
      <c r="AO10" s="205" t="s">
        <v>214</v>
      </c>
      <c r="AP10"/>
      <c r="AQ10" s="2109" t="s">
        <v>331</v>
      </c>
      <c r="AR10" s="2109"/>
      <c r="AS10" s="1716"/>
      <c r="AT10" s="2110" t="s">
        <v>688</v>
      </c>
      <c r="AU10" s="2110"/>
      <c r="AV10" s="1716"/>
      <c r="AW10" s="2098" t="s">
        <v>330</v>
      </c>
      <c r="AX10" s="2098"/>
      <c r="AY10" s="1716"/>
      <c r="AZ10" s="2098" t="s">
        <v>689</v>
      </c>
      <c r="BA10" s="2098"/>
      <c r="BB10" s="1716"/>
      <c r="BC10" s="2099" t="s">
        <v>132</v>
      </c>
      <c r="BD10" s="2099"/>
      <c r="BE10" s="1716"/>
      <c r="BF10" s="2099" t="s">
        <v>690</v>
      </c>
      <c r="BG10" s="2099"/>
      <c r="BH10" s="1716"/>
      <c r="BI10" s="2100" t="s">
        <v>178</v>
      </c>
      <c r="BJ10" s="2100"/>
      <c r="BK10" s="1716"/>
      <c r="BL10" s="2100" t="s">
        <v>691</v>
      </c>
      <c r="BM10" s="2100"/>
      <c r="BN10" s="1716"/>
      <c r="BO10" s="2105" t="s">
        <v>692</v>
      </c>
      <c r="BP10" s="2105"/>
      <c r="BQ10" s="1716"/>
      <c r="BR10" s="2105" t="s">
        <v>693</v>
      </c>
      <c r="BS10" s="2105"/>
      <c r="BT10" s="1716"/>
      <c r="BU10" s="2106" t="s">
        <v>63</v>
      </c>
      <c r="BV10" s="2106"/>
      <c r="BW10" s="1716"/>
      <c r="BX10" s="2106" t="s">
        <v>694</v>
      </c>
      <c r="BY10" s="2106"/>
      <c r="BZ10" s="1716"/>
      <c r="CA10" s="2107" t="s">
        <v>695</v>
      </c>
      <c r="CB10" s="2107"/>
      <c r="CC10" s="1716"/>
      <c r="CD10" s="2107" t="s">
        <v>696</v>
      </c>
      <c r="CE10" s="2107"/>
      <c r="CF10" s="1716"/>
      <c r="CG10" s="2108" t="s">
        <v>695</v>
      </c>
      <c r="CH10" s="2108"/>
      <c r="CI10" s="1716"/>
      <c r="CJ10" s="2108" t="s">
        <v>696</v>
      </c>
      <c r="CK10" s="2108"/>
      <c r="CL10" s="1716"/>
      <c r="CM10" s="2104" t="s">
        <v>697</v>
      </c>
      <c r="CN10" s="2104"/>
      <c r="CO10" s="1716"/>
      <c r="CP10" s="2104" t="s">
        <v>698</v>
      </c>
      <c r="CQ10" s="2104"/>
      <c r="CR10" s="1716"/>
      <c r="CS10" s="1678" t="s">
        <v>699</v>
      </c>
      <c r="CT10" s="2"/>
      <c r="CU10" s="1679" t="s">
        <v>700</v>
      </c>
      <c r="CV10" s="2"/>
      <c r="CW10" s="2"/>
      <c r="CX10" s="724" t="s">
        <v>677</v>
      </c>
      <c r="CY10" s="45"/>
      <c r="CZ10" s="2"/>
      <c r="DA10" s="723"/>
      <c r="DB10" s="723"/>
      <c r="DC10" s="723"/>
      <c r="DD10" s="723"/>
      <c r="DE10" s="723"/>
      <c r="DF10" s="723"/>
      <c r="DG10" s="725" t="str">
        <f ca="1">"Page "&amp;_xlfn.SHEET()&amp;" sur "&amp;_xlfn.SHEETS()</f>
        <v>Page 10 sur 11</v>
      </c>
      <c r="DH10" s="725"/>
      <c r="DI10" s="2"/>
      <c r="DJ10" s="707" t="s">
        <v>646</v>
      </c>
      <c r="DK10" s="726" t="s">
        <v>678</v>
      </c>
      <c r="DL10" s="45"/>
      <c r="DM10" s="45"/>
      <c r="DN10" s="154"/>
      <c r="DO10" s="154"/>
      <c r="DP10" s="6">
        <v>1</v>
      </c>
      <c r="DQ10" s="268"/>
      <c r="DR10" s="268"/>
    </row>
    <row r="11" spans="1:122" s="1" customFormat="1" ht="15.75" customHeight="1" thickBot="1">
      <c r="A11"/>
      <c r="B11" s="91"/>
      <c r="C11" s="91"/>
      <c r="D11" s="1525" t="s">
        <v>1683</v>
      </c>
      <c r="E11" s="91"/>
      <c r="F11" s="91"/>
      <c r="G11" s="91"/>
      <c r="H11" s="91"/>
      <c r="I11" s="91"/>
      <c r="J11" s="91"/>
      <c r="K11" s="91"/>
      <c r="L11" s="91"/>
      <c r="N11" s="91"/>
      <c r="O11" s="91"/>
      <c r="P11" s="1525" t="s">
        <v>1683</v>
      </c>
      <c r="Q11" s="91"/>
      <c r="R11" s="91"/>
      <c r="S11" s="91"/>
      <c r="T11" s="91"/>
      <c r="U11" s="91"/>
      <c r="V11" s="91"/>
      <c r="W11" s="91"/>
      <c r="X11" s="91"/>
      <c r="Z11" s="91"/>
      <c r="AA11" s="91"/>
      <c r="AB11" s="1525" t="s">
        <v>1683</v>
      </c>
      <c r="AC11" s="91"/>
      <c r="AD11" s="91"/>
      <c r="AE11" s="91"/>
      <c r="AF11" s="91"/>
      <c r="AG11" s="91"/>
      <c r="AH11" s="91"/>
      <c r="AI11" s="91"/>
      <c r="AJ11" s="91"/>
      <c r="AL11"/>
      <c r="AM11" s="2"/>
      <c r="AN11" s="1716"/>
      <c r="AO11"/>
      <c r="AP11"/>
      <c r="AQ11" s="1716"/>
      <c r="AR11" s="1716"/>
      <c r="AS11" s="1716"/>
      <c r="AT11" s="1716"/>
      <c r="AU11" s="1716"/>
      <c r="AV11" s="1716"/>
      <c r="AW11" s="1716"/>
      <c r="AX11" s="1716"/>
      <c r="AY11" s="1716"/>
      <c r="AZ11" s="1716"/>
      <c r="BA11" s="1716"/>
      <c r="BB11" s="1716"/>
      <c r="BC11" s="1716"/>
      <c r="BD11" s="1716"/>
      <c r="BE11" s="1716"/>
      <c r="BF11" s="1716"/>
      <c r="BG11" s="1716"/>
      <c r="BH11" s="1716"/>
      <c r="BI11" s="1716"/>
      <c r="BJ11" s="1716"/>
      <c r="BK11" s="1716"/>
      <c r="BL11" s="1716"/>
      <c r="BM11" s="1716"/>
      <c r="BN11" s="1716"/>
      <c r="BO11" s="1716"/>
      <c r="BP11" s="1716"/>
      <c r="BQ11" s="1716"/>
      <c r="BR11" s="1716"/>
      <c r="BS11" s="1716"/>
      <c r="BT11" s="1716"/>
      <c r="BU11" s="1716"/>
      <c r="BV11" s="1716"/>
      <c r="BW11" s="1716"/>
      <c r="BX11" s="1716"/>
      <c r="BY11" s="1716"/>
      <c r="BZ11" s="1716"/>
      <c r="CA11" s="1716"/>
      <c r="CB11" s="1716"/>
      <c r="CC11" s="1716"/>
      <c r="CD11" s="1716"/>
      <c r="CE11" s="1716"/>
      <c r="CF11" s="1716"/>
      <c r="CG11" s="1716"/>
      <c r="CH11" s="1716"/>
      <c r="CI11" s="1716"/>
      <c r="CJ11" s="1716"/>
      <c r="CK11" s="1716"/>
      <c r="CL11" s="1716"/>
      <c r="CM11" s="1716"/>
      <c r="CN11" s="1716"/>
      <c r="CO11" s="1716"/>
      <c r="CP11" s="1716"/>
      <c r="CQ11" s="1716"/>
      <c r="CR11" s="1716"/>
      <c r="CS11" s="2"/>
      <c r="CT11" s="2"/>
      <c r="CU11" s="2"/>
      <c r="CV11" s="2"/>
      <c r="CW11" s="2"/>
      <c r="CX11" s="2092" t="s">
        <v>683</v>
      </c>
      <c r="CY11" s="2092"/>
      <c r="CZ11" s="2"/>
      <c r="DA11" s="727">
        <v>1</v>
      </c>
      <c r="DB11" s="728">
        <v>2</v>
      </c>
      <c r="DC11" s="729">
        <v>3</v>
      </c>
      <c r="DD11" s="730">
        <v>4</v>
      </c>
      <c r="DE11" s="731">
        <v>5</v>
      </c>
      <c r="DF11" s="732">
        <v>6</v>
      </c>
      <c r="DG11" s="733">
        <v>7</v>
      </c>
      <c r="DH11" s="734">
        <v>8</v>
      </c>
      <c r="DI11" s="2"/>
      <c r="DJ11" s="45" t="s">
        <v>684</v>
      </c>
      <c r="DK11" s="45"/>
      <c r="DL11" s="45"/>
      <c r="DM11" s="45"/>
      <c r="DN11" s="154"/>
      <c r="DO11" s="154"/>
      <c r="DP11" s="6">
        <v>1</v>
      </c>
      <c r="DQ11" s="268"/>
      <c r="DR11" s="268"/>
    </row>
    <row r="12" spans="1:122" s="1" customFormat="1" ht="33" customHeight="1">
      <c r="A12"/>
      <c r="B12" s="91"/>
      <c r="C12" s="91"/>
      <c r="D12" s="1525" t="s">
        <v>1684</v>
      </c>
      <c r="E12" s="91"/>
      <c r="F12" s="91"/>
      <c r="G12" s="91"/>
      <c r="H12" s="91"/>
      <c r="I12" s="91"/>
      <c r="J12" s="91"/>
      <c r="K12" s="91"/>
      <c r="L12" s="91"/>
      <c r="N12" s="91"/>
      <c r="O12" s="91"/>
      <c r="P12" s="1525" t="s">
        <v>1684</v>
      </c>
      <c r="Q12" s="91"/>
      <c r="R12" s="91"/>
      <c r="S12" s="91"/>
      <c r="T12" s="91"/>
      <c r="U12" s="91"/>
      <c r="V12" s="91"/>
      <c r="W12" s="91"/>
      <c r="X12" s="91"/>
      <c r="Z12" s="91"/>
      <c r="AA12" s="91"/>
      <c r="AB12" s="1525" t="s">
        <v>1684</v>
      </c>
      <c r="AC12" s="91"/>
      <c r="AD12" s="91"/>
      <c r="AE12" s="91"/>
      <c r="AF12" s="91"/>
      <c r="AG12" s="91"/>
      <c r="AH12" s="91"/>
      <c r="AI12" s="91"/>
      <c r="AJ12" s="91"/>
      <c r="AL12"/>
      <c r="AM12" s="2"/>
      <c r="AN12" s="1716"/>
      <c r="AO12" s="205" t="s">
        <v>214</v>
      </c>
      <c r="AP12"/>
      <c r="AQ12" s="2111" t="s">
        <v>320</v>
      </c>
      <c r="AR12" s="2111"/>
      <c r="AS12" s="1716"/>
      <c r="AT12" s="2111" t="s">
        <v>714</v>
      </c>
      <c r="AU12" s="2111"/>
      <c r="AV12" s="1716"/>
      <c r="AW12" s="2098" t="s">
        <v>319</v>
      </c>
      <c r="AX12" s="2098"/>
      <c r="AY12" s="1716"/>
      <c r="AZ12" s="2098" t="s">
        <v>715</v>
      </c>
      <c r="BA12" s="2098"/>
      <c r="BB12" s="1716"/>
      <c r="BC12" s="2099" t="s">
        <v>123</v>
      </c>
      <c r="BD12" s="2099"/>
      <c r="BE12" s="1716"/>
      <c r="BF12" s="2099" t="s">
        <v>716</v>
      </c>
      <c r="BG12" s="2099"/>
      <c r="BH12" s="1716"/>
      <c r="BI12" s="2100" t="s">
        <v>155</v>
      </c>
      <c r="BJ12" s="2100"/>
      <c r="BK12" s="1716"/>
      <c r="BL12" s="2100" t="s">
        <v>717</v>
      </c>
      <c r="BM12" s="2100"/>
      <c r="BN12" s="1716"/>
      <c r="BO12" s="2105" t="s">
        <v>718</v>
      </c>
      <c r="BP12" s="2105"/>
      <c r="BQ12" s="1716"/>
      <c r="BR12" s="2105" t="s">
        <v>719</v>
      </c>
      <c r="BS12" s="2105"/>
      <c r="BT12" s="1716"/>
      <c r="BU12" s="2106" t="s">
        <v>329</v>
      </c>
      <c r="BV12" s="2106"/>
      <c r="BW12" s="1716"/>
      <c r="BX12" s="2106" t="s">
        <v>720</v>
      </c>
      <c r="BY12" s="2106"/>
      <c r="BZ12" s="1716"/>
      <c r="CA12" s="2102" t="s">
        <v>721</v>
      </c>
      <c r="CB12" s="2102"/>
      <c r="CC12" s="1716"/>
      <c r="CD12" s="2102" t="s">
        <v>722</v>
      </c>
      <c r="CE12" s="2102"/>
      <c r="CF12" s="1716"/>
      <c r="CG12" s="2103" t="s">
        <v>723</v>
      </c>
      <c r="CH12" s="2103"/>
      <c r="CI12" s="1716"/>
      <c r="CJ12" s="2103" t="s">
        <v>724</v>
      </c>
      <c r="CK12" s="2103"/>
      <c r="CL12" s="1716"/>
      <c r="CM12" s="2104" t="s">
        <v>725</v>
      </c>
      <c r="CN12" s="2104"/>
      <c r="CO12" s="1716"/>
      <c r="CP12" s="2104" t="s">
        <v>726</v>
      </c>
      <c r="CQ12" s="2104"/>
      <c r="CR12" s="1716"/>
      <c r="CS12" s="1680" t="s">
        <v>727</v>
      </c>
      <c r="CT12" s="2"/>
      <c r="CU12" s="1682" t="s">
        <v>728</v>
      </c>
      <c r="CV12" s="2"/>
      <c r="CW12" s="2"/>
      <c r="CX12" s="2088" t="s">
        <v>701</v>
      </c>
      <c r="CY12" s="2089"/>
      <c r="CZ12" s="2"/>
      <c r="DA12" s="740">
        <v>9</v>
      </c>
      <c r="DB12" s="741">
        <v>10</v>
      </c>
      <c r="DC12" s="742">
        <v>11</v>
      </c>
      <c r="DD12" s="743">
        <v>12</v>
      </c>
      <c r="DE12" s="744">
        <v>13</v>
      </c>
      <c r="DF12" s="745">
        <v>14</v>
      </c>
      <c r="DG12" s="746">
        <v>15</v>
      </c>
      <c r="DH12" s="747">
        <v>16</v>
      </c>
      <c r="DI12" s="2"/>
      <c r="DJ12" s="707" t="s">
        <v>646</v>
      </c>
      <c r="DK12" s="726" t="s">
        <v>702</v>
      </c>
      <c r="DL12" s="45"/>
      <c r="DM12" s="45"/>
      <c r="DN12" s="154"/>
      <c r="DO12" s="154"/>
      <c r="DP12" s="6">
        <v>1</v>
      </c>
      <c r="DQ12" s="268"/>
      <c r="DR12" s="268"/>
    </row>
    <row r="13" spans="1:122" s="1" customFormat="1" ht="15.75" customHeight="1" thickBot="1">
      <c r="A13"/>
      <c r="B13" s="91"/>
      <c r="C13" s="91"/>
      <c r="D13" s="1525" t="s">
        <v>1685</v>
      </c>
      <c r="E13" s="91"/>
      <c r="F13" s="91"/>
      <c r="G13" s="91"/>
      <c r="H13" s="91"/>
      <c r="I13" s="91"/>
      <c r="J13" s="91"/>
      <c r="K13" s="91"/>
      <c r="L13" s="91"/>
      <c r="N13" s="91"/>
      <c r="O13" s="91"/>
      <c r="P13" s="1525" t="s">
        <v>1685</v>
      </c>
      <c r="Q13" s="91"/>
      <c r="R13" s="91"/>
      <c r="S13" s="91"/>
      <c r="T13" s="91"/>
      <c r="U13" s="91"/>
      <c r="V13" s="91"/>
      <c r="W13" s="91"/>
      <c r="X13" s="91"/>
      <c r="Z13" s="91"/>
      <c r="AA13" s="91"/>
      <c r="AB13" s="1525" t="s">
        <v>1685</v>
      </c>
      <c r="AC13" s="91"/>
      <c r="AD13" s="91"/>
      <c r="AE13" s="91"/>
      <c r="AF13" s="91"/>
      <c r="AG13" s="91"/>
      <c r="AH13" s="91"/>
      <c r="AI13" s="91"/>
      <c r="AJ13" s="91"/>
      <c r="AL13"/>
      <c r="AM13" s="2"/>
      <c r="AN13" s="1716"/>
      <c r="AO13"/>
      <c r="AP13"/>
      <c r="AQ13" s="1716"/>
      <c r="AR13" s="1716"/>
      <c r="AS13" s="1716"/>
      <c r="AT13" s="1716"/>
      <c r="AU13" s="1716"/>
      <c r="AV13" s="1716"/>
      <c r="AW13" s="1716"/>
      <c r="AX13" s="1716"/>
      <c r="AY13" s="1716"/>
      <c r="AZ13" s="1716"/>
      <c r="BA13" s="1716"/>
      <c r="BB13" s="1716"/>
      <c r="BC13" s="1716"/>
      <c r="BD13" s="1716"/>
      <c r="BE13" s="1716"/>
      <c r="BF13" s="1716"/>
      <c r="BG13" s="1716"/>
      <c r="BH13" s="1716"/>
      <c r="BI13" s="1716"/>
      <c r="BJ13" s="1716"/>
      <c r="BK13" s="1716"/>
      <c r="BL13" s="1716"/>
      <c r="BM13" s="1716"/>
      <c r="BN13" s="1716"/>
      <c r="BO13" s="1716"/>
      <c r="BP13" s="1716"/>
      <c r="BQ13" s="1716"/>
      <c r="BR13" s="1716"/>
      <c r="BS13" s="1716"/>
      <c r="BT13" s="1716"/>
      <c r="BU13" s="1716"/>
      <c r="BV13" s="1716"/>
      <c r="BW13" s="1716"/>
      <c r="BX13" s="1716"/>
      <c r="BY13" s="1716"/>
      <c r="BZ13" s="1716"/>
      <c r="CA13" s="1716"/>
      <c r="CB13" s="1716"/>
      <c r="CC13" s="1716"/>
      <c r="CD13" s="1716"/>
      <c r="CE13" s="1716"/>
      <c r="CF13" s="1716"/>
      <c r="CG13" s="1716"/>
      <c r="CH13" s="1716"/>
      <c r="CI13" s="1716"/>
      <c r="CJ13" s="1716"/>
      <c r="CK13" s="1716"/>
      <c r="CL13" s="1716"/>
      <c r="CM13" s="1716"/>
      <c r="CN13" s="1716"/>
      <c r="CO13" s="1716"/>
      <c r="CP13" s="1716"/>
      <c r="CQ13" s="1716"/>
      <c r="CR13" s="1716"/>
      <c r="CS13" s="2"/>
      <c r="CT13" s="2"/>
      <c r="CU13" s="2"/>
      <c r="CV13" s="2"/>
      <c r="CW13" s="2"/>
      <c r="CX13" s="1998"/>
      <c r="CY13" s="1999"/>
      <c r="CZ13" s="2"/>
      <c r="DA13" s="748">
        <v>17</v>
      </c>
      <c r="DB13" s="749">
        <v>18</v>
      </c>
      <c r="DC13" s="750">
        <v>19</v>
      </c>
      <c r="DD13" s="751">
        <v>20</v>
      </c>
      <c r="DE13" s="752">
        <v>21</v>
      </c>
      <c r="DF13" s="753">
        <v>22</v>
      </c>
      <c r="DG13" s="754">
        <v>23</v>
      </c>
      <c r="DH13" s="755">
        <v>24</v>
      </c>
      <c r="DI13" s="2"/>
      <c r="DJ13" s="45" t="s">
        <v>706</v>
      </c>
      <c r="DK13" s="45"/>
      <c r="DL13" s="45"/>
      <c r="DM13" s="45"/>
      <c r="DN13" s="154"/>
      <c r="DO13" s="154"/>
      <c r="DP13" s="6">
        <v>1</v>
      </c>
      <c r="DQ13" s="268"/>
      <c r="DR13" s="268"/>
    </row>
    <row r="14" spans="1:122" s="1" customFormat="1" ht="33" customHeight="1">
      <c r="A14"/>
      <c r="B14" s="91"/>
      <c r="C14" s="91"/>
      <c r="D14" s="1525" t="s">
        <v>1686</v>
      </c>
      <c r="E14" s="91"/>
      <c r="F14" s="91"/>
      <c r="G14" s="91"/>
      <c r="H14" s="91"/>
      <c r="I14" s="91"/>
      <c r="J14" s="91"/>
      <c r="K14" s="91"/>
      <c r="L14" s="91"/>
      <c r="N14" s="91"/>
      <c r="O14" s="91"/>
      <c r="P14" s="1525" t="s">
        <v>1686</v>
      </c>
      <c r="Q14" s="91"/>
      <c r="R14" s="91"/>
      <c r="S14" s="91"/>
      <c r="T14" s="91"/>
      <c r="U14" s="91"/>
      <c r="V14" s="91"/>
      <c r="W14" s="91"/>
      <c r="X14" s="91"/>
      <c r="Z14" s="91"/>
      <c r="AA14" s="91"/>
      <c r="AB14" s="1525" t="s">
        <v>1686</v>
      </c>
      <c r="AC14" s="91"/>
      <c r="AD14" s="91"/>
      <c r="AE14" s="91"/>
      <c r="AF14" s="91"/>
      <c r="AG14" s="91"/>
      <c r="AH14" s="91"/>
      <c r="AI14" s="91"/>
      <c r="AJ14" s="91"/>
      <c r="AL14"/>
      <c r="AM14" s="2"/>
      <c r="AN14" s="1716"/>
      <c r="AO14" s="205" t="s">
        <v>214</v>
      </c>
      <c r="AP14"/>
      <c r="AQ14" s="2103" t="s">
        <v>311</v>
      </c>
      <c r="AR14" s="2103"/>
      <c r="AS14" s="1716"/>
      <c r="AT14" s="2103" t="s">
        <v>739</v>
      </c>
      <c r="AU14" s="2103"/>
      <c r="AV14" s="1716"/>
      <c r="AW14" s="2098" t="s">
        <v>310</v>
      </c>
      <c r="AX14" s="2098"/>
      <c r="AY14" s="1716"/>
      <c r="AZ14" s="2098" t="s">
        <v>740</v>
      </c>
      <c r="BA14" s="2098"/>
      <c r="BB14" s="1716"/>
      <c r="BC14" s="2099" t="s">
        <v>119</v>
      </c>
      <c r="BD14" s="2099"/>
      <c r="BE14" s="1716"/>
      <c r="BF14" s="2099" t="s">
        <v>741</v>
      </c>
      <c r="BG14" s="2099"/>
      <c r="BH14" s="1716"/>
      <c r="BI14" s="2100" t="s">
        <v>143</v>
      </c>
      <c r="BJ14" s="2100"/>
      <c r="BK14" s="1716"/>
      <c r="BL14" s="2100" t="s">
        <v>742</v>
      </c>
      <c r="BM14" s="2100"/>
      <c r="BN14" s="1716"/>
      <c r="BO14" s="2105" t="s">
        <v>743</v>
      </c>
      <c r="BP14" s="2105"/>
      <c r="BQ14" s="1716"/>
      <c r="BR14" s="2105" t="s">
        <v>744</v>
      </c>
      <c r="BS14" s="2105"/>
      <c r="BT14" s="1716"/>
      <c r="BU14" s="2106" t="s">
        <v>124</v>
      </c>
      <c r="BV14" s="2106"/>
      <c r="BW14" s="1716"/>
      <c r="BX14" s="2106" t="s">
        <v>745</v>
      </c>
      <c r="BY14" s="2106"/>
      <c r="BZ14" s="1716"/>
      <c r="CA14" s="2102" t="s">
        <v>746</v>
      </c>
      <c r="CB14" s="2102"/>
      <c r="CC14" s="1716"/>
      <c r="CD14" s="2102" t="s">
        <v>747</v>
      </c>
      <c r="CE14" s="2102"/>
      <c r="CF14" s="1716"/>
      <c r="CG14" s="2103" t="s">
        <v>748</v>
      </c>
      <c r="CH14" s="2103"/>
      <c r="CI14" s="1716"/>
      <c r="CJ14" s="2103" t="s">
        <v>749</v>
      </c>
      <c r="CK14" s="2103"/>
      <c r="CL14" s="1716"/>
      <c r="CM14" s="2104" t="s">
        <v>750</v>
      </c>
      <c r="CN14" s="2104"/>
      <c r="CO14" s="1716"/>
      <c r="CP14" s="2104" t="s">
        <v>751</v>
      </c>
      <c r="CQ14" s="2104"/>
      <c r="CR14" s="1716"/>
      <c r="CS14" s="1683" t="s">
        <v>752</v>
      </c>
      <c r="CT14" s="2"/>
      <c r="CU14" s="1684" t="s">
        <v>753</v>
      </c>
      <c r="CV14" s="2"/>
      <c r="CW14" s="2"/>
      <c r="CX14" s="2090"/>
      <c r="CY14" s="2091"/>
      <c r="CZ14" s="2"/>
      <c r="DA14" s="759">
        <v>25</v>
      </c>
      <c r="DB14" s="760">
        <v>26</v>
      </c>
      <c r="DC14" s="761">
        <v>27</v>
      </c>
      <c r="DD14" s="762">
        <v>28</v>
      </c>
      <c r="DE14" s="763">
        <v>29</v>
      </c>
      <c r="DF14" s="764">
        <v>30</v>
      </c>
      <c r="DG14" s="765">
        <v>31</v>
      </c>
      <c r="DH14" s="766">
        <v>32</v>
      </c>
      <c r="DI14" s="2"/>
      <c r="DJ14" s="707" t="s">
        <v>646</v>
      </c>
      <c r="DK14" s="726" t="s">
        <v>710</v>
      </c>
      <c r="DL14" s="45"/>
      <c r="DM14" s="45"/>
      <c r="DN14" s="154"/>
      <c r="DO14" s="154"/>
      <c r="DP14" s="6">
        <v>1</v>
      </c>
      <c r="DQ14" s="268"/>
      <c r="DR14" s="268"/>
    </row>
    <row r="15" spans="1:122" s="1" customFormat="1" ht="15.75" customHeight="1" thickBot="1">
      <c r="A15"/>
      <c r="B15" s="91"/>
      <c r="C15" s="91"/>
      <c r="D15" s="1527" t="s">
        <v>1687</v>
      </c>
      <c r="E15" s="91"/>
      <c r="F15" s="91"/>
      <c r="G15" s="91"/>
      <c r="H15" s="91"/>
      <c r="I15" s="91"/>
      <c r="J15" s="91"/>
      <c r="K15" s="91"/>
      <c r="L15" s="91"/>
      <c r="N15" s="91"/>
      <c r="O15" s="91"/>
      <c r="P15" s="1527" t="s">
        <v>1687</v>
      </c>
      <c r="Q15" s="91"/>
      <c r="R15" s="91"/>
      <c r="S15" s="91"/>
      <c r="T15" s="91"/>
      <c r="U15" s="91"/>
      <c r="V15" s="91"/>
      <c r="W15" s="91"/>
      <c r="X15" s="91"/>
      <c r="Z15" s="91"/>
      <c r="AA15" s="91"/>
      <c r="AB15" s="1527" t="s">
        <v>1687</v>
      </c>
      <c r="AC15" s="91"/>
      <c r="AD15" s="91"/>
      <c r="AE15" s="91"/>
      <c r="AF15" s="91"/>
      <c r="AG15" s="91"/>
      <c r="AH15" s="91"/>
      <c r="AI15" s="91"/>
      <c r="AJ15" s="91"/>
      <c r="AL15"/>
      <c r="AM15" s="2"/>
      <c r="AN15" s="1716"/>
      <c r="AO15"/>
      <c r="AP15"/>
      <c r="AQ15" s="1716"/>
      <c r="AR15" s="1716"/>
      <c r="AS15" s="1716"/>
      <c r="AT15" s="1716"/>
      <c r="AU15" s="1716"/>
      <c r="AV15" s="1716"/>
      <c r="AW15" s="1716"/>
      <c r="AX15" s="1716"/>
      <c r="AY15" s="1716"/>
      <c r="AZ15" s="1716"/>
      <c r="BA15" s="1716"/>
      <c r="BB15" s="1716"/>
      <c r="BC15" s="1716"/>
      <c r="BD15" s="1716"/>
      <c r="BE15" s="1716"/>
      <c r="BF15" s="1716"/>
      <c r="BG15" s="1716"/>
      <c r="BH15" s="1716"/>
      <c r="BI15" s="1716"/>
      <c r="BJ15" s="1716"/>
      <c r="BK15" s="1716"/>
      <c r="BL15" s="1716"/>
      <c r="BM15" s="1716"/>
      <c r="BN15" s="1716"/>
      <c r="BO15" s="1716"/>
      <c r="BP15" s="1716"/>
      <c r="BQ15" s="1716"/>
      <c r="BR15" s="1716"/>
      <c r="BS15" s="1716"/>
      <c r="BT15" s="1716"/>
      <c r="BU15" s="1716"/>
      <c r="BV15" s="1716"/>
      <c r="BW15" s="1716"/>
      <c r="BX15" s="1716"/>
      <c r="BY15" s="1716"/>
      <c r="BZ15" s="1716"/>
      <c r="CA15" s="1716"/>
      <c r="CB15" s="1716"/>
      <c r="CC15" s="1716"/>
      <c r="CD15" s="1716"/>
      <c r="CE15" s="1716"/>
      <c r="CF15" s="1716"/>
      <c r="CG15" s="1716"/>
      <c r="CH15" s="1716"/>
      <c r="CI15" s="1716"/>
      <c r="CJ15" s="1716"/>
      <c r="CK15" s="1716"/>
      <c r="CL15" s="1716"/>
      <c r="CM15" s="1716"/>
      <c r="CN15" s="1716"/>
      <c r="CO15" s="1716"/>
      <c r="CP15" s="1716"/>
      <c r="CQ15" s="1716"/>
      <c r="CR15" s="1716"/>
      <c r="CS15" s="2"/>
      <c r="CT15" s="2"/>
      <c r="CU15" s="2"/>
      <c r="CV15" s="2"/>
      <c r="CW15" s="2"/>
      <c r="CX15" s="1526" t="s">
        <v>729</v>
      </c>
      <c r="CY15" s="1526"/>
      <c r="CZ15" s="2"/>
      <c r="DA15" s="772">
        <v>33</v>
      </c>
      <c r="DB15" s="773">
        <v>34</v>
      </c>
      <c r="DC15" s="774">
        <v>35</v>
      </c>
      <c r="DD15" s="775">
        <v>36</v>
      </c>
      <c r="DE15" s="776">
        <v>37</v>
      </c>
      <c r="DF15" s="777">
        <v>38</v>
      </c>
      <c r="DG15" s="778">
        <v>39</v>
      </c>
      <c r="DH15" s="779">
        <v>40</v>
      </c>
      <c r="DI15" s="2"/>
      <c r="DJ15" s="45" t="s">
        <v>730</v>
      </c>
      <c r="DK15" s="45"/>
      <c r="DL15" s="45"/>
      <c r="DM15" s="45"/>
      <c r="DN15" s="154"/>
      <c r="DO15" s="154"/>
      <c r="DP15" s="6">
        <v>1</v>
      </c>
      <c r="DQ15" s="268"/>
      <c r="DR15" s="268"/>
    </row>
    <row r="16" spans="1:122" s="1" customFormat="1" ht="33" customHeight="1">
      <c r="A16"/>
      <c r="B16" s="91"/>
      <c r="C16" s="91"/>
      <c r="D16" s="1527"/>
      <c r="E16" s="91"/>
      <c r="F16" s="91"/>
      <c r="G16" s="91"/>
      <c r="H16" s="91"/>
      <c r="I16" s="91"/>
      <c r="J16" s="91"/>
      <c r="K16" s="1735"/>
      <c r="L16" s="1736" t="s">
        <v>1801</v>
      </c>
      <c r="M16" s="1737" t="s">
        <v>1798</v>
      </c>
      <c r="N16" s="1738" t="s">
        <v>1797</v>
      </c>
      <c r="O16" s="1739"/>
      <c r="P16" s="1740"/>
      <c r="Q16" s="1739"/>
      <c r="R16" s="1739"/>
      <c r="S16" s="1739"/>
      <c r="T16" s="1739"/>
      <c r="U16" s="1739"/>
      <c r="V16" s="1739"/>
      <c r="W16" s="1739"/>
      <c r="X16" s="1739"/>
      <c r="Y16" s="1741"/>
      <c r="Z16" s="91"/>
      <c r="AA16" s="91"/>
      <c r="AB16" s="1527"/>
      <c r="AC16" s="91"/>
      <c r="AD16" s="91"/>
      <c r="AE16" s="91"/>
      <c r="AF16" s="91"/>
      <c r="AG16" s="91"/>
      <c r="AH16" s="91"/>
      <c r="AI16" s="91"/>
      <c r="AJ16" s="91"/>
      <c r="AL16"/>
      <c r="AM16" s="2"/>
      <c r="AN16" s="1716"/>
      <c r="AO16" s="205" t="s">
        <v>214</v>
      </c>
      <c r="AP16"/>
      <c r="AQ16" s="2102" t="s">
        <v>305</v>
      </c>
      <c r="AR16" s="2102"/>
      <c r="AS16" s="1716"/>
      <c r="AT16" s="2102" t="s">
        <v>765</v>
      </c>
      <c r="AU16" s="2102"/>
      <c r="AV16" s="1716"/>
      <c r="AW16" s="2098" t="s">
        <v>304</v>
      </c>
      <c r="AX16" s="2098"/>
      <c r="AY16" s="1716"/>
      <c r="AZ16" s="2098" t="s">
        <v>766</v>
      </c>
      <c r="BA16" s="2098"/>
      <c r="BB16" s="1716"/>
      <c r="BC16" s="2099" t="s">
        <v>114</v>
      </c>
      <c r="BD16" s="2099"/>
      <c r="BE16" s="1716"/>
      <c r="BF16" s="2099" t="s">
        <v>767</v>
      </c>
      <c r="BG16" s="2099"/>
      <c r="BH16" s="1716"/>
      <c r="BI16" s="2112" t="s">
        <v>136</v>
      </c>
      <c r="BJ16" s="2112"/>
      <c r="BK16" s="1716"/>
      <c r="BL16" s="2113" t="s">
        <v>768</v>
      </c>
      <c r="BM16" s="2113"/>
      <c r="BN16" s="1716"/>
      <c r="BO16" s="2105" t="s">
        <v>769</v>
      </c>
      <c r="BP16" s="2105"/>
      <c r="BQ16" s="1716"/>
      <c r="BR16" s="2105" t="s">
        <v>770</v>
      </c>
      <c r="BS16" s="2105"/>
      <c r="BT16" s="1716"/>
      <c r="BU16" s="2106" t="s">
        <v>309</v>
      </c>
      <c r="BV16" s="2106"/>
      <c r="BW16" s="1716"/>
      <c r="BX16" s="2106" t="s">
        <v>771</v>
      </c>
      <c r="BY16" s="2106"/>
      <c r="BZ16" s="1716"/>
      <c r="CA16" s="2102" t="s">
        <v>748</v>
      </c>
      <c r="CB16" s="2102"/>
      <c r="CC16" s="1716"/>
      <c r="CD16" s="2102" t="s">
        <v>749</v>
      </c>
      <c r="CE16" s="2102"/>
      <c r="CF16" s="1716"/>
      <c r="CG16" s="2103" t="s">
        <v>772</v>
      </c>
      <c r="CH16" s="2103"/>
      <c r="CI16" s="1716"/>
      <c r="CJ16" s="2103" t="s">
        <v>773</v>
      </c>
      <c r="CK16" s="2103"/>
      <c r="CL16" s="1716"/>
      <c r="CM16" s="2104" t="s">
        <v>774</v>
      </c>
      <c r="CN16" s="2104"/>
      <c r="CO16" s="1716"/>
      <c r="CP16" s="2104" t="s">
        <v>775</v>
      </c>
      <c r="CQ16" s="2104"/>
      <c r="CR16" s="1716"/>
      <c r="CS16" s="1685" t="s">
        <v>776</v>
      </c>
      <c r="CT16" s="2"/>
      <c r="CU16" s="1686" t="s">
        <v>777</v>
      </c>
      <c r="CV16" s="2"/>
      <c r="CW16" s="2"/>
      <c r="CX16" s="2084" t="s">
        <v>733</v>
      </c>
      <c r="CY16" s="2085"/>
      <c r="CZ16" s="2"/>
      <c r="DA16" s="781">
        <v>41</v>
      </c>
      <c r="DB16" s="782">
        <v>42</v>
      </c>
      <c r="DC16" s="783">
        <v>43</v>
      </c>
      <c r="DD16" s="784">
        <v>44</v>
      </c>
      <c r="DE16" s="785">
        <v>45</v>
      </c>
      <c r="DF16" s="786">
        <v>46</v>
      </c>
      <c r="DG16" s="787">
        <v>47</v>
      </c>
      <c r="DH16" s="788">
        <v>48</v>
      </c>
      <c r="DI16" s="2"/>
      <c r="DJ16" s="707" t="s">
        <v>646</v>
      </c>
      <c r="DK16" s="726" t="s">
        <v>734</v>
      </c>
      <c r="DL16" s="45"/>
      <c r="DM16" s="45"/>
      <c r="DN16" s="154"/>
      <c r="DO16" s="154"/>
      <c r="DP16" s="6">
        <v>1</v>
      </c>
      <c r="DQ16" s="268"/>
      <c r="DR16" s="268"/>
    </row>
    <row r="17" spans="1:122" s="1" customFormat="1" ht="15.75" customHeight="1" thickBot="1">
      <c r="A17"/>
      <c r="B17" s="2365" t="s">
        <v>12</v>
      </c>
      <c r="C17" s="2366"/>
      <c r="D17" s="2367"/>
      <c r="E17" s="2367"/>
      <c r="F17" s="2367" t="s">
        <v>1534</v>
      </c>
      <c r="G17" s="2367"/>
      <c r="H17" s="2367"/>
      <c r="I17" s="2367"/>
      <c r="J17" s="2367"/>
      <c r="K17" s="1734" t="s">
        <v>1800</v>
      </c>
      <c r="L17"/>
      <c r="M17" s="1729"/>
      <c r="N17" s="2365" t="s">
        <v>12</v>
      </c>
      <c r="O17" s="2366"/>
      <c r="P17" s="2367"/>
      <c r="Q17" s="2367"/>
      <c r="R17" s="2367" t="s">
        <v>1534</v>
      </c>
      <c r="S17" s="2367"/>
      <c r="T17" s="2367"/>
      <c r="U17" s="2367"/>
      <c r="V17" s="2367"/>
      <c r="W17" s="1734" t="s">
        <v>1800</v>
      </c>
      <c r="X17" s="91"/>
      <c r="Z17" s="2365" t="s">
        <v>12</v>
      </c>
      <c r="AA17" s="2366"/>
      <c r="AB17" s="2367"/>
      <c r="AC17" s="2367"/>
      <c r="AD17" s="2367" t="s">
        <v>1534</v>
      </c>
      <c r="AE17" s="2367"/>
      <c r="AF17" s="2367"/>
      <c r="AG17" s="2367"/>
      <c r="AH17" s="2367"/>
      <c r="AI17" s="1734" t="s">
        <v>1800</v>
      </c>
      <c r="AJ17" s="91"/>
      <c r="AK17" s="1729"/>
      <c r="AL17" s="1730"/>
      <c r="AM17" s="2"/>
      <c r="AN17" s="1716"/>
      <c r="AO17"/>
      <c r="AP17"/>
      <c r="AQ17" s="1716"/>
      <c r="AR17" s="1716"/>
      <c r="AS17" s="1716"/>
      <c r="AT17" s="1716"/>
      <c r="AU17" s="1716"/>
      <c r="AV17" s="1716"/>
      <c r="AW17" s="1716"/>
      <c r="AX17" s="1716"/>
      <c r="AY17" s="1716"/>
      <c r="AZ17" s="1716"/>
      <c r="BA17" s="1716"/>
      <c r="BB17" s="1716"/>
      <c r="BC17" s="1716"/>
      <c r="BD17" s="1716"/>
      <c r="BE17" s="1716"/>
      <c r="BF17" s="1716"/>
      <c r="BG17" s="1716"/>
      <c r="BH17" s="1716"/>
      <c r="BI17" s="1716"/>
      <c r="BJ17" s="1716"/>
      <c r="BK17" s="1716"/>
      <c r="BL17" s="1716"/>
      <c r="BM17" s="1716"/>
      <c r="BN17" s="1716"/>
      <c r="BO17" s="1716"/>
      <c r="BP17" s="1716"/>
      <c r="BQ17" s="1716"/>
      <c r="BR17" s="1716"/>
      <c r="BS17" s="1716"/>
      <c r="BT17" s="1716"/>
      <c r="BU17" s="1716"/>
      <c r="BV17" s="1716"/>
      <c r="BW17" s="1716"/>
      <c r="BX17" s="1716"/>
      <c r="BY17" s="1716"/>
      <c r="BZ17" s="1716"/>
      <c r="CA17" s="1716"/>
      <c r="CB17" s="1716"/>
      <c r="CC17" s="1716"/>
      <c r="CD17" s="1716"/>
      <c r="CE17" s="1716"/>
      <c r="CF17" s="1716"/>
      <c r="CG17" s="1716"/>
      <c r="CH17" s="1716"/>
      <c r="CI17" s="1716"/>
      <c r="CJ17" s="1716"/>
      <c r="CK17" s="1716"/>
      <c r="CL17" s="1716"/>
      <c r="CM17" s="1716"/>
      <c r="CN17" s="1716"/>
      <c r="CO17" s="1716"/>
      <c r="CP17" s="1716"/>
      <c r="CQ17" s="1716"/>
      <c r="CR17" s="1716"/>
      <c r="CS17" s="2"/>
      <c r="CT17" s="2"/>
      <c r="CU17" s="2"/>
      <c r="CV17" s="2"/>
      <c r="CW17" s="2"/>
      <c r="CX17" s="2086"/>
      <c r="CY17" s="2087"/>
      <c r="CZ17" s="2"/>
      <c r="DA17" s="790">
        <v>49</v>
      </c>
      <c r="DB17" s="791">
        <v>50</v>
      </c>
      <c r="DC17" s="792">
        <v>51</v>
      </c>
      <c r="DD17" s="793">
        <v>52</v>
      </c>
      <c r="DE17" s="794">
        <v>53</v>
      </c>
      <c r="DF17" s="795">
        <v>54</v>
      </c>
      <c r="DG17" s="796">
        <v>55</v>
      </c>
      <c r="DH17" s="797">
        <v>56</v>
      </c>
      <c r="DI17" s="2"/>
      <c r="DJ17" s="45" t="s">
        <v>736</v>
      </c>
      <c r="DK17" s="20"/>
      <c r="DL17" s="20"/>
      <c r="DM17" s="20"/>
      <c r="DN17" s="154"/>
      <c r="DO17" s="154"/>
      <c r="DP17" s="6">
        <v>1</v>
      </c>
      <c r="DQ17" s="268"/>
      <c r="DR17" s="268"/>
    </row>
    <row r="18" spans="1:122" s="1" customFormat="1" ht="15.75" customHeight="1" thickTop="1" thickBot="1">
      <c r="A18"/>
      <c r="B18" s="1528" t="s">
        <v>1523</v>
      </c>
      <c r="C18" s="1529" t="s">
        <v>30</v>
      </c>
      <c r="D18" s="1529" t="s">
        <v>29</v>
      </c>
      <c r="E18" s="1529" t="s">
        <v>28</v>
      </c>
      <c r="F18" s="1529" t="s">
        <v>27</v>
      </c>
      <c r="G18" s="1529" t="s">
        <v>26</v>
      </c>
      <c r="H18" s="1529" t="s">
        <v>25</v>
      </c>
      <c r="I18" s="1529" t="s">
        <v>24</v>
      </c>
      <c r="J18" s="2368" t="s">
        <v>23</v>
      </c>
      <c r="K18" s="1529" t="s">
        <v>22</v>
      </c>
      <c r="L18" s="1530" t="s">
        <v>21</v>
      </c>
      <c r="N18" s="1528" t="s">
        <v>1523</v>
      </c>
      <c r="O18" s="1529" t="s">
        <v>30</v>
      </c>
      <c r="P18" s="1529" t="s">
        <v>29</v>
      </c>
      <c r="Q18" s="1529" t="s">
        <v>28</v>
      </c>
      <c r="R18" s="1529" t="s">
        <v>27</v>
      </c>
      <c r="S18" s="1529" t="s">
        <v>26</v>
      </c>
      <c r="T18" s="1529" t="s">
        <v>25</v>
      </c>
      <c r="U18" s="1529" t="s">
        <v>24</v>
      </c>
      <c r="V18" s="2368" t="s">
        <v>23</v>
      </c>
      <c r="W18" s="1529" t="s">
        <v>22</v>
      </c>
      <c r="X18" s="1530" t="s">
        <v>21</v>
      </c>
      <c r="Z18" s="1528" t="s">
        <v>1523</v>
      </c>
      <c r="AA18" s="1529" t="s">
        <v>30</v>
      </c>
      <c r="AB18" s="1529" t="s">
        <v>29</v>
      </c>
      <c r="AC18" s="1529" t="s">
        <v>28</v>
      </c>
      <c r="AD18" s="1529" t="s">
        <v>27</v>
      </c>
      <c r="AE18" s="1529" t="s">
        <v>26</v>
      </c>
      <c r="AF18" s="1529" t="s">
        <v>25</v>
      </c>
      <c r="AG18" s="1529" t="s">
        <v>24</v>
      </c>
      <c r="AH18" s="2368" t="s">
        <v>23</v>
      </c>
      <c r="AI18" s="1529" t="s">
        <v>22</v>
      </c>
      <c r="AJ18" s="1530" t="s">
        <v>21</v>
      </c>
      <c r="AL18" s="1663" t="s">
        <v>1688</v>
      </c>
      <c r="AM18" s="2"/>
      <c r="AN18" s="1716"/>
      <c r="AO18" s="205" t="s">
        <v>214</v>
      </c>
      <c r="AP18"/>
      <c r="AQ18" s="2114" t="s">
        <v>300</v>
      </c>
      <c r="AR18" s="2114"/>
      <c r="AS18" s="1716"/>
      <c r="AT18" s="2114" t="s">
        <v>804</v>
      </c>
      <c r="AU18" s="2114"/>
      <c r="AV18" s="1716"/>
      <c r="AW18" s="2115" t="s">
        <v>299</v>
      </c>
      <c r="AX18" s="2115"/>
      <c r="AY18" s="1716"/>
      <c r="AZ18" s="2115" t="s">
        <v>805</v>
      </c>
      <c r="BA18" s="2115"/>
      <c r="BB18" s="1716"/>
      <c r="BC18" s="2099" t="s">
        <v>109</v>
      </c>
      <c r="BD18" s="2099"/>
      <c r="BE18" s="1716"/>
      <c r="BF18" s="2099" t="s">
        <v>806</v>
      </c>
      <c r="BG18" s="2099"/>
      <c r="BH18" s="1716"/>
      <c r="BI18" s="2112" t="s">
        <v>131</v>
      </c>
      <c r="BJ18" s="2112"/>
      <c r="BK18" s="1716"/>
      <c r="BL18" s="2113" t="s">
        <v>807</v>
      </c>
      <c r="BM18" s="2113"/>
      <c r="BN18" s="1716"/>
      <c r="BO18" s="2105" t="s">
        <v>808</v>
      </c>
      <c r="BP18" s="2105"/>
      <c r="BQ18" s="1716"/>
      <c r="BR18" s="2105" t="s">
        <v>809</v>
      </c>
      <c r="BS18" s="2105"/>
      <c r="BT18" s="1716"/>
      <c r="BU18" s="2106" t="s">
        <v>303</v>
      </c>
      <c r="BV18" s="2106"/>
      <c r="BW18" s="1716"/>
      <c r="BX18" s="2106" t="s">
        <v>810</v>
      </c>
      <c r="BY18" s="2106"/>
      <c r="BZ18" s="1716"/>
      <c r="CA18" s="2102" t="s">
        <v>772</v>
      </c>
      <c r="CB18" s="2102"/>
      <c r="CC18" s="1716"/>
      <c r="CD18" s="2102" t="s">
        <v>773</v>
      </c>
      <c r="CE18" s="2102"/>
      <c r="CF18" s="1716"/>
      <c r="CG18" s="2103" t="s">
        <v>811</v>
      </c>
      <c r="CH18" s="2103"/>
      <c r="CI18" s="1716"/>
      <c r="CJ18" s="2103" t="s">
        <v>812</v>
      </c>
      <c r="CK18" s="2103"/>
      <c r="CL18" s="1716"/>
      <c r="CM18" s="2104" t="s">
        <v>813</v>
      </c>
      <c r="CN18" s="2104"/>
      <c r="CO18" s="1716"/>
      <c r="CP18" s="2104" t="s">
        <v>814</v>
      </c>
      <c r="CQ18" s="2104"/>
      <c r="CR18" s="1716"/>
      <c r="CS18" s="1677" t="s">
        <v>815</v>
      </c>
      <c r="CT18" s="2"/>
      <c r="CU18" s="1687" t="s">
        <v>816</v>
      </c>
      <c r="CV18" s="2"/>
      <c r="CW18" s="2"/>
      <c r="CX18" s="8">
        <v>1</v>
      </c>
      <c r="CY18" s="8">
        <v>1</v>
      </c>
      <c r="CZ18" s="2"/>
      <c r="DA18" s="2014" t="s">
        <v>754</v>
      </c>
      <c r="DB18" s="2014"/>
      <c r="DC18" s="2014"/>
      <c r="DD18" s="2014"/>
      <c r="DE18" s="2014"/>
      <c r="DF18" s="2014"/>
      <c r="DG18" s="2014"/>
      <c r="DH18" s="2014"/>
      <c r="DI18" s="2"/>
      <c r="DJ18" s="707" t="s">
        <v>646</v>
      </c>
      <c r="DK18" s="726" t="s">
        <v>755</v>
      </c>
      <c r="DL18" s="45"/>
      <c r="DM18" s="45"/>
      <c r="DN18" s="154"/>
      <c r="DO18" s="154"/>
      <c r="DP18" s="6">
        <v>1</v>
      </c>
      <c r="DQ18" s="268"/>
      <c r="DR18" s="268"/>
    </row>
    <row r="19" spans="1:122" s="1" customFormat="1" ht="15.75" customHeight="1" thickTop="1" thickBot="1">
      <c r="A19"/>
      <c r="B19"/>
      <c r="C19"/>
      <c r="D19"/>
      <c r="E19"/>
      <c r="F19"/>
      <c r="G19"/>
      <c r="H19"/>
      <c r="I19"/>
      <c r="J19"/>
      <c r="K19"/>
      <c r="L19"/>
      <c r="N19"/>
      <c r="O19"/>
      <c r="P19"/>
      <c r="Q19"/>
      <c r="R19"/>
      <c r="S19"/>
      <c r="T19"/>
      <c r="U19"/>
      <c r="V19"/>
      <c r="W19"/>
      <c r="X19"/>
      <c r="Y19"/>
      <c r="Z19"/>
      <c r="AA19"/>
      <c r="AB19"/>
      <c r="AC19"/>
      <c r="AD19"/>
      <c r="AE19"/>
      <c r="AF19"/>
      <c r="AG19"/>
      <c r="AH19"/>
      <c r="AI19"/>
      <c r="AJ19"/>
      <c r="AL19"/>
      <c r="AM19" s="2"/>
      <c r="AN19" s="1716"/>
      <c r="AO19"/>
      <c r="AP19"/>
      <c r="AQ19" s="1716"/>
      <c r="AR19" s="1716"/>
      <c r="AS19" s="1716"/>
      <c r="AT19" s="1716"/>
      <c r="AU19" s="1716"/>
      <c r="AV19" s="1716"/>
      <c r="AW19" s="1716"/>
      <c r="AX19" s="1716"/>
      <c r="AY19" s="1716"/>
      <c r="AZ19" s="1716"/>
      <c r="BA19" s="1716"/>
      <c r="BB19" s="1716"/>
      <c r="BC19" s="1716"/>
      <c r="BD19" s="1716"/>
      <c r="BE19" s="1716"/>
      <c r="BF19" s="1716"/>
      <c r="BG19" s="1716"/>
      <c r="BH19" s="1716"/>
      <c r="BI19" s="1716"/>
      <c r="BJ19" s="1716"/>
      <c r="BK19" s="1716"/>
      <c r="BL19" s="1716"/>
      <c r="BM19" s="1716"/>
      <c r="BN19" s="1716"/>
      <c r="BO19" s="1716"/>
      <c r="BP19" s="1716"/>
      <c r="BQ19" s="1716"/>
      <c r="BR19" s="1716"/>
      <c r="BS19" s="1716"/>
      <c r="BT19" s="1716"/>
      <c r="BU19" s="1716"/>
      <c r="BV19" s="1716"/>
      <c r="BW19" s="1716"/>
      <c r="BX19" s="1716"/>
      <c r="BY19" s="1716"/>
      <c r="BZ19" s="1716"/>
      <c r="CA19" s="1716"/>
      <c r="CB19" s="1716"/>
      <c r="CC19" s="1716"/>
      <c r="CD19" s="1716"/>
      <c r="CE19" s="1716"/>
      <c r="CF19" s="1716"/>
      <c r="CG19" s="1716"/>
      <c r="CH19" s="1716"/>
      <c r="CI19" s="1716"/>
      <c r="CJ19" s="1716"/>
      <c r="CK19" s="1716"/>
      <c r="CL19" s="1716"/>
      <c r="CM19" s="1716"/>
      <c r="CN19" s="1716"/>
      <c r="CO19" s="1716"/>
      <c r="CP19" s="1716"/>
      <c r="CQ19" s="1716"/>
      <c r="CR19" s="1716"/>
      <c r="CS19" s="2"/>
      <c r="CT19" s="2"/>
      <c r="CU19" s="2"/>
      <c r="CV19" s="2"/>
      <c r="CW19" s="2"/>
      <c r="CX19" s="2093" t="s">
        <v>758</v>
      </c>
      <c r="CY19" s="2094"/>
      <c r="CZ19" s="2"/>
      <c r="DA19" s="2015"/>
      <c r="DB19" s="2015"/>
      <c r="DC19" s="2015"/>
      <c r="DD19" s="2015"/>
      <c r="DE19" s="2015"/>
      <c r="DF19" s="2015"/>
      <c r="DG19" s="2015"/>
      <c r="DH19" s="2015"/>
      <c r="DI19" s="2"/>
      <c r="DJ19" s="2"/>
      <c r="DK19" s="2"/>
      <c r="DL19" s="2"/>
      <c r="DM19" s="2"/>
      <c r="DN19" s="2"/>
      <c r="DO19" s="2"/>
      <c r="DP19" s="6">
        <v>1</v>
      </c>
      <c r="DQ19" s="268"/>
      <c r="DR19" s="268"/>
    </row>
    <row r="20" spans="1:122" s="1" customFormat="1" ht="37.5" customHeight="1" thickTop="1" thickBot="1">
      <c r="A20"/>
      <c r="B20" s="203" t="s">
        <v>215</v>
      </c>
      <c r="C20" s="2339"/>
      <c r="D20" s="2340"/>
      <c r="E20" s="2340"/>
      <c r="F20" s="205"/>
      <c r="G20" s="2231"/>
      <c r="H20" s="2231"/>
      <c r="I20" s="2232"/>
      <c r="J20" s="2232"/>
      <c r="K20" s="2232"/>
      <c r="L20" s="2232"/>
      <c r="N20" s="203" t="s">
        <v>215</v>
      </c>
      <c r="O20" s="2339"/>
      <c r="P20" s="2340"/>
      <c r="Q20" s="2340"/>
      <c r="R20" s="205"/>
      <c r="S20" s="2231"/>
      <c r="T20" s="2231"/>
      <c r="U20" s="2232"/>
      <c r="V20" s="2232"/>
      <c r="W20" s="2232"/>
      <c r="X20" s="2232"/>
      <c r="Z20" s="203" t="s">
        <v>11</v>
      </c>
      <c r="AA20" s="2339" t="str">
        <f>AA26</f>
        <v xml:space="preserve">C patisserie flan garniture Clafoutis aux cerises_2023-09-20.xlsx 10 personnes </v>
      </c>
      <c r="AB20" s="2340">
        <f>AB26</f>
        <v>10</v>
      </c>
      <c r="AC20" s="2340" t="str">
        <f>AC26</f>
        <v>personnes</v>
      </c>
      <c r="AD20" s="205" t="s">
        <v>214</v>
      </c>
      <c r="AE20" s="2098" t="s">
        <v>209</v>
      </c>
      <c r="AF20" s="2098"/>
      <c r="AG20" s="2138" t="s">
        <v>1793</v>
      </c>
      <c r="AH20" s="2138"/>
      <c r="AI20" s="2138"/>
      <c r="AJ20" s="2138"/>
      <c r="AL20" s="2369" t="s">
        <v>23</v>
      </c>
      <c r="AM20" s="2"/>
      <c r="AN20" s="1716"/>
      <c r="AO20" s="205" t="s">
        <v>214</v>
      </c>
      <c r="AP20"/>
      <c r="AQ20" s="2116" t="s">
        <v>296</v>
      </c>
      <c r="AR20" s="2116"/>
      <c r="AS20" s="1716"/>
      <c r="AT20" s="2116" t="s">
        <v>842</v>
      </c>
      <c r="AU20" s="2116"/>
      <c r="AV20" s="1716"/>
      <c r="AW20" s="2098" t="s">
        <v>288</v>
      </c>
      <c r="AX20" s="2098"/>
      <c r="AY20" s="1716"/>
      <c r="AZ20" s="2098" t="s">
        <v>843</v>
      </c>
      <c r="BA20" s="2098"/>
      <c r="BB20" s="1716"/>
      <c r="BC20" s="2099" t="s">
        <v>105</v>
      </c>
      <c r="BD20" s="2099"/>
      <c r="BE20" s="1716"/>
      <c r="BF20" s="2099" t="s">
        <v>844</v>
      </c>
      <c r="BG20" s="2099"/>
      <c r="BH20" s="1716"/>
      <c r="BI20" s="2112" t="s">
        <v>122</v>
      </c>
      <c r="BJ20" s="2112"/>
      <c r="BK20" s="1716"/>
      <c r="BL20" s="2112" t="s">
        <v>845</v>
      </c>
      <c r="BM20" s="2112"/>
      <c r="BN20" s="1716"/>
      <c r="BO20" s="2105" t="s">
        <v>846</v>
      </c>
      <c r="BP20" s="2105"/>
      <c r="BQ20" s="1716"/>
      <c r="BR20" s="2105" t="s">
        <v>847</v>
      </c>
      <c r="BS20" s="2105"/>
      <c r="BT20" s="1716"/>
      <c r="BU20" s="2106" t="s">
        <v>298</v>
      </c>
      <c r="BV20" s="2106"/>
      <c r="BW20" s="1716"/>
      <c r="BX20" s="2106" t="s">
        <v>848</v>
      </c>
      <c r="BY20" s="2106"/>
      <c r="BZ20" s="1716"/>
      <c r="CA20" s="2102" t="s">
        <v>811</v>
      </c>
      <c r="CB20" s="2102"/>
      <c r="CC20" s="1716"/>
      <c r="CD20" s="2102" t="s">
        <v>812</v>
      </c>
      <c r="CE20" s="2102"/>
      <c r="CF20" s="1716"/>
      <c r="CG20" s="2103" t="s">
        <v>849</v>
      </c>
      <c r="CH20" s="2103"/>
      <c r="CI20" s="1716"/>
      <c r="CJ20" s="2103" t="s">
        <v>850</v>
      </c>
      <c r="CK20" s="2103"/>
      <c r="CL20" s="1716"/>
      <c r="CM20" s="2104" t="s">
        <v>851</v>
      </c>
      <c r="CN20" s="2104"/>
      <c r="CO20" s="1716"/>
      <c r="CP20" s="2104" t="s">
        <v>852</v>
      </c>
      <c r="CQ20" s="2104"/>
      <c r="CR20" s="1716"/>
      <c r="CS20" s="1688" t="s">
        <v>853</v>
      </c>
      <c r="CT20" s="2"/>
      <c r="CU20" s="1682" t="s">
        <v>728</v>
      </c>
      <c r="CV20" s="2"/>
      <c r="CW20" s="2"/>
      <c r="CX20" s="2018" t="s">
        <v>760</v>
      </c>
      <c r="CY20" s="2019"/>
      <c r="CZ20" s="2"/>
      <c r="DA20" s="2095" t="s">
        <v>673</v>
      </c>
      <c r="DB20" s="2096"/>
      <c r="DC20" s="2096"/>
      <c r="DD20" s="2096"/>
      <c r="DE20" s="2096"/>
      <c r="DF20" s="2096"/>
      <c r="DG20" s="2096"/>
      <c r="DH20" s="2097"/>
      <c r="DI20" s="2"/>
      <c r="DJ20" s="2"/>
      <c r="DK20" s="2"/>
      <c r="DL20" s="2"/>
      <c r="DM20" s="2"/>
      <c r="DN20" s="2"/>
      <c r="DO20" s="2"/>
      <c r="DP20" s="6">
        <v>1</v>
      </c>
      <c r="DQ20" s="268"/>
      <c r="DR20" s="268"/>
    </row>
    <row r="21" spans="1:122" s="1" customFormat="1" ht="19.5" customHeight="1" thickTop="1" thickBot="1">
      <c r="A21"/>
      <c r="B21" s="104"/>
      <c r="C21" s="2316"/>
      <c r="D21" s="2316"/>
      <c r="E21" s="2316"/>
      <c r="F21" s="2317"/>
      <c r="G21" s="2318"/>
      <c r="H21" s="2319"/>
      <c r="I21" s="2319"/>
      <c r="J21" s="2320"/>
      <c r="K21" s="201"/>
      <c r="L21" s="1419"/>
      <c r="N21" s="104"/>
      <c r="O21" s="2316"/>
      <c r="P21" s="2316"/>
      <c r="Q21" s="2316"/>
      <c r="R21" s="2317"/>
      <c r="S21" s="2318"/>
      <c r="T21" s="2319"/>
      <c r="U21" s="2319"/>
      <c r="V21" s="2320"/>
      <c r="W21" s="201"/>
      <c r="X21" s="1419"/>
      <c r="Z21" s="104" t="s">
        <v>11</v>
      </c>
      <c r="AA21" s="2316" t="str">
        <f>AA26</f>
        <v xml:space="preserve">C patisserie flan garniture Clafoutis aux cerises_2023-09-20.xlsx 10 personnes </v>
      </c>
      <c r="AB21" s="2316">
        <f>AB26</f>
        <v>10</v>
      </c>
      <c r="AC21" s="2316" t="str">
        <f>AC26</f>
        <v>personnes</v>
      </c>
      <c r="AD21" s="2317" t="s">
        <v>1533</v>
      </c>
      <c r="AE21" s="2318" t="s">
        <v>1792</v>
      </c>
      <c r="AF21" s="2319"/>
      <c r="AG21" s="2319"/>
      <c r="AH21" s="2320" t="s">
        <v>212</v>
      </c>
      <c r="AI21" s="201" t="s">
        <v>211</v>
      </c>
      <c r="AJ21" s="1419"/>
      <c r="AL21" s="308" t="s">
        <v>318</v>
      </c>
      <c r="AM21" s="2"/>
      <c r="AN21" s="1716"/>
      <c r="AO21"/>
      <c r="AP21"/>
      <c r="AQ21" s="1716"/>
      <c r="AR21" s="1716"/>
      <c r="AS21" s="1716"/>
      <c r="AT21" s="1716"/>
      <c r="AU21" s="1716"/>
      <c r="AV21" s="1716"/>
      <c r="AW21" s="1716"/>
      <c r="AX21" s="1716"/>
      <c r="AY21" s="1716"/>
      <c r="AZ21" s="1716"/>
      <c r="BA21" s="1716"/>
      <c r="BB21" s="1716"/>
      <c r="BC21" s="1716"/>
      <c r="BD21" s="1716"/>
      <c r="BE21" s="1716"/>
      <c r="BF21" s="1716"/>
      <c r="BG21" s="1716"/>
      <c r="BH21" s="1716"/>
      <c r="BI21" s="1716"/>
      <c r="BJ21" s="1716"/>
      <c r="BK21" s="1716"/>
      <c r="BL21" s="1716"/>
      <c r="BM21" s="1716"/>
      <c r="BN21" s="1716"/>
      <c r="BO21" s="1716"/>
      <c r="BP21" s="1716"/>
      <c r="BQ21" s="1716"/>
      <c r="BR21" s="1716"/>
      <c r="BS21" s="1716"/>
      <c r="BT21" s="1716"/>
      <c r="BU21" s="1716"/>
      <c r="BV21" s="1716"/>
      <c r="BW21" s="1716"/>
      <c r="BX21" s="1716"/>
      <c r="BY21" s="1716"/>
      <c r="BZ21" s="1716"/>
      <c r="CA21" s="1716"/>
      <c r="CB21" s="1716"/>
      <c r="CC21" s="1716"/>
      <c r="CD21" s="1716"/>
      <c r="CE21" s="1716"/>
      <c r="CF21" s="1716"/>
      <c r="CG21" s="1716"/>
      <c r="CH21" s="1716"/>
      <c r="CI21" s="1716"/>
      <c r="CJ21" s="1716"/>
      <c r="CK21" s="1716"/>
      <c r="CL21" s="1716"/>
      <c r="CM21" s="1716"/>
      <c r="CN21" s="1716"/>
      <c r="CO21" s="1716"/>
      <c r="CP21" s="1716"/>
      <c r="CQ21" s="1716"/>
      <c r="CR21" s="1716"/>
      <c r="CS21" s="2"/>
      <c r="CT21" s="2"/>
      <c r="CU21" s="2"/>
      <c r="CV21" s="2"/>
      <c r="CW21" s="2"/>
      <c r="CX21" s="803" t="s">
        <v>778</v>
      </c>
      <c r="CY21" s="804"/>
      <c r="CZ21" s="2"/>
      <c r="DA21" s="1532" t="s">
        <v>779</v>
      </c>
      <c r="DB21" s="1533" t="s">
        <v>780</v>
      </c>
      <c r="DC21" s="1534" t="s">
        <v>781</v>
      </c>
      <c r="DD21" s="1535" t="s">
        <v>781</v>
      </c>
      <c r="DE21" s="1536" t="s">
        <v>782</v>
      </c>
      <c r="DF21" s="1537" t="s">
        <v>782</v>
      </c>
      <c r="DG21" s="1538" t="s">
        <v>783</v>
      </c>
      <c r="DH21" s="1539" t="s">
        <v>783</v>
      </c>
      <c r="DI21" s="2"/>
      <c r="DJ21" s="1540" t="s">
        <v>784</v>
      </c>
      <c r="DK21" s="1541" t="s">
        <v>784</v>
      </c>
      <c r="DL21" s="1533" t="s">
        <v>785</v>
      </c>
      <c r="DM21" s="1540" t="s">
        <v>785</v>
      </c>
      <c r="DN21" s="1532">
        <v>0</v>
      </c>
      <c r="DO21" s="2"/>
      <c r="DP21" s="6">
        <v>1</v>
      </c>
      <c r="DQ21" s="268"/>
      <c r="DR21" s="268"/>
    </row>
    <row r="22" spans="1:122" s="1" customFormat="1" ht="15.75" customHeight="1">
      <c r="A22"/>
      <c r="B22" s="104"/>
      <c r="C22" s="1232"/>
      <c r="D22" s="1232"/>
      <c r="E22" s="1232"/>
      <c r="F22" s="1697"/>
      <c r="G22" s="1698"/>
      <c r="H22" s="1698" t="s">
        <v>201</v>
      </c>
      <c r="I22" s="1698"/>
      <c r="J22" s="199"/>
      <c r="K22" s="2233"/>
      <c r="L22" s="2234"/>
      <c r="N22" s="104"/>
      <c r="O22" s="1232"/>
      <c r="P22" s="1232"/>
      <c r="Q22" s="1232"/>
      <c r="R22" s="1697"/>
      <c r="S22" s="1698"/>
      <c r="T22" s="1698" t="s">
        <v>201</v>
      </c>
      <c r="U22" s="1698"/>
      <c r="V22" s="199"/>
      <c r="W22" s="2233"/>
      <c r="X22" s="2234"/>
      <c r="Z22" s="104" t="s">
        <v>11</v>
      </c>
      <c r="AA22" s="1232" t="str">
        <f>AA26</f>
        <v xml:space="preserve">C patisserie flan garniture Clafoutis aux cerises_2023-09-20.xlsx 10 personnes </v>
      </c>
      <c r="AB22" s="1232">
        <f>AB26</f>
        <v>10</v>
      </c>
      <c r="AC22" s="1232" t="str">
        <f>AC26</f>
        <v>personnes</v>
      </c>
      <c r="AD22" s="1697"/>
      <c r="AE22" s="1698"/>
      <c r="AF22" s="1698"/>
      <c r="AG22" s="1698"/>
      <c r="AH22" s="199" t="s">
        <v>205</v>
      </c>
      <c r="AI22" s="2139" t="str">
        <f>AD24</f>
        <v xml:space="preserve">C patisserie flan garniture Clafoutis aux cerises_2023-09-20.xlsx 10 personnes </v>
      </c>
      <c r="AJ22" s="2140"/>
      <c r="AL22" s="306" t="s">
        <v>313</v>
      </c>
      <c r="AM22" s="2"/>
      <c r="AN22" s="1716"/>
      <c r="AO22" s="205" t="s">
        <v>214</v>
      </c>
      <c r="AP22"/>
      <c r="AQ22" s="2117" t="s">
        <v>293</v>
      </c>
      <c r="AR22" s="2117"/>
      <c r="AS22" s="1716"/>
      <c r="AT22" s="2117" t="s">
        <v>875</v>
      </c>
      <c r="AU22" s="2117"/>
      <c r="AV22" s="1716"/>
      <c r="AW22" s="2118" t="s">
        <v>292</v>
      </c>
      <c r="AX22" s="2118"/>
      <c r="AY22" s="1716"/>
      <c r="AZ22" s="2119" t="s">
        <v>876</v>
      </c>
      <c r="BA22" s="2119"/>
      <c r="BB22" s="1716"/>
      <c r="BC22" s="2099" t="s">
        <v>98</v>
      </c>
      <c r="BD22" s="2099"/>
      <c r="BE22" s="1716"/>
      <c r="BF22" s="2099" t="s">
        <v>877</v>
      </c>
      <c r="BG22" s="2099"/>
      <c r="BH22" s="1716"/>
      <c r="BI22" s="2100" t="s">
        <v>118</v>
      </c>
      <c r="BJ22" s="2100"/>
      <c r="BK22" s="1716"/>
      <c r="BL22" s="2100" t="s">
        <v>878</v>
      </c>
      <c r="BM22" s="2100"/>
      <c r="BN22" s="1716"/>
      <c r="BO22" s="2105" t="s">
        <v>879</v>
      </c>
      <c r="BP22" s="2105"/>
      <c r="BQ22" s="1716"/>
      <c r="BR22" s="2105" t="s">
        <v>880</v>
      </c>
      <c r="BS22" s="2105"/>
      <c r="BT22" s="1716"/>
      <c r="BU22" s="2106" t="s">
        <v>295</v>
      </c>
      <c r="BV22" s="2106"/>
      <c r="BW22" s="1716"/>
      <c r="BX22" s="2106" t="s">
        <v>881</v>
      </c>
      <c r="BY22" s="2106"/>
      <c r="BZ22" s="1716"/>
      <c r="CA22" s="2102" t="s">
        <v>849</v>
      </c>
      <c r="CB22" s="2102"/>
      <c r="CC22" s="1716"/>
      <c r="CD22" s="2102" t="s">
        <v>850</v>
      </c>
      <c r="CE22" s="2102"/>
      <c r="CF22" s="1716"/>
      <c r="CG22" s="2103" t="s">
        <v>882</v>
      </c>
      <c r="CH22" s="2103"/>
      <c r="CI22" s="1716"/>
      <c r="CJ22" s="2103" t="s">
        <v>883</v>
      </c>
      <c r="CK22" s="2103"/>
      <c r="CL22" s="1716"/>
      <c r="CM22" s="2104" t="s">
        <v>884</v>
      </c>
      <c r="CN22" s="2104"/>
      <c r="CO22" s="1716"/>
      <c r="CP22" s="2104" t="s">
        <v>885</v>
      </c>
      <c r="CQ22" s="2104"/>
      <c r="CR22" s="1716"/>
      <c r="CS22" s="1689" t="s">
        <v>886</v>
      </c>
      <c r="CT22" s="2"/>
      <c r="CU22" s="1690" t="s">
        <v>887</v>
      </c>
      <c r="CV22" s="2"/>
      <c r="CW22" s="2"/>
      <c r="CX22" s="2028" t="s">
        <v>787</v>
      </c>
      <c r="CY22" s="2029"/>
      <c r="CZ22" s="2"/>
      <c r="DA22" s="1542" t="s">
        <v>788</v>
      </c>
      <c r="DB22" s="1533" t="s">
        <v>788</v>
      </c>
      <c r="DC22" s="1543" t="s">
        <v>789</v>
      </c>
      <c r="DD22" s="1544" t="s">
        <v>789</v>
      </c>
      <c r="DE22" s="1545" t="s">
        <v>790</v>
      </c>
      <c r="DF22" s="1546" t="s">
        <v>790</v>
      </c>
      <c r="DG22" s="1547" t="s">
        <v>791</v>
      </c>
      <c r="DH22" s="1548" t="s">
        <v>791</v>
      </c>
      <c r="DI22" s="2"/>
      <c r="DJ22" s="1549" t="s">
        <v>792</v>
      </c>
      <c r="DK22" s="1550" t="s">
        <v>792</v>
      </c>
      <c r="DL22" s="1533" t="s">
        <v>793</v>
      </c>
      <c r="DM22" s="1549" t="s">
        <v>793</v>
      </c>
      <c r="DN22" s="1532">
        <v>255</v>
      </c>
      <c r="DO22" s="2"/>
      <c r="DP22" s="6">
        <v>1</v>
      </c>
      <c r="DQ22" s="268"/>
      <c r="DR22" s="268"/>
    </row>
    <row r="23" spans="1:122" s="1" customFormat="1" ht="16.5" thickBot="1">
      <c r="A23"/>
      <c r="B23" s="104"/>
      <c r="C23" s="1232"/>
      <c r="D23" s="1232"/>
      <c r="E23" s="1232"/>
      <c r="F23" s="195"/>
      <c r="G23" s="194"/>
      <c r="H23" s="193"/>
      <c r="I23" s="193"/>
      <c r="J23" s="197"/>
      <c r="K23" s="2233"/>
      <c r="L23" s="2234"/>
      <c r="N23" s="104"/>
      <c r="O23" s="1232"/>
      <c r="P23" s="1232"/>
      <c r="Q23" s="1232"/>
      <c r="R23" s="195"/>
      <c r="S23" s="194"/>
      <c r="T23" s="193"/>
      <c r="U23" s="193"/>
      <c r="V23" s="197"/>
      <c r="W23" s="2233"/>
      <c r="X23" s="2234"/>
      <c r="Z23" s="104" t="s">
        <v>11</v>
      </c>
      <c r="AA23" s="1232" t="str">
        <f>AA26</f>
        <v xml:space="preserve">C patisserie flan garniture Clafoutis aux cerises_2023-09-20.xlsx 10 personnes </v>
      </c>
      <c r="AB23" s="1232">
        <f>AB26</f>
        <v>10</v>
      </c>
      <c r="AC23" s="1232" t="str">
        <f>AC26</f>
        <v>personnes</v>
      </c>
      <c r="AD23" s="195">
        <v>10</v>
      </c>
      <c r="AE23" s="194" t="s">
        <v>1537</v>
      </c>
      <c r="AF23" s="193" t="s">
        <v>193</v>
      </c>
      <c r="AG23" s="193"/>
      <c r="AH23" s="197"/>
      <c r="AI23" s="2139"/>
      <c r="AJ23" s="2140"/>
      <c r="AL23" s="224" t="s">
        <v>231</v>
      </c>
      <c r="AM23" s="2"/>
      <c r="AN23" s="1716"/>
      <c r="AO23"/>
      <c r="AP23"/>
      <c r="AQ23" s="1716"/>
      <c r="AR23" s="1716"/>
      <c r="AS23" s="1716"/>
      <c r="AT23" s="1716"/>
      <c r="AU23" s="1716"/>
      <c r="AV23" s="1716"/>
      <c r="AW23" s="1716"/>
      <c r="AX23" s="1716"/>
      <c r="AY23" s="1716"/>
      <c r="AZ23" s="1716"/>
      <c r="BA23" s="1716"/>
      <c r="BB23" s="1716"/>
      <c r="BC23" s="1716"/>
      <c r="BD23" s="1716"/>
      <c r="BE23" s="1716"/>
      <c r="BF23" s="1716"/>
      <c r="BG23" s="1716"/>
      <c r="BH23" s="1716"/>
      <c r="BI23" s="1716"/>
      <c r="BJ23" s="1716"/>
      <c r="BK23" s="1716"/>
      <c r="BL23" s="1716"/>
      <c r="BM23" s="1716"/>
      <c r="BN23" s="1716"/>
      <c r="BO23" s="1716"/>
      <c r="BP23" s="1716"/>
      <c r="BQ23" s="1716"/>
      <c r="BR23" s="1716"/>
      <c r="BS23" s="1716"/>
      <c r="BT23" s="1716"/>
      <c r="BU23" s="1716"/>
      <c r="BV23" s="1716"/>
      <c r="BW23" s="1716"/>
      <c r="BX23" s="1716"/>
      <c r="BY23" s="1716"/>
      <c r="BZ23" s="1716"/>
      <c r="CA23" s="1716"/>
      <c r="CB23" s="1716"/>
      <c r="CC23" s="1716"/>
      <c r="CD23" s="1716"/>
      <c r="CE23" s="1716"/>
      <c r="CF23" s="1716"/>
      <c r="CG23" s="1716"/>
      <c r="CH23" s="1716"/>
      <c r="CI23" s="1716"/>
      <c r="CJ23" s="1716"/>
      <c r="CK23" s="1716"/>
      <c r="CL23" s="1716"/>
      <c r="CM23" s="1716"/>
      <c r="CN23" s="1716"/>
      <c r="CO23" s="1716"/>
      <c r="CP23" s="1716"/>
      <c r="CQ23" s="1716"/>
      <c r="CR23" s="1716"/>
      <c r="CS23" s="2"/>
      <c r="CT23" s="2"/>
      <c r="CU23" s="2"/>
      <c r="CV23" s="2"/>
      <c r="CW23" s="2"/>
      <c r="CX23" s="803" t="s">
        <v>796</v>
      </c>
      <c r="CY23" s="804"/>
      <c r="CZ23" s="2"/>
      <c r="DA23" s="1532" t="s">
        <v>797</v>
      </c>
      <c r="DB23" s="1551" t="s">
        <v>797</v>
      </c>
      <c r="DC23" s="1552" t="s">
        <v>798</v>
      </c>
      <c r="DD23" s="1553" t="s">
        <v>798</v>
      </c>
      <c r="DE23" s="1554" t="s">
        <v>799</v>
      </c>
      <c r="DF23" s="1555" t="s">
        <v>799</v>
      </c>
      <c r="DG23" s="1556" t="s">
        <v>800</v>
      </c>
      <c r="DH23" s="1557" t="s">
        <v>800</v>
      </c>
      <c r="DI23" s="2"/>
      <c r="DJ23" s="1558" t="s">
        <v>801</v>
      </c>
      <c r="DK23" s="1559" t="s">
        <v>801</v>
      </c>
      <c r="DL23" s="1533" t="s">
        <v>802</v>
      </c>
      <c r="DM23" s="1558" t="s">
        <v>802</v>
      </c>
      <c r="DN23" s="1532">
        <v>255</v>
      </c>
      <c r="DO23" s="2"/>
      <c r="DP23" s="6">
        <v>1</v>
      </c>
      <c r="DQ23" s="268"/>
      <c r="DR23" s="268"/>
    </row>
    <row r="24" spans="1:122" s="1" customFormat="1" ht="18.75" customHeight="1">
      <c r="A24"/>
      <c r="B24" s="104"/>
      <c r="C24" s="1232"/>
      <c r="D24" s="1232"/>
      <c r="E24" s="1232"/>
      <c r="F24" s="2307"/>
      <c r="G24" s="2308"/>
      <c r="H24" s="2308"/>
      <c r="I24" s="2308"/>
      <c r="J24" s="2308"/>
      <c r="K24" s="2309"/>
      <c r="L24" s="2310"/>
      <c r="N24" s="104"/>
      <c r="O24" s="1232"/>
      <c r="P24" s="1232"/>
      <c r="Q24" s="1232"/>
      <c r="R24" s="2307"/>
      <c r="S24" s="2308"/>
      <c r="T24" s="2308"/>
      <c r="U24" s="2308"/>
      <c r="V24" s="2308"/>
      <c r="W24" s="2309"/>
      <c r="X24" s="2310"/>
      <c r="Z24" s="104" t="s">
        <v>11</v>
      </c>
      <c r="AA24" s="1232" t="str">
        <f>AA26</f>
        <v xml:space="preserve">C patisserie flan garniture Clafoutis aux cerises_2023-09-20.xlsx 10 personnes </v>
      </c>
      <c r="AB24" s="1232">
        <f>AB26</f>
        <v>10</v>
      </c>
      <c r="AC24" s="1232" t="str">
        <f>AC26</f>
        <v>personnes</v>
      </c>
      <c r="AD24" s="2307" t="str">
        <f>AD25 &amp; " " &amp; AD26 &amp; " " &amp; AF26 &amp; " " &amp; AH26 &amp; " " &amp; AJ26 &amp; " " &amp; AD23 &amp; " " &amp; AE23 &amp; " "</f>
        <v xml:space="preserve">C patisserie flan garniture Clafoutis aux cerises_2023-09-20.xlsx 10 personnes </v>
      </c>
      <c r="AE24" s="2308"/>
      <c r="AF24" s="2308"/>
      <c r="AG24" s="2308"/>
      <c r="AH24" s="2308"/>
      <c r="AI24" s="2309"/>
      <c r="AJ24" s="2310" t="s">
        <v>187</v>
      </c>
      <c r="AL24" s="303" t="s">
        <v>230</v>
      </c>
      <c r="AM24" s="2"/>
      <c r="AN24" s="1716"/>
      <c r="AO24" s="205" t="s">
        <v>214</v>
      </c>
      <c r="AP24"/>
      <c r="AQ24" s="2114" t="s">
        <v>288</v>
      </c>
      <c r="AR24" s="2114"/>
      <c r="AS24" s="1716"/>
      <c r="AT24" s="2114" t="s">
        <v>843</v>
      </c>
      <c r="AU24" s="2114"/>
      <c r="AV24" s="1716"/>
      <c r="AW24" s="2098" t="s">
        <v>287</v>
      </c>
      <c r="AX24" s="2098"/>
      <c r="AY24" s="1716"/>
      <c r="AZ24" s="2098" t="s">
        <v>900</v>
      </c>
      <c r="BA24" s="2098"/>
      <c r="BB24" s="1716"/>
      <c r="BC24" s="2099" t="s">
        <v>89</v>
      </c>
      <c r="BD24" s="2099"/>
      <c r="BE24" s="1716"/>
      <c r="BF24" s="2099" t="s">
        <v>901</v>
      </c>
      <c r="BG24" s="2099"/>
      <c r="BH24" s="1716"/>
      <c r="BI24" s="2100" t="s">
        <v>113</v>
      </c>
      <c r="BJ24" s="2100"/>
      <c r="BK24" s="1716"/>
      <c r="BL24" s="2100" t="s">
        <v>902</v>
      </c>
      <c r="BM24" s="2100"/>
      <c r="BN24" s="1716"/>
      <c r="BO24" s="2105" t="s">
        <v>903</v>
      </c>
      <c r="BP24" s="2105"/>
      <c r="BQ24" s="1716"/>
      <c r="BR24" s="2105" t="s">
        <v>904</v>
      </c>
      <c r="BS24" s="2105"/>
      <c r="BT24" s="1716"/>
      <c r="BU24" s="2106" t="s">
        <v>291</v>
      </c>
      <c r="BV24" s="2106"/>
      <c r="BW24" s="1716"/>
      <c r="BX24" s="2106" t="s">
        <v>905</v>
      </c>
      <c r="BY24" s="2106"/>
      <c r="BZ24" s="1716"/>
      <c r="CA24" s="2102" t="s">
        <v>882</v>
      </c>
      <c r="CB24" s="2102"/>
      <c r="CC24" s="1716"/>
      <c r="CD24" s="2102" t="s">
        <v>883</v>
      </c>
      <c r="CE24" s="2102"/>
      <c r="CF24" s="1716"/>
      <c r="CG24" s="2103" t="s">
        <v>906</v>
      </c>
      <c r="CH24" s="2103"/>
      <c r="CI24" s="1716"/>
      <c r="CJ24" s="2103" t="s">
        <v>907</v>
      </c>
      <c r="CK24" s="2103"/>
      <c r="CL24" s="1716"/>
      <c r="CM24" s="2104" t="s">
        <v>908</v>
      </c>
      <c r="CN24" s="2104"/>
      <c r="CO24" s="1716"/>
      <c r="CP24" s="2104" t="s">
        <v>909</v>
      </c>
      <c r="CQ24" s="2104"/>
      <c r="CR24" s="1716"/>
      <c r="CS24" s="1691" t="s">
        <v>910</v>
      </c>
      <c r="CT24" s="2"/>
      <c r="CU24" s="1692" t="s">
        <v>911</v>
      </c>
      <c r="CV24" s="2"/>
      <c r="CW24" s="2"/>
      <c r="CX24" s="2028" t="s">
        <v>817</v>
      </c>
      <c r="CY24" s="2029"/>
      <c r="CZ24" s="2"/>
      <c r="DA24" s="1560" t="s">
        <v>818</v>
      </c>
      <c r="DB24" s="1561" t="s">
        <v>818</v>
      </c>
      <c r="DC24" s="1562" t="s">
        <v>819</v>
      </c>
      <c r="DD24" s="1563" t="s">
        <v>819</v>
      </c>
      <c r="DE24" s="1564" t="s">
        <v>820</v>
      </c>
      <c r="DF24" s="1565" t="s">
        <v>820</v>
      </c>
      <c r="DG24" s="1566" t="s">
        <v>821</v>
      </c>
      <c r="DH24" s="1567" t="s">
        <v>821</v>
      </c>
      <c r="DI24" s="2"/>
      <c r="DJ24" s="1568" t="s">
        <v>822</v>
      </c>
      <c r="DK24" s="1569" t="s">
        <v>822</v>
      </c>
      <c r="DL24" s="1533" t="s">
        <v>823</v>
      </c>
      <c r="DM24" s="1568" t="s">
        <v>823</v>
      </c>
      <c r="DN24" s="1532">
        <v>0</v>
      </c>
      <c r="DO24" s="2"/>
      <c r="DP24" s="6">
        <v>1</v>
      </c>
      <c r="DQ24" s="268"/>
      <c r="DR24" s="268"/>
    </row>
    <row r="25" spans="1:122" s="1" customFormat="1" ht="15.75" customHeight="1" thickBot="1">
      <c r="A25"/>
      <c r="B25" s="104"/>
      <c r="C25" s="1232"/>
      <c r="D25" s="1232"/>
      <c r="E25" s="1232"/>
      <c r="F25" s="2311"/>
      <c r="G25" s="2312"/>
      <c r="H25" s="2312"/>
      <c r="I25" s="2312"/>
      <c r="J25" s="2312"/>
      <c r="K25" s="2312"/>
      <c r="L25" s="2313"/>
      <c r="N25" s="104"/>
      <c r="O25" s="1232"/>
      <c r="P25" s="1232"/>
      <c r="Q25" s="1232"/>
      <c r="R25" s="2311"/>
      <c r="S25" s="2312"/>
      <c r="T25" s="2312"/>
      <c r="U25" s="2312"/>
      <c r="V25" s="2312"/>
      <c r="W25" s="2312"/>
      <c r="X25" s="2313"/>
      <c r="Z25" s="104" t="s">
        <v>11</v>
      </c>
      <c r="AA25" s="1232" t="str">
        <f>AA26</f>
        <v xml:space="preserve">C patisserie flan garniture Clafoutis aux cerises_2023-09-20.xlsx 10 personnes </v>
      </c>
      <c r="AB25" s="1232">
        <f>AB26</f>
        <v>10</v>
      </c>
      <c r="AC25" s="1232" t="str">
        <f>AC26</f>
        <v>personnes</v>
      </c>
      <c r="AD25" s="2311" t="str">
        <f>LEFT(AJ26,1)</f>
        <v>C</v>
      </c>
      <c r="AE25" s="2312" t="s">
        <v>185</v>
      </c>
      <c r="AF25" s="2312" t="s">
        <v>184</v>
      </c>
      <c r="AG25" s="2312"/>
      <c r="AH25" s="2312" t="s">
        <v>183</v>
      </c>
      <c r="AI25" s="2312"/>
      <c r="AJ25" s="2313" t="s">
        <v>182</v>
      </c>
      <c r="AL25" s="220" t="s">
        <v>228</v>
      </c>
      <c r="AM25" s="2"/>
      <c r="AN25" s="1716"/>
      <c r="AO25"/>
      <c r="AP25"/>
      <c r="AQ25" s="1716"/>
      <c r="AR25" s="1716"/>
      <c r="AS25" s="1716"/>
      <c r="AT25" s="1716"/>
      <c r="AU25" s="1716"/>
      <c r="AV25" s="1716"/>
      <c r="AW25" s="1716"/>
      <c r="AX25" s="1716"/>
      <c r="AY25" s="1716"/>
      <c r="AZ25" s="1716"/>
      <c r="BA25" s="1716"/>
      <c r="BB25" s="1716"/>
      <c r="BC25" s="1716"/>
      <c r="BD25" s="1716"/>
      <c r="BE25" s="1716"/>
      <c r="BF25" s="1716"/>
      <c r="BG25" s="1716"/>
      <c r="BH25" s="1716"/>
      <c r="BI25" s="1716"/>
      <c r="BJ25" s="1716"/>
      <c r="BK25" s="1716"/>
      <c r="BL25" s="1716"/>
      <c r="BM25" s="1716"/>
      <c r="BN25" s="1716"/>
      <c r="BO25" s="1716"/>
      <c r="BP25" s="1716"/>
      <c r="BQ25" s="1716"/>
      <c r="BR25" s="1716"/>
      <c r="BS25" s="1716"/>
      <c r="BT25" s="1716"/>
      <c r="BU25" s="1716"/>
      <c r="BV25" s="1716"/>
      <c r="BW25" s="1716"/>
      <c r="BX25" s="1716"/>
      <c r="BY25" s="1716"/>
      <c r="BZ25" s="1716"/>
      <c r="CA25" s="1716"/>
      <c r="CB25" s="1716"/>
      <c r="CC25" s="1716"/>
      <c r="CD25" s="1716"/>
      <c r="CE25" s="1716"/>
      <c r="CF25" s="1716"/>
      <c r="CG25" s="1716"/>
      <c r="CH25" s="1716"/>
      <c r="CI25" s="1716"/>
      <c r="CJ25" s="1716"/>
      <c r="CK25" s="1716"/>
      <c r="CL25" s="1716"/>
      <c r="CM25" s="1716"/>
      <c r="CN25" s="1716"/>
      <c r="CO25" s="1716"/>
      <c r="CP25" s="1716"/>
      <c r="CQ25" s="1716"/>
      <c r="CR25" s="1716"/>
      <c r="CS25" s="2"/>
      <c r="CT25" s="2"/>
      <c r="CU25" s="2"/>
      <c r="CV25" s="2"/>
      <c r="CW25" s="2"/>
      <c r="CX25" s="803" t="s">
        <v>826</v>
      </c>
      <c r="CY25" s="804"/>
      <c r="CZ25" s="2"/>
      <c r="DA25" s="1570" t="s">
        <v>827</v>
      </c>
      <c r="DB25" s="1571" t="s">
        <v>827</v>
      </c>
      <c r="DC25" s="1572" t="s">
        <v>828</v>
      </c>
      <c r="DD25" s="1573" t="s">
        <v>828</v>
      </c>
      <c r="DE25" s="1574" t="s">
        <v>829</v>
      </c>
      <c r="DF25" s="1575" t="s">
        <v>829</v>
      </c>
      <c r="DG25" s="1576" t="s">
        <v>830</v>
      </c>
      <c r="DH25" s="1577" t="s">
        <v>830</v>
      </c>
      <c r="DI25" s="2"/>
      <c r="DJ25" s="1578" t="s">
        <v>831</v>
      </c>
      <c r="DK25" s="1579" t="s">
        <v>831</v>
      </c>
      <c r="DL25" s="1533" t="s">
        <v>832</v>
      </c>
      <c r="DM25" s="1578" t="s">
        <v>832</v>
      </c>
      <c r="DN25" s="1532">
        <v>128</v>
      </c>
      <c r="DO25" s="2"/>
      <c r="DP25" s="6">
        <v>1</v>
      </c>
      <c r="DQ25" s="268"/>
      <c r="DR25" s="268"/>
    </row>
    <row r="26" spans="1:122" s="1" customFormat="1" ht="24" customHeight="1">
      <c r="A26"/>
      <c r="B26" s="104"/>
      <c r="C26" s="1247"/>
      <c r="D26" s="1247"/>
      <c r="E26" s="1247"/>
      <c r="F26" s="1428"/>
      <c r="G26" s="1429"/>
      <c r="H26" s="1429"/>
      <c r="I26" s="1429"/>
      <c r="J26" s="1429"/>
      <c r="K26" s="1429"/>
      <c r="L26" s="1445"/>
      <c r="N26" s="104"/>
      <c r="O26" s="1247"/>
      <c r="P26" s="1247"/>
      <c r="Q26" s="1247"/>
      <c r="R26" s="1428"/>
      <c r="S26" s="1429"/>
      <c r="T26" s="1429"/>
      <c r="U26" s="1429"/>
      <c r="V26" s="1429"/>
      <c r="W26" s="1429"/>
      <c r="X26" s="1445"/>
      <c r="Z26" s="104" t="s">
        <v>11</v>
      </c>
      <c r="AA26" s="1247" t="str">
        <f>AD24</f>
        <v xml:space="preserve">C patisserie flan garniture Clafoutis aux cerises_2023-09-20.xlsx 10 personnes </v>
      </c>
      <c r="AB26" s="1247">
        <f>AD23</f>
        <v>10</v>
      </c>
      <c r="AC26" s="1247" t="str">
        <f>AE23</f>
        <v>personnes</v>
      </c>
      <c r="AD26" s="1428" t="s">
        <v>1541</v>
      </c>
      <c r="AE26" s="1429"/>
      <c r="AF26" s="1803" t="s">
        <v>1542</v>
      </c>
      <c r="AG26" s="1803"/>
      <c r="AH26" s="1803" t="s">
        <v>176</v>
      </c>
      <c r="AI26" s="1803"/>
      <c r="AJ26" s="1445" t="s">
        <v>1543</v>
      </c>
      <c r="AL26" s="220" t="s">
        <v>226</v>
      </c>
      <c r="AM26" s="2"/>
      <c r="AN26" s="1716"/>
      <c r="AO26" s="205" t="s">
        <v>214</v>
      </c>
      <c r="AP26"/>
      <c r="AQ26" s="2121" t="s">
        <v>280</v>
      </c>
      <c r="AR26" s="2121"/>
      <c r="AS26" s="1716"/>
      <c r="AT26" s="2121" t="s">
        <v>671</v>
      </c>
      <c r="AU26" s="2121"/>
      <c r="AV26" s="1716"/>
      <c r="AW26" s="2098" t="s">
        <v>279</v>
      </c>
      <c r="AX26" s="2098"/>
      <c r="AY26" s="1716"/>
      <c r="AZ26" s="2098" t="s">
        <v>925</v>
      </c>
      <c r="BA26" s="2098"/>
      <c r="BB26" s="1716"/>
      <c r="BC26" s="2122" t="s">
        <v>85</v>
      </c>
      <c r="BD26" s="2122"/>
      <c r="BE26" s="1716"/>
      <c r="BF26" s="2120" t="s">
        <v>926</v>
      </c>
      <c r="BG26" s="2120"/>
      <c r="BH26" s="1716"/>
      <c r="BI26" s="2100" t="s">
        <v>108</v>
      </c>
      <c r="BJ26" s="2100"/>
      <c r="BK26" s="1716"/>
      <c r="BL26" s="2100" t="s">
        <v>927</v>
      </c>
      <c r="BM26" s="2100"/>
      <c r="BN26" s="1716"/>
      <c r="BO26" s="2105" t="s">
        <v>928</v>
      </c>
      <c r="BP26" s="2105"/>
      <c r="BQ26" s="1716"/>
      <c r="BR26" s="2105" t="s">
        <v>929</v>
      </c>
      <c r="BS26" s="2105"/>
      <c r="BT26" s="1716"/>
      <c r="BU26" s="2106" t="s">
        <v>197</v>
      </c>
      <c r="BV26" s="2106"/>
      <c r="BW26" s="1716"/>
      <c r="BX26" s="2106" t="s">
        <v>930</v>
      </c>
      <c r="BY26" s="2106"/>
      <c r="BZ26" s="1716"/>
      <c r="CA26" s="2102" t="s">
        <v>906</v>
      </c>
      <c r="CB26" s="2102"/>
      <c r="CC26" s="1716"/>
      <c r="CD26" s="2102" t="s">
        <v>907</v>
      </c>
      <c r="CE26" s="2102"/>
      <c r="CF26" s="1716"/>
      <c r="CG26" s="2103" t="s">
        <v>931</v>
      </c>
      <c r="CH26" s="2103"/>
      <c r="CI26" s="1716"/>
      <c r="CJ26" s="2103" t="s">
        <v>932</v>
      </c>
      <c r="CK26" s="2103"/>
      <c r="CL26" s="1716"/>
      <c r="CM26" s="2104" t="s">
        <v>933</v>
      </c>
      <c r="CN26" s="2104"/>
      <c r="CO26" s="1716"/>
      <c r="CP26" s="2104" t="s">
        <v>934</v>
      </c>
      <c r="CQ26" s="2104"/>
      <c r="CR26" s="1716"/>
      <c r="CS26" s="2"/>
      <c r="CT26" s="2"/>
      <c r="CU26" s="2"/>
      <c r="CV26" s="2"/>
      <c r="CW26" s="2"/>
      <c r="CX26" s="803" t="s">
        <v>834</v>
      </c>
      <c r="CY26" s="804"/>
      <c r="CZ26" s="2"/>
      <c r="DA26" s="1580" t="s">
        <v>835</v>
      </c>
      <c r="DB26" s="1555" t="s">
        <v>835</v>
      </c>
      <c r="DC26" s="1574" t="s">
        <v>836</v>
      </c>
      <c r="DD26" s="1575" t="s">
        <v>836</v>
      </c>
      <c r="DE26" s="1581" t="s">
        <v>837</v>
      </c>
      <c r="DF26" s="1582" t="s">
        <v>837</v>
      </c>
      <c r="DG26" s="1583" t="s">
        <v>838</v>
      </c>
      <c r="DH26" s="1584" t="s">
        <v>838</v>
      </c>
      <c r="DI26" s="2"/>
      <c r="DJ26" s="1536" t="s">
        <v>782</v>
      </c>
      <c r="DK26" s="1585" t="s">
        <v>782</v>
      </c>
      <c r="DL26" s="1533" t="s">
        <v>839</v>
      </c>
      <c r="DM26" s="1536" t="s">
        <v>839</v>
      </c>
      <c r="DN26" s="1532">
        <v>128</v>
      </c>
      <c r="DO26" s="2"/>
      <c r="DP26" s="6">
        <v>1</v>
      </c>
      <c r="DQ26" s="268"/>
      <c r="DR26" s="268"/>
    </row>
    <row r="27" spans="1:122" s="1" customFormat="1" ht="15.75" customHeight="1" thickBot="1">
      <c r="A27"/>
      <c r="B27" s="104"/>
      <c r="C27" s="1232"/>
      <c r="D27" s="1232"/>
      <c r="E27" s="1232"/>
      <c r="F27" s="1432"/>
      <c r="G27" s="1433"/>
      <c r="H27" s="1433"/>
      <c r="I27" s="1433"/>
      <c r="J27" s="1433"/>
      <c r="K27" s="1433"/>
      <c r="L27" s="1699"/>
      <c r="N27" s="104"/>
      <c r="O27" s="1232"/>
      <c r="P27" s="1232"/>
      <c r="Q27" s="1232"/>
      <c r="R27" s="1432"/>
      <c r="S27" s="1433"/>
      <c r="T27" s="1433"/>
      <c r="U27" s="1433"/>
      <c r="V27" s="1433"/>
      <c r="W27" s="1433"/>
      <c r="X27" s="1699"/>
      <c r="Z27" s="104" t="s">
        <v>11</v>
      </c>
      <c r="AA27" s="1232" t="str">
        <f>AA26</f>
        <v xml:space="preserve">C patisserie flan garniture Clafoutis aux cerises_2023-09-20.xlsx 10 personnes </v>
      </c>
      <c r="AB27" s="1232">
        <f>AB26</f>
        <v>10</v>
      </c>
      <c r="AC27" s="1232" t="str">
        <f>AC26</f>
        <v>personnes</v>
      </c>
      <c r="AD27" s="1432" t="s">
        <v>1657</v>
      </c>
      <c r="AE27" s="1433"/>
      <c r="AF27" s="1433"/>
      <c r="AG27" s="1433"/>
      <c r="AH27" s="1433"/>
      <c r="AI27" s="1433"/>
      <c r="AJ27" s="1699"/>
      <c r="AL27" s="220" t="s">
        <v>227</v>
      </c>
      <c r="AM27" s="2"/>
      <c r="AN27" s="1716"/>
      <c r="AO27"/>
      <c r="AP27"/>
      <c r="AQ27" s="1716"/>
      <c r="AR27" s="1716"/>
      <c r="AS27" s="1716"/>
      <c r="AT27" s="1716"/>
      <c r="AU27" s="1716"/>
      <c r="AV27" s="1716"/>
      <c r="AW27" s="1716"/>
      <c r="AX27" s="1716"/>
      <c r="AY27" s="1716"/>
      <c r="AZ27" s="1716"/>
      <c r="BA27" s="1716"/>
      <c r="BB27" s="1716"/>
      <c r="BC27" s="1716"/>
      <c r="BD27" s="1716"/>
      <c r="BE27" s="1716"/>
      <c r="BF27" s="1716"/>
      <c r="BG27" s="1716"/>
      <c r="BH27" s="1716"/>
      <c r="BI27" s="1716"/>
      <c r="BJ27" s="1716"/>
      <c r="BK27" s="1716"/>
      <c r="BL27" s="1716"/>
      <c r="BM27" s="1716"/>
      <c r="BN27" s="1716"/>
      <c r="BO27" s="1716"/>
      <c r="BP27" s="1716"/>
      <c r="BQ27" s="1716"/>
      <c r="BR27" s="1716"/>
      <c r="BS27" s="1716"/>
      <c r="BT27" s="1716"/>
      <c r="BU27" s="1716"/>
      <c r="BV27" s="1716"/>
      <c r="BW27" s="1716"/>
      <c r="BX27" s="1716"/>
      <c r="BY27" s="1716"/>
      <c r="BZ27" s="1716"/>
      <c r="CA27" s="1716"/>
      <c r="CB27" s="1716"/>
      <c r="CC27" s="1716"/>
      <c r="CD27" s="1716"/>
      <c r="CE27" s="1716"/>
      <c r="CF27" s="1716"/>
      <c r="CG27" s="1716"/>
      <c r="CH27" s="1716"/>
      <c r="CI27" s="1716"/>
      <c r="CJ27" s="1716"/>
      <c r="CK27" s="1716"/>
      <c r="CL27" s="1716"/>
      <c r="CM27" s="1716"/>
      <c r="CN27" s="1716"/>
      <c r="CO27" s="1716"/>
      <c r="CP27" s="1716"/>
      <c r="CQ27" s="1716"/>
      <c r="CR27" s="1716"/>
      <c r="CS27" s="2"/>
      <c r="CT27" s="2"/>
      <c r="CU27" s="2"/>
      <c r="CV27" s="2"/>
      <c r="CW27" s="2"/>
      <c r="CX27" s="2028" t="s">
        <v>854</v>
      </c>
      <c r="CY27" s="2029"/>
      <c r="CZ27" s="2"/>
      <c r="DA27" s="1558" t="s">
        <v>855</v>
      </c>
      <c r="DB27" s="1559" t="s">
        <v>855</v>
      </c>
      <c r="DC27" s="1586" t="s">
        <v>856</v>
      </c>
      <c r="DD27" s="1587" t="s">
        <v>856</v>
      </c>
      <c r="DE27" s="1588" t="s">
        <v>857</v>
      </c>
      <c r="DF27" s="1589" t="s">
        <v>857</v>
      </c>
      <c r="DG27" s="1590" t="s">
        <v>858</v>
      </c>
      <c r="DH27" s="1591" t="s">
        <v>858</v>
      </c>
      <c r="DI27" s="2"/>
      <c r="DJ27" s="1545" t="s">
        <v>790</v>
      </c>
      <c r="DK27" s="1546" t="s">
        <v>790</v>
      </c>
      <c r="DL27" s="1533" t="s">
        <v>859</v>
      </c>
      <c r="DM27" s="1545" t="s">
        <v>859</v>
      </c>
      <c r="DN27" s="1532">
        <v>0</v>
      </c>
      <c r="DO27" s="2"/>
      <c r="DP27" s="6">
        <v>1</v>
      </c>
      <c r="DQ27" s="268"/>
      <c r="DR27" s="268"/>
    </row>
    <row r="28" spans="1:122" s="1" customFormat="1" ht="15.75" customHeight="1">
      <c r="A28"/>
      <c r="B28" s="104"/>
      <c r="C28" s="1232"/>
      <c r="D28" s="1232"/>
      <c r="E28" s="1232"/>
      <c r="F28" s="1700"/>
      <c r="G28" s="1433"/>
      <c r="H28" s="1433"/>
      <c r="I28" s="1433"/>
      <c r="J28" s="1433"/>
      <c r="K28" s="1433"/>
      <c r="L28" s="1701"/>
      <c r="N28" s="104"/>
      <c r="O28" s="1232"/>
      <c r="P28" s="1232"/>
      <c r="Q28" s="1232"/>
      <c r="R28" s="1700"/>
      <c r="S28" s="1433"/>
      <c r="T28" s="1433"/>
      <c r="U28" s="1433"/>
      <c r="V28" s="1433"/>
      <c r="W28" s="1433"/>
      <c r="X28" s="1701"/>
      <c r="Z28" s="104" t="s">
        <v>11</v>
      </c>
      <c r="AA28" s="1232" t="str">
        <f>AA26</f>
        <v xml:space="preserve">C patisserie flan garniture Clafoutis aux cerises_2023-09-20.xlsx 10 personnes </v>
      </c>
      <c r="AB28" s="1232">
        <f>AB26</f>
        <v>10</v>
      </c>
      <c r="AC28" s="1232" t="str">
        <f>AC26</f>
        <v>personnes</v>
      </c>
      <c r="AD28" s="1700"/>
      <c r="AE28" s="1433"/>
      <c r="AF28" s="1433"/>
      <c r="AG28" s="1433"/>
      <c r="AH28" s="1433"/>
      <c r="AI28" s="1433"/>
      <c r="AJ28" s="1701"/>
      <c r="AL28" s="220" t="s">
        <v>232</v>
      </c>
      <c r="AM28" s="2"/>
      <c r="AN28" s="1716"/>
      <c r="AO28" s="205" t="s">
        <v>214</v>
      </c>
      <c r="AP28"/>
      <c r="AQ28" s="2123" t="s">
        <v>273</v>
      </c>
      <c r="AR28" s="2123"/>
      <c r="AS28" s="1716"/>
      <c r="AT28" s="2123" t="s">
        <v>956</v>
      </c>
      <c r="AU28" s="2123"/>
      <c r="AV28" s="1716"/>
      <c r="AW28" s="2098" t="s">
        <v>272</v>
      </c>
      <c r="AX28" s="2098"/>
      <c r="AY28" s="1716"/>
      <c r="AZ28" s="2098" t="s">
        <v>957</v>
      </c>
      <c r="BA28" s="2098"/>
      <c r="BB28" s="1716"/>
      <c r="BC28" s="2122" t="s">
        <v>78</v>
      </c>
      <c r="BD28" s="2122"/>
      <c r="BE28" s="1716"/>
      <c r="BF28" s="2120" t="s">
        <v>958</v>
      </c>
      <c r="BG28" s="2120"/>
      <c r="BH28" s="1716"/>
      <c r="BI28" s="2100" t="s">
        <v>104</v>
      </c>
      <c r="BJ28" s="2100"/>
      <c r="BK28" s="1716"/>
      <c r="BL28" s="2100" t="s">
        <v>959</v>
      </c>
      <c r="BM28" s="2100"/>
      <c r="BN28" s="1716"/>
      <c r="BO28" s="2105" t="s">
        <v>960</v>
      </c>
      <c r="BP28" s="2105"/>
      <c r="BQ28" s="1716"/>
      <c r="BR28" s="2105" t="s">
        <v>961</v>
      </c>
      <c r="BS28" s="2105"/>
      <c r="BT28" s="1716"/>
      <c r="BU28" s="2106" t="s">
        <v>278</v>
      </c>
      <c r="BV28" s="2106"/>
      <c r="BW28" s="1716"/>
      <c r="BX28" s="2106" t="s">
        <v>962</v>
      </c>
      <c r="BY28" s="2106"/>
      <c r="BZ28" s="1716"/>
      <c r="CA28" s="2102" t="s">
        <v>931</v>
      </c>
      <c r="CB28" s="2102"/>
      <c r="CC28" s="1716"/>
      <c r="CD28" s="2102" t="s">
        <v>932</v>
      </c>
      <c r="CE28" s="2102"/>
      <c r="CF28" s="1716"/>
      <c r="CG28" s="2103" t="s">
        <v>963</v>
      </c>
      <c r="CH28" s="2103"/>
      <c r="CI28" s="1716"/>
      <c r="CJ28" s="2103" t="s">
        <v>964</v>
      </c>
      <c r="CK28" s="2103"/>
      <c r="CL28" s="1716"/>
      <c r="CM28" s="2104" t="s">
        <v>965</v>
      </c>
      <c r="CN28" s="2104"/>
      <c r="CO28" s="1716"/>
      <c r="CP28" s="2104" t="s">
        <v>966</v>
      </c>
      <c r="CQ28" s="2104"/>
      <c r="CR28" s="1716"/>
      <c r="CS28" s="2"/>
      <c r="CT28" s="2"/>
      <c r="CU28" s="2"/>
      <c r="CV28" s="2"/>
      <c r="CW28" s="2"/>
      <c r="CX28" s="803" t="s">
        <v>861</v>
      </c>
      <c r="CY28" s="804"/>
      <c r="CZ28" s="2"/>
      <c r="DA28" s="1549" t="s">
        <v>862</v>
      </c>
      <c r="DB28" s="1550" t="s">
        <v>862</v>
      </c>
      <c r="DC28" s="1592" t="s">
        <v>863</v>
      </c>
      <c r="DD28" s="1593" t="s">
        <v>863</v>
      </c>
      <c r="DE28" s="1594" t="s">
        <v>864</v>
      </c>
      <c r="DF28" s="1595" t="s">
        <v>864</v>
      </c>
      <c r="DG28" s="1596" t="s">
        <v>865</v>
      </c>
      <c r="DH28" s="1597" t="s">
        <v>865</v>
      </c>
      <c r="DI28" s="2"/>
      <c r="DJ28" s="1554" t="s">
        <v>799</v>
      </c>
      <c r="DK28" s="1555" t="s">
        <v>799</v>
      </c>
      <c r="DL28" s="1533" t="s">
        <v>866</v>
      </c>
      <c r="DM28" s="1554" t="s">
        <v>866</v>
      </c>
      <c r="DN28" s="1532">
        <v>0</v>
      </c>
      <c r="DO28" s="2"/>
      <c r="DP28" s="6">
        <v>1</v>
      </c>
      <c r="DQ28" s="268"/>
      <c r="DR28" s="268"/>
    </row>
    <row r="29" spans="1:122" s="1" customFormat="1" ht="16.5" customHeight="1" thickBot="1">
      <c r="A29"/>
      <c r="B29" s="1356"/>
      <c r="C29" s="1232"/>
      <c r="D29" s="1232"/>
      <c r="E29" s="1232"/>
      <c r="F29" s="1435" t="s">
        <v>327</v>
      </c>
      <c r="G29" s="1436" t="s">
        <v>326</v>
      </c>
      <c r="H29" s="1437"/>
      <c r="I29" s="2145" t="s">
        <v>325</v>
      </c>
      <c r="J29" s="2150" t="s">
        <v>301</v>
      </c>
      <c r="K29" s="2151" t="s">
        <v>261</v>
      </c>
      <c r="L29" s="1598" t="s">
        <v>324</v>
      </c>
      <c r="N29" s="1356"/>
      <c r="O29" s="1232"/>
      <c r="P29" s="1232"/>
      <c r="Q29" s="1232"/>
      <c r="R29" s="1599" t="s">
        <v>327</v>
      </c>
      <c r="S29" s="1436" t="s">
        <v>326</v>
      </c>
      <c r="T29" s="1437"/>
      <c r="U29" s="2145" t="s">
        <v>325</v>
      </c>
      <c r="V29" s="2150" t="s">
        <v>301</v>
      </c>
      <c r="W29" s="2151" t="s">
        <v>261</v>
      </c>
      <c r="X29" s="1598" t="s">
        <v>324</v>
      </c>
      <c r="Z29" s="104" t="s">
        <v>11</v>
      </c>
      <c r="AA29" s="1232" t="str">
        <f>AA26</f>
        <v xml:space="preserve">C patisserie flan garniture Clafoutis aux cerises_2023-09-20.xlsx 10 personnes </v>
      </c>
      <c r="AB29" s="1232">
        <f>AB26</f>
        <v>10</v>
      </c>
      <c r="AC29" s="1232" t="str">
        <f>AC26</f>
        <v>personnes</v>
      </c>
      <c r="AD29" s="1435" t="s">
        <v>327</v>
      </c>
      <c r="AE29" s="1436" t="s">
        <v>326</v>
      </c>
      <c r="AF29" s="1437"/>
      <c r="AG29" s="2145" t="s">
        <v>325</v>
      </c>
      <c r="AH29" s="2146" t="s">
        <v>301</v>
      </c>
      <c r="AI29" s="2148" t="s">
        <v>261</v>
      </c>
      <c r="AJ29" s="1438" t="s">
        <v>324</v>
      </c>
      <c r="AL29" s="133" t="s">
        <v>103</v>
      </c>
      <c r="AM29" s="2"/>
      <c r="AN29" s="1716"/>
      <c r="AO29"/>
      <c r="AP29"/>
      <c r="AQ29" s="1716"/>
      <c r="AR29" s="1716"/>
      <c r="AS29" s="1716"/>
      <c r="AT29" s="1716"/>
      <c r="AU29" s="1716"/>
      <c r="AV29" s="1716"/>
      <c r="AW29" s="1716"/>
      <c r="AX29" s="1716"/>
      <c r="AY29" s="1716"/>
      <c r="AZ29" s="1716"/>
      <c r="BA29" s="1716"/>
      <c r="BB29" s="1716"/>
      <c r="BC29" s="1716"/>
      <c r="BD29" s="1716"/>
      <c r="BE29" s="1716"/>
      <c r="BF29" s="1716"/>
      <c r="BG29" s="1716"/>
      <c r="BH29" s="1716"/>
      <c r="BI29" s="1716"/>
      <c r="BJ29" s="1716"/>
      <c r="BK29" s="1716"/>
      <c r="BL29" s="1716"/>
      <c r="BM29" s="1716"/>
      <c r="BN29" s="1716"/>
      <c r="BO29" s="1716"/>
      <c r="BP29" s="1716"/>
      <c r="BQ29" s="1716"/>
      <c r="BR29" s="1716"/>
      <c r="BS29" s="1716"/>
      <c r="BT29" s="1716"/>
      <c r="BU29" s="1716"/>
      <c r="BV29" s="1716"/>
      <c r="BW29" s="1716"/>
      <c r="BX29" s="1716"/>
      <c r="BY29" s="1716"/>
      <c r="BZ29" s="1716"/>
      <c r="CA29" s="1716"/>
      <c r="CB29" s="1716"/>
      <c r="CC29" s="1716"/>
      <c r="CD29" s="1716"/>
      <c r="CE29" s="1716"/>
      <c r="CF29" s="1716"/>
      <c r="CG29" s="1716"/>
      <c r="CH29" s="1716"/>
      <c r="CI29" s="1716"/>
      <c r="CJ29" s="1716"/>
      <c r="CK29" s="1716"/>
      <c r="CL29" s="1716"/>
      <c r="CM29" s="1716"/>
      <c r="CN29" s="1716"/>
      <c r="CO29" s="1716"/>
      <c r="CP29" s="1716"/>
      <c r="CQ29" s="1716"/>
      <c r="CR29" s="1716"/>
      <c r="CS29" s="2"/>
      <c r="CT29" s="2"/>
      <c r="CU29" s="2"/>
      <c r="CV29" s="2"/>
      <c r="CW29" s="2"/>
      <c r="CX29" s="2028" t="s">
        <v>869</v>
      </c>
      <c r="CY29" s="2029"/>
      <c r="CZ29" s="2"/>
      <c r="DA29" s="1568" t="s">
        <v>870</v>
      </c>
      <c r="DB29" s="1569" t="s">
        <v>870</v>
      </c>
      <c r="DC29" s="1600" t="s">
        <v>871</v>
      </c>
      <c r="DD29" s="1601" t="s">
        <v>871</v>
      </c>
      <c r="DE29" s="1602" t="s">
        <v>872</v>
      </c>
      <c r="DF29" s="1603" t="s">
        <v>872</v>
      </c>
      <c r="DG29" s="1604" t="s">
        <v>873</v>
      </c>
      <c r="DH29" s="1605" t="s">
        <v>873</v>
      </c>
      <c r="DI29" s="2"/>
      <c r="DJ29" s="1564" t="s">
        <v>820</v>
      </c>
      <c r="DK29" s="1565" t="s">
        <v>820</v>
      </c>
      <c r="DL29" s="1533" t="s">
        <v>874</v>
      </c>
      <c r="DM29" s="1564" t="s">
        <v>874</v>
      </c>
      <c r="DN29" s="1532">
        <v>0</v>
      </c>
      <c r="DO29" s="2"/>
      <c r="DP29" s="6">
        <v>1</v>
      </c>
      <c r="DQ29" s="268"/>
      <c r="DR29" s="268"/>
    </row>
    <row r="30" spans="1:122" s="1" customFormat="1" ht="15.75" customHeight="1">
      <c r="A30"/>
      <c r="B30" s="1356"/>
      <c r="C30" s="1232"/>
      <c r="D30" s="1232"/>
      <c r="E30" s="1232"/>
      <c r="F30" s="1606" t="s">
        <v>317</v>
      </c>
      <c r="G30" s="444" t="s">
        <v>316</v>
      </c>
      <c r="H30" s="253" t="s">
        <v>315</v>
      </c>
      <c r="I30" s="1910"/>
      <c r="J30" s="2229"/>
      <c r="K30" s="2230"/>
      <c r="L30" s="1607" t="s">
        <v>314</v>
      </c>
      <c r="N30" s="1356"/>
      <c r="O30" s="1232"/>
      <c r="P30" s="1232"/>
      <c r="Q30" s="1232"/>
      <c r="R30" s="1606" t="s">
        <v>317</v>
      </c>
      <c r="S30" s="444" t="s">
        <v>316</v>
      </c>
      <c r="T30" s="253" t="s">
        <v>315</v>
      </c>
      <c r="U30" s="1910"/>
      <c r="V30" s="2229"/>
      <c r="W30" s="2230"/>
      <c r="X30" s="1607" t="s">
        <v>314</v>
      </c>
      <c r="Z30" s="104" t="s">
        <v>11</v>
      </c>
      <c r="AA30" s="1232" t="str">
        <f>AA26</f>
        <v xml:space="preserve">C patisserie flan garniture Clafoutis aux cerises_2023-09-20.xlsx 10 personnes </v>
      </c>
      <c r="AB30" s="1232">
        <f>AB26</f>
        <v>10</v>
      </c>
      <c r="AC30" s="1232" t="str">
        <f>AC26</f>
        <v>personnes</v>
      </c>
      <c r="AD30" s="1439" t="s">
        <v>317</v>
      </c>
      <c r="AE30" s="307" t="s">
        <v>316</v>
      </c>
      <c r="AF30" s="168" t="s">
        <v>315</v>
      </c>
      <c r="AG30" s="1904"/>
      <c r="AH30" s="2147"/>
      <c r="AI30" s="2149"/>
      <c r="AJ30" s="1440" t="s">
        <v>314</v>
      </c>
      <c r="AL30" s="133" t="s">
        <v>102</v>
      </c>
      <c r="AM30" s="2"/>
      <c r="AN30" s="1716"/>
      <c r="AO30" s="205" t="s">
        <v>214</v>
      </c>
      <c r="AP30"/>
      <c r="AQ30" s="2124" t="s">
        <v>268</v>
      </c>
      <c r="AR30" s="2124"/>
      <c r="AS30" s="1716"/>
      <c r="AT30" s="2124" t="s">
        <v>982</v>
      </c>
      <c r="AU30" s="2124"/>
      <c r="AV30" s="1716"/>
      <c r="AW30" s="2098" t="s">
        <v>267</v>
      </c>
      <c r="AX30" s="2098"/>
      <c r="AY30" s="1716"/>
      <c r="AZ30" s="2098" t="s">
        <v>983</v>
      </c>
      <c r="BA30" s="2098"/>
      <c r="BB30" s="1716"/>
      <c r="BC30" s="2099" t="s">
        <v>75</v>
      </c>
      <c r="BD30" s="2099"/>
      <c r="BE30" s="1716"/>
      <c r="BF30" s="2099" t="s">
        <v>984</v>
      </c>
      <c r="BG30" s="2099"/>
      <c r="BH30" s="1716"/>
      <c r="BI30" s="2100" t="s">
        <v>97</v>
      </c>
      <c r="BJ30" s="2100"/>
      <c r="BK30" s="1716"/>
      <c r="BL30" s="2100" t="s">
        <v>985</v>
      </c>
      <c r="BM30" s="2100"/>
      <c r="BN30" s="1716"/>
      <c r="BO30" s="2105" t="s">
        <v>986</v>
      </c>
      <c r="BP30" s="2105"/>
      <c r="BQ30" s="1716"/>
      <c r="BR30" s="2105" t="s">
        <v>987</v>
      </c>
      <c r="BS30" s="2105"/>
      <c r="BT30" s="1716"/>
      <c r="BU30" s="2106" t="s">
        <v>271</v>
      </c>
      <c r="BV30" s="2106"/>
      <c r="BW30" s="1716"/>
      <c r="BX30" s="2106" t="s">
        <v>988</v>
      </c>
      <c r="BY30" s="2106"/>
      <c r="BZ30" s="1716"/>
      <c r="CA30" s="2102" t="s">
        <v>963</v>
      </c>
      <c r="CB30" s="2102"/>
      <c r="CC30" s="1716"/>
      <c r="CD30" s="2102" t="s">
        <v>964</v>
      </c>
      <c r="CE30" s="2102"/>
      <c r="CF30" s="1716"/>
      <c r="CG30" s="2103" t="s">
        <v>989</v>
      </c>
      <c r="CH30" s="2103"/>
      <c r="CI30" s="1716"/>
      <c r="CJ30" s="2103" t="s">
        <v>990</v>
      </c>
      <c r="CK30" s="2103"/>
      <c r="CL30" s="1716"/>
      <c r="CM30" s="2104" t="s">
        <v>991</v>
      </c>
      <c r="CN30" s="2104"/>
      <c r="CO30" s="1716"/>
      <c r="CP30" s="2104" t="s">
        <v>992</v>
      </c>
      <c r="CQ30" s="2104"/>
      <c r="CR30" s="1716"/>
      <c r="CS30" s="2"/>
      <c r="CT30" s="2"/>
      <c r="CU30" s="2"/>
      <c r="CV30" s="2"/>
      <c r="CW30" s="2"/>
      <c r="CX30" s="2042" t="s">
        <v>888</v>
      </c>
      <c r="CY30" s="2083"/>
      <c r="CZ30" s="2"/>
      <c r="DA30" s="1536" t="s">
        <v>889</v>
      </c>
      <c r="DB30" s="1537" t="s">
        <v>889</v>
      </c>
      <c r="DC30" s="1608" t="s">
        <v>890</v>
      </c>
      <c r="DD30" s="1609" t="s">
        <v>890</v>
      </c>
      <c r="DE30" s="1610" t="s">
        <v>891</v>
      </c>
      <c r="DF30" s="1611" t="s">
        <v>891</v>
      </c>
      <c r="DG30" s="1562" t="s">
        <v>892</v>
      </c>
      <c r="DH30" s="1563" t="s">
        <v>892</v>
      </c>
      <c r="DI30" s="2"/>
      <c r="DJ30" s="1574" t="s">
        <v>829</v>
      </c>
      <c r="DK30" s="1575" t="s">
        <v>829</v>
      </c>
      <c r="DL30" s="1533" t="s">
        <v>530</v>
      </c>
      <c r="DM30" s="1574" t="s">
        <v>530</v>
      </c>
      <c r="DN30" s="1532">
        <v>204</v>
      </c>
      <c r="DO30" s="2"/>
      <c r="DP30" s="6">
        <v>1</v>
      </c>
      <c r="DQ30" s="268"/>
      <c r="DR30" s="268"/>
    </row>
    <row r="31" spans="1:122" s="1" customFormat="1" ht="15.75" customHeight="1" thickBot="1">
      <c r="A31"/>
      <c r="B31" s="1356"/>
      <c r="C31" s="1232"/>
      <c r="D31" s="1232"/>
      <c r="E31" s="1232"/>
      <c r="F31" s="1612"/>
      <c r="G31" s="1613"/>
      <c r="H31" s="253"/>
      <c r="I31" s="1614"/>
      <c r="J31" s="1615"/>
      <c r="K31" s="1615"/>
      <c r="L31" s="1616"/>
      <c r="N31" s="1356"/>
      <c r="O31" s="1232"/>
      <c r="P31" s="1232"/>
      <c r="Q31" s="1232"/>
      <c r="R31" s="1612"/>
      <c r="S31" s="1613"/>
      <c r="T31" s="253"/>
      <c r="U31" s="1614"/>
      <c r="V31" s="1615"/>
      <c r="W31" s="1615"/>
      <c r="X31" s="1616"/>
      <c r="Z31" s="104" t="s">
        <v>11</v>
      </c>
      <c r="AA31" s="1232" t="str">
        <f>AA26</f>
        <v xml:space="preserve">C patisserie flan garniture Clafoutis aux cerises_2023-09-20.xlsx 10 personnes </v>
      </c>
      <c r="AB31" s="1232">
        <f>AB26</f>
        <v>10</v>
      </c>
      <c r="AC31" s="1232" t="str">
        <f>AC26</f>
        <v>personnes</v>
      </c>
      <c r="AD31" s="259"/>
      <c r="AE31" s="254"/>
      <c r="AF31" s="280" t="str">
        <f t="shared" ref="AF31:AF42" si="6">IF(AND(AD31&gt;0,AG31&gt;0),"de","")</f>
        <v/>
      </c>
      <c r="AG31" s="252"/>
      <c r="AH31" s="270"/>
      <c r="AI31" s="257">
        <v>1</v>
      </c>
      <c r="AJ31" s="1441"/>
      <c r="AL31" s="225" t="s">
        <v>96</v>
      </c>
      <c r="AM31" s="2"/>
      <c r="AN31" s="1716"/>
      <c r="AO31"/>
      <c r="AP31"/>
      <c r="AQ31" s="1716"/>
      <c r="AR31" s="1716"/>
      <c r="AS31" s="1716"/>
      <c r="AT31" s="1716"/>
      <c r="AU31" s="1716"/>
      <c r="AV31" s="1716"/>
      <c r="AW31" s="1716"/>
      <c r="AX31" s="1716"/>
      <c r="AY31" s="1716"/>
      <c r="AZ31" s="1716"/>
      <c r="BA31" s="1716"/>
      <c r="BB31" s="1716"/>
      <c r="BC31" s="1716"/>
      <c r="BD31" s="1716"/>
      <c r="BE31" s="1716"/>
      <c r="BF31" s="1716"/>
      <c r="BG31" s="1716"/>
      <c r="BH31" s="1716"/>
      <c r="BI31" s="1716"/>
      <c r="BJ31" s="1716"/>
      <c r="BK31" s="1716"/>
      <c r="BL31" s="1716"/>
      <c r="BM31" s="1716"/>
      <c r="BN31" s="1716"/>
      <c r="BO31" s="1716"/>
      <c r="BP31" s="1716"/>
      <c r="BQ31" s="1716"/>
      <c r="BR31" s="1716"/>
      <c r="BS31" s="1716"/>
      <c r="BT31" s="1716"/>
      <c r="BU31" s="1716"/>
      <c r="BV31" s="1716"/>
      <c r="BW31" s="1716"/>
      <c r="BX31" s="1716"/>
      <c r="BY31" s="1716"/>
      <c r="BZ31" s="1716"/>
      <c r="CA31" s="1716"/>
      <c r="CB31" s="1716"/>
      <c r="CC31" s="1716"/>
      <c r="CD31" s="1716"/>
      <c r="CE31" s="1716"/>
      <c r="CF31" s="1716"/>
      <c r="CG31" s="1716"/>
      <c r="CH31" s="1716"/>
      <c r="CI31" s="1716"/>
      <c r="CJ31" s="1716"/>
      <c r="CK31" s="1716"/>
      <c r="CL31" s="1716"/>
      <c r="CM31" s="1716"/>
      <c r="CN31" s="1716"/>
      <c r="CO31" s="1716"/>
      <c r="CP31" s="1716"/>
      <c r="CQ31" s="1716"/>
      <c r="CR31" s="1716"/>
      <c r="CS31" s="2"/>
      <c r="CT31" s="2"/>
      <c r="CU31" s="2"/>
      <c r="CV31" s="2"/>
      <c r="CW31" s="2"/>
      <c r="CX31" s="1617">
        <v>12</v>
      </c>
      <c r="CY31" s="1618">
        <v>12</v>
      </c>
      <c r="CZ31" s="2"/>
      <c r="DA31" s="1619" t="s">
        <v>893</v>
      </c>
      <c r="DB31" s="1620" t="s">
        <v>893</v>
      </c>
      <c r="DC31" s="1540" t="s">
        <v>784</v>
      </c>
      <c r="DD31" s="1541" t="s">
        <v>784</v>
      </c>
      <c r="DE31" s="1621" t="s">
        <v>894</v>
      </c>
      <c r="DF31" s="1622" t="s">
        <v>894</v>
      </c>
      <c r="DG31" s="1623" t="s">
        <v>895</v>
      </c>
      <c r="DH31" s="1624" t="s">
        <v>895</v>
      </c>
      <c r="DI31" s="2"/>
      <c r="DJ31" s="1581" t="s">
        <v>837</v>
      </c>
      <c r="DK31" s="1582" t="s">
        <v>837</v>
      </c>
      <c r="DL31" s="1533" t="s">
        <v>524</v>
      </c>
      <c r="DM31" s="1581" t="s">
        <v>524</v>
      </c>
      <c r="DN31" s="1532">
        <v>204</v>
      </c>
      <c r="DO31" s="2"/>
      <c r="DP31" s="6">
        <v>1</v>
      </c>
      <c r="DQ31" s="268"/>
      <c r="DR31" s="268"/>
    </row>
    <row r="32" spans="1:122" s="1" customFormat="1" ht="16.5" customHeight="1">
      <c r="A32"/>
      <c r="B32" s="1625"/>
      <c r="C32" s="1232"/>
      <c r="D32" s="1232"/>
      <c r="E32" s="1232"/>
      <c r="F32" s="1612"/>
      <c r="G32" s="1613"/>
      <c r="H32" s="253"/>
      <c r="I32" s="1614"/>
      <c r="J32" s="1615"/>
      <c r="K32" s="1615"/>
      <c r="L32" s="1616"/>
      <c r="N32" s="1625"/>
      <c r="O32" s="1232"/>
      <c r="P32" s="1232"/>
      <c r="Q32" s="1232"/>
      <c r="R32" s="1612"/>
      <c r="S32" s="1613"/>
      <c r="T32" s="253"/>
      <c r="U32" s="1614"/>
      <c r="V32" s="1615"/>
      <c r="W32" s="1615"/>
      <c r="X32" s="1616"/>
      <c r="Z32" s="108" t="str">
        <f t="shared" ref="Z32:Z42" si="7">IF(AJ32&lt;&gt;"","A","►")</f>
        <v>A</v>
      </c>
      <c r="AA32" s="1232" t="str">
        <f>AA26</f>
        <v xml:space="preserve">C patisserie flan garniture Clafoutis aux cerises_2023-09-20.xlsx 10 personnes </v>
      </c>
      <c r="AB32" s="1232">
        <f>AB26</f>
        <v>10</v>
      </c>
      <c r="AC32" s="1232" t="str">
        <f>AC26</f>
        <v>personnes</v>
      </c>
      <c r="AD32" s="259"/>
      <c r="AE32" s="254"/>
      <c r="AF32" s="253" t="str">
        <f t="shared" si="6"/>
        <v/>
      </c>
      <c r="AG32" s="252">
        <v>600</v>
      </c>
      <c r="AH32" s="294" t="s">
        <v>231</v>
      </c>
      <c r="AI32" s="257">
        <v>1</v>
      </c>
      <c r="AJ32" s="1441" t="s">
        <v>1544</v>
      </c>
      <c r="AL32" s="129" t="s">
        <v>95</v>
      </c>
      <c r="AM32" s="2"/>
      <c r="AN32" s="1716"/>
      <c r="AO32" s="205" t="s">
        <v>214</v>
      </c>
      <c r="AP32"/>
      <c r="AQ32" s="2125" t="s">
        <v>264</v>
      </c>
      <c r="AR32" s="2125"/>
      <c r="AS32" s="1716"/>
      <c r="AT32" s="2126" t="s">
        <v>1004</v>
      </c>
      <c r="AU32" s="2126"/>
      <c r="AV32" s="1716"/>
      <c r="AW32" s="2098" t="s">
        <v>263</v>
      </c>
      <c r="AX32" s="2098"/>
      <c r="AY32" s="1716"/>
      <c r="AZ32" s="2098" t="s">
        <v>1005</v>
      </c>
      <c r="BA32" s="2098"/>
      <c r="BB32" s="1716"/>
      <c r="BC32" s="2099" t="s">
        <v>70</v>
      </c>
      <c r="BD32" s="2099"/>
      <c r="BE32" s="1716"/>
      <c r="BF32" s="2099" t="s">
        <v>1006</v>
      </c>
      <c r="BG32" s="2099"/>
      <c r="BH32" s="1716"/>
      <c r="BI32" s="2100" t="s">
        <v>88</v>
      </c>
      <c r="BJ32" s="2100"/>
      <c r="BK32" s="1716"/>
      <c r="BL32" s="2100" t="s">
        <v>1007</v>
      </c>
      <c r="BM32" s="2100"/>
      <c r="BN32" s="1716"/>
      <c r="BO32" s="2105" t="s">
        <v>1008</v>
      </c>
      <c r="BP32" s="2105"/>
      <c r="BQ32" s="1716"/>
      <c r="BR32" s="2105" t="s">
        <v>1009</v>
      </c>
      <c r="BS32" s="2105"/>
      <c r="BT32" s="1716"/>
      <c r="BU32" s="2106" t="s">
        <v>266</v>
      </c>
      <c r="BV32" s="2106"/>
      <c r="BW32" s="1716"/>
      <c r="BX32" s="2106" t="s">
        <v>1010</v>
      </c>
      <c r="BY32" s="2106"/>
      <c r="BZ32" s="1716"/>
      <c r="CA32" s="2102" t="s">
        <v>1011</v>
      </c>
      <c r="CB32" s="2102"/>
      <c r="CC32" s="1716"/>
      <c r="CD32" s="2102" t="s">
        <v>1012</v>
      </c>
      <c r="CE32" s="2102"/>
      <c r="CF32" s="1716"/>
      <c r="CG32" s="2103" t="s">
        <v>1013</v>
      </c>
      <c r="CH32" s="2103"/>
      <c r="CI32" s="1716"/>
      <c r="CJ32" s="2103" t="s">
        <v>1014</v>
      </c>
      <c r="CK32" s="2103"/>
      <c r="CL32" s="1716"/>
      <c r="CM32" s="2104" t="s">
        <v>1015</v>
      </c>
      <c r="CN32" s="2104"/>
      <c r="CO32" s="1716"/>
      <c r="CP32" s="2104" t="s">
        <v>1016</v>
      </c>
      <c r="CQ32" s="2104"/>
      <c r="CR32" s="1716"/>
      <c r="CS32" s="2"/>
      <c r="CT32" s="2"/>
      <c r="CU32" s="2"/>
      <c r="CV32" s="2"/>
      <c r="CW32" s="2"/>
      <c r="CX32" s="2"/>
      <c r="CY32" s="2"/>
      <c r="CZ32" s="2"/>
      <c r="DA32" s="1540" t="s">
        <v>896</v>
      </c>
      <c r="DB32" s="1541" t="s">
        <v>896</v>
      </c>
      <c r="DC32" s="1549" t="s">
        <v>792</v>
      </c>
      <c r="DD32" s="1550" t="s">
        <v>792</v>
      </c>
      <c r="DE32" s="1626" t="s">
        <v>897</v>
      </c>
      <c r="DF32" s="1627" t="s">
        <v>897</v>
      </c>
      <c r="DG32" s="1628" t="s">
        <v>898</v>
      </c>
      <c r="DH32" s="1629" t="s">
        <v>898</v>
      </c>
      <c r="DI32" s="2"/>
      <c r="DJ32" s="1588" t="s">
        <v>857</v>
      </c>
      <c r="DK32" s="1589" t="s">
        <v>857</v>
      </c>
      <c r="DL32" s="1533" t="s">
        <v>544</v>
      </c>
      <c r="DM32" s="1588" t="s">
        <v>544</v>
      </c>
      <c r="DN32" s="1532">
        <v>255</v>
      </c>
      <c r="DO32" s="2"/>
      <c r="DP32" s="6">
        <v>1</v>
      </c>
      <c r="DQ32" s="268"/>
      <c r="DR32" s="268"/>
    </row>
    <row r="33" spans="1:122" s="1" customFormat="1" ht="15.75" customHeight="1" thickBot="1">
      <c r="A33"/>
      <c r="B33" s="1625"/>
      <c r="C33" s="1232"/>
      <c r="D33" s="1232"/>
      <c r="E33" s="1232"/>
      <c r="F33" s="1612"/>
      <c r="G33" s="1613"/>
      <c r="H33" s="253"/>
      <c r="I33" s="1614"/>
      <c r="J33" s="1615"/>
      <c r="K33" s="1615"/>
      <c r="L33" s="1616"/>
      <c r="N33" s="1625"/>
      <c r="O33" s="1232"/>
      <c r="P33" s="1232"/>
      <c r="Q33" s="1232"/>
      <c r="R33" s="1612"/>
      <c r="S33" s="1613"/>
      <c r="T33" s="253"/>
      <c r="U33" s="1614"/>
      <c r="V33" s="1615"/>
      <c r="W33" s="1615"/>
      <c r="X33" s="1616"/>
      <c r="Z33" s="108" t="str">
        <f t="shared" si="7"/>
        <v>A</v>
      </c>
      <c r="AA33" s="1232" t="str">
        <f>AA26</f>
        <v xml:space="preserve">C patisserie flan garniture Clafoutis aux cerises_2023-09-20.xlsx 10 personnes </v>
      </c>
      <c r="AB33" s="1232">
        <f>AB26</f>
        <v>10</v>
      </c>
      <c r="AC33" s="1232" t="str">
        <f>AC26</f>
        <v>personnes</v>
      </c>
      <c r="AD33" s="259">
        <v>4</v>
      </c>
      <c r="AE33" s="271" t="s">
        <v>603</v>
      </c>
      <c r="AF33" s="280" t="str">
        <f t="shared" si="6"/>
        <v/>
      </c>
      <c r="AG33" s="252"/>
      <c r="AH33" s="270"/>
      <c r="AI33" s="257">
        <v>1</v>
      </c>
      <c r="AJ33" s="1441" t="s">
        <v>603</v>
      </c>
      <c r="AL33" s="133" t="s">
        <v>294</v>
      </c>
      <c r="AM33" s="2"/>
      <c r="AN33" s="1716"/>
      <c r="AO33"/>
      <c r="AP33"/>
      <c r="AQ33" s="1716"/>
      <c r="AR33" s="1716"/>
      <c r="AS33" s="1716"/>
      <c r="AT33" s="1716"/>
      <c r="AU33" s="1716"/>
      <c r="AV33" s="1716"/>
      <c r="AW33" s="1716"/>
      <c r="AX33" s="1716"/>
      <c r="AY33" s="1716"/>
      <c r="AZ33" s="1716"/>
      <c r="BA33" s="1716"/>
      <c r="BB33" s="1716"/>
      <c r="BC33" s="1716"/>
      <c r="BD33" s="1716"/>
      <c r="BE33" s="1716"/>
      <c r="BF33" s="1716"/>
      <c r="BG33" s="1716"/>
      <c r="BH33" s="1716"/>
      <c r="BI33" s="1716"/>
      <c r="BJ33" s="1716"/>
      <c r="BK33" s="1716"/>
      <c r="BL33" s="1716"/>
      <c r="BM33" s="1716"/>
      <c r="BN33" s="1716"/>
      <c r="BO33" s="1716"/>
      <c r="BP33" s="1716"/>
      <c r="BQ33" s="1716"/>
      <c r="BR33" s="1716"/>
      <c r="BS33" s="1716"/>
      <c r="BT33" s="1716"/>
      <c r="BU33" s="1716"/>
      <c r="BV33" s="1716"/>
      <c r="BW33" s="1716"/>
      <c r="BX33" s="1716"/>
      <c r="BY33" s="1716"/>
      <c r="BZ33" s="1716"/>
      <c r="CA33" s="1716"/>
      <c r="CB33" s="1716"/>
      <c r="CC33" s="1716"/>
      <c r="CD33" s="1716"/>
      <c r="CE33" s="1716"/>
      <c r="CF33" s="1716"/>
      <c r="CG33" s="1716"/>
      <c r="CH33" s="1716"/>
      <c r="CI33" s="1716"/>
      <c r="CJ33" s="1716"/>
      <c r="CK33" s="1716"/>
      <c r="CL33" s="1716"/>
      <c r="CM33" s="1716"/>
      <c r="CN33" s="1716"/>
      <c r="CO33" s="1716"/>
      <c r="CP33" s="1716"/>
      <c r="CQ33" s="1716"/>
      <c r="CR33" s="1716"/>
      <c r="CS33" s="2"/>
      <c r="CT33" s="2"/>
      <c r="CU33" s="2"/>
      <c r="CV33" s="2"/>
      <c r="CW33" s="2"/>
      <c r="CX33" s="2"/>
      <c r="CY33" s="2"/>
      <c r="CZ33" s="2"/>
      <c r="DA33" s="1630" t="s">
        <v>912</v>
      </c>
      <c r="DB33" s="1631" t="s">
        <v>912</v>
      </c>
      <c r="DC33" s="1558" t="s">
        <v>801</v>
      </c>
      <c r="DD33" s="1559" t="s">
        <v>801</v>
      </c>
      <c r="DE33" s="1632" t="s">
        <v>913</v>
      </c>
      <c r="DF33" s="1633" t="s">
        <v>913</v>
      </c>
      <c r="DG33" s="1532">
        <v>1</v>
      </c>
      <c r="DH33" s="1532">
        <v>1</v>
      </c>
      <c r="DI33" s="2"/>
      <c r="DJ33" s="1594" t="s">
        <v>864</v>
      </c>
      <c r="DK33" s="1595" t="s">
        <v>864</v>
      </c>
      <c r="DL33" s="1533" t="s">
        <v>914</v>
      </c>
      <c r="DM33" s="1594" t="s">
        <v>914</v>
      </c>
      <c r="DN33" s="1532">
        <v>153</v>
      </c>
      <c r="DO33" s="2"/>
      <c r="DP33" s="6">
        <v>1</v>
      </c>
      <c r="DQ33" s="268"/>
      <c r="DR33" s="268"/>
    </row>
    <row r="34" spans="1:122" s="1" customFormat="1" ht="15.75" customHeight="1">
      <c r="A34"/>
      <c r="B34" s="1625"/>
      <c r="C34" s="1232"/>
      <c r="D34" s="1232"/>
      <c r="E34" s="1232"/>
      <c r="F34" s="1612"/>
      <c r="G34" s="1613"/>
      <c r="H34" s="253"/>
      <c r="I34" s="1614"/>
      <c r="J34" s="1615"/>
      <c r="K34" s="1615"/>
      <c r="L34" s="1616"/>
      <c r="N34" s="1625"/>
      <c r="O34" s="1232"/>
      <c r="P34" s="1232"/>
      <c r="Q34" s="1232"/>
      <c r="R34" s="1612"/>
      <c r="S34" s="1613"/>
      <c r="T34" s="253"/>
      <c r="U34" s="1614"/>
      <c r="V34" s="1615"/>
      <c r="W34" s="1615"/>
      <c r="X34" s="1616"/>
      <c r="Z34" s="108" t="str">
        <f t="shared" si="7"/>
        <v>A</v>
      </c>
      <c r="AA34" s="1232" t="str">
        <f>AA26</f>
        <v xml:space="preserve">C patisserie flan garniture Clafoutis aux cerises_2023-09-20.xlsx 10 personnes </v>
      </c>
      <c r="AB34" s="1232">
        <f>AB26</f>
        <v>10</v>
      </c>
      <c r="AC34" s="1232" t="str">
        <f>AC26</f>
        <v>personnes</v>
      </c>
      <c r="AD34" s="301">
        <v>2</v>
      </c>
      <c r="AE34" s="271" t="s">
        <v>1545</v>
      </c>
      <c r="AF34" s="253" t="str">
        <f t="shared" si="6"/>
        <v/>
      </c>
      <c r="AG34" s="252"/>
      <c r="AH34" s="270"/>
      <c r="AI34" s="257">
        <v>1</v>
      </c>
      <c r="AJ34" s="1441" t="s">
        <v>1546</v>
      </c>
      <c r="AL34" s="133" t="s">
        <v>290</v>
      </c>
      <c r="AM34" s="2"/>
      <c r="AN34" s="1716"/>
      <c r="AO34" s="205" t="s">
        <v>214</v>
      </c>
      <c r="AP34"/>
      <c r="AQ34" s="2128" t="s">
        <v>259</v>
      </c>
      <c r="AR34" s="2128"/>
      <c r="AS34" s="1716"/>
      <c r="AT34" s="2128" t="s">
        <v>1025</v>
      </c>
      <c r="AU34" s="2128"/>
      <c r="AV34" s="1716"/>
      <c r="AW34" s="2118" t="s">
        <v>258</v>
      </c>
      <c r="AX34" s="2118"/>
      <c r="AY34" s="1716"/>
      <c r="AZ34" s="2098" t="s">
        <v>1026</v>
      </c>
      <c r="BA34" s="2098"/>
      <c r="BB34" s="1716"/>
      <c r="BC34" s="2122" t="s">
        <v>64</v>
      </c>
      <c r="BD34" s="2122"/>
      <c r="BE34" s="1716"/>
      <c r="BF34" s="2122" t="s">
        <v>1027</v>
      </c>
      <c r="BG34" s="2122"/>
      <c r="BH34" s="1716"/>
      <c r="BI34" s="2100" t="s">
        <v>84</v>
      </c>
      <c r="BJ34" s="2100"/>
      <c r="BK34" s="1716"/>
      <c r="BL34" s="2100" t="s">
        <v>1028</v>
      </c>
      <c r="BM34" s="2100"/>
      <c r="BN34" s="1716"/>
      <c r="BO34" s="2127" t="s">
        <v>1029</v>
      </c>
      <c r="BP34" s="2127"/>
      <c r="BQ34" s="1716"/>
      <c r="BR34" s="2105" t="s">
        <v>1030</v>
      </c>
      <c r="BS34" s="2105"/>
      <c r="BT34" s="1716"/>
      <c r="BU34" s="2106" t="s">
        <v>262</v>
      </c>
      <c r="BV34" s="2106"/>
      <c r="BW34" s="1716"/>
      <c r="BX34" s="2106" t="s">
        <v>1031</v>
      </c>
      <c r="BY34" s="2106"/>
      <c r="BZ34" s="1716"/>
      <c r="CA34" s="2102" t="s">
        <v>989</v>
      </c>
      <c r="CB34" s="2102"/>
      <c r="CC34" s="1716"/>
      <c r="CD34" s="2102" t="s">
        <v>990</v>
      </c>
      <c r="CE34" s="2102"/>
      <c r="CF34" s="1716"/>
      <c r="CG34" s="2103" t="s">
        <v>1032</v>
      </c>
      <c r="CH34" s="2103"/>
      <c r="CI34" s="1716"/>
      <c r="CJ34" s="2103" t="s">
        <v>1033</v>
      </c>
      <c r="CK34" s="2103"/>
      <c r="CL34" s="1716"/>
      <c r="CM34" s="2104" t="s">
        <v>1034</v>
      </c>
      <c r="CN34" s="2104"/>
      <c r="CO34" s="1716"/>
      <c r="CP34" s="2104" t="s">
        <v>1035</v>
      </c>
      <c r="CQ34" s="2104"/>
      <c r="CR34" s="1716"/>
      <c r="CS34" s="2"/>
      <c r="CT34" s="2"/>
      <c r="CU34" s="2"/>
      <c r="CV34" s="2"/>
      <c r="CW34" s="2"/>
      <c r="CX34" s="2"/>
      <c r="CY34" s="2"/>
      <c r="CZ34" s="2"/>
      <c r="DA34" s="1578" t="s">
        <v>917</v>
      </c>
      <c r="DB34" s="1579" t="s">
        <v>917</v>
      </c>
      <c r="DC34" s="1568" t="s">
        <v>822</v>
      </c>
      <c r="DD34" s="1569" t="s">
        <v>822</v>
      </c>
      <c r="DE34" s="1634" t="s">
        <v>918</v>
      </c>
      <c r="DF34" s="1635" t="s">
        <v>918</v>
      </c>
      <c r="DG34" s="1532">
        <v>1</v>
      </c>
      <c r="DH34" s="1532">
        <v>1</v>
      </c>
      <c r="DI34" s="2"/>
      <c r="DJ34" s="1602" t="s">
        <v>872</v>
      </c>
      <c r="DK34" s="1603" t="s">
        <v>872</v>
      </c>
      <c r="DL34" s="1533" t="s">
        <v>919</v>
      </c>
      <c r="DM34" s="1602" t="s">
        <v>919</v>
      </c>
      <c r="DN34" s="1532">
        <v>255</v>
      </c>
      <c r="DO34" s="2"/>
      <c r="DP34" s="6">
        <v>1</v>
      </c>
      <c r="DQ34" s="268"/>
      <c r="DR34" s="268"/>
    </row>
    <row r="35" spans="1:122" s="1" customFormat="1" ht="19.5" thickBot="1">
      <c r="A35"/>
      <c r="B35" s="1625"/>
      <c r="C35" s="1232"/>
      <c r="D35" s="1232"/>
      <c r="E35" s="1232"/>
      <c r="F35" s="1612"/>
      <c r="G35" s="1613"/>
      <c r="H35" s="253"/>
      <c r="I35" s="1614"/>
      <c r="J35" s="1615"/>
      <c r="K35" s="1615"/>
      <c r="L35" s="1616"/>
      <c r="N35" s="1625"/>
      <c r="O35" s="1232"/>
      <c r="P35" s="1232"/>
      <c r="Q35" s="1232"/>
      <c r="R35" s="1612"/>
      <c r="S35" s="1613"/>
      <c r="T35" s="253"/>
      <c r="U35" s="1614"/>
      <c r="V35" s="1615"/>
      <c r="W35" s="1615"/>
      <c r="X35" s="1616"/>
      <c r="Z35" s="108" t="str">
        <f t="shared" si="7"/>
        <v>A</v>
      </c>
      <c r="AA35" s="1232" t="str">
        <f>AA26</f>
        <v xml:space="preserve">C patisserie flan garniture Clafoutis aux cerises_2023-09-20.xlsx 10 personnes </v>
      </c>
      <c r="AB35" s="1232">
        <f>AB26</f>
        <v>10</v>
      </c>
      <c r="AC35" s="1232" t="str">
        <f>AC26</f>
        <v>personnes</v>
      </c>
      <c r="AD35" s="259">
        <v>0.5</v>
      </c>
      <c r="AE35" s="271" t="s">
        <v>1545</v>
      </c>
      <c r="AF35" s="280" t="str">
        <f t="shared" si="6"/>
        <v/>
      </c>
      <c r="AG35" s="252"/>
      <c r="AH35" s="270"/>
      <c r="AI35" s="257">
        <v>1</v>
      </c>
      <c r="AJ35" s="1441" t="s">
        <v>1547</v>
      </c>
      <c r="AL35" s="133" t="s">
        <v>229</v>
      </c>
      <c r="AM35" s="2"/>
      <c r="AN35" s="1716"/>
      <c r="AO35"/>
      <c r="AP35"/>
      <c r="AQ35" s="1716"/>
      <c r="AR35" s="1716"/>
      <c r="AS35" s="1716"/>
      <c r="AT35" s="1716"/>
      <c r="AU35" s="1716"/>
      <c r="AV35" s="1716"/>
      <c r="AW35" s="1716"/>
      <c r="AX35" s="1716"/>
      <c r="AY35" s="1716"/>
      <c r="AZ35" s="1716"/>
      <c r="BA35" s="1716"/>
      <c r="BB35" s="1716"/>
      <c r="BC35" s="1716"/>
      <c r="BD35" s="1716"/>
      <c r="BE35" s="1716"/>
      <c r="BF35" s="1716"/>
      <c r="BG35" s="1716"/>
      <c r="BH35" s="1716"/>
      <c r="BI35" s="1716"/>
      <c r="BJ35" s="1716"/>
      <c r="BK35" s="1716"/>
      <c r="BL35" s="1716"/>
      <c r="BM35" s="1716"/>
      <c r="BN35" s="1716"/>
      <c r="BO35" s="1716"/>
      <c r="BP35" s="1716"/>
      <c r="BQ35" s="1716"/>
      <c r="BR35" s="1716"/>
      <c r="BS35" s="1716"/>
      <c r="BT35" s="1716"/>
      <c r="BU35" s="1716"/>
      <c r="BV35" s="1716"/>
      <c r="BW35" s="1716"/>
      <c r="BX35" s="1716"/>
      <c r="BY35" s="1716"/>
      <c r="BZ35" s="1716"/>
      <c r="CA35" s="1716"/>
      <c r="CB35" s="1716"/>
      <c r="CC35" s="1716"/>
      <c r="CD35" s="1716"/>
      <c r="CE35" s="1716"/>
      <c r="CF35" s="1716"/>
      <c r="CG35" s="1716"/>
      <c r="CH35" s="1716"/>
      <c r="CI35" s="1716"/>
      <c r="CJ35" s="1716"/>
      <c r="CK35" s="1716"/>
      <c r="CL35" s="1716"/>
      <c r="CM35" s="1716"/>
      <c r="CN35" s="1716"/>
      <c r="CO35" s="1716"/>
      <c r="CP35" s="1716"/>
      <c r="CQ35" s="1716"/>
      <c r="CR35" s="1716"/>
      <c r="CS35" s="2"/>
      <c r="CT35" s="2"/>
      <c r="CU35" s="2"/>
      <c r="CV35" s="2"/>
      <c r="CW35" s="2"/>
      <c r="CX35" s="2"/>
      <c r="CY35" s="2"/>
      <c r="CZ35" s="2"/>
      <c r="DA35" s="1545" t="s">
        <v>922</v>
      </c>
      <c r="DB35" s="1546" t="s">
        <v>922</v>
      </c>
      <c r="DC35" s="1578" t="s">
        <v>831</v>
      </c>
      <c r="DD35" s="1579" t="s">
        <v>831</v>
      </c>
      <c r="DE35" s="1636" t="s">
        <v>923</v>
      </c>
      <c r="DF35" s="1637" t="s">
        <v>923</v>
      </c>
      <c r="DG35" s="1532">
        <v>1</v>
      </c>
      <c r="DH35" s="911">
        <v>1</v>
      </c>
      <c r="DI35" s="2"/>
      <c r="DJ35" s="1610" t="s">
        <v>891</v>
      </c>
      <c r="DK35" s="1611" t="s">
        <v>891</v>
      </c>
      <c r="DL35" s="1533" t="s">
        <v>924</v>
      </c>
      <c r="DM35" s="1610" t="s">
        <v>924</v>
      </c>
      <c r="DN35" s="1532">
        <v>204</v>
      </c>
      <c r="DO35" s="2"/>
      <c r="DP35" s="6">
        <v>1</v>
      </c>
      <c r="DQ35" s="268"/>
      <c r="DR35" s="268"/>
    </row>
    <row r="36" spans="1:122" s="1" customFormat="1" ht="15.75" customHeight="1">
      <c r="A36"/>
      <c r="B36" s="1625"/>
      <c r="C36" s="1232"/>
      <c r="D36" s="1232"/>
      <c r="E36" s="1232"/>
      <c r="F36" s="1612"/>
      <c r="G36" s="1613"/>
      <c r="H36" s="253"/>
      <c r="I36" s="1614"/>
      <c r="J36" s="1615"/>
      <c r="K36" s="1615"/>
      <c r="L36" s="1616"/>
      <c r="N36" s="1625"/>
      <c r="O36" s="1232"/>
      <c r="P36" s="1232"/>
      <c r="Q36" s="1232"/>
      <c r="R36" s="1612"/>
      <c r="S36" s="1613"/>
      <c r="T36" s="253"/>
      <c r="U36" s="1614"/>
      <c r="V36" s="1615"/>
      <c r="W36" s="1615"/>
      <c r="X36" s="1616"/>
      <c r="Z36" s="108" t="str">
        <f t="shared" si="7"/>
        <v>A</v>
      </c>
      <c r="AA36" s="1232" t="str">
        <f>AA26</f>
        <v xml:space="preserve">C patisserie flan garniture Clafoutis aux cerises_2023-09-20.xlsx 10 personnes </v>
      </c>
      <c r="AB36" s="1232">
        <f>AB26</f>
        <v>10</v>
      </c>
      <c r="AC36" s="1232" t="str">
        <f>AC26</f>
        <v>personnes</v>
      </c>
      <c r="AD36" s="259"/>
      <c r="AE36" s="254"/>
      <c r="AF36" s="253" t="str">
        <f t="shared" si="6"/>
        <v/>
      </c>
      <c r="AG36" s="252">
        <v>30</v>
      </c>
      <c r="AH36" s="220" t="s">
        <v>226</v>
      </c>
      <c r="AI36" s="257">
        <v>1</v>
      </c>
      <c r="AJ36" s="1441" t="s">
        <v>308</v>
      </c>
      <c r="AL36"/>
      <c r="AM36" s="2"/>
      <c r="AN36" s="1716"/>
      <c r="AO36" s="205" t="s">
        <v>214</v>
      </c>
      <c r="AP36"/>
      <c r="AQ36" s="2129" t="s">
        <v>253</v>
      </c>
      <c r="AR36" s="2129"/>
      <c r="AS36" s="1716"/>
      <c r="AT36" s="2129" t="s">
        <v>1042</v>
      </c>
      <c r="AU36" s="2129"/>
      <c r="AV36" s="1716"/>
      <c r="AW36" s="2098" t="s">
        <v>252</v>
      </c>
      <c r="AX36" s="2098"/>
      <c r="AY36" s="1716"/>
      <c r="AZ36" s="2098" t="s">
        <v>1043</v>
      </c>
      <c r="BA36" s="2098"/>
      <c r="BB36" s="1716"/>
      <c r="BC36" s="2099" t="s">
        <v>54</v>
      </c>
      <c r="BD36" s="2099"/>
      <c r="BE36" s="1716"/>
      <c r="BF36" s="2099" t="s">
        <v>1044</v>
      </c>
      <c r="BG36" s="2099"/>
      <c r="BH36" s="1716"/>
      <c r="BI36" s="2100" t="s">
        <v>77</v>
      </c>
      <c r="BJ36" s="2100"/>
      <c r="BK36" s="1716"/>
      <c r="BL36" s="2100" t="s">
        <v>1045</v>
      </c>
      <c r="BM36" s="2100"/>
      <c r="BN36" s="1716"/>
      <c r="BO36" s="2127" t="s">
        <v>1046</v>
      </c>
      <c r="BP36" s="2127"/>
      <c r="BQ36" s="1716"/>
      <c r="BR36" s="2105" t="s">
        <v>1047</v>
      </c>
      <c r="BS36" s="2105"/>
      <c r="BT36" s="1716"/>
      <c r="BU36" s="2106" t="s">
        <v>257</v>
      </c>
      <c r="BV36" s="2106"/>
      <c r="BW36" s="1716"/>
      <c r="BX36" s="2106" t="s">
        <v>1048</v>
      </c>
      <c r="BY36" s="2106"/>
      <c r="BZ36" s="1716"/>
      <c r="CA36" s="2102" t="s">
        <v>1049</v>
      </c>
      <c r="CB36" s="2102"/>
      <c r="CC36" s="1716"/>
      <c r="CD36" s="2102" t="s">
        <v>1050</v>
      </c>
      <c r="CE36" s="2102"/>
      <c r="CF36" s="1716"/>
      <c r="CG36" s="2103" t="s">
        <v>1051</v>
      </c>
      <c r="CH36" s="2103"/>
      <c r="CI36" s="1716"/>
      <c r="CJ36" s="2103" t="s">
        <v>1052</v>
      </c>
      <c r="CK36" s="2103"/>
      <c r="CL36" s="1716"/>
      <c r="CM36" s="2104" t="s">
        <v>1053</v>
      </c>
      <c r="CN36" s="2104"/>
      <c r="CO36" s="1716"/>
      <c r="CP36" s="2104" t="s">
        <v>1054</v>
      </c>
      <c r="CQ36" s="2104"/>
      <c r="CR36" s="1716"/>
      <c r="CS36" s="2"/>
      <c r="CT36" s="2"/>
      <c r="CU36" s="2"/>
      <c r="CV36" s="2"/>
      <c r="CW36" s="2"/>
      <c r="CX36" s="2"/>
      <c r="CY36" s="2"/>
      <c r="CZ36" s="2"/>
      <c r="DA36" s="8">
        <v>1</v>
      </c>
      <c r="DB36" s="8">
        <v>1</v>
      </c>
      <c r="DC36" s="8">
        <v>1</v>
      </c>
      <c r="DD36" s="8">
        <v>1</v>
      </c>
      <c r="DE36" s="8">
        <v>1</v>
      </c>
      <c r="DF36" s="8">
        <v>1</v>
      </c>
      <c r="DG36" s="8">
        <v>1</v>
      </c>
      <c r="DH36" s="8">
        <v>1</v>
      </c>
      <c r="DI36" s="2"/>
      <c r="DJ36" s="1621" t="s">
        <v>894</v>
      </c>
      <c r="DK36" s="1622" t="s">
        <v>894</v>
      </c>
      <c r="DL36" s="1533" t="s">
        <v>935</v>
      </c>
      <c r="DM36" s="1621" t="s">
        <v>935</v>
      </c>
      <c r="DN36" s="1532">
        <v>255</v>
      </c>
      <c r="DO36" s="2"/>
      <c r="DP36" s="6">
        <v>1</v>
      </c>
      <c r="DQ36" s="268"/>
      <c r="DR36" s="268"/>
    </row>
    <row r="37" spans="1:122" s="1" customFormat="1" ht="15.75" customHeight="1" thickBot="1">
      <c r="A37"/>
      <c r="B37" s="1625"/>
      <c r="C37" s="1232"/>
      <c r="D37" s="1232"/>
      <c r="E37" s="1232"/>
      <c r="F37" s="1612"/>
      <c r="G37" s="1613"/>
      <c r="H37" s="253"/>
      <c r="I37" s="1614"/>
      <c r="J37" s="1615"/>
      <c r="K37" s="1615"/>
      <c r="L37" s="1616"/>
      <c r="N37" s="1625"/>
      <c r="O37" s="1232"/>
      <c r="P37" s="1232"/>
      <c r="Q37" s="1232"/>
      <c r="R37" s="1612"/>
      <c r="S37" s="1613"/>
      <c r="T37" s="253"/>
      <c r="U37" s="1614"/>
      <c r="V37" s="1615"/>
      <c r="W37" s="1615"/>
      <c r="X37" s="1616"/>
      <c r="Z37" s="108" t="str">
        <f t="shared" si="7"/>
        <v>A</v>
      </c>
      <c r="AA37" s="1232" t="str">
        <f>AA26</f>
        <v xml:space="preserve">C patisserie flan garniture Clafoutis aux cerises_2023-09-20.xlsx 10 personnes </v>
      </c>
      <c r="AB37" s="1232">
        <f>AB26</f>
        <v>10</v>
      </c>
      <c r="AC37" s="1232" t="str">
        <f>AC26</f>
        <v>personnes</v>
      </c>
      <c r="AD37" s="259"/>
      <c r="AE37" s="254"/>
      <c r="AF37" s="253" t="str">
        <f t="shared" si="6"/>
        <v/>
      </c>
      <c r="AG37" s="252">
        <v>100</v>
      </c>
      <c r="AH37" s="294" t="s">
        <v>231</v>
      </c>
      <c r="AI37" s="257">
        <v>1</v>
      </c>
      <c r="AJ37" s="1441" t="s">
        <v>397</v>
      </c>
      <c r="AL37"/>
      <c r="AM37" s="2"/>
      <c r="AN37" s="1716"/>
      <c r="AO37"/>
      <c r="AP37"/>
      <c r="AQ37" s="1716"/>
      <c r="AR37" s="1716"/>
      <c r="AS37" s="1716"/>
      <c r="AT37" s="1716"/>
      <c r="AU37" s="1716"/>
      <c r="AV37" s="1716"/>
      <c r="AW37" s="1716"/>
      <c r="AX37" s="1716"/>
      <c r="AY37" s="1716"/>
      <c r="AZ37" s="1716"/>
      <c r="BA37" s="1716"/>
      <c r="BB37" s="1716"/>
      <c r="BC37" s="1716"/>
      <c r="BD37" s="1716"/>
      <c r="BE37" s="1716"/>
      <c r="BF37" s="1716"/>
      <c r="BG37" s="1716"/>
      <c r="BH37" s="1716"/>
      <c r="BI37" s="1716"/>
      <c r="BJ37" s="1716"/>
      <c r="BK37" s="1716"/>
      <c r="BL37" s="1716"/>
      <c r="BM37" s="1716"/>
      <c r="BN37" s="1716"/>
      <c r="BO37" s="1716"/>
      <c r="BP37" s="1716"/>
      <c r="BQ37" s="1716"/>
      <c r="BR37" s="1716"/>
      <c r="BS37" s="1716"/>
      <c r="BT37" s="1716"/>
      <c r="BU37" s="1716"/>
      <c r="BV37" s="1716"/>
      <c r="BW37" s="1716"/>
      <c r="BX37" s="1716"/>
      <c r="BY37" s="1716"/>
      <c r="BZ37" s="1716"/>
      <c r="CA37" s="1716"/>
      <c r="CB37" s="1716"/>
      <c r="CC37" s="1716"/>
      <c r="CD37" s="1716"/>
      <c r="CE37" s="1716"/>
      <c r="CF37" s="1716"/>
      <c r="CG37" s="1716"/>
      <c r="CH37" s="1716"/>
      <c r="CI37" s="1716"/>
      <c r="CJ37" s="1716"/>
      <c r="CK37" s="1716"/>
      <c r="CL37" s="1716"/>
      <c r="CM37" s="1716"/>
      <c r="CN37" s="1716"/>
      <c r="CO37" s="1716"/>
      <c r="CP37" s="1716"/>
      <c r="CQ37" s="1716"/>
      <c r="CR37" s="1716"/>
      <c r="CS37" s="2"/>
      <c r="CT37" s="2"/>
      <c r="CU37" s="2"/>
      <c r="CV37" s="2"/>
      <c r="CW37" s="2"/>
      <c r="CX37" s="2"/>
      <c r="CY37" s="2"/>
      <c r="CZ37" s="2"/>
      <c r="DA37" s="1532" t="s">
        <v>938</v>
      </c>
      <c r="DB37" s="1533" t="s">
        <v>939</v>
      </c>
      <c r="DC37" s="1532" t="s">
        <v>940</v>
      </c>
      <c r="DD37" s="1638" t="s">
        <v>941</v>
      </c>
      <c r="DE37" s="1639" t="s">
        <v>942</v>
      </c>
      <c r="DF37" s="1640" t="s">
        <v>943</v>
      </c>
      <c r="DG37" s="1641" t="s">
        <v>944</v>
      </c>
      <c r="DH37" s="1642" t="s">
        <v>945</v>
      </c>
      <c r="DI37" s="2"/>
      <c r="DJ37" s="1626" t="s">
        <v>897</v>
      </c>
      <c r="DK37" s="1627" t="s">
        <v>897</v>
      </c>
      <c r="DL37" s="1533" t="s">
        <v>946</v>
      </c>
      <c r="DM37" s="1626" t="s">
        <v>946</v>
      </c>
      <c r="DN37" s="1532">
        <v>51</v>
      </c>
      <c r="DO37" s="2"/>
      <c r="DP37" s="6">
        <v>1</v>
      </c>
      <c r="DQ37" s="268"/>
      <c r="DR37" s="268"/>
    </row>
    <row r="38" spans="1:122" s="1" customFormat="1" ht="15.75" customHeight="1">
      <c r="A38"/>
      <c r="B38" s="1625"/>
      <c r="C38" s="1232"/>
      <c r="D38" s="1232"/>
      <c r="E38" s="1232"/>
      <c r="F38" s="1612"/>
      <c r="G38" s="1613"/>
      <c r="H38" s="253"/>
      <c r="I38" s="1614"/>
      <c r="J38" s="1615"/>
      <c r="K38" s="1615"/>
      <c r="L38" s="1616"/>
      <c r="N38" s="1625"/>
      <c r="O38" s="1232"/>
      <c r="P38" s="1232"/>
      <c r="Q38" s="1232"/>
      <c r="R38" s="1612"/>
      <c r="S38" s="1613"/>
      <c r="T38" s="253"/>
      <c r="U38" s="1614"/>
      <c r="V38" s="1615"/>
      <c r="W38" s="1615"/>
      <c r="X38" s="1616"/>
      <c r="Z38" s="108" t="str">
        <f t="shared" si="7"/>
        <v>A</v>
      </c>
      <c r="AA38" s="1232" t="str">
        <f>AA26</f>
        <v xml:space="preserve">C patisserie flan garniture Clafoutis aux cerises_2023-09-20.xlsx 10 personnes </v>
      </c>
      <c r="AB38" s="1232">
        <f>AB26</f>
        <v>10</v>
      </c>
      <c r="AC38" s="1232" t="str">
        <f>AC26</f>
        <v>personnes</v>
      </c>
      <c r="AD38" s="259"/>
      <c r="AE38" s="254"/>
      <c r="AF38" s="253" t="str">
        <f t="shared" si="6"/>
        <v/>
      </c>
      <c r="AG38" s="252">
        <v>100</v>
      </c>
      <c r="AH38" s="294" t="s">
        <v>231</v>
      </c>
      <c r="AI38" s="257">
        <v>1</v>
      </c>
      <c r="AJ38" s="1441" t="s">
        <v>1548</v>
      </c>
      <c r="AL38"/>
      <c r="AM38" s="2"/>
      <c r="AN38" s="1716"/>
      <c r="AO38" s="205" t="s">
        <v>214</v>
      </c>
      <c r="AP38"/>
      <c r="AQ38" s="2130" t="s">
        <v>247</v>
      </c>
      <c r="AR38" s="2130"/>
      <c r="AS38" s="1716"/>
      <c r="AT38" s="2130" t="s">
        <v>1059</v>
      </c>
      <c r="AU38" s="2130"/>
      <c r="AV38" s="1716"/>
      <c r="AW38" s="2098" t="s">
        <v>246</v>
      </c>
      <c r="AX38" s="2098"/>
      <c r="AY38" s="1716"/>
      <c r="AZ38" s="2098" t="s">
        <v>1060</v>
      </c>
      <c r="BA38" s="2098"/>
      <c r="BB38" s="1716"/>
      <c r="BC38" s="2122" t="s">
        <v>46</v>
      </c>
      <c r="BD38" s="2122"/>
      <c r="BE38" s="1716"/>
      <c r="BF38" s="2122" t="s">
        <v>1061</v>
      </c>
      <c r="BG38" s="2122"/>
      <c r="BH38" s="1716"/>
      <c r="BI38" s="2100" t="s">
        <v>74</v>
      </c>
      <c r="BJ38" s="2100"/>
      <c r="BK38" s="1716"/>
      <c r="BL38" s="2100" t="s">
        <v>1062</v>
      </c>
      <c r="BM38" s="2100"/>
      <c r="BN38" s="1716"/>
      <c r="BO38" s="2105" t="s">
        <v>1063</v>
      </c>
      <c r="BP38" s="2105"/>
      <c r="BQ38" s="1716"/>
      <c r="BR38" s="2105" t="s">
        <v>1064</v>
      </c>
      <c r="BS38" s="2105"/>
      <c r="BT38" s="1716"/>
      <c r="BU38" s="2106" t="s">
        <v>251</v>
      </c>
      <c r="BV38" s="2106"/>
      <c r="BW38" s="1716"/>
      <c r="BX38" s="2106" t="s">
        <v>1065</v>
      </c>
      <c r="BY38" s="2106"/>
      <c r="BZ38" s="1716"/>
      <c r="CA38" s="2102" t="s">
        <v>1013</v>
      </c>
      <c r="CB38" s="2102"/>
      <c r="CC38" s="1716"/>
      <c r="CD38" s="2102" t="s">
        <v>1014</v>
      </c>
      <c r="CE38" s="2102"/>
      <c r="CF38" s="1716"/>
      <c r="CG38" s="2103" t="s">
        <v>1066</v>
      </c>
      <c r="CH38" s="2103"/>
      <c r="CI38" s="1716"/>
      <c r="CJ38" s="2103" t="s">
        <v>1067</v>
      </c>
      <c r="CK38" s="2103"/>
      <c r="CL38" s="1716"/>
      <c r="CM38" s="2104" t="s">
        <v>1068</v>
      </c>
      <c r="CN38" s="2104"/>
      <c r="CO38" s="1716"/>
      <c r="CP38" s="2104" t="s">
        <v>1069</v>
      </c>
      <c r="CQ38" s="2104"/>
      <c r="CR38" s="1716"/>
      <c r="CS38" s="2"/>
      <c r="CT38" s="2"/>
      <c r="CU38" s="2"/>
      <c r="CV38" s="2"/>
      <c r="CW38" s="2"/>
      <c r="CX38" s="2"/>
      <c r="CY38" s="2"/>
      <c r="CZ38" s="2"/>
      <c r="DA38" s="1643" t="s">
        <v>949</v>
      </c>
      <c r="DB38" s="1533" t="s">
        <v>788</v>
      </c>
      <c r="DC38" s="1532" t="s">
        <v>950</v>
      </c>
      <c r="DD38" s="1643" t="s">
        <v>950</v>
      </c>
      <c r="DE38" s="1532">
        <v>0</v>
      </c>
      <c r="DF38" s="1532">
        <v>0</v>
      </c>
      <c r="DG38" s="1532">
        <v>0</v>
      </c>
      <c r="DH38" s="1642" t="s">
        <v>951</v>
      </c>
      <c r="DI38" s="2"/>
      <c r="DJ38" s="1632" t="s">
        <v>913</v>
      </c>
      <c r="DK38" s="1633" t="s">
        <v>913</v>
      </c>
      <c r="DL38" s="1533" t="s">
        <v>952</v>
      </c>
      <c r="DM38" s="1632" t="s">
        <v>952</v>
      </c>
      <c r="DN38" s="1532">
        <v>51</v>
      </c>
      <c r="DO38" s="2"/>
      <c r="DP38" s="6">
        <v>1</v>
      </c>
      <c r="DQ38" s="268"/>
      <c r="DR38" s="268"/>
    </row>
    <row r="39" spans="1:122" s="1" customFormat="1" ht="15.75" customHeight="1" thickBot="1">
      <c r="A39"/>
      <c r="B39" s="1625"/>
      <c r="C39" s="1232"/>
      <c r="D39" s="1232"/>
      <c r="E39" s="1232"/>
      <c r="F39" s="1612"/>
      <c r="G39" s="1613"/>
      <c r="H39" s="253"/>
      <c r="I39" s="1614"/>
      <c r="J39" s="1615"/>
      <c r="K39" s="1615"/>
      <c r="L39" s="1616"/>
      <c r="N39" s="1625"/>
      <c r="O39" s="1232"/>
      <c r="P39" s="1232"/>
      <c r="Q39" s="1232"/>
      <c r="R39" s="1612"/>
      <c r="S39" s="1613"/>
      <c r="T39" s="253"/>
      <c r="U39" s="1614"/>
      <c r="V39" s="1615"/>
      <c r="W39" s="1615"/>
      <c r="X39" s="1616"/>
      <c r="Z39" s="108" t="str">
        <f t="shared" si="7"/>
        <v>►</v>
      </c>
      <c r="AA39" s="1232" t="str">
        <f>AA26</f>
        <v xml:space="preserve">C patisserie flan garniture Clafoutis aux cerises_2023-09-20.xlsx 10 personnes </v>
      </c>
      <c r="AB39" s="1232">
        <f>AB26</f>
        <v>10</v>
      </c>
      <c r="AC39" s="1232" t="str">
        <f>AC26</f>
        <v>personnes</v>
      </c>
      <c r="AD39" s="259"/>
      <c r="AE39" s="271"/>
      <c r="AF39" s="253" t="str">
        <f t="shared" si="6"/>
        <v/>
      </c>
      <c r="AG39" s="252"/>
      <c r="AH39" s="270"/>
      <c r="AI39" s="257">
        <v>1</v>
      </c>
      <c r="AJ39" s="1441"/>
      <c r="AL39"/>
      <c r="AM39" s="2"/>
      <c r="AN39" s="1716"/>
      <c r="AO39"/>
      <c r="AP39"/>
      <c r="AQ39" s="1716"/>
      <c r="AR39" s="1716"/>
      <c r="AS39" s="1716"/>
      <c r="AT39" s="1716"/>
      <c r="AU39" s="1716"/>
      <c r="AV39" s="1716"/>
      <c r="AW39" s="1716"/>
      <c r="AX39" s="1716"/>
      <c r="AY39" s="1716"/>
      <c r="AZ39" s="1716"/>
      <c r="BA39" s="1716"/>
      <c r="BB39" s="1716"/>
      <c r="BC39" s="1716"/>
      <c r="BD39" s="1716"/>
      <c r="BE39" s="1716"/>
      <c r="BF39" s="1716"/>
      <c r="BG39" s="1716"/>
      <c r="BH39" s="1716"/>
      <c r="BI39" s="1716"/>
      <c r="BJ39" s="1716"/>
      <c r="BK39" s="1716"/>
      <c r="BL39" s="1716"/>
      <c r="BM39" s="1716"/>
      <c r="BN39" s="1716"/>
      <c r="BO39" s="1716"/>
      <c r="BP39" s="1716"/>
      <c r="BQ39" s="1716"/>
      <c r="BR39" s="1716"/>
      <c r="BS39" s="1716"/>
      <c r="BT39" s="1716"/>
      <c r="BU39" s="1716"/>
      <c r="BV39" s="1716"/>
      <c r="BW39" s="1716"/>
      <c r="BX39" s="1716"/>
      <c r="BY39" s="1716"/>
      <c r="BZ39" s="1716"/>
      <c r="CA39" s="1716"/>
      <c r="CB39" s="1716"/>
      <c r="CC39" s="1716"/>
      <c r="CD39" s="1716"/>
      <c r="CE39" s="1716"/>
      <c r="CF39" s="1716"/>
      <c r="CG39" s="1716"/>
      <c r="CH39" s="1716"/>
      <c r="CI39" s="1716"/>
      <c r="CJ39" s="1716"/>
      <c r="CK39" s="1716"/>
      <c r="CL39" s="1716"/>
      <c r="CM39" s="1716"/>
      <c r="CN39" s="1716"/>
      <c r="CO39" s="1716"/>
      <c r="CP39" s="1716"/>
      <c r="CQ39" s="1716"/>
      <c r="CR39" s="1716"/>
      <c r="CS39" s="2"/>
      <c r="CT39" s="2"/>
      <c r="CU39" s="2"/>
      <c r="CV39" s="2"/>
      <c r="CW39" s="2"/>
      <c r="CX39" s="2"/>
      <c r="CY39" s="2"/>
      <c r="CZ39" s="2"/>
      <c r="DA39" s="1532" t="s">
        <v>967</v>
      </c>
      <c r="DB39" s="1551" t="s">
        <v>797</v>
      </c>
      <c r="DC39" s="1532" t="s">
        <v>968</v>
      </c>
      <c r="DD39" s="1532" t="s">
        <v>968</v>
      </c>
      <c r="DE39" s="1532">
        <v>255</v>
      </c>
      <c r="DF39" s="1532">
        <v>255</v>
      </c>
      <c r="DG39" s="1532">
        <v>255</v>
      </c>
      <c r="DH39" s="1642" t="s">
        <v>969</v>
      </c>
      <c r="DI39" s="2"/>
      <c r="DJ39" s="1634" t="s">
        <v>918</v>
      </c>
      <c r="DK39" s="1635" t="s">
        <v>918</v>
      </c>
      <c r="DL39" s="1533" t="s">
        <v>970</v>
      </c>
      <c r="DM39" s="1634" t="s">
        <v>970</v>
      </c>
      <c r="DN39" s="1532">
        <v>153</v>
      </c>
      <c r="DO39" s="2"/>
      <c r="DP39" s="6">
        <v>1</v>
      </c>
      <c r="DQ39" s="268"/>
      <c r="DR39" s="268"/>
    </row>
    <row r="40" spans="1:122" s="1" customFormat="1" ht="16.5" customHeight="1">
      <c r="A40"/>
      <c r="B40" s="1644"/>
      <c r="C40" s="256"/>
      <c r="D40" s="1645"/>
      <c r="E40" s="1646"/>
      <c r="F40" s="1647"/>
      <c r="G40" s="1648"/>
      <c r="H40" s="1648"/>
      <c r="I40" s="1648"/>
      <c r="J40" s="1649"/>
      <c r="K40" s="1650"/>
      <c r="L40" s="1651"/>
      <c r="N40" s="1644"/>
      <c r="O40" s="256"/>
      <c r="P40" s="1645"/>
      <c r="Q40" s="1646"/>
      <c r="R40" s="1647"/>
      <c r="S40" s="1648"/>
      <c r="T40" s="1648"/>
      <c r="U40" s="1648"/>
      <c r="V40" s="1649"/>
      <c r="W40" s="1650"/>
      <c r="X40" s="1651"/>
      <c r="Z40" s="108" t="str">
        <f t="shared" si="7"/>
        <v>►</v>
      </c>
      <c r="AA40" s="1232" t="str">
        <f>AA26</f>
        <v xml:space="preserve">C patisserie flan garniture Clafoutis aux cerises_2023-09-20.xlsx 10 personnes </v>
      </c>
      <c r="AB40" s="1232">
        <f>AB26</f>
        <v>10</v>
      </c>
      <c r="AC40" s="1232" t="str">
        <f>AC26</f>
        <v>personnes</v>
      </c>
      <c r="AD40" s="259"/>
      <c r="AE40" s="271"/>
      <c r="AF40" s="253" t="str">
        <f t="shared" si="6"/>
        <v/>
      </c>
      <c r="AG40" s="252"/>
      <c r="AH40" s="270"/>
      <c r="AI40" s="257">
        <v>1</v>
      </c>
      <c r="AJ40" s="1441"/>
      <c r="AL40"/>
      <c r="AM40" s="2"/>
      <c r="AN40" s="1716"/>
      <c r="AO40" s="205" t="s">
        <v>214</v>
      </c>
      <c r="AP40"/>
      <c r="AQ40" s="2131" t="s">
        <v>243</v>
      </c>
      <c r="AR40" s="2131"/>
      <c r="AS40" s="1716"/>
      <c r="AT40" s="2131" t="s">
        <v>1071</v>
      </c>
      <c r="AU40" s="2131"/>
      <c r="AV40" s="1716"/>
      <c r="AW40" s="2118" t="s">
        <v>242</v>
      </c>
      <c r="AX40" s="2118"/>
      <c r="AY40" s="1716"/>
      <c r="AZ40" s="2119" t="s">
        <v>1072</v>
      </c>
      <c r="BA40" s="2119"/>
      <c r="BB40" s="1716"/>
      <c r="BC40" s="2122" t="s">
        <v>35</v>
      </c>
      <c r="BD40" s="2122"/>
      <c r="BE40" s="1716"/>
      <c r="BF40" s="2099" t="s">
        <v>1073</v>
      </c>
      <c r="BG40" s="2099"/>
      <c r="BH40" s="1716"/>
      <c r="BI40" s="2112" t="s">
        <v>69</v>
      </c>
      <c r="BJ40" s="2112"/>
      <c r="BK40" s="1716"/>
      <c r="BL40" s="2113" t="s">
        <v>1074</v>
      </c>
      <c r="BM40" s="2113"/>
      <c r="BN40" s="1716"/>
      <c r="BO40" s="1716"/>
      <c r="BP40" s="1716"/>
      <c r="BQ40" s="1716"/>
      <c r="BR40" s="1716"/>
      <c r="BS40" s="1716"/>
      <c r="BT40" s="1716"/>
      <c r="BU40" s="2106" t="s">
        <v>245</v>
      </c>
      <c r="BV40" s="2106"/>
      <c r="BW40" s="1716"/>
      <c r="BX40" s="2106" t="s">
        <v>1075</v>
      </c>
      <c r="BY40" s="2106"/>
      <c r="BZ40" s="1716"/>
      <c r="CA40" s="2102" t="s">
        <v>1032</v>
      </c>
      <c r="CB40" s="2102"/>
      <c r="CC40" s="1716"/>
      <c r="CD40" s="2102" t="s">
        <v>1033</v>
      </c>
      <c r="CE40" s="2102"/>
      <c r="CF40" s="1716"/>
      <c r="CG40" s="2103" t="s">
        <v>1076</v>
      </c>
      <c r="CH40" s="2103"/>
      <c r="CI40" s="1716"/>
      <c r="CJ40" s="2103" t="s">
        <v>1077</v>
      </c>
      <c r="CK40" s="2103"/>
      <c r="CL40" s="1716"/>
      <c r="CM40" s="2104" t="s">
        <v>1078</v>
      </c>
      <c r="CN40" s="2104"/>
      <c r="CO40" s="1716"/>
      <c r="CP40" s="2104" t="s">
        <v>1079</v>
      </c>
      <c r="CQ40" s="2104"/>
      <c r="CR40" s="1716"/>
      <c r="CS40" s="2"/>
      <c r="CT40" s="2"/>
      <c r="CU40" s="2"/>
      <c r="CV40" s="2"/>
      <c r="CW40" s="2"/>
      <c r="CX40" s="2"/>
      <c r="CY40" s="2"/>
      <c r="CZ40" s="2"/>
      <c r="DA40" s="1560" t="s">
        <v>972</v>
      </c>
      <c r="DB40" s="1561" t="s">
        <v>818</v>
      </c>
      <c r="DC40" s="1532" t="s">
        <v>973</v>
      </c>
      <c r="DD40" s="1560" t="s">
        <v>973</v>
      </c>
      <c r="DE40" s="1532">
        <v>255</v>
      </c>
      <c r="DF40" s="1532">
        <v>0</v>
      </c>
      <c r="DG40" s="1532">
        <v>0</v>
      </c>
      <c r="DH40" s="1642" t="s">
        <v>974</v>
      </c>
      <c r="DI40" s="2"/>
      <c r="DJ40" s="1636" t="s">
        <v>923</v>
      </c>
      <c r="DK40" s="1637" t="s">
        <v>923</v>
      </c>
      <c r="DL40" s="1533" t="s">
        <v>975</v>
      </c>
      <c r="DM40" s="1636" t="s">
        <v>975</v>
      </c>
      <c r="DN40" s="1532">
        <v>255</v>
      </c>
      <c r="DO40" s="2"/>
      <c r="DP40" s="6">
        <v>1</v>
      </c>
      <c r="DQ40" s="268"/>
      <c r="DR40" s="268"/>
    </row>
    <row r="41" spans="1:122" s="1" customFormat="1" ht="19.5" thickBot="1">
      <c r="A41"/>
      <c r="B41" s="1644"/>
      <c r="C41" s="256"/>
      <c r="D41" s="1652"/>
      <c r="E41" s="1652"/>
      <c r="F41" s="1645"/>
      <c r="G41" s="1648"/>
      <c r="H41" s="1648"/>
      <c r="I41" s="1648"/>
      <c r="J41" s="1649"/>
      <c r="K41" s="1650"/>
      <c r="L41" s="1653"/>
      <c r="N41" s="1644"/>
      <c r="O41" s="256"/>
      <c r="P41" s="1652"/>
      <c r="Q41" s="1652"/>
      <c r="R41" s="1645"/>
      <c r="S41" s="1648"/>
      <c r="T41" s="1648"/>
      <c r="U41" s="1648"/>
      <c r="V41" s="1649"/>
      <c r="W41" s="1650"/>
      <c r="X41" s="1653"/>
      <c r="Z41" s="108" t="str">
        <f t="shared" si="7"/>
        <v>►</v>
      </c>
      <c r="AA41" s="1232" t="str">
        <f>AA26</f>
        <v xml:space="preserve">C patisserie flan garniture Clafoutis aux cerises_2023-09-20.xlsx 10 personnes </v>
      </c>
      <c r="AB41" s="1232">
        <f>AB26</f>
        <v>10</v>
      </c>
      <c r="AC41" s="1232" t="str">
        <f>AC26</f>
        <v>personnes</v>
      </c>
      <c r="AD41" s="259"/>
      <c r="AE41" s="271"/>
      <c r="AF41" s="253" t="str">
        <f t="shared" si="6"/>
        <v/>
      </c>
      <c r="AG41" s="252"/>
      <c r="AH41" s="270"/>
      <c r="AI41" s="257">
        <v>1</v>
      </c>
      <c r="AJ41" s="1441"/>
      <c r="AL41"/>
      <c r="AM41" s="2"/>
      <c r="AN41" s="1716"/>
      <c r="AO41"/>
      <c r="AP41"/>
      <c r="AQ41" s="1716"/>
      <c r="AR41" s="1716"/>
      <c r="AS41" s="1716"/>
      <c r="AT41" s="1716"/>
      <c r="AU41" s="1716"/>
      <c r="AV41" s="1716"/>
      <c r="AW41" s="1716"/>
      <c r="AX41" s="1716"/>
      <c r="AY41" s="1716"/>
      <c r="AZ41" s="1716"/>
      <c r="BA41" s="1716"/>
      <c r="BB41" s="1716"/>
      <c r="BC41" s="1716"/>
      <c r="BD41" s="1716"/>
      <c r="BE41" s="1716"/>
      <c r="BF41" s="1716"/>
      <c r="BG41" s="1716"/>
      <c r="BH41" s="1716"/>
      <c r="BI41" s="1716"/>
      <c r="BJ41" s="1716"/>
      <c r="BK41" s="1716"/>
      <c r="BL41" s="1716"/>
      <c r="BM41" s="1716"/>
      <c r="BN41" s="1716"/>
      <c r="BO41" s="1716"/>
      <c r="BP41" s="1716"/>
      <c r="BQ41" s="1716"/>
      <c r="BR41" s="1716"/>
      <c r="BS41" s="1716"/>
      <c r="BT41" s="1716"/>
      <c r="BU41" s="1716"/>
      <c r="BV41" s="1716"/>
      <c r="BW41" s="1716"/>
      <c r="BX41" s="1716"/>
      <c r="BY41" s="1716"/>
      <c r="BZ41" s="1716"/>
      <c r="CA41" s="1716"/>
      <c r="CB41" s="1716"/>
      <c r="CC41" s="1716"/>
      <c r="CD41" s="1716"/>
      <c r="CE41" s="1716"/>
      <c r="CF41" s="1716"/>
      <c r="CG41" s="1716"/>
      <c r="CH41" s="1716"/>
      <c r="CI41" s="1716"/>
      <c r="CJ41" s="1716"/>
      <c r="CK41" s="1716"/>
      <c r="CL41" s="1716"/>
      <c r="CM41" s="1716"/>
      <c r="CN41" s="1716"/>
      <c r="CO41" s="1716"/>
      <c r="CP41" s="1716"/>
      <c r="CQ41" s="1716"/>
      <c r="CR41" s="1716"/>
      <c r="CS41" s="2"/>
      <c r="CT41" s="2"/>
      <c r="CU41" s="2"/>
      <c r="CV41" s="2"/>
      <c r="CW41" s="2"/>
      <c r="CX41" s="2"/>
      <c r="CY41" s="2"/>
      <c r="CZ41" s="2"/>
      <c r="DA41" s="1570" t="s">
        <v>943</v>
      </c>
      <c r="DB41" s="1571" t="s">
        <v>827</v>
      </c>
      <c r="DC41" s="1532" t="s">
        <v>978</v>
      </c>
      <c r="DD41" s="1570" t="s">
        <v>978</v>
      </c>
      <c r="DE41" s="1532">
        <v>0</v>
      </c>
      <c r="DF41" s="1532">
        <v>255</v>
      </c>
      <c r="DG41" s="1532">
        <v>0</v>
      </c>
      <c r="DH41" s="1642" t="s">
        <v>979</v>
      </c>
      <c r="DI41" s="2"/>
      <c r="DJ41" s="1538" t="s">
        <v>783</v>
      </c>
      <c r="DK41" s="1539" t="s">
        <v>783</v>
      </c>
      <c r="DL41" s="1533" t="s">
        <v>980</v>
      </c>
      <c r="DM41" s="1538" t="s">
        <v>980</v>
      </c>
      <c r="DN41" s="1532">
        <v>255</v>
      </c>
      <c r="DO41" s="2"/>
      <c r="DP41" s="6">
        <v>1</v>
      </c>
      <c r="DQ41" s="268"/>
      <c r="DR41" s="268"/>
    </row>
    <row r="42" spans="1:122" s="1" customFormat="1" ht="21" customHeight="1">
      <c r="A42"/>
      <c r="B42" s="1644"/>
      <c r="C42" s="256"/>
      <c r="D42" s="1645"/>
      <c r="E42" s="1646"/>
      <c r="F42" s="1647"/>
      <c r="G42" s="1648"/>
      <c r="H42" s="1648"/>
      <c r="I42" s="1648"/>
      <c r="J42" s="1649"/>
      <c r="K42" s="1650"/>
      <c r="L42" s="1651"/>
      <c r="N42" s="1644"/>
      <c r="O42" s="256"/>
      <c r="P42" s="1645"/>
      <c r="Q42" s="1646"/>
      <c r="R42" s="1647"/>
      <c r="S42" s="1648"/>
      <c r="T42" s="1648"/>
      <c r="U42" s="1648"/>
      <c r="V42" s="1649"/>
      <c r="W42" s="1650"/>
      <c r="X42" s="1651"/>
      <c r="Z42" s="108" t="str">
        <f t="shared" si="7"/>
        <v>►</v>
      </c>
      <c r="AA42" s="1232" t="str">
        <f>AA26</f>
        <v xml:space="preserve">C patisserie flan garniture Clafoutis aux cerises_2023-09-20.xlsx 10 personnes </v>
      </c>
      <c r="AB42" s="1232">
        <f>AB26</f>
        <v>10</v>
      </c>
      <c r="AC42" s="1232" t="str">
        <f>AC26</f>
        <v>personnes</v>
      </c>
      <c r="AD42" s="259"/>
      <c r="AE42" s="254"/>
      <c r="AF42" s="253" t="str">
        <f t="shared" si="6"/>
        <v/>
      </c>
      <c r="AG42" s="252"/>
      <c r="AH42" s="258"/>
      <c r="AI42" s="257">
        <v>1</v>
      </c>
      <c r="AJ42" s="1441"/>
      <c r="AL42"/>
      <c r="AM42" s="2"/>
      <c r="AN42" s="1716"/>
      <c r="AO42" s="205" t="s">
        <v>214</v>
      </c>
      <c r="AP42"/>
      <c r="AQ42" s="2132" t="s">
        <v>239</v>
      </c>
      <c r="AR42" s="2132"/>
      <c r="AS42" s="1716"/>
      <c r="AT42" s="2133" t="s">
        <v>1085</v>
      </c>
      <c r="AU42" s="2133"/>
      <c r="AV42" s="1716"/>
      <c r="AW42" s="2098" t="s">
        <v>238</v>
      </c>
      <c r="AX42" s="2098"/>
      <c r="AY42" s="1716"/>
      <c r="AZ42" s="2098" t="s">
        <v>1086</v>
      </c>
      <c r="BA42" s="2098"/>
      <c r="BB42" s="1716"/>
      <c r="BC42" s="2122" t="s">
        <v>13</v>
      </c>
      <c r="BD42" s="2122"/>
      <c r="BE42" s="1716"/>
      <c r="BF42" s="2099" t="s">
        <v>1087</v>
      </c>
      <c r="BG42" s="2099"/>
      <c r="BH42" s="1716"/>
      <c r="BI42" s="2100" t="s">
        <v>63</v>
      </c>
      <c r="BJ42" s="2100"/>
      <c r="BK42" s="1716"/>
      <c r="BL42" s="2100" t="s">
        <v>694</v>
      </c>
      <c r="BM42" s="2100"/>
      <c r="BN42" s="1716"/>
      <c r="BO42" s="1716"/>
      <c r="BP42" s="1716"/>
      <c r="BQ42" s="1716"/>
      <c r="BR42" s="1716"/>
      <c r="BS42" s="1716"/>
      <c r="BT42" s="1716"/>
      <c r="BU42" s="2106" t="s">
        <v>207</v>
      </c>
      <c r="BV42" s="2106"/>
      <c r="BW42" s="1716"/>
      <c r="BX42" s="2106" t="s">
        <v>1088</v>
      </c>
      <c r="BY42" s="2106"/>
      <c r="BZ42" s="1716"/>
      <c r="CA42" s="2102" t="s">
        <v>1089</v>
      </c>
      <c r="CB42" s="2102"/>
      <c r="CC42" s="1716"/>
      <c r="CD42" s="2102" t="s">
        <v>1090</v>
      </c>
      <c r="CE42" s="2102"/>
      <c r="CF42" s="1716"/>
      <c r="CG42" s="2103" t="s">
        <v>1091</v>
      </c>
      <c r="CH42" s="2103"/>
      <c r="CI42" s="1716"/>
      <c r="CJ42" s="2103" t="s">
        <v>1092</v>
      </c>
      <c r="CK42" s="2103"/>
      <c r="CL42" s="1716"/>
      <c r="CM42" s="2104" t="s">
        <v>1093</v>
      </c>
      <c r="CN42" s="2104"/>
      <c r="CO42" s="1716"/>
      <c r="CP42" s="2104" t="s">
        <v>1094</v>
      </c>
      <c r="CQ42" s="2104"/>
      <c r="CR42" s="1716"/>
      <c r="CS42" s="2"/>
      <c r="CT42" s="2"/>
      <c r="CU42" s="2"/>
      <c r="CV42" s="2"/>
      <c r="CW42" s="2"/>
      <c r="CX42" s="2"/>
      <c r="CY42" s="2"/>
      <c r="CZ42" s="2"/>
      <c r="DA42" s="1580" t="s">
        <v>944</v>
      </c>
      <c r="DB42" s="1555" t="s">
        <v>835</v>
      </c>
      <c r="DC42" s="1532" t="s">
        <v>866</v>
      </c>
      <c r="DD42" s="1580" t="s">
        <v>866</v>
      </c>
      <c r="DE42" s="1532">
        <v>0</v>
      </c>
      <c r="DF42" s="1532">
        <v>0</v>
      </c>
      <c r="DG42" s="1532">
        <v>255</v>
      </c>
      <c r="DH42" s="1642" t="s">
        <v>993</v>
      </c>
      <c r="DI42" s="2"/>
      <c r="DJ42" s="1547" t="s">
        <v>791</v>
      </c>
      <c r="DK42" s="1548" t="s">
        <v>791</v>
      </c>
      <c r="DL42" s="1533" t="s">
        <v>994</v>
      </c>
      <c r="DM42" s="1547" t="s">
        <v>994</v>
      </c>
      <c r="DN42" s="1532">
        <v>255</v>
      </c>
      <c r="DO42" s="2"/>
      <c r="DP42" s="6">
        <v>1</v>
      </c>
      <c r="DQ42" s="268"/>
      <c r="DR42" s="268"/>
    </row>
    <row r="43" spans="1:122" s="1" customFormat="1" ht="21.75" customHeight="1" thickBot="1">
      <c r="A43"/>
      <c r="B43" s="1644"/>
      <c r="C43" s="256"/>
      <c r="D43" s="1652"/>
      <c r="E43" s="1652"/>
      <c r="F43" s="1645"/>
      <c r="G43" s="1648"/>
      <c r="H43" s="1648"/>
      <c r="I43" s="1648"/>
      <c r="J43" s="1649"/>
      <c r="K43" s="1650"/>
      <c r="L43" s="1653"/>
      <c r="N43" s="1644"/>
      <c r="O43" s="256"/>
      <c r="P43" s="1652"/>
      <c r="Q43" s="1652"/>
      <c r="R43" s="1645"/>
      <c r="S43" s="1648"/>
      <c r="T43" s="1648"/>
      <c r="U43" s="1648"/>
      <c r="V43" s="1649"/>
      <c r="W43" s="1650"/>
      <c r="X43" s="1653"/>
      <c r="Z43" s="247" t="s">
        <v>11</v>
      </c>
      <c r="AA43" s="2344" t="str">
        <f>AA26</f>
        <v xml:space="preserve">C patisserie flan garniture Clafoutis aux cerises_2023-09-20.xlsx 10 personnes </v>
      </c>
      <c r="AB43" s="2327">
        <f>AB26</f>
        <v>10</v>
      </c>
      <c r="AC43" s="2328" t="str">
        <f>AC26</f>
        <v>personnes</v>
      </c>
      <c r="AD43" s="1269" t="s">
        <v>1524</v>
      </c>
      <c r="AE43" s="1219"/>
      <c r="AF43" s="1219" t="s">
        <v>66</v>
      </c>
      <c r="AG43" s="1219"/>
      <c r="AH43" s="1219"/>
      <c r="AI43" s="1219"/>
      <c r="AJ43" s="1442"/>
      <c r="AL43"/>
      <c r="AM43" s="2"/>
      <c r="AN43" s="1716"/>
      <c r="AO43"/>
      <c r="AP43"/>
      <c r="AQ43" s="1716"/>
      <c r="AR43" s="1716"/>
      <c r="AS43" s="1716"/>
      <c r="AT43" s="1716"/>
      <c r="AU43" s="1716"/>
      <c r="AV43" s="1716"/>
      <c r="AW43" s="1716"/>
      <c r="AX43" s="1716"/>
      <c r="AY43" s="1716"/>
      <c r="AZ43" s="1716"/>
      <c r="BA43" s="1716"/>
      <c r="BB43" s="1716"/>
      <c r="BC43" s="1716"/>
      <c r="BD43" s="1716"/>
      <c r="BE43" s="1716"/>
      <c r="BF43" s="1716"/>
      <c r="BG43" s="1716"/>
      <c r="BH43" s="1716"/>
      <c r="BI43" s="1716"/>
      <c r="BJ43" s="1716"/>
      <c r="BK43" s="1716"/>
      <c r="BL43" s="1716"/>
      <c r="BM43" s="1716"/>
      <c r="BN43" s="1716"/>
      <c r="BO43" s="1716"/>
      <c r="BP43" s="1716"/>
      <c r="BQ43" s="1716"/>
      <c r="BR43" s="1716"/>
      <c r="BS43" s="1716"/>
      <c r="BT43" s="1716"/>
      <c r="BU43" s="1716"/>
      <c r="BV43" s="1716"/>
      <c r="BW43" s="1716"/>
      <c r="BX43" s="1716"/>
      <c r="BY43" s="1716"/>
      <c r="BZ43" s="1716"/>
      <c r="CA43" s="1716"/>
      <c r="CB43" s="1716"/>
      <c r="CC43" s="1716"/>
      <c r="CD43" s="1716"/>
      <c r="CE43" s="1716"/>
      <c r="CF43" s="1716"/>
      <c r="CG43" s="1716"/>
      <c r="CH43" s="1716"/>
      <c r="CI43" s="1716"/>
      <c r="CJ43" s="1716"/>
      <c r="CK43" s="1716"/>
      <c r="CL43" s="1716"/>
      <c r="CM43" s="1716"/>
      <c r="CN43" s="1716"/>
      <c r="CO43" s="1716"/>
      <c r="CP43" s="1716"/>
      <c r="CQ43" s="1716"/>
      <c r="CR43" s="1716"/>
      <c r="CS43" s="2"/>
      <c r="CT43" s="2"/>
      <c r="CU43" s="2"/>
      <c r="CV43" s="2"/>
      <c r="CW43" s="2"/>
      <c r="CX43" s="2"/>
      <c r="CY43" s="2"/>
      <c r="CZ43" s="2"/>
      <c r="DA43" s="1558" t="s">
        <v>996</v>
      </c>
      <c r="DB43" s="1559" t="s">
        <v>855</v>
      </c>
      <c r="DC43" s="1532" t="s">
        <v>802</v>
      </c>
      <c r="DD43" s="1558" t="s">
        <v>802</v>
      </c>
      <c r="DE43" s="1532">
        <v>255</v>
      </c>
      <c r="DF43" s="1532">
        <v>255</v>
      </c>
      <c r="DG43" s="1532">
        <v>0</v>
      </c>
      <c r="DH43" s="1642" t="s">
        <v>997</v>
      </c>
      <c r="DI43" s="2"/>
      <c r="DJ43" s="1556" t="s">
        <v>800</v>
      </c>
      <c r="DK43" s="1557" t="s">
        <v>800</v>
      </c>
      <c r="DL43" s="1533" t="s">
        <v>998</v>
      </c>
      <c r="DM43" s="1556" t="s">
        <v>998</v>
      </c>
      <c r="DN43" s="1532">
        <v>102</v>
      </c>
      <c r="DO43" s="2"/>
      <c r="DP43" s="6">
        <v>1</v>
      </c>
      <c r="DQ43" s="268"/>
      <c r="DR43" s="268"/>
    </row>
    <row r="44" spans="1:122" s="1" customFormat="1" ht="17.25" customHeight="1">
      <c r="A44"/>
      <c r="B44" s="1644"/>
      <c r="C44" s="256"/>
      <c r="D44" s="1645"/>
      <c r="E44" s="1646"/>
      <c r="F44" s="1647"/>
      <c r="G44" s="1648"/>
      <c r="H44" s="1648"/>
      <c r="I44" s="1648"/>
      <c r="J44" s="1649"/>
      <c r="K44" s="1650"/>
      <c r="L44" s="1651"/>
      <c r="N44" s="1644"/>
      <c r="O44" s="256"/>
      <c r="P44" s="1645"/>
      <c r="Q44" s="1646"/>
      <c r="R44" s="1647"/>
      <c r="S44" s="1647"/>
      <c r="T44" s="1647"/>
      <c r="U44" s="1648"/>
      <c r="V44" s="1649"/>
      <c r="W44" s="1650"/>
      <c r="X44" s="1651"/>
      <c r="Z44" s="1644"/>
      <c r="AA44" s="256"/>
      <c r="AB44" s="1645"/>
      <c r="AC44" s="1646"/>
      <c r="AD44" s="1647"/>
      <c r="AE44" s="1648"/>
      <c r="AF44" s="1648"/>
      <c r="AG44" s="1648"/>
      <c r="AH44" s="1649"/>
      <c r="AI44" s="1650"/>
      <c r="AJ44" s="1651"/>
      <c r="AL44"/>
      <c r="AM44" s="2"/>
      <c r="AN44" s="1716"/>
      <c r="AO44" s="205" t="s">
        <v>214</v>
      </c>
      <c r="AP44"/>
      <c r="AQ44" s="2106" t="s">
        <v>234</v>
      </c>
      <c r="AR44" s="2106"/>
      <c r="AS44" s="1716"/>
      <c r="AT44" s="2106" t="s">
        <v>1095</v>
      </c>
      <c r="AU44" s="2106"/>
      <c r="AV44" s="1716"/>
      <c r="AW44" s="2098" t="s">
        <v>233</v>
      </c>
      <c r="AX44" s="2098"/>
      <c r="AY44" s="1716"/>
      <c r="AZ44" s="2098" t="s">
        <v>1096</v>
      </c>
      <c r="BA44" s="2098"/>
      <c r="BB44" s="1716"/>
      <c r="BC44" s="2122" t="s">
        <v>6</v>
      </c>
      <c r="BD44" s="2122"/>
      <c r="BE44" s="1716"/>
      <c r="BF44" s="2099" t="s">
        <v>1097</v>
      </c>
      <c r="BG44" s="2099"/>
      <c r="BH44" s="1716"/>
      <c r="BI44" s="1716"/>
      <c r="BJ44" s="1716"/>
      <c r="BK44" s="1716"/>
      <c r="BL44" s="1716"/>
      <c r="BM44" s="1716"/>
      <c r="BN44" s="1716"/>
      <c r="BO44" s="1716"/>
      <c r="BP44" s="1716"/>
      <c r="BQ44" s="1716"/>
      <c r="BR44" s="1716"/>
      <c r="BS44" s="1716"/>
      <c r="BT44" s="1716"/>
      <c r="BU44" s="2106" t="s">
        <v>237</v>
      </c>
      <c r="BV44" s="2106"/>
      <c r="BW44" s="1716"/>
      <c r="BX44" s="2106" t="s">
        <v>1098</v>
      </c>
      <c r="BY44" s="2106"/>
      <c r="BZ44" s="1716"/>
      <c r="CA44" s="2102" t="s">
        <v>1051</v>
      </c>
      <c r="CB44" s="2102"/>
      <c r="CC44" s="1716"/>
      <c r="CD44" s="2102" t="s">
        <v>1052</v>
      </c>
      <c r="CE44" s="2102"/>
      <c r="CF44" s="1716"/>
      <c r="CG44" s="2103" t="s">
        <v>1099</v>
      </c>
      <c r="CH44" s="2103"/>
      <c r="CI44" s="1716"/>
      <c r="CJ44" s="2103" t="s">
        <v>1100</v>
      </c>
      <c r="CK44" s="2103"/>
      <c r="CL44" s="1716"/>
      <c r="CM44" s="2104" t="s">
        <v>1101</v>
      </c>
      <c r="CN44" s="2104"/>
      <c r="CO44" s="1716"/>
      <c r="CP44" s="2104" t="s">
        <v>1102</v>
      </c>
      <c r="CQ44" s="2104"/>
      <c r="CR44" s="1716"/>
      <c r="CS44" s="2"/>
      <c r="CT44" s="2"/>
      <c r="CU44" s="2"/>
      <c r="CV44" s="2"/>
      <c r="CW44" s="2"/>
      <c r="CX44" s="2"/>
      <c r="CY44" s="2"/>
      <c r="CZ44" s="2"/>
      <c r="DA44" s="1549" t="s">
        <v>1000</v>
      </c>
      <c r="DB44" s="1550" t="s">
        <v>862</v>
      </c>
      <c r="DC44" s="1532" t="s">
        <v>793</v>
      </c>
      <c r="DD44" s="1549" t="s">
        <v>793</v>
      </c>
      <c r="DE44" s="1532">
        <v>255</v>
      </c>
      <c r="DF44" s="1532">
        <v>0</v>
      </c>
      <c r="DG44" s="1532">
        <v>255</v>
      </c>
      <c r="DH44" s="1642" t="s">
        <v>1001</v>
      </c>
      <c r="DI44" s="2"/>
      <c r="DJ44" s="1566" t="s">
        <v>821</v>
      </c>
      <c r="DK44" s="1567" t="s">
        <v>821</v>
      </c>
      <c r="DL44" s="1533" t="s">
        <v>1002</v>
      </c>
      <c r="DM44" s="1566" t="s">
        <v>1002</v>
      </c>
      <c r="DN44" s="1532">
        <v>150</v>
      </c>
      <c r="DO44" s="2"/>
      <c r="DP44" s="6">
        <v>1</v>
      </c>
      <c r="DQ44" s="268"/>
      <c r="DR44" s="268"/>
    </row>
    <row r="45" spans="1:122" s="1" customFormat="1" ht="15.75" customHeight="1" thickBot="1">
      <c r="A45"/>
      <c r="B45" s="1644"/>
      <c r="C45" s="256"/>
      <c r="D45" s="1652"/>
      <c r="E45" s="1652"/>
      <c r="F45" s="1645"/>
      <c r="G45" s="1648"/>
      <c r="H45" s="1648"/>
      <c r="I45" s="1648"/>
      <c r="J45" s="1649"/>
      <c r="K45" s="1650"/>
      <c r="L45" s="1653"/>
      <c r="N45" s="1644"/>
      <c r="O45" s="256"/>
      <c r="P45" s="1652"/>
      <c r="Q45" s="1652"/>
      <c r="R45" s="1645"/>
      <c r="S45" s="1645"/>
      <c r="T45" s="1645"/>
      <c r="U45" s="1648"/>
      <c r="V45" s="1649"/>
      <c r="W45" s="1650"/>
      <c r="X45" s="1653"/>
      <c r="Z45" s="1644"/>
      <c r="AA45" s="256"/>
      <c r="AB45" s="1652"/>
      <c r="AC45" s="1652"/>
      <c r="AD45" s="1645"/>
      <c r="AE45" s="1648"/>
      <c r="AF45" s="1648"/>
      <c r="AG45" s="1648"/>
      <c r="AH45" s="1649"/>
      <c r="AI45" s="1650"/>
      <c r="AJ45" s="1653"/>
      <c r="AL45"/>
      <c r="AM45" s="2"/>
      <c r="AN45" s="1716"/>
      <c r="AO45"/>
      <c r="AP45"/>
      <c r="AQ45" s="1716"/>
      <c r="AR45" s="1716"/>
      <c r="AS45" s="1716"/>
      <c r="AT45" s="1716"/>
      <c r="AU45" s="1716"/>
      <c r="AV45" s="1716"/>
      <c r="AW45" s="1716"/>
      <c r="AX45" s="1716"/>
      <c r="AY45" s="1716"/>
      <c r="AZ45" s="1716"/>
      <c r="BA45" s="1716"/>
      <c r="BB45" s="1716"/>
      <c r="BC45" s="1716"/>
      <c r="BD45" s="1716"/>
      <c r="BE45" s="1716"/>
      <c r="BF45" s="1716"/>
      <c r="BG45" s="1716"/>
      <c r="BH45" s="1716"/>
      <c r="BI45" s="1716"/>
      <c r="BJ45" s="1716"/>
      <c r="BK45" s="1716"/>
      <c r="BL45" s="1716"/>
      <c r="BM45" s="1716"/>
      <c r="BN45" s="1716"/>
      <c r="BO45" s="1716"/>
      <c r="BP45" s="1716"/>
      <c r="BQ45" s="1716"/>
      <c r="BR45" s="1716"/>
      <c r="BS45" s="1716"/>
      <c r="BT45" s="1716"/>
      <c r="BU45" s="1716"/>
      <c r="BV45" s="1716"/>
      <c r="BW45" s="1716"/>
      <c r="BX45" s="1716"/>
      <c r="BY45" s="1716"/>
      <c r="BZ45" s="1716"/>
      <c r="CA45" s="1716"/>
      <c r="CB45" s="1716"/>
      <c r="CC45" s="1716"/>
      <c r="CD45" s="1716"/>
      <c r="CE45" s="1716"/>
      <c r="CF45" s="1716"/>
      <c r="CG45" s="1716"/>
      <c r="CH45" s="1716"/>
      <c r="CI45" s="1716"/>
      <c r="CJ45" s="1716"/>
      <c r="CK45" s="1716"/>
      <c r="CL45" s="1716"/>
      <c r="CM45" s="1716"/>
      <c r="CN45" s="1716"/>
      <c r="CO45" s="1716"/>
      <c r="CP45" s="1716"/>
      <c r="CQ45" s="1716"/>
      <c r="CR45" s="1716"/>
      <c r="CS45" s="2"/>
      <c r="CT45" s="2"/>
      <c r="CU45" s="2"/>
      <c r="CV45" s="2"/>
      <c r="CW45" s="2"/>
      <c r="CX45" s="2"/>
      <c r="CY45" s="2"/>
      <c r="CZ45" s="2"/>
      <c r="DA45" s="1568" t="s">
        <v>1017</v>
      </c>
      <c r="DB45" s="1569" t="s">
        <v>870</v>
      </c>
      <c r="DC45" s="1532" t="s">
        <v>823</v>
      </c>
      <c r="DD45" s="1568" t="s">
        <v>823</v>
      </c>
      <c r="DE45" s="1532">
        <v>0</v>
      </c>
      <c r="DF45" s="1532">
        <v>255</v>
      </c>
      <c r="DG45" s="1532">
        <v>255</v>
      </c>
      <c r="DH45" s="1642" t="s">
        <v>1018</v>
      </c>
      <c r="DI45" s="2"/>
      <c r="DJ45" s="1576" t="s">
        <v>830</v>
      </c>
      <c r="DK45" s="1577" t="s">
        <v>830</v>
      </c>
      <c r="DL45" s="1533" t="s">
        <v>1019</v>
      </c>
      <c r="DM45" s="1576" t="s">
        <v>1019</v>
      </c>
      <c r="DN45" s="1532">
        <v>0</v>
      </c>
      <c r="DO45" s="2"/>
      <c r="DP45" s="6">
        <v>1</v>
      </c>
      <c r="DQ45" s="268"/>
      <c r="DR45" s="268"/>
    </row>
    <row r="46" spans="1:122" s="1" customFormat="1" ht="15.75" customHeight="1">
      <c r="A46"/>
      <c r="B46" s="1644"/>
      <c r="C46" s="256"/>
      <c r="D46" s="1645"/>
      <c r="E46" s="1646"/>
      <c r="F46" s="1647"/>
      <c r="G46" s="1648"/>
      <c r="H46" s="1648"/>
      <c r="I46" s="1648"/>
      <c r="J46" s="1649"/>
      <c r="K46" s="1650"/>
      <c r="L46" s="1651"/>
      <c r="N46" s="1644"/>
      <c r="O46" s="256"/>
      <c r="P46" s="1645"/>
      <c r="Q46" s="1646"/>
      <c r="R46" s="1647"/>
      <c r="S46" s="1647"/>
      <c r="T46" s="1647"/>
      <c r="U46" s="1648"/>
      <c r="V46" s="1649"/>
      <c r="W46" s="1650"/>
      <c r="X46" s="1651"/>
      <c r="Z46" s="1644"/>
      <c r="AA46" s="256"/>
      <c r="AB46" s="1645"/>
      <c r="AC46" s="1646"/>
      <c r="AD46" s="1647"/>
      <c r="AE46" s="1648"/>
      <c r="AF46" s="1648"/>
      <c r="AG46" s="1648"/>
      <c r="AH46" s="1649"/>
      <c r="AI46" s="1650"/>
      <c r="AJ46" s="1651"/>
      <c r="AL46"/>
      <c r="AM46" s="2"/>
      <c r="AN46" s="1716"/>
      <c r="AO46" s="205" t="s">
        <v>214</v>
      </c>
      <c r="AP46"/>
      <c r="AQ46" s="2134" t="s">
        <v>223</v>
      </c>
      <c r="AR46" s="2134"/>
      <c r="AS46" s="1716"/>
      <c r="AT46" s="2134" t="s">
        <v>1103</v>
      </c>
      <c r="AU46" s="2134"/>
      <c r="AV46" s="1716"/>
      <c r="AW46" s="2098" t="s">
        <v>222</v>
      </c>
      <c r="AX46" s="2098"/>
      <c r="AY46" s="1716"/>
      <c r="AZ46" s="2098" t="s">
        <v>1104</v>
      </c>
      <c r="BA46" s="2098"/>
      <c r="BB46" s="1716"/>
      <c r="BC46" s="1716"/>
      <c r="BD46" s="1716"/>
      <c r="BE46" s="1716"/>
      <c r="BF46" s="1716"/>
      <c r="BG46" s="1716"/>
      <c r="BH46" s="1716"/>
      <c r="BI46" s="1716"/>
      <c r="BJ46" s="1716"/>
      <c r="BK46" s="1716"/>
      <c r="BL46" s="1716"/>
      <c r="BM46" s="1716"/>
      <c r="BN46" s="1716"/>
      <c r="BO46" s="1716"/>
      <c r="BP46" s="1716"/>
      <c r="BQ46" s="1716"/>
      <c r="BR46" s="1716"/>
      <c r="BS46" s="1716"/>
      <c r="BT46" s="1716"/>
      <c r="BU46" s="2106" t="s">
        <v>138</v>
      </c>
      <c r="BV46" s="2106"/>
      <c r="BW46" s="1716"/>
      <c r="BX46" s="2106" t="s">
        <v>1105</v>
      </c>
      <c r="BY46" s="2106"/>
      <c r="BZ46" s="1716"/>
      <c r="CA46" s="2102" t="s">
        <v>1106</v>
      </c>
      <c r="CB46" s="2102"/>
      <c r="CC46" s="1716"/>
      <c r="CD46" s="2102" t="s">
        <v>1107</v>
      </c>
      <c r="CE46" s="2102"/>
      <c r="CF46" s="1716"/>
      <c r="CG46" s="2103" t="s">
        <v>1108</v>
      </c>
      <c r="CH46" s="2103"/>
      <c r="CI46" s="1716"/>
      <c r="CJ46" s="2103" t="s">
        <v>1109</v>
      </c>
      <c r="CK46" s="2103"/>
      <c r="CL46" s="1716"/>
      <c r="CM46" s="2104" t="s">
        <v>1110</v>
      </c>
      <c r="CN46" s="2104"/>
      <c r="CO46" s="1716"/>
      <c r="CP46" s="2104" t="s">
        <v>1111</v>
      </c>
      <c r="CQ46" s="2104"/>
      <c r="CR46" s="1716"/>
      <c r="CS46" s="2"/>
      <c r="CT46" s="2"/>
      <c r="CU46" s="2"/>
      <c r="CV46" s="2"/>
      <c r="CW46" s="2"/>
      <c r="CX46" s="2"/>
      <c r="CY46" s="2"/>
      <c r="CZ46" s="2"/>
      <c r="DA46" s="1540" t="s">
        <v>896</v>
      </c>
      <c r="DB46" s="1541" t="s">
        <v>896</v>
      </c>
      <c r="DC46" s="1532" t="s">
        <v>785</v>
      </c>
      <c r="DD46" s="1540" t="s">
        <v>785</v>
      </c>
      <c r="DE46" s="1532">
        <v>0</v>
      </c>
      <c r="DF46" s="1532">
        <v>0</v>
      </c>
      <c r="DG46" s="1532">
        <v>128</v>
      </c>
      <c r="DH46" s="1533" t="s">
        <v>896</v>
      </c>
      <c r="DI46" s="2"/>
      <c r="DJ46" s="1596" t="s">
        <v>865</v>
      </c>
      <c r="DK46" s="1597" t="s">
        <v>865</v>
      </c>
      <c r="DL46" s="1533" t="s">
        <v>1020</v>
      </c>
      <c r="DM46" s="1596" t="s">
        <v>1020</v>
      </c>
      <c r="DN46" s="1532">
        <v>51</v>
      </c>
      <c r="DO46" s="2"/>
      <c r="DP46" s="6">
        <v>1</v>
      </c>
      <c r="DQ46" s="268"/>
      <c r="DR46" s="268"/>
    </row>
    <row r="47" spans="1:122" s="1" customFormat="1" ht="22.5" customHeight="1" thickBot="1">
      <c r="A47"/>
      <c r="B47" s="1644"/>
      <c r="C47" s="256"/>
      <c r="D47" s="1652"/>
      <c r="E47" s="1652"/>
      <c r="F47" s="1645"/>
      <c r="G47" s="1648"/>
      <c r="H47" s="1648"/>
      <c r="I47" s="1648"/>
      <c r="J47" s="1649"/>
      <c r="K47" s="1650"/>
      <c r="L47" s="1653"/>
      <c r="N47" s="1644"/>
      <c r="O47" s="256"/>
      <c r="P47" s="1652"/>
      <c r="Q47" s="1652"/>
      <c r="R47" s="1645"/>
      <c r="S47" s="1645"/>
      <c r="T47" s="1645"/>
      <c r="U47" s="1648"/>
      <c r="V47" s="1649"/>
      <c r="W47" s="1650"/>
      <c r="X47" s="1653"/>
      <c r="Z47" s="1644"/>
      <c r="AA47" s="256"/>
      <c r="AB47" s="1652"/>
      <c r="AC47" s="1652"/>
      <c r="AD47" s="1645"/>
      <c r="AE47" s="1648"/>
      <c r="AF47" s="1648"/>
      <c r="AG47" s="1648"/>
      <c r="AH47" s="1649"/>
      <c r="AI47" s="1650"/>
      <c r="AJ47" s="1653"/>
      <c r="AL47"/>
      <c r="AM47" s="2"/>
      <c r="AN47" s="1716"/>
      <c r="AO47"/>
      <c r="AP47"/>
      <c r="AQ47" s="1716"/>
      <c r="AR47" s="1716"/>
      <c r="AS47" s="1716"/>
      <c r="AT47" s="1716"/>
      <c r="AU47" s="1716"/>
      <c r="AV47" s="1716"/>
      <c r="AW47" s="1716"/>
      <c r="AX47" s="1716"/>
      <c r="AY47" s="1716"/>
      <c r="AZ47" s="1716"/>
      <c r="BA47" s="1716"/>
      <c r="BB47" s="1716"/>
      <c r="BC47" s="1716"/>
      <c r="BD47" s="1716"/>
      <c r="BE47" s="1716"/>
      <c r="BF47" s="1716"/>
      <c r="BG47" s="1716"/>
      <c r="BH47" s="1716"/>
      <c r="BI47" s="1716"/>
      <c r="BJ47" s="1716"/>
      <c r="BK47" s="1716"/>
      <c r="BL47" s="1716"/>
      <c r="BM47" s="1716"/>
      <c r="BN47" s="1716"/>
      <c r="BO47" s="1716"/>
      <c r="BP47" s="1716"/>
      <c r="BQ47" s="1716"/>
      <c r="BR47" s="1716"/>
      <c r="BS47" s="1716"/>
      <c r="BT47" s="1716"/>
      <c r="BU47" s="1716"/>
      <c r="BV47" s="1716"/>
      <c r="BW47" s="1716"/>
      <c r="BX47" s="1716"/>
      <c r="BY47" s="1716"/>
      <c r="BZ47" s="1716"/>
      <c r="CA47" s="1716"/>
      <c r="CB47" s="1716"/>
      <c r="CC47" s="1716"/>
      <c r="CD47" s="1716"/>
      <c r="CE47" s="1716"/>
      <c r="CF47" s="1716"/>
      <c r="CG47" s="1716"/>
      <c r="CH47" s="1716"/>
      <c r="CI47" s="1716"/>
      <c r="CJ47" s="1716"/>
      <c r="CK47" s="1716"/>
      <c r="CL47" s="1716"/>
      <c r="CM47" s="1716"/>
      <c r="CN47" s="1716"/>
      <c r="CO47" s="1716"/>
      <c r="CP47" s="1716"/>
      <c r="CQ47" s="1716"/>
      <c r="CR47" s="1716"/>
      <c r="CS47" s="2"/>
      <c r="CT47" s="2"/>
      <c r="CU47" s="2"/>
      <c r="CV47" s="2"/>
      <c r="CW47" s="2"/>
      <c r="CX47" s="2"/>
      <c r="CY47" s="2"/>
      <c r="CZ47" s="2"/>
      <c r="DA47" s="1630" t="s">
        <v>912</v>
      </c>
      <c r="DB47" s="1631" t="s">
        <v>912</v>
      </c>
      <c r="DC47" s="1532" t="s">
        <v>1022</v>
      </c>
      <c r="DD47" s="1654" t="s">
        <v>1022</v>
      </c>
      <c r="DE47" s="1532">
        <v>128</v>
      </c>
      <c r="DF47" s="1532">
        <v>128</v>
      </c>
      <c r="DG47" s="1532">
        <v>0</v>
      </c>
      <c r="DH47" s="1533" t="s">
        <v>912</v>
      </c>
      <c r="DI47" s="2"/>
      <c r="DJ47" s="1604" t="s">
        <v>873</v>
      </c>
      <c r="DK47" s="1605" t="s">
        <v>873</v>
      </c>
      <c r="DL47" s="1533" t="s">
        <v>1023</v>
      </c>
      <c r="DM47" s="1604" t="s">
        <v>1023</v>
      </c>
      <c r="DN47" s="1532">
        <v>153</v>
      </c>
      <c r="DO47" s="2"/>
      <c r="DP47" s="6">
        <v>1</v>
      </c>
      <c r="DQ47" s="268"/>
      <c r="DR47" s="268"/>
    </row>
    <row r="48" spans="1:122" s="1" customFormat="1" ht="15.75" customHeight="1">
      <c r="A48"/>
      <c r="B48" s="1644"/>
      <c r="C48" s="256"/>
      <c r="D48" s="1645"/>
      <c r="E48" s="1646"/>
      <c r="F48" s="1647"/>
      <c r="G48" s="1648"/>
      <c r="H48" s="1648"/>
      <c r="I48" s="1648"/>
      <c r="J48" s="1649"/>
      <c r="K48" s="1650"/>
      <c r="L48" s="1651"/>
      <c r="N48" s="1644"/>
      <c r="O48" s="256"/>
      <c r="P48" s="1645"/>
      <c r="Q48" s="1646"/>
      <c r="R48" s="1647"/>
      <c r="S48" s="1647"/>
      <c r="T48" s="1647"/>
      <c r="U48" s="1648"/>
      <c r="V48" s="1649"/>
      <c r="W48" s="1650"/>
      <c r="X48" s="1651"/>
      <c r="Z48" s="1644"/>
      <c r="AA48" s="256"/>
      <c r="AB48" s="1645"/>
      <c r="AC48" s="1646"/>
      <c r="AD48" s="1647"/>
      <c r="AE48" s="1648"/>
      <c r="AF48" s="1648"/>
      <c r="AG48" s="1648"/>
      <c r="AH48" s="1649"/>
      <c r="AI48" s="1650"/>
      <c r="AJ48" s="1651"/>
      <c r="AL48"/>
      <c r="AM48" s="2"/>
      <c r="AN48" s="1716"/>
      <c r="AO48" s="205" t="s">
        <v>214</v>
      </c>
      <c r="AP48"/>
      <c r="AQ48" s="2135" t="s">
        <v>218</v>
      </c>
      <c r="AR48" s="2135"/>
      <c r="AS48" s="1716"/>
      <c r="AT48" s="2135" t="s">
        <v>1112</v>
      </c>
      <c r="AU48" s="2135"/>
      <c r="AV48" s="1716"/>
      <c r="AW48" s="2098" t="s">
        <v>217</v>
      </c>
      <c r="AX48" s="2098"/>
      <c r="AY48" s="1716"/>
      <c r="AZ48" s="2098" t="s">
        <v>1113</v>
      </c>
      <c r="BA48" s="2098"/>
      <c r="BB48" s="1716"/>
      <c r="BC48" s="1716"/>
      <c r="BD48" s="1716"/>
      <c r="BE48" s="1716"/>
      <c r="BF48" s="1716"/>
      <c r="BG48" s="1716"/>
      <c r="BH48" s="1716"/>
      <c r="BI48" s="1716"/>
      <c r="BJ48" s="1716"/>
      <c r="BK48" s="1716"/>
      <c r="BL48" s="1716"/>
      <c r="BM48" s="1716"/>
      <c r="BN48" s="1716"/>
      <c r="BO48" s="1716"/>
      <c r="BP48" s="1716"/>
      <c r="BQ48" s="1716"/>
      <c r="BR48" s="1716"/>
      <c r="BS48" s="1716"/>
      <c r="BT48" s="1716"/>
      <c r="BU48" s="2106" t="s">
        <v>221</v>
      </c>
      <c r="BV48" s="2106"/>
      <c r="BW48" s="1716"/>
      <c r="BX48" s="2106" t="s">
        <v>1114</v>
      </c>
      <c r="BY48" s="2106"/>
      <c r="BZ48" s="1716"/>
      <c r="CA48" s="2102" t="s">
        <v>1066</v>
      </c>
      <c r="CB48" s="2102"/>
      <c r="CC48" s="1716"/>
      <c r="CD48" s="2102" t="s">
        <v>1067</v>
      </c>
      <c r="CE48" s="2102"/>
      <c r="CF48" s="1716"/>
      <c r="CG48" s="2103" t="s">
        <v>1115</v>
      </c>
      <c r="CH48" s="2103"/>
      <c r="CI48" s="1716"/>
      <c r="CJ48" s="2103" t="s">
        <v>1116</v>
      </c>
      <c r="CK48" s="2103"/>
      <c r="CL48" s="1716"/>
      <c r="CM48" s="2104" t="s">
        <v>1117</v>
      </c>
      <c r="CN48" s="2104"/>
      <c r="CO48" s="1716"/>
      <c r="CP48" s="2104" t="s">
        <v>1118</v>
      </c>
      <c r="CQ48" s="2104"/>
      <c r="CR48" s="1716"/>
      <c r="CS48" s="2"/>
      <c r="CT48" s="2"/>
      <c r="CU48" s="2"/>
      <c r="CV48" s="2"/>
      <c r="CW48" s="2"/>
      <c r="CX48" s="2"/>
      <c r="CY48" s="2"/>
      <c r="CZ48" s="2"/>
      <c r="DA48" s="1578" t="s">
        <v>917</v>
      </c>
      <c r="DB48" s="1579" t="s">
        <v>917</v>
      </c>
      <c r="DC48" s="1532" t="s">
        <v>832</v>
      </c>
      <c r="DD48" s="1655" t="s">
        <v>832</v>
      </c>
      <c r="DE48" s="1532">
        <v>128</v>
      </c>
      <c r="DF48" s="1532">
        <v>0</v>
      </c>
      <c r="DG48" s="1532">
        <v>128</v>
      </c>
      <c r="DH48" s="1533" t="s">
        <v>917</v>
      </c>
      <c r="DI48" s="2"/>
      <c r="DJ48" s="1562" t="s">
        <v>892</v>
      </c>
      <c r="DK48" s="1563" t="s">
        <v>892</v>
      </c>
      <c r="DL48" s="1533" t="s">
        <v>1036</v>
      </c>
      <c r="DM48" s="1562" t="s">
        <v>1036</v>
      </c>
      <c r="DN48" s="1532">
        <v>153</v>
      </c>
      <c r="DO48" s="2"/>
      <c r="DP48" s="6">
        <v>1</v>
      </c>
      <c r="DQ48" s="268"/>
      <c r="DR48" s="268"/>
    </row>
    <row r="49" spans="1:122" s="1" customFormat="1" ht="15.75" customHeight="1" thickBot="1">
      <c r="A49"/>
      <c r="B49" s="1644"/>
      <c r="C49" s="256"/>
      <c r="D49" s="1652"/>
      <c r="E49" s="1652"/>
      <c r="F49" s="1645"/>
      <c r="G49" s="1648"/>
      <c r="H49" s="1648"/>
      <c r="I49" s="1648"/>
      <c r="J49" s="1649"/>
      <c r="K49" s="1650"/>
      <c r="L49" s="1653"/>
      <c r="N49" s="1644"/>
      <c r="O49" s="256"/>
      <c r="P49" s="1652"/>
      <c r="Q49" s="1652"/>
      <c r="R49" s="1645"/>
      <c r="S49" s="1645"/>
      <c r="T49" s="1645"/>
      <c r="U49" s="1648"/>
      <c r="V49" s="1649"/>
      <c r="W49" s="1650"/>
      <c r="X49" s="1653"/>
      <c r="Z49" s="1644"/>
      <c r="AA49" s="256"/>
      <c r="AB49" s="1652"/>
      <c r="AC49" s="1652"/>
      <c r="AD49" s="1645"/>
      <c r="AE49" s="1648"/>
      <c r="AF49" s="1648"/>
      <c r="AG49" s="1648"/>
      <c r="AH49" s="1649"/>
      <c r="AI49" s="1650"/>
      <c r="AJ49" s="1653"/>
      <c r="AL49"/>
      <c r="AM49" s="2"/>
      <c r="AN49" s="1716"/>
      <c r="AO49"/>
      <c r="AP49"/>
      <c r="AQ49" s="1716"/>
      <c r="AR49" s="1716"/>
      <c r="AS49" s="1716"/>
      <c r="AT49" s="1716"/>
      <c r="AU49" s="1716"/>
      <c r="AV49" s="1716"/>
      <c r="AW49" s="1716"/>
      <c r="AX49" s="1716"/>
      <c r="AY49" s="1716"/>
      <c r="AZ49" s="1716"/>
      <c r="BA49" s="1716"/>
      <c r="BB49" s="1716"/>
      <c r="BC49" s="1716"/>
      <c r="BD49" s="1716"/>
      <c r="BE49" s="1716"/>
      <c r="BF49" s="1716"/>
      <c r="BG49" s="1716"/>
      <c r="BH49" s="1716"/>
      <c r="BI49" s="1716"/>
      <c r="BJ49" s="1716"/>
      <c r="BK49" s="1716"/>
      <c r="BL49" s="1716"/>
      <c r="BM49" s="1716"/>
      <c r="BN49" s="1716"/>
      <c r="BO49" s="1716"/>
      <c r="BP49" s="1716"/>
      <c r="BQ49" s="1716"/>
      <c r="BR49" s="1716"/>
      <c r="BS49" s="1716"/>
      <c r="BT49" s="1716"/>
      <c r="BU49" s="1716"/>
      <c r="BV49" s="1716"/>
      <c r="BW49" s="1716"/>
      <c r="BX49" s="1716"/>
      <c r="BY49" s="1716"/>
      <c r="BZ49" s="1716"/>
      <c r="CA49" s="1716"/>
      <c r="CB49" s="1716"/>
      <c r="CC49" s="1716"/>
      <c r="CD49" s="1716"/>
      <c r="CE49" s="1716"/>
      <c r="CF49" s="1716"/>
      <c r="CG49" s="1716"/>
      <c r="CH49" s="1716"/>
      <c r="CI49" s="1716"/>
      <c r="CJ49" s="1716"/>
      <c r="CK49" s="1716"/>
      <c r="CL49" s="1716"/>
      <c r="CM49" s="1716"/>
      <c r="CN49" s="1716"/>
      <c r="CO49" s="1716"/>
      <c r="CP49" s="1716"/>
      <c r="CQ49" s="2"/>
      <c r="CR49" s="1716"/>
      <c r="CS49" s="2"/>
      <c r="CT49" s="2"/>
      <c r="CU49" s="2"/>
      <c r="CV49" s="2"/>
      <c r="CW49" s="2"/>
      <c r="CX49" s="2"/>
      <c r="CY49" s="2"/>
      <c r="CZ49" s="2"/>
      <c r="DA49" s="1545" t="s">
        <v>922</v>
      </c>
      <c r="DB49" s="1546" t="s">
        <v>922</v>
      </c>
      <c r="DC49" s="1532" t="s">
        <v>859</v>
      </c>
      <c r="DD49" s="1656" t="s">
        <v>859</v>
      </c>
      <c r="DE49" s="1532">
        <v>0</v>
      </c>
      <c r="DF49" s="1532">
        <v>128</v>
      </c>
      <c r="DG49" s="1532">
        <v>128</v>
      </c>
      <c r="DH49" s="1533" t="s">
        <v>922</v>
      </c>
      <c r="DI49" s="2"/>
      <c r="DJ49" s="1623" t="s">
        <v>895</v>
      </c>
      <c r="DK49" s="1624" t="s">
        <v>895</v>
      </c>
      <c r="DL49" s="1533" t="s">
        <v>1038</v>
      </c>
      <c r="DM49" s="1623" t="s">
        <v>1038</v>
      </c>
      <c r="DN49" s="1532">
        <v>51</v>
      </c>
      <c r="DO49" s="2"/>
      <c r="DP49" s="6">
        <v>1</v>
      </c>
      <c r="DQ49" s="268"/>
      <c r="DR49" s="268"/>
    </row>
    <row r="50" spans="1:122" s="1" customFormat="1" ht="27" customHeight="1">
      <c r="A50"/>
      <c r="B50" s="1644"/>
      <c r="C50" s="256"/>
      <c r="D50" s="1645"/>
      <c r="E50" s="1646"/>
      <c r="F50" s="1647"/>
      <c r="G50" s="1648"/>
      <c r="H50" s="1648"/>
      <c r="I50" s="1648"/>
      <c r="J50" s="1649"/>
      <c r="K50" s="1650"/>
      <c r="L50" s="1651"/>
      <c r="N50" s="1644"/>
      <c r="O50" s="256"/>
      <c r="P50" s="1645"/>
      <c r="Q50" s="1646"/>
      <c r="R50" s="1647"/>
      <c r="S50" s="1647"/>
      <c r="T50" s="1647"/>
      <c r="U50" s="1648"/>
      <c r="V50" s="1649"/>
      <c r="W50" s="1650"/>
      <c r="X50" s="1651"/>
      <c r="Z50" s="1644"/>
      <c r="AA50" s="256"/>
      <c r="AB50" s="1645"/>
      <c r="AC50" s="1646"/>
      <c r="AD50" s="1647"/>
      <c r="AE50" s="1648"/>
      <c r="AF50" s="1648"/>
      <c r="AG50" s="1648"/>
      <c r="AH50" s="1649"/>
      <c r="AI50" s="1650"/>
      <c r="AJ50" s="1651"/>
      <c r="AL50"/>
      <c r="AM50" s="2"/>
      <c r="AN50" s="1716"/>
      <c r="AO50" s="205" t="s">
        <v>214</v>
      </c>
      <c r="AP50"/>
      <c r="AQ50" s="2135" t="s">
        <v>207</v>
      </c>
      <c r="AR50" s="2135"/>
      <c r="AS50" s="1716"/>
      <c r="AT50" s="2135" t="s">
        <v>1088</v>
      </c>
      <c r="AU50" s="2135"/>
      <c r="AV50" s="1716"/>
      <c r="AW50" s="2098" t="s">
        <v>206</v>
      </c>
      <c r="AX50" s="2098"/>
      <c r="AY50" s="1716"/>
      <c r="AZ50" s="2098" t="s">
        <v>1119</v>
      </c>
      <c r="BA50" s="2098"/>
      <c r="BB50" s="1716"/>
      <c r="BC50" s="1716"/>
      <c r="BD50" s="1716"/>
      <c r="BE50" s="1716"/>
      <c r="BF50" s="1716"/>
      <c r="BG50" s="1716"/>
      <c r="BH50" s="1716"/>
      <c r="BI50" s="1716"/>
      <c r="BJ50" s="1716"/>
      <c r="BK50" s="1716"/>
      <c r="BL50" s="1716"/>
      <c r="BM50" s="1716"/>
      <c r="BN50" s="1716"/>
      <c r="BO50" s="1716"/>
      <c r="BP50" s="1716"/>
      <c r="BQ50" s="1716"/>
      <c r="BR50" s="1716"/>
      <c r="BS50" s="1716"/>
      <c r="BT50" s="1716"/>
      <c r="BU50" s="2106" t="s">
        <v>216</v>
      </c>
      <c r="BV50" s="2106"/>
      <c r="BW50" s="1716"/>
      <c r="BX50" s="2106" t="s">
        <v>1120</v>
      </c>
      <c r="BY50" s="2106"/>
      <c r="BZ50" s="1716"/>
      <c r="CA50" s="2102" t="s">
        <v>1121</v>
      </c>
      <c r="CB50" s="2102"/>
      <c r="CC50" s="1716"/>
      <c r="CD50" s="2102" t="s">
        <v>1122</v>
      </c>
      <c r="CE50" s="2102"/>
      <c r="CF50" s="1716"/>
      <c r="CG50" s="2103" t="s">
        <v>1123</v>
      </c>
      <c r="CH50" s="2103"/>
      <c r="CI50" s="1716"/>
      <c r="CJ50" s="2103" t="s">
        <v>1124</v>
      </c>
      <c r="CK50" s="2103"/>
      <c r="CL50" s="1716"/>
      <c r="CM50" s="1716"/>
      <c r="CN50" s="1716"/>
      <c r="CO50" s="1716"/>
      <c r="CP50" s="1716"/>
      <c r="CQ50" s="2"/>
      <c r="CR50" s="1716"/>
      <c r="CS50" s="2"/>
      <c r="CT50" s="2"/>
      <c r="CU50" s="2"/>
      <c r="CV50" s="2"/>
      <c r="CW50" s="2"/>
      <c r="CX50" s="2"/>
      <c r="CY50" s="2"/>
      <c r="CZ50" s="2"/>
      <c r="DA50" s="1534" t="s">
        <v>781</v>
      </c>
      <c r="DB50" s="1535" t="s">
        <v>781</v>
      </c>
      <c r="DC50" s="1532" t="s">
        <v>1039</v>
      </c>
      <c r="DD50" s="1534" t="s">
        <v>1039</v>
      </c>
      <c r="DE50" s="1532">
        <v>192</v>
      </c>
      <c r="DF50" s="1532">
        <v>192</v>
      </c>
      <c r="DG50" s="1532">
        <v>192</v>
      </c>
      <c r="DH50" s="1533" t="s">
        <v>781</v>
      </c>
      <c r="DI50" s="2"/>
      <c r="DJ50" s="1628" t="s">
        <v>898</v>
      </c>
      <c r="DK50" s="1629" t="s">
        <v>898</v>
      </c>
      <c r="DL50" s="1533" t="s">
        <v>1040</v>
      </c>
      <c r="DM50" s="1628" t="s">
        <v>1040</v>
      </c>
      <c r="DN50" s="1532">
        <v>51</v>
      </c>
      <c r="DO50" s="2"/>
      <c r="DP50" s="6">
        <v>1</v>
      </c>
      <c r="DQ50" s="268"/>
      <c r="DR50" s="268"/>
    </row>
    <row r="51" spans="1:122" s="1" customFormat="1" ht="15.75" customHeight="1" thickBot="1">
      <c r="A51"/>
      <c r="B51" s="1644"/>
      <c r="C51" s="256"/>
      <c r="D51" s="1652"/>
      <c r="E51" s="1652"/>
      <c r="F51" s="1645"/>
      <c r="G51" s="1648"/>
      <c r="H51" s="1648"/>
      <c r="I51" s="1648"/>
      <c r="J51" s="1649"/>
      <c r="K51" s="1650"/>
      <c r="L51" s="1653"/>
      <c r="N51" s="1644"/>
      <c r="O51" s="256"/>
      <c r="P51" s="1652"/>
      <c r="Q51" s="1652"/>
      <c r="R51" s="1645"/>
      <c r="S51" s="1645"/>
      <c r="T51" s="1645"/>
      <c r="U51" s="1648"/>
      <c r="V51" s="1649"/>
      <c r="W51" s="1650"/>
      <c r="X51" s="1653"/>
      <c r="Z51" s="1644"/>
      <c r="AA51" s="256"/>
      <c r="AB51" s="1652"/>
      <c r="AC51" s="1652"/>
      <c r="AD51" s="1645"/>
      <c r="AE51" s="1648"/>
      <c r="AF51" s="1648"/>
      <c r="AG51" s="1648"/>
      <c r="AH51" s="1649"/>
      <c r="AI51" s="1650"/>
      <c r="AJ51" s="1653"/>
      <c r="AL51"/>
      <c r="AM51" s="2"/>
      <c r="AN51" s="1716"/>
      <c r="AO51"/>
      <c r="AP51"/>
      <c r="AQ51" s="1716"/>
      <c r="AR51" s="1716"/>
      <c r="AS51" s="1716"/>
      <c r="AT51" s="1716"/>
      <c r="AU51" s="1716"/>
      <c r="AV51" s="1716"/>
      <c r="AW51" s="1716"/>
      <c r="AX51" s="1716"/>
      <c r="AY51" s="1716"/>
      <c r="AZ51" s="1716"/>
      <c r="BA51" s="1716"/>
      <c r="BB51" s="1716"/>
      <c r="BC51" s="1716"/>
      <c r="BD51" s="1716"/>
      <c r="BE51" s="1716"/>
      <c r="BF51" s="1716"/>
      <c r="BG51" s="1716"/>
      <c r="BH51" s="1716"/>
      <c r="BI51" s="1716"/>
      <c r="BJ51" s="1716"/>
      <c r="BK51" s="1716"/>
      <c r="BL51" s="1716"/>
      <c r="BM51" s="1716"/>
      <c r="BN51" s="1716"/>
      <c r="BO51" s="1716"/>
      <c r="BP51" s="1716"/>
      <c r="BQ51" s="1716"/>
      <c r="BR51" s="1716"/>
      <c r="BS51" s="1716"/>
      <c r="BT51" s="1716"/>
      <c r="BU51" s="1716"/>
      <c r="BV51" s="1716"/>
      <c r="BW51" s="1716"/>
      <c r="BX51" s="1716"/>
      <c r="BY51" s="1716"/>
      <c r="BZ51" s="1716"/>
      <c r="CA51" s="1716"/>
      <c r="CB51" s="1716"/>
      <c r="CC51" s="1716"/>
      <c r="CD51" s="1716"/>
      <c r="CE51" s="1716"/>
      <c r="CF51" s="1716"/>
      <c r="CG51" s="1716"/>
      <c r="CH51" s="1716"/>
      <c r="CI51" s="1716"/>
      <c r="CJ51" s="1716"/>
      <c r="CK51" s="1716"/>
      <c r="CL51" s="1716"/>
      <c r="CM51" s="1716"/>
      <c r="CN51" s="1716"/>
      <c r="CO51" s="1716"/>
      <c r="CP51" s="1716"/>
      <c r="CQ51" s="2"/>
      <c r="CR51" s="1716"/>
      <c r="CS51" s="2"/>
      <c r="CT51" s="2"/>
      <c r="CU51" s="2"/>
      <c r="CV51" s="2"/>
      <c r="CW51" s="2"/>
      <c r="CX51" s="2"/>
      <c r="CY51" s="2"/>
      <c r="CZ51" s="2"/>
      <c r="DA51" s="1543" t="s">
        <v>789</v>
      </c>
      <c r="DB51" s="1544" t="s">
        <v>789</v>
      </c>
      <c r="DC51" s="1532" t="s">
        <v>1055</v>
      </c>
      <c r="DD51" s="1543" t="s">
        <v>1055</v>
      </c>
      <c r="DE51" s="1532">
        <v>128</v>
      </c>
      <c r="DF51" s="1532">
        <v>128</v>
      </c>
      <c r="DG51" s="1532">
        <v>128</v>
      </c>
      <c r="DH51" s="1533" t="s">
        <v>789</v>
      </c>
      <c r="DI51" s="2"/>
      <c r="DJ51" s="2"/>
      <c r="DK51" s="2"/>
      <c r="DL51" s="2"/>
      <c r="DM51" s="2"/>
      <c r="DN51" s="2"/>
      <c r="DO51" s="2"/>
      <c r="DP51" s="6">
        <v>1</v>
      </c>
      <c r="DQ51" s="268"/>
      <c r="DR51" s="268"/>
    </row>
    <row r="52" spans="1:122" s="1" customFormat="1" ht="15.75" customHeight="1">
      <c r="A52"/>
      <c r="B52" s="1644"/>
      <c r="C52" s="256"/>
      <c r="D52" s="1645"/>
      <c r="E52" s="1646"/>
      <c r="F52" s="1647"/>
      <c r="G52" s="1648"/>
      <c r="H52" s="1648"/>
      <c r="I52" s="1648"/>
      <c r="J52" s="1649"/>
      <c r="K52" s="1650"/>
      <c r="L52" s="1651"/>
      <c r="N52" s="1644"/>
      <c r="O52" s="256"/>
      <c r="P52" s="1645"/>
      <c r="Q52" s="1646"/>
      <c r="R52" s="1647"/>
      <c r="S52" s="1647"/>
      <c r="T52" s="1647"/>
      <c r="U52" s="1648"/>
      <c r="V52" s="1649"/>
      <c r="W52" s="1650"/>
      <c r="X52" s="1651"/>
      <c r="Z52" s="1644"/>
      <c r="AA52" s="256"/>
      <c r="AB52" s="1645"/>
      <c r="AC52" s="1646"/>
      <c r="AD52" s="1647"/>
      <c r="AE52" s="1648"/>
      <c r="AF52" s="1648"/>
      <c r="AG52" s="1648"/>
      <c r="AH52" s="1649"/>
      <c r="AI52" s="1650"/>
      <c r="AJ52" s="1651"/>
      <c r="AL52"/>
      <c r="AM52" s="2"/>
      <c r="AN52" s="1716"/>
      <c r="AO52" s="205" t="s">
        <v>214</v>
      </c>
      <c r="AP52"/>
      <c r="AQ52" s="2135" t="s">
        <v>197</v>
      </c>
      <c r="AR52" s="2135"/>
      <c r="AS52" s="1716"/>
      <c r="AT52" s="2135" t="s">
        <v>930</v>
      </c>
      <c r="AU52" s="2135"/>
      <c r="AV52" s="1716"/>
      <c r="AW52" s="2098" t="s">
        <v>196</v>
      </c>
      <c r="AX52" s="2098"/>
      <c r="AY52" s="1716"/>
      <c r="AZ52" s="2098" t="s">
        <v>1125</v>
      </c>
      <c r="BA52" s="2098"/>
      <c r="BB52" s="1716"/>
      <c r="BC52" s="1716"/>
      <c r="BD52" s="1716"/>
      <c r="BE52" s="1716"/>
      <c r="BF52" s="1716"/>
      <c r="BG52" s="1716"/>
      <c r="BH52" s="1716"/>
      <c r="BI52" s="1716"/>
      <c r="BJ52" s="1716"/>
      <c r="BK52" s="1716"/>
      <c r="BL52" s="1716"/>
      <c r="BM52" s="1716"/>
      <c r="BN52" s="1716"/>
      <c r="BO52" s="1716"/>
      <c r="BP52" s="1716"/>
      <c r="BQ52" s="1716"/>
      <c r="BR52" s="1716"/>
      <c r="BS52" s="1716"/>
      <c r="BT52" s="1716"/>
      <c r="BU52" s="2106" t="s">
        <v>133</v>
      </c>
      <c r="BV52" s="2106"/>
      <c r="BW52" s="1716"/>
      <c r="BX52" s="2106" t="s">
        <v>1126</v>
      </c>
      <c r="BY52" s="2106"/>
      <c r="BZ52" s="1716"/>
      <c r="CA52" s="2102" t="s">
        <v>1076</v>
      </c>
      <c r="CB52" s="2102"/>
      <c r="CC52" s="1716"/>
      <c r="CD52" s="2102" t="s">
        <v>1077</v>
      </c>
      <c r="CE52" s="2102"/>
      <c r="CF52" s="1716"/>
      <c r="CG52" s="2136" t="s">
        <v>1127</v>
      </c>
      <c r="CH52" s="2136"/>
      <c r="CI52" s="1716"/>
      <c r="CJ52" s="2103" t="s">
        <v>1128</v>
      </c>
      <c r="CK52" s="2103"/>
      <c r="CL52" s="1716"/>
      <c r="CM52" s="1716"/>
      <c r="CN52" s="1716"/>
      <c r="CO52" s="1716"/>
      <c r="CP52" s="1716"/>
      <c r="CQ52" s="2"/>
      <c r="CR52" s="1716"/>
      <c r="CS52" s="2"/>
      <c r="CT52" s="2"/>
      <c r="CU52" s="2"/>
      <c r="CV52" s="2"/>
      <c r="CW52" s="2"/>
      <c r="CX52" s="2"/>
      <c r="CY52" s="2"/>
      <c r="CZ52" s="2"/>
      <c r="DA52" s="1657" t="s">
        <v>798</v>
      </c>
      <c r="DB52" s="1553" t="s">
        <v>798</v>
      </c>
      <c r="DC52" s="1532" t="s">
        <v>1057</v>
      </c>
      <c r="DD52" s="1552" t="s">
        <v>1057</v>
      </c>
      <c r="DE52" s="1532">
        <v>153</v>
      </c>
      <c r="DF52" s="1532">
        <v>153</v>
      </c>
      <c r="DG52" s="1532">
        <v>255</v>
      </c>
      <c r="DH52" s="1533" t="s">
        <v>798</v>
      </c>
      <c r="DI52" s="2"/>
      <c r="DJ52" s="2"/>
      <c r="DK52" s="2"/>
      <c r="DL52" s="2"/>
      <c r="DM52" s="2"/>
      <c r="DN52" s="2"/>
      <c r="DO52" s="2"/>
      <c r="DP52" s="6">
        <v>1</v>
      </c>
      <c r="DQ52" s="268"/>
      <c r="DR52" s="268"/>
    </row>
    <row r="53" spans="1:122" s="1" customFormat="1" ht="16.5" thickBot="1">
      <c r="A53"/>
      <c r="B53" s="1644"/>
      <c r="C53" s="256"/>
      <c r="D53" s="1652"/>
      <c r="E53" s="1652"/>
      <c r="F53" s="1645"/>
      <c r="G53" s="1648"/>
      <c r="H53" s="1648"/>
      <c r="I53" s="1648"/>
      <c r="J53" s="1649"/>
      <c r="K53" s="1650"/>
      <c r="L53" s="1653"/>
      <c r="N53" s="1644"/>
      <c r="O53" s="256"/>
      <c r="P53" s="1652"/>
      <c r="Q53" s="1652"/>
      <c r="R53" s="1645"/>
      <c r="S53" s="1645"/>
      <c r="T53" s="1645"/>
      <c r="U53" s="1648"/>
      <c r="V53" s="1649"/>
      <c r="W53" s="1650"/>
      <c r="X53" s="1653"/>
      <c r="Z53" s="1644"/>
      <c r="AA53" s="256"/>
      <c r="AB53" s="1652"/>
      <c r="AC53" s="1652"/>
      <c r="AD53" s="1645"/>
      <c r="AE53" s="1648"/>
      <c r="AF53" s="1648"/>
      <c r="AG53" s="1648"/>
      <c r="AH53" s="1649"/>
      <c r="AI53" s="1650"/>
      <c r="AJ53" s="1653"/>
      <c r="AL53"/>
      <c r="AM53" s="2"/>
      <c r="AN53" s="1716"/>
      <c r="AO53"/>
      <c r="AP53"/>
      <c r="AQ53" s="1716"/>
      <c r="AR53" s="1716"/>
      <c r="AS53" s="1716"/>
      <c r="AT53" s="1716"/>
      <c r="AU53" s="1716"/>
      <c r="AV53" s="1716"/>
      <c r="AW53" s="1716"/>
      <c r="AX53" s="1716"/>
      <c r="AY53" s="1716"/>
      <c r="AZ53" s="1716"/>
      <c r="BA53" s="1716"/>
      <c r="BB53" s="1716"/>
      <c r="BC53" s="1716"/>
      <c r="BD53" s="1716"/>
      <c r="BE53" s="1716"/>
      <c r="BF53" s="1716"/>
      <c r="BG53" s="1716"/>
      <c r="BH53" s="1716"/>
      <c r="BI53" s="1716"/>
      <c r="BJ53" s="1716"/>
      <c r="BK53" s="1716"/>
      <c r="BL53" s="1716"/>
      <c r="BM53" s="1716"/>
      <c r="BN53" s="1716"/>
      <c r="BO53" s="1716"/>
      <c r="BP53" s="1716"/>
      <c r="BQ53" s="1716"/>
      <c r="BR53" s="1716"/>
      <c r="BS53" s="1716"/>
      <c r="BT53" s="1716"/>
      <c r="BU53" s="1716"/>
      <c r="BV53" s="1716"/>
      <c r="BW53" s="1716"/>
      <c r="BX53" s="1716"/>
      <c r="BY53" s="1716"/>
      <c r="BZ53" s="1716"/>
      <c r="CA53" s="1716"/>
      <c r="CB53" s="1716"/>
      <c r="CC53" s="1716"/>
      <c r="CD53" s="1716"/>
      <c r="CE53" s="1716"/>
      <c r="CF53" s="1716"/>
      <c r="CG53" s="1716"/>
      <c r="CH53" s="1716"/>
      <c r="CI53" s="1716"/>
      <c r="CJ53" s="1716"/>
      <c r="CK53" s="1716"/>
      <c r="CL53" s="1716"/>
      <c r="CM53" s="1716"/>
      <c r="CN53" s="1716"/>
      <c r="CO53" s="1716"/>
      <c r="CP53" s="1716"/>
      <c r="CQ53" s="2"/>
      <c r="CR53" s="1716"/>
      <c r="CS53" s="2"/>
      <c r="CT53" s="2"/>
      <c r="CU53" s="2"/>
      <c r="CV53" s="2"/>
      <c r="CW53" s="2"/>
      <c r="CX53" s="2"/>
      <c r="CY53" s="2"/>
      <c r="CZ53" s="2"/>
      <c r="DA53" s="1562" t="s">
        <v>819</v>
      </c>
      <c r="DB53" s="1563" t="s">
        <v>819</v>
      </c>
      <c r="DC53" s="1532" t="s">
        <v>1036</v>
      </c>
      <c r="DD53" s="1658" t="s">
        <v>1036</v>
      </c>
      <c r="DE53" s="1532">
        <v>153</v>
      </c>
      <c r="DF53" s="1532">
        <v>51</v>
      </c>
      <c r="DG53" s="1532">
        <v>102</v>
      </c>
      <c r="DH53" s="1533" t="s">
        <v>819</v>
      </c>
      <c r="DI53" s="2"/>
      <c r="DJ53" s="2"/>
      <c r="DK53" s="2"/>
      <c r="DL53" s="2"/>
      <c r="DM53" s="2"/>
      <c r="DN53" s="2"/>
      <c r="DO53" s="2"/>
      <c r="DP53" s="6">
        <v>1</v>
      </c>
      <c r="DQ53" s="268"/>
      <c r="DR53" s="268"/>
    </row>
    <row r="54" spans="1:122" s="1" customFormat="1" ht="15.75" customHeight="1">
      <c r="A54"/>
      <c r="B54" s="1644"/>
      <c r="C54" s="256"/>
      <c r="D54" s="1645"/>
      <c r="E54" s="1646"/>
      <c r="F54" s="1647"/>
      <c r="G54" s="1648"/>
      <c r="H54" s="1648"/>
      <c r="I54" s="1648"/>
      <c r="J54" s="1649"/>
      <c r="K54" s="1650"/>
      <c r="L54" s="1651"/>
      <c r="N54" s="1644"/>
      <c r="O54" s="256"/>
      <c r="P54" s="1645"/>
      <c r="Q54" s="1646"/>
      <c r="R54" s="1647"/>
      <c r="S54" s="1647"/>
      <c r="T54" s="1647"/>
      <c r="U54" s="1648"/>
      <c r="V54" s="1649"/>
      <c r="W54" s="1650"/>
      <c r="X54" s="1651"/>
      <c r="Z54" s="1644"/>
      <c r="AA54" s="256"/>
      <c r="AB54" s="1645"/>
      <c r="AC54" s="1646"/>
      <c r="AD54" s="1647"/>
      <c r="AE54" s="1648"/>
      <c r="AF54" s="1648"/>
      <c r="AG54" s="1648"/>
      <c r="AH54" s="1649"/>
      <c r="AI54" s="1650"/>
      <c r="AJ54" s="1651"/>
      <c r="AL54"/>
      <c r="AM54" s="2"/>
      <c r="AN54" s="1716"/>
      <c r="AO54" s="205" t="s">
        <v>214</v>
      </c>
      <c r="AP54"/>
      <c r="AQ54" s="2135" t="s">
        <v>180</v>
      </c>
      <c r="AR54" s="2135"/>
      <c r="AS54" s="1716"/>
      <c r="AT54" s="2135" t="s">
        <v>1129</v>
      </c>
      <c r="AU54" s="2135"/>
      <c r="AV54" s="1716"/>
      <c r="AW54" s="2098" t="s">
        <v>179</v>
      </c>
      <c r="AX54" s="2098"/>
      <c r="AY54" s="1716"/>
      <c r="AZ54" s="2098" t="s">
        <v>1130</v>
      </c>
      <c r="BA54" s="2098"/>
      <c r="BB54" s="1716"/>
      <c r="BC54" s="1716"/>
      <c r="BD54" s="1716"/>
      <c r="BE54" s="1716"/>
      <c r="BF54" s="1716"/>
      <c r="BG54" s="1716"/>
      <c r="BH54" s="1716"/>
      <c r="BI54" s="1716"/>
      <c r="BJ54" s="1716"/>
      <c r="BK54" s="1716"/>
      <c r="BL54" s="1716"/>
      <c r="BM54" s="1716"/>
      <c r="BN54" s="1716"/>
      <c r="BO54" s="1716"/>
      <c r="BP54" s="1716"/>
      <c r="BQ54" s="1716"/>
      <c r="BR54" s="1716"/>
      <c r="BS54" s="1716"/>
      <c r="BT54" s="1716"/>
      <c r="BU54" s="1716"/>
      <c r="BV54" s="1716"/>
      <c r="BW54" s="1716"/>
      <c r="BX54" s="1716"/>
      <c r="BY54" s="1716"/>
      <c r="BZ54" s="1716"/>
      <c r="CA54" s="2102" t="s">
        <v>1091</v>
      </c>
      <c r="CB54" s="2102"/>
      <c r="CC54" s="1716"/>
      <c r="CD54" s="2102" t="s">
        <v>1092</v>
      </c>
      <c r="CE54" s="2102"/>
      <c r="CF54" s="1716"/>
      <c r="CG54" s="2103" t="s">
        <v>1131</v>
      </c>
      <c r="CH54" s="2103"/>
      <c r="CI54" s="1716"/>
      <c r="CJ54" s="2103" t="s">
        <v>1132</v>
      </c>
      <c r="CK54" s="2103"/>
      <c r="CL54" s="1716"/>
      <c r="CM54" s="1716"/>
      <c r="CN54" s="1716"/>
      <c r="CO54" s="1716"/>
      <c r="CP54" s="1716"/>
      <c r="CQ54" s="2"/>
      <c r="CR54" s="1716"/>
      <c r="CS54" s="2"/>
      <c r="CT54" s="2"/>
      <c r="CU54" s="2"/>
      <c r="CV54" s="2"/>
      <c r="CW54" s="2"/>
      <c r="CX54" s="2"/>
      <c r="CY54" s="2"/>
      <c r="CZ54" s="2"/>
      <c r="DA54" s="956"/>
      <c r="DB54" s="957"/>
      <c r="DC54" s="956"/>
      <c r="DD54" s="956"/>
      <c r="DE54" s="956"/>
      <c r="DF54" s="956"/>
      <c r="DG54" s="956"/>
      <c r="DH54" s="957"/>
      <c r="DI54" s="2"/>
      <c r="DJ54" s="2"/>
      <c r="DK54" s="2"/>
      <c r="DL54" s="2"/>
      <c r="DM54" s="2"/>
      <c r="DN54" s="2"/>
      <c r="DO54" s="2"/>
      <c r="DP54" s="6">
        <v>1</v>
      </c>
      <c r="DQ54" s="268"/>
      <c r="DR54" s="268"/>
    </row>
    <row r="55" spans="1:122" s="1" customFormat="1" ht="15.75" customHeight="1" thickBot="1">
      <c r="A55"/>
      <c r="B55" s="1644"/>
      <c r="C55" s="256"/>
      <c r="D55" s="1652"/>
      <c r="E55" s="1652"/>
      <c r="F55" s="1645"/>
      <c r="G55" s="1648"/>
      <c r="H55" s="1648"/>
      <c r="I55" s="1648"/>
      <c r="J55" s="1649"/>
      <c r="K55" s="1650"/>
      <c r="L55" s="1653"/>
      <c r="N55" s="1644"/>
      <c r="O55" s="256"/>
      <c r="P55" s="1652"/>
      <c r="Q55" s="1652"/>
      <c r="R55" s="1645"/>
      <c r="S55" s="1645"/>
      <c r="T55" s="1645"/>
      <c r="U55" s="1648"/>
      <c r="V55" s="1649"/>
      <c r="W55" s="1650"/>
      <c r="X55" s="1653"/>
      <c r="Z55" s="1644"/>
      <c r="AA55" s="256"/>
      <c r="AB55" s="1652"/>
      <c r="AC55" s="1652"/>
      <c r="AD55" s="1645"/>
      <c r="AE55" s="1648"/>
      <c r="AF55" s="1648"/>
      <c r="AG55" s="1648"/>
      <c r="AH55" s="1649"/>
      <c r="AI55" s="1650"/>
      <c r="AJ55" s="1653"/>
      <c r="AL55"/>
      <c r="AM55" s="2"/>
      <c r="AN55" s="1716"/>
      <c r="AO55"/>
      <c r="AP55"/>
      <c r="AQ55" s="1716"/>
      <c r="AR55" s="1716"/>
      <c r="AS55" s="1716"/>
      <c r="AT55" s="1716"/>
      <c r="AU55" s="1716"/>
      <c r="AV55" s="1716"/>
      <c r="AW55" s="1716"/>
      <c r="AX55" s="1716"/>
      <c r="AY55" s="1716"/>
      <c r="AZ55" s="1716"/>
      <c r="BA55" s="1716"/>
      <c r="BB55" s="1716"/>
      <c r="BC55" s="1716"/>
      <c r="BD55" s="1716"/>
      <c r="BE55" s="1716"/>
      <c r="BF55" s="1716"/>
      <c r="BG55" s="1716"/>
      <c r="BH55" s="1716"/>
      <c r="BI55" s="1716"/>
      <c r="BJ55" s="1716"/>
      <c r="BK55" s="1716"/>
      <c r="BL55" s="1716"/>
      <c r="BM55" s="1716"/>
      <c r="BN55" s="1716"/>
      <c r="BO55" s="1716"/>
      <c r="BP55" s="1716"/>
      <c r="BQ55" s="1716"/>
      <c r="BR55" s="1716"/>
      <c r="BS55" s="1716"/>
      <c r="BT55" s="1716"/>
      <c r="BU55" s="1716"/>
      <c r="BV55" s="1716"/>
      <c r="BW55" s="1716"/>
      <c r="BX55" s="1716"/>
      <c r="BY55" s="1716"/>
      <c r="BZ55" s="1716"/>
      <c r="CA55" s="1716"/>
      <c r="CB55" s="1716"/>
      <c r="CC55" s="1716"/>
      <c r="CD55" s="1716"/>
      <c r="CE55" s="1716"/>
      <c r="CF55" s="1716"/>
      <c r="CG55" s="1716"/>
      <c r="CH55" s="1716"/>
      <c r="CI55" s="1716"/>
      <c r="CJ55" s="1716"/>
      <c r="CK55" s="1716"/>
      <c r="CL55" s="1716"/>
      <c r="CM55" s="1716"/>
      <c r="CN55" s="1716"/>
      <c r="CO55" s="1716"/>
      <c r="CP55" s="1716"/>
      <c r="CQ55" s="2"/>
      <c r="CR55" s="1716"/>
      <c r="CS55" s="2"/>
      <c r="CT55" s="2"/>
      <c r="CU55" s="2"/>
      <c r="CV55" s="2"/>
      <c r="CW55" s="2"/>
      <c r="CX55" s="2"/>
      <c r="CY55" s="2"/>
      <c r="CZ55" s="2"/>
      <c r="DA55" s="1574" t="s">
        <v>836</v>
      </c>
      <c r="DB55" s="1575" t="s">
        <v>836</v>
      </c>
      <c r="DC55" s="1532" t="s">
        <v>530</v>
      </c>
      <c r="DD55" s="1574" t="s">
        <v>530</v>
      </c>
      <c r="DE55" s="1532">
        <v>204</v>
      </c>
      <c r="DF55" s="1532">
        <v>255</v>
      </c>
      <c r="DG55" s="1532">
        <v>255</v>
      </c>
      <c r="DH55" s="1533" t="s">
        <v>836</v>
      </c>
      <c r="DI55" s="2"/>
      <c r="DJ55" s="2"/>
      <c r="DK55" s="2"/>
      <c r="DL55" s="2"/>
      <c r="DM55" s="2"/>
      <c r="DN55" s="2"/>
      <c r="DO55" s="2"/>
      <c r="DP55" s="6">
        <v>1</v>
      </c>
      <c r="DQ55" s="268"/>
      <c r="DR55" s="268"/>
    </row>
    <row r="56" spans="1:122" s="1" customFormat="1" ht="15.75" customHeight="1">
      <c r="A56"/>
      <c r="B56" s="1644"/>
      <c r="C56" s="256"/>
      <c r="D56" s="1645"/>
      <c r="E56" s="1646"/>
      <c r="F56" s="1647"/>
      <c r="G56" s="1648"/>
      <c r="H56" s="1648"/>
      <c r="I56" s="1648"/>
      <c r="J56" s="1649"/>
      <c r="K56" s="1650"/>
      <c r="L56" s="1651"/>
      <c r="N56" s="1644"/>
      <c r="O56" s="256"/>
      <c r="P56" s="1645"/>
      <c r="Q56" s="1646"/>
      <c r="R56" s="1647"/>
      <c r="S56" s="1647"/>
      <c r="T56" s="1647"/>
      <c r="U56" s="1648"/>
      <c r="V56" s="1649"/>
      <c r="W56" s="1650"/>
      <c r="X56" s="1651"/>
      <c r="Z56" s="1644"/>
      <c r="AA56" s="256"/>
      <c r="AB56" s="1645"/>
      <c r="AC56" s="1646"/>
      <c r="AD56" s="1647"/>
      <c r="AE56" s="1648"/>
      <c r="AF56" s="1648"/>
      <c r="AG56" s="1648"/>
      <c r="AH56" s="1649"/>
      <c r="AI56" s="1650"/>
      <c r="AJ56" s="1651"/>
      <c r="AL56"/>
      <c r="AM56" s="2"/>
      <c r="AN56" s="1716"/>
      <c r="AO56" s="205" t="s">
        <v>214</v>
      </c>
      <c r="AP56"/>
      <c r="AQ56" s="2135" t="s">
        <v>157</v>
      </c>
      <c r="AR56" s="2135"/>
      <c r="AS56" s="1716"/>
      <c r="AT56" s="2135" t="s">
        <v>1133</v>
      </c>
      <c r="AU56" s="2135"/>
      <c r="AV56" s="1716"/>
      <c r="AW56" s="2098" t="s">
        <v>156</v>
      </c>
      <c r="AX56" s="2098"/>
      <c r="AY56" s="1716"/>
      <c r="AZ56" s="2098" t="s">
        <v>1134</v>
      </c>
      <c r="BA56" s="2098"/>
      <c r="BB56" s="1716"/>
      <c r="BC56" s="1716"/>
      <c r="BD56" s="1716"/>
      <c r="BE56" s="1716"/>
      <c r="BF56" s="1716"/>
      <c r="BG56" s="1716"/>
      <c r="BH56" s="1716"/>
      <c r="BI56" s="1716"/>
      <c r="BJ56" s="1716"/>
      <c r="BK56" s="1716"/>
      <c r="BL56" s="1716"/>
      <c r="BM56" s="1716"/>
      <c r="BN56" s="1716"/>
      <c r="BO56" s="1716"/>
      <c r="BP56" s="1716"/>
      <c r="BQ56" s="1716"/>
      <c r="BR56" s="1716"/>
      <c r="BS56" s="1716"/>
      <c r="BT56" s="1716"/>
      <c r="BU56" s="1716"/>
      <c r="BV56" s="1716"/>
      <c r="BW56" s="1716"/>
      <c r="BX56" s="1716"/>
      <c r="BY56" s="1716"/>
      <c r="BZ56" s="1716"/>
      <c r="CA56" s="2102" t="s">
        <v>1099</v>
      </c>
      <c r="CB56" s="2102"/>
      <c r="CC56" s="1716"/>
      <c r="CD56" s="2102" t="s">
        <v>1100</v>
      </c>
      <c r="CE56" s="2102"/>
      <c r="CF56" s="1716"/>
      <c r="CG56" s="2103" t="s">
        <v>1135</v>
      </c>
      <c r="CH56" s="2103"/>
      <c r="CI56" s="1716"/>
      <c r="CJ56" s="2103" t="s">
        <v>1136</v>
      </c>
      <c r="CK56" s="2103"/>
      <c r="CL56" s="1716"/>
      <c r="CM56" s="1716"/>
      <c r="CN56" s="1716"/>
      <c r="CO56" s="1716"/>
      <c r="CP56" s="1716"/>
      <c r="CQ56" s="2"/>
      <c r="CR56" s="1716"/>
      <c r="CS56" s="2"/>
      <c r="CT56" s="2"/>
      <c r="CU56" s="2"/>
      <c r="CV56" s="2"/>
      <c r="CW56" s="2"/>
      <c r="CX56" s="2"/>
      <c r="CY56" s="2"/>
      <c r="CZ56" s="2"/>
      <c r="DA56" s="1586" t="s">
        <v>856</v>
      </c>
      <c r="DB56" s="1587" t="s">
        <v>856</v>
      </c>
      <c r="DC56" s="1532" t="s">
        <v>1070</v>
      </c>
      <c r="DD56" s="1586" t="s">
        <v>1070</v>
      </c>
      <c r="DE56" s="1532">
        <v>102</v>
      </c>
      <c r="DF56" s="1532">
        <v>0</v>
      </c>
      <c r="DG56" s="1532">
        <v>102</v>
      </c>
      <c r="DH56" s="1533" t="s">
        <v>856</v>
      </c>
      <c r="DI56" s="2"/>
      <c r="DJ56" s="2"/>
      <c r="DK56" s="2"/>
      <c r="DL56" s="2"/>
      <c r="DM56" s="2"/>
      <c r="DN56" s="2"/>
      <c r="DO56" s="2"/>
      <c r="DP56" s="6">
        <v>1</v>
      </c>
      <c r="DQ56" s="268"/>
      <c r="DR56" s="268"/>
    </row>
    <row r="57" spans="1:122" s="1" customFormat="1" ht="15.75" customHeight="1" thickBot="1">
      <c r="A57"/>
      <c r="B57" s="1644"/>
      <c r="C57" s="256"/>
      <c r="D57" s="1652"/>
      <c r="E57" s="1652"/>
      <c r="F57" s="1645"/>
      <c r="G57" s="1648"/>
      <c r="H57" s="1648"/>
      <c r="I57" s="1648"/>
      <c r="J57" s="1649"/>
      <c r="K57" s="1650"/>
      <c r="L57" s="1653"/>
      <c r="N57" s="1644"/>
      <c r="O57" s="256"/>
      <c r="P57" s="1652"/>
      <c r="Q57" s="1652"/>
      <c r="R57" s="1645"/>
      <c r="S57" s="1645"/>
      <c r="T57" s="1645"/>
      <c r="U57" s="1648"/>
      <c r="V57" s="1649"/>
      <c r="W57" s="1650"/>
      <c r="X57" s="1653"/>
      <c r="Z57" s="1644"/>
      <c r="AA57" s="256"/>
      <c r="AB57" s="1652"/>
      <c r="AC57" s="1652"/>
      <c r="AD57" s="1645"/>
      <c r="AE57" s="1648"/>
      <c r="AF57" s="1648"/>
      <c r="AG57" s="1648"/>
      <c r="AH57" s="1649"/>
      <c r="AI57" s="1650"/>
      <c r="AJ57" s="1653"/>
      <c r="AL57"/>
      <c r="AM57" s="2"/>
      <c r="AN57" s="1716"/>
      <c r="AO57"/>
      <c r="AP57"/>
      <c r="AQ57" s="1716"/>
      <c r="AR57" s="1716"/>
      <c r="AS57" s="1716"/>
      <c r="AT57" s="1716"/>
      <c r="AU57" s="1716"/>
      <c r="AV57" s="1716"/>
      <c r="AW57" s="1716"/>
      <c r="AX57" s="1716"/>
      <c r="AY57" s="1716"/>
      <c r="AZ57" s="1716"/>
      <c r="BA57" s="1716"/>
      <c r="BB57" s="1716"/>
      <c r="BC57" s="1716"/>
      <c r="BD57" s="1716"/>
      <c r="BE57" s="1716"/>
      <c r="BF57" s="1716"/>
      <c r="BG57" s="1716"/>
      <c r="BH57" s="1716"/>
      <c r="BI57" s="1716"/>
      <c r="BJ57" s="1716"/>
      <c r="BK57" s="1716"/>
      <c r="BL57" s="1716"/>
      <c r="BM57" s="1716"/>
      <c r="BN57" s="1716"/>
      <c r="BO57" s="1716"/>
      <c r="BP57" s="1716"/>
      <c r="BQ57" s="1716"/>
      <c r="BR57" s="1716"/>
      <c r="BS57" s="1716"/>
      <c r="BT57" s="1716"/>
      <c r="BU57" s="1716"/>
      <c r="BV57" s="1716"/>
      <c r="BW57" s="1716"/>
      <c r="BX57" s="1716"/>
      <c r="BY57" s="1716"/>
      <c r="BZ57" s="1716"/>
      <c r="CA57" s="1716"/>
      <c r="CB57" s="1716"/>
      <c r="CC57" s="1716"/>
      <c r="CD57" s="1716"/>
      <c r="CE57" s="1716"/>
      <c r="CF57" s="1716"/>
      <c r="CG57" s="1716"/>
      <c r="CH57" s="1716"/>
      <c r="CI57" s="1716"/>
      <c r="CJ57" s="1716"/>
      <c r="CK57" s="1716"/>
      <c r="CL57" s="1716"/>
      <c r="CM57" s="1716"/>
      <c r="CN57" s="1716"/>
      <c r="CO57" s="1716"/>
      <c r="CP57" s="1716"/>
      <c r="CQ57" s="2"/>
      <c r="CR57" s="1716"/>
      <c r="CS57" s="2"/>
      <c r="CT57" s="2"/>
      <c r="CU57" s="2"/>
      <c r="CV57" s="2"/>
      <c r="CW57" s="2"/>
      <c r="CX57" s="2"/>
      <c r="CY57" s="2"/>
      <c r="CZ57" s="2"/>
      <c r="DA57" s="1592" t="s">
        <v>863</v>
      </c>
      <c r="DB57" s="1593" t="s">
        <v>863</v>
      </c>
      <c r="DC57" s="1532" t="s">
        <v>1080</v>
      </c>
      <c r="DD57" s="1592" t="s">
        <v>1080</v>
      </c>
      <c r="DE57" s="1532">
        <v>255</v>
      </c>
      <c r="DF57" s="1532">
        <v>128</v>
      </c>
      <c r="DG57" s="1532">
        <v>128</v>
      </c>
      <c r="DH57" s="1533" t="s">
        <v>863</v>
      </c>
      <c r="DI57" s="2"/>
      <c r="DJ57" s="958" t="s">
        <v>1081</v>
      </c>
      <c r="DK57" s="957"/>
      <c r="DL57" s="957"/>
      <c r="DM57" s="957"/>
      <c r="DN57" s="957"/>
      <c r="DO57" s="2"/>
      <c r="DP57" s="6">
        <v>1</v>
      </c>
      <c r="DQ57" s="268"/>
      <c r="DR57" s="268"/>
    </row>
    <row r="58" spans="1:122" s="1" customFormat="1" ht="16.5" customHeight="1">
      <c r="A58"/>
      <c r="B58" s="1644"/>
      <c r="C58" s="256"/>
      <c r="D58" s="1645"/>
      <c r="E58" s="1646"/>
      <c r="F58" s="1647"/>
      <c r="G58" s="1648"/>
      <c r="H58" s="1648"/>
      <c r="I58" s="1648"/>
      <c r="J58" s="1649"/>
      <c r="K58" s="1650"/>
      <c r="L58" s="1651"/>
      <c r="N58" s="1644"/>
      <c r="O58" s="256"/>
      <c r="P58" s="1645"/>
      <c r="Q58" s="1646"/>
      <c r="R58" s="1647"/>
      <c r="S58" s="1647"/>
      <c r="T58" s="1647"/>
      <c r="U58" s="1648"/>
      <c r="V58" s="1649"/>
      <c r="W58" s="1650"/>
      <c r="X58" s="1651"/>
      <c r="Z58" s="1644"/>
      <c r="AA58" s="256"/>
      <c r="AB58" s="1645"/>
      <c r="AC58" s="1646"/>
      <c r="AD58" s="1647"/>
      <c r="AE58" s="1648"/>
      <c r="AF58" s="1648"/>
      <c r="AG58" s="1648"/>
      <c r="AH58" s="1649"/>
      <c r="AI58" s="1650"/>
      <c r="AJ58" s="1651"/>
      <c r="AL58"/>
      <c r="AM58" s="2"/>
      <c r="AN58" s="1716"/>
      <c r="AO58" s="205" t="s">
        <v>214</v>
      </c>
      <c r="AP58"/>
      <c r="AQ58" s="2135" t="s">
        <v>145</v>
      </c>
      <c r="AR58" s="2135"/>
      <c r="AS58" s="1716"/>
      <c r="AT58" s="2135" t="s">
        <v>1137</v>
      </c>
      <c r="AU58" s="2135"/>
      <c r="AV58" s="1716"/>
      <c r="AW58" s="2098" t="s">
        <v>144</v>
      </c>
      <c r="AX58" s="2098"/>
      <c r="AY58" s="1716"/>
      <c r="AZ58" s="2098" t="s">
        <v>1138</v>
      </c>
      <c r="BA58" s="2098"/>
      <c r="BB58" s="1716"/>
      <c r="BC58" s="1716"/>
      <c r="BD58" s="1716"/>
      <c r="BE58" s="1716"/>
      <c r="BF58" s="1716"/>
      <c r="BG58" s="1716"/>
      <c r="BH58" s="1716"/>
      <c r="BI58" s="1716"/>
      <c r="BJ58" s="1716"/>
      <c r="BK58" s="1716"/>
      <c r="BL58" s="1716"/>
      <c r="BM58" s="1716"/>
      <c r="BN58" s="1716"/>
      <c r="BO58" s="1716"/>
      <c r="BP58" s="1716"/>
      <c r="BQ58" s="1716"/>
      <c r="BR58" s="1716"/>
      <c r="BS58" s="1716"/>
      <c r="BT58" s="1716"/>
      <c r="BU58" s="1716"/>
      <c r="BV58" s="1716"/>
      <c r="BW58" s="1716"/>
      <c r="BX58" s="1716"/>
      <c r="BY58" s="1716"/>
      <c r="BZ58" s="1716"/>
      <c r="CA58" s="2102" t="s">
        <v>1108</v>
      </c>
      <c r="CB58" s="2102"/>
      <c r="CC58" s="1716"/>
      <c r="CD58" s="2102" t="s">
        <v>1109</v>
      </c>
      <c r="CE58" s="2102"/>
      <c r="CF58" s="1716"/>
      <c r="CG58" s="2103" t="s">
        <v>1139</v>
      </c>
      <c r="CH58" s="2103"/>
      <c r="CI58" s="1716"/>
      <c r="CJ58" s="2103" t="s">
        <v>1140</v>
      </c>
      <c r="CK58" s="2103"/>
      <c r="CL58" s="1716"/>
      <c r="CM58" s="1716"/>
      <c r="CN58" s="1716"/>
      <c r="CO58" s="1716"/>
      <c r="CP58" s="1716"/>
      <c r="CQ58" s="2"/>
      <c r="CR58" s="1716"/>
      <c r="CS58" s="2"/>
      <c r="CT58" s="2"/>
      <c r="CU58" s="2"/>
      <c r="CV58" s="2"/>
      <c r="CW58" s="2"/>
      <c r="CX58" s="2"/>
      <c r="CY58" s="2"/>
      <c r="CZ58" s="2"/>
      <c r="DA58" s="1600" t="s">
        <v>871</v>
      </c>
      <c r="DB58" s="1601" t="s">
        <v>871</v>
      </c>
      <c r="DC58" s="1532" t="s">
        <v>1082</v>
      </c>
      <c r="DD58" s="1600" t="s">
        <v>1082</v>
      </c>
      <c r="DE58" s="1532">
        <v>0</v>
      </c>
      <c r="DF58" s="1532">
        <v>102</v>
      </c>
      <c r="DG58" s="1532">
        <v>204</v>
      </c>
      <c r="DH58" s="1533" t="s">
        <v>871</v>
      </c>
      <c r="DI58" s="2"/>
      <c r="DJ58" s="958" t="s">
        <v>1083</v>
      </c>
      <c r="DK58" s="957"/>
      <c r="DL58" s="957"/>
      <c r="DM58" s="957"/>
      <c r="DN58" s="957"/>
      <c r="DO58" s="2"/>
      <c r="DP58" s="6">
        <v>1</v>
      </c>
      <c r="DQ58" s="268"/>
      <c r="DR58" s="268"/>
    </row>
    <row r="59" spans="1:122" s="1" customFormat="1" ht="16.5" thickBot="1">
      <c r="A59"/>
      <c r="B59" s="1644"/>
      <c r="C59" s="256"/>
      <c r="D59" s="1652"/>
      <c r="E59" s="1652"/>
      <c r="F59" s="1645"/>
      <c r="G59" s="1648"/>
      <c r="H59" s="1648"/>
      <c r="I59" s="1648"/>
      <c r="J59" s="1649"/>
      <c r="K59" s="1650"/>
      <c r="L59" s="1653"/>
      <c r="N59" s="1644"/>
      <c r="O59" s="256"/>
      <c r="P59" s="1652"/>
      <c r="Q59" s="1652"/>
      <c r="R59" s="1645"/>
      <c r="S59" s="1645"/>
      <c r="T59" s="1645"/>
      <c r="U59" s="1648"/>
      <c r="V59" s="1649"/>
      <c r="W59" s="1650"/>
      <c r="X59" s="1653"/>
      <c r="Z59" s="1644"/>
      <c r="AA59" s="256"/>
      <c r="AB59" s="1652"/>
      <c r="AC59" s="1652"/>
      <c r="AD59" s="1645"/>
      <c r="AE59" s="1648"/>
      <c r="AF59" s="1648"/>
      <c r="AG59" s="1648"/>
      <c r="AH59" s="1649"/>
      <c r="AI59" s="1650"/>
      <c r="AJ59" s="1653"/>
      <c r="AL59"/>
      <c r="AM59" s="2"/>
      <c r="AN59" s="1716"/>
      <c r="AO59"/>
      <c r="AP59"/>
      <c r="AQ59" s="1716"/>
      <c r="AR59" s="1716"/>
      <c r="AS59" s="1716"/>
      <c r="AT59" s="1716"/>
      <c r="AU59" s="1716"/>
      <c r="AV59" s="1716"/>
      <c r="AW59" s="1716"/>
      <c r="AX59" s="1716"/>
      <c r="AY59" s="1716"/>
      <c r="AZ59" s="1716"/>
      <c r="BA59" s="1716"/>
      <c r="BB59" s="1716"/>
      <c r="BC59" s="1716"/>
      <c r="BD59" s="1716"/>
      <c r="BE59" s="1716"/>
      <c r="BF59" s="1716"/>
      <c r="BG59" s="1716"/>
      <c r="BH59" s="1716"/>
      <c r="BI59" s="1716"/>
      <c r="BJ59" s="1716"/>
      <c r="BK59" s="1716"/>
      <c r="BL59" s="1716"/>
      <c r="BM59" s="1716"/>
      <c r="BN59" s="1716"/>
      <c r="BO59" s="1716"/>
      <c r="BP59" s="1716"/>
      <c r="BQ59" s="1716"/>
      <c r="BR59" s="1716"/>
      <c r="BS59" s="1716"/>
      <c r="BT59" s="1716"/>
      <c r="BU59" s="1716"/>
      <c r="BV59" s="1716"/>
      <c r="BW59" s="1716"/>
      <c r="BX59" s="1716"/>
      <c r="BY59" s="1716"/>
      <c r="BZ59" s="1716"/>
      <c r="CA59" s="1716"/>
      <c r="CB59" s="1716"/>
      <c r="CC59" s="1716"/>
      <c r="CD59" s="1716"/>
      <c r="CE59" s="1716"/>
      <c r="CF59" s="1716"/>
      <c r="CG59" s="1716"/>
      <c r="CH59" s="1716"/>
      <c r="CI59" s="1716"/>
      <c r="CJ59" s="1716"/>
      <c r="CK59" s="1716"/>
      <c r="CL59" s="1716"/>
      <c r="CM59" s="1716"/>
      <c r="CN59" s="1716"/>
      <c r="CO59" s="1716"/>
      <c r="CP59" s="1716"/>
      <c r="CQ59" s="2"/>
      <c r="CR59" s="1716"/>
      <c r="CS59" s="2"/>
      <c r="CT59" s="2"/>
      <c r="CU59" s="2"/>
      <c r="CV59" s="2"/>
      <c r="CW59" s="2"/>
      <c r="CX59" s="2"/>
      <c r="CY59" s="2"/>
      <c r="CZ59" s="2"/>
      <c r="DA59" s="1608" t="s">
        <v>890</v>
      </c>
      <c r="DB59" s="1609" t="s">
        <v>890</v>
      </c>
      <c r="DC59" s="1532" t="s">
        <v>1084</v>
      </c>
      <c r="DD59" s="1608" t="s">
        <v>1084</v>
      </c>
      <c r="DE59" s="1532">
        <v>204</v>
      </c>
      <c r="DF59" s="1532">
        <v>204</v>
      </c>
      <c r="DG59" s="1532">
        <v>255</v>
      </c>
      <c r="DH59" s="1533" t="s">
        <v>890</v>
      </c>
      <c r="DI59" s="2"/>
      <c r="DJ59" s="268"/>
      <c r="DK59" s="268"/>
      <c r="DL59" s="268"/>
      <c r="DM59" s="268"/>
      <c r="DN59" s="720">
        <v>1</v>
      </c>
      <c r="DO59" s="720">
        <v>1</v>
      </c>
      <c r="DP59" s="6">
        <v>1</v>
      </c>
      <c r="DQ59" s="268"/>
      <c r="DR59" s="268"/>
    </row>
    <row r="60" spans="1:122" s="1" customFormat="1" ht="15.75" customHeight="1">
      <c r="A60"/>
      <c r="B60" s="1644"/>
      <c r="C60" s="256"/>
      <c r="D60" s="1645"/>
      <c r="E60" s="1646"/>
      <c r="F60" s="1647"/>
      <c r="G60" s="1648"/>
      <c r="H60" s="1648"/>
      <c r="I60" s="1648"/>
      <c r="J60" s="1649"/>
      <c r="K60" s="1650"/>
      <c r="L60" s="1651"/>
      <c r="N60" s="1644"/>
      <c r="O60" s="256"/>
      <c r="P60" s="1645"/>
      <c r="Q60" s="1646"/>
      <c r="R60" s="1647"/>
      <c r="S60" s="1647"/>
      <c r="T60" s="1647"/>
      <c r="U60" s="1648"/>
      <c r="V60" s="1649"/>
      <c r="W60" s="1650"/>
      <c r="X60" s="1651"/>
      <c r="Z60" s="1644"/>
      <c r="AA60" s="256"/>
      <c r="AB60" s="1645"/>
      <c r="AC60" s="1646"/>
      <c r="AD60" s="1647"/>
      <c r="AE60" s="1648"/>
      <c r="AF60" s="1648"/>
      <c r="AG60" s="1648"/>
      <c r="AH60" s="1649"/>
      <c r="AI60" s="1650"/>
      <c r="AJ60" s="1651"/>
      <c r="AL60"/>
      <c r="AM60" s="2"/>
      <c r="AN60" s="1716"/>
      <c r="AO60" s="205" t="s">
        <v>214</v>
      </c>
      <c r="AP60"/>
      <c r="AQ60" s="2135" t="s">
        <v>138</v>
      </c>
      <c r="AR60" s="2135"/>
      <c r="AS60" s="1716"/>
      <c r="AT60" s="2135" t="s">
        <v>1105</v>
      </c>
      <c r="AU60" s="2135"/>
      <c r="AV60" s="1716"/>
      <c r="AW60" s="1716"/>
      <c r="AX60" s="1716"/>
      <c r="AY60" s="1716"/>
      <c r="AZ60" s="1716"/>
      <c r="BA60" s="1716"/>
      <c r="BB60" s="1716"/>
      <c r="BC60" s="1716"/>
      <c r="BD60" s="1716"/>
      <c r="BE60" s="1716"/>
      <c r="BF60" s="1716"/>
      <c r="BG60" s="1716"/>
      <c r="BH60" s="1716"/>
      <c r="BI60" s="1716"/>
      <c r="BJ60" s="1716"/>
      <c r="BK60" s="1716"/>
      <c r="BL60" s="1716"/>
      <c r="BM60" s="1716"/>
      <c r="BN60" s="1716"/>
      <c r="BO60" s="1716"/>
      <c r="BP60" s="1716"/>
      <c r="BQ60" s="1716"/>
      <c r="BR60" s="1716"/>
      <c r="BS60" s="1716"/>
      <c r="BT60" s="1716"/>
      <c r="BU60" s="1716"/>
      <c r="BV60" s="1716"/>
      <c r="BW60" s="1716"/>
      <c r="BX60" s="1716"/>
      <c r="BY60" s="1716"/>
      <c r="BZ60" s="1716"/>
      <c r="CA60" s="2102" t="s">
        <v>1115</v>
      </c>
      <c r="CB60" s="2102"/>
      <c r="CC60" s="1716"/>
      <c r="CD60" s="2102" t="s">
        <v>1116</v>
      </c>
      <c r="CE60" s="2102"/>
      <c r="CF60" s="1716"/>
      <c r="CG60" s="2103" t="s">
        <v>1141</v>
      </c>
      <c r="CH60" s="2103"/>
      <c r="CI60" s="1716"/>
      <c r="CJ60" s="2103" t="s">
        <v>1142</v>
      </c>
      <c r="CK60" s="2103"/>
      <c r="CL60" s="1716"/>
      <c r="CM60" s="1716"/>
      <c r="CN60" s="1716"/>
      <c r="CO60" s="1716"/>
      <c r="CP60" s="1716"/>
      <c r="CQ60" s="2"/>
      <c r="CR60" s="1716"/>
      <c r="CS60" s="2"/>
      <c r="CT60" s="2"/>
      <c r="CU60" s="2"/>
      <c r="CV60" s="2"/>
      <c r="CW60" s="2"/>
      <c r="CX60" s="2"/>
      <c r="CY60" s="2"/>
      <c r="CZ60" s="2"/>
      <c r="DA60" s="2"/>
      <c r="DB60" s="2"/>
      <c r="DC60" s="2"/>
      <c r="DD60" s="2"/>
      <c r="DE60" s="2"/>
      <c r="DF60" s="2"/>
      <c r="DG60" s="2"/>
      <c r="DH60" s="2"/>
      <c r="DI60" s="2"/>
      <c r="DJ60" s="2"/>
      <c r="DK60" s="2"/>
      <c r="DL60" s="2"/>
      <c r="DM60" s="2"/>
      <c r="DN60" s="2"/>
      <c r="DO60" s="2"/>
      <c r="DP60" s="6">
        <v>1</v>
      </c>
      <c r="DQ60" s="268"/>
      <c r="DR60" s="268"/>
    </row>
    <row r="61" spans="1:122" s="1" customFormat="1" ht="15.75" customHeight="1" thickBot="1">
      <c r="A61"/>
      <c r="B61" s="1644"/>
      <c r="C61" s="256"/>
      <c r="D61" s="1652"/>
      <c r="E61" s="1652"/>
      <c r="F61" s="1645"/>
      <c r="G61" s="1648"/>
      <c r="H61" s="1648"/>
      <c r="I61" s="1648"/>
      <c r="J61" s="1649"/>
      <c r="K61" s="1650"/>
      <c r="L61" s="1653"/>
      <c r="N61" s="1644"/>
      <c r="O61" s="256"/>
      <c r="P61" s="1652"/>
      <c r="Q61" s="1652"/>
      <c r="R61" s="1645"/>
      <c r="S61" s="1645"/>
      <c r="T61" s="1645"/>
      <c r="U61" s="1648"/>
      <c r="V61" s="1649"/>
      <c r="W61" s="1650"/>
      <c r="X61" s="1653"/>
      <c r="Z61" s="1644"/>
      <c r="AA61" s="256"/>
      <c r="AB61" s="1652"/>
      <c r="AC61" s="1652"/>
      <c r="AD61" s="1645"/>
      <c r="AE61" s="1648"/>
      <c r="AF61" s="1648"/>
      <c r="AG61" s="1648"/>
      <c r="AH61" s="1649"/>
      <c r="AI61" s="1650"/>
      <c r="AJ61" s="1653"/>
      <c r="AL61"/>
      <c r="AM61" s="2"/>
      <c r="AN61" s="1716"/>
      <c r="AO61"/>
      <c r="AP61"/>
      <c r="AQ61" s="1716"/>
      <c r="AR61" s="1716"/>
      <c r="AS61" s="1716"/>
      <c r="AT61" s="1716"/>
      <c r="AU61" s="1716"/>
      <c r="AV61" s="1716"/>
      <c r="AW61" s="1716"/>
      <c r="AX61" s="1716"/>
      <c r="AY61" s="1716"/>
      <c r="AZ61" s="1716"/>
      <c r="BA61" s="1716"/>
      <c r="BB61" s="1716"/>
      <c r="BC61" s="1716"/>
      <c r="BD61" s="1716"/>
      <c r="BE61" s="1716"/>
      <c r="BF61" s="1716"/>
      <c r="BG61" s="1716"/>
      <c r="BH61" s="1716"/>
      <c r="BI61" s="1716"/>
      <c r="BJ61" s="1716"/>
      <c r="BK61" s="1716"/>
      <c r="BL61" s="1716"/>
      <c r="BM61" s="1716"/>
      <c r="BN61" s="1716"/>
      <c r="BO61" s="1716"/>
      <c r="BP61" s="1716"/>
      <c r="BQ61" s="1716"/>
      <c r="BR61" s="1716"/>
      <c r="BS61" s="1716"/>
      <c r="BT61" s="1716"/>
      <c r="BU61" s="1716"/>
      <c r="BV61" s="1716"/>
      <c r="BW61" s="1716"/>
      <c r="BX61" s="1716"/>
      <c r="BY61" s="1716"/>
      <c r="BZ61" s="1716"/>
      <c r="CA61" s="1716"/>
      <c r="CB61" s="1716"/>
      <c r="CC61" s="1716"/>
      <c r="CD61" s="1716"/>
      <c r="CE61" s="1716"/>
      <c r="CF61" s="1716"/>
      <c r="CG61" s="1716"/>
      <c r="CH61" s="1716"/>
      <c r="CI61" s="1716"/>
      <c r="CJ61" s="1716"/>
      <c r="CK61" s="1716"/>
      <c r="CL61" s="1716"/>
      <c r="CM61" s="1716"/>
      <c r="CN61" s="1716"/>
      <c r="CO61" s="1716"/>
      <c r="CP61" s="1716"/>
      <c r="CQ61" s="2"/>
      <c r="CR61" s="1716"/>
      <c r="CS61" s="2"/>
      <c r="CT61" s="2"/>
      <c r="CU61" s="2"/>
      <c r="CV61" s="2"/>
      <c r="CW61" s="2"/>
      <c r="CX61" s="2"/>
      <c r="CY61" s="2"/>
      <c r="CZ61" s="2"/>
      <c r="DA61" s="2"/>
      <c r="DB61" s="2"/>
      <c r="DC61" s="2"/>
      <c r="DD61" s="2"/>
      <c r="DE61" s="2"/>
      <c r="DF61" s="2"/>
      <c r="DG61" s="2"/>
      <c r="DH61" s="2"/>
      <c r="DI61" s="2"/>
      <c r="DJ61" s="2"/>
      <c r="DK61" s="2"/>
      <c r="DL61" s="2"/>
      <c r="DM61" s="2"/>
      <c r="DN61" s="2"/>
      <c r="DO61" s="2"/>
      <c r="DP61" s="6">
        <v>1</v>
      </c>
      <c r="DQ61" s="268"/>
      <c r="DR61" s="268"/>
    </row>
    <row r="62" spans="1:122" s="1" customFormat="1" ht="24" customHeight="1">
      <c r="A62"/>
      <c r="B62" s="1644"/>
      <c r="C62" s="256"/>
      <c r="D62" s="1645"/>
      <c r="E62" s="1646"/>
      <c r="F62" s="1647"/>
      <c r="G62" s="1648"/>
      <c r="H62" s="1648"/>
      <c r="I62" s="1648"/>
      <c r="J62" s="1649"/>
      <c r="K62" s="1650"/>
      <c r="L62" s="1651"/>
      <c r="N62" s="1644"/>
      <c r="O62" s="256"/>
      <c r="P62" s="1645"/>
      <c r="Q62" s="1646"/>
      <c r="R62" s="1647"/>
      <c r="S62" s="1647"/>
      <c r="T62" s="1647"/>
      <c r="U62" s="1648"/>
      <c r="V62" s="1649"/>
      <c r="W62" s="1650"/>
      <c r="X62" s="1651"/>
      <c r="Z62" s="1644"/>
      <c r="AA62" s="256"/>
      <c r="AB62" s="1645"/>
      <c r="AC62" s="1646"/>
      <c r="AD62" s="1647"/>
      <c r="AE62" s="1648"/>
      <c r="AF62" s="1648"/>
      <c r="AG62" s="1648"/>
      <c r="AH62" s="1649"/>
      <c r="AI62" s="1650"/>
      <c r="AJ62" s="1651"/>
      <c r="AL62"/>
      <c r="AM62" s="2"/>
      <c r="AN62" s="1716"/>
      <c r="AO62" s="205" t="s">
        <v>214</v>
      </c>
      <c r="AP62"/>
      <c r="AQ62" s="2135" t="s">
        <v>133</v>
      </c>
      <c r="AR62" s="2135"/>
      <c r="AS62" s="1716"/>
      <c r="AT62" s="2135" t="s">
        <v>1126</v>
      </c>
      <c r="AU62" s="2135"/>
      <c r="AV62" s="1716"/>
      <c r="AW62" s="1716"/>
      <c r="AX62" s="1716"/>
      <c r="AY62" s="1716"/>
      <c r="AZ62" s="1716"/>
      <c r="BA62" s="1716"/>
      <c r="BB62" s="1716"/>
      <c r="BC62" s="1716"/>
      <c r="BD62" s="1716"/>
      <c r="BE62" s="1716"/>
      <c r="BF62" s="1716"/>
      <c r="BG62" s="1716"/>
      <c r="BH62" s="1716"/>
      <c r="BI62" s="1716"/>
      <c r="BJ62" s="1716"/>
      <c r="BK62" s="1716"/>
      <c r="BL62" s="1716"/>
      <c r="BM62" s="1716"/>
      <c r="BN62" s="1716"/>
      <c r="BO62" s="1716"/>
      <c r="BP62" s="1716"/>
      <c r="BQ62" s="1716"/>
      <c r="BR62" s="1716"/>
      <c r="BS62" s="1716"/>
      <c r="BT62" s="1716"/>
      <c r="BU62" s="1716"/>
      <c r="BV62" s="1716"/>
      <c r="BW62" s="1716"/>
      <c r="BX62" s="1716"/>
      <c r="BY62" s="1716"/>
      <c r="BZ62" s="1716"/>
      <c r="CA62" s="2102" t="s">
        <v>1143</v>
      </c>
      <c r="CB62" s="2102"/>
      <c r="CC62" s="1716"/>
      <c r="CD62" s="2102" t="s">
        <v>1144</v>
      </c>
      <c r="CE62" s="2102"/>
      <c r="CF62" s="1716"/>
      <c r="CG62" s="2103" t="s">
        <v>1145</v>
      </c>
      <c r="CH62" s="2103"/>
      <c r="CI62" s="1716"/>
      <c r="CJ62" s="2103" t="s">
        <v>1146</v>
      </c>
      <c r="CK62" s="2103"/>
      <c r="CL62" s="1716"/>
      <c r="CM62" s="1716"/>
      <c r="CN62" s="1716"/>
      <c r="CO62" s="1716"/>
      <c r="CP62" s="1716"/>
      <c r="CQ62" s="2"/>
      <c r="CR62" s="1716"/>
      <c r="CS62" s="2"/>
      <c r="CT62" s="2"/>
      <c r="CU62" s="2"/>
      <c r="CV62" s="2"/>
      <c r="CW62" s="2"/>
      <c r="CX62" s="2"/>
      <c r="CY62" s="2"/>
      <c r="CZ62" s="2"/>
      <c r="DA62" s="2"/>
      <c r="DB62" s="2"/>
      <c r="DC62" s="2"/>
      <c r="DD62" s="2"/>
      <c r="DE62" s="2"/>
      <c r="DF62" s="2"/>
      <c r="DG62" s="2"/>
      <c r="DH62" s="2"/>
      <c r="DI62" s="2"/>
      <c r="DJ62" s="2"/>
      <c r="DK62" s="2"/>
      <c r="DL62" s="2"/>
      <c r="DM62" s="2"/>
      <c r="DN62" s="2"/>
      <c r="DO62" s="2"/>
      <c r="DP62" s="6">
        <v>1</v>
      </c>
      <c r="DQ62" s="268"/>
      <c r="DR62" s="268"/>
    </row>
    <row r="63" spans="1:122" s="1" customFormat="1" ht="15" customHeight="1" thickBot="1">
      <c r="A63"/>
      <c r="B63" s="1644"/>
      <c r="C63" s="256"/>
      <c r="D63" s="1652"/>
      <c r="E63" s="1652"/>
      <c r="F63" s="1645"/>
      <c r="G63" s="1648"/>
      <c r="H63" s="1648"/>
      <c r="I63" s="1648"/>
      <c r="J63" s="1649"/>
      <c r="K63" s="1650"/>
      <c r="L63" s="1653"/>
      <c r="N63" s="1644"/>
      <c r="O63" s="256"/>
      <c r="P63" s="1652"/>
      <c r="Q63" s="1652"/>
      <c r="R63" s="1645"/>
      <c r="S63" s="1645"/>
      <c r="T63" s="1645"/>
      <c r="U63" s="1648"/>
      <c r="V63" s="1649"/>
      <c r="W63" s="1650"/>
      <c r="X63" s="1653"/>
      <c r="Z63" s="1644"/>
      <c r="AA63" s="256"/>
      <c r="AB63" s="1652"/>
      <c r="AC63" s="1652"/>
      <c r="AD63" s="1645"/>
      <c r="AE63" s="1648"/>
      <c r="AF63" s="1648"/>
      <c r="AG63" s="1648"/>
      <c r="AH63" s="1649"/>
      <c r="AI63" s="1650"/>
      <c r="AJ63" s="1653"/>
      <c r="AL63"/>
      <c r="AM63" s="2"/>
      <c r="AN63" s="1716"/>
      <c r="AO63"/>
      <c r="AP63"/>
      <c r="AQ63" s="1716"/>
      <c r="AR63" s="1716"/>
      <c r="AS63" s="1716"/>
      <c r="AT63" s="1716"/>
      <c r="AU63" s="1716"/>
      <c r="AV63" s="1716"/>
      <c r="AW63" s="1716"/>
      <c r="AX63" s="1716"/>
      <c r="AY63" s="1716"/>
      <c r="AZ63" s="1716"/>
      <c r="BA63" s="1716"/>
      <c r="BB63" s="1716"/>
      <c r="BC63" s="1716"/>
      <c r="BD63" s="1716"/>
      <c r="BE63" s="1716"/>
      <c r="BF63" s="1716"/>
      <c r="BG63" s="1716"/>
      <c r="BH63" s="1716"/>
      <c r="BI63" s="1716"/>
      <c r="BJ63" s="1716"/>
      <c r="BK63" s="1716"/>
      <c r="BL63" s="1716"/>
      <c r="BM63" s="1716"/>
      <c r="BN63" s="1716"/>
      <c r="BO63" s="1716"/>
      <c r="BP63" s="1716"/>
      <c r="BQ63" s="1716"/>
      <c r="BR63" s="1716"/>
      <c r="BS63" s="1716"/>
      <c r="BT63" s="1716"/>
      <c r="BU63" s="1716"/>
      <c r="BV63" s="1716"/>
      <c r="BW63" s="1716"/>
      <c r="BX63" s="1716"/>
      <c r="BY63" s="1716"/>
      <c r="BZ63" s="1716"/>
      <c r="CA63" s="1716"/>
      <c r="CB63" s="1716"/>
      <c r="CC63" s="1716"/>
      <c r="CD63" s="1716"/>
      <c r="CE63" s="1716"/>
      <c r="CF63" s="1716"/>
      <c r="CG63" s="1716"/>
      <c r="CH63" s="1716"/>
      <c r="CI63" s="1716"/>
      <c r="CJ63" s="1716"/>
      <c r="CK63" s="1716"/>
      <c r="CL63" s="1716"/>
      <c r="CM63" s="1716"/>
      <c r="CN63" s="1716"/>
      <c r="CO63" s="1716"/>
      <c r="CP63" s="1716"/>
      <c r="CQ63" s="2"/>
      <c r="CR63" s="1716"/>
      <c r="CS63" s="2"/>
      <c r="CT63" s="2"/>
      <c r="CU63" s="2"/>
      <c r="CV63" s="2"/>
      <c r="CW63" s="2"/>
      <c r="CX63" s="2"/>
      <c r="CY63" s="2"/>
      <c r="CZ63" s="2"/>
      <c r="DA63" s="2"/>
      <c r="DB63" s="2"/>
      <c r="DC63" s="2"/>
      <c r="DD63" s="2"/>
      <c r="DE63" s="2"/>
      <c r="DF63" s="2"/>
      <c r="DG63" s="2"/>
      <c r="DH63" s="2"/>
      <c r="DI63" s="2"/>
      <c r="DJ63" s="2"/>
      <c r="DK63" s="2"/>
      <c r="DL63" s="2"/>
      <c r="DM63" s="2"/>
      <c r="DN63" s="2"/>
      <c r="DO63" s="2"/>
      <c r="DP63" s="6">
        <v>1</v>
      </c>
      <c r="DQ63" s="268"/>
      <c r="DR63" s="268"/>
    </row>
    <row r="64" spans="1:122" s="1" customFormat="1" ht="15" customHeight="1">
      <c r="A64"/>
      <c r="B64" s="1644"/>
      <c r="C64" s="256"/>
      <c r="D64" s="1645"/>
      <c r="E64" s="1646"/>
      <c r="F64" s="1647"/>
      <c r="G64" s="1648"/>
      <c r="H64" s="1648"/>
      <c r="I64" s="1648"/>
      <c r="J64" s="1649"/>
      <c r="K64" s="1650"/>
      <c r="L64" s="1651"/>
      <c r="N64" s="1644"/>
      <c r="O64" s="256"/>
      <c r="P64" s="1645"/>
      <c r="Q64" s="1646"/>
      <c r="R64" s="1647"/>
      <c r="S64" s="1647"/>
      <c r="T64" s="1647"/>
      <c r="U64" s="1648"/>
      <c r="V64" s="1649"/>
      <c r="W64" s="1650"/>
      <c r="X64" s="1651"/>
      <c r="Z64" s="1644"/>
      <c r="AA64" s="256"/>
      <c r="AB64" s="1645"/>
      <c r="AC64" s="1646"/>
      <c r="AD64" s="1647"/>
      <c r="AE64" s="1648"/>
      <c r="AF64" s="1648"/>
      <c r="AG64" s="1648"/>
      <c r="AH64" s="1649"/>
      <c r="AI64" s="1650"/>
      <c r="AJ64" s="1651"/>
      <c r="AL64"/>
      <c r="AM64" s="2"/>
      <c r="AN64" s="1716"/>
      <c r="AO64" s="205" t="s">
        <v>214</v>
      </c>
      <c r="AP64"/>
      <c r="AQ64" s="2135" t="s">
        <v>124</v>
      </c>
      <c r="AR64" s="2135"/>
      <c r="AS64" s="1716"/>
      <c r="AT64" s="2135" t="s">
        <v>745</v>
      </c>
      <c r="AU64" s="2135"/>
      <c r="AV64" s="1716"/>
      <c r="AW64" s="1716"/>
      <c r="AX64" s="1716"/>
      <c r="AY64" s="1716"/>
      <c r="AZ64" s="1716"/>
      <c r="BA64" s="1716"/>
      <c r="BB64" s="1716"/>
      <c r="BC64" s="1716"/>
      <c r="BD64" s="1716"/>
      <c r="BE64" s="1716"/>
      <c r="BF64" s="1716"/>
      <c r="BG64" s="1716"/>
      <c r="BH64" s="1716"/>
      <c r="BI64" s="1716"/>
      <c r="BJ64" s="1716"/>
      <c r="BK64" s="1716"/>
      <c r="BL64" s="1716"/>
      <c r="BM64" s="1716"/>
      <c r="BN64" s="1716"/>
      <c r="BO64" s="1716"/>
      <c r="BP64" s="1716"/>
      <c r="BQ64" s="1716"/>
      <c r="BR64" s="1716"/>
      <c r="BS64" s="1716"/>
      <c r="BT64" s="1716"/>
      <c r="BU64" s="1716"/>
      <c r="BV64" s="1716"/>
      <c r="BW64" s="1716"/>
      <c r="BX64" s="1716"/>
      <c r="BY64" s="1716"/>
      <c r="BZ64" s="1716"/>
      <c r="CA64" s="2102" t="s">
        <v>1123</v>
      </c>
      <c r="CB64" s="2102"/>
      <c r="CC64" s="1716"/>
      <c r="CD64" s="2102" t="s">
        <v>1124</v>
      </c>
      <c r="CE64" s="2102"/>
      <c r="CF64" s="1716"/>
      <c r="CG64" s="2103" t="s">
        <v>1147</v>
      </c>
      <c r="CH64" s="2103"/>
      <c r="CI64" s="1716"/>
      <c r="CJ64" s="2103" t="s">
        <v>1148</v>
      </c>
      <c r="CK64" s="2103"/>
      <c r="CL64" s="1716"/>
      <c r="CM64" s="1716"/>
      <c r="CN64" s="1716"/>
      <c r="CO64" s="1716"/>
      <c r="CP64" s="1716"/>
      <c r="CQ64" s="2"/>
      <c r="CR64" s="1716"/>
      <c r="CS64" s="2"/>
      <c r="CT64" s="2"/>
      <c r="CU64" s="2"/>
      <c r="CV64" s="2"/>
      <c r="CW64" s="2"/>
      <c r="CX64" s="2"/>
      <c r="CY64" s="2"/>
      <c r="CZ64" s="2"/>
      <c r="DA64" s="2"/>
      <c r="DB64" s="2"/>
      <c r="DC64" s="2"/>
      <c r="DD64" s="2"/>
      <c r="DE64" s="2"/>
      <c r="DF64" s="2"/>
      <c r="DG64" s="2"/>
      <c r="DH64" s="2"/>
      <c r="DI64" s="2"/>
      <c r="DJ64" s="2"/>
      <c r="DK64" s="2"/>
      <c r="DL64" s="2"/>
      <c r="DM64" s="2"/>
      <c r="DN64" s="2"/>
      <c r="DO64" s="2"/>
      <c r="DP64" s="6">
        <v>1</v>
      </c>
      <c r="DQ64" s="268"/>
      <c r="DR64" s="268"/>
    </row>
    <row r="65" spans="1:122" s="1" customFormat="1" ht="15" customHeight="1" thickBot="1">
      <c r="A65"/>
      <c r="B65" s="1644"/>
      <c r="C65" s="256"/>
      <c r="D65" s="1652"/>
      <c r="E65" s="1652"/>
      <c r="F65" s="1645"/>
      <c r="G65" s="1648"/>
      <c r="H65" s="1648"/>
      <c r="I65" s="1648"/>
      <c r="J65" s="1649"/>
      <c r="K65" s="1650"/>
      <c r="L65" s="1653"/>
      <c r="N65" s="1644"/>
      <c r="O65" s="256"/>
      <c r="P65" s="1652"/>
      <c r="Q65" s="1652"/>
      <c r="R65" s="1645"/>
      <c r="S65" s="1645"/>
      <c r="T65" s="1645"/>
      <c r="U65" s="1648"/>
      <c r="V65" s="1649"/>
      <c r="W65" s="1650"/>
      <c r="X65" s="1653"/>
      <c r="Z65" s="1644"/>
      <c r="AA65" s="256"/>
      <c r="AB65" s="1652"/>
      <c r="AC65" s="1652"/>
      <c r="AD65" s="1645"/>
      <c r="AE65" s="1648"/>
      <c r="AF65" s="1648"/>
      <c r="AG65" s="1648"/>
      <c r="AH65" s="1649"/>
      <c r="AI65" s="1650"/>
      <c r="AJ65" s="1653"/>
      <c r="AL65"/>
      <c r="AM65" s="2"/>
      <c r="AN65" s="1716"/>
      <c r="AO65"/>
      <c r="AP65"/>
      <c r="AQ65" s="1716"/>
      <c r="AR65" s="1716"/>
      <c r="AS65" s="1716"/>
      <c r="AT65" s="1716"/>
      <c r="AU65" s="1716"/>
      <c r="AV65" s="1716"/>
      <c r="AW65" s="1716"/>
      <c r="AX65" s="1716"/>
      <c r="AY65" s="1716"/>
      <c r="AZ65" s="1716"/>
      <c r="BA65" s="1716"/>
      <c r="BB65" s="1716"/>
      <c r="BC65" s="1716"/>
      <c r="BD65" s="1716"/>
      <c r="BE65" s="1716"/>
      <c r="BF65" s="1716"/>
      <c r="BG65" s="1716"/>
      <c r="BH65" s="1716"/>
      <c r="BI65" s="1716"/>
      <c r="BJ65" s="1716"/>
      <c r="BK65" s="1716"/>
      <c r="BL65" s="1716"/>
      <c r="BM65" s="1716"/>
      <c r="BN65" s="1716"/>
      <c r="BO65" s="1716"/>
      <c r="BP65" s="1716"/>
      <c r="BQ65" s="1716"/>
      <c r="BR65" s="1716"/>
      <c r="BS65" s="1716"/>
      <c r="BT65" s="1716"/>
      <c r="BU65" s="1716"/>
      <c r="BV65" s="1716"/>
      <c r="BW65" s="1716"/>
      <c r="BX65" s="1716"/>
      <c r="BY65" s="1716"/>
      <c r="BZ65" s="1716"/>
      <c r="CA65" s="1716"/>
      <c r="CB65" s="1716"/>
      <c r="CC65" s="1716"/>
      <c r="CD65" s="1716"/>
      <c r="CE65" s="1716"/>
      <c r="CF65" s="1716"/>
      <c r="CG65" s="1716"/>
      <c r="CH65" s="1716"/>
      <c r="CI65" s="1716"/>
      <c r="CJ65" s="1716"/>
      <c r="CK65" s="1716"/>
      <c r="CL65" s="1716"/>
      <c r="CM65" s="1716"/>
      <c r="CN65" s="1716"/>
      <c r="CO65" s="1716"/>
      <c r="CP65" s="1716"/>
      <c r="CQ65" s="2"/>
      <c r="CR65" s="1716"/>
      <c r="CS65" s="2"/>
      <c r="CT65" s="2"/>
      <c r="CU65" s="2"/>
      <c r="CV65" s="2"/>
      <c r="CW65" s="2"/>
      <c r="CX65" s="2"/>
      <c r="CY65" s="2"/>
      <c r="CZ65" s="2"/>
      <c r="DA65" s="2"/>
      <c r="DB65" s="2"/>
      <c r="DC65" s="2"/>
      <c r="DD65" s="2"/>
      <c r="DE65" s="2"/>
      <c r="DF65" s="2"/>
      <c r="DG65" s="2"/>
      <c r="DH65" s="2"/>
      <c r="DI65" s="2"/>
      <c r="DJ65" s="2"/>
      <c r="DK65" s="2"/>
      <c r="DL65" s="2"/>
      <c r="DM65" s="2"/>
      <c r="DN65" s="2"/>
      <c r="DO65" s="2"/>
      <c r="DP65" s="6">
        <v>1</v>
      </c>
      <c r="DQ65" s="268"/>
      <c r="DR65" s="268"/>
    </row>
    <row r="66" spans="1:122" s="1" customFormat="1" ht="15.75" customHeight="1">
      <c r="A66"/>
      <c r="B66" s="1644"/>
      <c r="C66" s="256"/>
      <c r="D66" s="1645"/>
      <c r="E66" s="1646"/>
      <c r="F66" s="1647"/>
      <c r="G66" s="1648"/>
      <c r="H66" s="1648"/>
      <c r="I66" s="1648"/>
      <c r="J66" s="1649"/>
      <c r="K66" s="1650"/>
      <c r="L66" s="1651"/>
      <c r="N66" s="1644"/>
      <c r="O66" s="256"/>
      <c r="P66" s="1645"/>
      <c r="Q66" s="1646"/>
      <c r="R66" s="1647"/>
      <c r="S66" s="1647"/>
      <c r="T66" s="1647"/>
      <c r="U66" s="1648"/>
      <c r="V66" s="1649"/>
      <c r="W66" s="1650"/>
      <c r="X66" s="1651"/>
      <c r="Z66" s="1644"/>
      <c r="AA66" s="256"/>
      <c r="AB66" s="1645"/>
      <c r="AC66" s="1646"/>
      <c r="AD66" s="1647"/>
      <c r="AE66" s="1648"/>
      <c r="AF66" s="1648"/>
      <c r="AG66" s="1648"/>
      <c r="AH66" s="1649"/>
      <c r="AI66" s="1650"/>
      <c r="AJ66" s="1651"/>
      <c r="AL66"/>
      <c r="AM66" s="2"/>
      <c r="AN66" s="1716"/>
      <c r="AO66"/>
      <c r="AP66"/>
      <c r="AQ66" s="1717"/>
      <c r="AR66" s="1716"/>
      <c r="AS66" s="1716"/>
      <c r="AT66" s="1717"/>
      <c r="AU66" s="1716"/>
      <c r="AV66" s="1716"/>
      <c r="AW66" s="1716"/>
      <c r="AX66" s="1716"/>
      <c r="AY66" s="1716"/>
      <c r="AZ66" s="1716"/>
      <c r="BA66" s="1716"/>
      <c r="BB66" s="1716"/>
      <c r="BC66" s="1716"/>
      <c r="BD66" s="1716"/>
      <c r="BE66" s="1716"/>
      <c r="BF66" s="1716"/>
      <c r="BG66" s="1716"/>
      <c r="BH66" s="1716"/>
      <c r="BI66" s="1716"/>
      <c r="BJ66" s="1716"/>
      <c r="BK66" s="1716"/>
      <c r="BL66" s="1716"/>
      <c r="BM66" s="1716"/>
      <c r="BN66" s="1716"/>
      <c r="BO66" s="1716"/>
      <c r="BP66" s="1716"/>
      <c r="BQ66" s="1716"/>
      <c r="BR66" s="1716"/>
      <c r="BS66" s="1716"/>
      <c r="BT66" s="1716"/>
      <c r="BU66" s="1716"/>
      <c r="BV66" s="1716"/>
      <c r="BW66" s="1716"/>
      <c r="BX66" s="1716"/>
      <c r="BY66" s="1716"/>
      <c r="BZ66" s="1716"/>
      <c r="CA66" s="2137" t="s">
        <v>1127</v>
      </c>
      <c r="CB66" s="2137"/>
      <c r="CC66" s="1716"/>
      <c r="CD66" s="2102" t="s">
        <v>1128</v>
      </c>
      <c r="CE66" s="2102"/>
      <c r="CF66" s="1716"/>
      <c r="CG66" s="2103" t="s">
        <v>1149</v>
      </c>
      <c r="CH66" s="2103"/>
      <c r="CI66" s="1716"/>
      <c r="CJ66" s="2103" t="s">
        <v>1150</v>
      </c>
      <c r="CK66" s="2103"/>
      <c r="CL66" s="1716"/>
      <c r="CM66" s="1716"/>
      <c r="CN66" s="1716"/>
      <c r="CO66" s="1716"/>
      <c r="CP66" s="1716"/>
      <c r="CQ66" s="2"/>
      <c r="CR66" s="1716"/>
      <c r="CS66" s="2"/>
      <c r="CT66" s="2"/>
      <c r="CU66" s="2"/>
      <c r="CV66" s="2"/>
      <c r="CW66" s="2"/>
      <c r="CX66" s="2"/>
      <c r="CY66" s="2"/>
      <c r="CZ66" s="2"/>
      <c r="DA66" s="2"/>
      <c r="DB66" s="2"/>
      <c r="DC66" s="2"/>
      <c r="DD66" s="2"/>
      <c r="DE66" s="2"/>
      <c r="DF66" s="2"/>
      <c r="DG66" s="2"/>
      <c r="DH66" s="2"/>
      <c r="DI66" s="2"/>
      <c r="DJ66" s="2"/>
      <c r="DK66" s="2"/>
      <c r="DL66" s="2"/>
      <c r="DM66" s="2"/>
      <c r="DN66" s="2"/>
      <c r="DO66" s="2"/>
      <c r="DP66" s="6">
        <v>1</v>
      </c>
      <c r="DQ66" s="268"/>
      <c r="DR66" s="268"/>
    </row>
    <row r="67" spans="1:122" s="1" customFormat="1" ht="15" customHeight="1" thickBot="1">
      <c r="A67"/>
      <c r="B67" s="1644"/>
      <c r="C67" s="256"/>
      <c r="D67" s="1652"/>
      <c r="E67" s="1652"/>
      <c r="F67" s="1645"/>
      <c r="G67" s="1648"/>
      <c r="H67" s="1648"/>
      <c r="I67" s="1648"/>
      <c r="J67" s="1649"/>
      <c r="K67" s="1650"/>
      <c r="L67" s="1653"/>
      <c r="N67" s="1644"/>
      <c r="O67" s="256"/>
      <c r="P67" s="1652"/>
      <c r="Q67" s="1652"/>
      <c r="R67" s="1645"/>
      <c r="S67" s="1645"/>
      <c r="T67" s="1645"/>
      <c r="U67" s="1648"/>
      <c r="V67" s="1649"/>
      <c r="W67" s="1650"/>
      <c r="X67" s="1653"/>
      <c r="Z67" s="1644"/>
      <c r="AA67" s="256"/>
      <c r="AB67" s="1652"/>
      <c r="AC67" s="1652"/>
      <c r="AD67" s="1645"/>
      <c r="AE67" s="1648"/>
      <c r="AF67" s="1648"/>
      <c r="AG67" s="1648"/>
      <c r="AH67" s="1649"/>
      <c r="AI67" s="1650"/>
      <c r="AJ67" s="1653"/>
      <c r="AL67"/>
      <c r="AM67" s="2"/>
      <c r="AN67" s="1716"/>
      <c r="AO67"/>
      <c r="AP67"/>
      <c r="AQ67" s="1717"/>
      <c r="AR67" s="1716"/>
      <c r="AS67" s="1716"/>
      <c r="AT67" s="1717"/>
      <c r="AU67" s="1716"/>
      <c r="AV67" s="1716"/>
      <c r="AW67" s="1716"/>
      <c r="AX67" s="1716"/>
      <c r="AY67" s="1716"/>
      <c r="AZ67" s="1716"/>
      <c r="BA67" s="1716"/>
      <c r="BB67" s="1716"/>
      <c r="BC67" s="1716"/>
      <c r="BD67" s="1716"/>
      <c r="BE67" s="1716"/>
      <c r="BF67" s="1716"/>
      <c r="BG67" s="1716"/>
      <c r="BH67" s="1716"/>
      <c r="BI67" s="1716"/>
      <c r="BJ67" s="1716"/>
      <c r="BK67" s="1716"/>
      <c r="BL67" s="1716"/>
      <c r="BM67" s="1716"/>
      <c r="BN67" s="1716"/>
      <c r="BO67" s="1716"/>
      <c r="BP67" s="1716"/>
      <c r="BQ67" s="1716"/>
      <c r="BR67" s="1716"/>
      <c r="BS67" s="1716"/>
      <c r="BT67" s="1716"/>
      <c r="BU67" s="1716"/>
      <c r="BV67" s="1716"/>
      <c r="BW67" s="1716"/>
      <c r="BX67" s="1716"/>
      <c r="BY67" s="1716"/>
      <c r="BZ67" s="1716"/>
      <c r="CA67" s="1718">
        <v>1</v>
      </c>
      <c r="CB67" s="1716"/>
      <c r="CC67" s="1716"/>
      <c r="CD67" s="1718">
        <v>1</v>
      </c>
      <c r="CE67" s="1716"/>
      <c r="CF67" s="1716"/>
      <c r="CG67" s="1718">
        <v>1</v>
      </c>
      <c r="CH67" s="1716"/>
      <c r="CI67" s="1716"/>
      <c r="CJ67" s="1718">
        <v>1</v>
      </c>
      <c r="CK67" s="1716"/>
      <c r="CL67" s="1716"/>
      <c r="CM67" s="1716"/>
      <c r="CN67" s="1716"/>
      <c r="CO67" s="1716"/>
      <c r="CP67" s="1716"/>
      <c r="CQ67" s="2"/>
      <c r="CR67" s="1716"/>
      <c r="CS67" s="2"/>
      <c r="CT67" s="2"/>
      <c r="CU67" s="2"/>
      <c r="CV67" s="2"/>
      <c r="CW67" s="2"/>
      <c r="CX67" s="2"/>
      <c r="CY67" s="2"/>
      <c r="CZ67" s="2"/>
      <c r="DA67" s="2"/>
      <c r="DB67" s="2"/>
      <c r="DC67" s="2"/>
      <c r="DD67" s="2"/>
      <c r="DE67" s="2"/>
      <c r="DF67" s="2"/>
      <c r="DG67" s="2"/>
      <c r="DH67" s="2"/>
      <c r="DI67" s="2"/>
      <c r="DJ67" s="2"/>
      <c r="DK67" s="2"/>
      <c r="DL67" s="2"/>
      <c r="DM67" s="2"/>
      <c r="DN67" s="2"/>
      <c r="DO67" s="2"/>
      <c r="DP67" s="6">
        <v>1</v>
      </c>
      <c r="DQ67" s="268"/>
      <c r="DR67" s="268"/>
    </row>
    <row r="68" spans="1:122" s="1" customFormat="1" ht="15" customHeight="1">
      <c r="A68"/>
      <c r="B68" s="1644"/>
      <c r="C68" s="256"/>
      <c r="D68" s="1645"/>
      <c r="E68" s="1646"/>
      <c r="F68" s="1647"/>
      <c r="G68" s="1648"/>
      <c r="H68" s="1648"/>
      <c r="I68" s="1648"/>
      <c r="J68" s="1649"/>
      <c r="K68" s="1650"/>
      <c r="L68" s="1651"/>
      <c r="N68" s="1644"/>
      <c r="O68" s="256"/>
      <c r="P68" s="1645"/>
      <c r="Q68" s="1646"/>
      <c r="R68" s="1647"/>
      <c r="S68" s="1647"/>
      <c r="T68" s="1647"/>
      <c r="U68" s="1648"/>
      <c r="V68" s="1649"/>
      <c r="W68" s="1650"/>
      <c r="X68" s="1651"/>
      <c r="Z68" s="1644"/>
      <c r="AA68" s="256"/>
      <c r="AB68" s="1645"/>
      <c r="AC68" s="1646"/>
      <c r="AD68" s="1647"/>
      <c r="AE68" s="1648"/>
      <c r="AF68" s="1648"/>
      <c r="AG68" s="1648"/>
      <c r="AH68" s="1649"/>
      <c r="AI68" s="1650"/>
      <c r="AJ68" s="1651"/>
      <c r="AL68"/>
      <c r="AM68" s="2"/>
      <c r="AN68" s="1716"/>
      <c r="AO68"/>
      <c r="AP68"/>
      <c r="AQ68" s="1717"/>
      <c r="AR68" s="1716"/>
      <c r="AS68" s="1716"/>
      <c r="AT68" s="1717"/>
      <c r="AU68" s="1716"/>
      <c r="AV68" s="1716"/>
      <c r="AW68" s="1716"/>
      <c r="AX68" s="1716"/>
      <c r="AY68" s="1716"/>
      <c r="AZ68" s="1716"/>
      <c r="BA68" s="1716"/>
      <c r="BB68" s="1716"/>
      <c r="BC68" s="1716"/>
      <c r="BD68" s="1716"/>
      <c r="BE68" s="1716"/>
      <c r="BF68" s="1716"/>
      <c r="BG68" s="1716"/>
      <c r="BH68" s="1716"/>
      <c r="BI68" s="1716"/>
      <c r="BJ68" s="1716"/>
      <c r="BK68" s="1716"/>
      <c r="BL68" s="1716"/>
      <c r="BM68" s="1716"/>
      <c r="BN68" s="1716"/>
      <c r="BO68" s="1716"/>
      <c r="BP68" s="1716"/>
      <c r="BQ68" s="1716"/>
      <c r="BR68" s="1716"/>
      <c r="BS68" s="1716"/>
      <c r="BT68" s="1716"/>
      <c r="BU68" s="1716"/>
      <c r="BV68" s="1716"/>
      <c r="BW68" s="1716"/>
      <c r="BX68" s="1716"/>
      <c r="BY68" s="1716"/>
      <c r="BZ68" s="1716"/>
      <c r="CA68" s="2102" t="s">
        <v>1131</v>
      </c>
      <c r="CB68" s="2102"/>
      <c r="CC68" s="1716"/>
      <c r="CD68" s="2102" t="s">
        <v>1132</v>
      </c>
      <c r="CE68" s="2102"/>
      <c r="CF68" s="1716"/>
      <c r="CG68" s="2108" t="s">
        <v>1154</v>
      </c>
      <c r="CH68" s="2108"/>
      <c r="CI68" s="1716"/>
      <c r="CJ68" s="2136" t="s">
        <v>1155</v>
      </c>
      <c r="CK68" s="2136"/>
      <c r="CL68" s="1716"/>
      <c r="CM68" s="1716"/>
      <c r="CN68" s="1716"/>
      <c r="CO68" s="1716"/>
      <c r="CP68" s="1716"/>
      <c r="CQ68" s="2"/>
      <c r="CR68" s="1716"/>
      <c r="CS68" s="2"/>
      <c r="CT68" s="2"/>
      <c r="CU68" s="2"/>
      <c r="CV68" s="2"/>
      <c r="CW68" s="2"/>
      <c r="CX68" s="2"/>
      <c r="CY68" s="2"/>
      <c r="CZ68" s="2"/>
      <c r="DA68" s="2"/>
      <c r="DB68" s="2"/>
      <c r="DC68" s="2"/>
      <c r="DD68" s="2"/>
      <c r="DE68" s="2"/>
      <c r="DF68" s="2"/>
      <c r="DG68" s="2"/>
      <c r="DH68" s="2"/>
      <c r="DI68" s="2"/>
      <c r="DJ68" s="2"/>
      <c r="DK68" s="2"/>
      <c r="DL68" s="2"/>
      <c r="DM68" s="2"/>
      <c r="DN68" s="2"/>
      <c r="DO68" s="2"/>
      <c r="DP68" s="6">
        <v>1</v>
      </c>
      <c r="DQ68" s="268"/>
      <c r="DR68" s="268"/>
    </row>
    <row r="69" spans="1:122" s="1" customFormat="1" ht="15.75" customHeight="1" thickBot="1">
      <c r="A69"/>
      <c r="B69" s="1644"/>
      <c r="C69" s="256"/>
      <c r="D69" s="1652"/>
      <c r="E69" s="1652"/>
      <c r="F69" s="1645"/>
      <c r="G69" s="1648"/>
      <c r="H69" s="1648"/>
      <c r="I69" s="1648"/>
      <c r="J69" s="1649"/>
      <c r="K69" s="1650"/>
      <c r="L69" s="1653"/>
      <c r="N69" s="1644"/>
      <c r="O69" s="256"/>
      <c r="P69" s="1652"/>
      <c r="Q69" s="1652"/>
      <c r="R69" s="1645"/>
      <c r="S69" s="1645"/>
      <c r="T69" s="1645"/>
      <c r="U69" s="1648"/>
      <c r="V69" s="1649"/>
      <c r="W69" s="1650"/>
      <c r="X69" s="1653"/>
      <c r="Z69" s="1644"/>
      <c r="AA69" s="256"/>
      <c r="AB69" s="1652"/>
      <c r="AC69" s="1652"/>
      <c r="AD69" s="1645"/>
      <c r="AE69" s="1648"/>
      <c r="AF69" s="1648"/>
      <c r="AG69" s="1648"/>
      <c r="AH69" s="1649"/>
      <c r="AI69" s="1650"/>
      <c r="AJ69" s="1653"/>
      <c r="AL69"/>
      <c r="AM69" s="2"/>
      <c r="AN69" s="1716"/>
      <c r="AO69"/>
      <c r="AP69"/>
      <c r="AQ69" s="1717"/>
      <c r="AR69" s="1716"/>
      <c r="AS69" s="1716"/>
      <c r="AT69" s="1717"/>
      <c r="AU69" s="1716"/>
      <c r="AV69" s="1716"/>
      <c r="AW69" s="1716"/>
      <c r="AX69" s="1716"/>
      <c r="AY69" s="1716"/>
      <c r="AZ69" s="1716"/>
      <c r="BA69" s="1716"/>
      <c r="BB69" s="1716"/>
      <c r="BC69" s="1716"/>
      <c r="BD69" s="1716"/>
      <c r="BE69" s="1716"/>
      <c r="BF69" s="1716"/>
      <c r="BG69" s="1716"/>
      <c r="BH69" s="1716"/>
      <c r="BI69" s="1716"/>
      <c r="BJ69" s="1716"/>
      <c r="BK69" s="1716"/>
      <c r="BL69" s="1716"/>
      <c r="BM69" s="1716"/>
      <c r="BN69" s="1716"/>
      <c r="BO69" s="1716"/>
      <c r="BP69" s="1716"/>
      <c r="BQ69" s="1716"/>
      <c r="BR69" s="1716"/>
      <c r="BS69" s="1716"/>
      <c r="BT69" s="1716"/>
      <c r="BU69" s="1716"/>
      <c r="BV69" s="1716"/>
      <c r="BW69" s="1716"/>
      <c r="BX69" s="1716"/>
      <c r="BY69" s="1716"/>
      <c r="BZ69" s="1716"/>
      <c r="CA69" s="1718">
        <v>1</v>
      </c>
      <c r="CB69" s="1716"/>
      <c r="CC69" s="1716"/>
      <c r="CD69" s="1718">
        <v>1</v>
      </c>
      <c r="CE69" s="1716"/>
      <c r="CF69" s="1716"/>
      <c r="CG69" s="1718">
        <v>1</v>
      </c>
      <c r="CH69" s="1716"/>
      <c r="CI69" s="1716"/>
      <c r="CJ69" s="1718">
        <v>1</v>
      </c>
      <c r="CK69" s="1716"/>
      <c r="CL69" s="1716"/>
      <c r="CM69" s="1716"/>
      <c r="CN69" s="1716"/>
      <c r="CO69" s="1716"/>
      <c r="CP69" s="1716"/>
      <c r="CQ69" s="2"/>
      <c r="CR69" s="1716"/>
      <c r="CS69" s="2"/>
      <c r="CT69" s="2"/>
      <c r="CU69" s="2"/>
      <c r="CV69" s="2"/>
      <c r="CW69" s="2"/>
      <c r="CX69" s="2"/>
      <c r="CY69" s="2"/>
      <c r="CZ69" s="2"/>
      <c r="DA69" s="2"/>
      <c r="DB69" s="2"/>
      <c r="DC69" s="2"/>
      <c r="DD69" s="2"/>
      <c r="DE69" s="2"/>
      <c r="DF69" s="2"/>
      <c r="DG69" s="2"/>
      <c r="DH69" s="2"/>
      <c r="DI69" s="2"/>
      <c r="DJ69" s="2"/>
      <c r="DK69" s="2"/>
      <c r="DL69" s="2"/>
      <c r="DM69" s="2"/>
      <c r="DN69" s="2"/>
      <c r="DO69" s="2"/>
      <c r="DP69" s="6">
        <v>1</v>
      </c>
      <c r="DQ69" s="268"/>
      <c r="DR69" s="268"/>
    </row>
    <row r="70" spans="1:122" s="1" customFormat="1" ht="15.75" customHeight="1">
      <c r="A70"/>
      <c r="B70" s="1644"/>
      <c r="C70" s="256"/>
      <c r="D70" s="1645"/>
      <c r="E70" s="1646"/>
      <c r="F70" s="1647"/>
      <c r="G70" s="1648"/>
      <c r="H70" s="1648"/>
      <c r="I70" s="1648"/>
      <c r="J70" s="1649"/>
      <c r="K70" s="1650"/>
      <c r="L70" s="1651"/>
      <c r="N70" s="1644"/>
      <c r="O70" s="256"/>
      <c r="P70" s="1645"/>
      <c r="Q70" s="1646"/>
      <c r="R70" s="1647"/>
      <c r="S70" s="1647"/>
      <c r="T70" s="1647"/>
      <c r="U70" s="1648"/>
      <c r="V70" s="1649"/>
      <c r="W70" s="1650"/>
      <c r="X70" s="1651"/>
      <c r="Z70" s="1644"/>
      <c r="AA70" s="256"/>
      <c r="AB70" s="1645"/>
      <c r="AC70" s="1646"/>
      <c r="AD70" s="1647"/>
      <c r="AE70" s="1648"/>
      <c r="AF70" s="1648"/>
      <c r="AG70" s="1648"/>
      <c r="AH70" s="1649"/>
      <c r="AI70" s="1650"/>
      <c r="AJ70" s="1651"/>
      <c r="AL70"/>
      <c r="AM70" s="2"/>
      <c r="AN70" s="1716"/>
      <c r="AO70"/>
      <c r="AP70"/>
      <c r="AQ70" s="1717"/>
      <c r="AR70" s="1716"/>
      <c r="AS70" s="1716"/>
      <c r="AT70" s="1717"/>
      <c r="AU70" s="1716"/>
      <c r="AV70" s="1716"/>
      <c r="AW70" s="1716"/>
      <c r="AX70" s="1716"/>
      <c r="AY70" s="1716"/>
      <c r="AZ70" s="1716"/>
      <c r="BA70" s="1716"/>
      <c r="BB70" s="1716"/>
      <c r="BC70" s="1716"/>
      <c r="BD70" s="1716"/>
      <c r="BE70" s="1716"/>
      <c r="BF70" s="1716"/>
      <c r="BG70" s="1716"/>
      <c r="BH70" s="1716"/>
      <c r="BI70" s="1716"/>
      <c r="BJ70" s="1716"/>
      <c r="BK70" s="1716"/>
      <c r="BL70" s="1716"/>
      <c r="BM70" s="1716"/>
      <c r="BN70" s="1716"/>
      <c r="BO70" s="1716"/>
      <c r="BP70" s="1716"/>
      <c r="BQ70" s="1716"/>
      <c r="BR70" s="1716"/>
      <c r="BS70" s="1716"/>
      <c r="BT70" s="1716"/>
      <c r="BU70" s="1716"/>
      <c r="BV70" s="1716"/>
      <c r="BW70" s="1716"/>
      <c r="BX70" s="1716"/>
      <c r="BY70" s="1716"/>
      <c r="BZ70" s="1716"/>
      <c r="CA70" s="2102" t="s">
        <v>1159</v>
      </c>
      <c r="CB70" s="2102"/>
      <c r="CC70" s="1716"/>
      <c r="CD70" s="2102" t="s">
        <v>1160</v>
      </c>
      <c r="CE70" s="2102"/>
      <c r="CF70" s="1716"/>
      <c r="CG70" s="2103" t="s">
        <v>1161</v>
      </c>
      <c r="CH70" s="2103"/>
      <c r="CI70" s="1716"/>
      <c r="CJ70" s="2103" t="s">
        <v>1162</v>
      </c>
      <c r="CK70" s="2103"/>
      <c r="CL70" s="1716"/>
      <c r="CM70" s="1716"/>
      <c r="CN70" s="1716"/>
      <c r="CO70" s="1716"/>
      <c r="CP70" s="1716"/>
      <c r="CQ70" s="2"/>
      <c r="CR70" s="1716"/>
      <c r="CS70" s="2"/>
      <c r="CT70" s="2"/>
      <c r="CU70" s="2"/>
      <c r="CV70" s="2"/>
      <c r="CW70" s="2"/>
      <c r="CX70" s="2"/>
      <c r="CY70" s="2"/>
      <c r="CZ70" s="2"/>
      <c r="DA70" s="2"/>
      <c r="DB70" s="2"/>
      <c r="DC70" s="2"/>
      <c r="DD70" s="2"/>
      <c r="DE70" s="2"/>
      <c r="DF70" s="2"/>
      <c r="DG70" s="2"/>
      <c r="DH70" s="2"/>
      <c r="DI70" s="2"/>
      <c r="DJ70" s="2"/>
      <c r="DK70" s="2"/>
      <c r="DL70" s="2"/>
      <c r="DM70" s="2"/>
      <c r="DN70" s="2"/>
      <c r="DO70" s="2"/>
      <c r="DP70" s="6">
        <v>1</v>
      </c>
      <c r="DQ70" s="268"/>
      <c r="DR70" s="268"/>
    </row>
    <row r="71" spans="1:122" s="1" customFormat="1" ht="16.5" thickBot="1">
      <c r="A71"/>
      <c r="B71" s="1644"/>
      <c r="C71" s="256"/>
      <c r="D71" s="1652"/>
      <c r="E71" s="1652"/>
      <c r="F71" s="1645"/>
      <c r="G71" s="1648"/>
      <c r="H71" s="1648"/>
      <c r="I71" s="1648"/>
      <c r="J71" s="1649"/>
      <c r="K71" s="1650"/>
      <c r="L71" s="1653"/>
      <c r="N71" s="1644"/>
      <c r="O71" s="256"/>
      <c r="P71" s="1652"/>
      <c r="Q71" s="1652"/>
      <c r="R71" s="1645"/>
      <c r="S71" s="1645"/>
      <c r="T71" s="1645"/>
      <c r="U71" s="1648"/>
      <c r="V71" s="1649"/>
      <c r="W71" s="1650"/>
      <c r="X71" s="1653"/>
      <c r="Z71" s="1644"/>
      <c r="AA71" s="256"/>
      <c r="AB71" s="1652"/>
      <c r="AC71" s="1652"/>
      <c r="AD71" s="1645"/>
      <c r="AE71" s="1648"/>
      <c r="AF71" s="1648"/>
      <c r="AG71" s="1648"/>
      <c r="AH71" s="1649"/>
      <c r="AI71" s="1650"/>
      <c r="AJ71" s="1653"/>
      <c r="AL71"/>
      <c r="AM71" s="2"/>
      <c r="AN71" s="1716"/>
      <c r="AO71"/>
      <c r="AP71"/>
      <c r="AQ71" s="1717"/>
      <c r="AR71" s="1716"/>
      <c r="AS71" s="1716"/>
      <c r="AT71" s="1717"/>
      <c r="AU71" s="1716"/>
      <c r="AV71" s="1716"/>
      <c r="AW71" s="1716"/>
      <c r="AX71" s="1716"/>
      <c r="AY71" s="1716"/>
      <c r="AZ71" s="1716"/>
      <c r="BA71" s="1716"/>
      <c r="BB71" s="1716"/>
      <c r="BC71" s="1716"/>
      <c r="BD71" s="1716"/>
      <c r="BE71" s="1716"/>
      <c r="BF71" s="1716"/>
      <c r="BG71" s="1716"/>
      <c r="BH71" s="1716"/>
      <c r="BI71" s="1716"/>
      <c r="BJ71" s="1716"/>
      <c r="BK71" s="1716"/>
      <c r="BL71" s="1716"/>
      <c r="BM71" s="1716"/>
      <c r="BN71" s="1716"/>
      <c r="BO71" s="1716"/>
      <c r="BP71" s="1716"/>
      <c r="BQ71" s="1716"/>
      <c r="BR71" s="1716"/>
      <c r="BS71" s="1716"/>
      <c r="BT71" s="1716"/>
      <c r="BU71" s="1716"/>
      <c r="BV71" s="1716"/>
      <c r="BW71" s="1716"/>
      <c r="BX71" s="1716"/>
      <c r="BY71" s="1716"/>
      <c r="BZ71" s="1716"/>
      <c r="CA71" s="1718">
        <v>1</v>
      </c>
      <c r="CB71" s="1716"/>
      <c r="CC71" s="1716"/>
      <c r="CD71" s="1718">
        <v>1</v>
      </c>
      <c r="CE71" s="1716"/>
      <c r="CF71" s="1716"/>
      <c r="CG71" s="1718">
        <v>1</v>
      </c>
      <c r="CH71" s="1716"/>
      <c r="CI71" s="1716"/>
      <c r="CJ71" s="1718">
        <v>1</v>
      </c>
      <c r="CK71" s="1716"/>
      <c r="CL71" s="1716"/>
      <c r="CM71" s="1716"/>
      <c r="CN71" s="1716"/>
      <c r="CO71" s="1716"/>
      <c r="CP71" s="1716"/>
      <c r="CQ71" s="2"/>
      <c r="CR71" s="1716"/>
      <c r="CS71" s="2"/>
      <c r="CT71" s="2"/>
      <c r="CU71" s="2"/>
      <c r="CV71" s="2"/>
      <c r="CW71" s="2"/>
      <c r="CX71" s="2"/>
      <c r="CY71" s="2"/>
      <c r="CZ71" s="2"/>
      <c r="DA71" s="2"/>
      <c r="DB71" s="2"/>
      <c r="DC71" s="2"/>
      <c r="DD71" s="2"/>
      <c r="DE71" s="2"/>
      <c r="DF71" s="2"/>
      <c r="DG71" s="2"/>
      <c r="DH71" s="2"/>
      <c r="DI71" s="2"/>
      <c r="DJ71" s="2"/>
      <c r="DK71" s="2"/>
      <c r="DL71" s="2"/>
      <c r="DM71" s="2"/>
      <c r="DN71" s="2"/>
      <c r="DO71" s="2"/>
      <c r="DP71" s="6">
        <v>1</v>
      </c>
      <c r="DQ71" s="268"/>
      <c r="DR71" s="268"/>
    </row>
    <row r="72" spans="1:122" s="1" customFormat="1" ht="15.75" customHeight="1">
      <c r="A72"/>
      <c r="B72" s="1644"/>
      <c r="C72" s="256"/>
      <c r="D72" s="1645"/>
      <c r="E72" s="1646"/>
      <c r="F72" s="1647"/>
      <c r="G72" s="1648"/>
      <c r="H72" s="1648"/>
      <c r="I72" s="1648"/>
      <c r="J72" s="1649"/>
      <c r="K72" s="1650"/>
      <c r="L72" s="1651"/>
      <c r="N72" s="1644"/>
      <c r="O72" s="256"/>
      <c r="P72" s="1645"/>
      <c r="Q72" s="1646"/>
      <c r="R72" s="1647"/>
      <c r="S72" s="1647"/>
      <c r="T72" s="1647"/>
      <c r="U72" s="1648"/>
      <c r="V72" s="1649"/>
      <c r="W72" s="1650"/>
      <c r="X72" s="1651"/>
      <c r="Z72" s="1644"/>
      <c r="AA72" s="256"/>
      <c r="AB72" s="1645"/>
      <c r="AC72" s="1646"/>
      <c r="AD72" s="1647"/>
      <c r="AE72" s="1648"/>
      <c r="AF72" s="1648"/>
      <c r="AG72" s="1648"/>
      <c r="AH72" s="1649"/>
      <c r="AI72" s="1650"/>
      <c r="AJ72" s="1651"/>
      <c r="AL72"/>
      <c r="AM72" s="2"/>
      <c r="AN72" s="1716"/>
      <c r="AO72"/>
      <c r="AP72"/>
      <c r="AQ72" s="1717"/>
      <c r="AR72" s="1716"/>
      <c r="AS72" s="1716"/>
      <c r="AT72" s="1717"/>
      <c r="AU72" s="1716"/>
      <c r="AV72" s="1716"/>
      <c r="AW72" s="1716"/>
      <c r="AX72" s="1716"/>
      <c r="AY72" s="1716"/>
      <c r="AZ72" s="1716"/>
      <c r="BA72" s="1716"/>
      <c r="BB72" s="1716"/>
      <c r="BC72" s="1716"/>
      <c r="BD72" s="1716"/>
      <c r="BE72" s="1716"/>
      <c r="BF72" s="1716"/>
      <c r="BG72" s="1716"/>
      <c r="BH72" s="1716"/>
      <c r="BI72" s="1716"/>
      <c r="BJ72" s="1716"/>
      <c r="BK72" s="1716"/>
      <c r="BL72" s="1716"/>
      <c r="BM72" s="1716"/>
      <c r="BN72" s="1716"/>
      <c r="BO72" s="1716"/>
      <c r="BP72" s="1716"/>
      <c r="BQ72" s="1716"/>
      <c r="BR72" s="1716"/>
      <c r="BS72" s="1716"/>
      <c r="BT72" s="1716"/>
      <c r="BU72" s="1716"/>
      <c r="BV72" s="1716"/>
      <c r="BW72" s="1716"/>
      <c r="BX72" s="1716"/>
      <c r="BY72" s="1716"/>
      <c r="BZ72" s="1716"/>
      <c r="CA72" s="2107" t="s">
        <v>1166</v>
      </c>
      <c r="CB72" s="2107"/>
      <c r="CC72" s="1716"/>
      <c r="CD72" s="2137" t="s">
        <v>1167</v>
      </c>
      <c r="CE72" s="2137"/>
      <c r="CF72" s="1716"/>
      <c r="CG72" s="2103" t="s">
        <v>1168</v>
      </c>
      <c r="CH72" s="2103"/>
      <c r="CI72" s="1716"/>
      <c r="CJ72" s="2103" t="s">
        <v>1169</v>
      </c>
      <c r="CK72" s="2103"/>
      <c r="CL72" s="1716"/>
      <c r="CM72" s="1716"/>
      <c r="CN72" s="1716"/>
      <c r="CO72" s="1716"/>
      <c r="CP72" s="1716"/>
      <c r="CQ72" s="2"/>
      <c r="CR72" s="1716"/>
      <c r="CS72" s="2"/>
      <c r="CT72" s="2"/>
      <c r="CU72" s="2"/>
      <c r="CV72" s="2"/>
      <c r="CW72" s="2"/>
      <c r="CX72" s="2"/>
      <c r="CY72" s="2"/>
      <c r="CZ72" s="2"/>
      <c r="DA72" s="2"/>
      <c r="DB72" s="2"/>
      <c r="DC72" s="2"/>
      <c r="DD72" s="2"/>
      <c r="DE72" s="2"/>
      <c r="DF72" s="2"/>
      <c r="DG72" s="2"/>
      <c r="DH72" s="2"/>
      <c r="DI72" s="2"/>
      <c r="DJ72" s="2"/>
      <c r="DK72" s="2"/>
      <c r="DL72" s="2"/>
      <c r="DM72" s="2"/>
      <c r="DN72" s="2"/>
      <c r="DO72" s="2"/>
      <c r="DP72" s="6">
        <v>1</v>
      </c>
      <c r="DQ72" s="268"/>
      <c r="DR72" s="268"/>
    </row>
    <row r="73" spans="1:122" s="1" customFormat="1" ht="15.75" customHeight="1" thickBot="1">
      <c r="A73"/>
      <c r="B73" s="1644"/>
      <c r="C73" s="256"/>
      <c r="D73" s="1652"/>
      <c r="E73" s="1652"/>
      <c r="F73" s="1645"/>
      <c r="G73" s="1648"/>
      <c r="H73" s="1648"/>
      <c r="I73" s="1648"/>
      <c r="J73" s="1649"/>
      <c r="K73" s="1650"/>
      <c r="L73" s="1653"/>
      <c r="N73" s="1644"/>
      <c r="O73" s="256"/>
      <c r="P73" s="1652"/>
      <c r="Q73" s="1652"/>
      <c r="R73" s="1645"/>
      <c r="S73" s="1645"/>
      <c r="T73" s="1645"/>
      <c r="U73" s="1648"/>
      <c r="V73" s="1649"/>
      <c r="W73" s="1650"/>
      <c r="X73" s="1653"/>
      <c r="Z73" s="1644"/>
      <c r="AA73" s="256"/>
      <c r="AB73" s="1652"/>
      <c r="AC73" s="1652"/>
      <c r="AD73" s="1645"/>
      <c r="AE73" s="1648"/>
      <c r="AF73" s="1648"/>
      <c r="AG73" s="1648"/>
      <c r="AH73" s="1649"/>
      <c r="AI73" s="1650"/>
      <c r="AJ73" s="1653"/>
      <c r="AL73"/>
      <c r="AM73" s="2"/>
      <c r="AN73" s="1716"/>
      <c r="AO73"/>
      <c r="AP73"/>
      <c r="AQ73" s="1717"/>
      <c r="AR73" s="1716"/>
      <c r="AS73" s="1716"/>
      <c r="AT73" s="1717"/>
      <c r="AU73" s="1716"/>
      <c r="AV73" s="1716"/>
      <c r="AW73" s="1716"/>
      <c r="AX73" s="1716"/>
      <c r="AY73" s="1716"/>
      <c r="AZ73" s="1716"/>
      <c r="BA73" s="1716"/>
      <c r="BB73" s="1716"/>
      <c r="BC73" s="1716"/>
      <c r="BD73" s="1716"/>
      <c r="BE73" s="1716"/>
      <c r="BF73" s="1716"/>
      <c r="BG73" s="1716"/>
      <c r="BH73" s="1716"/>
      <c r="BI73" s="1716"/>
      <c r="BJ73" s="1716"/>
      <c r="BK73" s="1716"/>
      <c r="BL73" s="1716"/>
      <c r="BM73" s="1716"/>
      <c r="BN73" s="1716"/>
      <c r="BO73" s="1716"/>
      <c r="BP73" s="1716"/>
      <c r="BQ73" s="1716"/>
      <c r="BR73" s="1716"/>
      <c r="BS73" s="1716"/>
      <c r="BT73" s="1716"/>
      <c r="BU73" s="1716"/>
      <c r="BV73" s="1716"/>
      <c r="BW73" s="1716"/>
      <c r="BX73" s="1716"/>
      <c r="BY73" s="1716"/>
      <c r="BZ73" s="1716"/>
      <c r="CA73" s="1718">
        <v>1</v>
      </c>
      <c r="CB73" s="1716"/>
      <c r="CC73" s="1716"/>
      <c r="CD73" s="1718">
        <v>1</v>
      </c>
      <c r="CE73" s="1716"/>
      <c r="CF73" s="1716"/>
      <c r="CG73" s="1718">
        <v>1</v>
      </c>
      <c r="CH73" s="1716"/>
      <c r="CI73" s="1716"/>
      <c r="CJ73" s="1718">
        <v>1</v>
      </c>
      <c r="CK73" s="1716"/>
      <c r="CL73" s="1716"/>
      <c r="CM73" s="1716"/>
      <c r="CN73" s="1716"/>
      <c r="CO73" s="1716"/>
      <c r="CP73" s="1716"/>
      <c r="CQ73" s="2"/>
      <c r="CR73" s="1716"/>
      <c r="CS73" s="2"/>
      <c r="CT73" s="2"/>
      <c r="CU73" s="2"/>
      <c r="CV73" s="2"/>
      <c r="CW73" s="2"/>
      <c r="CX73" s="2"/>
      <c r="CY73" s="2"/>
      <c r="CZ73" s="2"/>
      <c r="DA73" s="2"/>
      <c r="DB73" s="2"/>
      <c r="DC73" s="2"/>
      <c r="DD73" s="2"/>
      <c r="DE73" s="2"/>
      <c r="DF73" s="2"/>
      <c r="DG73" s="2"/>
      <c r="DH73" s="2"/>
      <c r="DI73" s="2"/>
      <c r="DJ73" s="2"/>
      <c r="DK73" s="2"/>
      <c r="DL73" s="2"/>
      <c r="DM73" s="2"/>
      <c r="DN73" s="2"/>
      <c r="DO73" s="2"/>
      <c r="DP73" s="6">
        <v>1</v>
      </c>
      <c r="DQ73" s="268"/>
      <c r="DR73" s="268"/>
    </row>
    <row r="74" spans="1:122" s="1" customFormat="1" ht="15.75">
      <c r="A74"/>
      <c r="B74" s="1644"/>
      <c r="C74" s="256"/>
      <c r="D74" s="1645"/>
      <c r="E74" s="1646"/>
      <c r="F74" s="1647"/>
      <c r="G74" s="1648"/>
      <c r="H74" s="1648"/>
      <c r="I74" s="1648"/>
      <c r="J74" s="1649"/>
      <c r="K74" s="1650"/>
      <c r="L74" s="1651"/>
      <c r="N74" s="1644"/>
      <c r="O74" s="256"/>
      <c r="P74" s="1645"/>
      <c r="Q74" s="1646"/>
      <c r="R74" s="1647"/>
      <c r="S74" s="1647"/>
      <c r="T74" s="1647"/>
      <c r="U74" s="1648"/>
      <c r="V74" s="1649"/>
      <c r="W74" s="1650"/>
      <c r="X74" s="1651"/>
      <c r="Z74" s="1644"/>
      <c r="AA74" s="256"/>
      <c r="AB74" s="1645"/>
      <c r="AC74" s="1646"/>
      <c r="AD74" s="1647"/>
      <c r="AE74" s="1648"/>
      <c r="AF74" s="1648"/>
      <c r="AG74" s="1648"/>
      <c r="AH74" s="1649"/>
      <c r="AI74" s="1650"/>
      <c r="AJ74" s="1651"/>
      <c r="AL74"/>
      <c r="AM74" s="2"/>
      <c r="AN74" s="1716"/>
      <c r="AO74"/>
      <c r="AP74"/>
      <c r="AQ74" s="1717"/>
      <c r="AR74" s="1716"/>
      <c r="AS74" s="1716"/>
      <c r="AT74" s="1717"/>
      <c r="AU74" s="1716"/>
      <c r="AV74" s="1716"/>
      <c r="AW74" s="1716"/>
      <c r="AX74" s="1716"/>
      <c r="AY74" s="1716"/>
      <c r="AZ74" s="1716"/>
      <c r="BA74" s="1716"/>
      <c r="BB74" s="1716"/>
      <c r="BC74" s="1716"/>
      <c r="BD74" s="1716"/>
      <c r="BE74" s="1716"/>
      <c r="BF74" s="1716"/>
      <c r="BG74" s="1716"/>
      <c r="BH74" s="1716"/>
      <c r="BI74" s="1716"/>
      <c r="BJ74" s="1716"/>
      <c r="BK74" s="1716"/>
      <c r="BL74" s="1716"/>
      <c r="BM74" s="1716"/>
      <c r="BN74" s="1716"/>
      <c r="BO74" s="1716"/>
      <c r="BP74" s="1716"/>
      <c r="BQ74" s="1716"/>
      <c r="BR74" s="1716"/>
      <c r="BS74" s="1716"/>
      <c r="BT74" s="1716"/>
      <c r="BU74" s="1716"/>
      <c r="BV74" s="1716"/>
      <c r="BW74" s="1716"/>
      <c r="BX74" s="1716"/>
      <c r="BY74" s="1716"/>
      <c r="BZ74" s="1716"/>
      <c r="CA74" s="2102" t="s">
        <v>1135</v>
      </c>
      <c r="CB74" s="2102"/>
      <c r="CC74" s="1716"/>
      <c r="CD74" s="2102" t="s">
        <v>1136</v>
      </c>
      <c r="CE74" s="2102"/>
      <c r="CF74" s="1716"/>
      <c r="CG74" s="2103" t="s">
        <v>1173</v>
      </c>
      <c r="CH74" s="2103"/>
      <c r="CI74" s="1716"/>
      <c r="CJ74" s="2103" t="s">
        <v>1174</v>
      </c>
      <c r="CK74" s="2103"/>
      <c r="CL74" s="1716"/>
      <c r="CM74" s="1716"/>
      <c r="CN74" s="1716"/>
      <c r="CO74" s="1716"/>
      <c r="CP74" s="1716"/>
      <c r="CQ74" s="2"/>
      <c r="CR74" s="1716"/>
      <c r="CS74" s="2"/>
      <c r="CT74" s="2"/>
      <c r="CU74" s="2"/>
      <c r="CV74" s="2"/>
      <c r="CW74" s="2"/>
      <c r="CX74" s="2"/>
      <c r="CY74" s="2"/>
      <c r="CZ74" s="2"/>
      <c r="DA74" s="2"/>
      <c r="DB74" s="2"/>
      <c r="DC74" s="2"/>
      <c r="DD74" s="2"/>
      <c r="DE74" s="2"/>
      <c r="DF74" s="2"/>
      <c r="DG74" s="2"/>
      <c r="DH74" s="2"/>
      <c r="DI74" s="2"/>
      <c r="DJ74" s="2"/>
      <c r="DK74" s="2"/>
      <c r="DL74" s="2"/>
      <c r="DM74" s="2"/>
      <c r="DN74" s="2"/>
      <c r="DO74" s="2"/>
      <c r="DP74" s="6">
        <v>1</v>
      </c>
      <c r="DQ74" s="268"/>
      <c r="DR74" s="268"/>
    </row>
    <row r="75" spans="1:122" s="1" customFormat="1" ht="18.75" customHeight="1" thickBot="1">
      <c r="A75"/>
      <c r="B75" s="1644"/>
      <c r="C75" s="256"/>
      <c r="D75" s="1652"/>
      <c r="E75" s="1652"/>
      <c r="F75" s="1645"/>
      <c r="G75" s="1648"/>
      <c r="H75" s="1648"/>
      <c r="I75" s="1648"/>
      <c r="J75" s="1649"/>
      <c r="K75" s="1650"/>
      <c r="L75" s="1653"/>
      <c r="N75" s="1644"/>
      <c r="O75" s="256"/>
      <c r="P75" s="1652"/>
      <c r="Q75" s="1652"/>
      <c r="R75" s="1645"/>
      <c r="S75" s="1645"/>
      <c r="T75" s="1645"/>
      <c r="U75" s="1648"/>
      <c r="V75" s="1649"/>
      <c r="W75" s="1650"/>
      <c r="X75" s="1653"/>
      <c r="Z75" s="1644"/>
      <c r="AA75" s="256"/>
      <c r="AB75" s="1652"/>
      <c r="AC75" s="1652"/>
      <c r="AD75" s="1645"/>
      <c r="AE75" s="1648"/>
      <c r="AF75" s="1648"/>
      <c r="AG75" s="1648"/>
      <c r="AH75" s="1649"/>
      <c r="AI75" s="1650"/>
      <c r="AJ75" s="1653"/>
      <c r="AL75"/>
      <c r="AM75" s="2"/>
      <c r="AN75" s="1716"/>
      <c r="AO75"/>
      <c r="AP75"/>
      <c r="AQ75" s="1717"/>
      <c r="AR75" s="1716"/>
      <c r="AS75" s="1716"/>
      <c r="AT75" s="1717"/>
      <c r="AU75" s="1716"/>
      <c r="AV75" s="1716"/>
      <c r="AW75" s="1716"/>
      <c r="AX75" s="1716"/>
      <c r="AY75" s="1716"/>
      <c r="AZ75" s="1716"/>
      <c r="BA75" s="1716"/>
      <c r="BB75" s="1716"/>
      <c r="BC75" s="1716"/>
      <c r="BD75" s="1716"/>
      <c r="BE75" s="1716"/>
      <c r="BF75" s="1716"/>
      <c r="BG75" s="1716"/>
      <c r="BH75" s="1716"/>
      <c r="BI75" s="1716"/>
      <c r="BJ75" s="1716"/>
      <c r="BK75" s="1716"/>
      <c r="BL75" s="1716"/>
      <c r="BM75" s="1716"/>
      <c r="BN75" s="1716"/>
      <c r="BO75" s="1716"/>
      <c r="BP75" s="1716"/>
      <c r="BQ75" s="1716"/>
      <c r="BR75" s="1716"/>
      <c r="BS75" s="1716"/>
      <c r="BT75" s="1716"/>
      <c r="BU75" s="1716"/>
      <c r="BV75" s="1716"/>
      <c r="BW75" s="1716"/>
      <c r="BX75" s="1716"/>
      <c r="BY75" s="1716"/>
      <c r="BZ75" s="1716"/>
      <c r="CA75" s="1718">
        <v>1</v>
      </c>
      <c r="CB75" s="1716"/>
      <c r="CC75" s="1716"/>
      <c r="CD75" s="1718">
        <v>1</v>
      </c>
      <c r="CE75" s="1716"/>
      <c r="CF75" s="1716"/>
      <c r="CG75" s="1718">
        <v>1</v>
      </c>
      <c r="CH75" s="1716"/>
      <c r="CI75" s="1716"/>
      <c r="CJ75" s="1718">
        <v>1</v>
      </c>
      <c r="CK75" s="1716"/>
      <c r="CL75" s="1716"/>
      <c r="CM75" s="1716"/>
      <c r="CN75" s="1716"/>
      <c r="CO75" s="1716"/>
      <c r="CP75" s="1716"/>
      <c r="CQ75" s="2"/>
      <c r="CR75" s="1716"/>
      <c r="CS75" s="2"/>
      <c r="CT75" s="2"/>
      <c r="CU75" s="2"/>
      <c r="CV75" s="2"/>
      <c r="CW75" s="2"/>
      <c r="CX75" s="2"/>
      <c r="CY75" s="2"/>
      <c r="CZ75" s="2"/>
      <c r="DA75" s="2"/>
      <c r="DB75" s="2"/>
      <c r="DC75" s="2"/>
      <c r="DD75" s="2"/>
      <c r="DE75" s="2"/>
      <c r="DF75" s="2"/>
      <c r="DG75" s="2"/>
      <c r="DH75" s="2"/>
      <c r="DI75" s="2"/>
      <c r="DJ75" s="2"/>
      <c r="DK75" s="2"/>
      <c r="DL75" s="2"/>
      <c r="DM75" s="2"/>
      <c r="DN75" s="2"/>
      <c r="DO75" s="2"/>
      <c r="DP75" s="6">
        <v>1</v>
      </c>
      <c r="DQ75" s="268"/>
      <c r="DR75" s="268"/>
    </row>
    <row r="76" spans="1:122" s="1" customFormat="1" ht="19.5" customHeight="1">
      <c r="A76"/>
      <c r="B76" s="1644"/>
      <c r="C76" s="256"/>
      <c r="D76" s="1645"/>
      <c r="E76" s="1646"/>
      <c r="F76" s="1647"/>
      <c r="G76" s="1648"/>
      <c r="H76" s="1648"/>
      <c r="I76" s="1648"/>
      <c r="J76" s="1649"/>
      <c r="K76" s="1650"/>
      <c r="L76" s="1651"/>
      <c r="N76" s="1644"/>
      <c r="O76" s="256"/>
      <c r="P76" s="1645"/>
      <c r="Q76" s="1646"/>
      <c r="R76" s="1647"/>
      <c r="S76" s="1647"/>
      <c r="T76" s="1647"/>
      <c r="U76" s="1648"/>
      <c r="V76" s="1649"/>
      <c r="W76" s="1650"/>
      <c r="X76" s="1651"/>
      <c r="Z76" s="1644"/>
      <c r="AA76" s="256"/>
      <c r="AB76" s="1645"/>
      <c r="AC76" s="1646"/>
      <c r="AD76" s="1647"/>
      <c r="AE76" s="1648"/>
      <c r="AF76" s="1648"/>
      <c r="AG76" s="1648"/>
      <c r="AH76" s="1649"/>
      <c r="AI76" s="1650"/>
      <c r="AJ76" s="1651"/>
      <c r="AL76"/>
      <c r="AM76" s="2"/>
      <c r="AN76" s="1716"/>
      <c r="AO76"/>
      <c r="AP76"/>
      <c r="AQ76" s="1717"/>
      <c r="AR76" s="1716"/>
      <c r="AS76" s="1716"/>
      <c r="AT76" s="1717"/>
      <c r="AU76" s="1716"/>
      <c r="AV76" s="1716"/>
      <c r="AW76" s="1716"/>
      <c r="AX76" s="1716"/>
      <c r="AY76" s="1716"/>
      <c r="AZ76" s="1716"/>
      <c r="BA76" s="1716"/>
      <c r="BB76" s="1716"/>
      <c r="BC76" s="1716"/>
      <c r="BD76" s="1716"/>
      <c r="BE76" s="1716"/>
      <c r="BF76" s="1716"/>
      <c r="BG76" s="1716"/>
      <c r="BH76" s="1716"/>
      <c r="BI76" s="1716"/>
      <c r="BJ76" s="1716"/>
      <c r="BK76" s="1716"/>
      <c r="BL76" s="1716"/>
      <c r="BM76" s="1716"/>
      <c r="BN76" s="1716"/>
      <c r="BO76" s="1716"/>
      <c r="BP76" s="1716"/>
      <c r="BQ76" s="1716"/>
      <c r="BR76" s="1716"/>
      <c r="BS76" s="1716"/>
      <c r="BT76" s="1716"/>
      <c r="BU76" s="1716"/>
      <c r="BV76" s="1716"/>
      <c r="BW76" s="1716"/>
      <c r="BX76" s="1716"/>
      <c r="BY76" s="1716"/>
      <c r="BZ76" s="1716"/>
      <c r="CA76" s="2102" t="s">
        <v>1139</v>
      </c>
      <c r="CB76" s="2102"/>
      <c r="CC76" s="1716"/>
      <c r="CD76" s="2102" t="s">
        <v>1140</v>
      </c>
      <c r="CE76" s="2102"/>
      <c r="CF76" s="1716"/>
      <c r="CG76" s="2103" t="s">
        <v>1178</v>
      </c>
      <c r="CH76" s="2103"/>
      <c r="CI76" s="1716"/>
      <c r="CJ76" s="2103" t="s">
        <v>1179</v>
      </c>
      <c r="CK76" s="2103"/>
      <c r="CL76" s="1716"/>
      <c r="CM76" s="1716"/>
      <c r="CN76" s="1716"/>
      <c r="CO76" s="1716"/>
      <c r="CP76" s="1716"/>
      <c r="CQ76" s="2"/>
      <c r="CR76" s="1716"/>
      <c r="CS76" s="2"/>
      <c r="CT76" s="2"/>
      <c r="CU76" s="2"/>
      <c r="CV76" s="2"/>
      <c r="CW76" s="2"/>
      <c r="CX76" s="2"/>
      <c r="CY76" s="2"/>
      <c r="CZ76" s="2"/>
      <c r="DA76" s="2"/>
      <c r="DB76" s="2"/>
      <c r="DC76" s="2"/>
      <c r="DD76" s="2"/>
      <c r="DE76" s="2"/>
      <c r="DF76" s="2"/>
      <c r="DG76" s="2"/>
      <c r="DH76" s="2"/>
      <c r="DI76" s="2"/>
      <c r="DJ76" s="2"/>
      <c r="DK76" s="2"/>
      <c r="DL76" s="2"/>
      <c r="DM76" s="2"/>
      <c r="DN76" s="2"/>
      <c r="DO76" s="2"/>
      <c r="DP76" s="6">
        <v>1</v>
      </c>
      <c r="DQ76" s="268"/>
      <c r="DR76" s="268"/>
    </row>
    <row r="77" spans="1:122" s="1" customFormat="1" ht="16.5" thickBot="1">
      <c r="A77"/>
      <c r="B77" s="1644"/>
      <c r="C77" s="256"/>
      <c r="D77" s="1652"/>
      <c r="E77" s="1652"/>
      <c r="F77" s="1645"/>
      <c r="G77" s="1648"/>
      <c r="H77" s="1648"/>
      <c r="I77" s="1648"/>
      <c r="J77" s="1649"/>
      <c r="K77" s="1650"/>
      <c r="L77" s="1653"/>
      <c r="N77" s="1644"/>
      <c r="O77" s="256"/>
      <c r="P77" s="1652"/>
      <c r="Q77" s="1652"/>
      <c r="R77" s="1645"/>
      <c r="S77" s="1645"/>
      <c r="T77" s="1645"/>
      <c r="U77" s="1648"/>
      <c r="V77" s="1649"/>
      <c r="W77" s="1650"/>
      <c r="X77" s="1653"/>
      <c r="Z77" s="1644"/>
      <c r="AA77" s="256"/>
      <c r="AB77" s="1652"/>
      <c r="AC77" s="1652"/>
      <c r="AD77" s="1645"/>
      <c r="AE77" s="1648"/>
      <c r="AF77" s="1648"/>
      <c r="AG77" s="1648"/>
      <c r="AH77" s="1649"/>
      <c r="AI77" s="1650"/>
      <c r="AJ77" s="1653"/>
      <c r="AL77"/>
      <c r="AM77" s="2"/>
      <c r="AN77" s="1716"/>
      <c r="AO77"/>
      <c r="AP77"/>
      <c r="AQ77" s="1717"/>
      <c r="AR77" s="1716"/>
      <c r="AS77" s="1716"/>
      <c r="AT77" s="1717"/>
      <c r="AU77" s="1716"/>
      <c r="AV77" s="1716"/>
      <c r="AW77" s="1716"/>
      <c r="AX77" s="1716"/>
      <c r="AY77" s="1716"/>
      <c r="AZ77" s="1716"/>
      <c r="BA77" s="1716"/>
      <c r="BB77" s="1716"/>
      <c r="BC77" s="1716"/>
      <c r="BD77" s="1716"/>
      <c r="BE77" s="1716"/>
      <c r="BF77" s="1716"/>
      <c r="BG77" s="1716"/>
      <c r="BH77" s="1716"/>
      <c r="BI77" s="1716"/>
      <c r="BJ77" s="1716"/>
      <c r="BK77" s="1716"/>
      <c r="BL77" s="1716"/>
      <c r="BM77" s="1716"/>
      <c r="BN77" s="1716"/>
      <c r="BO77" s="1716"/>
      <c r="BP77" s="1716"/>
      <c r="BQ77" s="1716"/>
      <c r="BR77" s="1716"/>
      <c r="BS77" s="1716"/>
      <c r="BT77" s="1716"/>
      <c r="BU77" s="1716"/>
      <c r="BV77" s="1716"/>
      <c r="BW77" s="1716"/>
      <c r="BX77" s="1716"/>
      <c r="BY77" s="1716"/>
      <c r="BZ77" s="1716"/>
      <c r="CA77" s="1716"/>
      <c r="CB77" s="1716"/>
      <c r="CC77" s="1716"/>
      <c r="CD77" s="1716"/>
      <c r="CE77" s="1716"/>
      <c r="CF77" s="1716"/>
      <c r="CG77" s="1716"/>
      <c r="CH77" s="1716"/>
      <c r="CI77" s="1716"/>
      <c r="CJ77" s="1716"/>
      <c r="CK77" s="1716"/>
      <c r="CL77" s="1716"/>
      <c r="CM77" s="1716"/>
      <c r="CN77" s="1716"/>
      <c r="CO77" s="1716"/>
      <c r="CP77" s="1716"/>
      <c r="CQ77" s="2"/>
      <c r="CR77" s="1716"/>
      <c r="CS77" s="2"/>
      <c r="CT77" s="2"/>
      <c r="CU77" s="2"/>
      <c r="CV77" s="2"/>
      <c r="CW77" s="2"/>
      <c r="CX77" s="2"/>
      <c r="CY77" s="2"/>
      <c r="CZ77" s="2"/>
      <c r="DA77" s="2"/>
      <c r="DB77" s="2"/>
      <c r="DC77" s="2"/>
      <c r="DD77" s="2"/>
      <c r="DE77" s="2"/>
      <c r="DF77" s="2"/>
      <c r="DG77" s="2"/>
      <c r="DH77" s="2"/>
      <c r="DI77" s="2"/>
      <c r="DJ77" s="2"/>
      <c r="DK77" s="2"/>
      <c r="DL77" s="2"/>
      <c r="DM77" s="2"/>
      <c r="DN77" s="2"/>
      <c r="DO77" s="2"/>
      <c r="DP77" s="6">
        <v>1</v>
      </c>
      <c r="DQ77" s="268"/>
      <c r="DR77" s="268"/>
    </row>
    <row r="78" spans="1:122" s="1" customFormat="1" ht="16.5" customHeight="1" thickTop="1" thickBot="1">
      <c r="A78"/>
      <c r="B78" s="1644"/>
      <c r="C78" s="256"/>
      <c r="D78" s="1645"/>
      <c r="E78" s="1646"/>
      <c r="F78" s="1647"/>
      <c r="G78" s="1648"/>
      <c r="H78" s="1648"/>
      <c r="I78" s="1648"/>
      <c r="J78" s="1649"/>
      <c r="K78" s="1650"/>
      <c r="L78" s="1651"/>
      <c r="N78" s="1644"/>
      <c r="O78" s="256"/>
      <c r="P78" s="1645"/>
      <c r="Q78" s="1646"/>
      <c r="R78" s="1647"/>
      <c r="S78" s="1647"/>
      <c r="T78" s="1647"/>
      <c r="U78" s="1648"/>
      <c r="V78" s="1649"/>
      <c r="W78" s="1650"/>
      <c r="X78" s="1651"/>
      <c r="Z78" s="1644"/>
      <c r="AA78" s="256"/>
      <c r="AB78" s="1645"/>
      <c r="AC78" s="1646"/>
      <c r="AD78" s="1647"/>
      <c r="AE78" s="1648"/>
      <c r="AF78" s="1648"/>
      <c r="AG78" s="1648"/>
      <c r="AH78" s="1649"/>
      <c r="AI78" s="1650"/>
      <c r="AJ78" s="1651"/>
      <c r="AL78" s="1531" t="s">
        <v>23</v>
      </c>
      <c r="AM78" s="2"/>
      <c r="AN78" s="1716"/>
      <c r="AO78"/>
      <c r="AP78"/>
      <c r="AQ78" s="1717"/>
      <c r="AR78" s="1716"/>
      <c r="AS78" s="1716"/>
      <c r="AT78" s="1717"/>
      <c r="AU78" s="1716"/>
      <c r="AV78" s="1716"/>
      <c r="AW78" s="1716"/>
      <c r="AX78" s="1716"/>
      <c r="AY78" s="1716"/>
      <c r="AZ78" s="1716"/>
      <c r="BA78" s="1716"/>
      <c r="BB78" s="1716"/>
      <c r="BC78" s="1716"/>
      <c r="BD78" s="1716"/>
      <c r="BE78" s="1716"/>
      <c r="BF78" s="1716"/>
      <c r="BG78" s="1716"/>
      <c r="BH78" s="1716"/>
      <c r="BI78" s="1716"/>
      <c r="BJ78" s="1716"/>
      <c r="BK78" s="1716"/>
      <c r="BL78" s="1716"/>
      <c r="BM78" s="1716"/>
      <c r="BN78" s="1716"/>
      <c r="BO78" s="1716"/>
      <c r="BP78" s="1716"/>
      <c r="BQ78" s="1716"/>
      <c r="BR78" s="1716"/>
      <c r="BS78" s="1716"/>
      <c r="BT78" s="1716"/>
      <c r="BU78" s="1716"/>
      <c r="BV78" s="1716"/>
      <c r="BW78" s="1716"/>
      <c r="BX78" s="1716"/>
      <c r="BY78" s="1716"/>
      <c r="BZ78" s="1716"/>
      <c r="CA78" s="2102" t="s">
        <v>1185</v>
      </c>
      <c r="CB78" s="2102"/>
      <c r="CC78" s="1716"/>
      <c r="CD78" s="2102" t="s">
        <v>1186</v>
      </c>
      <c r="CE78" s="2102"/>
      <c r="CF78" s="1716"/>
      <c r="CG78" s="2103" t="s">
        <v>1187</v>
      </c>
      <c r="CH78" s="2103"/>
      <c r="CI78" s="1716"/>
      <c r="CJ78" s="2103" t="s">
        <v>1188</v>
      </c>
      <c r="CK78" s="2103"/>
      <c r="CL78" s="1716"/>
      <c r="CM78" s="1716"/>
      <c r="CN78" s="1716"/>
      <c r="CO78" s="1716"/>
      <c r="CP78" s="1716"/>
      <c r="CQ78" s="2"/>
      <c r="CR78" s="1716"/>
      <c r="CS78" s="2"/>
      <c r="CT78" s="2"/>
      <c r="CU78" s="2"/>
      <c r="CV78" s="2"/>
      <c r="CW78" s="2"/>
      <c r="CX78" s="2"/>
      <c r="CY78" s="2"/>
      <c r="CZ78" s="2"/>
      <c r="DA78" s="2"/>
      <c r="DB78" s="2"/>
      <c r="DC78" s="2"/>
      <c r="DD78" s="2"/>
      <c r="DE78" s="2"/>
      <c r="DF78" s="2"/>
      <c r="DG78" s="2"/>
      <c r="DH78" s="2"/>
      <c r="DI78" s="2"/>
      <c r="DJ78" s="2"/>
      <c r="DK78" s="2"/>
      <c r="DL78" s="2"/>
      <c r="DM78" s="2"/>
      <c r="DN78" s="2"/>
      <c r="DO78" s="2"/>
      <c r="DP78" s="6">
        <v>1</v>
      </c>
      <c r="DQ78" s="268"/>
      <c r="DR78" s="268"/>
    </row>
    <row r="79" spans="1:122" s="1" customFormat="1" ht="15.75" customHeight="1" thickTop="1" thickBot="1">
      <c r="A79"/>
      <c r="B79" s="1644"/>
      <c r="C79" s="256"/>
      <c r="D79" s="1652"/>
      <c r="E79" s="1652"/>
      <c r="F79" s="1645"/>
      <c r="G79" s="1648"/>
      <c r="H79" s="1648"/>
      <c r="I79" s="1648"/>
      <c r="J79" s="1649"/>
      <c r="K79" s="1650"/>
      <c r="L79" s="1653"/>
      <c r="N79" s="1644"/>
      <c r="O79" s="256"/>
      <c r="P79" s="1652"/>
      <c r="Q79" s="1652"/>
      <c r="R79" s="1645"/>
      <c r="S79" s="1645"/>
      <c r="T79" s="1645"/>
      <c r="U79" s="1648"/>
      <c r="V79" s="1649"/>
      <c r="W79" s="1650"/>
      <c r="X79" s="1653"/>
      <c r="Z79" s="1644"/>
      <c r="AA79" s="256"/>
      <c r="AB79" s="1652"/>
      <c r="AC79" s="1652"/>
      <c r="AD79" s="1645"/>
      <c r="AE79" s="1648"/>
      <c r="AF79" s="1648"/>
      <c r="AG79" s="1648"/>
      <c r="AH79" s="1649"/>
      <c r="AI79" s="1650"/>
      <c r="AJ79" s="1653"/>
      <c r="AL79" s="308" t="s">
        <v>318</v>
      </c>
      <c r="AM79" s="2"/>
      <c r="AN79" s="1716"/>
      <c r="AO79"/>
      <c r="AP79"/>
      <c r="AQ79" s="1717"/>
      <c r="AR79" s="1716"/>
      <c r="AS79" s="1716"/>
      <c r="AT79" s="1717"/>
      <c r="AU79" s="1716"/>
      <c r="AV79" s="1716"/>
      <c r="AW79" s="1716"/>
      <c r="AX79" s="1716"/>
      <c r="AY79" s="1716"/>
      <c r="AZ79" s="1716"/>
      <c r="BA79" s="1716"/>
      <c r="BB79" s="1716"/>
      <c r="BC79" s="1716"/>
      <c r="BD79" s="1716"/>
      <c r="BE79" s="1716"/>
      <c r="BF79" s="1716"/>
      <c r="BG79" s="1716"/>
      <c r="BH79" s="1716"/>
      <c r="BI79" s="1716"/>
      <c r="BJ79" s="1716"/>
      <c r="BK79" s="1716"/>
      <c r="BL79" s="1716"/>
      <c r="BM79" s="1716"/>
      <c r="BN79" s="1716"/>
      <c r="BO79" s="1716"/>
      <c r="BP79" s="1716"/>
      <c r="BQ79" s="1716"/>
      <c r="BR79" s="1716"/>
      <c r="BS79" s="1716"/>
      <c r="BT79" s="1716"/>
      <c r="BU79" s="1716"/>
      <c r="BV79" s="1716"/>
      <c r="BW79" s="1716"/>
      <c r="BX79" s="1716"/>
      <c r="BY79" s="1716"/>
      <c r="BZ79" s="1716"/>
      <c r="CA79" s="1716"/>
      <c r="CB79" s="1716"/>
      <c r="CC79" s="1716"/>
      <c r="CD79" s="1716"/>
      <c r="CE79" s="1716"/>
      <c r="CF79" s="1716"/>
      <c r="CG79" s="1716"/>
      <c r="CH79" s="1716"/>
      <c r="CI79" s="1716"/>
      <c r="CJ79" s="1716"/>
      <c r="CK79" s="1716"/>
      <c r="CL79" s="1716"/>
      <c r="CM79" s="1716"/>
      <c r="CN79" s="1716"/>
      <c r="CO79" s="1716"/>
      <c r="CP79" s="1716"/>
      <c r="CQ79" s="2"/>
      <c r="CR79" s="1716"/>
      <c r="CS79" s="2"/>
      <c r="CT79" s="2"/>
      <c r="CU79" s="2"/>
      <c r="CV79" s="2"/>
      <c r="CW79" s="2"/>
      <c r="CX79" s="2"/>
      <c r="CY79" s="2"/>
      <c r="CZ79" s="2"/>
      <c r="DA79" s="2"/>
      <c r="DB79" s="2"/>
      <c r="DC79" s="2"/>
      <c r="DD79" s="2"/>
      <c r="DE79" s="2"/>
      <c r="DF79" s="2"/>
      <c r="DG79" s="2"/>
      <c r="DH79" s="2"/>
      <c r="DI79" s="2"/>
      <c r="DJ79" s="2"/>
      <c r="DK79" s="2"/>
      <c r="DL79" s="2"/>
      <c r="DM79" s="2"/>
      <c r="DN79" s="2"/>
      <c r="DO79" s="2"/>
      <c r="DP79" s="6">
        <v>1</v>
      </c>
      <c r="DQ79" s="268"/>
      <c r="DR79" s="268"/>
    </row>
    <row r="80" spans="1:122" s="1" customFormat="1" ht="15.75">
      <c r="A80"/>
      <c r="B80" s="1644"/>
      <c r="C80" s="256"/>
      <c r="D80" s="1645"/>
      <c r="E80" s="1646"/>
      <c r="F80" s="1647"/>
      <c r="G80" s="1648"/>
      <c r="H80" s="1648"/>
      <c r="I80" s="1648"/>
      <c r="J80" s="1649"/>
      <c r="K80" s="1650"/>
      <c r="L80" s="1651"/>
      <c r="N80" s="1644"/>
      <c r="O80" s="256"/>
      <c r="P80" s="1645"/>
      <c r="Q80" s="1646"/>
      <c r="R80" s="1647"/>
      <c r="S80" s="1647"/>
      <c r="T80" s="1647"/>
      <c r="U80" s="1648"/>
      <c r="V80" s="1649"/>
      <c r="W80" s="1650"/>
      <c r="X80" s="1651"/>
      <c r="Z80" s="1644"/>
      <c r="AA80" s="256"/>
      <c r="AB80" s="1645"/>
      <c r="AC80" s="1646"/>
      <c r="AD80" s="1647"/>
      <c r="AE80" s="1648"/>
      <c r="AF80" s="1648"/>
      <c r="AG80" s="1648"/>
      <c r="AH80" s="1649"/>
      <c r="AI80" s="1650"/>
      <c r="AJ80" s="1651"/>
      <c r="AL80" s="306" t="s">
        <v>313</v>
      </c>
      <c r="AM80" s="2"/>
      <c r="AN80" s="1716"/>
      <c r="AO80"/>
      <c r="AP80"/>
      <c r="AQ80" s="1717"/>
      <c r="AR80" s="1716"/>
      <c r="AS80" s="1716"/>
      <c r="AT80" s="1717"/>
      <c r="AU80" s="1716"/>
      <c r="AV80" s="1716"/>
      <c r="AW80" s="1716"/>
      <c r="AX80" s="1716"/>
      <c r="AY80" s="1716"/>
      <c r="AZ80" s="1716"/>
      <c r="BA80" s="1716"/>
      <c r="BB80" s="1716"/>
      <c r="BC80" s="1716"/>
      <c r="BD80" s="1716"/>
      <c r="BE80" s="1716"/>
      <c r="BF80" s="1716"/>
      <c r="BG80" s="1716"/>
      <c r="BH80" s="1716"/>
      <c r="BI80" s="1716"/>
      <c r="BJ80" s="1716"/>
      <c r="BK80" s="1716"/>
      <c r="BL80" s="1716"/>
      <c r="BM80" s="1716"/>
      <c r="BN80" s="1716"/>
      <c r="BO80" s="1716"/>
      <c r="BP80" s="1716"/>
      <c r="BQ80" s="1716"/>
      <c r="BR80" s="1716"/>
      <c r="BS80" s="1716"/>
      <c r="BT80" s="1716"/>
      <c r="BU80" s="1716"/>
      <c r="BV80" s="1716"/>
      <c r="BW80" s="1716"/>
      <c r="BX80" s="1716"/>
      <c r="BY80" s="1716"/>
      <c r="BZ80" s="1716"/>
      <c r="CA80" s="2102" t="s">
        <v>1190</v>
      </c>
      <c r="CB80" s="2102"/>
      <c r="CC80" s="1716"/>
      <c r="CD80" s="2102" t="s">
        <v>1191</v>
      </c>
      <c r="CE80" s="2102"/>
      <c r="CF80" s="1716"/>
      <c r="CG80" s="2103" t="s">
        <v>1192</v>
      </c>
      <c r="CH80" s="2103"/>
      <c r="CI80" s="1716"/>
      <c r="CJ80" s="2103" t="s">
        <v>1193</v>
      </c>
      <c r="CK80" s="2103"/>
      <c r="CL80" s="1716"/>
      <c r="CM80" s="1716"/>
      <c r="CN80" s="1716"/>
      <c r="CO80" s="1716"/>
      <c r="CP80" s="1716"/>
      <c r="CQ80" s="2"/>
      <c r="CR80" s="1716"/>
      <c r="CS80" s="2"/>
      <c r="CT80" s="2"/>
      <c r="CU80" s="2"/>
      <c r="CV80" s="2"/>
      <c r="CW80" s="2"/>
      <c r="CX80" s="2"/>
      <c r="CY80" s="2"/>
      <c r="CZ80" s="2"/>
      <c r="DA80" s="2"/>
      <c r="DB80" s="2"/>
      <c r="DC80" s="2"/>
      <c r="DD80" s="2"/>
      <c r="DE80" s="2"/>
      <c r="DF80" s="2"/>
      <c r="DG80" s="2"/>
      <c r="DH80" s="2"/>
      <c r="DI80" s="2"/>
      <c r="DJ80" s="2"/>
      <c r="DK80" s="2"/>
      <c r="DL80" s="2"/>
      <c r="DM80" s="2"/>
      <c r="DN80" s="2"/>
      <c r="DO80" s="2"/>
      <c r="DP80" s="6">
        <v>1</v>
      </c>
      <c r="DQ80" s="268"/>
      <c r="DR80" s="268"/>
    </row>
    <row r="81" spans="1:122" s="1" customFormat="1" ht="15.75" customHeight="1" thickBot="1">
      <c r="A81"/>
      <c r="B81" s="1644"/>
      <c r="C81" s="256"/>
      <c r="D81" s="1652"/>
      <c r="E81" s="1652"/>
      <c r="F81" s="1645"/>
      <c r="G81" s="1648"/>
      <c r="H81" s="1648"/>
      <c r="I81" s="1648"/>
      <c r="J81" s="1649"/>
      <c r="K81" s="1650"/>
      <c r="L81" s="1653"/>
      <c r="N81" s="1644"/>
      <c r="O81" s="256"/>
      <c r="P81" s="1652"/>
      <c r="Q81" s="1652"/>
      <c r="R81" s="1645"/>
      <c r="S81" s="1645"/>
      <c r="T81" s="1645"/>
      <c r="U81" s="1648"/>
      <c r="V81" s="1649"/>
      <c r="W81" s="1650"/>
      <c r="X81" s="1653"/>
      <c r="Z81" s="1644"/>
      <c r="AA81" s="256"/>
      <c r="AB81" s="1652"/>
      <c r="AC81" s="1652"/>
      <c r="AD81" s="1645"/>
      <c r="AE81" s="1648"/>
      <c r="AF81" s="1648"/>
      <c r="AG81" s="1648"/>
      <c r="AH81" s="1649"/>
      <c r="AI81" s="1650"/>
      <c r="AJ81" s="1653"/>
      <c r="AL81" s="224" t="s">
        <v>231</v>
      </c>
      <c r="AM81" s="2"/>
      <c r="AN81" s="1716"/>
      <c r="AO81"/>
      <c r="AP81"/>
      <c r="AQ81" s="1717"/>
      <c r="AR81" s="1716"/>
      <c r="AS81" s="1716"/>
      <c r="AT81" s="1717"/>
      <c r="AU81" s="1716"/>
      <c r="AV81" s="1716"/>
      <c r="AW81" s="1716"/>
      <c r="AX81" s="1716"/>
      <c r="AY81" s="1716"/>
      <c r="AZ81" s="1716"/>
      <c r="BA81" s="1716"/>
      <c r="BB81" s="1716"/>
      <c r="BC81" s="1716"/>
      <c r="BD81" s="1716"/>
      <c r="BE81" s="1716"/>
      <c r="BF81" s="1716"/>
      <c r="BG81" s="1716"/>
      <c r="BH81" s="1716"/>
      <c r="BI81" s="1716"/>
      <c r="BJ81" s="1716"/>
      <c r="BK81" s="1716"/>
      <c r="BL81" s="1716"/>
      <c r="BM81" s="1716"/>
      <c r="BN81" s="1716"/>
      <c r="BO81" s="1716"/>
      <c r="BP81" s="1716"/>
      <c r="BQ81" s="1716"/>
      <c r="BR81" s="1716"/>
      <c r="BS81" s="1716"/>
      <c r="BT81" s="1716"/>
      <c r="BU81" s="1716"/>
      <c r="BV81" s="1716"/>
      <c r="BW81" s="1716"/>
      <c r="BX81" s="1716"/>
      <c r="BY81" s="1716"/>
      <c r="BZ81" s="1716"/>
      <c r="CA81" s="1716"/>
      <c r="CB81" s="1716"/>
      <c r="CC81" s="1716"/>
      <c r="CD81" s="1716"/>
      <c r="CE81" s="1716"/>
      <c r="CF81" s="1716"/>
      <c r="CG81" s="1716"/>
      <c r="CH81" s="1716"/>
      <c r="CI81" s="1716"/>
      <c r="CJ81" s="1716"/>
      <c r="CK81" s="1716"/>
      <c r="CL81" s="1716"/>
      <c r="CM81" s="1716"/>
      <c r="CN81" s="1716"/>
      <c r="CO81" s="1716"/>
      <c r="CP81" s="1716"/>
      <c r="CQ81" s="2"/>
      <c r="CR81" s="1716"/>
      <c r="CS81" s="2"/>
      <c r="CT81" s="2"/>
      <c r="CU81" s="2"/>
      <c r="CV81" s="2"/>
      <c r="CW81" s="2"/>
      <c r="CX81" s="2"/>
      <c r="CY81" s="2"/>
      <c r="CZ81" s="2"/>
      <c r="DA81" s="2"/>
      <c r="DB81" s="2"/>
      <c r="DC81" s="2"/>
      <c r="DD81" s="2"/>
      <c r="DE81" s="2"/>
      <c r="DF81" s="2"/>
      <c r="DG81" s="2"/>
      <c r="DH81" s="2"/>
      <c r="DI81" s="2"/>
      <c r="DJ81" s="2"/>
      <c r="DK81" s="2"/>
      <c r="DL81" s="2"/>
      <c r="DM81" s="2"/>
      <c r="DN81" s="2"/>
      <c r="DO81" s="2"/>
      <c r="DP81" s="6">
        <v>1</v>
      </c>
      <c r="DQ81" s="268"/>
      <c r="DR81" s="268"/>
    </row>
    <row r="82" spans="1:122" s="1" customFormat="1" ht="15.75" customHeight="1">
      <c r="A82"/>
      <c r="B82" s="1644"/>
      <c r="C82" s="256"/>
      <c r="D82" s="1645"/>
      <c r="E82" s="1646"/>
      <c r="F82" s="1647"/>
      <c r="G82" s="1648"/>
      <c r="H82" s="1648"/>
      <c r="I82" s="1648"/>
      <c r="J82" s="1649"/>
      <c r="K82" s="1650"/>
      <c r="L82" s="1651"/>
      <c r="N82" s="1644"/>
      <c r="O82" s="256"/>
      <c r="P82" s="1645"/>
      <c r="Q82" s="1646"/>
      <c r="R82" s="1647"/>
      <c r="S82" s="1647"/>
      <c r="T82" s="1647"/>
      <c r="U82" s="1648"/>
      <c r="V82" s="1649"/>
      <c r="W82" s="1650"/>
      <c r="X82" s="1651"/>
      <c r="Z82" s="1644"/>
      <c r="AA82" s="256"/>
      <c r="AB82" s="1645"/>
      <c r="AC82" s="1646"/>
      <c r="AD82" s="1647"/>
      <c r="AE82" s="1648"/>
      <c r="AF82" s="1648"/>
      <c r="AG82" s="1648"/>
      <c r="AH82" s="1649"/>
      <c r="AI82" s="1650"/>
      <c r="AJ82" s="1651"/>
      <c r="AL82" s="303" t="s">
        <v>230</v>
      </c>
      <c r="AM82" s="2"/>
      <c r="AN82" s="1716"/>
      <c r="AO82"/>
      <c r="AP82"/>
      <c r="AQ82" s="1717"/>
      <c r="AR82" s="1716"/>
      <c r="AS82" s="1716"/>
      <c r="AT82" s="1717"/>
      <c r="AU82" s="1716"/>
      <c r="AV82" s="1716"/>
      <c r="AW82" s="1716"/>
      <c r="AX82" s="1716"/>
      <c r="AY82" s="1716"/>
      <c r="AZ82" s="1716"/>
      <c r="BA82" s="1716"/>
      <c r="BB82" s="1716"/>
      <c r="BC82" s="1716"/>
      <c r="BD82" s="1716"/>
      <c r="BE82" s="1716"/>
      <c r="BF82" s="1716"/>
      <c r="BG82" s="1716"/>
      <c r="BH82" s="1716"/>
      <c r="BI82" s="1716"/>
      <c r="BJ82" s="1716"/>
      <c r="BK82" s="1716"/>
      <c r="BL82" s="1716"/>
      <c r="BM82" s="1716"/>
      <c r="BN82" s="1716"/>
      <c r="BO82" s="1716"/>
      <c r="BP82" s="1716"/>
      <c r="BQ82" s="1716"/>
      <c r="BR82" s="1716"/>
      <c r="BS82" s="1716"/>
      <c r="BT82" s="1716"/>
      <c r="BU82" s="1716"/>
      <c r="BV82" s="1716"/>
      <c r="BW82" s="1716"/>
      <c r="BX82" s="1716"/>
      <c r="BY82" s="1716"/>
      <c r="BZ82" s="1716"/>
      <c r="CA82" s="2102" t="s">
        <v>1194</v>
      </c>
      <c r="CB82" s="2102"/>
      <c r="CC82" s="1716"/>
      <c r="CD82" s="2102" t="s">
        <v>1195</v>
      </c>
      <c r="CE82" s="2102"/>
      <c r="CF82" s="1716"/>
      <c r="CG82" s="2103" t="s">
        <v>1196</v>
      </c>
      <c r="CH82" s="2103"/>
      <c r="CI82" s="1716"/>
      <c r="CJ82" s="2103" t="s">
        <v>1197</v>
      </c>
      <c r="CK82" s="2103"/>
      <c r="CL82" s="1716"/>
      <c r="CM82" s="1716"/>
      <c r="CN82" s="1716"/>
      <c r="CO82" s="1716"/>
      <c r="CP82" s="1716"/>
      <c r="CQ82" s="2"/>
      <c r="CR82" s="1716"/>
      <c r="CS82" s="2"/>
      <c r="CT82" s="2"/>
      <c r="CU82" s="2"/>
      <c r="CV82" s="2"/>
      <c r="CW82" s="2"/>
      <c r="CX82" s="2"/>
      <c r="CY82" s="2"/>
      <c r="CZ82" s="2"/>
      <c r="DA82" s="2"/>
      <c r="DB82" s="2"/>
      <c r="DC82" s="2"/>
      <c r="DD82" s="2"/>
      <c r="DE82" s="2"/>
      <c r="DF82" s="2"/>
      <c r="DG82" s="2"/>
      <c r="DH82" s="2"/>
      <c r="DI82" s="2"/>
      <c r="DJ82" s="2"/>
      <c r="DK82" s="2"/>
      <c r="DL82" s="2"/>
      <c r="DM82" s="2"/>
      <c r="DN82" s="2"/>
      <c r="DO82" s="2"/>
      <c r="DP82" s="6">
        <v>1</v>
      </c>
      <c r="DQ82" s="268"/>
      <c r="DR82" s="268"/>
    </row>
    <row r="83" spans="1:122" s="1" customFormat="1" ht="16.5" thickBot="1">
      <c r="A83"/>
      <c r="B83" s="1644"/>
      <c r="C83" s="256"/>
      <c r="D83" s="1652"/>
      <c r="E83" s="1652"/>
      <c r="F83" s="1645"/>
      <c r="G83" s="1648"/>
      <c r="H83" s="1648"/>
      <c r="I83" s="1648"/>
      <c r="J83" s="1649"/>
      <c r="K83" s="1650"/>
      <c r="L83" s="1653"/>
      <c r="N83" s="1644"/>
      <c r="O83" s="256"/>
      <c r="P83" s="1652"/>
      <c r="Q83" s="1652"/>
      <c r="R83" s="1645"/>
      <c r="S83" s="1645"/>
      <c r="T83" s="1645"/>
      <c r="U83" s="1648"/>
      <c r="V83" s="1649"/>
      <c r="W83" s="1650"/>
      <c r="X83" s="1653"/>
      <c r="Z83" s="1644"/>
      <c r="AA83" s="256"/>
      <c r="AB83" s="1652"/>
      <c r="AC83" s="1652"/>
      <c r="AD83" s="1645"/>
      <c r="AE83" s="1648"/>
      <c r="AF83" s="1648"/>
      <c r="AG83" s="1648"/>
      <c r="AH83" s="1649"/>
      <c r="AI83" s="1650"/>
      <c r="AJ83" s="1653"/>
      <c r="AL83" s="220" t="s">
        <v>228</v>
      </c>
      <c r="AM83" s="2"/>
      <c r="AN83" s="1716"/>
      <c r="AO83"/>
      <c r="AP83"/>
      <c r="AQ83" s="1716"/>
      <c r="AR83" s="1716"/>
      <c r="AS83" s="1716"/>
      <c r="AT83" s="1716"/>
      <c r="AU83" s="1716"/>
      <c r="AV83" s="1716"/>
      <c r="AW83" s="1716"/>
      <c r="AX83" s="1716"/>
      <c r="AY83" s="1716"/>
      <c r="AZ83" s="1716"/>
      <c r="BA83" s="1716"/>
      <c r="BB83" s="1716"/>
      <c r="BC83" s="1716"/>
      <c r="BD83" s="1716"/>
      <c r="BE83" s="1716"/>
      <c r="BF83" s="1716"/>
      <c r="BG83" s="1716"/>
      <c r="BH83" s="1716"/>
      <c r="BI83" s="1716"/>
      <c r="BJ83" s="1716"/>
      <c r="BK83" s="1716"/>
      <c r="BL83" s="1716"/>
      <c r="BM83" s="1716"/>
      <c r="BN83" s="1716"/>
      <c r="BO83" s="1716"/>
      <c r="BP83" s="1716"/>
      <c r="BQ83" s="1716"/>
      <c r="BR83" s="1716"/>
      <c r="BS83" s="1716"/>
      <c r="BT83" s="1716"/>
      <c r="BU83" s="1716"/>
      <c r="BV83" s="1716"/>
      <c r="BW83" s="1716"/>
      <c r="BX83" s="1716"/>
      <c r="BY83" s="1716"/>
      <c r="BZ83" s="1716"/>
      <c r="CA83" s="1716"/>
      <c r="CB83" s="1716"/>
      <c r="CC83" s="1716"/>
      <c r="CD83" s="1716"/>
      <c r="CE83" s="1716"/>
      <c r="CF83" s="1716"/>
      <c r="CG83" s="1716"/>
      <c r="CH83" s="1716"/>
      <c r="CI83" s="1716"/>
      <c r="CJ83" s="1716"/>
      <c r="CK83" s="1716"/>
      <c r="CL83" s="1716"/>
      <c r="CM83" s="1716"/>
      <c r="CN83" s="1716"/>
      <c r="CO83" s="1716"/>
      <c r="CP83" s="1716"/>
      <c r="CQ83" s="2"/>
      <c r="CR83" s="1716"/>
      <c r="CS83" s="2"/>
      <c r="CT83" s="2"/>
      <c r="CU83" s="2"/>
      <c r="CV83" s="2"/>
      <c r="CW83" s="2"/>
      <c r="CX83" s="2"/>
      <c r="CY83" s="2"/>
      <c r="CZ83" s="2"/>
      <c r="DA83" s="2"/>
      <c r="DB83" s="2"/>
      <c r="DC83" s="2"/>
      <c r="DD83" s="2"/>
      <c r="DE83" s="2"/>
      <c r="DF83" s="2"/>
      <c r="DG83" s="2"/>
      <c r="DH83" s="2"/>
      <c r="DI83" s="2"/>
      <c r="DJ83" s="2"/>
      <c r="DK83" s="2"/>
      <c r="DL83" s="2"/>
      <c r="DM83" s="2"/>
      <c r="DN83" s="2"/>
      <c r="DO83" s="2"/>
      <c r="DP83" s="6">
        <v>1</v>
      </c>
      <c r="DQ83" s="268"/>
      <c r="DR83" s="268"/>
    </row>
    <row r="84" spans="1:122" s="1" customFormat="1" ht="15.75" customHeight="1">
      <c r="A84"/>
      <c r="B84" s="1644"/>
      <c r="C84" s="256"/>
      <c r="D84" s="1645"/>
      <c r="E84" s="1646"/>
      <c r="F84" s="1647"/>
      <c r="G84" s="1648"/>
      <c r="H84" s="1648"/>
      <c r="I84" s="1648"/>
      <c r="J84" s="1649"/>
      <c r="K84" s="1650"/>
      <c r="L84" s="1651"/>
      <c r="N84" s="1644"/>
      <c r="O84" s="256"/>
      <c r="P84" s="1645"/>
      <c r="Q84" s="1646"/>
      <c r="R84" s="1647"/>
      <c r="S84" s="1647"/>
      <c r="T84" s="1647"/>
      <c r="U84" s="1648"/>
      <c r="V84" s="1649"/>
      <c r="W84" s="1650"/>
      <c r="X84" s="1651"/>
      <c r="Z84" s="1644"/>
      <c r="AA84" s="256"/>
      <c r="AB84" s="1645"/>
      <c r="AC84" s="1646"/>
      <c r="AD84" s="1647"/>
      <c r="AE84" s="1648"/>
      <c r="AF84" s="1648"/>
      <c r="AG84" s="1648"/>
      <c r="AH84" s="1649"/>
      <c r="AI84" s="1650"/>
      <c r="AJ84" s="1651"/>
      <c r="AL84" s="220" t="s">
        <v>226</v>
      </c>
      <c r="AM84" s="2"/>
      <c r="AN84" s="1716"/>
      <c r="AO84"/>
      <c r="AP84"/>
      <c r="AQ84" s="1716"/>
      <c r="AR84" s="1716"/>
      <c r="AS84" s="1716"/>
      <c r="AT84" s="1716"/>
      <c r="AU84" s="1716"/>
      <c r="AV84" s="1716"/>
      <c r="AW84" s="1716"/>
      <c r="AX84" s="1716"/>
      <c r="AY84" s="1716"/>
      <c r="AZ84" s="1716"/>
      <c r="BA84" s="1716"/>
      <c r="BB84" s="1716"/>
      <c r="BC84" s="1716"/>
      <c r="BD84" s="1716"/>
      <c r="BE84" s="1716"/>
      <c r="BF84" s="1716"/>
      <c r="BG84" s="1716"/>
      <c r="BH84" s="1716"/>
      <c r="BI84" s="1716"/>
      <c r="BJ84" s="1716"/>
      <c r="BK84" s="1716"/>
      <c r="BL84" s="1716"/>
      <c r="BM84" s="1716"/>
      <c r="BN84" s="1716"/>
      <c r="BO84" s="1716"/>
      <c r="BP84" s="1716"/>
      <c r="BQ84" s="1716"/>
      <c r="BR84" s="1716"/>
      <c r="BS84" s="1716"/>
      <c r="BT84" s="1716"/>
      <c r="BU84" s="1716"/>
      <c r="BV84" s="1716"/>
      <c r="BW84" s="1716"/>
      <c r="BX84" s="1716"/>
      <c r="BY84" s="1716"/>
      <c r="BZ84" s="1716"/>
      <c r="CA84" s="2102" t="s">
        <v>1199</v>
      </c>
      <c r="CB84" s="2102"/>
      <c r="CC84" s="1716"/>
      <c r="CD84" s="2102" t="s">
        <v>1200</v>
      </c>
      <c r="CE84" s="2102"/>
      <c r="CF84" s="1716"/>
      <c r="CG84" s="2103" t="s">
        <v>1201</v>
      </c>
      <c r="CH84" s="2103"/>
      <c r="CI84" s="1716"/>
      <c r="CJ84" s="2103" t="s">
        <v>1202</v>
      </c>
      <c r="CK84" s="2103"/>
      <c r="CL84" s="1716"/>
      <c r="CM84" s="1716"/>
      <c r="CN84" s="1716"/>
      <c r="CO84" s="1716"/>
      <c r="CP84" s="1716"/>
      <c r="CQ84" s="2"/>
      <c r="CR84" s="1716"/>
      <c r="CS84" s="2"/>
      <c r="CT84" s="2"/>
      <c r="CU84" s="2"/>
      <c r="CV84" s="2"/>
      <c r="CW84" s="2"/>
      <c r="CX84" s="2"/>
      <c r="CY84" s="2"/>
      <c r="CZ84" s="2"/>
      <c r="DA84" s="2"/>
      <c r="DB84" s="2"/>
      <c r="DC84" s="2"/>
      <c r="DD84" s="2"/>
      <c r="DE84" s="2"/>
      <c r="DF84" s="2"/>
      <c r="DG84" s="2"/>
      <c r="DH84" s="2"/>
      <c r="DI84" s="2"/>
      <c r="DJ84" s="2"/>
      <c r="DK84" s="2"/>
      <c r="DL84" s="2"/>
      <c r="DM84" s="2"/>
      <c r="DN84" s="2"/>
      <c r="DO84" s="2"/>
      <c r="DP84" s="6">
        <v>1</v>
      </c>
      <c r="DQ84" s="268"/>
      <c r="DR84" s="268"/>
    </row>
    <row r="85" spans="1:122" s="1" customFormat="1" ht="15.75" customHeight="1" thickBot="1">
      <c r="A85"/>
      <c r="B85" s="1644"/>
      <c r="C85" s="256"/>
      <c r="D85" s="1652"/>
      <c r="E85" s="1652"/>
      <c r="F85" s="1645"/>
      <c r="G85" s="1648"/>
      <c r="H85" s="1648"/>
      <c r="I85" s="1648"/>
      <c r="J85" s="1649"/>
      <c r="K85" s="1650"/>
      <c r="L85" s="1653"/>
      <c r="N85" s="1644"/>
      <c r="O85" s="256"/>
      <c r="P85" s="1652"/>
      <c r="Q85" s="1652"/>
      <c r="R85" s="1645"/>
      <c r="S85" s="1645"/>
      <c r="T85" s="1645"/>
      <c r="U85" s="1648"/>
      <c r="V85" s="1649"/>
      <c r="W85" s="1650"/>
      <c r="X85" s="1653"/>
      <c r="Z85" s="1644"/>
      <c r="AA85" s="256"/>
      <c r="AB85" s="1652"/>
      <c r="AC85" s="1652"/>
      <c r="AD85" s="1645"/>
      <c r="AE85" s="1648"/>
      <c r="AF85" s="1648"/>
      <c r="AG85" s="1648"/>
      <c r="AH85" s="1649"/>
      <c r="AI85" s="1650"/>
      <c r="AJ85" s="1653"/>
      <c r="AL85" s="220" t="s">
        <v>227</v>
      </c>
      <c r="AM85" s="2"/>
      <c r="AN85" s="1716"/>
      <c r="AO85"/>
      <c r="AP85"/>
      <c r="AQ85" s="1716"/>
      <c r="AR85" s="1716"/>
      <c r="AS85" s="1716"/>
      <c r="AT85" s="1716"/>
      <c r="AU85" s="1716"/>
      <c r="AV85" s="1716"/>
      <c r="AW85" s="1716"/>
      <c r="AX85" s="1716"/>
      <c r="AY85" s="1716"/>
      <c r="AZ85" s="1716"/>
      <c r="BA85" s="1716"/>
      <c r="BB85" s="1716"/>
      <c r="BC85" s="1716"/>
      <c r="BD85" s="1716"/>
      <c r="BE85" s="1716"/>
      <c r="BF85" s="1716"/>
      <c r="BG85" s="1716"/>
      <c r="BH85" s="1716"/>
      <c r="BI85" s="1716"/>
      <c r="BJ85" s="1716"/>
      <c r="BK85" s="1716"/>
      <c r="BL85" s="1716"/>
      <c r="BM85" s="1716"/>
      <c r="BN85" s="1716"/>
      <c r="BO85" s="1716"/>
      <c r="BP85" s="1716"/>
      <c r="BQ85" s="1716"/>
      <c r="BR85" s="1716"/>
      <c r="BS85" s="1716"/>
      <c r="BT85" s="1716"/>
      <c r="BU85" s="1716"/>
      <c r="BV85" s="1716"/>
      <c r="BW85" s="1716"/>
      <c r="BX85" s="1716"/>
      <c r="BY85" s="1716"/>
      <c r="BZ85" s="1716"/>
      <c r="CA85" s="1716"/>
      <c r="CB85" s="1716"/>
      <c r="CC85" s="1716"/>
      <c r="CD85" s="1716"/>
      <c r="CE85" s="1716"/>
      <c r="CF85" s="1716"/>
      <c r="CG85" s="1716"/>
      <c r="CH85" s="1716"/>
      <c r="CI85" s="1716"/>
      <c r="CJ85" s="1716"/>
      <c r="CK85" s="1716"/>
      <c r="CL85" s="1716"/>
      <c r="CM85" s="1716"/>
      <c r="CN85" s="1716"/>
      <c r="CO85" s="1716"/>
      <c r="CP85" s="1716"/>
      <c r="CQ85" s="2"/>
      <c r="CR85" s="1716"/>
      <c r="CS85" s="2"/>
      <c r="CT85" s="2"/>
      <c r="CU85" s="2"/>
      <c r="CV85" s="2"/>
      <c r="CW85" s="2"/>
      <c r="CX85" s="2"/>
      <c r="CY85" s="2"/>
      <c r="CZ85" s="2"/>
      <c r="DA85" s="2"/>
      <c r="DB85" s="2"/>
      <c r="DC85" s="2"/>
      <c r="DD85" s="2"/>
      <c r="DE85" s="2"/>
      <c r="DF85" s="2"/>
      <c r="DG85" s="2"/>
      <c r="DH85" s="2"/>
      <c r="DI85" s="2"/>
      <c r="DJ85" s="2"/>
      <c r="DK85" s="2"/>
      <c r="DL85" s="2"/>
      <c r="DM85" s="2"/>
      <c r="DN85" s="2"/>
      <c r="DO85" s="2"/>
      <c r="DP85" s="6">
        <v>1</v>
      </c>
      <c r="DQ85" s="268"/>
      <c r="DR85" s="268"/>
    </row>
    <row r="86" spans="1:122" s="1" customFormat="1" ht="36" customHeight="1">
      <c r="A86"/>
      <c r="B86" s="1644"/>
      <c r="C86" s="256"/>
      <c r="D86" s="1645"/>
      <c r="E86" s="1646"/>
      <c r="F86" s="1647"/>
      <c r="G86" s="1648"/>
      <c r="H86" s="1648"/>
      <c r="I86" s="1648"/>
      <c r="J86" s="1649"/>
      <c r="K86" s="1650"/>
      <c r="L86" s="1651"/>
      <c r="N86" s="1644"/>
      <c r="O86" s="256"/>
      <c r="P86" s="1645"/>
      <c r="Q86" s="1646"/>
      <c r="R86" s="1647"/>
      <c r="S86" s="1647"/>
      <c r="T86" s="1647"/>
      <c r="U86" s="1648"/>
      <c r="V86" s="1649"/>
      <c r="W86" s="1650"/>
      <c r="X86" s="1651"/>
      <c r="Z86" s="1644"/>
      <c r="AA86" s="256"/>
      <c r="AB86" s="1645"/>
      <c r="AC86" s="1646"/>
      <c r="AD86" s="1647"/>
      <c r="AE86" s="1648"/>
      <c r="AF86" s="1648"/>
      <c r="AG86" s="1648"/>
      <c r="AH86" s="1649"/>
      <c r="AI86" s="1650"/>
      <c r="AJ86" s="1651"/>
      <c r="AL86" s="220" t="s">
        <v>232</v>
      </c>
      <c r="AM86" s="2"/>
      <c r="AN86" s="1716"/>
      <c r="AO86"/>
      <c r="AP86"/>
      <c r="AQ86" s="1716"/>
      <c r="AR86" s="1716"/>
      <c r="AS86" s="1716"/>
      <c r="AT86" s="1716"/>
      <c r="AU86" s="1716"/>
      <c r="AV86" s="1716"/>
      <c r="AW86" s="1716"/>
      <c r="AX86" s="1716"/>
      <c r="AY86" s="1716"/>
      <c r="AZ86" s="1716"/>
      <c r="BA86" s="1716"/>
      <c r="BB86" s="1716"/>
      <c r="BC86" s="1716"/>
      <c r="BD86" s="1716"/>
      <c r="BE86" s="1716"/>
      <c r="BF86" s="1716"/>
      <c r="BG86" s="1716"/>
      <c r="BH86" s="1716"/>
      <c r="BI86" s="1716"/>
      <c r="BJ86" s="1716"/>
      <c r="BK86" s="1716"/>
      <c r="BL86" s="1716"/>
      <c r="BM86" s="1716"/>
      <c r="BN86" s="1716"/>
      <c r="BO86" s="1716"/>
      <c r="BP86" s="1716"/>
      <c r="BQ86" s="1716"/>
      <c r="BR86" s="1716"/>
      <c r="BS86" s="1716"/>
      <c r="BT86" s="1716"/>
      <c r="BU86" s="1716"/>
      <c r="BV86" s="1716"/>
      <c r="BW86" s="1716"/>
      <c r="BX86" s="1716"/>
      <c r="BY86" s="1716"/>
      <c r="BZ86" s="1716"/>
      <c r="CA86" s="2107" t="s">
        <v>1204</v>
      </c>
      <c r="CB86" s="2107"/>
      <c r="CC86" s="1716"/>
      <c r="CD86" s="2137" t="s">
        <v>1205</v>
      </c>
      <c r="CE86" s="2137"/>
      <c r="CF86" s="1716"/>
      <c r="CG86" s="2103" t="s">
        <v>1206</v>
      </c>
      <c r="CH86" s="2103"/>
      <c r="CI86" s="1716"/>
      <c r="CJ86" s="2103" t="s">
        <v>1207</v>
      </c>
      <c r="CK86" s="2103"/>
      <c r="CL86" s="1716"/>
      <c r="CM86" s="1716"/>
      <c r="CN86" s="1716"/>
      <c r="CO86" s="1716"/>
      <c r="CP86" s="1716"/>
      <c r="CQ86" s="2"/>
      <c r="CR86" s="1716"/>
      <c r="CS86" s="2"/>
      <c r="CT86" s="2"/>
      <c r="CU86" s="2"/>
      <c r="CV86" s="2"/>
      <c r="CW86" s="2"/>
      <c r="CX86" s="2"/>
      <c r="CY86" s="2"/>
      <c r="CZ86" s="2"/>
      <c r="DA86" s="2"/>
      <c r="DB86" s="2"/>
      <c r="DC86" s="2"/>
      <c r="DD86" s="2"/>
      <c r="DE86" s="2"/>
      <c r="DF86" s="2"/>
      <c r="DG86" s="2"/>
      <c r="DH86" s="2"/>
      <c r="DI86" s="2"/>
      <c r="DJ86" s="2"/>
      <c r="DK86" s="2"/>
      <c r="DL86" s="2"/>
      <c r="DM86" s="2"/>
      <c r="DN86" s="2"/>
      <c r="DO86" s="2"/>
      <c r="DP86" s="6">
        <v>1</v>
      </c>
      <c r="DQ86" s="268"/>
      <c r="DR86" s="268"/>
    </row>
    <row r="87" spans="1:122" s="1" customFormat="1" ht="18.75" customHeight="1" thickBot="1">
      <c r="A87"/>
      <c r="B87" s="1644"/>
      <c r="C87" s="256"/>
      <c r="D87" s="1652"/>
      <c r="E87" s="1652"/>
      <c r="F87" s="1645"/>
      <c r="G87" s="1648"/>
      <c r="H87" s="1648"/>
      <c r="I87" s="1648"/>
      <c r="J87" s="1649"/>
      <c r="K87" s="1650"/>
      <c r="L87" s="1653"/>
      <c r="N87" s="1644"/>
      <c r="O87" s="256"/>
      <c r="P87" s="1652"/>
      <c r="Q87" s="1652"/>
      <c r="R87" s="1645"/>
      <c r="S87" s="1645"/>
      <c r="T87" s="1645"/>
      <c r="U87" s="1648"/>
      <c r="V87" s="1649"/>
      <c r="W87" s="1650"/>
      <c r="X87" s="1653"/>
      <c r="Z87" s="1644"/>
      <c r="AA87" s="256"/>
      <c r="AB87" s="1652"/>
      <c r="AC87" s="1652"/>
      <c r="AD87" s="1645"/>
      <c r="AE87" s="1648"/>
      <c r="AF87" s="1648"/>
      <c r="AG87" s="1648"/>
      <c r="AH87" s="1649"/>
      <c r="AI87" s="1650"/>
      <c r="AJ87" s="1653"/>
      <c r="AL87" s="133" t="s">
        <v>103</v>
      </c>
      <c r="AM87" s="2"/>
      <c r="AN87" s="1716"/>
      <c r="AO87"/>
      <c r="AP87"/>
      <c r="AQ87" s="1716"/>
      <c r="AR87" s="1716"/>
      <c r="AS87" s="1716"/>
      <c r="AT87" s="1716"/>
      <c r="AU87" s="1716"/>
      <c r="AV87" s="1716"/>
      <c r="AW87" s="1716"/>
      <c r="AX87" s="1716"/>
      <c r="AY87" s="1716"/>
      <c r="AZ87" s="1716"/>
      <c r="BA87" s="1716"/>
      <c r="BB87" s="1716"/>
      <c r="BC87" s="1716"/>
      <c r="BD87" s="1716"/>
      <c r="BE87" s="1716"/>
      <c r="BF87" s="1716"/>
      <c r="BG87" s="1716"/>
      <c r="BH87" s="1716"/>
      <c r="BI87" s="1716"/>
      <c r="BJ87" s="1716"/>
      <c r="BK87" s="1716"/>
      <c r="BL87" s="1716"/>
      <c r="BM87" s="1716"/>
      <c r="BN87" s="1716"/>
      <c r="BO87" s="1716"/>
      <c r="BP87" s="1716"/>
      <c r="BQ87" s="1716"/>
      <c r="BR87" s="1716"/>
      <c r="BS87" s="1716"/>
      <c r="BT87" s="1716"/>
      <c r="BU87" s="1716"/>
      <c r="BV87" s="1716"/>
      <c r="BW87" s="1716"/>
      <c r="BX87" s="1716"/>
      <c r="BY87" s="1716"/>
      <c r="BZ87" s="1716"/>
      <c r="CA87" s="1716"/>
      <c r="CB87" s="1716"/>
      <c r="CC87" s="1716"/>
      <c r="CD87" s="1716"/>
      <c r="CE87" s="1716"/>
      <c r="CF87" s="1716"/>
      <c r="CG87" s="1716"/>
      <c r="CH87" s="1716"/>
      <c r="CI87" s="1716"/>
      <c r="CJ87" s="1716"/>
      <c r="CK87" s="1716"/>
      <c r="CL87" s="1716"/>
      <c r="CM87" s="1716"/>
      <c r="CN87" s="1716"/>
      <c r="CO87" s="1716"/>
      <c r="CP87" s="1716"/>
      <c r="CQ87" s="2"/>
      <c r="CR87" s="1716"/>
      <c r="CS87" s="2"/>
      <c r="CT87" s="2"/>
      <c r="CU87" s="2"/>
      <c r="CV87" s="2"/>
      <c r="CW87" s="2"/>
      <c r="CX87" s="2"/>
      <c r="CY87" s="2"/>
      <c r="CZ87" s="2"/>
      <c r="DA87" s="2"/>
      <c r="DB87" s="2"/>
      <c r="DC87" s="2"/>
      <c r="DD87" s="2"/>
      <c r="DE87" s="2"/>
      <c r="DF87" s="2"/>
      <c r="DG87" s="2"/>
      <c r="DH87" s="2"/>
      <c r="DI87" s="2"/>
      <c r="DJ87" s="2"/>
      <c r="DK87" s="2"/>
      <c r="DL87" s="2"/>
      <c r="DM87" s="2"/>
      <c r="DN87" s="2"/>
      <c r="DO87" s="2"/>
      <c r="DP87" s="6">
        <v>1</v>
      </c>
      <c r="DQ87" s="268"/>
      <c r="DR87" s="268"/>
    </row>
    <row r="88" spans="1:122" s="1" customFormat="1" ht="15.75" customHeight="1">
      <c r="A88"/>
      <c r="B88" s="1644"/>
      <c r="C88" s="256"/>
      <c r="D88" s="1645"/>
      <c r="E88" s="1646"/>
      <c r="F88" s="1647"/>
      <c r="G88" s="1648"/>
      <c r="H88" s="1648"/>
      <c r="I88" s="1648"/>
      <c r="J88" s="1649"/>
      <c r="K88" s="1650"/>
      <c r="L88" s="1651"/>
      <c r="N88" s="1644"/>
      <c r="O88" s="256"/>
      <c r="P88" s="1645"/>
      <c r="Q88" s="1646"/>
      <c r="R88" s="1647"/>
      <c r="S88" s="1647"/>
      <c r="T88" s="1647"/>
      <c r="U88" s="1648"/>
      <c r="V88" s="1649"/>
      <c r="W88" s="1650"/>
      <c r="X88" s="1651"/>
      <c r="Z88" s="1644"/>
      <c r="AA88" s="256"/>
      <c r="AB88" s="1645"/>
      <c r="AC88" s="1646"/>
      <c r="AD88" s="1647"/>
      <c r="AE88" s="1648"/>
      <c r="AF88" s="1648"/>
      <c r="AG88" s="1648"/>
      <c r="AH88" s="1649"/>
      <c r="AI88" s="1650"/>
      <c r="AJ88" s="1651"/>
      <c r="AL88" s="133" t="s">
        <v>102</v>
      </c>
      <c r="AM88" s="2"/>
      <c r="AN88" s="1716"/>
      <c r="AO88"/>
      <c r="AP88"/>
      <c r="AQ88" s="1716"/>
      <c r="AR88" s="1716"/>
      <c r="AS88" s="1716"/>
      <c r="AT88" s="1716"/>
      <c r="AU88" s="1716"/>
      <c r="AV88" s="1716"/>
      <c r="AW88" s="1716"/>
      <c r="AX88" s="1716"/>
      <c r="AY88" s="1716"/>
      <c r="AZ88" s="1716"/>
      <c r="BA88" s="1716"/>
      <c r="BB88" s="1716"/>
      <c r="BC88" s="1716"/>
      <c r="BD88" s="1716"/>
      <c r="BE88" s="1716"/>
      <c r="BF88" s="1716"/>
      <c r="BG88" s="1716"/>
      <c r="BH88" s="1716"/>
      <c r="BI88" s="1716"/>
      <c r="BJ88" s="1716"/>
      <c r="BK88" s="1716"/>
      <c r="BL88" s="1716"/>
      <c r="BM88" s="1716"/>
      <c r="BN88" s="1716"/>
      <c r="BO88" s="1716"/>
      <c r="BP88" s="1716"/>
      <c r="BQ88" s="1716"/>
      <c r="BR88" s="1716"/>
      <c r="BS88" s="1716"/>
      <c r="BT88" s="1716"/>
      <c r="BU88" s="1716"/>
      <c r="BV88" s="1716"/>
      <c r="BW88" s="1716"/>
      <c r="BX88" s="1716"/>
      <c r="BY88" s="1716"/>
      <c r="BZ88" s="1716"/>
      <c r="CA88" s="2137" t="s">
        <v>1211</v>
      </c>
      <c r="CB88" s="2137"/>
      <c r="CC88" s="1716"/>
      <c r="CD88" s="2102" t="s">
        <v>1212</v>
      </c>
      <c r="CE88" s="2102"/>
      <c r="CF88" s="1716"/>
      <c r="CG88" s="2103" t="s">
        <v>1213</v>
      </c>
      <c r="CH88" s="2103"/>
      <c r="CI88" s="1716"/>
      <c r="CJ88" s="2103" t="s">
        <v>1214</v>
      </c>
      <c r="CK88" s="2103"/>
      <c r="CL88" s="1716"/>
      <c r="CM88" s="1716"/>
      <c r="CN88" s="1716"/>
      <c r="CO88" s="1716"/>
      <c r="CP88" s="1716"/>
      <c r="CQ88" s="2"/>
      <c r="CR88" s="1716"/>
      <c r="CS88" s="2"/>
      <c r="CT88" s="2"/>
      <c r="CU88" s="2"/>
      <c r="CV88" s="2"/>
      <c r="CW88" s="2"/>
      <c r="CX88" s="2"/>
      <c r="CY88" s="2"/>
      <c r="CZ88" s="2"/>
      <c r="DA88" s="2"/>
      <c r="DB88" s="2"/>
      <c r="DC88" s="2"/>
      <c r="DD88" s="2"/>
      <c r="DE88" s="2"/>
      <c r="DF88" s="2"/>
      <c r="DG88" s="2"/>
      <c r="DH88" s="2"/>
      <c r="DI88" s="2"/>
      <c r="DJ88" s="2"/>
      <c r="DK88" s="2"/>
      <c r="DL88" s="2"/>
      <c r="DM88" s="2"/>
      <c r="DN88" s="2"/>
      <c r="DO88" s="2"/>
      <c r="DP88" s="6">
        <v>1</v>
      </c>
      <c r="DQ88" s="268"/>
      <c r="DR88" s="268"/>
    </row>
    <row r="89" spans="1:122" s="1" customFormat="1" ht="16.5" thickBot="1">
      <c r="A89"/>
      <c r="B89" s="1644"/>
      <c r="C89" s="256"/>
      <c r="D89" s="1652"/>
      <c r="E89" s="1652"/>
      <c r="F89" s="1645"/>
      <c r="G89" s="1648"/>
      <c r="H89" s="1648"/>
      <c r="I89" s="1648"/>
      <c r="J89" s="1649"/>
      <c r="K89" s="1650"/>
      <c r="L89" s="1653"/>
      <c r="N89" s="1644"/>
      <c r="O89" s="256"/>
      <c r="P89" s="1652"/>
      <c r="Q89" s="1652"/>
      <c r="R89" s="1645"/>
      <c r="S89" s="1645"/>
      <c r="T89" s="1645"/>
      <c r="U89" s="1648"/>
      <c r="V89" s="1649"/>
      <c r="W89" s="1650"/>
      <c r="X89" s="1653"/>
      <c r="Z89" s="1644"/>
      <c r="AA89" s="256"/>
      <c r="AB89" s="1652"/>
      <c r="AC89" s="1652"/>
      <c r="AD89" s="1645"/>
      <c r="AE89" s="1648"/>
      <c r="AF89" s="1648"/>
      <c r="AG89" s="1648"/>
      <c r="AH89" s="1649"/>
      <c r="AI89" s="1650"/>
      <c r="AJ89" s="1653"/>
      <c r="AL89" s="225" t="s">
        <v>96</v>
      </c>
      <c r="AM89" s="2"/>
      <c r="AN89" s="1716"/>
      <c r="AO89"/>
      <c r="AP89"/>
      <c r="AQ89" s="1716"/>
      <c r="AR89" s="1716"/>
      <c r="AS89" s="1716"/>
      <c r="AT89" s="1716"/>
      <c r="AU89" s="1716"/>
      <c r="AV89" s="1716"/>
      <c r="AW89" s="1716"/>
      <c r="AX89" s="1716"/>
      <c r="AY89" s="1716"/>
      <c r="AZ89" s="1716"/>
      <c r="BA89" s="1716"/>
      <c r="BB89" s="1716"/>
      <c r="BC89" s="1716"/>
      <c r="BD89" s="1716"/>
      <c r="BE89" s="1716"/>
      <c r="BF89" s="1716"/>
      <c r="BG89" s="1716"/>
      <c r="BH89" s="1716"/>
      <c r="BI89" s="1716"/>
      <c r="BJ89" s="1716"/>
      <c r="BK89" s="1716"/>
      <c r="BL89" s="1716"/>
      <c r="BM89" s="1716"/>
      <c r="BN89" s="1716"/>
      <c r="BO89" s="1716"/>
      <c r="BP89" s="1716"/>
      <c r="BQ89" s="1716"/>
      <c r="BR89" s="1716"/>
      <c r="BS89" s="1716"/>
      <c r="BT89" s="1716"/>
      <c r="BU89" s="1716"/>
      <c r="BV89" s="1716"/>
      <c r="BW89" s="1716"/>
      <c r="BX89" s="1716"/>
      <c r="BY89" s="1716"/>
      <c r="BZ89" s="1716"/>
      <c r="CA89" s="1716"/>
      <c r="CB89" s="1716"/>
      <c r="CC89" s="1716"/>
      <c r="CD89" s="1716"/>
      <c r="CE89" s="1716"/>
      <c r="CF89" s="1716"/>
      <c r="CG89" s="1716"/>
      <c r="CH89" s="1716"/>
      <c r="CI89" s="1716"/>
      <c r="CJ89" s="1716"/>
      <c r="CK89" s="1716"/>
      <c r="CL89" s="1716"/>
      <c r="CM89" s="1716"/>
      <c r="CN89" s="1716"/>
      <c r="CO89" s="1716"/>
      <c r="CP89" s="1716"/>
      <c r="CQ89" s="2"/>
      <c r="CR89" s="1716"/>
      <c r="CS89" s="2"/>
      <c r="CT89" s="2"/>
      <c r="CU89" s="2"/>
      <c r="CV89" s="2"/>
      <c r="CW89" s="2"/>
      <c r="CX89" s="2"/>
      <c r="CY89" s="2"/>
      <c r="CZ89" s="2"/>
      <c r="DA89" s="2"/>
      <c r="DB89" s="2"/>
      <c r="DC89" s="2"/>
      <c r="DD89" s="2"/>
      <c r="DE89" s="2"/>
      <c r="DF89" s="2"/>
      <c r="DG89" s="2"/>
      <c r="DH89" s="2"/>
      <c r="DI89" s="2"/>
      <c r="DJ89" s="2"/>
      <c r="DK89" s="2"/>
      <c r="DL89" s="2"/>
      <c r="DM89" s="2"/>
      <c r="DN89" s="2"/>
      <c r="DO89" s="2"/>
      <c r="DP89" s="6">
        <v>1</v>
      </c>
      <c r="DQ89" s="268"/>
      <c r="DR89" s="268"/>
    </row>
    <row r="90" spans="1:122" s="1" customFormat="1" ht="15.75" customHeight="1">
      <c r="A90"/>
      <c r="B90" s="1644"/>
      <c r="C90" s="256"/>
      <c r="D90" s="1645"/>
      <c r="E90" s="1646"/>
      <c r="F90" s="1647"/>
      <c r="G90" s="1648"/>
      <c r="H90" s="1648"/>
      <c r="I90" s="1648"/>
      <c r="J90" s="1649"/>
      <c r="K90" s="1650"/>
      <c r="L90" s="1651"/>
      <c r="N90" s="1644"/>
      <c r="O90" s="256"/>
      <c r="P90" s="1645"/>
      <c r="Q90" s="1646"/>
      <c r="R90" s="1647"/>
      <c r="S90" s="1647"/>
      <c r="T90" s="1647"/>
      <c r="U90" s="1648"/>
      <c r="V90" s="1649"/>
      <c r="W90" s="1650"/>
      <c r="X90" s="1651"/>
      <c r="Z90" s="1644"/>
      <c r="AA90" s="256"/>
      <c r="AB90" s="1645"/>
      <c r="AC90" s="1646"/>
      <c r="AD90" s="1647"/>
      <c r="AE90" s="1648"/>
      <c r="AF90" s="1648"/>
      <c r="AG90" s="1648"/>
      <c r="AH90" s="1649"/>
      <c r="AI90" s="1650"/>
      <c r="AJ90" s="1651"/>
      <c r="AL90" s="129" t="s">
        <v>95</v>
      </c>
      <c r="AM90" s="2"/>
      <c r="AN90" s="1716"/>
      <c r="AO90"/>
      <c r="AP90"/>
      <c r="AQ90" s="1716"/>
      <c r="AR90" s="1716"/>
      <c r="AS90" s="1716"/>
      <c r="AT90" s="1716"/>
      <c r="AU90" s="1716"/>
      <c r="AV90" s="1716"/>
      <c r="AW90" s="1716"/>
      <c r="AX90" s="1716"/>
      <c r="AY90" s="1716"/>
      <c r="AZ90" s="1716"/>
      <c r="BA90" s="1716"/>
      <c r="BB90" s="1716"/>
      <c r="BC90" s="1716"/>
      <c r="BD90" s="1716"/>
      <c r="BE90" s="1716"/>
      <c r="BF90" s="1716"/>
      <c r="BG90" s="1716"/>
      <c r="BH90" s="1716"/>
      <c r="BI90" s="1716"/>
      <c r="BJ90" s="1716"/>
      <c r="BK90" s="1716"/>
      <c r="BL90" s="1716"/>
      <c r="BM90" s="1716"/>
      <c r="BN90" s="1716"/>
      <c r="BO90" s="1716"/>
      <c r="BP90" s="1716"/>
      <c r="BQ90" s="1716"/>
      <c r="BR90" s="1716"/>
      <c r="BS90" s="1716"/>
      <c r="BT90" s="1716"/>
      <c r="BU90" s="1716"/>
      <c r="BV90" s="1716"/>
      <c r="BW90" s="1716"/>
      <c r="BX90" s="1716"/>
      <c r="BY90" s="1716"/>
      <c r="BZ90" s="1716"/>
      <c r="CA90" s="2137" t="s">
        <v>1218</v>
      </c>
      <c r="CB90" s="2137"/>
      <c r="CC90" s="1716"/>
      <c r="CD90" s="2102" t="s">
        <v>1219</v>
      </c>
      <c r="CE90" s="2102"/>
      <c r="CF90" s="1716"/>
      <c r="CG90" s="2103" t="s">
        <v>1220</v>
      </c>
      <c r="CH90" s="2103"/>
      <c r="CI90" s="1716"/>
      <c r="CJ90" s="2103" t="s">
        <v>1221</v>
      </c>
      <c r="CK90" s="2103"/>
      <c r="CL90" s="1716"/>
      <c r="CM90" s="1716"/>
      <c r="CN90" s="1716"/>
      <c r="CO90" s="1716"/>
      <c r="CP90" s="1716"/>
      <c r="CQ90" s="2"/>
      <c r="CR90" s="1716"/>
      <c r="CS90" s="2"/>
      <c r="CT90" s="2"/>
      <c r="CU90" s="2"/>
      <c r="CV90" s="2"/>
      <c r="CW90" s="2"/>
      <c r="CX90" s="2"/>
      <c r="CY90" s="2"/>
      <c r="CZ90" s="2"/>
      <c r="DA90" s="2"/>
      <c r="DB90" s="2"/>
      <c r="DC90" s="2"/>
      <c r="DD90" s="2"/>
      <c r="DE90" s="2"/>
      <c r="DF90" s="2"/>
      <c r="DG90" s="2"/>
      <c r="DH90" s="2"/>
      <c r="DI90" s="2"/>
      <c r="DJ90" s="2"/>
      <c r="DK90" s="2"/>
      <c r="DL90" s="2"/>
      <c r="DM90" s="2"/>
      <c r="DN90" s="2"/>
      <c r="DO90" s="2"/>
      <c r="DP90" s="6">
        <v>1</v>
      </c>
      <c r="DQ90" s="268"/>
      <c r="DR90" s="268"/>
    </row>
    <row r="91" spans="1:122" s="1" customFormat="1" ht="15.75" customHeight="1" thickBot="1">
      <c r="A91"/>
      <c r="B91" s="1644"/>
      <c r="C91" s="256"/>
      <c r="D91" s="1652"/>
      <c r="E91" s="1652"/>
      <c r="F91" s="1645"/>
      <c r="G91" s="1648"/>
      <c r="H91" s="1648"/>
      <c r="I91" s="1648"/>
      <c r="J91" s="1649"/>
      <c r="K91" s="1650"/>
      <c r="L91" s="1653"/>
      <c r="N91" s="1644"/>
      <c r="O91" s="256"/>
      <c r="P91" s="1652"/>
      <c r="Q91" s="1652"/>
      <c r="R91" s="1645"/>
      <c r="S91" s="1645"/>
      <c r="T91" s="1645"/>
      <c r="U91" s="1648"/>
      <c r="V91" s="1649"/>
      <c r="W91" s="1650"/>
      <c r="X91" s="1653"/>
      <c r="Z91" s="1644"/>
      <c r="AA91" s="256"/>
      <c r="AB91" s="1652"/>
      <c r="AC91" s="1652"/>
      <c r="AD91" s="1645"/>
      <c r="AE91" s="1648"/>
      <c r="AF91" s="1648"/>
      <c r="AG91" s="1648"/>
      <c r="AH91" s="1649"/>
      <c r="AI91" s="1650"/>
      <c r="AJ91" s="1653"/>
      <c r="AL91" s="133" t="s">
        <v>290</v>
      </c>
      <c r="AM91" s="2"/>
      <c r="AN91" s="1716"/>
      <c r="AO91"/>
      <c r="AP91"/>
      <c r="AQ91" s="1716"/>
      <c r="AR91" s="1716"/>
      <c r="AS91" s="1716"/>
      <c r="AT91" s="1716"/>
      <c r="AU91" s="1716"/>
      <c r="AV91" s="1716"/>
      <c r="AW91" s="1716"/>
      <c r="AX91" s="1716"/>
      <c r="AY91" s="1716"/>
      <c r="AZ91" s="1716"/>
      <c r="BA91" s="1716"/>
      <c r="BB91" s="1716"/>
      <c r="BC91" s="1716"/>
      <c r="BD91" s="1716"/>
      <c r="BE91" s="1716"/>
      <c r="BF91" s="1716"/>
      <c r="BG91" s="1716"/>
      <c r="BH91" s="1716"/>
      <c r="BI91" s="1716"/>
      <c r="BJ91" s="1716"/>
      <c r="BK91" s="1716"/>
      <c r="BL91" s="1716"/>
      <c r="BM91" s="1716"/>
      <c r="BN91" s="1716"/>
      <c r="BO91" s="1716"/>
      <c r="BP91" s="1716"/>
      <c r="BQ91" s="1716"/>
      <c r="BR91" s="1716"/>
      <c r="BS91" s="1716"/>
      <c r="BT91" s="1716"/>
      <c r="BU91" s="1716"/>
      <c r="BV91" s="1716"/>
      <c r="BW91" s="1716"/>
      <c r="BX91" s="1716"/>
      <c r="BY91" s="1716"/>
      <c r="BZ91" s="1716"/>
      <c r="CA91" s="1716"/>
      <c r="CB91" s="1716"/>
      <c r="CC91" s="1716"/>
      <c r="CD91" s="1716"/>
      <c r="CE91" s="1716"/>
      <c r="CF91" s="1716"/>
      <c r="CG91" s="1716"/>
      <c r="CH91" s="1716"/>
      <c r="CI91" s="1716"/>
      <c r="CJ91" s="1716"/>
      <c r="CK91" s="1716"/>
      <c r="CL91" s="1716"/>
      <c r="CM91" s="1716"/>
      <c r="CN91" s="1716"/>
      <c r="CO91" s="1716"/>
      <c r="CP91" s="1716"/>
      <c r="CQ91" s="2"/>
      <c r="CR91" s="1716"/>
      <c r="CS91" s="2"/>
      <c r="CT91" s="2"/>
      <c r="CU91" s="2"/>
      <c r="CV91" s="2"/>
      <c r="CW91" s="2"/>
      <c r="CX91" s="2"/>
      <c r="CY91" s="2"/>
      <c r="CZ91" s="2"/>
      <c r="DA91" s="2"/>
      <c r="DB91" s="2"/>
      <c r="DC91" s="2"/>
      <c r="DD91" s="2"/>
      <c r="DE91" s="2"/>
      <c r="DF91" s="2"/>
      <c r="DG91" s="2"/>
      <c r="DH91" s="2"/>
      <c r="DI91" s="2"/>
      <c r="DJ91" s="2"/>
      <c r="DK91" s="2"/>
      <c r="DL91" s="2"/>
      <c r="DM91" s="2"/>
      <c r="DN91" s="2"/>
      <c r="DO91" s="2"/>
      <c r="DP91" s="6">
        <v>1</v>
      </c>
      <c r="DQ91" s="268"/>
      <c r="DR91" s="268"/>
    </row>
    <row r="92" spans="1:122" s="1" customFormat="1" ht="15.75">
      <c r="A92"/>
      <c r="B92" s="1644"/>
      <c r="C92" s="256"/>
      <c r="D92" s="1645"/>
      <c r="E92" s="1646"/>
      <c r="F92" s="1647"/>
      <c r="G92" s="1648"/>
      <c r="H92" s="1648"/>
      <c r="I92" s="1648"/>
      <c r="J92" s="1649"/>
      <c r="K92" s="1650"/>
      <c r="L92" s="1651"/>
      <c r="N92" s="1644"/>
      <c r="O92" s="256"/>
      <c r="P92" s="1645"/>
      <c r="Q92" s="1646"/>
      <c r="R92" s="1647"/>
      <c r="S92" s="1647"/>
      <c r="T92" s="1647"/>
      <c r="U92" s="1648"/>
      <c r="V92" s="1649"/>
      <c r="W92" s="1650"/>
      <c r="X92" s="1651"/>
      <c r="Z92" s="1644"/>
      <c r="AA92" s="256"/>
      <c r="AB92" s="1645"/>
      <c r="AC92" s="1646"/>
      <c r="AD92" s="1647"/>
      <c r="AE92" s="1648"/>
      <c r="AF92" s="1648"/>
      <c r="AG92" s="1648"/>
      <c r="AH92" s="1649"/>
      <c r="AI92" s="1650"/>
      <c r="AJ92" s="1651"/>
      <c r="AL92" s="133" t="s">
        <v>229</v>
      </c>
      <c r="AM92" s="2"/>
      <c r="AN92" s="1716"/>
      <c r="AO92"/>
      <c r="AP92"/>
      <c r="AQ92" s="1716"/>
      <c r="AR92" s="1716"/>
      <c r="AS92" s="1716"/>
      <c r="AT92" s="1716"/>
      <c r="AU92" s="1716"/>
      <c r="AV92" s="1716"/>
      <c r="AW92" s="1716"/>
      <c r="AX92" s="1716"/>
      <c r="AY92" s="1716"/>
      <c r="AZ92" s="1716"/>
      <c r="BA92" s="1716"/>
      <c r="BB92" s="1716"/>
      <c r="BC92" s="1716"/>
      <c r="BD92" s="1716"/>
      <c r="BE92" s="1716"/>
      <c r="BF92" s="1716"/>
      <c r="BG92" s="1716"/>
      <c r="BH92" s="1716"/>
      <c r="BI92" s="1716"/>
      <c r="BJ92" s="1716"/>
      <c r="BK92" s="1716"/>
      <c r="BL92" s="1716"/>
      <c r="BM92" s="1716"/>
      <c r="BN92" s="1716"/>
      <c r="BO92" s="1716"/>
      <c r="BP92" s="1716"/>
      <c r="BQ92" s="1716"/>
      <c r="BR92" s="1716"/>
      <c r="BS92" s="1716"/>
      <c r="BT92" s="1716"/>
      <c r="BU92" s="1716"/>
      <c r="BV92" s="1716"/>
      <c r="BW92" s="1716"/>
      <c r="BX92" s="1716"/>
      <c r="BY92" s="1716"/>
      <c r="BZ92" s="1716"/>
      <c r="CA92" s="1716"/>
      <c r="CB92" s="1716"/>
      <c r="CC92" s="1716"/>
      <c r="CD92" s="1716"/>
      <c r="CE92" s="1716"/>
      <c r="CF92" s="1716"/>
      <c r="CG92" s="2103" t="s">
        <v>1185</v>
      </c>
      <c r="CH92" s="2103"/>
      <c r="CI92" s="1716"/>
      <c r="CJ92" s="2103" t="s">
        <v>1186</v>
      </c>
      <c r="CK92" s="2103"/>
      <c r="CL92" s="1716"/>
      <c r="CM92" s="1716"/>
      <c r="CN92" s="1716"/>
      <c r="CO92" s="1716"/>
      <c r="CP92" s="1716"/>
      <c r="CQ92" s="2"/>
      <c r="CR92" s="1716"/>
      <c r="CS92" s="2"/>
      <c r="CT92" s="2"/>
      <c r="CU92" s="2"/>
      <c r="CV92" s="2"/>
      <c r="CW92" s="2"/>
      <c r="CX92" s="2"/>
      <c r="CY92" s="2"/>
      <c r="CZ92" s="2"/>
      <c r="DA92" s="2"/>
      <c r="DB92" s="2"/>
      <c r="DC92" s="2"/>
      <c r="DD92" s="2"/>
      <c r="DE92" s="2"/>
      <c r="DF92" s="2"/>
      <c r="DG92" s="2"/>
      <c r="DH92" s="2"/>
      <c r="DI92" s="2"/>
      <c r="DJ92" s="2"/>
      <c r="DK92" s="2"/>
      <c r="DL92" s="2"/>
      <c r="DM92" s="2"/>
      <c r="DN92" s="2"/>
      <c r="DO92" s="2"/>
      <c r="DP92" s="6">
        <v>1</v>
      </c>
      <c r="DQ92" s="268"/>
      <c r="DR92" s="268"/>
    </row>
    <row r="93" spans="1:122" s="1" customFormat="1" ht="15" customHeight="1" thickBot="1">
      <c r="A93"/>
      <c r="B93" s="1644"/>
      <c r="C93" s="256"/>
      <c r="D93" s="1652"/>
      <c r="E93" s="1652"/>
      <c r="F93" s="1645"/>
      <c r="G93" s="1648"/>
      <c r="H93" s="1648"/>
      <c r="I93" s="1648"/>
      <c r="J93" s="1649"/>
      <c r="K93" s="1650"/>
      <c r="L93" s="1653"/>
      <c r="N93" s="1644"/>
      <c r="O93" s="256"/>
      <c r="P93" s="1652"/>
      <c r="Q93" s="1652"/>
      <c r="R93" s="1645"/>
      <c r="S93" s="1645"/>
      <c r="T93" s="1645"/>
      <c r="U93" s="1648"/>
      <c r="V93" s="1649"/>
      <c r="W93" s="1650"/>
      <c r="X93" s="1653"/>
      <c r="Z93" s="1644"/>
      <c r="AA93" s="256"/>
      <c r="AB93" s="1652"/>
      <c r="AC93" s="1652"/>
      <c r="AD93" s="1645"/>
      <c r="AE93" s="1648"/>
      <c r="AF93" s="1648"/>
      <c r="AG93" s="1648"/>
      <c r="AH93" s="1649"/>
      <c r="AI93" s="1650"/>
      <c r="AJ93" s="1653"/>
      <c r="AL93"/>
      <c r="AM93" s="2"/>
      <c r="AN93" s="1716"/>
      <c r="AO93"/>
      <c r="AP93"/>
      <c r="AQ93" s="1716"/>
      <c r="AR93" s="1716"/>
      <c r="AS93" s="1716"/>
      <c r="AT93" s="1716"/>
      <c r="AU93" s="1716"/>
      <c r="AV93" s="1716"/>
      <c r="AW93" s="1716"/>
      <c r="AX93" s="1716"/>
      <c r="AY93" s="1716"/>
      <c r="AZ93" s="1716"/>
      <c r="BA93" s="1716"/>
      <c r="BB93" s="1716"/>
      <c r="BC93" s="1716"/>
      <c r="BD93" s="1716"/>
      <c r="BE93" s="1716"/>
      <c r="BF93" s="1716"/>
      <c r="BG93" s="1716"/>
      <c r="BH93" s="1716"/>
      <c r="BI93" s="1716"/>
      <c r="BJ93" s="1716"/>
      <c r="BK93" s="1716"/>
      <c r="BL93" s="1716"/>
      <c r="BM93" s="1716"/>
      <c r="BN93" s="1716"/>
      <c r="BO93" s="1716"/>
      <c r="BP93" s="1716"/>
      <c r="BQ93" s="1716"/>
      <c r="BR93" s="1716"/>
      <c r="BS93" s="1716"/>
      <c r="BT93" s="1716"/>
      <c r="BU93" s="1716"/>
      <c r="BV93" s="1716"/>
      <c r="BW93" s="1716"/>
      <c r="BX93" s="1716"/>
      <c r="BY93" s="1716"/>
      <c r="BZ93" s="1716"/>
      <c r="CA93" s="1716"/>
      <c r="CB93" s="1716"/>
      <c r="CC93" s="1716"/>
      <c r="CD93" s="1716"/>
      <c r="CE93" s="1716"/>
      <c r="CF93" s="1716"/>
      <c r="CG93" s="1716"/>
      <c r="CH93" s="1716"/>
      <c r="CI93" s="1716"/>
      <c r="CJ93" s="1716"/>
      <c r="CK93" s="1716"/>
      <c r="CL93" s="1716"/>
      <c r="CM93" s="1716"/>
      <c r="CN93" s="1716"/>
      <c r="CO93" s="1716"/>
      <c r="CP93" s="1716"/>
      <c r="CQ93" s="2"/>
      <c r="CR93" s="1716"/>
      <c r="CS93" s="2"/>
      <c r="CT93" s="2"/>
      <c r="CU93" s="2"/>
      <c r="CV93" s="2"/>
      <c r="CW93" s="2"/>
      <c r="CX93" s="2"/>
      <c r="CY93" s="2"/>
      <c r="CZ93" s="2"/>
      <c r="DA93" s="2"/>
      <c r="DB93" s="2"/>
      <c r="DC93" s="2"/>
      <c r="DD93" s="2"/>
      <c r="DE93" s="2"/>
      <c r="DF93" s="2"/>
      <c r="DG93" s="2"/>
      <c r="DH93" s="2"/>
      <c r="DI93" s="2"/>
      <c r="DJ93" s="2"/>
      <c r="DK93" s="2"/>
      <c r="DL93" s="2"/>
      <c r="DM93" s="2"/>
      <c r="DN93" s="2"/>
      <c r="DO93" s="2"/>
      <c r="DP93" s="6">
        <v>1</v>
      </c>
      <c r="DQ93" s="268"/>
      <c r="DR93" s="268"/>
    </row>
    <row r="94" spans="1:122" s="1" customFormat="1" ht="15" customHeight="1">
      <c r="A94"/>
      <c r="B94" s="1644"/>
      <c r="C94" s="256"/>
      <c r="D94" s="1645"/>
      <c r="E94" s="1646"/>
      <c r="F94" s="1647"/>
      <c r="G94" s="1648"/>
      <c r="H94" s="1648"/>
      <c r="I94" s="1648"/>
      <c r="J94" s="1649"/>
      <c r="K94" s="1650"/>
      <c r="L94" s="1651"/>
      <c r="N94" s="1644"/>
      <c r="O94" s="256"/>
      <c r="P94" s="1645"/>
      <c r="Q94" s="1646"/>
      <c r="R94" s="1647"/>
      <c r="S94" s="1647"/>
      <c r="T94" s="1647"/>
      <c r="U94" s="1648"/>
      <c r="V94" s="1649"/>
      <c r="W94" s="1650"/>
      <c r="X94" s="1651"/>
      <c r="Z94" s="1644"/>
      <c r="AA94" s="256"/>
      <c r="AB94" s="1645"/>
      <c r="AC94" s="1646"/>
      <c r="AD94" s="1647"/>
      <c r="AE94" s="1648"/>
      <c r="AF94" s="1648"/>
      <c r="AG94" s="1648"/>
      <c r="AH94" s="1649"/>
      <c r="AI94" s="1650"/>
      <c r="AJ94" s="1651"/>
      <c r="AL94"/>
      <c r="AM94" s="2"/>
      <c r="AN94" s="1716"/>
      <c r="AO94"/>
      <c r="AP94"/>
      <c r="AQ94" s="1716"/>
      <c r="AR94" s="1716"/>
      <c r="AS94" s="1716"/>
      <c r="AT94" s="1716"/>
      <c r="AU94" s="1716"/>
      <c r="AV94" s="1716"/>
      <c r="AW94" s="1716"/>
      <c r="AX94" s="1716"/>
      <c r="AY94" s="1716"/>
      <c r="AZ94" s="1716"/>
      <c r="BA94" s="1716"/>
      <c r="BB94" s="1716"/>
      <c r="BC94" s="1716"/>
      <c r="BD94" s="1716"/>
      <c r="BE94" s="1716"/>
      <c r="BF94" s="1716"/>
      <c r="BG94" s="1716"/>
      <c r="BH94" s="1716"/>
      <c r="BI94" s="1716"/>
      <c r="BJ94" s="1716"/>
      <c r="BK94" s="1716"/>
      <c r="BL94" s="1716"/>
      <c r="BM94" s="1716"/>
      <c r="BN94" s="1716"/>
      <c r="BO94" s="1716"/>
      <c r="BP94" s="1716"/>
      <c r="BQ94" s="1716"/>
      <c r="BR94" s="1716"/>
      <c r="BS94" s="1716"/>
      <c r="BT94" s="1716"/>
      <c r="BU94" s="1716"/>
      <c r="BV94" s="1716"/>
      <c r="BW94" s="1716"/>
      <c r="BX94" s="1716"/>
      <c r="BY94" s="1716"/>
      <c r="BZ94" s="1716"/>
      <c r="CA94" s="1716"/>
      <c r="CB94" s="1716"/>
      <c r="CC94" s="1716"/>
      <c r="CD94" s="1716"/>
      <c r="CE94" s="1716"/>
      <c r="CF94" s="1716"/>
      <c r="CG94" s="2108" t="s">
        <v>1228</v>
      </c>
      <c r="CH94" s="2108"/>
      <c r="CI94" s="1716"/>
      <c r="CJ94" s="2103" t="s">
        <v>1229</v>
      </c>
      <c r="CK94" s="2103"/>
      <c r="CL94" s="1716"/>
      <c r="CM94" s="1716"/>
      <c r="CN94" s="1716"/>
      <c r="CO94" s="1716"/>
      <c r="CP94" s="1716"/>
      <c r="CQ94" s="2"/>
      <c r="CR94" s="1716"/>
      <c r="CS94" s="2"/>
      <c r="CT94" s="2"/>
      <c r="CU94" s="2"/>
      <c r="CV94" s="2"/>
      <c r="CW94" s="2"/>
      <c r="CX94" s="2"/>
      <c r="CY94" s="2"/>
      <c r="CZ94" s="2"/>
      <c r="DA94" s="2"/>
      <c r="DB94" s="2"/>
      <c r="DC94" s="2"/>
      <c r="DD94" s="2"/>
      <c r="DE94" s="2"/>
      <c r="DF94" s="2"/>
      <c r="DG94" s="2"/>
      <c r="DH94" s="2"/>
      <c r="DI94" s="2"/>
      <c r="DJ94" s="2"/>
      <c r="DK94" s="2"/>
      <c r="DL94" s="2"/>
      <c r="DM94" s="2"/>
      <c r="DN94" s="2"/>
      <c r="DO94" s="2"/>
      <c r="DP94" s="6">
        <v>1</v>
      </c>
      <c r="DQ94" s="268"/>
      <c r="DR94" s="268"/>
    </row>
    <row r="95" spans="1:122" s="1" customFormat="1" ht="15.75" customHeight="1" thickBot="1">
      <c r="A95"/>
      <c r="B95" s="1644"/>
      <c r="C95" s="256"/>
      <c r="D95" s="1652"/>
      <c r="E95" s="1652"/>
      <c r="F95" s="1645"/>
      <c r="G95" s="1648"/>
      <c r="H95" s="1648"/>
      <c r="I95" s="1648"/>
      <c r="J95" s="1649"/>
      <c r="K95" s="1650"/>
      <c r="L95" s="1653"/>
      <c r="N95" s="1644"/>
      <c r="O95" s="256"/>
      <c r="P95" s="1652"/>
      <c r="Q95" s="1652"/>
      <c r="R95" s="1645"/>
      <c r="S95" s="1645"/>
      <c r="T95" s="1645"/>
      <c r="U95" s="1648"/>
      <c r="V95" s="1649"/>
      <c r="W95" s="1650"/>
      <c r="X95" s="1653"/>
      <c r="Z95" s="1644"/>
      <c r="AA95" s="256"/>
      <c r="AB95" s="1652"/>
      <c r="AC95" s="1652"/>
      <c r="AD95" s="1645"/>
      <c r="AE95" s="1648"/>
      <c r="AF95" s="1648"/>
      <c r="AG95" s="1648"/>
      <c r="AH95" s="1649"/>
      <c r="AI95" s="1650"/>
      <c r="AJ95" s="1653"/>
      <c r="AL95"/>
      <c r="AM95" s="2"/>
      <c r="AN95" s="1716"/>
      <c r="AO95"/>
      <c r="AP95"/>
      <c r="AQ95" s="1717"/>
      <c r="AR95" s="1716"/>
      <c r="AS95" s="1716"/>
      <c r="AT95" s="1717"/>
      <c r="AU95" s="1716"/>
      <c r="AV95" s="1716"/>
      <c r="AW95" s="1716"/>
      <c r="AX95" s="1716"/>
      <c r="AY95" s="1716"/>
      <c r="AZ95" s="1716"/>
      <c r="BA95" s="1716"/>
      <c r="BB95" s="1716"/>
      <c r="BC95" s="1716"/>
      <c r="BD95" s="1716"/>
      <c r="BE95" s="1716"/>
      <c r="BF95" s="1716"/>
      <c r="BG95" s="1716"/>
      <c r="BH95" s="1716"/>
      <c r="BI95" s="1716"/>
      <c r="BJ95" s="1716"/>
      <c r="BK95" s="1716"/>
      <c r="BL95" s="1716"/>
      <c r="BM95" s="1716"/>
      <c r="BN95" s="1716"/>
      <c r="BO95" s="1716"/>
      <c r="BP95" s="1716"/>
      <c r="BQ95" s="1716"/>
      <c r="BR95" s="1716"/>
      <c r="BS95" s="1716"/>
      <c r="BT95" s="1716"/>
      <c r="BU95" s="1716"/>
      <c r="BV95" s="1716"/>
      <c r="BW95" s="1716"/>
      <c r="BX95" s="1716"/>
      <c r="BY95" s="1716"/>
      <c r="BZ95" s="1716"/>
      <c r="CA95" s="1716"/>
      <c r="CB95" s="1716"/>
      <c r="CC95" s="1716"/>
      <c r="CD95" s="1716"/>
      <c r="CE95" s="1716"/>
      <c r="CF95" s="1716"/>
      <c r="CG95" s="1716"/>
      <c r="CH95" s="1716"/>
      <c r="CI95" s="1716"/>
      <c r="CJ95" s="1716"/>
      <c r="CK95" s="1716"/>
      <c r="CL95" s="1716"/>
      <c r="CM95" s="1716"/>
      <c r="CN95" s="1716"/>
      <c r="CO95" s="1716"/>
      <c r="CP95" s="1716"/>
      <c r="CQ95" s="2"/>
      <c r="CR95" s="1716"/>
      <c r="CS95" s="2"/>
      <c r="CT95" s="2"/>
      <c r="CU95" s="2"/>
      <c r="CV95" s="2"/>
      <c r="CW95" s="2"/>
      <c r="CX95" s="2"/>
      <c r="CY95" s="2"/>
      <c r="CZ95" s="2"/>
      <c r="DA95" s="2"/>
      <c r="DB95" s="2"/>
      <c r="DC95" s="2"/>
      <c r="DD95" s="2"/>
      <c r="DE95" s="2"/>
      <c r="DF95" s="2"/>
      <c r="DG95" s="2"/>
      <c r="DH95" s="2"/>
      <c r="DI95" s="2"/>
      <c r="DJ95" s="2"/>
      <c r="DK95" s="2"/>
      <c r="DL95" s="2"/>
      <c r="DM95" s="2"/>
      <c r="DN95" s="2"/>
      <c r="DO95" s="2"/>
      <c r="DP95" s="6">
        <v>1</v>
      </c>
      <c r="DQ95" s="268"/>
      <c r="DR95" s="268"/>
    </row>
    <row r="96" spans="1:122" s="1" customFormat="1" ht="21" customHeight="1">
      <c r="A96"/>
      <c r="B96" s="1644"/>
      <c r="C96" s="256"/>
      <c r="D96" s="1645"/>
      <c r="E96" s="1646"/>
      <c r="F96" s="1647"/>
      <c r="G96" s="1648"/>
      <c r="H96" s="1648"/>
      <c r="I96" s="1648"/>
      <c r="J96" s="1649"/>
      <c r="K96" s="1650"/>
      <c r="L96" s="1651"/>
      <c r="N96" s="1644"/>
      <c r="O96" s="256"/>
      <c r="P96" s="1645"/>
      <c r="Q96" s="1646"/>
      <c r="R96" s="1647"/>
      <c r="S96" s="1647"/>
      <c r="T96" s="1647"/>
      <c r="U96" s="1648"/>
      <c r="V96" s="1649"/>
      <c r="W96" s="1650"/>
      <c r="X96" s="1651"/>
      <c r="Z96" s="1644"/>
      <c r="AA96" s="256"/>
      <c r="AB96" s="1645"/>
      <c r="AC96" s="1646"/>
      <c r="AD96" s="1647"/>
      <c r="AE96" s="1648"/>
      <c r="AF96" s="1648"/>
      <c r="AG96" s="1648"/>
      <c r="AH96" s="1649"/>
      <c r="AI96" s="1650"/>
      <c r="AJ96" s="1651"/>
      <c r="AL96"/>
      <c r="AM96"/>
      <c r="AN96" s="1716"/>
      <c r="AO96"/>
      <c r="AP96"/>
      <c r="AQ96" s="1717"/>
      <c r="AR96" s="1716"/>
      <c r="AS96" s="1716"/>
      <c r="AT96" s="1717"/>
      <c r="AU96" s="1716"/>
      <c r="AV96" s="1716"/>
      <c r="AW96" s="1716"/>
      <c r="AX96" s="1716"/>
      <c r="AY96" s="1716"/>
      <c r="AZ96" s="1716"/>
      <c r="BA96" s="1716"/>
      <c r="BB96" s="1716"/>
      <c r="BC96" s="1716"/>
      <c r="BD96" s="1716"/>
      <c r="BE96" s="1716"/>
      <c r="BF96" s="1716"/>
      <c r="BG96" s="1716"/>
      <c r="BH96" s="1716"/>
      <c r="BI96" s="1716"/>
      <c r="BJ96" s="1716"/>
      <c r="BK96" s="1716"/>
      <c r="BL96" s="1716"/>
      <c r="BM96" s="1716"/>
      <c r="BN96" s="1716"/>
      <c r="BO96" s="1716"/>
      <c r="BP96" s="1716"/>
      <c r="BQ96" s="1716"/>
      <c r="BR96" s="1716"/>
      <c r="BS96" s="1716"/>
      <c r="BT96" s="1716"/>
      <c r="BU96" s="1716"/>
      <c r="BV96" s="1716"/>
      <c r="BW96" s="1716"/>
      <c r="BX96" s="1716"/>
      <c r="BY96" s="1716"/>
      <c r="BZ96" s="1716"/>
      <c r="CA96" s="1716"/>
      <c r="CB96" s="1716"/>
      <c r="CC96" s="1716"/>
      <c r="CD96" s="1716"/>
      <c r="CE96" s="1716"/>
      <c r="CF96" s="1716"/>
      <c r="CG96" s="2103" t="s">
        <v>1190</v>
      </c>
      <c r="CH96" s="2103"/>
      <c r="CI96" s="1716"/>
      <c r="CJ96" s="2103" t="s">
        <v>1191</v>
      </c>
      <c r="CK96" s="2103"/>
      <c r="CL96" s="1716"/>
      <c r="CM96" s="1716"/>
      <c r="CN96" s="1716"/>
      <c r="CO96" s="1716"/>
      <c r="CP96" s="1716"/>
      <c r="CQ96" s="2"/>
      <c r="CR96" s="1716"/>
      <c r="CS96" s="2"/>
      <c r="CT96" s="2"/>
      <c r="CU96" s="2"/>
      <c r="CV96" s="2"/>
      <c r="CW96" s="2"/>
      <c r="CX96" s="2"/>
      <c r="CY96" s="2"/>
      <c r="CZ96" s="2"/>
      <c r="DA96" s="2"/>
      <c r="DB96" s="2"/>
      <c r="DC96" s="2"/>
      <c r="DD96" s="2"/>
      <c r="DE96" s="2"/>
      <c r="DF96" s="2"/>
      <c r="DG96" s="2"/>
      <c r="DH96" s="2"/>
      <c r="DI96" s="2"/>
      <c r="DJ96" s="2"/>
      <c r="DK96" s="2"/>
      <c r="DL96" s="2"/>
      <c r="DM96" s="2"/>
      <c r="DN96" s="2"/>
      <c r="DO96" s="2"/>
      <c r="DP96" s="6">
        <v>1</v>
      </c>
      <c r="DQ96" s="268"/>
      <c r="DR96" s="268"/>
    </row>
    <row r="97" spans="1:122" s="1" customFormat="1" ht="15.75" customHeight="1" thickBot="1">
      <c r="A97"/>
      <c r="B97" s="1644"/>
      <c r="C97" s="256"/>
      <c r="D97" s="1652"/>
      <c r="E97" s="1652"/>
      <c r="F97" s="1645"/>
      <c r="G97" s="1648"/>
      <c r="H97" s="1648"/>
      <c r="I97" s="1648"/>
      <c r="J97" s="1649"/>
      <c r="K97" s="1650"/>
      <c r="L97" s="1653"/>
      <c r="N97" s="1644"/>
      <c r="O97" s="256"/>
      <c r="P97" s="1652"/>
      <c r="Q97" s="1652"/>
      <c r="R97" s="1645"/>
      <c r="S97" s="1645"/>
      <c r="T97" s="1645"/>
      <c r="U97" s="1648"/>
      <c r="V97" s="1649"/>
      <c r="W97" s="1650"/>
      <c r="X97" s="1653"/>
      <c r="Z97" s="1644"/>
      <c r="AA97" s="256"/>
      <c r="AB97" s="1652"/>
      <c r="AC97" s="1652"/>
      <c r="AD97" s="1645"/>
      <c r="AE97" s="1648"/>
      <c r="AF97" s="1648"/>
      <c r="AG97" s="1648"/>
      <c r="AH97" s="1649"/>
      <c r="AI97" s="1650"/>
      <c r="AJ97" s="1653"/>
      <c r="AL97"/>
      <c r="AM97"/>
      <c r="AN97" s="1716"/>
      <c r="AO97"/>
      <c r="AP97"/>
      <c r="AQ97" s="1717"/>
      <c r="AR97" s="1716"/>
      <c r="AS97" s="1716"/>
      <c r="AT97" s="1717"/>
      <c r="AU97" s="1716"/>
      <c r="AV97" s="1716"/>
      <c r="AW97" s="1716"/>
      <c r="AX97" s="1716"/>
      <c r="AY97" s="1716"/>
      <c r="AZ97" s="1716"/>
      <c r="BA97" s="1716"/>
      <c r="BB97" s="1716"/>
      <c r="BC97" s="1716"/>
      <c r="BD97" s="1716"/>
      <c r="BE97" s="1716"/>
      <c r="BF97" s="1716"/>
      <c r="BG97" s="1716"/>
      <c r="BH97" s="1716"/>
      <c r="BI97" s="1716"/>
      <c r="BJ97" s="1716"/>
      <c r="BK97" s="1716"/>
      <c r="BL97" s="1716"/>
      <c r="BM97" s="1716"/>
      <c r="BN97" s="1716"/>
      <c r="BO97" s="1716"/>
      <c r="BP97" s="1716"/>
      <c r="BQ97" s="1716"/>
      <c r="BR97" s="1716"/>
      <c r="BS97" s="1716"/>
      <c r="BT97" s="1716"/>
      <c r="BU97" s="1716"/>
      <c r="BV97" s="1716"/>
      <c r="BW97" s="1716"/>
      <c r="BX97" s="1716"/>
      <c r="BY97" s="1716"/>
      <c r="BZ97" s="1716"/>
      <c r="CA97" s="1716"/>
      <c r="CB97" s="1716"/>
      <c r="CC97" s="1716"/>
      <c r="CD97" s="1716"/>
      <c r="CE97" s="1716"/>
      <c r="CF97" s="1716"/>
      <c r="CG97" s="1716"/>
      <c r="CH97" s="1716"/>
      <c r="CI97" s="1716"/>
      <c r="CJ97" s="1716"/>
      <c r="CK97" s="1716"/>
      <c r="CL97" s="1716"/>
      <c r="CM97" s="1716"/>
      <c r="CN97" s="1716"/>
      <c r="CO97" s="1716"/>
      <c r="CP97" s="1716"/>
      <c r="CQ97" s="2"/>
      <c r="CR97" s="1716"/>
      <c r="CS97" s="2"/>
      <c r="CT97" s="2"/>
      <c r="CU97" s="2"/>
      <c r="CV97" s="2"/>
      <c r="CW97" s="2"/>
      <c r="CX97" s="2"/>
      <c r="CY97" s="2"/>
      <c r="CZ97" s="2"/>
      <c r="DA97" s="2"/>
      <c r="DB97" s="2"/>
      <c r="DC97" s="2"/>
      <c r="DD97" s="2"/>
      <c r="DE97" s="2"/>
      <c r="DF97" s="2"/>
      <c r="DG97" s="2"/>
      <c r="DH97" s="2"/>
      <c r="DI97" s="2"/>
      <c r="DJ97" s="2"/>
      <c r="DK97" s="2"/>
      <c r="DL97" s="2"/>
      <c r="DM97" s="2"/>
      <c r="DN97" s="2"/>
      <c r="DO97" s="2"/>
      <c r="DP97" s="6">
        <v>1</v>
      </c>
      <c r="DQ97" s="268"/>
      <c r="DR97" s="268"/>
    </row>
    <row r="98" spans="1:122" s="1" customFormat="1" ht="15" customHeight="1">
      <c r="A98"/>
      <c r="B98" s="1644"/>
      <c r="C98" s="256"/>
      <c r="D98" s="1645"/>
      <c r="E98" s="1646"/>
      <c r="F98" s="1647"/>
      <c r="G98" s="1648"/>
      <c r="H98" s="1648"/>
      <c r="I98" s="1648"/>
      <c r="J98" s="1649"/>
      <c r="K98" s="1650"/>
      <c r="L98" s="1651"/>
      <c r="N98" s="1644"/>
      <c r="O98" s="256"/>
      <c r="P98" s="1645"/>
      <c r="Q98" s="1646"/>
      <c r="R98" s="1647"/>
      <c r="S98" s="1647"/>
      <c r="T98" s="1647"/>
      <c r="U98" s="1648"/>
      <c r="V98" s="1649"/>
      <c r="W98" s="1650"/>
      <c r="X98" s="1651"/>
      <c r="Z98" s="1644"/>
      <c r="AA98" s="256"/>
      <c r="AB98" s="1645"/>
      <c r="AC98" s="1646"/>
      <c r="AD98" s="1647"/>
      <c r="AE98" s="1648"/>
      <c r="AF98" s="1648"/>
      <c r="AG98" s="1648"/>
      <c r="AH98" s="1649"/>
      <c r="AI98" s="1650"/>
      <c r="AJ98" s="1651"/>
      <c r="AL98"/>
      <c r="AM98"/>
      <c r="AN98" s="1716"/>
      <c r="AO98"/>
      <c r="AP98"/>
      <c r="AQ98" s="1717"/>
      <c r="AR98" s="1716"/>
      <c r="AS98" s="1716"/>
      <c r="AT98" s="1717"/>
      <c r="AU98" s="1716"/>
      <c r="AV98" s="1716"/>
      <c r="AW98" s="1716"/>
      <c r="AX98" s="1716"/>
      <c r="AY98" s="1716"/>
      <c r="AZ98" s="1716"/>
      <c r="BA98" s="1716"/>
      <c r="BB98" s="1716"/>
      <c r="BC98" s="1716"/>
      <c r="BD98" s="1716"/>
      <c r="BE98" s="1716"/>
      <c r="BF98" s="1716"/>
      <c r="BG98" s="1716"/>
      <c r="BH98" s="1716"/>
      <c r="BI98" s="1716"/>
      <c r="BJ98" s="1716"/>
      <c r="BK98" s="1716"/>
      <c r="BL98" s="1716"/>
      <c r="BM98" s="1716"/>
      <c r="BN98" s="1716"/>
      <c r="BO98" s="1716"/>
      <c r="BP98" s="1716"/>
      <c r="BQ98" s="1716"/>
      <c r="BR98" s="1716"/>
      <c r="BS98" s="1716"/>
      <c r="BT98" s="1716"/>
      <c r="BU98" s="1716"/>
      <c r="BV98" s="1716"/>
      <c r="BW98" s="1716"/>
      <c r="BX98" s="1716"/>
      <c r="BY98" s="1716"/>
      <c r="BZ98" s="1716"/>
      <c r="CA98" s="1716"/>
      <c r="CB98" s="1716"/>
      <c r="CC98" s="1716"/>
      <c r="CD98" s="1716"/>
      <c r="CE98" s="1716"/>
      <c r="CF98" s="1716"/>
      <c r="CG98" s="2103" t="s">
        <v>1194</v>
      </c>
      <c r="CH98" s="2103"/>
      <c r="CI98" s="1716"/>
      <c r="CJ98" s="2103" t="s">
        <v>1195</v>
      </c>
      <c r="CK98" s="2103"/>
      <c r="CL98" s="1716"/>
      <c r="CM98" s="1716"/>
      <c r="CN98" s="1716"/>
      <c r="CO98" s="1716"/>
      <c r="CP98" s="1716"/>
      <c r="CQ98" s="2"/>
      <c r="CR98" s="1716"/>
      <c r="CS98" s="2"/>
      <c r="CT98" s="2"/>
      <c r="CU98" s="2"/>
      <c r="CV98" s="2"/>
      <c r="CW98" s="2"/>
      <c r="CX98" s="2"/>
      <c r="CY98" s="2"/>
      <c r="CZ98" s="2"/>
      <c r="DA98" s="2"/>
      <c r="DB98" s="2"/>
      <c r="DC98" s="2"/>
      <c r="DD98" s="2"/>
      <c r="DE98" s="2"/>
      <c r="DF98" s="2"/>
      <c r="DG98" s="2"/>
      <c r="DH98" s="2"/>
      <c r="DI98" s="2"/>
      <c r="DJ98" s="2"/>
      <c r="DK98" s="2"/>
      <c r="DL98" s="2"/>
      <c r="DM98" s="2"/>
      <c r="DN98" s="2"/>
      <c r="DO98" s="2"/>
      <c r="DP98" s="6">
        <v>1</v>
      </c>
      <c r="DQ98" s="268"/>
      <c r="DR98" s="268"/>
    </row>
    <row r="99" spans="1:122" s="1" customFormat="1" ht="15" customHeight="1" thickBot="1">
      <c r="A99"/>
      <c r="B99" s="1644"/>
      <c r="C99" s="256"/>
      <c r="D99" s="1652"/>
      <c r="E99" s="1652"/>
      <c r="F99" s="1645"/>
      <c r="G99" s="1648"/>
      <c r="H99" s="1648"/>
      <c r="I99" s="1648"/>
      <c r="J99" s="1649"/>
      <c r="K99" s="1650"/>
      <c r="L99" s="1653"/>
      <c r="N99" s="1644"/>
      <c r="O99" s="256"/>
      <c r="P99" s="1652"/>
      <c r="Q99" s="1652"/>
      <c r="R99" s="1645"/>
      <c r="S99" s="1645"/>
      <c r="T99" s="1645"/>
      <c r="U99" s="1648"/>
      <c r="V99" s="1649"/>
      <c r="W99" s="1650"/>
      <c r="X99" s="1653"/>
      <c r="Z99" s="1644"/>
      <c r="AA99" s="256"/>
      <c r="AB99" s="1652"/>
      <c r="AC99" s="1652"/>
      <c r="AD99" s="1645"/>
      <c r="AE99" s="1648"/>
      <c r="AF99" s="1648"/>
      <c r="AG99" s="1648"/>
      <c r="AH99" s="1649"/>
      <c r="AI99" s="1650"/>
      <c r="AJ99" s="1653"/>
      <c r="AL99"/>
      <c r="AM99"/>
      <c r="AN99" s="1716"/>
      <c r="AO99"/>
      <c r="AP99"/>
      <c r="AQ99" s="1717"/>
      <c r="AR99" s="1716"/>
      <c r="AS99" s="1716"/>
      <c r="AT99" s="1717"/>
      <c r="AU99" s="1716"/>
      <c r="AV99" s="1716"/>
      <c r="AW99" s="1716"/>
      <c r="AX99" s="1716"/>
      <c r="AY99" s="1716"/>
      <c r="AZ99" s="1716"/>
      <c r="BA99" s="1716"/>
      <c r="BB99" s="1716"/>
      <c r="BC99" s="1716"/>
      <c r="BD99" s="1716"/>
      <c r="BE99" s="1716"/>
      <c r="BF99" s="1716"/>
      <c r="BG99" s="1716"/>
      <c r="BH99" s="1716"/>
      <c r="BI99" s="1716"/>
      <c r="BJ99" s="1716"/>
      <c r="BK99" s="1716"/>
      <c r="BL99" s="1716"/>
      <c r="BM99" s="1716"/>
      <c r="BN99" s="1716"/>
      <c r="BO99" s="1716"/>
      <c r="BP99" s="1716"/>
      <c r="BQ99" s="1716"/>
      <c r="BR99" s="1716"/>
      <c r="BS99" s="1716"/>
      <c r="BT99" s="1716"/>
      <c r="BU99" s="1716"/>
      <c r="BV99" s="1716"/>
      <c r="BW99" s="1716"/>
      <c r="BX99" s="1716"/>
      <c r="BY99" s="1716"/>
      <c r="BZ99" s="1716"/>
      <c r="CA99" s="1716"/>
      <c r="CB99" s="1716"/>
      <c r="CC99" s="1716"/>
      <c r="CD99" s="1716"/>
      <c r="CE99" s="1716"/>
      <c r="CF99" s="1716"/>
      <c r="CG99" s="1716"/>
      <c r="CH99" s="1716"/>
      <c r="CI99" s="1716"/>
      <c r="CJ99" s="1716"/>
      <c r="CK99" s="1716"/>
      <c r="CL99" s="1716"/>
      <c r="CM99" s="1716"/>
      <c r="CN99" s="1716"/>
      <c r="CO99" s="1716"/>
      <c r="CP99" s="1716"/>
      <c r="CQ99" s="2"/>
      <c r="CR99" s="1716"/>
      <c r="CS99" s="2"/>
      <c r="CT99" s="2"/>
      <c r="CU99" s="2"/>
      <c r="CV99" s="2"/>
      <c r="CW99" s="2"/>
      <c r="CX99" s="2"/>
      <c r="CY99" s="2"/>
      <c r="CZ99" s="2"/>
      <c r="DA99" s="2"/>
      <c r="DB99" s="2"/>
      <c r="DC99" s="2"/>
      <c r="DD99" s="2"/>
      <c r="DE99" s="2"/>
      <c r="DF99" s="2"/>
      <c r="DG99" s="2"/>
      <c r="DH99" s="2"/>
      <c r="DI99" s="2"/>
      <c r="DJ99" s="2"/>
      <c r="DK99" s="2"/>
      <c r="DL99" s="2"/>
      <c r="DM99" s="2"/>
      <c r="DN99" s="2"/>
      <c r="DO99" s="2"/>
      <c r="DP99" s="6">
        <v>1</v>
      </c>
      <c r="DQ99" s="268"/>
      <c r="DR99" s="268"/>
    </row>
    <row r="100" spans="1:122" s="1" customFormat="1" ht="27" customHeight="1">
      <c r="A100"/>
      <c r="B100" s="1644"/>
      <c r="C100" s="256"/>
      <c r="D100" s="1645"/>
      <c r="E100" s="1646"/>
      <c r="F100" s="1647"/>
      <c r="G100" s="1648"/>
      <c r="H100" s="1648"/>
      <c r="I100" s="1648"/>
      <c r="J100" s="1649"/>
      <c r="K100" s="1650"/>
      <c r="L100" s="1651"/>
      <c r="N100" s="1644"/>
      <c r="O100" s="256"/>
      <c r="P100" s="1645"/>
      <c r="Q100" s="1646"/>
      <c r="R100" s="1647"/>
      <c r="S100" s="1647"/>
      <c r="T100" s="1647"/>
      <c r="U100" s="1648"/>
      <c r="V100" s="1649"/>
      <c r="W100" s="1650"/>
      <c r="X100" s="1651"/>
      <c r="Z100" s="1644"/>
      <c r="AA100" s="256"/>
      <c r="AB100" s="1645"/>
      <c r="AC100" s="1646"/>
      <c r="AD100" s="1647"/>
      <c r="AE100" s="1648"/>
      <c r="AF100" s="1648"/>
      <c r="AG100" s="1648"/>
      <c r="AH100" s="1649"/>
      <c r="AI100" s="1650"/>
      <c r="AJ100" s="1651"/>
      <c r="AL100"/>
      <c r="AM100"/>
      <c r="AN100" s="1716"/>
      <c r="AO100"/>
      <c r="AP100"/>
      <c r="AQ100" s="1717"/>
      <c r="AR100" s="1716"/>
      <c r="AS100" s="1716"/>
      <c r="AT100" s="1717"/>
      <c r="AU100" s="1716"/>
      <c r="AV100" s="1716"/>
      <c r="AW100" s="1716"/>
      <c r="AX100" s="1716"/>
      <c r="AY100" s="1716"/>
      <c r="AZ100" s="1716"/>
      <c r="BA100" s="1716"/>
      <c r="BB100" s="1716"/>
      <c r="BC100" s="1716"/>
      <c r="BD100" s="1716"/>
      <c r="BE100" s="1716"/>
      <c r="BF100" s="1716"/>
      <c r="BG100" s="1716"/>
      <c r="BH100" s="1716"/>
      <c r="BI100" s="1716"/>
      <c r="BJ100" s="1716"/>
      <c r="BK100" s="1716"/>
      <c r="BL100" s="1716"/>
      <c r="BM100" s="1716"/>
      <c r="BN100" s="1716"/>
      <c r="BO100" s="1716"/>
      <c r="BP100" s="1716"/>
      <c r="BQ100" s="1716"/>
      <c r="BR100" s="1716"/>
      <c r="BS100" s="1716"/>
      <c r="BT100" s="1716"/>
      <c r="BU100" s="1716"/>
      <c r="BV100" s="1716"/>
      <c r="BW100" s="1716"/>
      <c r="BX100" s="1716"/>
      <c r="BY100" s="1716"/>
      <c r="BZ100" s="1716"/>
      <c r="CA100" s="1716"/>
      <c r="CB100" s="1716"/>
      <c r="CC100" s="1716"/>
      <c r="CD100" s="1716"/>
      <c r="CE100" s="1716"/>
      <c r="CF100" s="1716"/>
      <c r="CG100" s="2103" t="s">
        <v>1240</v>
      </c>
      <c r="CH100" s="2103"/>
      <c r="CI100" s="1716"/>
      <c r="CJ100" s="2103" t="s">
        <v>1241</v>
      </c>
      <c r="CK100" s="2103"/>
      <c r="CL100" s="1716"/>
      <c r="CM100" s="1716"/>
      <c r="CN100" s="1716"/>
      <c r="CO100" s="1716"/>
      <c r="CP100" s="1716"/>
      <c r="CQ100" s="2"/>
      <c r="CR100" s="1716"/>
      <c r="CS100" s="2"/>
      <c r="CT100" s="2"/>
      <c r="CU100" s="2"/>
      <c r="CV100" s="2"/>
      <c r="CW100" s="2"/>
      <c r="CX100" s="2"/>
      <c r="CY100" s="2"/>
      <c r="CZ100" s="2"/>
      <c r="DA100" s="2"/>
      <c r="DB100" s="2"/>
      <c r="DC100" s="2"/>
      <c r="DD100" s="2"/>
      <c r="DE100" s="2"/>
      <c r="DF100" s="2"/>
      <c r="DG100" s="2"/>
      <c r="DH100" s="2"/>
      <c r="DI100" s="2"/>
      <c r="DJ100" s="2"/>
      <c r="DK100" s="2"/>
      <c r="DL100" s="2"/>
      <c r="DM100" s="2"/>
      <c r="DN100" s="2"/>
      <c r="DO100" s="2"/>
      <c r="DP100" s="6">
        <v>1</v>
      </c>
      <c r="DQ100" s="268"/>
      <c r="DR100" s="268"/>
    </row>
    <row r="101" spans="1:122" s="1" customFormat="1" ht="16.5" thickBot="1">
      <c r="A101"/>
      <c r="B101" s="1644"/>
      <c r="C101" s="256"/>
      <c r="D101" s="1652"/>
      <c r="E101" s="1652"/>
      <c r="F101" s="1645"/>
      <c r="G101" s="1648"/>
      <c r="H101" s="1648"/>
      <c r="I101" s="1648"/>
      <c r="J101" s="1649"/>
      <c r="K101" s="1650"/>
      <c r="L101" s="1653"/>
      <c r="N101" s="1644"/>
      <c r="O101" s="256"/>
      <c r="P101" s="1652"/>
      <c r="Q101" s="1652"/>
      <c r="R101" s="1645"/>
      <c r="S101" s="1645"/>
      <c r="T101" s="1645"/>
      <c r="U101" s="1648"/>
      <c r="V101" s="1649"/>
      <c r="W101" s="1650"/>
      <c r="X101" s="1653"/>
      <c r="Z101" s="1644"/>
      <c r="AA101" s="256"/>
      <c r="AB101" s="1652"/>
      <c r="AC101" s="1652"/>
      <c r="AD101" s="1645"/>
      <c r="AE101" s="1648"/>
      <c r="AF101" s="1648"/>
      <c r="AG101" s="1648"/>
      <c r="AH101" s="1649"/>
      <c r="AI101" s="1650"/>
      <c r="AJ101" s="1653"/>
      <c r="AL101"/>
      <c r="AM101"/>
      <c r="AN101" s="1716"/>
      <c r="AO101"/>
      <c r="AP101"/>
      <c r="AQ101" s="1717"/>
      <c r="AR101" s="1716"/>
      <c r="AS101" s="1716"/>
      <c r="AT101" s="1717"/>
      <c r="AU101" s="1716"/>
      <c r="AV101" s="1716"/>
      <c r="AW101" s="1716"/>
      <c r="AX101" s="1716"/>
      <c r="AY101" s="1716"/>
      <c r="AZ101" s="1716"/>
      <c r="BA101" s="1716"/>
      <c r="BB101" s="1716"/>
      <c r="BC101" s="1716"/>
      <c r="BD101" s="1716"/>
      <c r="BE101" s="1716"/>
      <c r="BF101" s="1716"/>
      <c r="BG101" s="1716"/>
      <c r="BH101" s="1716"/>
      <c r="BI101" s="1716"/>
      <c r="BJ101" s="1716"/>
      <c r="BK101" s="1716"/>
      <c r="BL101" s="1716"/>
      <c r="BM101" s="1716"/>
      <c r="BN101" s="1716"/>
      <c r="BO101" s="1716"/>
      <c r="BP101" s="1716"/>
      <c r="BQ101" s="1716"/>
      <c r="BR101" s="1716"/>
      <c r="BS101" s="1716"/>
      <c r="BT101" s="1716"/>
      <c r="BU101" s="1716"/>
      <c r="BV101" s="1716"/>
      <c r="BW101" s="1716"/>
      <c r="BX101" s="1716"/>
      <c r="BY101" s="1716"/>
      <c r="BZ101" s="1716"/>
      <c r="CA101" s="1716"/>
      <c r="CB101" s="1716"/>
      <c r="CC101" s="1716"/>
      <c r="CD101" s="1716"/>
      <c r="CE101" s="1716"/>
      <c r="CF101" s="1716"/>
      <c r="CG101" s="1716"/>
      <c r="CH101" s="1716"/>
      <c r="CI101" s="1716"/>
      <c r="CJ101" s="1716"/>
      <c r="CK101" s="1716"/>
      <c r="CL101" s="1716"/>
      <c r="CM101" s="1716"/>
      <c r="CN101" s="1716"/>
      <c r="CO101" s="1716"/>
      <c r="CP101" s="1716"/>
      <c r="CQ101" s="2"/>
      <c r="CR101" s="1716"/>
      <c r="CS101" s="2"/>
      <c r="CT101" s="2"/>
      <c r="CU101" s="2"/>
      <c r="CV101" s="2"/>
      <c r="CW101" s="2"/>
      <c r="CX101" s="2"/>
      <c r="CY101" s="2"/>
      <c r="CZ101" s="2"/>
      <c r="DA101" s="2"/>
      <c r="DB101" s="2"/>
      <c r="DC101" s="2"/>
      <c r="DD101" s="2"/>
      <c r="DE101" s="2"/>
      <c r="DF101" s="2"/>
      <c r="DG101" s="2"/>
      <c r="DH101" s="2"/>
      <c r="DI101" s="2"/>
      <c r="DJ101" s="2"/>
      <c r="DK101" s="2"/>
      <c r="DL101" s="2"/>
      <c r="DM101" s="2"/>
      <c r="DN101" s="2"/>
      <c r="DO101" s="2"/>
      <c r="DP101" s="6">
        <v>1</v>
      </c>
      <c r="DQ101" s="268"/>
      <c r="DR101" s="268"/>
    </row>
    <row r="102" spans="1:122" s="1" customFormat="1" ht="15.75" customHeight="1">
      <c r="A102"/>
      <c r="B102" s="1644"/>
      <c r="C102" s="256"/>
      <c r="D102" s="1645"/>
      <c r="E102" s="1646"/>
      <c r="F102" s="1647"/>
      <c r="G102" s="1648"/>
      <c r="H102" s="1648"/>
      <c r="I102" s="1648"/>
      <c r="J102" s="1649"/>
      <c r="K102" s="1650"/>
      <c r="L102" s="1651"/>
      <c r="N102" s="1644"/>
      <c r="O102" s="256"/>
      <c r="P102" s="1645"/>
      <c r="Q102" s="1646"/>
      <c r="R102" s="1647"/>
      <c r="S102" s="1647"/>
      <c r="T102" s="1647"/>
      <c r="U102" s="1648"/>
      <c r="V102" s="1649"/>
      <c r="W102" s="1650"/>
      <c r="X102" s="1651"/>
      <c r="Z102" s="1644"/>
      <c r="AA102" s="256"/>
      <c r="AB102" s="1645"/>
      <c r="AC102" s="1646"/>
      <c r="AD102" s="1647"/>
      <c r="AE102" s="1648"/>
      <c r="AF102" s="1648"/>
      <c r="AG102" s="1648"/>
      <c r="AH102" s="1649"/>
      <c r="AI102" s="1650"/>
      <c r="AJ102" s="1651"/>
      <c r="AL102"/>
      <c r="AM102"/>
      <c r="AN102" s="1716"/>
      <c r="AO102"/>
      <c r="AP102"/>
      <c r="AQ102" s="1717"/>
      <c r="AR102" s="1716"/>
      <c r="AS102" s="1716"/>
      <c r="AT102" s="1717"/>
      <c r="AU102" s="1716"/>
      <c r="AV102" s="1716"/>
      <c r="AW102" s="1716"/>
      <c r="AX102" s="1716"/>
      <c r="AY102" s="1716"/>
      <c r="AZ102" s="1716"/>
      <c r="BA102" s="1716"/>
      <c r="BB102" s="1716"/>
      <c r="BC102" s="1716"/>
      <c r="BD102" s="1716"/>
      <c r="BE102" s="1716"/>
      <c r="BF102" s="1716"/>
      <c r="BG102" s="1716"/>
      <c r="BH102" s="1716"/>
      <c r="BI102" s="1716"/>
      <c r="BJ102" s="1716"/>
      <c r="BK102" s="1716"/>
      <c r="BL102" s="1716"/>
      <c r="BM102" s="1716"/>
      <c r="BN102" s="1716"/>
      <c r="BO102" s="1716"/>
      <c r="BP102" s="1716"/>
      <c r="BQ102" s="1716"/>
      <c r="BR102" s="1716"/>
      <c r="BS102" s="1716"/>
      <c r="BT102" s="1716"/>
      <c r="BU102" s="1716"/>
      <c r="BV102" s="1716"/>
      <c r="BW102" s="1716"/>
      <c r="BX102" s="1716"/>
      <c r="BY102" s="1716"/>
      <c r="BZ102" s="1716"/>
      <c r="CA102" s="1716"/>
      <c r="CB102" s="1716"/>
      <c r="CC102" s="1716"/>
      <c r="CD102" s="1716"/>
      <c r="CE102" s="1716"/>
      <c r="CF102" s="1716"/>
      <c r="CG102" s="2103" t="s">
        <v>1199</v>
      </c>
      <c r="CH102" s="2103"/>
      <c r="CI102" s="1716"/>
      <c r="CJ102" s="2103" t="s">
        <v>1200</v>
      </c>
      <c r="CK102" s="2103"/>
      <c r="CL102" s="1716"/>
      <c r="CM102" s="1716"/>
      <c r="CN102" s="1716"/>
      <c r="CO102" s="1716"/>
      <c r="CP102" s="1716"/>
      <c r="CQ102" s="2"/>
      <c r="CR102" s="1716"/>
      <c r="CS102" s="2"/>
      <c r="CT102" s="2"/>
      <c r="CU102" s="2"/>
      <c r="CV102" s="2"/>
      <c r="CW102" s="2"/>
      <c r="CX102" s="2"/>
      <c r="CY102" s="2"/>
      <c r="CZ102" s="2"/>
      <c r="DA102" s="2"/>
      <c r="DB102" s="2"/>
      <c r="DC102" s="2"/>
      <c r="DD102" s="2"/>
      <c r="DE102" s="2"/>
      <c r="DF102" s="2"/>
      <c r="DG102" s="2"/>
      <c r="DH102" s="2"/>
      <c r="DI102" s="2"/>
      <c r="DJ102" s="2"/>
      <c r="DK102" s="2"/>
      <c r="DL102" s="2"/>
      <c r="DM102" s="2"/>
      <c r="DN102" s="2"/>
      <c r="DO102" s="2"/>
      <c r="DP102" s="6">
        <v>1</v>
      </c>
      <c r="DQ102" s="268"/>
      <c r="DR102" s="268"/>
    </row>
    <row r="103" spans="1:122" s="1" customFormat="1" ht="16.5" thickBot="1">
      <c r="A103"/>
      <c r="B103" s="1644"/>
      <c r="C103" s="256"/>
      <c r="D103" s="1652"/>
      <c r="E103" s="1652"/>
      <c r="F103" s="1645"/>
      <c r="G103" s="1648"/>
      <c r="H103" s="1648"/>
      <c r="I103" s="1648"/>
      <c r="J103" s="1649"/>
      <c r="K103" s="1650"/>
      <c r="L103" s="1653"/>
      <c r="N103" s="1644"/>
      <c r="O103" s="256"/>
      <c r="P103" s="1652"/>
      <c r="Q103" s="1652"/>
      <c r="R103" s="1645"/>
      <c r="S103" s="1645"/>
      <c r="T103" s="1645"/>
      <c r="U103" s="1648"/>
      <c r="V103" s="1649"/>
      <c r="W103" s="1650"/>
      <c r="X103" s="1653"/>
      <c r="Z103" s="1644"/>
      <c r="AA103" s="256"/>
      <c r="AB103" s="1652"/>
      <c r="AC103" s="1652"/>
      <c r="AD103" s="1645"/>
      <c r="AE103" s="1648"/>
      <c r="AF103" s="1648"/>
      <c r="AG103" s="1648"/>
      <c r="AH103" s="1649"/>
      <c r="AI103" s="1650"/>
      <c r="AJ103" s="1653"/>
      <c r="AL103"/>
      <c r="AM103"/>
      <c r="AN103" s="1716"/>
      <c r="AO103"/>
      <c r="AP103"/>
      <c r="AQ103" s="1717"/>
      <c r="AR103" s="1716"/>
      <c r="AS103" s="1716"/>
      <c r="AT103" s="1717"/>
      <c r="AU103" s="1716"/>
      <c r="AV103" s="1716"/>
      <c r="AW103" s="1716"/>
      <c r="AX103" s="1716"/>
      <c r="AY103" s="1716"/>
      <c r="AZ103" s="1716"/>
      <c r="BA103" s="1716"/>
      <c r="BB103" s="1716"/>
      <c r="BC103" s="1716"/>
      <c r="BD103" s="1716"/>
      <c r="BE103" s="1716"/>
      <c r="BF103" s="1716"/>
      <c r="BG103" s="1716"/>
      <c r="BH103" s="1716"/>
      <c r="BI103" s="1716"/>
      <c r="BJ103" s="1716"/>
      <c r="BK103" s="1716"/>
      <c r="BL103" s="1716"/>
      <c r="BM103" s="1716"/>
      <c r="BN103" s="1716"/>
      <c r="BO103" s="1716"/>
      <c r="BP103" s="1716"/>
      <c r="BQ103" s="1716"/>
      <c r="BR103" s="1716"/>
      <c r="BS103" s="1716"/>
      <c r="BT103" s="1716"/>
      <c r="BU103" s="1716"/>
      <c r="BV103" s="1716"/>
      <c r="BW103" s="1716"/>
      <c r="BX103" s="1716"/>
      <c r="BY103" s="1716"/>
      <c r="BZ103" s="1716"/>
      <c r="CA103" s="1716"/>
      <c r="CB103" s="1716"/>
      <c r="CC103" s="1716"/>
      <c r="CD103" s="1716"/>
      <c r="CE103" s="1716"/>
      <c r="CF103" s="1716"/>
      <c r="CG103" s="1716"/>
      <c r="CH103" s="1716"/>
      <c r="CI103" s="1716"/>
      <c r="CJ103" s="1716"/>
      <c r="CK103" s="1716"/>
      <c r="CL103" s="1716"/>
      <c r="CM103" s="1716"/>
      <c r="CN103" s="1716"/>
      <c r="CO103" s="1716"/>
      <c r="CP103" s="1716"/>
      <c r="CQ103" s="2"/>
      <c r="CR103" s="1716"/>
      <c r="CS103" s="2"/>
      <c r="CT103" s="2"/>
      <c r="CU103" s="2"/>
      <c r="CV103" s="2"/>
      <c r="CW103" s="2"/>
      <c r="CX103" s="2"/>
      <c r="CY103" s="2"/>
      <c r="CZ103" s="2"/>
      <c r="DA103" s="2"/>
      <c r="DB103" s="2"/>
      <c r="DC103" s="2"/>
      <c r="DD103" s="2"/>
      <c r="DE103" s="2"/>
      <c r="DF103" s="2"/>
      <c r="DG103" s="2"/>
      <c r="DH103" s="2"/>
      <c r="DI103" s="2"/>
      <c r="DJ103" s="2"/>
      <c r="DK103" s="2"/>
      <c r="DL103" s="2"/>
      <c r="DM103" s="2"/>
      <c r="DN103" s="2"/>
      <c r="DO103" s="2"/>
      <c r="DP103" s="6">
        <v>1</v>
      </c>
      <c r="DQ103" s="268"/>
      <c r="DR103" s="268"/>
    </row>
    <row r="104" spans="1:122" s="1" customFormat="1" ht="15" customHeight="1">
      <c r="A104"/>
      <c r="B104" s="1644"/>
      <c r="C104" s="256"/>
      <c r="D104" s="1645"/>
      <c r="E104" s="1646"/>
      <c r="F104" s="1647"/>
      <c r="G104" s="1648"/>
      <c r="H104" s="1648"/>
      <c r="I104" s="1648"/>
      <c r="J104" s="1649"/>
      <c r="K104" s="1650"/>
      <c r="L104" s="1651"/>
      <c r="N104" s="1644"/>
      <c r="O104" s="256"/>
      <c r="P104" s="1645"/>
      <c r="Q104" s="1646"/>
      <c r="R104" s="1647"/>
      <c r="S104" s="1647"/>
      <c r="T104" s="1647"/>
      <c r="U104" s="1648"/>
      <c r="V104" s="1649"/>
      <c r="W104" s="1650"/>
      <c r="X104" s="1651"/>
      <c r="Z104" s="1644"/>
      <c r="AA104" s="256"/>
      <c r="AB104" s="1645"/>
      <c r="AC104" s="1646"/>
      <c r="AD104" s="1647"/>
      <c r="AE104" s="1648"/>
      <c r="AF104" s="1648"/>
      <c r="AG104" s="1648"/>
      <c r="AH104" s="1649"/>
      <c r="AI104" s="1650"/>
      <c r="AJ104" s="1651"/>
      <c r="AL104"/>
      <c r="AM104"/>
      <c r="AN104" s="1716"/>
      <c r="AO104"/>
      <c r="AP104"/>
      <c r="AQ104" s="1717"/>
      <c r="AR104" s="1716"/>
      <c r="AS104" s="1716"/>
      <c r="AT104" s="1717"/>
      <c r="AU104" s="1716"/>
      <c r="AV104" s="1716"/>
      <c r="AW104" s="1716"/>
      <c r="AX104" s="1716"/>
      <c r="AY104" s="1716"/>
      <c r="AZ104" s="1716"/>
      <c r="BA104" s="1716"/>
      <c r="BB104" s="1716"/>
      <c r="BC104" s="1716"/>
      <c r="BD104" s="1716"/>
      <c r="BE104" s="1716"/>
      <c r="BF104" s="1716"/>
      <c r="BG104" s="1716"/>
      <c r="BH104" s="1716"/>
      <c r="BI104" s="1716"/>
      <c r="BJ104" s="1716"/>
      <c r="BK104" s="1716"/>
      <c r="BL104" s="1716"/>
      <c r="BM104" s="1716"/>
      <c r="BN104" s="1716"/>
      <c r="BO104" s="1716"/>
      <c r="BP104" s="1716"/>
      <c r="BQ104" s="1716"/>
      <c r="BR104" s="1716"/>
      <c r="BS104" s="1716"/>
      <c r="BT104" s="1716"/>
      <c r="BU104" s="1716"/>
      <c r="BV104" s="1716"/>
      <c r="BW104" s="1716"/>
      <c r="BX104" s="1716"/>
      <c r="BY104" s="1716"/>
      <c r="BZ104" s="1716"/>
      <c r="CA104" s="1716"/>
      <c r="CB104" s="1716"/>
      <c r="CC104" s="1716"/>
      <c r="CD104" s="1716"/>
      <c r="CE104" s="1716"/>
      <c r="CF104" s="1716"/>
      <c r="CG104" s="2103" t="s">
        <v>1204</v>
      </c>
      <c r="CH104" s="2103"/>
      <c r="CI104" s="1716"/>
      <c r="CJ104" s="2103" t="s">
        <v>1205</v>
      </c>
      <c r="CK104" s="2103"/>
      <c r="CL104" s="1716"/>
      <c r="CM104" s="1716"/>
      <c r="CN104" s="1716"/>
      <c r="CO104" s="1716"/>
      <c r="CP104" s="1716"/>
      <c r="CQ104" s="2"/>
      <c r="CR104" s="1716"/>
      <c r="CS104" s="2"/>
      <c r="CT104" s="2"/>
      <c r="CU104" s="2"/>
      <c r="CV104" s="2"/>
      <c r="CW104" s="2"/>
      <c r="CX104" s="2"/>
      <c r="CY104" s="2"/>
      <c r="CZ104" s="2"/>
      <c r="DA104" s="2"/>
      <c r="DB104" s="2"/>
      <c r="DC104" s="2"/>
      <c r="DD104" s="2"/>
      <c r="DE104" s="2"/>
      <c r="DF104" s="2"/>
      <c r="DG104" s="2"/>
      <c r="DH104" s="2"/>
      <c r="DI104" s="2"/>
      <c r="DJ104" s="2"/>
      <c r="DK104" s="2"/>
      <c r="DL104" s="2"/>
      <c r="DM104" s="2"/>
      <c r="DN104" s="2"/>
      <c r="DO104" s="2"/>
      <c r="DP104" s="6">
        <v>1</v>
      </c>
      <c r="DQ104" s="268"/>
      <c r="DR104" s="268"/>
    </row>
    <row r="105" spans="1:122" s="1" customFormat="1" ht="15" customHeight="1" thickBot="1">
      <c r="A105"/>
      <c r="B105" s="1644"/>
      <c r="C105" s="256"/>
      <c r="D105" s="1652"/>
      <c r="E105" s="1652"/>
      <c r="F105" s="1645"/>
      <c r="G105" s="1648"/>
      <c r="H105" s="1648"/>
      <c r="I105" s="1648"/>
      <c r="J105" s="1649"/>
      <c r="K105" s="1650"/>
      <c r="L105" s="1653"/>
      <c r="N105" s="1644"/>
      <c r="O105" s="256"/>
      <c r="P105" s="1652"/>
      <c r="Q105" s="1652"/>
      <c r="R105" s="1645"/>
      <c r="S105" s="1645"/>
      <c r="T105" s="1645"/>
      <c r="U105" s="1648"/>
      <c r="V105" s="1649"/>
      <c r="W105" s="1650"/>
      <c r="X105" s="1653"/>
      <c r="Z105" s="1644"/>
      <c r="AA105" s="256"/>
      <c r="AB105" s="1652"/>
      <c r="AC105" s="1652"/>
      <c r="AD105" s="1645"/>
      <c r="AE105" s="1648"/>
      <c r="AF105" s="1648"/>
      <c r="AG105" s="1648"/>
      <c r="AH105" s="1649"/>
      <c r="AI105" s="1650"/>
      <c r="AJ105" s="1653"/>
      <c r="AL105"/>
      <c r="AM105"/>
      <c r="AN105" s="1716"/>
      <c r="AO105"/>
      <c r="AP105"/>
      <c r="AQ105" s="1717"/>
      <c r="AR105" s="1716"/>
      <c r="AS105" s="1716"/>
      <c r="AT105" s="1717"/>
      <c r="AU105" s="1716"/>
      <c r="AV105" s="1716"/>
      <c r="AW105" s="1716"/>
      <c r="AX105" s="1716"/>
      <c r="AY105" s="1716"/>
      <c r="AZ105" s="1716"/>
      <c r="BA105" s="1716"/>
      <c r="BB105" s="1716"/>
      <c r="BC105" s="1716"/>
      <c r="BD105" s="1716"/>
      <c r="BE105" s="1716"/>
      <c r="BF105" s="1716"/>
      <c r="BG105" s="1716"/>
      <c r="BH105" s="1716"/>
      <c r="BI105" s="1716"/>
      <c r="BJ105" s="1716"/>
      <c r="BK105" s="1716"/>
      <c r="BL105" s="1716"/>
      <c r="BM105" s="1716"/>
      <c r="BN105" s="1716"/>
      <c r="BO105" s="1716"/>
      <c r="BP105" s="1716"/>
      <c r="BQ105" s="1716"/>
      <c r="BR105" s="1716"/>
      <c r="BS105" s="1716"/>
      <c r="BT105" s="1716"/>
      <c r="BU105" s="1716"/>
      <c r="BV105" s="1716"/>
      <c r="BW105" s="1716"/>
      <c r="BX105" s="1716"/>
      <c r="BY105" s="1716"/>
      <c r="BZ105" s="1716"/>
      <c r="CA105" s="1716"/>
      <c r="CB105" s="1716"/>
      <c r="CC105" s="1716"/>
      <c r="CD105" s="1716"/>
      <c r="CE105" s="1716"/>
      <c r="CF105" s="1716"/>
      <c r="CG105" s="1716"/>
      <c r="CH105" s="1716"/>
      <c r="CI105" s="1716"/>
      <c r="CJ105" s="1716"/>
      <c r="CK105" s="1716"/>
      <c r="CL105" s="1716"/>
      <c r="CM105" s="1716"/>
      <c r="CN105" s="1716"/>
      <c r="CO105" s="1716"/>
      <c r="CP105" s="1716"/>
      <c r="CQ105" s="2"/>
      <c r="CR105" s="1716"/>
      <c r="CS105" s="2"/>
      <c r="CT105" s="2"/>
      <c r="CU105" s="2"/>
      <c r="CV105" s="2"/>
      <c r="CW105" s="2"/>
      <c r="CX105" s="2"/>
      <c r="CY105" s="2"/>
      <c r="CZ105" s="2"/>
      <c r="DA105" s="2"/>
      <c r="DB105" s="2"/>
      <c r="DC105" s="2"/>
      <c r="DD105" s="2"/>
      <c r="DE105" s="2"/>
      <c r="DF105" s="2"/>
      <c r="DG105" s="2"/>
      <c r="DH105" s="2"/>
      <c r="DI105" s="2"/>
      <c r="DJ105" s="2"/>
      <c r="DK105" s="2"/>
      <c r="DL105" s="2"/>
      <c r="DM105" s="2"/>
      <c r="DN105" s="2"/>
      <c r="DO105" s="2"/>
      <c r="DP105" s="6">
        <v>1</v>
      </c>
      <c r="DQ105" s="268"/>
      <c r="DR105" s="268"/>
    </row>
    <row r="106" spans="1:122" s="1" customFormat="1" ht="15.75" customHeight="1">
      <c r="A106"/>
      <c r="B106" s="1644"/>
      <c r="C106" s="256"/>
      <c r="D106" s="1645"/>
      <c r="E106" s="1646"/>
      <c r="F106" s="1647"/>
      <c r="G106" s="1648"/>
      <c r="H106" s="1648"/>
      <c r="I106" s="1648"/>
      <c r="J106" s="1649"/>
      <c r="K106" s="1650"/>
      <c r="L106" s="1651"/>
      <c r="N106" s="1644"/>
      <c r="O106" s="256"/>
      <c r="P106" s="1645"/>
      <c r="Q106" s="1646"/>
      <c r="R106" s="1647"/>
      <c r="S106" s="1647"/>
      <c r="T106" s="1647"/>
      <c r="U106" s="1648"/>
      <c r="V106" s="1649"/>
      <c r="W106" s="1650"/>
      <c r="X106" s="1651"/>
      <c r="Z106" s="1644"/>
      <c r="AA106" s="256"/>
      <c r="AB106" s="1645"/>
      <c r="AC106" s="1646"/>
      <c r="AD106" s="1647"/>
      <c r="AE106" s="1648"/>
      <c r="AF106" s="1648"/>
      <c r="AG106" s="1648"/>
      <c r="AH106" s="1649"/>
      <c r="AI106" s="1650"/>
      <c r="AJ106" s="1651"/>
      <c r="AL106"/>
      <c r="AM106"/>
      <c r="AN106" s="1716"/>
      <c r="AO106"/>
      <c r="AP106"/>
      <c r="AQ106" s="1717"/>
      <c r="AR106" s="1716"/>
      <c r="AS106" s="1716"/>
      <c r="AT106" s="1717"/>
      <c r="AU106" s="1716"/>
      <c r="AV106" s="1716"/>
      <c r="AW106" s="1716"/>
      <c r="AX106" s="1716"/>
      <c r="AY106" s="1716"/>
      <c r="AZ106" s="1716"/>
      <c r="BA106" s="1716"/>
      <c r="BB106" s="1716"/>
      <c r="BC106" s="1716"/>
      <c r="BD106" s="1716"/>
      <c r="BE106" s="1716"/>
      <c r="BF106" s="1716"/>
      <c r="BG106" s="1716"/>
      <c r="BH106" s="1716"/>
      <c r="BI106" s="1716"/>
      <c r="BJ106" s="1716"/>
      <c r="BK106" s="1716"/>
      <c r="BL106" s="1716"/>
      <c r="BM106" s="1716"/>
      <c r="BN106" s="1716"/>
      <c r="BO106" s="1716"/>
      <c r="BP106" s="1716"/>
      <c r="BQ106" s="1716"/>
      <c r="BR106" s="1716"/>
      <c r="BS106" s="1716"/>
      <c r="BT106" s="1716"/>
      <c r="BU106" s="1716"/>
      <c r="BV106" s="1716"/>
      <c r="BW106" s="1716"/>
      <c r="BX106" s="1716"/>
      <c r="BY106" s="1716"/>
      <c r="BZ106" s="1716"/>
      <c r="CA106" s="1716"/>
      <c r="CB106" s="1716"/>
      <c r="CC106" s="1716"/>
      <c r="CD106" s="1716"/>
      <c r="CE106" s="1716"/>
      <c r="CF106" s="1716"/>
      <c r="CG106" s="2103" t="s">
        <v>1211</v>
      </c>
      <c r="CH106" s="2103"/>
      <c r="CI106" s="1716"/>
      <c r="CJ106" s="2103" t="s">
        <v>1212</v>
      </c>
      <c r="CK106" s="2103"/>
      <c r="CL106" s="1716"/>
      <c r="CM106" s="1716"/>
      <c r="CN106" s="1716"/>
      <c r="CO106" s="1716"/>
      <c r="CP106" s="1716"/>
      <c r="CQ106" s="2"/>
      <c r="CR106" s="1716"/>
      <c r="CS106" s="2"/>
      <c r="CT106" s="2"/>
      <c r="CU106" s="2"/>
      <c r="CV106" s="2"/>
      <c r="CW106" s="2"/>
      <c r="CX106" s="2"/>
      <c r="CY106" s="2"/>
      <c r="CZ106" s="2"/>
      <c r="DA106" s="2"/>
      <c r="DB106" s="2"/>
      <c r="DC106" s="2"/>
      <c r="DD106" s="2"/>
      <c r="DE106" s="2"/>
      <c r="DF106" s="2"/>
      <c r="DG106" s="2"/>
      <c r="DH106" s="2"/>
      <c r="DI106" s="2"/>
      <c r="DJ106" s="2"/>
      <c r="DK106" s="2"/>
      <c r="DL106" s="2"/>
      <c r="DM106" s="2"/>
      <c r="DN106" s="2"/>
      <c r="DO106" s="2"/>
      <c r="DP106" s="6">
        <v>1</v>
      </c>
      <c r="DQ106" s="268"/>
      <c r="DR106" s="268"/>
    </row>
    <row r="107" spans="1:122" s="1" customFormat="1" ht="16.5" thickBot="1">
      <c r="A107"/>
      <c r="B107" s="1644"/>
      <c r="C107" s="256"/>
      <c r="D107" s="1652"/>
      <c r="E107" s="1652"/>
      <c r="F107" s="1645"/>
      <c r="G107" s="1648"/>
      <c r="H107" s="1648"/>
      <c r="I107" s="1648"/>
      <c r="J107" s="1649"/>
      <c r="K107" s="1650"/>
      <c r="L107" s="1653"/>
      <c r="N107" s="1644"/>
      <c r="O107" s="256"/>
      <c r="P107" s="1652"/>
      <c r="Q107" s="1652"/>
      <c r="R107" s="1645"/>
      <c r="S107" s="1645"/>
      <c r="T107" s="1645"/>
      <c r="U107" s="1648"/>
      <c r="V107" s="1649"/>
      <c r="W107" s="1650"/>
      <c r="X107" s="1653"/>
      <c r="Z107" s="1644"/>
      <c r="AA107" s="256"/>
      <c r="AB107" s="1652"/>
      <c r="AC107" s="1652"/>
      <c r="AD107" s="1645"/>
      <c r="AE107" s="1648"/>
      <c r="AF107" s="1648"/>
      <c r="AG107" s="1648"/>
      <c r="AH107" s="1649"/>
      <c r="AI107" s="1650"/>
      <c r="AJ107" s="1653"/>
      <c r="AL107"/>
      <c r="AM107"/>
      <c r="AN107" s="1716"/>
      <c r="AO107"/>
      <c r="AP107"/>
      <c r="AQ107" s="1717"/>
      <c r="AR107" s="1716"/>
      <c r="AS107" s="1716"/>
      <c r="AT107" s="1717"/>
      <c r="AU107" s="1716"/>
      <c r="AV107" s="1716"/>
      <c r="AW107" s="1716"/>
      <c r="AX107" s="1716"/>
      <c r="AY107" s="1716"/>
      <c r="AZ107" s="1716"/>
      <c r="BA107" s="1716"/>
      <c r="BB107" s="1716"/>
      <c r="BC107" s="1716"/>
      <c r="BD107" s="1716"/>
      <c r="BE107" s="1716"/>
      <c r="BF107" s="1716"/>
      <c r="BG107" s="1716"/>
      <c r="BH107" s="1716"/>
      <c r="BI107" s="1716"/>
      <c r="BJ107" s="1716"/>
      <c r="BK107" s="1716"/>
      <c r="BL107" s="1716"/>
      <c r="BM107" s="1716"/>
      <c r="BN107" s="1716"/>
      <c r="BO107" s="1716"/>
      <c r="BP107" s="1716"/>
      <c r="BQ107" s="1716"/>
      <c r="BR107" s="1716"/>
      <c r="BS107" s="1716"/>
      <c r="BT107" s="1716"/>
      <c r="BU107" s="1716"/>
      <c r="BV107" s="1716"/>
      <c r="BW107" s="1716"/>
      <c r="BX107" s="1716"/>
      <c r="BY107" s="1716"/>
      <c r="BZ107" s="1716"/>
      <c r="CA107" s="1716"/>
      <c r="CB107" s="1716"/>
      <c r="CC107" s="1716"/>
      <c r="CD107" s="1716"/>
      <c r="CE107" s="1716"/>
      <c r="CF107" s="1716"/>
      <c r="CG107" s="1716"/>
      <c r="CH107" s="1716"/>
      <c r="CI107" s="1716"/>
      <c r="CJ107" s="1716"/>
      <c r="CK107" s="1716"/>
      <c r="CL107" s="1716"/>
      <c r="CM107" s="1716"/>
      <c r="CN107" s="1716"/>
      <c r="CO107" s="1716"/>
      <c r="CP107" s="1716"/>
      <c r="CQ107" s="2"/>
      <c r="CR107" s="1716"/>
      <c r="CS107" s="2"/>
      <c r="CT107" s="2"/>
      <c r="CU107" s="2"/>
      <c r="CV107" s="2"/>
      <c r="CW107" s="2"/>
      <c r="CX107" s="2"/>
      <c r="CY107" s="2"/>
      <c r="CZ107" s="2"/>
      <c r="DA107" s="2"/>
      <c r="DB107" s="2"/>
      <c r="DC107" s="2"/>
      <c r="DD107" s="2"/>
      <c r="DE107" s="2"/>
      <c r="DF107" s="2"/>
      <c r="DG107" s="2"/>
      <c r="DH107" s="2"/>
      <c r="DI107" s="2"/>
      <c r="DJ107" s="2"/>
      <c r="DK107" s="2"/>
      <c r="DL107" s="2"/>
      <c r="DM107" s="2"/>
      <c r="DN107" s="2"/>
      <c r="DO107" s="2"/>
      <c r="DP107" s="6">
        <v>1</v>
      </c>
      <c r="DQ107" s="268"/>
      <c r="DR107" s="268"/>
    </row>
    <row r="108" spans="1:122" s="1" customFormat="1" ht="15.75" customHeight="1">
      <c r="A108"/>
      <c r="B108" s="1644"/>
      <c r="C108" s="256"/>
      <c r="D108" s="1645"/>
      <c r="E108" s="1646"/>
      <c r="F108" s="1647"/>
      <c r="G108" s="1648"/>
      <c r="H108" s="1648"/>
      <c r="I108" s="1648"/>
      <c r="J108" s="1649"/>
      <c r="K108" s="1650"/>
      <c r="L108" s="1651"/>
      <c r="N108" s="1644"/>
      <c r="O108" s="256"/>
      <c r="P108" s="1645"/>
      <c r="Q108" s="1646"/>
      <c r="R108" s="1647"/>
      <c r="S108" s="1647"/>
      <c r="T108" s="1647"/>
      <c r="U108" s="1648"/>
      <c r="V108" s="1649"/>
      <c r="W108" s="1650"/>
      <c r="X108" s="1651"/>
      <c r="Z108" s="1644"/>
      <c r="AA108" s="256"/>
      <c r="AB108" s="1645"/>
      <c r="AC108" s="1646"/>
      <c r="AD108" s="1647"/>
      <c r="AE108" s="1648"/>
      <c r="AF108" s="1648"/>
      <c r="AG108" s="1648"/>
      <c r="AH108" s="1649"/>
      <c r="AI108" s="1650"/>
      <c r="AJ108" s="1651"/>
      <c r="AL108"/>
      <c r="AM108"/>
      <c r="AN108" s="1716"/>
      <c r="AO108"/>
      <c r="AP108"/>
      <c r="AQ108" s="1717"/>
      <c r="AR108" s="1716"/>
      <c r="AS108" s="1716"/>
      <c r="AT108" s="1717"/>
      <c r="AU108" s="1716"/>
      <c r="AV108" s="1716"/>
      <c r="AW108" s="1716"/>
      <c r="AX108" s="1716"/>
      <c r="AY108" s="1716"/>
      <c r="AZ108" s="1716"/>
      <c r="BA108" s="1716"/>
      <c r="BB108" s="1716"/>
      <c r="BC108" s="1716"/>
      <c r="BD108" s="1716"/>
      <c r="BE108" s="1716"/>
      <c r="BF108" s="1716"/>
      <c r="BG108" s="1716"/>
      <c r="BH108" s="1716"/>
      <c r="BI108" s="1716"/>
      <c r="BJ108" s="1716"/>
      <c r="BK108" s="1716"/>
      <c r="BL108" s="1716"/>
      <c r="BM108" s="1716"/>
      <c r="BN108" s="1716"/>
      <c r="BO108" s="1716"/>
      <c r="BP108" s="1716"/>
      <c r="BQ108" s="1716"/>
      <c r="BR108" s="1716"/>
      <c r="BS108" s="1716"/>
      <c r="BT108" s="1716"/>
      <c r="BU108" s="1716"/>
      <c r="BV108" s="1716"/>
      <c r="BW108" s="1716"/>
      <c r="BX108" s="1716"/>
      <c r="BY108" s="1716"/>
      <c r="BZ108" s="1716"/>
      <c r="CA108" s="1716"/>
      <c r="CB108" s="1716"/>
      <c r="CC108" s="1716"/>
      <c r="CD108" s="1716"/>
      <c r="CE108" s="1716"/>
      <c r="CF108" s="1716"/>
      <c r="CG108" s="2103" t="s">
        <v>1218</v>
      </c>
      <c r="CH108" s="2103"/>
      <c r="CI108" s="1716"/>
      <c r="CJ108" s="2103" t="s">
        <v>1219</v>
      </c>
      <c r="CK108" s="2103"/>
      <c r="CL108" s="1716"/>
      <c r="CM108" s="1716"/>
      <c r="CN108" s="1716"/>
      <c r="CO108" s="1716"/>
      <c r="CP108" s="1716"/>
      <c r="CQ108" s="2"/>
      <c r="CR108" s="1716"/>
      <c r="CS108" s="2"/>
      <c r="CT108" s="2"/>
      <c r="CU108" s="2"/>
      <c r="CV108" s="2"/>
      <c r="CW108" s="2"/>
      <c r="CX108" s="2"/>
      <c r="CY108" s="2"/>
      <c r="CZ108" s="2"/>
      <c r="DA108" s="2"/>
      <c r="DB108" s="2"/>
      <c r="DC108" s="2"/>
      <c r="DD108" s="2"/>
      <c r="DE108" s="2"/>
      <c r="DF108" s="2"/>
      <c r="DG108" s="2"/>
      <c r="DH108" s="2"/>
      <c r="DI108" s="2"/>
      <c r="DJ108" s="2"/>
      <c r="DK108" s="2"/>
      <c r="DL108" s="2"/>
      <c r="DM108" s="2"/>
      <c r="DN108" s="2"/>
      <c r="DO108" s="2"/>
      <c r="DP108" s="6">
        <v>1</v>
      </c>
      <c r="DQ108" s="268"/>
      <c r="DR108" s="268"/>
    </row>
    <row r="109" spans="1:122" s="1" customFormat="1" ht="15.75">
      <c r="A109"/>
      <c r="B109" s="1644"/>
      <c r="C109" s="256"/>
      <c r="D109" s="1652"/>
      <c r="E109" s="1652"/>
      <c r="F109" s="1645"/>
      <c r="G109" s="1648"/>
      <c r="H109" s="1648"/>
      <c r="I109" s="1648"/>
      <c r="J109" s="1649"/>
      <c r="K109" s="1650"/>
      <c r="L109" s="1653"/>
      <c r="N109" s="1644"/>
      <c r="O109" s="256"/>
      <c r="P109" s="1652"/>
      <c r="Q109" s="1652"/>
      <c r="R109" s="1645"/>
      <c r="S109" s="1645"/>
      <c r="T109" s="1645"/>
      <c r="U109" s="1648"/>
      <c r="V109" s="1649"/>
      <c r="W109" s="1650"/>
      <c r="X109" s="1653"/>
      <c r="Z109" s="1644"/>
      <c r="AA109" s="256"/>
      <c r="AB109" s="1652"/>
      <c r="AC109" s="1652"/>
      <c r="AD109" s="1645"/>
      <c r="AE109" s="1648"/>
      <c r="AF109" s="1648"/>
      <c r="AG109" s="1648"/>
      <c r="AH109" s="1649"/>
      <c r="AI109" s="1650"/>
      <c r="AJ109" s="1653"/>
      <c r="AL109"/>
      <c r="AM109"/>
      <c r="AN109" s="1716"/>
      <c r="AO109"/>
      <c r="AP109"/>
      <c r="AQ109" s="1717"/>
      <c r="AR109" s="1716"/>
      <c r="AS109" s="1716"/>
      <c r="AT109" s="1717"/>
      <c r="AU109" s="1716"/>
      <c r="AV109" s="1716"/>
      <c r="AW109" s="1716"/>
      <c r="AX109" s="1716"/>
      <c r="AY109" s="1716"/>
      <c r="AZ109" s="1716"/>
      <c r="BA109" s="1716"/>
      <c r="BB109" s="1716"/>
      <c r="BC109" s="1716"/>
      <c r="BD109" s="1716"/>
      <c r="BE109" s="1716"/>
      <c r="BF109" s="1716"/>
      <c r="BG109" s="1716"/>
      <c r="BH109" s="1716"/>
      <c r="BI109" s="1716"/>
      <c r="BJ109" s="1716"/>
      <c r="BK109" s="1716"/>
      <c r="BL109" s="1716"/>
      <c r="BM109" s="1716"/>
      <c r="BN109" s="1716"/>
      <c r="BO109" s="1716"/>
      <c r="BP109" s="1716"/>
      <c r="BQ109" s="1716"/>
      <c r="BR109" s="1716"/>
      <c r="BS109" s="1716"/>
      <c r="BT109" s="1716"/>
      <c r="BU109" s="1716"/>
      <c r="BV109" s="1716"/>
      <c r="BW109" s="1716"/>
      <c r="BX109" s="1716"/>
      <c r="BY109" s="1716"/>
      <c r="BZ109" s="1716"/>
      <c r="CA109" s="1716"/>
      <c r="CB109" s="1716"/>
      <c r="CC109" s="1716"/>
      <c r="CD109" s="1716"/>
      <c r="CE109" s="1716"/>
      <c r="CF109" s="1716"/>
      <c r="CG109" s="1716"/>
      <c r="CH109" s="1716"/>
      <c r="CI109" s="1716"/>
      <c r="CJ109" s="1716"/>
      <c r="CK109" s="1716"/>
      <c r="CL109" s="1716"/>
      <c r="CM109" s="1716"/>
      <c r="CN109" s="1716"/>
      <c r="CO109" s="1716"/>
      <c r="CP109" s="1716"/>
      <c r="CQ109" s="2"/>
      <c r="CR109" s="1716"/>
      <c r="CS109" s="2"/>
      <c r="CT109" s="2"/>
      <c r="CU109" s="2"/>
      <c r="CV109" s="2"/>
      <c r="CW109" s="2"/>
      <c r="CX109" s="2"/>
      <c r="CY109" s="2"/>
      <c r="CZ109" s="2"/>
      <c r="DA109" s="2"/>
      <c r="DB109" s="2"/>
      <c r="DC109" s="2"/>
      <c r="DD109" s="2"/>
      <c r="DE109" s="2"/>
      <c r="DF109" s="2"/>
      <c r="DG109" s="2"/>
      <c r="DH109" s="2"/>
      <c r="DI109" s="2"/>
      <c r="DJ109" s="2"/>
      <c r="DK109" s="2"/>
      <c r="DL109" s="2"/>
      <c r="DM109" s="2"/>
      <c r="DN109" s="2"/>
      <c r="DO109" s="2"/>
      <c r="DP109" s="6">
        <v>1</v>
      </c>
      <c r="DQ109" s="268"/>
      <c r="DR109" s="268"/>
    </row>
    <row r="110" spans="1:122" s="1" customFormat="1" ht="15.75">
      <c r="A110"/>
      <c r="B110" s="1644"/>
      <c r="C110" s="256"/>
      <c r="D110" s="1645"/>
      <c r="E110" s="1646"/>
      <c r="F110" s="1647"/>
      <c r="G110" s="1648"/>
      <c r="H110" s="1648"/>
      <c r="I110" s="1648"/>
      <c r="J110" s="1649"/>
      <c r="K110" s="1650"/>
      <c r="L110" s="1651"/>
      <c r="N110" s="1644"/>
      <c r="O110" s="256"/>
      <c r="P110" s="1645"/>
      <c r="Q110" s="1646"/>
      <c r="R110" s="1647"/>
      <c r="S110" s="1647"/>
      <c r="T110" s="1647"/>
      <c r="U110" s="1648"/>
      <c r="V110" s="1649"/>
      <c r="W110" s="1650"/>
      <c r="X110" s="1651"/>
      <c r="Z110" s="1644"/>
      <c r="AA110" s="256"/>
      <c r="AB110" s="1645"/>
      <c r="AC110" s="1646"/>
      <c r="AD110" s="1647"/>
      <c r="AE110" s="1648"/>
      <c r="AF110" s="1648"/>
      <c r="AG110" s="1648"/>
      <c r="AH110" s="1649"/>
      <c r="AI110" s="1650"/>
      <c r="AJ110" s="1651"/>
      <c r="AL110"/>
      <c r="AM110"/>
      <c r="AN110" s="2"/>
      <c r="AO110"/>
      <c r="AP110"/>
      <c r="AQ110"/>
      <c r="AR110" s="2"/>
      <c r="AS110" s="2"/>
      <c r="AT110"/>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c r="BV110" s="2"/>
      <c r="BW110" s="2"/>
      <c r="BX110" s="2"/>
      <c r="BY110" s="2"/>
      <c r="BZ110" s="2"/>
      <c r="CA110" s="2"/>
      <c r="CB110" s="2"/>
      <c r="CC110" s="2"/>
      <c r="CD110" s="2"/>
      <c r="CE110" s="2"/>
      <c r="CF110" s="2"/>
      <c r="CG110" s="2"/>
      <c r="CH110" s="2"/>
      <c r="CI110" s="2"/>
      <c r="CJ110" s="2"/>
      <c r="CK110" s="2"/>
      <c r="CL110" s="2"/>
      <c r="CM110" s="2"/>
      <c r="CN110" s="2"/>
      <c r="CO110" s="2"/>
      <c r="CP110" s="2"/>
      <c r="CQ110" s="2"/>
      <c r="CR110" s="2"/>
      <c r="CS110" s="2"/>
      <c r="CT110" s="2"/>
      <c r="CU110" s="2"/>
      <c r="CV110" s="2"/>
      <c r="CW110" s="2"/>
      <c r="CX110" s="2"/>
      <c r="CY110" s="2"/>
      <c r="CZ110" s="2"/>
      <c r="DA110" s="2"/>
      <c r="DB110" s="2"/>
      <c r="DC110" s="2"/>
      <c r="DD110" s="2"/>
      <c r="DE110" s="2"/>
      <c r="DF110" s="2"/>
      <c r="DG110" s="2"/>
      <c r="DH110" s="2"/>
      <c r="DI110" s="2"/>
      <c r="DJ110" s="2"/>
      <c r="DK110" s="2"/>
      <c r="DL110" s="2"/>
      <c r="DM110" s="2"/>
      <c r="DN110" s="2"/>
      <c r="DO110" s="2"/>
      <c r="DP110" s="6">
        <v>1</v>
      </c>
      <c r="DQ110" s="268"/>
      <c r="DR110" s="268"/>
    </row>
    <row r="111" spans="1:122" s="1" customFormat="1" ht="15.75" customHeight="1">
      <c r="A111"/>
      <c r="B111" s="1644"/>
      <c r="C111" s="256"/>
      <c r="D111" s="1652"/>
      <c r="E111" s="1652"/>
      <c r="F111" s="1645"/>
      <c r="G111" s="1648"/>
      <c r="H111" s="1648"/>
      <c r="I111" s="1648"/>
      <c r="J111" s="1649"/>
      <c r="K111" s="1650"/>
      <c r="L111" s="1653"/>
      <c r="N111" s="1644"/>
      <c r="O111" s="256"/>
      <c r="P111" s="1652"/>
      <c r="Q111" s="1652"/>
      <c r="R111" s="1645"/>
      <c r="S111" s="1645"/>
      <c r="T111" s="1645"/>
      <c r="U111" s="1648"/>
      <c r="V111" s="1649"/>
      <c r="W111" s="1650"/>
      <c r="X111" s="1653"/>
      <c r="Z111" s="1644"/>
      <c r="AA111" s="256"/>
      <c r="AB111" s="1652"/>
      <c r="AC111" s="1652"/>
      <c r="AD111" s="1645"/>
      <c r="AE111" s="1648"/>
      <c r="AF111" s="1648"/>
      <c r="AG111" s="1648"/>
      <c r="AH111" s="1649"/>
      <c r="AI111" s="1650"/>
      <c r="AJ111" s="1653"/>
      <c r="AL111"/>
      <c r="AM111"/>
      <c r="AN111" s="2"/>
      <c r="AO111"/>
      <c r="AP111"/>
      <c r="AQ111"/>
      <c r="AR111" s="2"/>
      <c r="AS111" s="2"/>
      <c r="AT111"/>
      <c r="AU111" s="2"/>
      <c r="AV111" s="2"/>
      <c r="AW111" s="2"/>
      <c r="AX111" s="2"/>
      <c r="AY111" s="2"/>
      <c r="AZ111" s="2"/>
      <c r="BA111" s="2"/>
      <c r="BB111" s="2"/>
      <c r="BC111" s="2"/>
      <c r="BD111" s="2"/>
      <c r="BE111" s="2"/>
      <c r="BF111" s="2"/>
      <c r="BG111" s="2"/>
      <c r="BH111" s="2"/>
      <c r="BI111" s="2"/>
      <c r="BJ111" s="2"/>
      <c r="BK111" s="2"/>
      <c r="BL111" s="2"/>
      <c r="BM111" s="2"/>
      <c r="BN111" s="2"/>
      <c r="BO111" s="2"/>
      <c r="BP111" s="2"/>
      <c r="BQ111" s="2"/>
      <c r="BR111" s="2"/>
      <c r="BS111" s="2"/>
      <c r="BT111" s="2"/>
      <c r="BU111" s="2"/>
      <c r="BV111" s="2"/>
      <c r="BW111" s="2"/>
      <c r="BX111" s="2"/>
      <c r="BY111" s="2"/>
      <c r="BZ111" s="2"/>
      <c r="CA111" s="2"/>
      <c r="CB111" s="2"/>
      <c r="CC111" s="2"/>
      <c r="CD111" s="2"/>
      <c r="CE111" s="2"/>
      <c r="CF111" s="2"/>
      <c r="CG111" s="2"/>
      <c r="CH111" s="2"/>
      <c r="CI111" s="2"/>
      <c r="CJ111" s="2"/>
      <c r="CK111" s="2"/>
      <c r="CL111" s="2"/>
      <c r="CM111" s="2"/>
      <c r="CN111" s="2"/>
      <c r="CO111" s="2"/>
      <c r="CP111" s="2"/>
      <c r="CQ111" s="2"/>
      <c r="CR111" s="2"/>
      <c r="CS111" s="2"/>
      <c r="CT111" s="2"/>
      <c r="CU111" s="2"/>
      <c r="CV111" s="2"/>
      <c r="CW111" s="2"/>
      <c r="CX111" s="2"/>
      <c r="CY111" s="2"/>
      <c r="CZ111" s="2"/>
      <c r="DA111" s="2"/>
      <c r="DB111" s="2"/>
      <c r="DC111" s="2"/>
      <c r="DD111" s="2"/>
      <c r="DE111" s="2"/>
      <c r="DF111" s="2"/>
      <c r="DG111" s="2"/>
      <c r="DH111" s="2"/>
      <c r="DI111" s="2"/>
      <c r="DJ111" s="2"/>
      <c r="DK111" s="2"/>
      <c r="DL111" s="2"/>
      <c r="DM111" s="2"/>
      <c r="DN111" s="2"/>
      <c r="DO111" s="2"/>
      <c r="DP111" s="6">
        <v>1</v>
      </c>
      <c r="DQ111" s="268"/>
      <c r="DR111" s="268"/>
    </row>
    <row r="112" spans="1:122" s="1" customFormat="1" ht="15.75">
      <c r="A112"/>
      <c r="B112" s="1644"/>
      <c r="C112" s="256"/>
      <c r="D112" s="1645"/>
      <c r="E112" s="1646"/>
      <c r="F112" s="1647"/>
      <c r="G112" s="1648"/>
      <c r="H112" s="1648"/>
      <c r="I112" s="1648"/>
      <c r="J112" s="1649"/>
      <c r="K112" s="1650"/>
      <c r="L112" s="1651"/>
      <c r="N112" s="1644"/>
      <c r="O112" s="256"/>
      <c r="P112" s="1645"/>
      <c r="Q112" s="1646"/>
      <c r="R112" s="1647"/>
      <c r="S112" s="1647"/>
      <c r="T112" s="1647"/>
      <c r="U112" s="1648"/>
      <c r="V112" s="1649"/>
      <c r="W112" s="1650"/>
      <c r="X112" s="1651"/>
      <c r="Z112" s="1644"/>
      <c r="AA112" s="256"/>
      <c r="AB112" s="1645"/>
      <c r="AC112" s="1646"/>
      <c r="AD112" s="1647"/>
      <c r="AE112" s="1648"/>
      <c r="AF112" s="1648"/>
      <c r="AG112" s="1648"/>
      <c r="AH112" s="1649"/>
      <c r="AI112" s="1650"/>
      <c r="AJ112" s="1651"/>
      <c r="AL112"/>
      <c r="AM112"/>
      <c r="AN112" s="2"/>
      <c r="AO112"/>
      <c r="AP112"/>
      <c r="AQ112"/>
      <c r="AR112" s="2"/>
      <c r="AS112" s="2"/>
      <c r="AT112"/>
      <c r="AU112" s="2"/>
      <c r="AV112" s="2"/>
      <c r="AW112" s="2"/>
      <c r="AX112" s="2"/>
      <c r="AY112" s="2"/>
      <c r="AZ112" s="2"/>
      <c r="BA112" s="2"/>
      <c r="BB112" s="2"/>
      <c r="BC112" s="2"/>
      <c r="BD112" s="2"/>
      <c r="BE112" s="2"/>
      <c r="BF112" s="2"/>
      <c r="BG112" s="2"/>
      <c r="BH112" s="2"/>
      <c r="BI112" s="2"/>
      <c r="BJ112" s="2"/>
      <c r="BK112" s="2"/>
      <c r="BL112" s="2"/>
      <c r="BM112" s="2"/>
      <c r="BN112" s="2"/>
      <c r="BO112" s="2"/>
      <c r="BP112" s="2"/>
      <c r="BQ112" s="2"/>
      <c r="BR112" s="2"/>
      <c r="BS112" s="2"/>
      <c r="BT112" s="2"/>
      <c r="BU112" s="2"/>
      <c r="BV112" s="2"/>
      <c r="BW112" s="2"/>
      <c r="BX112" s="2"/>
      <c r="BY112" s="2"/>
      <c r="BZ112" s="2"/>
      <c r="CA112" s="2"/>
      <c r="CB112" s="2"/>
      <c r="CC112" s="2"/>
      <c r="CD112" s="2"/>
      <c r="CE112" s="2"/>
      <c r="CF112" s="2"/>
      <c r="CG112" s="2"/>
      <c r="CH112" s="2"/>
      <c r="CI112" s="2"/>
      <c r="CJ112" s="2"/>
      <c r="CK112" s="2"/>
      <c r="CL112" s="2"/>
      <c r="CM112" s="2"/>
      <c r="CN112" s="2"/>
      <c r="CO112" s="2"/>
      <c r="CP112" s="2"/>
      <c r="CQ112" s="2"/>
      <c r="CR112" s="2"/>
      <c r="CS112" s="2"/>
      <c r="CT112" s="2"/>
      <c r="CU112" s="2"/>
      <c r="CV112" s="2"/>
      <c r="CW112" s="2"/>
      <c r="CX112" s="2"/>
      <c r="CY112" s="2"/>
      <c r="CZ112" s="2"/>
      <c r="DA112" s="2"/>
      <c r="DB112" s="2"/>
      <c r="DC112" s="2"/>
      <c r="DD112" s="2"/>
      <c r="DE112" s="2"/>
      <c r="DF112" s="2"/>
      <c r="DG112" s="2"/>
      <c r="DH112" s="2"/>
      <c r="DI112" s="2"/>
      <c r="DJ112" s="2"/>
      <c r="DK112" s="2"/>
      <c r="DL112" s="2"/>
      <c r="DM112" s="2"/>
      <c r="DN112" s="2"/>
      <c r="DO112" s="2"/>
      <c r="DP112" s="6">
        <v>1</v>
      </c>
      <c r="DQ112" s="268"/>
      <c r="DR112" s="268"/>
    </row>
    <row r="113" spans="1:122" s="1" customFormat="1" ht="15.75">
      <c r="A113"/>
      <c r="B113" s="1644"/>
      <c r="C113" s="256"/>
      <c r="D113" s="1652"/>
      <c r="E113" s="1652"/>
      <c r="F113" s="1645"/>
      <c r="G113" s="1648"/>
      <c r="H113" s="1648"/>
      <c r="I113" s="1648"/>
      <c r="J113" s="1649"/>
      <c r="K113" s="1650"/>
      <c r="L113" s="1653"/>
      <c r="N113" s="1644"/>
      <c r="O113" s="256"/>
      <c r="P113" s="1652"/>
      <c r="Q113" s="1652"/>
      <c r="R113" s="1645"/>
      <c r="S113" s="1645"/>
      <c r="T113" s="1645"/>
      <c r="U113" s="1648"/>
      <c r="V113" s="1649"/>
      <c r="W113" s="1650"/>
      <c r="X113" s="1653"/>
      <c r="Z113" s="1644"/>
      <c r="AA113" s="256"/>
      <c r="AB113" s="1652"/>
      <c r="AC113" s="1652"/>
      <c r="AD113" s="1645"/>
      <c r="AE113" s="1648"/>
      <c r="AF113" s="1648"/>
      <c r="AG113" s="1648"/>
      <c r="AH113" s="1649"/>
      <c r="AI113" s="1650"/>
      <c r="AJ113" s="1653"/>
      <c r="AL113"/>
      <c r="AM113"/>
      <c r="AN113" s="2"/>
      <c r="AO113"/>
      <c r="AP113"/>
      <c r="AQ113"/>
      <c r="AR113" s="2"/>
      <c r="AS113" s="2"/>
      <c r="AT113"/>
      <c r="AU113" s="2"/>
      <c r="AV113" s="2"/>
      <c r="AW113" s="2"/>
      <c r="AX113" s="2"/>
      <c r="AY113" s="2"/>
      <c r="AZ113" s="2"/>
      <c r="BA113" s="2"/>
      <c r="BB113" s="2"/>
      <c r="BC113" s="2"/>
      <c r="BD113" s="2"/>
      <c r="BE113" s="2"/>
      <c r="BF113" s="2"/>
      <c r="BG113" s="2"/>
      <c r="BH113" s="2"/>
      <c r="BI113" s="2"/>
      <c r="BJ113" s="2"/>
      <c r="BK113" s="2"/>
      <c r="BL113" s="2"/>
      <c r="BM113" s="2"/>
      <c r="BN113" s="2"/>
      <c r="BO113" s="2"/>
      <c r="BP113" s="2"/>
      <c r="BQ113" s="2"/>
      <c r="BR113" s="2"/>
      <c r="BS113" s="2"/>
      <c r="BT113" s="2"/>
      <c r="BU113" s="2"/>
      <c r="BV113" s="2"/>
      <c r="BW113" s="2"/>
      <c r="BX113" s="2"/>
      <c r="BY113" s="2"/>
      <c r="BZ113" s="2"/>
      <c r="CA113" s="2"/>
      <c r="CB113" s="2"/>
      <c r="CC113" s="2"/>
      <c r="CD113" s="2"/>
      <c r="CE113" s="2"/>
      <c r="CF113" s="2"/>
      <c r="CG113" s="2"/>
      <c r="CH113" s="2"/>
      <c r="CI113" s="2"/>
      <c r="CJ113" s="2"/>
      <c r="CK113" s="2"/>
      <c r="CL113" s="2"/>
      <c r="CM113" s="2"/>
      <c r="CN113" s="2"/>
      <c r="CO113" s="2"/>
      <c r="CP113" s="2"/>
      <c r="CQ113" s="2"/>
      <c r="CR113" s="2"/>
      <c r="CS113" s="2"/>
      <c r="CT113" s="2"/>
      <c r="CU113" s="2"/>
      <c r="CV113" s="2"/>
      <c r="CW113" s="2"/>
      <c r="CX113" s="2"/>
      <c r="CY113" s="2"/>
      <c r="CZ113" s="2"/>
      <c r="DA113" s="2"/>
      <c r="DB113" s="2"/>
      <c r="DC113" s="2"/>
      <c r="DD113" s="2"/>
      <c r="DE113" s="2"/>
      <c r="DF113" s="2"/>
      <c r="DG113" s="2"/>
      <c r="DH113" s="2"/>
      <c r="DI113" s="2"/>
      <c r="DJ113" s="2"/>
      <c r="DK113" s="2"/>
      <c r="DL113" s="2"/>
      <c r="DM113" s="2"/>
      <c r="DN113" s="2"/>
      <c r="DO113" s="2"/>
      <c r="DP113" s="6">
        <v>1</v>
      </c>
      <c r="DQ113" s="268"/>
      <c r="DR113" s="268"/>
    </row>
    <row r="114" spans="1:122" s="1" customFormat="1" ht="15.75" customHeight="1">
      <c r="A114"/>
      <c r="B114" s="1644"/>
      <c r="C114" s="256"/>
      <c r="D114" s="1645"/>
      <c r="E114" s="1646"/>
      <c r="F114" s="1647"/>
      <c r="G114" s="1648"/>
      <c r="H114" s="1648"/>
      <c r="I114" s="1648"/>
      <c r="J114" s="1649"/>
      <c r="K114" s="1650"/>
      <c r="L114" s="1651"/>
      <c r="N114" s="1644"/>
      <c r="O114" s="256"/>
      <c r="P114" s="1645"/>
      <c r="Q114" s="1646"/>
      <c r="R114" s="1647"/>
      <c r="S114" s="1647"/>
      <c r="T114" s="1647"/>
      <c r="U114" s="1648"/>
      <c r="V114" s="1649"/>
      <c r="W114" s="1650"/>
      <c r="X114" s="1651"/>
      <c r="Z114" s="1644"/>
      <c r="AA114" s="256"/>
      <c r="AB114" s="1645"/>
      <c r="AC114" s="1646"/>
      <c r="AD114" s="1647"/>
      <c r="AE114" s="1648"/>
      <c r="AF114" s="1648"/>
      <c r="AG114" s="1648"/>
      <c r="AH114" s="1649"/>
      <c r="AI114" s="1650"/>
      <c r="AJ114" s="1651"/>
      <c r="AL114"/>
      <c r="AM114"/>
      <c r="AN114" s="2"/>
      <c r="AO114"/>
      <c r="AP114"/>
      <c r="AQ114"/>
      <c r="AR114" s="2"/>
      <c r="AS114" s="2"/>
      <c r="AT114"/>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c r="BT114" s="2"/>
      <c r="BU114" s="2"/>
      <c r="BV114" s="2"/>
      <c r="BW114" s="2"/>
      <c r="BX114" s="2"/>
      <c r="BY114" s="2"/>
      <c r="BZ114" s="2"/>
      <c r="CA114" s="2"/>
      <c r="CB114" s="2"/>
      <c r="CC114" s="2"/>
      <c r="CD114" s="2"/>
      <c r="CE114" s="2"/>
      <c r="CF114" s="2"/>
      <c r="CG114" s="2"/>
      <c r="CH114" s="2"/>
      <c r="CI114" s="2"/>
      <c r="CJ114" s="2"/>
      <c r="CK114" s="2"/>
      <c r="CL114" s="2"/>
      <c r="CM114" s="2"/>
      <c r="CN114" s="2"/>
      <c r="CO114" s="2"/>
      <c r="CP114" s="2"/>
      <c r="CQ114" s="2"/>
      <c r="CR114" s="2"/>
      <c r="CS114" s="2"/>
      <c r="CT114" s="2"/>
      <c r="CU114" s="2"/>
      <c r="CV114" s="2"/>
      <c r="CW114" s="2"/>
      <c r="CX114" s="2"/>
      <c r="CY114" s="2"/>
      <c r="CZ114" s="2"/>
      <c r="DA114" s="2"/>
      <c r="DB114" s="2"/>
      <c r="DC114" s="2"/>
      <c r="DD114" s="2"/>
      <c r="DE114" s="2"/>
      <c r="DF114" s="2"/>
      <c r="DG114" s="2"/>
      <c r="DH114" s="2"/>
      <c r="DI114" s="2"/>
      <c r="DJ114" s="2"/>
      <c r="DK114" s="2"/>
      <c r="DL114" s="2"/>
      <c r="DM114" s="2"/>
      <c r="DN114" s="2"/>
      <c r="DO114" s="2"/>
      <c r="DP114" s="6">
        <v>1</v>
      </c>
      <c r="DQ114" s="268"/>
      <c r="DR114" s="268"/>
    </row>
    <row r="115" spans="1:122" s="1" customFormat="1" ht="15.75">
      <c r="A115"/>
      <c r="B115" s="1644"/>
      <c r="C115" s="256"/>
      <c r="D115" s="1652"/>
      <c r="E115" s="1652"/>
      <c r="F115" s="1645"/>
      <c r="G115" s="1648"/>
      <c r="H115" s="1648"/>
      <c r="I115" s="1648"/>
      <c r="J115" s="1649"/>
      <c r="K115" s="1650"/>
      <c r="L115" s="1653"/>
      <c r="N115" s="1644"/>
      <c r="O115" s="256"/>
      <c r="P115" s="1652"/>
      <c r="Q115" s="1652"/>
      <c r="R115" s="1645"/>
      <c r="S115" s="1645"/>
      <c r="T115" s="1645"/>
      <c r="U115" s="1648"/>
      <c r="V115" s="1649"/>
      <c r="W115" s="1650"/>
      <c r="X115" s="1653"/>
      <c r="Z115" s="1644"/>
      <c r="AA115" s="256"/>
      <c r="AB115" s="1652"/>
      <c r="AC115" s="1652"/>
      <c r="AD115" s="1645"/>
      <c r="AE115" s="1648"/>
      <c r="AF115" s="1648"/>
      <c r="AG115" s="1648"/>
      <c r="AH115" s="1649"/>
      <c r="AI115" s="1650"/>
      <c r="AJ115" s="1653"/>
      <c r="AL115"/>
      <c r="AM115"/>
      <c r="AN115" s="2"/>
      <c r="AO115"/>
      <c r="AP115"/>
      <c r="AQ115"/>
      <c r="AR115" s="2"/>
      <c r="AS115" s="2"/>
      <c r="AT115"/>
      <c r="AU115" s="2"/>
      <c r="AV115" s="2"/>
      <c r="AW115" s="2"/>
      <c r="AX115" s="2"/>
      <c r="AY115" s="2"/>
      <c r="AZ115" s="2"/>
      <c r="BA115" s="2"/>
      <c r="BB115" s="2"/>
      <c r="BC115" s="2"/>
      <c r="BD115" s="2"/>
      <c r="BE115" s="2"/>
      <c r="BF115" s="2"/>
      <c r="BG115" s="2"/>
      <c r="BH115" s="2"/>
      <c r="BI115" s="2"/>
      <c r="BJ115" s="2"/>
      <c r="BK115" s="2"/>
      <c r="BL115" s="2"/>
      <c r="BM115" s="2"/>
      <c r="BN115" s="2"/>
      <c r="BO115" s="2"/>
      <c r="BP115" s="2"/>
      <c r="BQ115" s="2"/>
      <c r="BR115" s="2"/>
      <c r="BS115" s="2"/>
      <c r="BT115" s="2"/>
      <c r="BU115" s="2"/>
      <c r="BV115" s="2"/>
      <c r="BW115" s="2"/>
      <c r="BX115" s="2"/>
      <c r="BY115" s="2"/>
      <c r="BZ115" s="2"/>
      <c r="CA115" s="2"/>
      <c r="CB115" s="2"/>
      <c r="CC115" s="2"/>
      <c r="CD115" s="2"/>
      <c r="CE115" s="2"/>
      <c r="CF115" s="2"/>
      <c r="CG115" s="2"/>
      <c r="CH115" s="2"/>
      <c r="CI115" s="2"/>
      <c r="CJ115" s="2"/>
      <c r="CK115" s="2"/>
      <c r="CL115" s="2"/>
      <c r="CM115" s="2"/>
      <c r="CN115" s="2"/>
      <c r="CO115" s="2"/>
      <c r="CP115" s="2"/>
      <c r="CQ115" s="2"/>
      <c r="CR115" s="2"/>
      <c r="CS115" s="2"/>
      <c r="CT115" s="2"/>
      <c r="CU115" s="2"/>
      <c r="CV115" s="2"/>
      <c r="CW115" s="2"/>
      <c r="CX115" s="2"/>
      <c r="CY115" s="2"/>
      <c r="CZ115" s="2"/>
      <c r="DA115" s="2"/>
      <c r="DB115" s="2"/>
      <c r="DC115" s="2"/>
      <c r="DD115" s="2"/>
      <c r="DE115" s="2"/>
      <c r="DF115" s="2"/>
      <c r="DG115" s="2"/>
      <c r="DH115" s="2"/>
      <c r="DI115" s="2"/>
      <c r="DJ115" s="2"/>
      <c r="DK115" s="2"/>
      <c r="DL115" s="2"/>
      <c r="DM115" s="2"/>
      <c r="DN115" s="2"/>
      <c r="DO115" s="2"/>
      <c r="DP115" s="6">
        <v>1</v>
      </c>
      <c r="DQ115" s="268"/>
      <c r="DR115" s="268"/>
    </row>
    <row r="116" spans="1:122" s="1" customFormat="1" ht="15.75">
      <c r="A116"/>
      <c r="B116" s="1644"/>
      <c r="C116" s="256"/>
      <c r="D116" s="1645"/>
      <c r="E116" s="1646"/>
      <c r="F116" s="1647"/>
      <c r="G116" s="1648"/>
      <c r="H116" s="1648"/>
      <c r="I116" s="1648"/>
      <c r="J116" s="1649"/>
      <c r="K116" s="1650"/>
      <c r="L116" s="1651"/>
      <c r="N116" s="1644"/>
      <c r="O116" s="256"/>
      <c r="P116" s="1645"/>
      <c r="Q116" s="1646"/>
      <c r="R116" s="1647"/>
      <c r="S116" s="1647"/>
      <c r="T116" s="1647"/>
      <c r="U116" s="1648"/>
      <c r="V116" s="1649"/>
      <c r="W116" s="1650"/>
      <c r="X116" s="1651"/>
      <c r="Z116" s="1644"/>
      <c r="AA116" s="256"/>
      <c r="AB116" s="1645"/>
      <c r="AC116" s="1646"/>
      <c r="AD116" s="1647"/>
      <c r="AE116" s="1648"/>
      <c r="AF116" s="1648"/>
      <c r="AG116" s="1648"/>
      <c r="AH116" s="1649"/>
      <c r="AI116" s="1650"/>
      <c r="AJ116" s="1651"/>
      <c r="AL116"/>
      <c r="AM116"/>
      <c r="AN116" s="2"/>
      <c r="AO116"/>
      <c r="AP116"/>
      <c r="AQ116"/>
      <c r="AR116" s="2"/>
      <c r="AS116" s="2"/>
      <c r="AT116"/>
      <c r="AU116" s="2"/>
      <c r="AV116" s="2"/>
      <c r="AW116" s="2"/>
      <c r="AX116" s="2"/>
      <c r="AY116" s="2"/>
      <c r="AZ116" s="2"/>
      <c r="BA116" s="2"/>
      <c r="BB116" s="2"/>
      <c r="BC116" s="2"/>
      <c r="BD116" s="2"/>
      <c r="BE116" s="2"/>
      <c r="BF116" s="2"/>
      <c r="BG116" s="2"/>
      <c r="BH116" s="2"/>
      <c r="BI116" s="2"/>
      <c r="BJ116" s="2"/>
      <c r="BK116" s="2"/>
      <c r="BL116" s="2"/>
      <c r="BM116" s="2"/>
      <c r="BN116" s="2"/>
      <c r="BO116" s="2"/>
      <c r="BP116" s="2"/>
      <c r="BQ116" s="2"/>
      <c r="BR116" s="2"/>
      <c r="BS116" s="2"/>
      <c r="BT116" s="2"/>
      <c r="BU116" s="2"/>
      <c r="BV116" s="2"/>
      <c r="BW116" s="2"/>
      <c r="BX116" s="2"/>
      <c r="BY116" s="2"/>
      <c r="BZ116" s="2"/>
      <c r="CA116" s="2"/>
      <c r="CB116" s="2"/>
      <c r="CC116" s="2"/>
      <c r="CD116" s="2"/>
      <c r="CE116" s="2"/>
      <c r="CF116" s="2"/>
      <c r="CG116" s="2"/>
      <c r="CH116" s="2"/>
      <c r="CI116" s="2"/>
      <c r="CJ116" s="2"/>
      <c r="CK116" s="2"/>
      <c r="CL116" s="2"/>
      <c r="CM116" s="2"/>
      <c r="CN116" s="2"/>
      <c r="CO116" s="2"/>
      <c r="CP116" s="2"/>
      <c r="CQ116" s="2"/>
      <c r="CR116" s="2"/>
      <c r="CS116" s="2"/>
      <c r="CT116" s="2"/>
      <c r="CU116" s="2"/>
      <c r="CV116" s="2"/>
      <c r="CW116" s="2"/>
      <c r="CX116" s="2"/>
      <c r="CY116" s="2"/>
      <c r="CZ116" s="2"/>
      <c r="DA116" s="2"/>
      <c r="DB116" s="2"/>
      <c r="DC116" s="2"/>
      <c r="DD116" s="2"/>
      <c r="DE116" s="2"/>
      <c r="DF116" s="2"/>
      <c r="DG116" s="2"/>
      <c r="DH116" s="2"/>
      <c r="DI116" s="2"/>
      <c r="DJ116" s="2"/>
      <c r="DK116" s="2"/>
      <c r="DL116" s="2"/>
      <c r="DM116" s="2"/>
      <c r="DN116" s="2"/>
      <c r="DO116" s="2"/>
      <c r="DP116" s="6">
        <v>1</v>
      </c>
      <c r="DQ116" s="268"/>
      <c r="DR116" s="268"/>
    </row>
    <row r="117" spans="1:122" s="1" customFormat="1" ht="15.75" customHeight="1">
      <c r="A117"/>
      <c r="B117" s="1644"/>
      <c r="C117" s="256"/>
      <c r="D117" s="1652"/>
      <c r="E117" s="1652"/>
      <c r="F117" s="1645"/>
      <c r="G117" s="1648"/>
      <c r="H117" s="1648"/>
      <c r="I117" s="1648"/>
      <c r="J117" s="1649"/>
      <c r="K117" s="1650"/>
      <c r="L117" s="1653"/>
      <c r="N117" s="1644"/>
      <c r="O117" s="256"/>
      <c r="P117" s="1652"/>
      <c r="Q117" s="1652"/>
      <c r="R117" s="1645"/>
      <c r="S117" s="1645"/>
      <c r="T117" s="1645"/>
      <c r="U117" s="1648"/>
      <c r="V117" s="1649"/>
      <c r="W117" s="1650"/>
      <c r="X117" s="1653"/>
      <c r="Z117" s="1644"/>
      <c r="AA117" s="256"/>
      <c r="AB117" s="1652"/>
      <c r="AC117" s="1652"/>
      <c r="AD117" s="1645"/>
      <c r="AE117" s="1648"/>
      <c r="AF117" s="1648"/>
      <c r="AG117" s="1648"/>
      <c r="AH117" s="1649"/>
      <c r="AI117" s="1650"/>
      <c r="AJ117" s="1653"/>
      <c r="AL117"/>
      <c r="AM117"/>
      <c r="AN117" s="2"/>
      <c r="AO117"/>
      <c r="AP117"/>
      <c r="AQ117"/>
      <c r="AR117" s="2"/>
      <c r="AS117" s="2"/>
      <c r="AT117"/>
      <c r="AU117" s="2"/>
      <c r="AV117" s="2"/>
      <c r="AW117" s="2"/>
      <c r="AX117" s="2"/>
      <c r="AY117" s="2"/>
      <c r="AZ117" s="2"/>
      <c r="BA117" s="2"/>
      <c r="BB117" s="2"/>
      <c r="BC117" s="2"/>
      <c r="BD117" s="2"/>
      <c r="BE117" s="2"/>
      <c r="BF117" s="2"/>
      <c r="BG117" s="2"/>
      <c r="BH117" s="2"/>
      <c r="BI117" s="2"/>
      <c r="BJ117" s="2"/>
      <c r="BK117" s="2"/>
      <c r="BL117" s="2"/>
      <c r="BM117" s="2"/>
      <c r="BN117" s="2"/>
      <c r="BO117" s="2"/>
      <c r="BP117" s="2"/>
      <c r="BQ117" s="2"/>
      <c r="BR117" s="2"/>
      <c r="BS117" s="2"/>
      <c r="BT117" s="2"/>
      <c r="BU117" s="2"/>
      <c r="BV117" s="2"/>
      <c r="BW117" s="2"/>
      <c r="BX117" s="2"/>
      <c r="BY117" s="2"/>
      <c r="BZ117" s="2"/>
      <c r="CA117" s="2"/>
      <c r="CB117" s="2"/>
      <c r="CC117" s="2"/>
      <c r="CD117" s="2"/>
      <c r="CE117" s="2"/>
      <c r="CF117" s="2"/>
      <c r="CG117" s="2"/>
      <c r="CH117" s="2"/>
      <c r="CI117" s="2"/>
      <c r="CJ117" s="2"/>
      <c r="CK117" s="2"/>
      <c r="CL117" s="2"/>
      <c r="CM117" s="2"/>
      <c r="CN117" s="2"/>
      <c r="CO117" s="2"/>
      <c r="CP117" s="2"/>
      <c r="CQ117" s="2"/>
      <c r="CR117" s="2"/>
      <c r="CS117" s="2"/>
      <c r="CT117" s="2"/>
      <c r="CU117" s="2"/>
      <c r="CV117" s="2"/>
      <c r="CW117" s="2"/>
      <c r="CX117" s="2"/>
      <c r="CY117" s="2"/>
      <c r="CZ117" s="2"/>
      <c r="DA117" s="2"/>
      <c r="DB117" s="2"/>
      <c r="DC117" s="2"/>
      <c r="DD117" s="2"/>
      <c r="DE117" s="2"/>
      <c r="DF117" s="2"/>
      <c r="DG117" s="2"/>
      <c r="DH117" s="2"/>
      <c r="DI117" s="2"/>
      <c r="DJ117" s="2"/>
      <c r="DK117" s="2"/>
      <c r="DL117" s="2"/>
      <c r="DM117" s="2"/>
      <c r="DN117" s="2"/>
      <c r="DO117" s="2"/>
      <c r="DP117" s="6">
        <v>1</v>
      </c>
      <c r="DQ117" s="268"/>
      <c r="DR117" s="268"/>
    </row>
    <row r="118" spans="1:122" s="1" customFormat="1" ht="15.75">
      <c r="A118"/>
      <c r="B118" s="1644"/>
      <c r="C118" s="256"/>
      <c r="D118" s="1645"/>
      <c r="E118" s="1646"/>
      <c r="F118" s="1647"/>
      <c r="G118" s="1648"/>
      <c r="H118" s="1648"/>
      <c r="I118" s="1648"/>
      <c r="J118" s="1649"/>
      <c r="K118" s="1650"/>
      <c r="L118" s="1651"/>
      <c r="N118" s="1644"/>
      <c r="O118" s="256"/>
      <c r="P118" s="1645"/>
      <c r="Q118" s="1646"/>
      <c r="R118" s="1647"/>
      <c r="S118" s="1647"/>
      <c r="T118" s="1647"/>
      <c r="U118" s="1648"/>
      <c r="V118" s="1649"/>
      <c r="W118" s="1650"/>
      <c r="X118" s="1651"/>
      <c r="Z118" s="1644"/>
      <c r="AA118" s="256"/>
      <c r="AB118" s="1645"/>
      <c r="AC118" s="1646"/>
      <c r="AD118" s="1647"/>
      <c r="AE118" s="1648"/>
      <c r="AF118" s="1648"/>
      <c r="AG118" s="1648"/>
      <c r="AH118" s="1649"/>
      <c r="AI118" s="1650"/>
      <c r="AJ118" s="1651"/>
      <c r="AL118"/>
      <c r="AM118"/>
      <c r="AN118" s="2"/>
      <c r="AO118"/>
      <c r="AP118"/>
      <c r="AQ118"/>
      <c r="AR118" s="2"/>
      <c r="AS118" s="2"/>
      <c r="AT118"/>
      <c r="AU118" s="2"/>
      <c r="AV118" s="2"/>
      <c r="AW118" s="2"/>
      <c r="AX118" s="2"/>
      <c r="AY118" s="2"/>
      <c r="AZ118" s="2"/>
      <c r="BA118" s="2"/>
      <c r="BB118" s="2"/>
      <c r="BC118" s="2"/>
      <c r="BD118" s="2"/>
      <c r="BE118" s="2"/>
      <c r="BF118" s="2"/>
      <c r="BG118" s="2"/>
      <c r="BH118" s="2"/>
      <c r="BI118" s="2"/>
      <c r="BJ118" s="2"/>
      <c r="BK118" s="2"/>
      <c r="BL118" s="2"/>
      <c r="BM118" s="2"/>
      <c r="BN118" s="2"/>
      <c r="BO118" s="2"/>
      <c r="BP118" s="2"/>
      <c r="BQ118" s="2"/>
      <c r="BR118" s="2"/>
      <c r="BS118" s="2"/>
      <c r="BT118" s="2"/>
      <c r="BU118" s="2"/>
      <c r="BV118" s="2"/>
      <c r="BW118" s="2"/>
      <c r="BX118" s="2"/>
      <c r="BY118" s="2"/>
      <c r="BZ118" s="2"/>
      <c r="CA118" s="2"/>
      <c r="CB118" s="2"/>
      <c r="CC118" s="2"/>
      <c r="CD118" s="2"/>
      <c r="CE118" s="2"/>
      <c r="CF118" s="2"/>
      <c r="CG118" s="2"/>
      <c r="CH118" s="2"/>
      <c r="CI118" s="2"/>
      <c r="CJ118" s="2"/>
      <c r="CK118" s="2"/>
      <c r="CL118" s="2"/>
      <c r="CM118" s="2"/>
      <c r="CN118" s="2"/>
      <c r="CO118" s="2"/>
      <c r="CP118" s="2"/>
      <c r="CQ118" s="2"/>
      <c r="CR118" s="2"/>
      <c r="CS118" s="2"/>
      <c r="CT118" s="2"/>
      <c r="CU118" s="2"/>
      <c r="CV118" s="2"/>
      <c r="CW118" s="2"/>
      <c r="CX118" s="2"/>
      <c r="CY118" s="2"/>
      <c r="CZ118" s="2"/>
      <c r="DA118" s="2"/>
      <c r="DB118" s="2"/>
      <c r="DC118" s="2"/>
      <c r="DD118" s="2"/>
      <c r="DE118" s="2"/>
      <c r="DF118" s="2"/>
      <c r="DG118" s="2"/>
      <c r="DH118" s="2"/>
      <c r="DI118" s="2"/>
      <c r="DJ118" s="2"/>
      <c r="DK118" s="2"/>
      <c r="DL118" s="2"/>
      <c r="DM118" s="2"/>
      <c r="DN118" s="2"/>
      <c r="DO118" s="2"/>
      <c r="DP118" s="6">
        <v>1</v>
      </c>
      <c r="DQ118" s="268"/>
      <c r="DR118" s="268"/>
    </row>
    <row r="119" spans="1:122" s="1" customFormat="1" ht="15.75">
      <c r="A119"/>
      <c r="B119" s="1644"/>
      <c r="C119" s="256"/>
      <c r="D119" s="1652"/>
      <c r="E119" s="1652"/>
      <c r="F119" s="1645"/>
      <c r="G119" s="1648"/>
      <c r="H119" s="1648"/>
      <c r="I119" s="1648"/>
      <c r="J119" s="1649"/>
      <c r="K119" s="1650"/>
      <c r="L119" s="1653"/>
      <c r="N119" s="1644"/>
      <c r="O119" s="256"/>
      <c r="P119" s="1652"/>
      <c r="Q119" s="1652"/>
      <c r="R119" s="1645"/>
      <c r="S119" s="1645"/>
      <c r="T119" s="1645"/>
      <c r="U119" s="1648"/>
      <c r="V119" s="1649"/>
      <c r="W119" s="1650"/>
      <c r="X119" s="1653"/>
      <c r="Z119" s="1644"/>
      <c r="AA119" s="256"/>
      <c r="AB119" s="1652"/>
      <c r="AC119" s="1652"/>
      <c r="AD119" s="1645"/>
      <c r="AE119" s="1648"/>
      <c r="AF119" s="1648"/>
      <c r="AG119" s="1648"/>
      <c r="AH119" s="1649"/>
      <c r="AI119" s="1650"/>
      <c r="AJ119" s="1653"/>
      <c r="AL119"/>
      <c r="AM119"/>
      <c r="AN119" s="2"/>
      <c r="AO119"/>
      <c r="AP119"/>
      <c r="AQ119"/>
      <c r="AR119" s="2"/>
      <c r="AS119" s="2"/>
      <c r="AT119"/>
      <c r="AU119" s="2"/>
      <c r="AV119" s="2"/>
      <c r="AW119" s="2"/>
      <c r="AX119" s="2"/>
      <c r="AY119" s="2"/>
      <c r="AZ119" s="2"/>
      <c r="BA119" s="2"/>
      <c r="BB119" s="2"/>
      <c r="BC119" s="2"/>
      <c r="BD119" s="2"/>
      <c r="BE119" s="2"/>
      <c r="BF119" s="2"/>
      <c r="BG119" s="2"/>
      <c r="BH119" s="2"/>
      <c r="BI119" s="2"/>
      <c r="BJ119" s="2"/>
      <c r="BK119" s="2"/>
      <c r="BL119" s="2"/>
      <c r="BM119" s="2"/>
      <c r="BN119" s="2"/>
      <c r="BO119" s="2"/>
      <c r="BP119" s="2"/>
      <c r="BQ119" s="2"/>
      <c r="BR119" s="2"/>
      <c r="BS119" s="2"/>
      <c r="BT119" s="2"/>
      <c r="BU119" s="2"/>
      <c r="BV119" s="2"/>
      <c r="BW119" s="2"/>
      <c r="BX119" s="2"/>
      <c r="BY119" s="2"/>
      <c r="BZ119" s="2"/>
      <c r="CA119" s="2"/>
      <c r="CB119" s="2"/>
      <c r="CC119" s="2"/>
      <c r="CD119" s="2"/>
      <c r="CE119" s="2"/>
      <c r="CF119" s="2"/>
      <c r="CG119" s="2"/>
      <c r="CH119" s="2"/>
      <c r="CI119" s="2"/>
      <c r="CJ119" s="2"/>
      <c r="CK119" s="2"/>
      <c r="CL119" s="2"/>
      <c r="CM119" s="2"/>
      <c r="CN119" s="2"/>
      <c r="CO119" s="2"/>
      <c r="CP119" s="2"/>
      <c r="CQ119" s="2"/>
      <c r="CR119" s="2"/>
      <c r="CS119" s="2"/>
      <c r="CT119" s="2"/>
      <c r="CU119" s="2"/>
      <c r="CV119" s="2"/>
      <c r="CW119" s="2"/>
      <c r="CX119" s="2"/>
      <c r="CY119" s="2"/>
      <c r="CZ119" s="2"/>
      <c r="DA119" s="2"/>
      <c r="DB119" s="2"/>
      <c r="DC119" s="2"/>
      <c r="DD119" s="2"/>
      <c r="DE119" s="2"/>
      <c r="DF119" s="2"/>
      <c r="DG119" s="2"/>
      <c r="DH119" s="2"/>
      <c r="DI119" s="2"/>
      <c r="DJ119" s="2"/>
      <c r="DK119" s="2"/>
      <c r="DL119" s="2"/>
      <c r="DM119" s="2"/>
      <c r="DN119" s="2"/>
      <c r="DO119" s="2"/>
      <c r="DP119" s="6">
        <v>1</v>
      </c>
      <c r="DQ119" s="268"/>
      <c r="DR119" s="268"/>
    </row>
    <row r="120" spans="1:122" s="1" customFormat="1" ht="15.75" customHeight="1">
      <c r="A120"/>
      <c r="B120" s="1644"/>
      <c r="C120" s="256"/>
      <c r="D120" s="1645"/>
      <c r="E120" s="1646"/>
      <c r="F120" s="1647"/>
      <c r="G120" s="1648"/>
      <c r="H120" s="1648"/>
      <c r="I120" s="1648"/>
      <c r="J120" s="1649"/>
      <c r="K120" s="1650"/>
      <c r="L120" s="1651"/>
      <c r="N120" s="1644"/>
      <c r="O120" s="256"/>
      <c r="P120" s="1645"/>
      <c r="Q120" s="1646"/>
      <c r="R120" s="1647"/>
      <c r="S120" s="1647"/>
      <c r="T120" s="1647"/>
      <c r="U120" s="1648"/>
      <c r="V120" s="1649"/>
      <c r="W120" s="1650"/>
      <c r="X120" s="1651"/>
      <c r="Z120" s="1644"/>
      <c r="AA120" s="256"/>
      <c r="AB120" s="1645"/>
      <c r="AC120" s="1646"/>
      <c r="AD120" s="1647"/>
      <c r="AE120" s="1648"/>
      <c r="AF120" s="1648"/>
      <c r="AG120" s="1648"/>
      <c r="AH120" s="1649"/>
      <c r="AI120" s="1650"/>
      <c r="AJ120" s="1651"/>
      <c r="AL120"/>
      <c r="AM120"/>
      <c r="AN120" s="2"/>
      <c r="AO120"/>
      <c r="AP120"/>
      <c r="AQ120"/>
      <c r="AR120" s="2"/>
      <c r="AS120" s="2"/>
      <c r="AT120"/>
      <c r="AU120" s="2"/>
      <c r="AV120" s="2"/>
      <c r="AW120" s="2"/>
      <c r="AX120" s="2"/>
      <c r="AY120" s="2"/>
      <c r="AZ120" s="2"/>
      <c r="BA120" s="2"/>
      <c r="BB120" s="2"/>
      <c r="BC120" s="2"/>
      <c r="BD120" s="2"/>
      <c r="BE120" s="2"/>
      <c r="BF120" s="2"/>
      <c r="BG120" s="2"/>
      <c r="BH120" s="2"/>
      <c r="BI120" s="2"/>
      <c r="BJ120" s="2"/>
      <c r="BK120" s="2"/>
      <c r="BL120" s="2"/>
      <c r="BM120" s="2"/>
      <c r="BN120" s="2"/>
      <c r="BO120" s="2"/>
      <c r="BP120" s="2"/>
      <c r="BQ120" s="2"/>
      <c r="BR120" s="2"/>
      <c r="BS120" s="2"/>
      <c r="BT120" s="2"/>
      <c r="BU120" s="2"/>
      <c r="BV120" s="2"/>
      <c r="BW120" s="2"/>
      <c r="BX120" s="2"/>
      <c r="BY120" s="2"/>
      <c r="BZ120" s="2"/>
      <c r="CA120" s="2"/>
      <c r="CB120" s="2"/>
      <c r="CC120" s="2"/>
      <c r="CD120" s="2"/>
      <c r="CE120" s="2"/>
      <c r="CF120" s="2"/>
      <c r="CG120" s="2"/>
      <c r="CH120" s="2"/>
      <c r="CI120" s="2"/>
      <c r="CJ120" s="2"/>
      <c r="CK120" s="2"/>
      <c r="CL120" s="2"/>
      <c r="CM120" s="2"/>
      <c r="CN120" s="2"/>
      <c r="CO120" s="2"/>
      <c r="CP120" s="2"/>
      <c r="CQ120" s="2"/>
      <c r="CR120" s="2"/>
      <c r="CS120" s="2"/>
      <c r="CT120" s="2"/>
      <c r="CU120" s="2"/>
      <c r="CV120" s="2"/>
      <c r="CW120" s="2"/>
      <c r="CX120" s="2"/>
      <c r="CY120" s="2"/>
      <c r="CZ120" s="2"/>
      <c r="DA120" s="2"/>
      <c r="DB120" s="2"/>
      <c r="DC120" s="2"/>
      <c r="DD120" s="2"/>
      <c r="DE120" s="2"/>
      <c r="DF120" s="2"/>
      <c r="DG120" s="2"/>
      <c r="DH120" s="2"/>
      <c r="DI120" s="2"/>
      <c r="DJ120" s="2"/>
      <c r="DK120" s="2"/>
      <c r="DL120" s="2"/>
      <c r="DM120" s="2"/>
      <c r="DN120" s="2"/>
      <c r="DO120" s="2"/>
      <c r="DP120" s="6">
        <v>1</v>
      </c>
      <c r="DQ120" s="268"/>
      <c r="DR120" s="268"/>
    </row>
    <row r="121" spans="1:122" s="1" customFormat="1" ht="15.75" customHeight="1">
      <c r="A121"/>
      <c r="B121" s="1644"/>
      <c r="C121" s="256"/>
      <c r="D121" s="1652"/>
      <c r="E121" s="1652"/>
      <c r="F121" s="1645"/>
      <c r="G121" s="1648"/>
      <c r="H121" s="1648"/>
      <c r="I121" s="1648"/>
      <c r="J121" s="1649"/>
      <c r="K121" s="1650"/>
      <c r="L121" s="1653"/>
      <c r="N121" s="1644"/>
      <c r="O121" s="256"/>
      <c r="P121" s="1652"/>
      <c r="Q121" s="1652"/>
      <c r="R121" s="1645"/>
      <c r="S121" s="1645"/>
      <c r="T121" s="1645"/>
      <c r="U121" s="1648"/>
      <c r="V121" s="1649"/>
      <c r="W121" s="1650"/>
      <c r="X121" s="1653"/>
      <c r="Z121" s="1644"/>
      <c r="AA121" s="256"/>
      <c r="AB121" s="1652"/>
      <c r="AC121" s="1652"/>
      <c r="AD121" s="1645"/>
      <c r="AE121" s="1648"/>
      <c r="AF121" s="1648"/>
      <c r="AG121" s="1648"/>
      <c r="AH121" s="1649"/>
      <c r="AI121" s="1650"/>
      <c r="AJ121" s="1653"/>
      <c r="AL121"/>
      <c r="AM121" s="2"/>
      <c r="AN121" s="2"/>
      <c r="AO121"/>
      <c r="AP121"/>
      <c r="AQ121"/>
      <c r="AR121" s="2"/>
      <c r="AS121" s="2"/>
      <c r="AT121"/>
      <c r="AU121" s="2"/>
      <c r="AV121" s="2"/>
      <c r="AW121" s="2"/>
      <c r="AX121" s="2"/>
      <c r="AY121" s="2"/>
      <c r="AZ121" s="2"/>
      <c r="BA121" s="2"/>
      <c r="BB121" s="2"/>
      <c r="BC121" s="2"/>
      <c r="BD121" s="2"/>
      <c r="BE121" s="2"/>
      <c r="BF121" s="2"/>
      <c r="BG121" s="2"/>
      <c r="BH121" s="2"/>
      <c r="BI121" s="2"/>
      <c r="BJ121" s="2"/>
      <c r="BK121" s="2"/>
      <c r="BL121" s="2"/>
      <c r="BM121" s="2"/>
      <c r="BN121" s="2"/>
      <c r="BO121" s="2"/>
      <c r="BP121" s="2"/>
      <c r="BQ121" s="2"/>
      <c r="BR121" s="2"/>
      <c r="BS121" s="2"/>
      <c r="BT121" s="2"/>
      <c r="BU121" s="2"/>
      <c r="BV121" s="2"/>
      <c r="BW121" s="2"/>
      <c r="BX121" s="2"/>
      <c r="BY121" s="2"/>
      <c r="BZ121" s="2"/>
      <c r="CA121" s="2"/>
      <c r="CB121" s="2"/>
      <c r="CC121" s="2"/>
      <c r="CD121" s="2"/>
      <c r="CE121" s="2"/>
      <c r="CF121" s="2"/>
      <c r="CG121" s="2"/>
      <c r="CH121" s="2"/>
      <c r="CI121" s="2"/>
      <c r="CJ121" s="2"/>
      <c r="CK121" s="2"/>
      <c r="CL121" s="2"/>
      <c r="CM121" s="2"/>
      <c r="CN121" s="2"/>
      <c r="CO121" s="2"/>
      <c r="CP121" s="2"/>
      <c r="CQ121" s="2"/>
      <c r="CR121" s="2"/>
      <c r="CS121" s="2"/>
      <c r="CT121" s="2"/>
      <c r="CU121" s="2"/>
      <c r="CV121" s="2"/>
      <c r="CW121" s="2"/>
      <c r="CX121" s="2"/>
      <c r="CY121" s="2"/>
      <c r="CZ121" s="2"/>
      <c r="DA121" s="2"/>
      <c r="DB121" s="2"/>
      <c r="DC121" s="2"/>
      <c r="DD121" s="2"/>
      <c r="DE121" s="2"/>
      <c r="DF121" s="2"/>
      <c r="DG121" s="2"/>
      <c r="DH121" s="2"/>
      <c r="DI121" s="2"/>
      <c r="DJ121" s="2"/>
      <c r="DK121" s="2"/>
      <c r="DL121" s="2"/>
      <c r="DM121" s="2"/>
      <c r="DN121" s="2"/>
      <c r="DO121" s="2"/>
      <c r="DP121" s="6">
        <v>1</v>
      </c>
      <c r="DQ121" s="268"/>
      <c r="DR121" s="268"/>
    </row>
    <row r="122" spans="1:122" s="1" customFormat="1" ht="15" customHeight="1">
      <c r="A122"/>
      <c r="B122" s="1644"/>
      <c r="C122" s="256"/>
      <c r="D122" s="1645"/>
      <c r="E122" s="1646"/>
      <c r="F122" s="1647"/>
      <c r="G122" s="1648"/>
      <c r="H122" s="1648"/>
      <c r="I122" s="1648"/>
      <c r="J122" s="1649"/>
      <c r="K122" s="1650"/>
      <c r="L122" s="1651"/>
      <c r="N122" s="1644"/>
      <c r="O122" s="256"/>
      <c r="P122" s="1645"/>
      <c r="Q122" s="1646"/>
      <c r="R122" s="1647"/>
      <c r="S122" s="1647"/>
      <c r="T122" s="1647"/>
      <c r="U122" s="1648"/>
      <c r="V122" s="1649"/>
      <c r="W122" s="1650"/>
      <c r="X122" s="1651"/>
      <c r="Z122" s="1644"/>
      <c r="AA122" s="256"/>
      <c r="AB122" s="1645"/>
      <c r="AC122" s="1646"/>
      <c r="AD122" s="1647"/>
      <c r="AE122" s="1648"/>
      <c r="AF122" s="1648"/>
      <c r="AG122" s="1648"/>
      <c r="AH122" s="1649"/>
      <c r="AI122" s="1650"/>
      <c r="AJ122" s="1651"/>
      <c r="AL122"/>
      <c r="AM122" s="2"/>
      <c r="AN122" s="2"/>
      <c r="AO122"/>
      <c r="AP122"/>
      <c r="AQ122"/>
      <c r="AR122" s="2"/>
      <c r="AS122" s="2"/>
      <c r="AT122"/>
      <c r="AU122" s="2"/>
      <c r="AV122" s="2"/>
      <c r="AW122" s="2"/>
      <c r="AX122" s="2"/>
      <c r="AY122" s="2"/>
      <c r="AZ122" s="2"/>
      <c r="BA122" s="2"/>
      <c r="BB122" s="2"/>
      <c r="BC122" s="2"/>
      <c r="BD122" s="2"/>
      <c r="BE122" s="2"/>
      <c r="BF122" s="2"/>
      <c r="BG122" s="2"/>
      <c r="BH122" s="2"/>
      <c r="BI122" s="2"/>
      <c r="BJ122" s="2"/>
      <c r="BK122" s="2"/>
      <c r="BL122" s="2"/>
      <c r="BM122" s="2"/>
      <c r="BN122" s="2"/>
      <c r="BO122" s="2"/>
      <c r="BP122" s="2"/>
      <c r="BQ122" s="2"/>
      <c r="BR122" s="2"/>
      <c r="BS122" s="2"/>
      <c r="BT122" s="2"/>
      <c r="BU122" s="2"/>
      <c r="BV122" s="2"/>
      <c r="BW122" s="2"/>
      <c r="BX122" s="2"/>
      <c r="BY122" s="2"/>
      <c r="BZ122" s="2"/>
      <c r="CA122" s="2"/>
      <c r="CB122" s="2"/>
      <c r="CC122" s="2"/>
      <c r="CD122" s="2"/>
      <c r="CE122" s="2"/>
      <c r="CF122" s="2"/>
      <c r="CG122" s="2"/>
      <c r="CH122" s="2"/>
      <c r="CI122" s="2"/>
      <c r="CJ122" s="2"/>
      <c r="CK122" s="2"/>
      <c r="CL122" s="2"/>
      <c r="CM122" s="2"/>
      <c r="CN122" s="2"/>
      <c r="CO122" s="2"/>
      <c r="CP122" s="2"/>
      <c r="CQ122" s="2"/>
      <c r="CR122" s="2"/>
      <c r="CS122" s="2"/>
      <c r="CT122" s="2"/>
      <c r="CU122" s="2"/>
      <c r="CV122" s="2"/>
      <c r="CW122" s="2"/>
      <c r="CX122" s="2"/>
      <c r="CY122" s="2"/>
      <c r="CZ122" s="2"/>
      <c r="DA122" s="2"/>
      <c r="DB122" s="2"/>
      <c r="DC122" s="2"/>
      <c r="DD122" s="2"/>
      <c r="DE122" s="2"/>
      <c r="DF122" s="2"/>
      <c r="DG122" s="2"/>
      <c r="DH122" s="2"/>
      <c r="DI122" s="2"/>
      <c r="DJ122" s="2"/>
      <c r="DK122" s="2"/>
      <c r="DL122" s="2"/>
      <c r="DM122" s="2"/>
      <c r="DN122" s="2"/>
      <c r="DO122" s="2"/>
      <c r="DP122" s="6">
        <v>1</v>
      </c>
      <c r="DQ122" s="268"/>
      <c r="DR122" s="268"/>
    </row>
    <row r="123" spans="1:122" s="1" customFormat="1" ht="15.75" customHeight="1">
      <c r="A123"/>
      <c r="B123" s="1644"/>
      <c r="C123" s="256"/>
      <c r="D123" s="1652"/>
      <c r="E123" s="1652"/>
      <c r="F123" s="1645"/>
      <c r="G123" s="1648"/>
      <c r="H123" s="1648"/>
      <c r="I123" s="1648"/>
      <c r="J123" s="1649"/>
      <c r="K123" s="1650"/>
      <c r="L123" s="1653"/>
      <c r="N123" s="1644"/>
      <c r="O123" s="256"/>
      <c r="P123" s="1652"/>
      <c r="Q123" s="1652"/>
      <c r="R123" s="1645"/>
      <c r="S123" s="1645"/>
      <c r="T123" s="1645"/>
      <c r="U123" s="1648"/>
      <c r="V123" s="1649"/>
      <c r="W123" s="1650"/>
      <c r="X123" s="1653"/>
      <c r="Z123" s="1644"/>
      <c r="AA123" s="256"/>
      <c r="AB123" s="1652"/>
      <c r="AC123" s="1652"/>
      <c r="AD123" s="1645"/>
      <c r="AE123" s="1648"/>
      <c r="AF123" s="1648"/>
      <c r="AG123" s="1648"/>
      <c r="AH123" s="1649"/>
      <c r="AI123" s="1650"/>
      <c r="AJ123" s="1653"/>
      <c r="AL123"/>
      <c r="AM123" s="2"/>
      <c r="AN123" s="2"/>
      <c r="AO123"/>
      <c r="AP123"/>
      <c r="AQ123"/>
      <c r="AR123" s="2"/>
      <c r="AS123" s="2"/>
      <c r="AT123"/>
      <c r="AU123" s="2"/>
      <c r="AV123" s="2"/>
      <c r="AW123" s="2"/>
      <c r="AX123" s="2"/>
      <c r="AY123" s="2"/>
      <c r="AZ123" s="2"/>
      <c r="BA123" s="2"/>
      <c r="BB123" s="2"/>
      <c r="BC123" s="2"/>
      <c r="BD123" s="2"/>
      <c r="BE123" s="2"/>
      <c r="BF123" s="2"/>
      <c r="BG123" s="2"/>
      <c r="BH123" s="2"/>
      <c r="BI123" s="2"/>
      <c r="BJ123" s="2"/>
      <c r="BK123" s="2"/>
      <c r="BL123" s="2"/>
      <c r="BM123" s="2"/>
      <c r="BN123" s="2"/>
      <c r="BO123" s="2"/>
      <c r="BP123" s="2"/>
      <c r="BQ123" s="2"/>
      <c r="BR123" s="2"/>
      <c r="BS123" s="2"/>
      <c r="BT123" s="2"/>
      <c r="BU123" s="2"/>
      <c r="BV123" s="2"/>
      <c r="BW123" s="2"/>
      <c r="BX123" s="2"/>
      <c r="BY123" s="2"/>
      <c r="BZ123" s="2"/>
      <c r="CA123" s="2"/>
      <c r="CB123" s="2"/>
      <c r="CC123" s="2"/>
      <c r="CD123" s="2"/>
      <c r="CE123" s="2"/>
      <c r="CF123" s="2"/>
      <c r="CG123" s="2"/>
      <c r="CH123" s="2"/>
      <c r="CI123" s="2"/>
      <c r="CJ123" s="2"/>
      <c r="CK123" s="2"/>
      <c r="CL123" s="2"/>
      <c r="CM123" s="2"/>
      <c r="CN123" s="2"/>
      <c r="CO123" s="2"/>
      <c r="CP123" s="2"/>
      <c r="CQ123" s="2"/>
      <c r="CR123" s="2"/>
      <c r="CS123" s="2"/>
      <c r="CT123" s="2"/>
      <c r="CU123" s="2"/>
      <c r="CV123" s="2"/>
      <c r="CW123" s="2"/>
      <c r="CX123" s="2"/>
      <c r="CY123" s="2"/>
      <c r="CZ123" s="2"/>
      <c r="DA123" s="2"/>
      <c r="DB123" s="2"/>
      <c r="DC123" s="2"/>
      <c r="DD123" s="2"/>
      <c r="DE123" s="2"/>
      <c r="DF123" s="2"/>
      <c r="DG123" s="2"/>
      <c r="DH123" s="2"/>
      <c r="DI123" s="2"/>
      <c r="DJ123" s="2"/>
      <c r="DK123" s="2"/>
      <c r="DL123" s="2"/>
      <c r="DM123" s="2"/>
      <c r="DN123" s="2"/>
      <c r="DO123" s="2"/>
      <c r="DP123" s="6">
        <v>1</v>
      </c>
      <c r="DQ123" s="268"/>
      <c r="DR123" s="268"/>
    </row>
    <row r="124" spans="1:122" s="1" customFormat="1" ht="15.75">
      <c r="A124"/>
      <c r="B124" s="1644"/>
      <c r="C124" s="256"/>
      <c r="D124" s="1645"/>
      <c r="E124" s="1646"/>
      <c r="F124" s="1647"/>
      <c r="G124" s="1648"/>
      <c r="H124" s="1648"/>
      <c r="I124" s="1648"/>
      <c r="J124" s="1649"/>
      <c r="K124" s="1650"/>
      <c r="L124" s="1651"/>
      <c r="N124" s="1644"/>
      <c r="O124" s="256"/>
      <c r="P124" s="1645"/>
      <c r="Q124" s="1646"/>
      <c r="R124" s="1647"/>
      <c r="S124" s="1647"/>
      <c r="T124" s="1647"/>
      <c r="U124" s="1648"/>
      <c r="V124" s="1649"/>
      <c r="W124" s="1650"/>
      <c r="X124" s="1651"/>
      <c r="Z124" s="1644"/>
      <c r="AA124" s="256"/>
      <c r="AB124" s="1645"/>
      <c r="AC124" s="1646"/>
      <c r="AD124" s="1647"/>
      <c r="AE124" s="1648"/>
      <c r="AF124" s="1648"/>
      <c r="AG124" s="1648"/>
      <c r="AH124" s="1649"/>
      <c r="AI124" s="1650"/>
      <c r="AJ124" s="1651"/>
      <c r="AL124"/>
      <c r="AM124" s="2"/>
      <c r="AN124" s="2"/>
      <c r="AO124"/>
      <c r="AP124"/>
      <c r="AQ124"/>
      <c r="AR124" s="2"/>
      <c r="AS124" s="2"/>
      <c r="AT124"/>
      <c r="AU124" s="2"/>
      <c r="AV124" s="2"/>
      <c r="AW124" s="2"/>
      <c r="AX124" s="2"/>
      <c r="AY124" s="2"/>
      <c r="AZ124" s="2"/>
      <c r="BA124" s="2"/>
      <c r="BB124" s="2"/>
      <c r="BC124" s="2"/>
      <c r="BD124" s="2"/>
      <c r="BE124" s="2"/>
      <c r="BF124" s="2"/>
      <c r="BG124" s="2"/>
      <c r="BH124" s="2"/>
      <c r="BI124" s="2"/>
      <c r="BJ124" s="2"/>
      <c r="BK124" s="2"/>
      <c r="BL124" s="2"/>
      <c r="BM124" s="2"/>
      <c r="BN124" s="2"/>
      <c r="BO124" s="2"/>
      <c r="BP124" s="2"/>
      <c r="BQ124" s="2"/>
      <c r="BR124" s="2"/>
      <c r="BS124" s="2"/>
      <c r="BT124" s="2"/>
      <c r="BU124" s="2"/>
      <c r="BV124" s="2"/>
      <c r="BW124" s="2"/>
      <c r="BX124" s="2"/>
      <c r="BY124" s="2"/>
      <c r="BZ124" s="2"/>
      <c r="CA124" s="2"/>
      <c r="CB124" s="2"/>
      <c r="CC124" s="2"/>
      <c r="CD124" s="2"/>
      <c r="CE124" s="2"/>
      <c r="CF124" s="2"/>
      <c r="CG124" s="2"/>
      <c r="CH124" s="2"/>
      <c r="CI124" s="2"/>
      <c r="CJ124" s="2"/>
      <c r="CK124" s="2"/>
      <c r="CL124" s="2"/>
      <c r="CM124" s="2"/>
      <c r="CN124" s="2"/>
      <c r="CO124" s="2"/>
      <c r="CP124" s="2"/>
      <c r="CQ124" s="2"/>
      <c r="CR124" s="2"/>
      <c r="CS124" s="2"/>
      <c r="CT124" s="2"/>
      <c r="CU124" s="2"/>
      <c r="CV124" s="2"/>
      <c r="CW124" s="2"/>
      <c r="CX124" s="2"/>
      <c r="CY124" s="2"/>
      <c r="CZ124" s="2"/>
      <c r="DA124" s="2"/>
      <c r="DB124" s="2"/>
      <c r="DC124" s="2"/>
      <c r="DD124" s="2"/>
      <c r="DE124" s="2"/>
      <c r="DF124" s="2"/>
      <c r="DG124" s="2"/>
      <c r="DH124" s="2"/>
      <c r="DI124" s="2"/>
      <c r="DJ124" s="2"/>
      <c r="DK124" s="2"/>
      <c r="DL124" s="2"/>
      <c r="DM124" s="2"/>
      <c r="DN124" s="2"/>
      <c r="DO124" s="2"/>
      <c r="DP124" s="6">
        <v>1</v>
      </c>
      <c r="DQ124" s="268"/>
      <c r="DR124" s="268"/>
    </row>
    <row r="125" spans="1:122" s="1" customFormat="1" ht="15.75">
      <c r="A125"/>
      <c r="B125" s="1644"/>
      <c r="C125" s="256"/>
      <c r="D125" s="1652"/>
      <c r="E125" s="1652"/>
      <c r="F125" s="1645"/>
      <c r="G125" s="1648"/>
      <c r="H125" s="1648"/>
      <c r="I125" s="1648"/>
      <c r="J125" s="1649"/>
      <c r="K125" s="1650"/>
      <c r="L125" s="1653"/>
      <c r="N125" s="1644"/>
      <c r="O125" s="256"/>
      <c r="P125" s="1652"/>
      <c r="Q125" s="1652"/>
      <c r="R125" s="1645"/>
      <c r="S125" s="1645"/>
      <c r="T125" s="1645"/>
      <c r="U125" s="1648"/>
      <c r="V125" s="1649"/>
      <c r="W125" s="1650"/>
      <c r="X125" s="1653"/>
      <c r="Z125" s="1644"/>
      <c r="AA125" s="256"/>
      <c r="AB125" s="1652"/>
      <c r="AC125" s="1652"/>
      <c r="AD125" s="1645"/>
      <c r="AE125" s="1648"/>
      <c r="AF125" s="1648"/>
      <c r="AG125" s="1648"/>
      <c r="AH125" s="1649"/>
      <c r="AI125" s="1650"/>
      <c r="AJ125" s="1653"/>
      <c r="AL125"/>
      <c r="AM125" s="2"/>
      <c r="AN125" s="2"/>
      <c r="AO125"/>
      <c r="AP125"/>
      <c r="AQ125"/>
      <c r="AR125" s="2"/>
      <c r="AS125" s="2"/>
      <c r="AT125"/>
      <c r="AU125" s="2"/>
      <c r="AV125" s="2"/>
      <c r="AW125" s="2"/>
      <c r="AX125" s="2"/>
      <c r="AY125" s="2"/>
      <c r="AZ125" s="2"/>
      <c r="BA125" s="2"/>
      <c r="BB125" s="2"/>
      <c r="BC125" s="2"/>
      <c r="BD125" s="2"/>
      <c r="BE125" s="2"/>
      <c r="BF125" s="2"/>
      <c r="BG125" s="2"/>
      <c r="BH125" s="2"/>
      <c r="BI125" s="2"/>
      <c r="BJ125" s="2"/>
      <c r="BK125" s="2"/>
      <c r="BL125" s="2"/>
      <c r="BM125" s="2"/>
      <c r="BN125" s="2"/>
      <c r="BO125" s="2"/>
      <c r="BP125" s="2"/>
      <c r="BQ125" s="2"/>
      <c r="BR125" s="2"/>
      <c r="BS125" s="2"/>
      <c r="BT125" s="2"/>
      <c r="BU125" s="2"/>
      <c r="BV125" s="2"/>
      <c r="BW125" s="2"/>
      <c r="BX125" s="2"/>
      <c r="BY125" s="2"/>
      <c r="BZ125" s="2"/>
      <c r="CA125" s="2"/>
      <c r="CB125" s="2"/>
      <c r="CC125" s="2"/>
      <c r="CD125" s="2"/>
      <c r="CE125" s="2"/>
      <c r="CF125" s="2"/>
      <c r="CG125" s="2"/>
      <c r="CH125" s="2"/>
      <c r="CI125" s="2"/>
      <c r="CJ125" s="2"/>
      <c r="CK125" s="2"/>
      <c r="CL125" s="2"/>
      <c r="CM125" s="2"/>
      <c r="CN125" s="2"/>
      <c r="CO125" s="2"/>
      <c r="CP125" s="2"/>
      <c r="CQ125" s="2"/>
      <c r="CR125" s="2"/>
      <c r="CS125" s="2"/>
      <c r="CT125" s="2"/>
      <c r="CU125" s="2"/>
      <c r="CV125" s="2"/>
      <c r="CW125" s="2"/>
      <c r="CX125" s="2"/>
      <c r="CY125" s="2"/>
      <c r="CZ125" s="2"/>
      <c r="DA125" s="2"/>
      <c r="DB125" s="2"/>
      <c r="DC125" s="2"/>
      <c r="DD125" s="2"/>
      <c r="DE125" s="2"/>
      <c r="DF125" s="2"/>
      <c r="DG125" s="2"/>
      <c r="DH125" s="2"/>
      <c r="DI125" s="2"/>
      <c r="DJ125" s="2"/>
      <c r="DK125" s="2"/>
      <c r="DL125" s="2"/>
      <c r="DM125" s="2"/>
      <c r="DN125" s="2"/>
      <c r="DO125" s="2"/>
      <c r="DP125" s="6">
        <v>1</v>
      </c>
      <c r="DQ125" s="268"/>
      <c r="DR125" s="268"/>
    </row>
    <row r="126" spans="1:122" s="1" customFormat="1" ht="15.75" customHeight="1">
      <c r="A126"/>
      <c r="B126" s="1644"/>
      <c r="C126" s="256"/>
      <c r="D126" s="1645"/>
      <c r="E126" s="1646"/>
      <c r="F126" s="1647"/>
      <c r="G126" s="1648"/>
      <c r="H126" s="1648"/>
      <c r="I126" s="1648"/>
      <c r="J126" s="1649"/>
      <c r="K126" s="1650"/>
      <c r="L126" s="1651"/>
      <c r="N126" s="1644"/>
      <c r="O126" s="256"/>
      <c r="P126" s="1645"/>
      <c r="Q126" s="1646"/>
      <c r="R126" s="1647"/>
      <c r="S126" s="1647"/>
      <c r="T126" s="1647"/>
      <c r="U126" s="1648"/>
      <c r="V126" s="1649"/>
      <c r="W126" s="1650"/>
      <c r="X126" s="1651"/>
      <c r="Z126" s="1644"/>
      <c r="AA126" s="256"/>
      <c r="AB126" s="1645"/>
      <c r="AC126" s="1646"/>
      <c r="AD126" s="1647"/>
      <c r="AE126" s="1648"/>
      <c r="AF126" s="1648"/>
      <c r="AG126" s="1648"/>
      <c r="AH126" s="1649"/>
      <c r="AI126" s="1650"/>
      <c r="AJ126" s="1651"/>
      <c r="AL126"/>
      <c r="AM126" s="2"/>
      <c r="AN126" s="2"/>
      <c r="AO126"/>
      <c r="AP126"/>
      <c r="AQ126"/>
      <c r="AR126" s="2"/>
      <c r="AS126" s="2"/>
      <c r="AT126"/>
      <c r="AU126" s="2"/>
      <c r="AV126" s="2"/>
      <c r="AW126" s="2"/>
      <c r="AX126" s="2"/>
      <c r="AY126" s="2"/>
      <c r="AZ126" s="2"/>
      <c r="BA126" s="2"/>
      <c r="BB126" s="2"/>
      <c r="BC126" s="2"/>
      <c r="BD126" s="2"/>
      <c r="BE126" s="2"/>
      <c r="BF126" s="2"/>
      <c r="BG126" s="2"/>
      <c r="BH126" s="2"/>
      <c r="BI126" s="2"/>
      <c r="BJ126" s="2"/>
      <c r="BK126" s="2"/>
      <c r="BL126" s="2"/>
      <c r="BM126" s="2"/>
      <c r="BN126" s="2"/>
      <c r="BO126" s="2"/>
      <c r="BP126" s="2"/>
      <c r="BQ126" s="2"/>
      <c r="BR126" s="2"/>
      <c r="BS126" s="2"/>
      <c r="BT126" s="2"/>
      <c r="BU126" s="2"/>
      <c r="BV126" s="2"/>
      <c r="BW126" s="2"/>
      <c r="BX126" s="2"/>
      <c r="BY126" s="2"/>
      <c r="BZ126" s="2"/>
      <c r="CA126" s="2"/>
      <c r="CB126" s="2"/>
      <c r="CC126" s="2"/>
      <c r="CD126" s="2"/>
      <c r="CE126" s="2"/>
      <c r="CF126" s="2"/>
      <c r="CG126" s="2"/>
      <c r="CH126" s="2"/>
      <c r="CI126" s="2"/>
      <c r="CJ126" s="2"/>
      <c r="CK126" s="2"/>
      <c r="CL126" s="2"/>
      <c r="CM126" s="2"/>
      <c r="CN126" s="2"/>
      <c r="CO126" s="2"/>
      <c r="CP126" s="2"/>
      <c r="CQ126" s="2"/>
      <c r="CR126" s="2"/>
      <c r="CS126" s="2"/>
      <c r="CT126" s="2"/>
      <c r="CU126" s="2"/>
      <c r="CV126" s="2"/>
      <c r="CW126" s="2"/>
      <c r="CX126" s="2"/>
      <c r="CY126" s="2"/>
      <c r="CZ126" s="2"/>
      <c r="DA126" s="2"/>
      <c r="DB126" s="2"/>
      <c r="DC126" s="2"/>
      <c r="DD126" s="2"/>
      <c r="DE126" s="2"/>
      <c r="DF126" s="2"/>
      <c r="DG126" s="2"/>
      <c r="DH126" s="2"/>
      <c r="DI126" s="2"/>
      <c r="DJ126" s="2"/>
      <c r="DK126" s="2"/>
      <c r="DL126" s="2"/>
      <c r="DM126" s="2"/>
      <c r="DN126" s="2"/>
      <c r="DO126" s="2"/>
      <c r="DP126" s="6">
        <v>1</v>
      </c>
      <c r="DQ126" s="268"/>
      <c r="DR126" s="268"/>
    </row>
    <row r="127" spans="1:122" s="1" customFormat="1" ht="15.75">
      <c r="A127"/>
      <c r="B127" s="1644"/>
      <c r="C127" s="256"/>
      <c r="D127" s="1652"/>
      <c r="E127" s="1652"/>
      <c r="F127" s="1645"/>
      <c r="G127" s="1648"/>
      <c r="H127" s="1648"/>
      <c r="I127" s="1648"/>
      <c r="J127" s="1649"/>
      <c r="K127" s="1650"/>
      <c r="L127" s="1653"/>
      <c r="N127" s="1644"/>
      <c r="O127" s="256"/>
      <c r="P127" s="1652"/>
      <c r="Q127" s="1652"/>
      <c r="R127" s="1645"/>
      <c r="S127" s="1645"/>
      <c r="T127" s="1645"/>
      <c r="U127" s="1648"/>
      <c r="V127" s="1649"/>
      <c r="W127" s="1650"/>
      <c r="X127" s="1653"/>
      <c r="Z127" s="1644"/>
      <c r="AA127" s="256"/>
      <c r="AB127" s="1652"/>
      <c r="AC127" s="1652"/>
      <c r="AD127" s="1645"/>
      <c r="AE127" s="1648"/>
      <c r="AF127" s="1648"/>
      <c r="AG127" s="1648"/>
      <c r="AH127" s="1649"/>
      <c r="AI127" s="1650"/>
      <c r="AJ127" s="1653"/>
      <c r="AL127"/>
      <c r="AM127" s="2"/>
      <c r="AN127" s="2"/>
      <c r="AO127"/>
      <c r="AP127"/>
      <c r="AQ127"/>
      <c r="AR127" s="2"/>
      <c r="AS127" s="2"/>
      <c r="AT127"/>
      <c r="AU127" s="2"/>
      <c r="AV127" s="2"/>
      <c r="AW127" s="2"/>
      <c r="AX127" s="2"/>
      <c r="AY127" s="2"/>
      <c r="AZ127" s="2"/>
      <c r="BA127" s="2"/>
      <c r="BB127" s="2"/>
      <c r="BC127" s="2"/>
      <c r="BD127" s="2"/>
      <c r="BE127" s="2"/>
      <c r="BF127" s="2"/>
      <c r="BG127" s="2"/>
      <c r="BH127" s="2"/>
      <c r="BI127" s="2"/>
      <c r="BJ127" s="2"/>
      <c r="BK127" s="2"/>
      <c r="BL127" s="2"/>
      <c r="BM127" s="2"/>
      <c r="BN127" s="2"/>
      <c r="BO127" s="2"/>
      <c r="BP127" s="2"/>
      <c r="BQ127" s="2"/>
      <c r="BR127" s="2"/>
      <c r="BS127" s="2"/>
      <c r="BT127" s="2"/>
      <c r="BU127" s="2"/>
      <c r="BV127" s="2"/>
      <c r="BW127" s="2"/>
      <c r="BX127" s="2"/>
      <c r="BY127" s="2"/>
      <c r="BZ127" s="2"/>
      <c r="CA127" s="2"/>
      <c r="CB127" s="2"/>
      <c r="CC127" s="2"/>
      <c r="CD127" s="2"/>
      <c r="CE127" s="2"/>
      <c r="CF127" s="2"/>
      <c r="CG127" s="2"/>
      <c r="CH127" s="2"/>
      <c r="CI127" s="2"/>
      <c r="CJ127" s="2"/>
      <c r="CK127" s="2"/>
      <c r="CL127" s="2"/>
      <c r="CM127" s="2"/>
      <c r="CN127" s="2"/>
      <c r="CO127" s="2"/>
      <c r="CP127" s="2"/>
      <c r="CQ127" s="2"/>
      <c r="CR127" s="2"/>
      <c r="CS127" s="2"/>
      <c r="CT127" s="2"/>
      <c r="CU127" s="2"/>
      <c r="CV127" s="2"/>
      <c r="CW127" s="2"/>
      <c r="CX127" s="2"/>
      <c r="CY127" s="2"/>
      <c r="CZ127" s="2"/>
      <c r="DA127" s="2"/>
      <c r="DB127" s="2"/>
      <c r="DC127" s="2"/>
      <c r="DD127" s="2"/>
      <c r="DE127" s="2"/>
      <c r="DF127" s="2"/>
      <c r="DG127" s="2"/>
      <c r="DH127" s="2"/>
      <c r="DI127" s="2"/>
      <c r="DJ127" s="2"/>
      <c r="DK127" s="2"/>
      <c r="DL127" s="2"/>
      <c r="DM127" s="2"/>
      <c r="DN127" s="2"/>
      <c r="DO127" s="2"/>
      <c r="DP127" s="6">
        <v>1</v>
      </c>
      <c r="DQ127" s="268"/>
      <c r="DR127" s="268"/>
    </row>
    <row r="128" spans="1:122" s="1" customFormat="1" ht="15.75" customHeight="1">
      <c r="A128"/>
      <c r="B128" s="1644"/>
      <c r="C128" s="256"/>
      <c r="D128" s="1645"/>
      <c r="E128" s="1646"/>
      <c r="F128" s="1647"/>
      <c r="G128" s="1648"/>
      <c r="H128" s="1648"/>
      <c r="I128" s="1648"/>
      <c r="J128" s="1649"/>
      <c r="K128" s="1650"/>
      <c r="L128" s="1651"/>
      <c r="N128" s="1644"/>
      <c r="O128" s="256"/>
      <c r="P128" s="1645"/>
      <c r="Q128" s="1646"/>
      <c r="R128" s="1647"/>
      <c r="S128" s="1647"/>
      <c r="T128" s="1647"/>
      <c r="U128" s="1648"/>
      <c r="V128" s="1649"/>
      <c r="W128" s="1650"/>
      <c r="X128" s="1651"/>
      <c r="Z128" s="1644"/>
      <c r="AA128" s="256"/>
      <c r="AB128" s="1645"/>
      <c r="AC128" s="1646"/>
      <c r="AD128" s="1647"/>
      <c r="AE128" s="1648"/>
      <c r="AF128" s="1648"/>
      <c r="AG128" s="1648"/>
      <c r="AH128" s="1649"/>
      <c r="AI128" s="1650"/>
      <c r="AJ128" s="1651"/>
      <c r="AL128"/>
      <c r="AM128" s="2"/>
      <c r="AN128" s="2"/>
      <c r="AO128"/>
      <c r="AP128"/>
      <c r="AQ128"/>
      <c r="AR128" s="2"/>
      <c r="AS128" s="2"/>
      <c r="AT128"/>
      <c r="AU128" s="2"/>
      <c r="AV128" s="2"/>
      <c r="AW128" s="2"/>
      <c r="AX128" s="2"/>
      <c r="AY128" s="2"/>
      <c r="AZ128" s="2"/>
      <c r="BA128" s="2"/>
      <c r="BB128" s="2"/>
      <c r="BC128" s="2"/>
      <c r="BD128" s="2"/>
      <c r="BE128" s="2"/>
      <c r="BF128" s="2"/>
      <c r="BG128" s="2"/>
      <c r="BH128" s="2"/>
      <c r="BI128" s="2"/>
      <c r="BJ128" s="2"/>
      <c r="BK128" s="2"/>
      <c r="BL128" s="2"/>
      <c r="BM128" s="2"/>
      <c r="BN128" s="2"/>
      <c r="BO128" s="2"/>
      <c r="BP128" s="2"/>
      <c r="BQ128" s="2"/>
      <c r="BR128" s="2"/>
      <c r="BS128" s="2"/>
      <c r="BT128" s="2"/>
      <c r="BU128" s="2"/>
      <c r="BV128" s="2"/>
      <c r="BW128" s="2"/>
      <c r="BX128" s="2"/>
      <c r="BY128" s="2"/>
      <c r="BZ128" s="2"/>
      <c r="CA128" s="2"/>
      <c r="CB128" s="2"/>
      <c r="CC128" s="2"/>
      <c r="CD128" s="2"/>
      <c r="CE128" s="2"/>
      <c r="CF128" s="2"/>
      <c r="CG128" s="2"/>
      <c r="CH128" s="2"/>
      <c r="CI128" s="2"/>
      <c r="CJ128" s="2"/>
      <c r="CK128" s="2"/>
      <c r="CL128" s="2"/>
      <c r="CM128" s="2"/>
      <c r="CN128" s="2"/>
      <c r="CO128" s="2"/>
      <c r="CP128" s="2"/>
      <c r="CQ128" s="2"/>
      <c r="CR128" s="2"/>
      <c r="CS128" s="2"/>
      <c r="CT128" s="2"/>
      <c r="CU128" s="2"/>
      <c r="CV128" s="2"/>
      <c r="CW128" s="2"/>
      <c r="CX128" s="2"/>
      <c r="CY128" s="2"/>
      <c r="CZ128" s="2"/>
      <c r="DA128" s="2"/>
      <c r="DB128" s="2"/>
      <c r="DC128" s="2"/>
      <c r="DD128" s="2"/>
      <c r="DE128" s="2"/>
      <c r="DF128" s="2"/>
      <c r="DG128" s="2"/>
      <c r="DH128" s="2"/>
      <c r="DI128" s="2"/>
      <c r="DJ128" s="2"/>
      <c r="DK128" s="2"/>
      <c r="DL128" s="2"/>
      <c r="DM128" s="2"/>
      <c r="DN128" s="2"/>
      <c r="DO128" s="2"/>
      <c r="DP128" s="6">
        <v>1</v>
      </c>
      <c r="DQ128" s="268"/>
      <c r="DR128" s="268"/>
    </row>
    <row r="129" spans="1:122" s="1" customFormat="1" ht="15.75" customHeight="1">
      <c r="A129"/>
      <c r="B129" s="1644"/>
      <c r="C129" s="256"/>
      <c r="D129" s="1652"/>
      <c r="E129" s="1652"/>
      <c r="F129" s="1645"/>
      <c r="G129" s="1648"/>
      <c r="H129" s="1648"/>
      <c r="I129" s="1648"/>
      <c r="J129" s="1649"/>
      <c r="K129" s="1650"/>
      <c r="L129" s="1653"/>
      <c r="N129" s="1644"/>
      <c r="O129" s="256"/>
      <c r="P129" s="1652"/>
      <c r="Q129" s="1652"/>
      <c r="R129" s="1645"/>
      <c r="S129" s="1645"/>
      <c r="T129" s="1645"/>
      <c r="U129" s="1648"/>
      <c r="V129" s="1649"/>
      <c r="W129" s="1650"/>
      <c r="X129" s="1653"/>
      <c r="Z129" s="1644"/>
      <c r="AA129" s="256"/>
      <c r="AB129" s="1652"/>
      <c r="AC129" s="1652"/>
      <c r="AD129" s="1645"/>
      <c r="AE129" s="1648"/>
      <c r="AF129" s="1648"/>
      <c r="AG129" s="1648"/>
      <c r="AH129" s="1649"/>
      <c r="AI129" s="1650"/>
      <c r="AJ129" s="1653"/>
      <c r="AL129"/>
      <c r="AM129" s="2"/>
      <c r="AN129" s="2"/>
      <c r="AO129"/>
      <c r="AP129"/>
      <c r="AQ129"/>
      <c r="AR129" s="2"/>
      <c r="AS129" s="2"/>
      <c r="AT129"/>
      <c r="AU129" s="2"/>
      <c r="AV129" s="2"/>
      <c r="AW129" s="2"/>
      <c r="AX129" s="2"/>
      <c r="AY129" s="2"/>
      <c r="AZ129" s="2"/>
      <c r="BA129" s="2"/>
      <c r="BB129" s="2"/>
      <c r="BC129" s="2"/>
      <c r="BD129" s="2"/>
      <c r="BE129" s="2"/>
      <c r="BF129" s="2"/>
      <c r="BG129" s="2"/>
      <c r="BH129" s="2"/>
      <c r="BI129" s="2"/>
      <c r="BJ129" s="2"/>
      <c r="BK129" s="2"/>
      <c r="BL129" s="2"/>
      <c r="BM129" s="2"/>
      <c r="BN129" s="2"/>
      <c r="BO129" s="2"/>
      <c r="BP129" s="2"/>
      <c r="BQ129" s="2"/>
      <c r="BR129" s="2"/>
      <c r="BS129" s="2"/>
      <c r="BT129" s="2"/>
      <c r="BU129" s="2"/>
      <c r="BV129" s="2"/>
      <c r="BW129" s="2"/>
      <c r="BX129" s="2"/>
      <c r="BY129" s="2"/>
      <c r="BZ129" s="2"/>
      <c r="CA129" s="2"/>
      <c r="CB129" s="2"/>
      <c r="CC129" s="2"/>
      <c r="CD129" s="2"/>
      <c r="CE129" s="2"/>
      <c r="CF129" s="2"/>
      <c r="CG129" s="2"/>
      <c r="CH129" s="2"/>
      <c r="CI129" s="2"/>
      <c r="CJ129" s="2"/>
      <c r="CK129" s="2"/>
      <c r="CL129" s="2"/>
      <c r="CM129" s="2"/>
      <c r="CN129" s="2"/>
      <c r="CO129" s="2"/>
      <c r="CP129" s="2"/>
      <c r="CQ129" s="2"/>
      <c r="CR129" s="2"/>
      <c r="CS129" s="2"/>
      <c r="CT129" s="2"/>
      <c r="CU129" s="2"/>
      <c r="CV129" s="2"/>
      <c r="CW129" s="2"/>
      <c r="CX129" s="2"/>
      <c r="CY129" s="2"/>
      <c r="CZ129" s="2"/>
      <c r="DA129" s="2"/>
      <c r="DB129" s="2"/>
      <c r="DC129" s="2"/>
      <c r="DD129" s="2"/>
      <c r="DE129" s="2"/>
      <c r="DF129" s="2"/>
      <c r="DG129" s="2"/>
      <c r="DH129" s="2"/>
      <c r="DI129" s="2"/>
      <c r="DJ129" s="2"/>
      <c r="DK129" s="2"/>
      <c r="DL129" s="2"/>
      <c r="DM129" s="2"/>
      <c r="DN129" s="2"/>
      <c r="DO129" s="2"/>
      <c r="DP129" s="6">
        <v>1</v>
      </c>
      <c r="DQ129" s="268"/>
      <c r="DR129" s="268"/>
    </row>
    <row r="130" spans="1:122" s="1" customFormat="1" ht="15.75">
      <c r="A130"/>
      <c r="B130" s="1644"/>
      <c r="C130" s="256"/>
      <c r="D130" s="1645"/>
      <c r="E130" s="1646"/>
      <c r="F130" s="1647"/>
      <c r="G130" s="1648"/>
      <c r="H130" s="1648"/>
      <c r="I130" s="1648"/>
      <c r="J130" s="1649"/>
      <c r="K130" s="1650"/>
      <c r="L130" s="1651"/>
      <c r="N130" s="1644"/>
      <c r="O130" s="256"/>
      <c r="P130" s="1645"/>
      <c r="Q130" s="1646"/>
      <c r="R130" s="1647"/>
      <c r="S130" s="1647"/>
      <c r="T130" s="1647"/>
      <c r="U130" s="1648"/>
      <c r="V130" s="1649"/>
      <c r="W130" s="1650"/>
      <c r="X130" s="1651"/>
      <c r="Z130" s="1644"/>
      <c r="AA130" s="256"/>
      <c r="AB130" s="1645"/>
      <c r="AC130" s="1646"/>
      <c r="AD130" s="1647"/>
      <c r="AE130" s="1648"/>
      <c r="AF130" s="1648"/>
      <c r="AG130" s="1648"/>
      <c r="AH130" s="1649"/>
      <c r="AI130" s="1650"/>
      <c r="AJ130" s="1651"/>
      <c r="AL130"/>
      <c r="AM130" s="2"/>
      <c r="AN130" s="2"/>
      <c r="AO130"/>
      <c r="AP130"/>
      <c r="AQ130"/>
      <c r="AR130" s="2"/>
      <c r="AS130" s="2"/>
      <c r="AT130"/>
      <c r="AU130" s="2"/>
      <c r="AV130" s="2"/>
      <c r="AW130" s="2"/>
      <c r="AX130" s="2"/>
      <c r="AY130" s="2"/>
      <c r="AZ130" s="2"/>
      <c r="BA130" s="2"/>
      <c r="BB130" s="2"/>
      <c r="BC130" s="2"/>
      <c r="BD130" s="2"/>
      <c r="BE130" s="2"/>
      <c r="BF130" s="2"/>
      <c r="BG130" s="2"/>
      <c r="BH130" s="2"/>
      <c r="BI130" s="2"/>
      <c r="BJ130" s="2"/>
      <c r="BK130" s="2"/>
      <c r="BL130" s="2"/>
      <c r="BM130" s="2"/>
      <c r="BN130" s="2"/>
      <c r="BO130" s="2"/>
      <c r="BP130" s="2"/>
      <c r="BQ130" s="2"/>
      <c r="BR130" s="2"/>
      <c r="BS130" s="2"/>
      <c r="BT130" s="2"/>
      <c r="BU130" s="2"/>
      <c r="BV130" s="2"/>
      <c r="BW130" s="2"/>
      <c r="BX130" s="2"/>
      <c r="BY130" s="2"/>
      <c r="BZ130" s="2"/>
      <c r="CA130" s="2"/>
      <c r="CB130" s="2"/>
      <c r="CC130" s="2"/>
      <c r="CD130" s="2"/>
      <c r="CE130" s="2"/>
      <c r="CF130" s="2"/>
      <c r="CG130" s="2"/>
      <c r="CH130" s="2"/>
      <c r="CI130" s="2"/>
      <c r="CJ130" s="2"/>
      <c r="CK130" s="2"/>
      <c r="CL130" s="2"/>
      <c r="CM130" s="2"/>
      <c r="CN130" s="2"/>
      <c r="CO130" s="2"/>
      <c r="CP130" s="2"/>
      <c r="CQ130" s="2"/>
      <c r="CR130" s="2"/>
      <c r="CS130" s="2"/>
      <c r="CT130" s="2"/>
      <c r="CU130" s="2"/>
      <c r="CV130" s="2"/>
      <c r="CW130" s="2"/>
      <c r="CX130" s="2"/>
      <c r="CY130" s="2"/>
      <c r="CZ130" s="2"/>
      <c r="DA130" s="2"/>
      <c r="DB130" s="2"/>
      <c r="DC130" s="2"/>
      <c r="DD130" s="2"/>
      <c r="DE130" s="2"/>
      <c r="DF130" s="2"/>
      <c r="DG130" s="2"/>
      <c r="DH130" s="2"/>
      <c r="DI130" s="2"/>
      <c r="DJ130" s="2"/>
      <c r="DK130" s="2"/>
      <c r="DL130" s="2"/>
      <c r="DM130" s="2"/>
      <c r="DN130" s="2"/>
      <c r="DO130" s="2"/>
      <c r="DP130" s="6">
        <v>1</v>
      </c>
      <c r="DQ130" s="268"/>
      <c r="DR130" s="268"/>
    </row>
    <row r="131" spans="1:122" s="1" customFormat="1" ht="15.75">
      <c r="A131"/>
      <c r="B131" s="1644"/>
      <c r="C131" s="256"/>
      <c r="D131" s="1652"/>
      <c r="E131" s="1652"/>
      <c r="F131" s="1645"/>
      <c r="G131" s="1648"/>
      <c r="H131" s="1648"/>
      <c r="I131" s="1648"/>
      <c r="J131" s="1649"/>
      <c r="K131" s="1650"/>
      <c r="L131" s="1653"/>
      <c r="N131" s="1644"/>
      <c r="O131" s="256"/>
      <c r="P131" s="1652"/>
      <c r="Q131" s="1652"/>
      <c r="R131" s="1645"/>
      <c r="S131" s="1645"/>
      <c r="T131" s="1645"/>
      <c r="U131" s="1648"/>
      <c r="V131" s="1649"/>
      <c r="W131" s="1650"/>
      <c r="X131" s="1653"/>
      <c r="Z131" s="1644"/>
      <c r="AA131" s="256"/>
      <c r="AB131" s="1652"/>
      <c r="AC131" s="1652"/>
      <c r="AD131" s="1645"/>
      <c r="AE131" s="1648"/>
      <c r="AF131" s="1648"/>
      <c r="AG131" s="1648"/>
      <c r="AH131" s="1649"/>
      <c r="AI131" s="1650"/>
      <c r="AJ131" s="1653"/>
      <c r="AL131"/>
      <c r="AM131" s="2"/>
      <c r="AN131" s="2"/>
      <c r="AO131"/>
      <c r="AP131"/>
      <c r="AQ131"/>
      <c r="AR131" s="2"/>
      <c r="AS131" s="2"/>
      <c r="AT131"/>
      <c r="AU131" s="2"/>
      <c r="AV131" s="2"/>
      <c r="AW131" s="2"/>
      <c r="AX131" s="2"/>
      <c r="AY131" s="2"/>
      <c r="AZ131" s="2"/>
      <c r="BA131" s="2"/>
      <c r="BB131" s="2"/>
      <c r="BC131" s="2"/>
      <c r="BD131" s="2"/>
      <c r="BE131" s="2"/>
      <c r="BF131" s="2"/>
      <c r="BG131" s="2"/>
      <c r="BH131" s="2"/>
      <c r="BI131" s="2"/>
      <c r="BJ131" s="2"/>
      <c r="BK131" s="2"/>
      <c r="BL131" s="2"/>
      <c r="BM131" s="2"/>
      <c r="BN131" s="2"/>
      <c r="BO131" s="2"/>
      <c r="BP131" s="2"/>
      <c r="BQ131" s="2"/>
      <c r="BR131" s="2"/>
      <c r="BS131" s="2"/>
      <c r="BT131" s="2"/>
      <c r="BU131" s="2"/>
      <c r="BV131" s="2"/>
      <c r="BW131" s="2"/>
      <c r="BX131" s="2"/>
      <c r="BY131" s="2"/>
      <c r="BZ131" s="2"/>
      <c r="CA131" s="2"/>
      <c r="CB131" s="2"/>
      <c r="CC131" s="2"/>
      <c r="CD131" s="2"/>
      <c r="CE131" s="2"/>
      <c r="CF131" s="2"/>
      <c r="CG131" s="2"/>
      <c r="CH131" s="2"/>
      <c r="CI131" s="2"/>
      <c r="CJ131" s="2"/>
      <c r="CK131" s="2"/>
      <c r="CL131" s="2"/>
      <c r="CM131" s="2"/>
      <c r="CN131" s="2"/>
      <c r="CO131" s="2"/>
      <c r="CP131" s="2"/>
      <c r="CQ131" s="2"/>
      <c r="CR131" s="2"/>
      <c r="CS131" s="2"/>
      <c r="CT131" s="2"/>
      <c r="CU131" s="2"/>
      <c r="CV131" s="2"/>
      <c r="CW131" s="2"/>
      <c r="CX131" s="2"/>
      <c r="CY131" s="2"/>
      <c r="CZ131" s="2"/>
      <c r="DA131" s="2"/>
      <c r="DB131" s="2"/>
      <c r="DC131" s="2"/>
      <c r="DD131" s="2"/>
      <c r="DE131" s="2"/>
      <c r="DF131" s="2"/>
      <c r="DG131" s="2"/>
      <c r="DH131" s="2"/>
      <c r="DI131" s="2"/>
      <c r="DJ131" s="2"/>
      <c r="DK131" s="2"/>
      <c r="DL131" s="2"/>
      <c r="DM131" s="2"/>
      <c r="DN131" s="2"/>
      <c r="DO131" s="2"/>
      <c r="DP131" s="6">
        <v>1</v>
      </c>
      <c r="DQ131" s="268"/>
      <c r="DR131" s="268"/>
    </row>
    <row r="132" spans="1:122" s="1" customFormat="1" ht="15.75" customHeight="1">
      <c r="A132"/>
      <c r="B132" s="1644"/>
      <c r="C132" s="256"/>
      <c r="D132" s="1645"/>
      <c r="E132" s="1646"/>
      <c r="F132" s="1647"/>
      <c r="G132" s="1648"/>
      <c r="H132" s="1648"/>
      <c r="I132" s="1648"/>
      <c r="J132" s="1649"/>
      <c r="K132" s="1650"/>
      <c r="L132" s="1651"/>
      <c r="N132" s="1644"/>
      <c r="O132" s="256"/>
      <c r="P132" s="1645"/>
      <c r="Q132" s="1646"/>
      <c r="R132" s="1647"/>
      <c r="S132" s="1647"/>
      <c r="T132" s="1647"/>
      <c r="U132" s="1648"/>
      <c r="V132" s="1649"/>
      <c r="W132" s="1650"/>
      <c r="X132" s="1651"/>
      <c r="Z132" s="1644"/>
      <c r="AA132" s="256"/>
      <c r="AB132" s="1645"/>
      <c r="AC132" s="1646"/>
      <c r="AD132" s="1647"/>
      <c r="AE132" s="1648"/>
      <c r="AF132" s="1648"/>
      <c r="AG132" s="1648"/>
      <c r="AH132" s="1649"/>
      <c r="AI132" s="1650"/>
      <c r="AJ132" s="1651"/>
      <c r="AL132"/>
      <c r="AM132" s="2"/>
      <c r="AN132" s="2"/>
      <c r="AO132"/>
      <c r="AP132"/>
      <c r="AQ132"/>
      <c r="AR132" s="2"/>
      <c r="AS132" s="2"/>
      <c r="AT132"/>
      <c r="AU132" s="2"/>
      <c r="AV132" s="2"/>
      <c r="AW132" s="2"/>
      <c r="AX132" s="2"/>
      <c r="AY132" s="2"/>
      <c r="AZ132" s="2"/>
      <c r="BA132" s="2"/>
      <c r="BB132" s="2"/>
      <c r="BC132" s="2"/>
      <c r="BD132" s="2"/>
      <c r="BE132" s="2"/>
      <c r="BF132" s="2"/>
      <c r="BG132" s="2"/>
      <c r="BH132" s="2"/>
      <c r="BI132" s="2"/>
      <c r="BJ132" s="2"/>
      <c r="BK132" s="2"/>
      <c r="BL132" s="2"/>
      <c r="BM132" s="2"/>
      <c r="BN132" s="2"/>
      <c r="BO132" s="2"/>
      <c r="BP132" s="2"/>
      <c r="BQ132" s="2"/>
      <c r="BR132" s="2"/>
      <c r="BS132" s="2"/>
      <c r="BT132" s="2"/>
      <c r="BU132" s="2"/>
      <c r="BV132" s="2"/>
      <c r="BW132" s="2"/>
      <c r="BX132" s="2"/>
      <c r="BY132" s="2"/>
      <c r="BZ132" s="2"/>
      <c r="CA132" s="2"/>
      <c r="CB132" s="2"/>
      <c r="CC132" s="2"/>
      <c r="CD132" s="2"/>
      <c r="CE132" s="2"/>
      <c r="CF132" s="2"/>
      <c r="CG132" s="2"/>
      <c r="CH132" s="2"/>
      <c r="CI132" s="2"/>
      <c r="CJ132" s="2"/>
      <c r="CK132" s="2"/>
      <c r="CL132" s="2"/>
      <c r="CM132" s="2"/>
      <c r="CN132" s="2"/>
      <c r="CO132" s="2"/>
      <c r="CP132" s="2"/>
      <c r="CQ132" s="2"/>
      <c r="CR132" s="2"/>
      <c r="CS132" s="2"/>
      <c r="CT132" s="2"/>
      <c r="CU132" s="2"/>
      <c r="CV132" s="2"/>
      <c r="CW132" s="2"/>
      <c r="CX132" s="2"/>
      <c r="CY132" s="2"/>
      <c r="CZ132" s="2"/>
      <c r="DA132" s="2"/>
      <c r="DB132" s="2"/>
      <c r="DC132" s="2"/>
      <c r="DD132" s="2"/>
      <c r="DE132" s="2"/>
      <c r="DF132" s="2"/>
      <c r="DG132" s="2"/>
      <c r="DH132" s="2"/>
      <c r="DI132" s="2"/>
      <c r="DJ132" s="2"/>
      <c r="DK132" s="2"/>
      <c r="DL132" s="2"/>
      <c r="DM132" s="2"/>
      <c r="DN132" s="2"/>
      <c r="DO132" s="2"/>
      <c r="DP132" s="6">
        <v>1</v>
      </c>
      <c r="DQ132" s="268"/>
      <c r="DR132" s="268"/>
    </row>
    <row r="133" spans="1:122" s="1" customFormat="1" ht="15.75">
      <c r="A133"/>
      <c r="B133" s="1644"/>
      <c r="C133" s="256"/>
      <c r="D133" s="1652"/>
      <c r="E133" s="1652"/>
      <c r="F133" s="1645"/>
      <c r="G133" s="1648"/>
      <c r="H133" s="1648"/>
      <c r="I133" s="1648"/>
      <c r="J133" s="1649"/>
      <c r="K133" s="1650"/>
      <c r="L133" s="1653"/>
      <c r="N133" s="1644"/>
      <c r="O133" s="256"/>
      <c r="P133" s="1652"/>
      <c r="Q133" s="1652"/>
      <c r="R133" s="1645"/>
      <c r="S133" s="1645"/>
      <c r="T133" s="1645"/>
      <c r="U133" s="1648"/>
      <c r="V133" s="1649"/>
      <c r="W133" s="1650"/>
      <c r="X133" s="1653"/>
      <c r="Z133" s="1644"/>
      <c r="AA133" s="256"/>
      <c r="AB133" s="1652"/>
      <c r="AC133" s="1652"/>
      <c r="AD133" s="1645"/>
      <c r="AE133" s="1648"/>
      <c r="AF133" s="1648"/>
      <c r="AG133" s="1648"/>
      <c r="AH133" s="1649"/>
      <c r="AI133" s="1650"/>
      <c r="AJ133" s="1653"/>
      <c r="AL133"/>
      <c r="AM133" s="2"/>
      <c r="AN133" s="2"/>
      <c r="AO133"/>
      <c r="AP133"/>
      <c r="AQ133"/>
      <c r="AR133" s="2"/>
      <c r="AS133" s="2"/>
      <c r="AT133"/>
      <c r="AU133" s="2"/>
      <c r="AV133" s="2"/>
      <c r="AW133" s="2"/>
      <c r="AX133" s="2"/>
      <c r="AY133" s="2"/>
      <c r="AZ133" s="2"/>
      <c r="BA133" s="2"/>
      <c r="BB133" s="2"/>
      <c r="BC133" s="2"/>
      <c r="BD133" s="2"/>
      <c r="BE133" s="2"/>
      <c r="BF133" s="2"/>
      <c r="BG133" s="2"/>
      <c r="BH133" s="2"/>
      <c r="BI133" s="2"/>
      <c r="BJ133" s="2"/>
      <c r="BK133" s="2"/>
      <c r="BL133" s="2"/>
      <c r="BM133" s="2"/>
      <c r="BN133" s="2"/>
      <c r="BO133" s="2"/>
      <c r="BP133" s="2"/>
      <c r="BQ133" s="2"/>
      <c r="BR133" s="2"/>
      <c r="BS133" s="2"/>
      <c r="BT133" s="2"/>
      <c r="BU133" s="2"/>
      <c r="BV133" s="2"/>
      <c r="BW133" s="2"/>
      <c r="BX133" s="2"/>
      <c r="BY133" s="2"/>
      <c r="BZ133" s="2"/>
      <c r="CA133" s="2"/>
      <c r="CB133" s="2"/>
      <c r="CC133" s="2"/>
      <c r="CD133" s="2"/>
      <c r="CE133" s="2"/>
      <c r="CF133" s="2"/>
      <c r="CG133" s="2"/>
      <c r="CH133" s="2"/>
      <c r="CI133" s="2"/>
      <c r="CJ133" s="2"/>
      <c r="CK133" s="2"/>
      <c r="CL133" s="2"/>
      <c r="CM133" s="2"/>
      <c r="CN133" s="2"/>
      <c r="CO133" s="2"/>
      <c r="CP133" s="2"/>
      <c r="CQ133" s="2"/>
      <c r="CR133" s="2"/>
      <c r="CS133" s="2"/>
      <c r="CT133" s="2"/>
      <c r="CU133" s="2"/>
      <c r="CV133" s="2"/>
      <c r="CW133" s="2"/>
      <c r="CX133" s="2"/>
      <c r="CY133" s="2"/>
      <c r="CZ133" s="2"/>
      <c r="DA133" s="2"/>
      <c r="DB133" s="2"/>
      <c r="DC133" s="2"/>
      <c r="DD133" s="2"/>
      <c r="DE133" s="2"/>
      <c r="DF133" s="2"/>
      <c r="DG133" s="2"/>
      <c r="DH133" s="2"/>
      <c r="DI133" s="2"/>
      <c r="DJ133" s="2"/>
      <c r="DK133" s="2"/>
      <c r="DL133" s="2"/>
      <c r="DM133" s="2"/>
      <c r="DN133" s="2"/>
      <c r="DO133" s="2"/>
      <c r="DP133" s="6">
        <v>1</v>
      </c>
      <c r="DQ133" s="268"/>
      <c r="DR133" s="268"/>
    </row>
    <row r="134" spans="1:122" s="1" customFormat="1" ht="15.75">
      <c r="A134"/>
      <c r="B134" s="1644"/>
      <c r="C134" s="256"/>
      <c r="D134" s="1645"/>
      <c r="E134" s="1646"/>
      <c r="F134" s="1647"/>
      <c r="G134" s="1648"/>
      <c r="H134" s="1648"/>
      <c r="I134" s="1648"/>
      <c r="J134" s="1649"/>
      <c r="K134" s="1650"/>
      <c r="L134" s="1651"/>
      <c r="N134" s="1644"/>
      <c r="O134" s="256"/>
      <c r="P134" s="1645"/>
      <c r="Q134" s="1646"/>
      <c r="R134" s="1647"/>
      <c r="S134" s="1647"/>
      <c r="T134" s="1647"/>
      <c r="U134" s="1648"/>
      <c r="V134" s="1649"/>
      <c r="W134" s="1650"/>
      <c r="X134" s="1651"/>
      <c r="Z134" s="1644"/>
      <c r="AA134" s="256"/>
      <c r="AB134" s="1645"/>
      <c r="AC134" s="1646"/>
      <c r="AD134" s="1647"/>
      <c r="AE134" s="1648"/>
      <c r="AF134" s="1648"/>
      <c r="AG134" s="1648"/>
      <c r="AH134" s="1649"/>
      <c r="AI134" s="1650"/>
      <c r="AJ134" s="1651"/>
      <c r="AL134"/>
      <c r="AM134" s="2"/>
      <c r="AN134" s="2"/>
      <c r="AO134"/>
      <c r="AP134"/>
      <c r="AQ134"/>
      <c r="AR134" s="2"/>
      <c r="AS134" s="2"/>
      <c r="AT134"/>
      <c r="AU134" s="2"/>
      <c r="AV134" s="2"/>
      <c r="AW134" s="2"/>
      <c r="AX134" s="2"/>
      <c r="AY134" s="2"/>
      <c r="AZ134" s="2"/>
      <c r="BA134" s="2"/>
      <c r="BB134" s="2"/>
      <c r="BC134" s="2"/>
      <c r="BD134" s="2"/>
      <c r="BE134" s="2"/>
      <c r="BF134" s="2"/>
      <c r="BG134" s="2"/>
      <c r="BH134" s="2"/>
      <c r="BI134" s="2"/>
      <c r="BJ134" s="2"/>
      <c r="BK134" s="2"/>
      <c r="BL134" s="2"/>
      <c r="BM134" s="2"/>
      <c r="BN134" s="2"/>
      <c r="BO134" s="2"/>
      <c r="BP134" s="2"/>
      <c r="BQ134" s="2"/>
      <c r="BR134" s="2"/>
      <c r="BS134" s="2"/>
      <c r="BT134" s="2"/>
      <c r="BU134" s="2"/>
      <c r="BV134" s="2"/>
      <c r="BW134" s="2"/>
      <c r="BX134" s="2"/>
      <c r="BY134" s="2"/>
      <c r="BZ134" s="2"/>
      <c r="CA134" s="2"/>
      <c r="CB134" s="2"/>
      <c r="CC134" s="2"/>
      <c r="CD134" s="2"/>
      <c r="CE134" s="2"/>
      <c r="CF134" s="2"/>
      <c r="CG134" s="2"/>
      <c r="CH134" s="2"/>
      <c r="CI134" s="2"/>
      <c r="CJ134" s="2"/>
      <c r="CK134" s="2"/>
      <c r="CL134" s="2"/>
      <c r="CM134" s="2"/>
      <c r="CN134" s="2"/>
      <c r="CO134" s="2"/>
      <c r="CP134" s="2"/>
      <c r="CQ134" s="2"/>
      <c r="CR134" s="2"/>
      <c r="CS134" s="2"/>
      <c r="CT134" s="2"/>
      <c r="CU134" s="2"/>
      <c r="CV134" s="2"/>
      <c r="CW134" s="2"/>
      <c r="CX134" s="2"/>
      <c r="CY134" s="2"/>
      <c r="CZ134" s="2"/>
      <c r="DA134" s="2"/>
      <c r="DB134" s="2"/>
      <c r="DC134" s="2"/>
      <c r="DD134" s="2"/>
      <c r="DE134" s="2"/>
      <c r="DF134" s="2"/>
      <c r="DG134" s="2"/>
      <c r="DH134" s="2"/>
      <c r="DI134" s="2"/>
      <c r="DJ134" s="2"/>
      <c r="DK134" s="2"/>
      <c r="DL134" s="2"/>
      <c r="DM134" s="2"/>
      <c r="DN134" s="2"/>
      <c r="DO134" s="2"/>
      <c r="DP134" s="6">
        <v>1</v>
      </c>
      <c r="DQ134" s="268"/>
      <c r="DR134" s="268"/>
    </row>
    <row r="135" spans="1:122" s="1" customFormat="1" ht="15.75">
      <c r="A135"/>
      <c r="B135" s="1644"/>
      <c r="C135" s="256"/>
      <c r="D135" s="1652"/>
      <c r="E135" s="1652"/>
      <c r="F135" s="1645"/>
      <c r="G135" s="1648"/>
      <c r="H135" s="1648"/>
      <c r="I135" s="1648"/>
      <c r="J135" s="1649"/>
      <c r="K135" s="1650"/>
      <c r="L135" s="1653"/>
      <c r="N135" s="1644"/>
      <c r="O135" s="256"/>
      <c r="P135" s="1652"/>
      <c r="Q135" s="1652"/>
      <c r="R135" s="1645"/>
      <c r="S135" s="1645"/>
      <c r="T135" s="1645"/>
      <c r="U135" s="1648"/>
      <c r="V135" s="1649"/>
      <c r="W135" s="1650"/>
      <c r="X135" s="1653"/>
      <c r="Z135" s="1644"/>
      <c r="AA135" s="256"/>
      <c r="AB135" s="1652"/>
      <c r="AC135" s="1652"/>
      <c r="AD135" s="1645"/>
      <c r="AE135" s="1648"/>
      <c r="AF135" s="1648"/>
      <c r="AG135" s="1648"/>
      <c r="AH135" s="1649"/>
      <c r="AI135" s="1650"/>
      <c r="AJ135" s="1653"/>
      <c r="AL135"/>
      <c r="AM135" s="2"/>
      <c r="AN135" s="2"/>
      <c r="AO135"/>
      <c r="AP135"/>
      <c r="AQ135"/>
      <c r="AR135" s="2"/>
      <c r="AS135" s="2"/>
      <c r="AT135"/>
      <c r="AU135" s="2"/>
      <c r="AV135" s="2"/>
      <c r="AW135" s="2"/>
      <c r="AX135" s="2"/>
      <c r="AY135" s="2"/>
      <c r="AZ135" s="2"/>
      <c r="BA135" s="2"/>
      <c r="BB135" s="2"/>
      <c r="BC135" s="2"/>
      <c r="BD135" s="2"/>
      <c r="BE135" s="2"/>
      <c r="BF135" s="2"/>
      <c r="BG135" s="2"/>
      <c r="BH135" s="2"/>
      <c r="BI135" s="2"/>
      <c r="BJ135" s="2"/>
      <c r="BK135" s="2"/>
      <c r="BL135" s="2"/>
      <c r="BM135" s="2"/>
      <c r="BN135" s="2"/>
      <c r="BO135" s="2"/>
      <c r="BP135" s="2"/>
      <c r="BQ135" s="2"/>
      <c r="BR135" s="2"/>
      <c r="BS135" s="2"/>
      <c r="BT135" s="2"/>
      <c r="BU135" s="2"/>
      <c r="BV135" s="2"/>
      <c r="BW135" s="2"/>
      <c r="BX135" s="2"/>
      <c r="BY135" s="2"/>
      <c r="BZ135" s="2"/>
      <c r="CA135" s="2"/>
      <c r="CB135" s="2"/>
      <c r="CC135" s="2"/>
      <c r="CD135" s="2"/>
      <c r="CE135" s="2"/>
      <c r="CF135" s="2"/>
      <c r="CG135" s="2"/>
      <c r="CH135" s="2"/>
      <c r="CI135" s="2"/>
      <c r="CJ135" s="2"/>
      <c r="CK135" s="2"/>
      <c r="CL135" s="2"/>
      <c r="CM135" s="2"/>
      <c r="CN135" s="2"/>
      <c r="CO135" s="2"/>
      <c r="CP135" s="2"/>
      <c r="CQ135" s="2"/>
      <c r="CR135" s="2"/>
      <c r="CS135" s="2"/>
      <c r="CT135" s="2"/>
      <c r="CU135" s="2"/>
      <c r="CV135" s="2"/>
      <c r="CW135" s="2"/>
      <c r="CX135" s="2"/>
      <c r="CY135" s="2"/>
      <c r="CZ135" s="2"/>
      <c r="DA135" s="2"/>
      <c r="DB135" s="2"/>
      <c r="DC135" s="2"/>
      <c r="DD135" s="2"/>
      <c r="DE135" s="2"/>
      <c r="DF135" s="2"/>
      <c r="DG135" s="2"/>
      <c r="DH135" s="2"/>
      <c r="DI135" s="2"/>
      <c r="DJ135" s="2"/>
      <c r="DK135" s="2"/>
      <c r="DL135" s="2"/>
      <c r="DM135" s="2"/>
      <c r="DN135" s="2"/>
      <c r="DO135" s="2"/>
      <c r="DP135" s="6">
        <v>1</v>
      </c>
      <c r="DQ135" s="268"/>
      <c r="DR135" s="268"/>
    </row>
    <row r="136" spans="1:122" s="1" customFormat="1" ht="15.75">
      <c r="A136"/>
      <c r="B136" s="1644"/>
      <c r="C136" s="256"/>
      <c r="D136" s="1645"/>
      <c r="E136" s="1646"/>
      <c r="F136" s="1647"/>
      <c r="G136" s="1648"/>
      <c r="H136" s="1648"/>
      <c r="I136" s="1648"/>
      <c r="J136" s="1649"/>
      <c r="K136" s="1650"/>
      <c r="L136" s="1651"/>
      <c r="N136" s="1644"/>
      <c r="O136" s="256"/>
      <c r="P136" s="1645"/>
      <c r="Q136" s="1646"/>
      <c r="R136" s="1647"/>
      <c r="S136" s="1647"/>
      <c r="T136" s="1647"/>
      <c r="U136" s="1648"/>
      <c r="V136" s="1649"/>
      <c r="W136" s="1650"/>
      <c r="X136" s="1651"/>
      <c r="Z136" s="1644"/>
      <c r="AA136" s="256"/>
      <c r="AB136" s="1645"/>
      <c r="AC136" s="1646"/>
      <c r="AD136" s="1647"/>
      <c r="AE136" s="1648"/>
      <c r="AF136" s="1648"/>
      <c r="AG136" s="1648"/>
      <c r="AH136" s="1649"/>
      <c r="AI136" s="1650"/>
      <c r="AJ136" s="1651"/>
      <c r="AL136"/>
      <c r="AM136" s="2"/>
      <c r="AN136" s="2"/>
      <c r="AO136"/>
      <c r="AP136"/>
      <c r="AQ136"/>
      <c r="AR136" s="2"/>
      <c r="AS136" s="2"/>
      <c r="AT136"/>
      <c r="AU136" s="2"/>
      <c r="AV136" s="2"/>
      <c r="AW136" s="2"/>
      <c r="AX136" s="2"/>
      <c r="AY136" s="2"/>
      <c r="AZ136" s="2"/>
      <c r="BA136" s="2"/>
      <c r="BB136" s="2"/>
      <c r="BC136" s="2"/>
      <c r="BD136" s="2"/>
      <c r="BE136" s="2"/>
      <c r="BF136" s="2"/>
      <c r="BG136" s="2"/>
      <c r="BH136" s="2"/>
      <c r="BI136" s="2"/>
      <c r="BJ136" s="2"/>
      <c r="BK136" s="2"/>
      <c r="BL136" s="2"/>
      <c r="BM136" s="2"/>
      <c r="BN136" s="2"/>
      <c r="BO136" s="2"/>
      <c r="BP136" s="2"/>
      <c r="BQ136" s="2"/>
      <c r="BR136" s="2"/>
      <c r="BS136" s="2"/>
      <c r="BT136" s="2"/>
      <c r="BU136" s="2"/>
      <c r="BV136" s="2"/>
      <c r="BW136" s="2"/>
      <c r="BX136" s="2"/>
      <c r="BY136" s="2"/>
      <c r="BZ136" s="2"/>
      <c r="CA136" s="2"/>
      <c r="CB136" s="2"/>
      <c r="CC136" s="2"/>
      <c r="CD136" s="2"/>
      <c r="CE136" s="2"/>
      <c r="CF136" s="2"/>
      <c r="CG136" s="2"/>
      <c r="CH136" s="2"/>
      <c r="CI136" s="2"/>
      <c r="CJ136" s="2"/>
      <c r="CK136" s="2"/>
      <c r="CL136" s="2"/>
      <c r="CM136" s="2"/>
      <c r="CN136" s="2"/>
      <c r="CO136" s="2"/>
      <c r="CP136" s="2"/>
      <c r="CQ136" s="2"/>
      <c r="CR136" s="2"/>
      <c r="CS136" s="2"/>
      <c r="CT136" s="2"/>
      <c r="CU136" s="2"/>
      <c r="CV136" s="2"/>
      <c r="CW136" s="2"/>
      <c r="CX136" s="2"/>
      <c r="CY136" s="2"/>
      <c r="CZ136" s="2"/>
      <c r="DA136" s="2"/>
      <c r="DB136" s="2"/>
      <c r="DC136" s="2"/>
      <c r="DD136" s="2"/>
      <c r="DE136" s="2"/>
      <c r="DF136" s="2"/>
      <c r="DG136" s="2"/>
      <c r="DH136" s="2"/>
      <c r="DI136" s="2"/>
      <c r="DJ136" s="2"/>
      <c r="DK136" s="2"/>
      <c r="DL136" s="2"/>
      <c r="DM136" s="2"/>
      <c r="DN136" s="2"/>
      <c r="DO136" s="2"/>
      <c r="DP136" s="6">
        <v>1</v>
      </c>
      <c r="DQ136" s="268"/>
      <c r="DR136" s="268"/>
    </row>
    <row r="137" spans="1:122" s="1" customFormat="1" ht="15.75">
      <c r="A137"/>
      <c r="B137" s="1644"/>
      <c r="C137" s="256"/>
      <c r="D137" s="1652"/>
      <c r="E137" s="1652"/>
      <c r="F137" s="1645"/>
      <c r="G137" s="1648"/>
      <c r="H137" s="1648"/>
      <c r="I137" s="1648"/>
      <c r="J137" s="1649"/>
      <c r="K137" s="1650"/>
      <c r="L137" s="1653"/>
      <c r="N137" s="1644"/>
      <c r="O137" s="256"/>
      <c r="P137" s="1652"/>
      <c r="Q137" s="1652"/>
      <c r="R137" s="1645"/>
      <c r="S137" s="1645"/>
      <c r="T137" s="1645"/>
      <c r="U137" s="1648"/>
      <c r="V137" s="1649"/>
      <c r="W137" s="1650"/>
      <c r="X137" s="1653"/>
      <c r="Z137" s="1644"/>
      <c r="AA137" s="256"/>
      <c r="AB137" s="1652"/>
      <c r="AC137" s="1652"/>
      <c r="AD137" s="1645"/>
      <c r="AE137" s="1648"/>
      <c r="AF137" s="1648"/>
      <c r="AG137" s="1648"/>
      <c r="AH137" s="1649"/>
      <c r="AI137" s="1650"/>
      <c r="AJ137" s="1653"/>
      <c r="AL137"/>
      <c r="AM137" s="2"/>
      <c r="AN137" s="2"/>
      <c r="AO137"/>
      <c r="AP137"/>
      <c r="AQ137"/>
      <c r="AR137" s="2"/>
      <c r="AS137" s="2"/>
      <c r="AT137"/>
      <c r="AU137" s="2"/>
      <c r="AV137" s="2"/>
      <c r="AW137" s="2"/>
      <c r="AX137" s="2"/>
      <c r="AY137" s="2"/>
      <c r="AZ137" s="2"/>
      <c r="BA137" s="2"/>
      <c r="BB137" s="2"/>
      <c r="BC137" s="2"/>
      <c r="BD137" s="2"/>
      <c r="BE137" s="2"/>
      <c r="BF137" s="2"/>
      <c r="BG137" s="2"/>
      <c r="BH137" s="2"/>
      <c r="BI137" s="2"/>
      <c r="BJ137" s="2"/>
      <c r="BK137" s="2"/>
      <c r="BL137" s="2"/>
      <c r="BM137" s="2"/>
      <c r="BN137" s="2"/>
      <c r="BO137" s="2"/>
      <c r="BP137" s="2"/>
      <c r="BQ137" s="2"/>
      <c r="BR137" s="2"/>
      <c r="BS137" s="2"/>
      <c r="BT137" s="2"/>
      <c r="BU137" s="2"/>
      <c r="BV137" s="2"/>
      <c r="BW137" s="2"/>
      <c r="BX137" s="2"/>
      <c r="BY137" s="2"/>
      <c r="BZ137" s="2"/>
      <c r="CA137" s="2"/>
      <c r="CB137" s="2"/>
      <c r="CC137" s="2"/>
      <c r="CD137" s="2"/>
      <c r="CE137" s="2"/>
      <c r="CF137" s="2"/>
      <c r="CG137" s="2"/>
      <c r="CH137" s="2"/>
      <c r="CI137" s="2"/>
      <c r="CJ137" s="2"/>
      <c r="CK137" s="2"/>
      <c r="CL137" s="2"/>
      <c r="CM137" s="2"/>
      <c r="CN137" s="2"/>
      <c r="CO137" s="2"/>
      <c r="CP137" s="2"/>
      <c r="CQ137" s="2"/>
      <c r="CR137" s="2"/>
      <c r="CS137" s="2"/>
      <c r="CT137" s="2"/>
      <c r="CU137" s="2"/>
      <c r="CV137" s="2"/>
      <c r="CW137" s="2"/>
      <c r="CX137" s="2"/>
      <c r="CY137" s="2"/>
      <c r="CZ137" s="2"/>
      <c r="DA137" s="2"/>
      <c r="DB137" s="2"/>
      <c r="DC137" s="2"/>
      <c r="DD137" s="2"/>
      <c r="DE137" s="2"/>
      <c r="DF137" s="2"/>
      <c r="DG137" s="2"/>
      <c r="DH137" s="2"/>
      <c r="DI137" s="2"/>
      <c r="DJ137" s="2"/>
      <c r="DK137" s="2"/>
      <c r="DL137" s="2"/>
      <c r="DM137" s="2"/>
      <c r="DN137" s="2"/>
      <c r="DO137" s="2"/>
      <c r="DP137" s="6">
        <v>1</v>
      </c>
      <c r="DQ137" s="268"/>
      <c r="DR137" s="268"/>
    </row>
    <row r="138" spans="1:122" s="1" customFormat="1" ht="15.75" customHeight="1">
      <c r="A138"/>
      <c r="B138" s="1644"/>
      <c r="C138" s="256"/>
      <c r="D138" s="1645"/>
      <c r="E138" s="1646"/>
      <c r="F138" s="1647"/>
      <c r="G138" s="1648"/>
      <c r="H138" s="1648"/>
      <c r="I138" s="1648"/>
      <c r="J138" s="1649"/>
      <c r="K138" s="1650"/>
      <c r="L138" s="1651"/>
      <c r="N138" s="1644"/>
      <c r="O138" s="256"/>
      <c r="P138" s="1645"/>
      <c r="Q138" s="1646"/>
      <c r="R138" s="1647"/>
      <c r="S138" s="1647"/>
      <c r="T138" s="1647"/>
      <c r="U138" s="1648"/>
      <c r="V138" s="1649"/>
      <c r="W138" s="1650"/>
      <c r="X138" s="1651"/>
      <c r="Z138" s="1644"/>
      <c r="AA138" s="256"/>
      <c r="AB138" s="1645"/>
      <c r="AC138" s="1646"/>
      <c r="AD138" s="1647"/>
      <c r="AE138" s="1648"/>
      <c r="AF138" s="1648"/>
      <c r="AG138" s="1648"/>
      <c r="AH138" s="1649"/>
      <c r="AI138" s="1650"/>
      <c r="AJ138" s="1651"/>
      <c r="AL138"/>
      <c r="AM138" s="2"/>
      <c r="AN138" s="2"/>
      <c r="AO138"/>
      <c r="AP138"/>
      <c r="AQ138"/>
      <c r="AR138" s="2"/>
      <c r="AS138" s="2"/>
      <c r="AT138"/>
      <c r="AU138" s="2"/>
      <c r="AV138" s="2"/>
      <c r="AW138" s="2"/>
      <c r="AX138" s="2"/>
      <c r="AY138" s="2"/>
      <c r="AZ138" s="2"/>
      <c r="BA138" s="2"/>
      <c r="BB138" s="2"/>
      <c r="BC138" s="2"/>
      <c r="BD138" s="2"/>
      <c r="BE138" s="2"/>
      <c r="BF138" s="2"/>
      <c r="BG138" s="2"/>
      <c r="BH138" s="2"/>
      <c r="BI138" s="2"/>
      <c r="BJ138" s="2"/>
      <c r="BK138" s="2"/>
      <c r="BL138" s="2"/>
      <c r="BM138" s="2"/>
      <c r="BN138" s="2"/>
      <c r="BO138" s="2"/>
      <c r="BP138" s="2"/>
      <c r="BQ138" s="2"/>
      <c r="BR138" s="2"/>
      <c r="BS138" s="2"/>
      <c r="BT138" s="2"/>
      <c r="BU138" s="2"/>
      <c r="BV138" s="2"/>
      <c r="BW138" s="2"/>
      <c r="BX138" s="2"/>
      <c r="BY138" s="2"/>
      <c r="BZ138" s="2"/>
      <c r="CA138" s="2"/>
      <c r="CB138" s="2"/>
      <c r="CC138" s="2"/>
      <c r="CD138" s="2"/>
      <c r="CE138" s="2"/>
      <c r="CF138" s="2"/>
      <c r="CG138" s="2"/>
      <c r="CH138" s="2"/>
      <c r="CI138" s="2"/>
      <c r="CJ138" s="2"/>
      <c r="CK138" s="2"/>
      <c r="CL138" s="2"/>
      <c r="CM138" s="2"/>
      <c r="CN138" s="2"/>
      <c r="CO138" s="2"/>
      <c r="CP138" s="2"/>
      <c r="CQ138" s="2"/>
      <c r="CR138" s="2"/>
      <c r="CS138" s="2"/>
      <c r="CT138" s="2"/>
      <c r="CU138" s="2"/>
      <c r="CV138" s="2"/>
      <c r="CW138" s="2"/>
      <c r="CX138" s="2"/>
      <c r="CY138" s="2"/>
      <c r="CZ138" s="2"/>
      <c r="DA138" s="2"/>
      <c r="DB138" s="2"/>
      <c r="DC138" s="2"/>
      <c r="DD138" s="2"/>
      <c r="DE138" s="2"/>
      <c r="DF138" s="2"/>
      <c r="DG138" s="2"/>
      <c r="DH138" s="2"/>
      <c r="DI138" s="2"/>
      <c r="DJ138" s="2"/>
      <c r="DK138" s="2"/>
      <c r="DL138" s="2"/>
      <c r="DM138" s="2"/>
      <c r="DN138" s="2"/>
      <c r="DO138" s="2"/>
      <c r="DP138" s="6">
        <v>1</v>
      </c>
      <c r="DQ138" s="268"/>
      <c r="DR138" s="268"/>
    </row>
    <row r="139" spans="1:122" s="1" customFormat="1" ht="15.75">
      <c r="A139"/>
      <c r="B139" s="1644"/>
      <c r="C139" s="256"/>
      <c r="D139" s="1652"/>
      <c r="E139" s="1652"/>
      <c r="F139" s="1645"/>
      <c r="G139" s="1648"/>
      <c r="H139" s="1648"/>
      <c r="I139" s="1648"/>
      <c r="J139" s="1649"/>
      <c r="K139" s="1650"/>
      <c r="L139" s="1653"/>
      <c r="N139" s="1644"/>
      <c r="O139" s="256"/>
      <c r="P139" s="1652"/>
      <c r="Q139" s="1652"/>
      <c r="R139" s="1645"/>
      <c r="S139" s="1645"/>
      <c r="T139" s="1645"/>
      <c r="U139" s="1648"/>
      <c r="V139" s="1649"/>
      <c r="W139" s="1650"/>
      <c r="X139" s="1653"/>
      <c r="Z139" s="1644"/>
      <c r="AA139" s="256"/>
      <c r="AB139" s="1652"/>
      <c r="AC139" s="1652"/>
      <c r="AD139" s="1645"/>
      <c r="AE139" s="1648"/>
      <c r="AF139" s="1648"/>
      <c r="AG139" s="1648"/>
      <c r="AH139" s="1649"/>
      <c r="AI139" s="1650"/>
      <c r="AJ139" s="1653"/>
      <c r="AL139"/>
      <c r="AM139" s="2"/>
      <c r="AN139" s="2"/>
      <c r="AO139"/>
      <c r="AP139"/>
      <c r="AQ139"/>
      <c r="AR139" s="2"/>
      <c r="AS139" s="2"/>
      <c r="AT139"/>
      <c r="AU139" s="2"/>
      <c r="AV139" s="2"/>
      <c r="AW139" s="2"/>
      <c r="AX139" s="2"/>
      <c r="AY139" s="2"/>
      <c r="AZ139" s="2"/>
      <c r="BA139" s="2"/>
      <c r="BB139" s="2"/>
      <c r="BC139" s="2"/>
      <c r="BD139" s="2"/>
      <c r="BE139" s="2"/>
      <c r="BF139" s="2"/>
      <c r="BG139" s="2"/>
      <c r="BH139" s="2"/>
      <c r="BI139" s="2"/>
      <c r="BJ139" s="2"/>
      <c r="BK139" s="2"/>
      <c r="BL139" s="2"/>
      <c r="BM139" s="2"/>
      <c r="BN139" s="2"/>
      <c r="BO139" s="2"/>
      <c r="BP139" s="2"/>
      <c r="BQ139" s="2"/>
      <c r="BR139" s="2"/>
      <c r="BS139" s="2"/>
      <c r="BT139" s="2"/>
      <c r="BU139" s="2"/>
      <c r="BV139" s="2"/>
      <c r="BW139" s="2"/>
      <c r="BX139" s="2"/>
      <c r="BY139" s="2"/>
      <c r="BZ139" s="2"/>
      <c r="CA139" s="2"/>
      <c r="CB139" s="2"/>
      <c r="CC139" s="2"/>
      <c r="CD139" s="2"/>
      <c r="CE139" s="2"/>
      <c r="CF139" s="2"/>
      <c r="CG139" s="2"/>
      <c r="CH139" s="2"/>
      <c r="CI139" s="2"/>
      <c r="CJ139" s="2"/>
      <c r="CK139" s="2"/>
      <c r="CL139" s="2"/>
      <c r="CM139" s="2"/>
      <c r="CN139" s="2"/>
      <c r="CO139" s="2"/>
      <c r="CP139" s="2"/>
      <c r="CQ139" s="2"/>
      <c r="CR139" s="2"/>
      <c r="CS139" s="2"/>
      <c r="CT139" s="2"/>
      <c r="CU139" s="2"/>
      <c r="CV139" s="2"/>
      <c r="CW139" s="2"/>
      <c r="CX139" s="2"/>
      <c r="CY139" s="2"/>
      <c r="CZ139" s="2"/>
      <c r="DA139" s="2"/>
      <c r="DB139" s="2"/>
      <c r="DC139" s="2"/>
      <c r="DD139" s="2"/>
      <c r="DE139" s="2"/>
      <c r="DF139" s="2"/>
      <c r="DG139" s="2"/>
      <c r="DH139" s="2"/>
      <c r="DI139" s="2"/>
      <c r="DJ139" s="2"/>
      <c r="DK139" s="2"/>
      <c r="DL139" s="2"/>
      <c r="DM139" s="2"/>
      <c r="DN139" s="2"/>
      <c r="DO139" s="2"/>
      <c r="DP139" s="6">
        <v>1</v>
      </c>
      <c r="DQ139" s="268"/>
      <c r="DR139" s="268"/>
    </row>
    <row r="140" spans="1:122" s="1" customFormat="1" ht="15.75">
      <c r="A140"/>
      <c r="B140" s="1644"/>
      <c r="C140" s="256"/>
      <c r="D140" s="1645"/>
      <c r="E140" s="1646"/>
      <c r="F140" s="1647"/>
      <c r="G140" s="1648"/>
      <c r="H140" s="1648"/>
      <c r="I140" s="1648"/>
      <c r="J140" s="1649"/>
      <c r="K140" s="1650"/>
      <c r="L140" s="1651"/>
      <c r="N140" s="1644"/>
      <c r="O140" s="256"/>
      <c r="P140" s="1645"/>
      <c r="Q140" s="1646"/>
      <c r="R140" s="1647"/>
      <c r="S140" s="1647"/>
      <c r="T140" s="1647"/>
      <c r="U140" s="1648"/>
      <c r="V140" s="1649"/>
      <c r="W140" s="1650"/>
      <c r="X140" s="1651"/>
      <c r="Z140" s="1644"/>
      <c r="AA140" s="256"/>
      <c r="AB140" s="1645"/>
      <c r="AC140" s="1646"/>
      <c r="AD140" s="1647"/>
      <c r="AE140" s="1648"/>
      <c r="AF140" s="1648"/>
      <c r="AG140" s="1648"/>
      <c r="AH140" s="1649"/>
      <c r="AI140" s="1650"/>
      <c r="AJ140" s="1651"/>
      <c r="AL140"/>
      <c r="AM140"/>
      <c r="AN140" s="2"/>
      <c r="AO140"/>
      <c r="AP140"/>
      <c r="AQ140"/>
      <c r="AR140" s="2"/>
      <c r="AS140" s="2"/>
      <c r="AT140"/>
      <c r="AU140" s="2"/>
      <c r="AV140" s="2"/>
      <c r="AW140" s="2"/>
      <c r="AX140" s="2"/>
      <c r="AY140" s="2"/>
      <c r="AZ140" s="2"/>
      <c r="BA140" s="2"/>
      <c r="BB140" s="2"/>
      <c r="BC140" s="2"/>
      <c r="BD140" s="2"/>
      <c r="BE140" s="2"/>
      <c r="BF140" s="2"/>
      <c r="BG140" s="2"/>
      <c r="BH140" s="2"/>
      <c r="BI140" s="2"/>
      <c r="BJ140" s="2"/>
      <c r="BK140" s="2"/>
      <c r="BL140" s="2"/>
      <c r="BM140" s="2"/>
      <c r="BN140" s="2"/>
      <c r="BO140" s="2"/>
      <c r="BP140" s="2"/>
      <c r="BQ140" s="2"/>
      <c r="BR140" s="2"/>
      <c r="BS140" s="2"/>
      <c r="BT140" s="2"/>
      <c r="BU140" s="2"/>
      <c r="BV140" s="2"/>
      <c r="BW140" s="2"/>
      <c r="BX140" s="2"/>
      <c r="BY140" s="2"/>
      <c r="BZ140" s="2"/>
      <c r="CA140" s="2"/>
      <c r="CB140" s="2"/>
      <c r="CC140" s="2"/>
      <c r="CD140" s="2"/>
      <c r="CE140" s="2"/>
      <c r="CF140" s="2"/>
      <c r="CG140" s="2"/>
      <c r="CH140" s="2"/>
      <c r="CI140" s="2"/>
      <c r="CJ140" s="2"/>
      <c r="CK140" s="2"/>
      <c r="CL140" s="2"/>
      <c r="CM140" s="2"/>
      <c r="CN140" s="2"/>
      <c r="CO140" s="2"/>
      <c r="CP140" s="2"/>
      <c r="CQ140" s="2"/>
      <c r="CR140" s="2"/>
      <c r="CS140" s="2"/>
      <c r="CT140" s="2"/>
      <c r="CU140" s="2"/>
      <c r="CV140" s="2"/>
      <c r="CW140" s="2"/>
      <c r="CX140" s="2"/>
      <c r="CY140" s="2"/>
      <c r="CZ140" s="2"/>
      <c r="DA140" s="2"/>
      <c r="DB140" s="2"/>
      <c r="DC140" s="2"/>
      <c r="DD140" s="2"/>
      <c r="DE140" s="2"/>
      <c r="DF140" s="2"/>
      <c r="DG140" s="2"/>
      <c r="DH140" s="2"/>
      <c r="DI140" s="2"/>
      <c r="DJ140" s="2"/>
      <c r="DK140" s="2"/>
      <c r="DL140" s="2"/>
      <c r="DM140" s="2"/>
      <c r="DN140" s="2"/>
      <c r="DO140" s="2"/>
      <c r="DP140" s="6">
        <v>1</v>
      </c>
      <c r="DQ140" s="268"/>
      <c r="DR140" s="268"/>
    </row>
    <row r="141" spans="1:122" s="1" customFormat="1" ht="15" customHeight="1">
      <c r="A141"/>
      <c r="B141" s="1644"/>
      <c r="C141" s="256"/>
      <c r="D141" s="1652"/>
      <c r="E141" s="1652"/>
      <c r="F141" s="1645"/>
      <c r="G141" s="1648"/>
      <c r="H141" s="1648"/>
      <c r="I141" s="1648"/>
      <c r="J141" s="1649"/>
      <c r="K141" s="1650"/>
      <c r="L141" s="1653"/>
      <c r="N141" s="1644"/>
      <c r="O141" s="256"/>
      <c r="P141" s="1652"/>
      <c r="Q141" s="1652"/>
      <c r="R141" s="1645"/>
      <c r="S141" s="1645"/>
      <c r="T141" s="1645"/>
      <c r="U141" s="1648"/>
      <c r="V141" s="1649"/>
      <c r="W141" s="1650"/>
      <c r="X141" s="1653"/>
      <c r="Z141" s="1644"/>
      <c r="AA141" s="256"/>
      <c r="AB141" s="1652"/>
      <c r="AC141" s="1652"/>
      <c r="AD141" s="1645"/>
      <c r="AE141" s="1648"/>
      <c r="AF141" s="1648"/>
      <c r="AG141" s="1648"/>
      <c r="AH141" s="1649"/>
      <c r="AI141" s="1650"/>
      <c r="AJ141" s="1653"/>
      <c r="AL141"/>
      <c r="AM141"/>
      <c r="AN141" s="2"/>
      <c r="AO141"/>
      <c r="AP141"/>
      <c r="AQ141"/>
      <c r="AR141" s="2"/>
      <c r="AS141" s="2"/>
      <c r="AT141"/>
      <c r="AU141" s="2"/>
      <c r="AV141" s="2"/>
      <c r="AW141" s="2"/>
      <c r="AX141" s="2"/>
      <c r="AY141" s="2"/>
      <c r="AZ141" s="2"/>
      <c r="BA141" s="2"/>
      <c r="BB141" s="2"/>
      <c r="BC141" s="2"/>
      <c r="BD141" s="2"/>
      <c r="BE141" s="2"/>
      <c r="BF141" s="2"/>
      <c r="BG141" s="2"/>
      <c r="BH141" s="2"/>
      <c r="BI141" s="2"/>
      <c r="BJ141" s="2"/>
      <c r="BK141" s="2"/>
      <c r="BL141" s="2"/>
      <c r="BM141" s="2"/>
      <c r="BN141" s="2"/>
      <c r="BO141" s="2"/>
      <c r="BP141" s="2"/>
      <c r="BQ141" s="2"/>
      <c r="BR141" s="2"/>
      <c r="BS141" s="2"/>
      <c r="BT141" s="2"/>
      <c r="BU141" s="2"/>
      <c r="BV141" s="2"/>
      <c r="BW141" s="2"/>
      <c r="BX141" s="2"/>
      <c r="BY141" s="2"/>
      <c r="BZ141" s="2"/>
      <c r="CA141" s="2"/>
      <c r="CB141" s="2"/>
      <c r="CC141" s="2"/>
      <c r="CD141" s="2"/>
      <c r="CE141" s="2"/>
      <c r="CF141" s="2"/>
      <c r="CG141" s="2"/>
      <c r="CH141" s="2"/>
      <c r="CI141" s="2"/>
      <c r="CJ141" s="2"/>
      <c r="CK141" s="2"/>
      <c r="CL141" s="2"/>
      <c r="CM141" s="2"/>
      <c r="CN141" s="2"/>
      <c r="CO141" s="2"/>
      <c r="CP141" s="2"/>
      <c r="CQ141" s="2"/>
      <c r="CR141" s="2"/>
      <c r="CS141" s="2"/>
      <c r="CT141" s="2"/>
      <c r="CU141" s="2"/>
      <c r="CV141" s="2"/>
      <c r="CW141" s="2"/>
      <c r="CX141" s="2"/>
      <c r="CY141" s="2"/>
      <c r="CZ141" s="2"/>
      <c r="DA141" s="2"/>
      <c r="DB141" s="2"/>
      <c r="DC141" s="2"/>
      <c r="DD141" s="2"/>
      <c r="DE141" s="2"/>
      <c r="DF141" s="2"/>
      <c r="DG141" s="2"/>
      <c r="DH141" s="2"/>
      <c r="DI141" s="2"/>
      <c r="DJ141" s="2"/>
      <c r="DK141" s="2"/>
      <c r="DL141" s="2"/>
      <c r="DM141" s="2"/>
      <c r="DN141" s="2"/>
      <c r="DO141" s="2"/>
      <c r="DP141" s="6">
        <v>1</v>
      </c>
      <c r="DQ141" s="268"/>
      <c r="DR141" s="268"/>
    </row>
    <row r="142" spans="1:122" s="1" customFormat="1" ht="15.75">
      <c r="A142"/>
      <c r="B142" s="1644"/>
      <c r="C142" s="256"/>
      <c r="D142" s="1645"/>
      <c r="E142" s="1646"/>
      <c r="F142" s="1647"/>
      <c r="G142" s="1648"/>
      <c r="H142" s="1648"/>
      <c r="I142" s="1648"/>
      <c r="J142" s="1649"/>
      <c r="K142" s="1650"/>
      <c r="L142" s="1651"/>
      <c r="N142" s="1644"/>
      <c r="O142" s="256"/>
      <c r="P142" s="1645"/>
      <c r="Q142" s="1646"/>
      <c r="R142" s="1647"/>
      <c r="S142" s="1647"/>
      <c r="T142" s="1647"/>
      <c r="U142" s="1648"/>
      <c r="V142" s="1649"/>
      <c r="W142" s="1650"/>
      <c r="X142" s="1651"/>
      <c r="Z142" s="1644"/>
      <c r="AA142" s="256"/>
      <c r="AB142" s="1645"/>
      <c r="AC142" s="1646"/>
      <c r="AD142" s="1647"/>
      <c r="AE142" s="1648"/>
      <c r="AF142" s="1648"/>
      <c r="AG142" s="1648"/>
      <c r="AH142" s="1649"/>
      <c r="AI142" s="1650"/>
      <c r="AJ142" s="1651"/>
      <c r="AL142"/>
      <c r="AM142"/>
      <c r="AN142" s="2"/>
      <c r="AO142"/>
      <c r="AP142"/>
      <c r="AQ142"/>
      <c r="AR142" s="2"/>
      <c r="AS142" s="2"/>
      <c r="AT142"/>
      <c r="AU142" s="2"/>
      <c r="AV142" s="2"/>
      <c r="AW142" s="2"/>
      <c r="AX142" s="2"/>
      <c r="AY142" s="2"/>
      <c r="AZ142" s="2"/>
      <c r="BA142" s="2"/>
      <c r="BB142" s="2"/>
      <c r="BC142" s="2"/>
      <c r="BD142" s="2"/>
      <c r="BE142" s="2"/>
      <c r="BF142" s="2"/>
      <c r="BG142" s="2"/>
      <c r="BH142" s="2"/>
      <c r="BI142" s="2"/>
      <c r="BJ142" s="2"/>
      <c r="BK142" s="2"/>
      <c r="BL142" s="2"/>
      <c r="BM142" s="2"/>
      <c r="BN142" s="2"/>
      <c r="BO142" s="2"/>
      <c r="BP142" s="2"/>
      <c r="BQ142" s="2"/>
      <c r="BR142" s="2"/>
      <c r="BS142" s="2"/>
      <c r="BT142" s="2"/>
      <c r="BU142" s="2"/>
      <c r="BV142" s="2"/>
      <c r="BW142" s="2"/>
      <c r="BX142" s="2"/>
      <c r="BY142" s="2"/>
      <c r="BZ142" s="2"/>
      <c r="CA142" s="2"/>
      <c r="CB142" s="2"/>
      <c r="CC142" s="2"/>
      <c r="CD142" s="2"/>
      <c r="CE142" s="2"/>
      <c r="CF142" s="2"/>
      <c r="CG142" s="2"/>
      <c r="CH142" s="2"/>
      <c r="CI142" s="2"/>
      <c r="CJ142" s="2"/>
      <c r="CK142" s="2"/>
      <c r="CL142" s="2"/>
      <c r="CM142" s="2"/>
      <c r="CN142" s="2"/>
      <c r="CO142" s="2"/>
      <c r="CP142" s="2"/>
      <c r="CQ142" s="2"/>
      <c r="CR142" s="2"/>
      <c r="CS142" s="2"/>
      <c r="CT142" s="2"/>
      <c r="CU142" s="2"/>
      <c r="CV142" s="2"/>
      <c r="CW142" s="2"/>
      <c r="CX142" s="2"/>
      <c r="CY142" s="2"/>
      <c r="CZ142" s="2"/>
      <c r="DA142" s="2"/>
      <c r="DB142" s="2"/>
      <c r="DC142" s="2"/>
      <c r="DD142" s="2"/>
      <c r="DE142" s="2"/>
      <c r="DF142" s="2"/>
      <c r="DG142" s="2"/>
      <c r="DH142" s="2"/>
      <c r="DI142" s="2"/>
      <c r="DJ142" s="2"/>
      <c r="DK142" s="2"/>
      <c r="DL142" s="2"/>
      <c r="DM142" s="2"/>
      <c r="DN142" s="2"/>
      <c r="DO142" s="2"/>
      <c r="DP142" s="6">
        <v>1</v>
      </c>
      <c r="DQ142" s="268"/>
      <c r="DR142" s="268"/>
    </row>
    <row r="143" spans="1:122" s="1" customFormat="1" ht="16.5" customHeight="1">
      <c r="A143"/>
      <c r="B143" s="1644"/>
      <c r="C143" s="256"/>
      <c r="D143" s="1652"/>
      <c r="E143" s="1652"/>
      <c r="F143" s="1645"/>
      <c r="G143" s="1648"/>
      <c r="H143" s="1648"/>
      <c r="I143" s="1648"/>
      <c r="J143" s="1649"/>
      <c r="K143" s="1650"/>
      <c r="L143" s="1653"/>
      <c r="N143" s="1644"/>
      <c r="O143" s="256"/>
      <c r="P143" s="1652"/>
      <c r="Q143" s="1652"/>
      <c r="R143" s="1645"/>
      <c r="S143" s="1645"/>
      <c r="T143" s="1645"/>
      <c r="U143" s="1648"/>
      <c r="V143" s="1649"/>
      <c r="W143" s="1650"/>
      <c r="X143" s="1653"/>
      <c r="Z143" s="1644"/>
      <c r="AA143" s="256"/>
      <c r="AB143" s="1652"/>
      <c r="AC143" s="1652"/>
      <c r="AD143" s="1645"/>
      <c r="AE143" s="1648"/>
      <c r="AF143" s="1648"/>
      <c r="AG143" s="1648"/>
      <c r="AH143" s="1649"/>
      <c r="AI143" s="1650"/>
      <c r="AJ143" s="1653"/>
      <c r="AL143"/>
      <c r="AM143"/>
      <c r="AN143" s="2"/>
      <c r="AO143"/>
      <c r="AP143"/>
      <c r="AQ143"/>
      <c r="AR143" s="2"/>
      <c r="AS143" s="2"/>
      <c r="AT143"/>
      <c r="AU143" s="2"/>
      <c r="AV143" s="2"/>
      <c r="AW143" s="2"/>
      <c r="AX143" s="2"/>
      <c r="AY143" s="2"/>
      <c r="AZ143" s="2"/>
      <c r="BA143" s="2"/>
      <c r="BB143" s="2"/>
      <c r="BC143" s="2"/>
      <c r="BD143" s="2"/>
      <c r="BE143" s="2"/>
      <c r="BF143" s="2"/>
      <c r="BG143" s="2"/>
      <c r="BH143" s="2"/>
      <c r="BI143" s="2"/>
      <c r="BJ143" s="2"/>
      <c r="BK143" s="2"/>
      <c r="BL143" s="2"/>
      <c r="BM143" s="2"/>
      <c r="BN143" s="2"/>
      <c r="BO143" s="2"/>
      <c r="BP143" s="2"/>
      <c r="BQ143" s="2"/>
      <c r="BR143" s="2"/>
      <c r="BS143" s="2"/>
      <c r="BT143" s="2"/>
      <c r="BU143" s="2"/>
      <c r="BV143" s="2"/>
      <c r="BW143" s="2"/>
      <c r="BX143" s="2"/>
      <c r="BY143" s="2"/>
      <c r="BZ143" s="2"/>
      <c r="CA143" s="2"/>
      <c r="CB143" s="2"/>
      <c r="CC143" s="2"/>
      <c r="CD143" s="2"/>
      <c r="CE143" s="2"/>
      <c r="CF143" s="2"/>
      <c r="CG143" s="2"/>
      <c r="CH143" s="2"/>
      <c r="CI143" s="2"/>
      <c r="CJ143" s="2"/>
      <c r="CK143" s="2"/>
      <c r="CL143" s="2"/>
      <c r="CM143" s="2"/>
      <c r="CN143" s="2"/>
      <c r="CO143" s="2"/>
      <c r="CP143" s="2"/>
      <c r="CQ143" s="2"/>
      <c r="CR143" s="2"/>
      <c r="CS143" s="2"/>
      <c r="CT143" s="2"/>
      <c r="CU143" s="2"/>
      <c r="CV143" s="2"/>
      <c r="CW143" s="2"/>
      <c r="CX143" s="2"/>
      <c r="CY143" s="2"/>
      <c r="CZ143" s="2"/>
      <c r="DA143" s="2"/>
      <c r="DB143" s="2"/>
      <c r="DC143" s="2"/>
      <c r="DD143" s="2"/>
      <c r="DE143" s="2"/>
      <c r="DF143" s="2"/>
      <c r="DG143" s="2"/>
      <c r="DH143" s="2"/>
      <c r="DI143" s="2"/>
      <c r="DJ143" s="2"/>
      <c r="DK143" s="2"/>
      <c r="DL143" s="2"/>
      <c r="DM143" s="2"/>
      <c r="DN143" s="2"/>
      <c r="DO143" s="2"/>
      <c r="DP143" s="6">
        <v>1</v>
      </c>
      <c r="DQ143" s="268"/>
      <c r="DR143" s="268"/>
    </row>
    <row r="144" spans="1:122" s="1" customFormat="1" ht="19.5" customHeight="1">
      <c r="A144"/>
      <c r="B144" s="1644"/>
      <c r="C144" s="256"/>
      <c r="D144" s="1645"/>
      <c r="E144" s="1646"/>
      <c r="F144" s="1647"/>
      <c r="G144" s="1648"/>
      <c r="H144" s="1648"/>
      <c r="I144" s="1648"/>
      <c r="J144" s="1649"/>
      <c r="K144" s="1650"/>
      <c r="L144" s="1651"/>
      <c r="N144" s="1644"/>
      <c r="O144" s="256"/>
      <c r="P144" s="1645"/>
      <c r="Q144" s="1646"/>
      <c r="R144" s="1647"/>
      <c r="S144" s="1647"/>
      <c r="T144" s="1647"/>
      <c r="U144" s="1648"/>
      <c r="V144" s="1649"/>
      <c r="W144" s="1650"/>
      <c r="X144" s="1651"/>
      <c r="Z144" s="1644"/>
      <c r="AA144" s="256"/>
      <c r="AB144" s="1645"/>
      <c r="AC144" s="1646"/>
      <c r="AD144" s="1647"/>
      <c r="AE144" s="1648"/>
      <c r="AF144" s="1648"/>
      <c r="AG144" s="1648"/>
      <c r="AH144" s="1649"/>
      <c r="AI144" s="1650"/>
      <c r="AJ144" s="1651"/>
      <c r="AL144"/>
      <c r="AM144"/>
      <c r="AN144" s="2"/>
      <c r="AO144"/>
      <c r="AP144"/>
      <c r="AQ144"/>
      <c r="AR144" s="2"/>
      <c r="AS144" s="2"/>
      <c r="AT144"/>
      <c r="AU144" s="2"/>
      <c r="AV144" s="2"/>
      <c r="AW144" s="2"/>
      <c r="AX144" s="2"/>
      <c r="AY144" s="2"/>
      <c r="AZ144" s="2"/>
      <c r="BA144" s="2"/>
      <c r="BB144" s="2"/>
      <c r="BC144" s="2"/>
      <c r="BD144" s="2"/>
      <c r="BE144" s="2"/>
      <c r="BF144" s="2"/>
      <c r="BG144" s="2"/>
      <c r="BH144" s="2"/>
      <c r="BI144" s="2"/>
      <c r="BJ144" s="2"/>
      <c r="BK144" s="2"/>
      <c r="BL144" s="2"/>
      <c r="BM144" s="2"/>
      <c r="BN144" s="2"/>
      <c r="BO144" s="2"/>
      <c r="BP144" s="2"/>
      <c r="BQ144" s="2"/>
      <c r="BR144" s="2"/>
      <c r="BS144" s="2"/>
      <c r="BT144" s="2"/>
      <c r="BU144" s="2"/>
      <c r="BV144" s="2"/>
      <c r="BW144" s="2"/>
      <c r="BX144" s="2"/>
      <c r="BY144" s="2"/>
      <c r="BZ144" s="2"/>
      <c r="CA144" s="2"/>
      <c r="CB144" s="2"/>
      <c r="CC144" s="2"/>
      <c r="CD144" s="2"/>
      <c r="CE144" s="2"/>
      <c r="CF144" s="2"/>
      <c r="CG144" s="2"/>
      <c r="CH144" s="2"/>
      <c r="CI144" s="2"/>
      <c r="CJ144" s="2"/>
      <c r="CK144" s="2"/>
      <c r="CL144" s="2"/>
      <c r="CM144" s="2"/>
      <c r="CN144" s="2"/>
      <c r="CO144" s="2"/>
      <c r="CP144" s="2"/>
      <c r="CQ144" s="2"/>
      <c r="CR144" s="2"/>
      <c r="CS144" s="2"/>
      <c r="CT144" s="2"/>
      <c r="CU144" s="2"/>
      <c r="CV144" s="2"/>
      <c r="CW144" s="2"/>
      <c r="CX144" s="2"/>
      <c r="CY144" s="2"/>
      <c r="CZ144" s="2"/>
      <c r="DA144" s="2"/>
      <c r="DB144" s="2"/>
      <c r="DC144" s="2"/>
      <c r="DD144" s="2"/>
      <c r="DE144" s="2"/>
      <c r="DF144" s="2"/>
      <c r="DG144" s="2"/>
      <c r="DH144" s="2"/>
      <c r="DI144" s="2"/>
      <c r="DJ144" s="2"/>
      <c r="DK144" s="2"/>
      <c r="DL144" s="2"/>
      <c r="DM144" s="2"/>
      <c r="DN144" s="2"/>
      <c r="DO144" s="2"/>
      <c r="DP144" s="6">
        <v>1</v>
      </c>
      <c r="DQ144" s="268"/>
      <c r="DR144" s="268"/>
    </row>
    <row r="145" spans="1:122" s="1" customFormat="1" ht="16.5" customHeight="1">
      <c r="A145"/>
      <c r="B145" s="1644"/>
      <c r="C145" s="256"/>
      <c r="D145" s="1652"/>
      <c r="E145" s="1652"/>
      <c r="F145" s="1645"/>
      <c r="G145" s="1648"/>
      <c r="H145" s="1648"/>
      <c r="I145" s="1648"/>
      <c r="J145" s="1649"/>
      <c r="K145" s="1650"/>
      <c r="L145" s="1653"/>
      <c r="N145" s="1644"/>
      <c r="O145" s="256"/>
      <c r="P145" s="1652"/>
      <c r="Q145" s="1652"/>
      <c r="R145" s="1645"/>
      <c r="S145" s="1645"/>
      <c r="T145" s="1645"/>
      <c r="U145" s="1648"/>
      <c r="V145" s="1649"/>
      <c r="W145" s="1650"/>
      <c r="X145" s="1653"/>
      <c r="Z145" s="1644"/>
      <c r="AA145" s="256"/>
      <c r="AB145" s="1652"/>
      <c r="AC145" s="1652"/>
      <c r="AD145" s="1645"/>
      <c r="AE145" s="1648"/>
      <c r="AF145" s="1648"/>
      <c r="AG145" s="1648"/>
      <c r="AH145" s="1649"/>
      <c r="AI145" s="1650"/>
      <c r="AJ145" s="1653"/>
      <c r="AL145"/>
      <c r="AM145"/>
      <c r="AN145" s="2"/>
      <c r="AO145"/>
      <c r="AP145"/>
      <c r="AQ145"/>
      <c r="AR145" s="2"/>
      <c r="AS145" s="2"/>
      <c r="AT145"/>
      <c r="AU145" s="2"/>
      <c r="AV145" s="2"/>
      <c r="AW145" s="2"/>
      <c r="AX145" s="2"/>
      <c r="AY145" s="2"/>
      <c r="AZ145" s="2"/>
      <c r="BA145" s="2"/>
      <c r="BB145" s="2"/>
      <c r="BC145" s="2"/>
      <c r="BD145" s="2"/>
      <c r="BE145" s="2"/>
      <c r="BF145" s="2"/>
      <c r="BG145" s="2"/>
      <c r="BH145" s="2"/>
      <c r="BI145" s="2"/>
      <c r="BJ145" s="2"/>
      <c r="BK145" s="2"/>
      <c r="BL145" s="2"/>
      <c r="BM145" s="2"/>
      <c r="BN145" s="2"/>
      <c r="BO145" s="2"/>
      <c r="BP145" s="2"/>
      <c r="BQ145" s="2"/>
      <c r="BR145" s="2"/>
      <c r="BS145" s="2"/>
      <c r="BT145" s="2"/>
      <c r="BU145" s="2"/>
      <c r="BV145" s="2"/>
      <c r="BW145" s="2"/>
      <c r="BX145" s="2"/>
      <c r="BY145" s="2"/>
      <c r="BZ145" s="2"/>
      <c r="CA145" s="2"/>
      <c r="CB145" s="2"/>
      <c r="CC145" s="2"/>
      <c r="CD145" s="2"/>
      <c r="CE145" s="2"/>
      <c r="CF145" s="2"/>
      <c r="CG145" s="2"/>
      <c r="CH145" s="2"/>
      <c r="CI145" s="2"/>
      <c r="CJ145" s="2"/>
      <c r="CK145" s="2"/>
      <c r="CL145" s="2"/>
      <c r="CM145" s="2"/>
      <c r="CN145" s="2"/>
      <c r="CO145" s="2"/>
      <c r="CP145" s="2"/>
      <c r="CQ145" s="2"/>
      <c r="CR145" s="2"/>
      <c r="CS145" s="2"/>
      <c r="CT145" s="2"/>
      <c r="CU145" s="2"/>
      <c r="CV145" s="2"/>
      <c r="CW145" s="2"/>
      <c r="CX145" s="2"/>
      <c r="CY145" s="2"/>
      <c r="CZ145" s="2"/>
      <c r="DA145" s="2"/>
      <c r="DB145" s="2"/>
      <c r="DC145" s="2"/>
      <c r="DD145" s="2"/>
      <c r="DE145" s="2"/>
      <c r="DF145" s="2"/>
      <c r="DG145" s="2"/>
      <c r="DH145" s="2"/>
      <c r="DI145" s="2"/>
      <c r="DJ145" s="2"/>
      <c r="DK145" s="2"/>
      <c r="DL145" s="2"/>
      <c r="DM145" s="2"/>
      <c r="DN145" s="2"/>
      <c r="DO145" s="2"/>
      <c r="DP145" s="6">
        <v>1</v>
      </c>
      <c r="DQ145" s="268"/>
      <c r="DR145" s="268"/>
    </row>
    <row r="146" spans="1:122" s="1" customFormat="1" ht="16.5" customHeight="1">
      <c r="A146"/>
      <c r="B146" s="1644"/>
      <c r="C146" s="256"/>
      <c r="D146" s="1645"/>
      <c r="E146" s="1646"/>
      <c r="F146" s="1647"/>
      <c r="G146" s="1648"/>
      <c r="H146" s="1648"/>
      <c r="I146" s="1648"/>
      <c r="J146" s="1649"/>
      <c r="K146" s="1650"/>
      <c r="L146" s="1651"/>
      <c r="N146" s="1644"/>
      <c r="O146" s="256"/>
      <c r="P146" s="1645"/>
      <c r="Q146" s="1646"/>
      <c r="R146" s="1647"/>
      <c r="S146" s="1647"/>
      <c r="T146" s="1647"/>
      <c r="U146" s="1648"/>
      <c r="V146" s="1649"/>
      <c r="W146" s="1650"/>
      <c r="X146" s="1651"/>
      <c r="Z146" s="1644"/>
      <c r="AA146" s="256"/>
      <c r="AB146" s="1645"/>
      <c r="AC146" s="1646"/>
      <c r="AD146" s="1647"/>
      <c r="AE146" s="1648"/>
      <c r="AF146" s="1648"/>
      <c r="AG146" s="1648"/>
      <c r="AH146" s="1649"/>
      <c r="AI146" s="1650"/>
      <c r="AJ146" s="1651"/>
      <c r="AL146"/>
      <c r="AM146"/>
      <c r="AN146" s="2"/>
      <c r="AO146"/>
      <c r="AP146"/>
      <c r="AQ146"/>
      <c r="AR146" s="2"/>
      <c r="AS146" s="2"/>
      <c r="AT146"/>
      <c r="AU146" s="2"/>
      <c r="AV146" s="2"/>
      <c r="AW146" s="2"/>
      <c r="AX146" s="2"/>
      <c r="AY146" s="2"/>
      <c r="AZ146" s="2"/>
      <c r="BA146" s="2"/>
      <c r="BB146" s="2"/>
      <c r="BC146" s="2"/>
      <c r="BD146" s="2"/>
      <c r="BE146" s="2"/>
      <c r="BF146" s="2"/>
      <c r="BG146" s="2"/>
      <c r="BH146" s="2"/>
      <c r="BI146" s="2"/>
      <c r="BJ146" s="2"/>
      <c r="BK146" s="2"/>
      <c r="BL146" s="2"/>
      <c r="BM146" s="2"/>
      <c r="BN146" s="2"/>
      <c r="BO146" s="2"/>
      <c r="BP146" s="2"/>
      <c r="BQ146" s="2"/>
      <c r="BR146" s="2"/>
      <c r="BS146" s="2"/>
      <c r="BT146" s="2"/>
      <c r="BU146" s="2"/>
      <c r="BV146" s="2"/>
      <c r="BW146" s="2"/>
      <c r="BX146" s="2"/>
      <c r="BY146" s="2"/>
      <c r="BZ146" s="2"/>
      <c r="CA146" s="2"/>
      <c r="CB146" s="2"/>
      <c r="CC146" s="2"/>
      <c r="CD146" s="2"/>
      <c r="CE146" s="2"/>
      <c r="CF146" s="2"/>
      <c r="CG146" s="2"/>
      <c r="CH146" s="2"/>
      <c r="CI146" s="2"/>
      <c r="CJ146" s="2"/>
      <c r="CK146" s="2"/>
      <c r="CL146" s="2"/>
      <c r="CM146" s="2"/>
      <c r="CN146" s="2"/>
      <c r="CO146" s="2"/>
      <c r="CP146" s="2"/>
      <c r="CQ146" s="2"/>
      <c r="CR146" s="2"/>
      <c r="CS146" s="2"/>
      <c r="CT146" s="2"/>
      <c r="CU146" s="2"/>
      <c r="CV146" s="2"/>
      <c r="CW146" s="2"/>
      <c r="CX146" s="2"/>
      <c r="CY146" s="2"/>
      <c r="CZ146" s="2"/>
      <c r="DA146" s="2"/>
      <c r="DB146" s="2"/>
      <c r="DC146" s="2"/>
      <c r="DD146" s="2"/>
      <c r="DE146" s="2"/>
      <c r="DF146" s="2"/>
      <c r="DG146" s="2"/>
      <c r="DH146" s="2"/>
      <c r="DI146" s="2"/>
      <c r="DJ146" s="2"/>
      <c r="DK146" s="2"/>
      <c r="DL146" s="2"/>
      <c r="DM146" s="2"/>
      <c r="DN146" s="2"/>
      <c r="DO146" s="2"/>
      <c r="DP146" s="6">
        <v>1</v>
      </c>
      <c r="DQ146" s="268"/>
      <c r="DR146" s="268"/>
    </row>
    <row r="147" spans="1:122" s="1" customFormat="1" ht="15.75" customHeight="1">
      <c r="A147"/>
      <c r="B147" s="1644"/>
      <c r="C147" s="256"/>
      <c r="D147" s="1652"/>
      <c r="E147" s="1652"/>
      <c r="F147" s="1645"/>
      <c r="G147" s="1648"/>
      <c r="H147" s="1648"/>
      <c r="I147" s="1648"/>
      <c r="J147" s="1649"/>
      <c r="K147" s="1650"/>
      <c r="L147" s="1653"/>
      <c r="N147" s="1644"/>
      <c r="O147" s="256"/>
      <c r="P147" s="1652"/>
      <c r="Q147" s="1652"/>
      <c r="R147" s="1645"/>
      <c r="S147" s="1645"/>
      <c r="T147" s="1645"/>
      <c r="U147" s="1648"/>
      <c r="V147" s="1649"/>
      <c r="W147" s="1650"/>
      <c r="X147" s="1653"/>
      <c r="Z147" s="1644"/>
      <c r="AA147" s="256"/>
      <c r="AB147" s="1652"/>
      <c r="AC147" s="1652"/>
      <c r="AD147" s="1645"/>
      <c r="AE147" s="1648"/>
      <c r="AF147" s="1648"/>
      <c r="AG147" s="1648"/>
      <c r="AH147" s="1649"/>
      <c r="AI147" s="1650"/>
      <c r="AJ147" s="1653"/>
      <c r="AL147"/>
      <c r="AM147"/>
      <c r="AN147" s="2"/>
      <c r="AO147"/>
      <c r="AP147"/>
      <c r="AQ147"/>
      <c r="AR147" s="2"/>
      <c r="AS147" s="2"/>
      <c r="AT147"/>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c r="BY147" s="2"/>
      <c r="BZ147" s="2"/>
      <c r="CA147" s="2"/>
      <c r="CB147" s="2"/>
      <c r="CC147" s="2"/>
      <c r="CD147" s="2"/>
      <c r="CE147" s="2"/>
      <c r="CF147" s="2"/>
      <c r="CG147" s="2"/>
      <c r="CH147" s="2"/>
      <c r="CI147" s="2"/>
      <c r="CJ147" s="2"/>
      <c r="CK147" s="2"/>
      <c r="CL147" s="2"/>
      <c r="CM147" s="2"/>
      <c r="CN147" s="2"/>
      <c r="CO147" s="2"/>
      <c r="CP147" s="2"/>
      <c r="CQ147" s="2"/>
      <c r="CR147" s="2"/>
      <c r="CS147" s="2"/>
      <c r="CT147" s="2"/>
      <c r="CU147" s="2"/>
      <c r="CV147" s="2"/>
      <c r="CW147" s="2"/>
      <c r="CX147" s="2"/>
      <c r="CY147" s="2"/>
      <c r="CZ147" s="2"/>
      <c r="DA147" s="2"/>
      <c r="DB147" s="2"/>
      <c r="DC147" s="2"/>
      <c r="DD147" s="2"/>
      <c r="DE147" s="2"/>
      <c r="DF147" s="2"/>
      <c r="DG147" s="2"/>
      <c r="DH147" s="2"/>
      <c r="DI147" s="2"/>
      <c r="DJ147" s="2"/>
      <c r="DK147" s="2"/>
      <c r="DL147" s="2"/>
      <c r="DM147" s="2"/>
      <c r="DN147" s="2"/>
      <c r="DO147" s="2"/>
      <c r="DP147" s="6">
        <v>1</v>
      </c>
      <c r="DQ147" s="268"/>
      <c r="DR147" s="268"/>
    </row>
    <row r="148" spans="1:122" s="1" customFormat="1" ht="15" customHeight="1">
      <c r="A148"/>
      <c r="B148" s="1644"/>
      <c r="C148" s="256"/>
      <c r="D148" s="1645"/>
      <c r="E148" s="1646"/>
      <c r="F148" s="1647"/>
      <c r="G148" s="1648"/>
      <c r="H148" s="1648"/>
      <c r="I148" s="1648"/>
      <c r="J148" s="1649"/>
      <c r="K148" s="1650"/>
      <c r="L148" s="1651"/>
      <c r="N148" s="1644"/>
      <c r="O148" s="256"/>
      <c r="P148" s="1645"/>
      <c r="Q148" s="1646"/>
      <c r="R148" s="1647"/>
      <c r="S148" s="1647"/>
      <c r="T148" s="1647"/>
      <c r="U148" s="1648"/>
      <c r="V148" s="1649"/>
      <c r="W148" s="1650"/>
      <c r="X148" s="1651"/>
      <c r="Z148" s="1644"/>
      <c r="AA148" s="256"/>
      <c r="AB148" s="1645"/>
      <c r="AC148" s="1646"/>
      <c r="AD148" s="1647"/>
      <c r="AE148" s="1648"/>
      <c r="AF148" s="1648"/>
      <c r="AG148" s="1648"/>
      <c r="AH148" s="1649"/>
      <c r="AI148" s="1650"/>
      <c r="AJ148" s="1651"/>
      <c r="AL148"/>
      <c r="AM148"/>
      <c r="AN148" s="2"/>
      <c r="AO148"/>
      <c r="AP148"/>
      <c r="AQ148"/>
      <c r="AR148" s="2"/>
      <c r="AS148" s="2"/>
      <c r="AT148"/>
      <c r="AU148" s="2"/>
      <c r="AV148" s="2"/>
      <c r="AW148" s="2"/>
      <c r="AX148" s="2"/>
      <c r="AY148" s="2"/>
      <c r="AZ148" s="2"/>
      <c r="BA148" s="2"/>
      <c r="BB148" s="2"/>
      <c r="BC148" s="2"/>
      <c r="BD148" s="2"/>
      <c r="BE148" s="2"/>
      <c r="BF148" s="2"/>
      <c r="BG148" s="2"/>
      <c r="BH148" s="2"/>
      <c r="BI148" s="2"/>
      <c r="BJ148" s="2"/>
      <c r="BK148" s="2"/>
      <c r="BL148" s="2"/>
      <c r="BM148" s="2"/>
      <c r="BN148" s="2"/>
      <c r="BO148" s="2"/>
      <c r="BP148" s="2"/>
      <c r="BQ148" s="2"/>
      <c r="BR148" s="2"/>
      <c r="BS148" s="2"/>
      <c r="BT148" s="2"/>
      <c r="BU148" s="2"/>
      <c r="BV148" s="2"/>
      <c r="BW148" s="2"/>
      <c r="BX148" s="2"/>
      <c r="BY148" s="2"/>
      <c r="BZ148" s="2"/>
      <c r="CA148" s="2"/>
      <c r="CB148" s="2"/>
      <c r="CC148" s="2"/>
      <c r="CD148" s="2"/>
      <c r="CE148" s="2"/>
      <c r="CF148" s="2"/>
      <c r="CG148" s="2"/>
      <c r="CH148" s="2"/>
      <c r="CI148" s="2"/>
      <c r="CJ148" s="2"/>
      <c r="CK148" s="2"/>
      <c r="CL148" s="2"/>
      <c r="CM148" s="2"/>
      <c r="CN148" s="2"/>
      <c r="CO148" s="2"/>
      <c r="CP148" s="2"/>
      <c r="CQ148" s="2"/>
      <c r="CR148" s="2"/>
      <c r="CS148" s="2"/>
      <c r="CT148" s="2"/>
      <c r="CU148" s="2"/>
      <c r="CV148" s="2"/>
      <c r="CW148" s="2"/>
      <c r="CX148" s="2"/>
      <c r="CY148" s="2"/>
      <c r="CZ148" s="2"/>
      <c r="DA148" s="2"/>
      <c r="DB148" s="2"/>
      <c r="DC148" s="2"/>
      <c r="DD148" s="2"/>
      <c r="DE148" s="2"/>
      <c r="DF148" s="2"/>
      <c r="DG148" s="2"/>
      <c r="DH148" s="2"/>
      <c r="DI148" s="2"/>
      <c r="DJ148" s="2"/>
      <c r="DK148" s="2"/>
      <c r="DL148" s="2"/>
      <c r="DM148" s="2"/>
      <c r="DN148" s="2"/>
      <c r="DO148" s="2"/>
      <c r="DP148" s="6">
        <v>1</v>
      </c>
      <c r="DQ148" s="268"/>
      <c r="DR148" s="268"/>
    </row>
    <row r="149" spans="1:122" s="1" customFormat="1" ht="15.75">
      <c r="A149"/>
      <c r="B149" s="1644"/>
      <c r="C149" s="256"/>
      <c r="D149" s="1652"/>
      <c r="E149" s="1652"/>
      <c r="F149" s="1645"/>
      <c r="G149" s="1648"/>
      <c r="H149" s="1648"/>
      <c r="I149" s="1648"/>
      <c r="J149" s="1649"/>
      <c r="K149" s="1650"/>
      <c r="L149" s="1653"/>
      <c r="N149" s="1644"/>
      <c r="O149" s="256"/>
      <c r="P149" s="1652"/>
      <c r="Q149" s="1652"/>
      <c r="R149" s="1645"/>
      <c r="S149" s="1645"/>
      <c r="T149" s="1645"/>
      <c r="U149" s="1648"/>
      <c r="V149" s="1649"/>
      <c r="W149" s="1650"/>
      <c r="X149" s="1653"/>
      <c r="Z149" s="1644"/>
      <c r="AA149" s="256"/>
      <c r="AB149" s="1652"/>
      <c r="AC149" s="1652"/>
      <c r="AD149" s="1645"/>
      <c r="AE149" s="1648"/>
      <c r="AF149" s="1648"/>
      <c r="AG149" s="1648"/>
      <c r="AH149" s="1649"/>
      <c r="AI149" s="1650"/>
      <c r="AJ149" s="1653"/>
      <c r="AL149"/>
      <c r="AM149"/>
      <c r="AN149" s="2"/>
      <c r="AO149"/>
      <c r="AP149"/>
      <c r="AQ149"/>
      <c r="AR149" s="2"/>
      <c r="AS149" s="2"/>
      <c r="AT149"/>
      <c r="AU149" s="2"/>
      <c r="AV149" s="2"/>
      <c r="AW149" s="2"/>
      <c r="AX149" s="2"/>
      <c r="AY149" s="2"/>
      <c r="AZ149" s="2"/>
      <c r="BA149" s="2"/>
      <c r="BB149" s="2"/>
      <c r="BC149" s="2"/>
      <c r="BD149" s="2"/>
      <c r="BE149" s="2"/>
      <c r="BF149" s="2"/>
      <c r="BG149" s="2"/>
      <c r="BH149" s="2"/>
      <c r="BI149" s="2"/>
      <c r="BJ149" s="2"/>
      <c r="BK149" s="2"/>
      <c r="BL149" s="2"/>
      <c r="BM149" s="2"/>
      <c r="BN149" s="2"/>
      <c r="BO149" s="2"/>
      <c r="BP149" s="2"/>
      <c r="BQ149" s="2"/>
      <c r="BR149" s="2"/>
      <c r="BS149" s="2"/>
      <c r="BT149" s="2"/>
      <c r="BU149" s="2"/>
      <c r="BV149" s="2"/>
      <c r="BW149" s="2"/>
      <c r="BX149" s="2"/>
      <c r="BY149" s="2"/>
      <c r="BZ149" s="2"/>
      <c r="CA149" s="2"/>
      <c r="CB149" s="2"/>
      <c r="CC149" s="2"/>
      <c r="CD149" s="2"/>
      <c r="CE149" s="2"/>
      <c r="CF149" s="2"/>
      <c r="CG149" s="2"/>
      <c r="CH149" s="2"/>
      <c r="CI149" s="2"/>
      <c r="CJ149" s="2"/>
      <c r="CK149" s="2"/>
      <c r="CL149" s="2"/>
      <c r="CM149" s="2"/>
      <c r="CN149" s="2"/>
      <c r="CO149" s="2"/>
      <c r="CP149" s="2"/>
      <c r="CQ149" s="2"/>
      <c r="CR149" s="2"/>
      <c r="CS149" s="2"/>
      <c r="CT149" s="2"/>
      <c r="CU149" s="2"/>
      <c r="CV149" s="2"/>
      <c r="CW149" s="2"/>
      <c r="CX149" s="2"/>
      <c r="CY149" s="2"/>
      <c r="CZ149" s="2"/>
      <c r="DA149" s="2"/>
      <c r="DB149" s="2"/>
      <c r="DC149" s="2"/>
      <c r="DD149" s="2"/>
      <c r="DE149" s="2"/>
      <c r="DF149" s="2"/>
      <c r="DG149" s="2"/>
      <c r="DH149" s="2"/>
      <c r="DI149" s="2"/>
      <c r="DJ149" s="2"/>
      <c r="DK149" s="2"/>
      <c r="DL149" s="2"/>
      <c r="DM149" s="2"/>
      <c r="DN149" s="2"/>
      <c r="DO149" s="2"/>
      <c r="DP149" s="6">
        <v>1</v>
      </c>
      <c r="DQ149" s="268"/>
      <c r="DR149" s="268"/>
    </row>
    <row r="150" spans="1:122" s="1" customFormat="1" ht="15.75" customHeight="1">
      <c r="A150"/>
      <c r="B150" s="1644"/>
      <c r="C150" s="256"/>
      <c r="D150" s="1645"/>
      <c r="E150" s="1646"/>
      <c r="F150" s="1647"/>
      <c r="G150" s="1648"/>
      <c r="H150" s="1648"/>
      <c r="I150" s="1648"/>
      <c r="J150" s="1649"/>
      <c r="K150" s="1650"/>
      <c r="L150" s="1651"/>
      <c r="N150" s="1644"/>
      <c r="O150" s="256"/>
      <c r="P150" s="1645"/>
      <c r="Q150" s="1646"/>
      <c r="R150" s="1647"/>
      <c r="S150" s="1647"/>
      <c r="T150" s="1647"/>
      <c r="U150" s="1648"/>
      <c r="V150" s="1649"/>
      <c r="W150" s="1650"/>
      <c r="X150" s="1651"/>
      <c r="Z150" s="1644"/>
      <c r="AA150" s="256"/>
      <c r="AB150" s="1645"/>
      <c r="AC150" s="1646"/>
      <c r="AD150" s="1647"/>
      <c r="AE150" s="1648"/>
      <c r="AF150" s="1648"/>
      <c r="AG150" s="1648"/>
      <c r="AH150" s="1649"/>
      <c r="AI150" s="1650"/>
      <c r="AJ150" s="1651"/>
      <c r="AL150"/>
      <c r="AM150"/>
      <c r="AN150" s="2"/>
      <c r="AO150"/>
      <c r="AP150"/>
      <c r="AQ150"/>
      <c r="AR150" s="2"/>
      <c r="AS150" s="2"/>
      <c r="AT150"/>
      <c r="AU150" s="2"/>
      <c r="AV150" s="2"/>
      <c r="AW150" s="2"/>
      <c r="AX150" s="2"/>
      <c r="AY150" s="2"/>
      <c r="AZ150" s="2"/>
      <c r="BA150" s="2"/>
      <c r="BB150" s="2"/>
      <c r="BC150" s="2"/>
      <c r="BD150" s="2"/>
      <c r="BE150" s="2"/>
      <c r="BF150" s="2"/>
      <c r="BG150" s="2"/>
      <c r="BH150" s="2"/>
      <c r="BI150" s="2"/>
      <c r="BJ150" s="2"/>
      <c r="BK150" s="2"/>
      <c r="BL150" s="2"/>
      <c r="BM150" s="2"/>
      <c r="BN150" s="2"/>
      <c r="BO150" s="2"/>
      <c r="BP150" s="2"/>
      <c r="BQ150" s="2"/>
      <c r="BR150" s="2"/>
      <c r="BS150" s="2"/>
      <c r="BT150" s="2"/>
      <c r="BU150" s="2"/>
      <c r="BV150" s="2"/>
      <c r="BW150" s="2"/>
      <c r="BX150" s="2"/>
      <c r="BY150" s="2"/>
      <c r="BZ150" s="2"/>
      <c r="CA150" s="2"/>
      <c r="CB150" s="2"/>
      <c r="CC150" s="2"/>
      <c r="CD150" s="2"/>
      <c r="CE150" s="2"/>
      <c r="CF150" s="2"/>
      <c r="CG150" s="2"/>
      <c r="CH150" s="2"/>
      <c r="CI150" s="2"/>
      <c r="CJ150" s="2"/>
      <c r="CK150" s="2"/>
      <c r="CL150" s="2"/>
      <c r="CM150" s="2"/>
      <c r="CN150" s="2"/>
      <c r="CO150" s="2"/>
      <c r="CP150" s="2"/>
      <c r="CQ150" s="2"/>
      <c r="CR150" s="2"/>
      <c r="CS150" s="2"/>
      <c r="CT150" s="2"/>
      <c r="CU150" s="2"/>
      <c r="CV150" s="2"/>
      <c r="CW150" s="2"/>
      <c r="CX150" s="2"/>
      <c r="CY150" s="2"/>
      <c r="CZ150" s="2"/>
      <c r="DA150" s="2"/>
      <c r="DB150" s="2"/>
      <c r="DC150" s="2"/>
      <c r="DD150" s="2"/>
      <c r="DE150" s="2"/>
      <c r="DF150" s="2"/>
      <c r="DG150" s="2"/>
      <c r="DH150" s="2"/>
      <c r="DI150" s="2"/>
      <c r="DJ150" s="2"/>
      <c r="DK150" s="2"/>
      <c r="DL150" s="2"/>
      <c r="DM150" s="2"/>
      <c r="DN150" s="2"/>
      <c r="DO150" s="2"/>
      <c r="DP150" s="6">
        <v>1</v>
      </c>
      <c r="DQ150" s="268"/>
      <c r="DR150" s="268"/>
    </row>
    <row r="151" spans="1:122" s="1" customFormat="1" ht="15.75">
      <c r="A151"/>
      <c r="B151" s="1644"/>
      <c r="C151" s="256"/>
      <c r="D151" s="1652"/>
      <c r="E151" s="1652"/>
      <c r="F151" s="1645"/>
      <c r="G151" s="1648"/>
      <c r="H151" s="1648"/>
      <c r="I151" s="1648"/>
      <c r="J151" s="1649"/>
      <c r="K151" s="1650"/>
      <c r="L151" s="1653"/>
      <c r="N151" s="1644"/>
      <c r="O151" s="256"/>
      <c r="P151" s="1652"/>
      <c r="Q151" s="1652"/>
      <c r="R151" s="1645"/>
      <c r="S151" s="1645"/>
      <c r="T151" s="1645"/>
      <c r="U151" s="1648"/>
      <c r="V151" s="1649"/>
      <c r="W151" s="1650"/>
      <c r="X151" s="1653"/>
      <c r="Z151" s="1644"/>
      <c r="AA151" s="256"/>
      <c r="AB151" s="1652"/>
      <c r="AC151" s="1652"/>
      <c r="AD151" s="1645"/>
      <c r="AE151" s="1648"/>
      <c r="AF151" s="1648"/>
      <c r="AG151" s="1648"/>
      <c r="AH151" s="1649"/>
      <c r="AI151" s="1650"/>
      <c r="AJ151" s="1653"/>
      <c r="AL151"/>
      <c r="AM151"/>
      <c r="AN151" s="2"/>
      <c r="AO151"/>
      <c r="AP151"/>
      <c r="AQ151"/>
      <c r="AR151" s="2"/>
      <c r="AS151" s="2"/>
      <c r="AT151"/>
      <c r="AU151" s="2"/>
      <c r="AV151" s="2"/>
      <c r="AW151" s="2"/>
      <c r="AX151" s="2"/>
      <c r="AY151" s="2"/>
      <c r="AZ151" s="2"/>
      <c r="BA151" s="2"/>
      <c r="BB151" s="2"/>
      <c r="BC151" s="2"/>
      <c r="BD151" s="2"/>
      <c r="BE151" s="2"/>
      <c r="BF151" s="2"/>
      <c r="BG151" s="2"/>
      <c r="BH151" s="2"/>
      <c r="BI151" s="2"/>
      <c r="BJ151" s="2"/>
      <c r="BK151" s="2"/>
      <c r="BL151" s="2"/>
      <c r="BM151" s="2"/>
      <c r="BN151" s="2"/>
      <c r="BO151" s="2"/>
      <c r="BP151" s="2"/>
      <c r="BQ151" s="2"/>
      <c r="BR151" s="2"/>
      <c r="BS151" s="2"/>
      <c r="BT151" s="2"/>
      <c r="BU151" s="2"/>
      <c r="BV151" s="2"/>
      <c r="BW151" s="2"/>
      <c r="BX151" s="2"/>
      <c r="BY151" s="2"/>
      <c r="BZ151" s="2"/>
      <c r="CA151" s="2"/>
      <c r="CB151" s="2"/>
      <c r="CC151" s="2"/>
      <c r="CD151" s="2"/>
      <c r="CE151" s="2"/>
      <c r="CF151" s="2"/>
      <c r="CG151" s="2"/>
      <c r="CH151" s="2"/>
      <c r="CI151" s="2"/>
      <c r="CJ151" s="2"/>
      <c r="CK151" s="2"/>
      <c r="CL151" s="2"/>
      <c r="CM151" s="2"/>
      <c r="CN151" s="2"/>
      <c r="CO151" s="2"/>
      <c r="CP151" s="2"/>
      <c r="CQ151" s="2"/>
      <c r="CR151" s="2"/>
      <c r="CS151" s="2"/>
      <c r="CT151" s="2"/>
      <c r="CU151" s="2"/>
      <c r="CV151" s="2"/>
      <c r="CW151" s="2"/>
      <c r="CX151" s="2"/>
      <c r="CY151" s="2"/>
      <c r="CZ151" s="2"/>
      <c r="DA151" s="2"/>
      <c r="DB151" s="2"/>
      <c r="DC151" s="2"/>
      <c r="DD151" s="2"/>
      <c r="DE151" s="2"/>
      <c r="DF151" s="2"/>
      <c r="DG151" s="2"/>
      <c r="DH151" s="2"/>
      <c r="DI151" s="2"/>
      <c r="DJ151" s="2"/>
      <c r="DK151" s="2"/>
      <c r="DL151" s="2"/>
      <c r="DM151" s="2"/>
      <c r="DN151" s="2"/>
      <c r="DO151" s="2"/>
      <c r="DP151" s="6">
        <v>1</v>
      </c>
      <c r="DQ151" s="268"/>
      <c r="DR151" s="268"/>
    </row>
    <row r="152" spans="1:122" s="1" customFormat="1" ht="15.75">
      <c r="A152"/>
      <c r="B152" s="1644"/>
      <c r="C152" s="256"/>
      <c r="D152" s="1645"/>
      <c r="E152" s="1646"/>
      <c r="F152" s="1647"/>
      <c r="G152" s="1648"/>
      <c r="H152" s="1648"/>
      <c r="I152" s="1648"/>
      <c r="J152" s="1649"/>
      <c r="K152" s="1650"/>
      <c r="L152" s="1651"/>
      <c r="N152" s="1644"/>
      <c r="O152" s="256"/>
      <c r="P152" s="1645"/>
      <c r="Q152" s="1646"/>
      <c r="R152" s="1647"/>
      <c r="S152" s="1647"/>
      <c r="T152" s="1647"/>
      <c r="U152" s="1648"/>
      <c r="V152" s="1649"/>
      <c r="W152" s="1650"/>
      <c r="X152" s="1651"/>
      <c r="Z152" s="1644"/>
      <c r="AA152" s="256"/>
      <c r="AB152" s="1645"/>
      <c r="AC152" s="1646"/>
      <c r="AD152" s="1647"/>
      <c r="AE152" s="1648"/>
      <c r="AF152" s="1648"/>
      <c r="AG152" s="1648"/>
      <c r="AH152" s="1649"/>
      <c r="AI152" s="1650"/>
      <c r="AJ152" s="1651"/>
      <c r="AL152"/>
      <c r="AM152"/>
      <c r="AN152" s="2"/>
      <c r="AO152"/>
      <c r="AP152"/>
      <c r="AQ152"/>
      <c r="AR152" s="2"/>
      <c r="AS152" s="2"/>
      <c r="AT152"/>
      <c r="AU152" s="2"/>
      <c r="AV152" s="2"/>
      <c r="AW152" s="2"/>
      <c r="AX152" s="2"/>
      <c r="AY152" s="2"/>
      <c r="AZ152" s="2"/>
      <c r="BA152" s="2"/>
      <c r="BB152" s="2"/>
      <c r="BC152" s="2"/>
      <c r="BD152" s="2"/>
      <c r="BE152" s="2"/>
      <c r="BF152" s="2"/>
      <c r="BG152" s="2"/>
      <c r="BH152" s="2"/>
      <c r="BI152" s="2"/>
      <c r="BJ152" s="2"/>
      <c r="BK152" s="2"/>
      <c r="BL152" s="2"/>
      <c r="BM152" s="2"/>
      <c r="BN152" s="2"/>
      <c r="BO152" s="2"/>
      <c r="BP152" s="2"/>
      <c r="BQ152" s="2"/>
      <c r="BR152" s="2"/>
      <c r="BS152" s="2"/>
      <c r="BT152" s="2"/>
      <c r="BU152" s="2"/>
      <c r="BV152" s="2"/>
      <c r="BW152" s="2"/>
      <c r="BX152" s="2"/>
      <c r="BY152" s="2"/>
      <c r="BZ152" s="2"/>
      <c r="CA152" s="2"/>
      <c r="CB152" s="2"/>
      <c r="CC152" s="2"/>
      <c r="CD152" s="2"/>
      <c r="CE152" s="2"/>
      <c r="CF152" s="2"/>
      <c r="CG152" s="2"/>
      <c r="CH152" s="2"/>
      <c r="CI152" s="2"/>
      <c r="CJ152" s="2"/>
      <c r="CK152" s="2"/>
      <c r="CL152" s="2"/>
      <c r="CM152" s="2"/>
      <c r="CN152" s="2"/>
      <c r="CO152" s="2"/>
      <c r="CP152" s="2"/>
      <c r="CQ152" s="2"/>
      <c r="CR152" s="2"/>
      <c r="CS152" s="2"/>
      <c r="CT152" s="2"/>
      <c r="CU152" s="2"/>
      <c r="CV152" s="2"/>
      <c r="CW152" s="2"/>
      <c r="CX152" s="2"/>
      <c r="CY152" s="2"/>
      <c r="CZ152" s="2"/>
      <c r="DA152" s="2"/>
      <c r="DB152" s="2"/>
      <c r="DC152" s="2"/>
      <c r="DD152" s="2"/>
      <c r="DE152" s="2"/>
      <c r="DF152" s="2"/>
      <c r="DG152" s="2"/>
      <c r="DH152" s="2"/>
      <c r="DI152" s="2"/>
      <c r="DJ152" s="2"/>
      <c r="DK152" s="2"/>
      <c r="DL152" s="2"/>
      <c r="DM152" s="2"/>
      <c r="DN152" s="2"/>
      <c r="DO152" s="2"/>
      <c r="DP152" s="6">
        <v>1</v>
      </c>
      <c r="DQ152" s="268"/>
      <c r="DR152" s="268"/>
    </row>
    <row r="153" spans="1:122" s="1" customFormat="1" ht="15.75" customHeight="1">
      <c r="A153"/>
      <c r="B153" s="1644"/>
      <c r="C153" s="256"/>
      <c r="D153" s="1652"/>
      <c r="E153" s="1652"/>
      <c r="F153" s="1645"/>
      <c r="G153" s="1648"/>
      <c r="H153" s="1648"/>
      <c r="I153" s="1648"/>
      <c r="J153" s="1649"/>
      <c r="K153" s="1650"/>
      <c r="L153" s="1653"/>
      <c r="N153" s="1644"/>
      <c r="O153" s="256"/>
      <c r="P153" s="1652"/>
      <c r="Q153" s="1652"/>
      <c r="R153" s="1645"/>
      <c r="S153" s="1645"/>
      <c r="T153" s="1645"/>
      <c r="U153" s="1648"/>
      <c r="V153" s="1649"/>
      <c r="W153" s="1650"/>
      <c r="X153" s="1653"/>
      <c r="Z153" s="1644"/>
      <c r="AA153" s="256"/>
      <c r="AB153" s="1652"/>
      <c r="AC153" s="1652"/>
      <c r="AD153" s="1645"/>
      <c r="AE153" s="1648"/>
      <c r="AF153" s="1648"/>
      <c r="AG153" s="1648"/>
      <c r="AH153" s="1649"/>
      <c r="AI153" s="1650"/>
      <c r="AJ153" s="1653"/>
      <c r="AL153"/>
      <c r="AM153"/>
      <c r="AN153" s="2"/>
      <c r="AO153"/>
      <c r="AP153"/>
      <c r="AQ153"/>
      <c r="AR153" s="2"/>
      <c r="AS153" s="2"/>
      <c r="AT153"/>
      <c r="AU153" s="2"/>
      <c r="AV153" s="2"/>
      <c r="AW153" s="2"/>
      <c r="AX153" s="2"/>
      <c r="AY153" s="2"/>
      <c r="AZ153" s="2"/>
      <c r="BA153" s="2"/>
      <c r="BB153" s="2"/>
      <c r="BC153" s="2"/>
      <c r="BD153" s="2"/>
      <c r="BE153" s="2"/>
      <c r="BF153" s="2"/>
      <c r="BG153" s="2"/>
      <c r="BH153" s="2"/>
      <c r="BI153" s="2"/>
      <c r="BJ153" s="2"/>
      <c r="BK153" s="2"/>
      <c r="BL153" s="2"/>
      <c r="BM153" s="2"/>
      <c r="BN153" s="2"/>
      <c r="BO153" s="2"/>
      <c r="BP153" s="2"/>
      <c r="BQ153" s="2"/>
      <c r="BR153" s="2"/>
      <c r="BS153" s="2"/>
      <c r="BT153" s="2"/>
      <c r="BU153" s="2"/>
      <c r="BV153" s="2"/>
      <c r="BW153" s="2"/>
      <c r="BX153" s="2"/>
      <c r="BY153" s="2"/>
      <c r="BZ153" s="2"/>
      <c r="CA153" s="2"/>
      <c r="CB153" s="2"/>
      <c r="CC153" s="2"/>
      <c r="CD153" s="2"/>
      <c r="CE153" s="2"/>
      <c r="CF153" s="2"/>
      <c r="CG153" s="2"/>
      <c r="CH153" s="2"/>
      <c r="CI153" s="2"/>
      <c r="CJ153" s="2"/>
      <c r="CK153" s="2"/>
      <c r="CL153" s="2"/>
      <c r="CM153" s="2"/>
      <c r="CN153" s="2"/>
      <c r="CO153" s="2"/>
      <c r="CP153" s="2"/>
      <c r="CQ153" s="2"/>
      <c r="CR153" s="2"/>
      <c r="CS153" s="2"/>
      <c r="CT153" s="2"/>
      <c r="CU153" s="2"/>
      <c r="CV153" s="2"/>
      <c r="CW153" s="2"/>
      <c r="CX153" s="2"/>
      <c r="CY153" s="2"/>
      <c r="CZ153" s="2"/>
      <c r="DA153" s="2"/>
      <c r="DB153" s="2"/>
      <c r="DC153" s="2"/>
      <c r="DD153" s="2"/>
      <c r="DE153" s="2"/>
      <c r="DF153" s="2"/>
      <c r="DG153" s="2"/>
      <c r="DH153" s="2"/>
      <c r="DI153" s="2"/>
      <c r="DJ153" s="2"/>
      <c r="DK153" s="2"/>
      <c r="DL153" s="2"/>
      <c r="DM153" s="2"/>
      <c r="DN153" s="2"/>
      <c r="DO153" s="2"/>
      <c r="DP153" s="6">
        <v>1</v>
      </c>
      <c r="DQ153" s="268"/>
      <c r="DR153" s="268"/>
    </row>
    <row r="154" spans="1:122" s="1" customFormat="1" ht="15.75">
      <c r="A154"/>
      <c r="B154" s="1644"/>
      <c r="C154" s="256"/>
      <c r="D154" s="1645"/>
      <c r="E154" s="1646"/>
      <c r="F154" s="1647"/>
      <c r="G154" s="1648"/>
      <c r="H154" s="1648"/>
      <c r="I154" s="1648"/>
      <c r="J154" s="1649"/>
      <c r="K154" s="1650"/>
      <c r="L154" s="1651"/>
      <c r="N154" s="1644"/>
      <c r="O154" s="256"/>
      <c r="P154" s="1645"/>
      <c r="Q154" s="1646"/>
      <c r="R154" s="1647"/>
      <c r="S154" s="1647"/>
      <c r="T154" s="1647"/>
      <c r="U154" s="1648"/>
      <c r="V154" s="1649"/>
      <c r="W154" s="1650"/>
      <c r="X154" s="1651"/>
      <c r="Z154" s="1644"/>
      <c r="AA154" s="256"/>
      <c r="AB154" s="1645"/>
      <c r="AC154" s="1646"/>
      <c r="AD154" s="1647"/>
      <c r="AE154" s="1648"/>
      <c r="AF154" s="1648"/>
      <c r="AG154" s="1648"/>
      <c r="AH154" s="1649"/>
      <c r="AI154" s="1650"/>
      <c r="AJ154" s="1651"/>
      <c r="AL154"/>
      <c r="AM154"/>
      <c r="AN154" s="2"/>
      <c r="AO154"/>
      <c r="AP154"/>
      <c r="AQ154"/>
      <c r="AR154" s="2"/>
      <c r="AS154" s="2"/>
      <c r="AT154"/>
      <c r="AU154" s="2"/>
      <c r="AV154" s="2"/>
      <c r="AW154" s="2"/>
      <c r="AX154" s="2"/>
      <c r="AY154" s="2"/>
      <c r="AZ154" s="2"/>
      <c r="BA154" s="2"/>
      <c r="BB154" s="2"/>
      <c r="BC154" s="2"/>
      <c r="BD154" s="2"/>
      <c r="BE154" s="2"/>
      <c r="BF154" s="2"/>
      <c r="BG154" s="2"/>
      <c r="BH154" s="2"/>
      <c r="BI154" s="2"/>
      <c r="BJ154" s="2"/>
      <c r="BK154" s="2"/>
      <c r="BL154" s="2"/>
      <c r="BM154" s="2"/>
      <c r="BN154" s="2"/>
      <c r="BO154" s="2"/>
      <c r="BP154" s="2"/>
      <c r="BQ154" s="2"/>
      <c r="BR154" s="2"/>
      <c r="BS154" s="2"/>
      <c r="BT154" s="2"/>
      <c r="BU154" s="2"/>
      <c r="BV154" s="2"/>
      <c r="BW154" s="2"/>
      <c r="BX154" s="2"/>
      <c r="BY154" s="2"/>
      <c r="BZ154" s="2"/>
      <c r="CA154" s="2"/>
      <c r="CB154" s="2"/>
      <c r="CC154" s="2"/>
      <c r="CD154" s="2"/>
      <c r="CE154" s="2"/>
      <c r="CF154" s="2"/>
      <c r="CG154" s="2"/>
      <c r="CH154" s="2"/>
      <c r="CI154" s="2"/>
      <c r="CJ154" s="2"/>
      <c r="CK154" s="2"/>
      <c r="CL154" s="2"/>
      <c r="CM154" s="2"/>
      <c r="CN154" s="2"/>
      <c r="CO154" s="2"/>
      <c r="CP154" s="2"/>
      <c r="CQ154" s="2"/>
      <c r="CR154" s="2"/>
      <c r="CS154" s="2"/>
      <c r="CT154" s="2"/>
      <c r="CU154" s="2"/>
      <c r="CV154" s="2"/>
      <c r="CW154" s="2"/>
      <c r="CX154" s="2"/>
      <c r="CY154" s="2"/>
      <c r="CZ154" s="2"/>
      <c r="DA154" s="2"/>
      <c r="DB154" s="2"/>
      <c r="DC154" s="2"/>
      <c r="DD154" s="2"/>
      <c r="DE154" s="2"/>
      <c r="DF154" s="2"/>
      <c r="DG154" s="2"/>
      <c r="DH154" s="2"/>
      <c r="DI154" s="2"/>
      <c r="DJ154" s="2"/>
      <c r="DK154" s="2"/>
      <c r="DL154" s="2"/>
      <c r="DM154" s="2"/>
      <c r="DN154" s="2"/>
      <c r="DO154" s="2"/>
      <c r="DP154" s="6">
        <v>1</v>
      </c>
      <c r="DQ154" s="268"/>
      <c r="DR154" s="268"/>
    </row>
    <row r="155" spans="1:122" s="1" customFormat="1" ht="15.75">
      <c r="A155"/>
      <c r="B155" s="1644"/>
      <c r="C155" s="256"/>
      <c r="D155" s="1652"/>
      <c r="E155" s="1652"/>
      <c r="F155" s="1645"/>
      <c r="G155" s="1648"/>
      <c r="H155" s="1648"/>
      <c r="I155" s="1648"/>
      <c r="J155" s="1649"/>
      <c r="K155" s="1650"/>
      <c r="L155" s="1653"/>
      <c r="N155" s="1644"/>
      <c r="O155" s="256"/>
      <c r="P155" s="1652"/>
      <c r="Q155" s="1652"/>
      <c r="R155" s="1645"/>
      <c r="S155" s="1645"/>
      <c r="T155" s="1645"/>
      <c r="U155" s="1648"/>
      <c r="V155" s="1649"/>
      <c r="W155" s="1650"/>
      <c r="X155" s="1653"/>
      <c r="Z155" s="1644"/>
      <c r="AA155" s="256"/>
      <c r="AB155" s="1652"/>
      <c r="AC155" s="1652"/>
      <c r="AD155" s="1645"/>
      <c r="AE155" s="1648"/>
      <c r="AF155" s="1648"/>
      <c r="AG155" s="1648"/>
      <c r="AH155" s="1649"/>
      <c r="AI155" s="1650"/>
      <c r="AJ155" s="1653"/>
      <c r="AL155"/>
      <c r="AM155"/>
      <c r="AN155" s="2"/>
      <c r="AO155"/>
      <c r="AP155"/>
      <c r="AQ155"/>
      <c r="AR155" s="2"/>
      <c r="AS155" s="2"/>
      <c r="AT155"/>
      <c r="AU155" s="2"/>
      <c r="AV155" s="2"/>
      <c r="AW155" s="2"/>
      <c r="AX155" s="2"/>
      <c r="AY155" s="2"/>
      <c r="AZ155" s="2"/>
      <c r="BA155" s="2"/>
      <c r="BB155" s="2"/>
      <c r="BC155" s="2"/>
      <c r="BD155" s="2"/>
      <c r="BE155" s="2"/>
      <c r="BF155" s="2"/>
      <c r="BG155" s="2"/>
      <c r="BH155" s="2"/>
      <c r="BI155" s="2"/>
      <c r="BJ155" s="2"/>
      <c r="BK155" s="2"/>
      <c r="BL155" s="2"/>
      <c r="BM155" s="2"/>
      <c r="BN155" s="2"/>
      <c r="BO155" s="2"/>
      <c r="BP155" s="2"/>
      <c r="BQ155" s="2"/>
      <c r="BR155" s="2"/>
      <c r="BS155" s="2"/>
      <c r="BT155" s="2"/>
      <c r="BU155" s="2"/>
      <c r="BV155" s="2"/>
      <c r="BW155" s="2"/>
      <c r="BX155" s="2"/>
      <c r="BY155" s="2"/>
      <c r="BZ155" s="2"/>
      <c r="CA155" s="2"/>
      <c r="CB155" s="2"/>
      <c r="CC155" s="2"/>
      <c r="CD155" s="2"/>
      <c r="CE155" s="2"/>
      <c r="CF155" s="2"/>
      <c r="CG155" s="2"/>
      <c r="CH155" s="2"/>
      <c r="CI155" s="2"/>
      <c r="CJ155" s="2"/>
      <c r="CK155" s="2"/>
      <c r="CL155" s="2"/>
      <c r="CM155" s="2"/>
      <c r="CN155" s="2"/>
      <c r="CO155" s="2"/>
      <c r="CP155" s="2"/>
      <c r="CQ155" s="2"/>
      <c r="CR155" s="2"/>
      <c r="CS155" s="2"/>
      <c r="CT155" s="2"/>
      <c r="CU155" s="2"/>
      <c r="CV155" s="2"/>
      <c r="CW155" s="2"/>
      <c r="CX155" s="2"/>
      <c r="CY155" s="2"/>
      <c r="CZ155" s="2"/>
      <c r="DA155" s="2"/>
      <c r="DB155" s="2"/>
      <c r="DC155" s="2"/>
      <c r="DD155" s="2"/>
      <c r="DE155" s="2"/>
      <c r="DF155" s="2"/>
      <c r="DG155" s="2"/>
      <c r="DH155" s="2"/>
      <c r="DI155" s="2"/>
      <c r="DJ155" s="2"/>
      <c r="DK155" s="2"/>
      <c r="DL155" s="2"/>
      <c r="DM155" s="2"/>
      <c r="DN155" s="2"/>
      <c r="DO155" s="2"/>
      <c r="DP155" s="6">
        <v>1</v>
      </c>
      <c r="DQ155" s="268"/>
      <c r="DR155" s="268"/>
    </row>
    <row r="156" spans="1:122" s="1" customFormat="1" ht="15.75" customHeight="1">
      <c r="A156"/>
      <c r="B156" s="1644"/>
      <c r="C156" s="256"/>
      <c r="D156" s="1645"/>
      <c r="E156" s="1646"/>
      <c r="F156" s="1647"/>
      <c r="G156" s="1648"/>
      <c r="H156" s="1648"/>
      <c r="I156" s="1648"/>
      <c r="J156" s="1649"/>
      <c r="K156" s="1650"/>
      <c r="L156" s="1651"/>
      <c r="N156" s="1644"/>
      <c r="O156" s="256"/>
      <c r="P156" s="1645"/>
      <c r="Q156" s="1646"/>
      <c r="R156" s="1647"/>
      <c r="S156" s="1647"/>
      <c r="T156" s="1647"/>
      <c r="U156" s="1648"/>
      <c r="V156" s="1649"/>
      <c r="W156" s="1650"/>
      <c r="X156" s="1651"/>
      <c r="Z156" s="1644"/>
      <c r="AA156" s="256"/>
      <c r="AB156" s="1645"/>
      <c r="AC156" s="1646"/>
      <c r="AD156" s="1647"/>
      <c r="AE156" s="1648"/>
      <c r="AF156" s="1648"/>
      <c r="AG156" s="1648"/>
      <c r="AH156" s="1649"/>
      <c r="AI156" s="1650"/>
      <c r="AJ156" s="1651"/>
      <c r="AL156"/>
      <c r="AM156"/>
      <c r="AN156" s="2"/>
      <c r="AO156"/>
      <c r="AP156"/>
      <c r="AQ156"/>
      <c r="AR156" s="2"/>
      <c r="AS156" s="2"/>
      <c r="AT156"/>
      <c r="AU156" s="2"/>
      <c r="AV156" s="2"/>
      <c r="AW156" s="2"/>
      <c r="AX156" s="2"/>
      <c r="AY156" s="2"/>
      <c r="AZ156" s="2"/>
      <c r="BA156" s="2"/>
      <c r="BB156" s="2"/>
      <c r="BC156" s="2"/>
      <c r="BD156" s="2"/>
      <c r="BE156" s="2"/>
      <c r="BF156" s="2"/>
      <c r="BG156" s="2"/>
      <c r="BH156" s="2"/>
      <c r="BI156" s="2"/>
      <c r="BJ156" s="2"/>
      <c r="BK156" s="2"/>
      <c r="BL156" s="2"/>
      <c r="BM156" s="2"/>
      <c r="BN156" s="2"/>
      <c r="BO156" s="2"/>
      <c r="BP156" s="2"/>
      <c r="BQ156" s="2"/>
      <c r="BR156" s="2"/>
      <c r="BS156" s="2"/>
      <c r="BT156" s="2"/>
      <c r="BU156" s="2"/>
      <c r="BV156" s="2"/>
      <c r="BW156" s="2"/>
      <c r="BX156" s="2"/>
      <c r="BY156" s="2"/>
      <c r="BZ156" s="2"/>
      <c r="CA156" s="2"/>
      <c r="CB156" s="2"/>
      <c r="CC156" s="2"/>
      <c r="CD156" s="2"/>
      <c r="CE156" s="2"/>
      <c r="CF156" s="2"/>
      <c r="CG156" s="2"/>
      <c r="CH156" s="2"/>
      <c r="CI156" s="2"/>
      <c r="CJ156" s="2"/>
      <c r="CK156" s="2"/>
      <c r="CL156" s="2"/>
      <c r="CM156" s="2"/>
      <c r="CN156" s="2"/>
      <c r="CO156" s="2"/>
      <c r="CP156" s="2"/>
      <c r="CQ156" s="2"/>
      <c r="CR156" s="2"/>
      <c r="CS156" s="2"/>
      <c r="CT156" s="2"/>
      <c r="CU156" s="2"/>
      <c r="CV156" s="2"/>
      <c r="CW156" s="2"/>
      <c r="CX156" s="2"/>
      <c r="CY156" s="2"/>
      <c r="CZ156" s="2"/>
      <c r="DA156" s="2"/>
      <c r="DB156" s="2"/>
      <c r="DC156" s="2"/>
      <c r="DD156" s="2"/>
      <c r="DE156" s="2"/>
      <c r="DF156" s="2"/>
      <c r="DG156" s="2"/>
      <c r="DH156" s="2"/>
      <c r="DI156" s="2"/>
      <c r="DJ156" s="2"/>
      <c r="DK156" s="2"/>
      <c r="DL156" s="2"/>
      <c r="DM156" s="2"/>
      <c r="DN156" s="2"/>
      <c r="DO156" s="2"/>
      <c r="DP156" s="6">
        <v>1</v>
      </c>
      <c r="DQ156" s="268"/>
      <c r="DR156" s="268"/>
    </row>
    <row r="157" spans="1:122" s="1" customFormat="1" ht="18.75" customHeight="1">
      <c r="A157"/>
      <c r="B157" s="1644"/>
      <c r="C157" s="256"/>
      <c r="D157" s="1652"/>
      <c r="E157" s="1652"/>
      <c r="F157" s="1645"/>
      <c r="G157" s="1648"/>
      <c r="H157" s="1648"/>
      <c r="I157" s="1648"/>
      <c r="J157" s="1649"/>
      <c r="K157" s="1650"/>
      <c r="L157" s="1653"/>
      <c r="N157" s="1644"/>
      <c r="O157" s="256"/>
      <c r="P157" s="1652"/>
      <c r="Q157" s="1652"/>
      <c r="R157" s="1645"/>
      <c r="S157" s="1645"/>
      <c r="T157" s="1645"/>
      <c r="U157" s="1648"/>
      <c r="V157" s="1649"/>
      <c r="W157" s="1650"/>
      <c r="X157" s="1653"/>
      <c r="Z157" s="1644"/>
      <c r="AA157" s="256"/>
      <c r="AB157" s="1652"/>
      <c r="AC157" s="1652"/>
      <c r="AD157" s="1645"/>
      <c r="AE157" s="1648"/>
      <c r="AF157" s="1648"/>
      <c r="AG157" s="1648"/>
      <c r="AH157" s="1649"/>
      <c r="AI157" s="1650"/>
      <c r="AJ157" s="1653"/>
      <c r="AL157"/>
      <c r="AM157"/>
      <c r="AN157" s="2"/>
      <c r="AO157"/>
      <c r="AP157"/>
      <c r="AQ157"/>
      <c r="AR157" s="2"/>
      <c r="AS157" s="2"/>
      <c r="AT157"/>
      <c r="AU157" s="2"/>
      <c r="AV157" s="2"/>
      <c r="AW157" s="2"/>
      <c r="AX157" s="2"/>
      <c r="AY157" s="2"/>
      <c r="AZ157" s="2"/>
      <c r="BA157" s="2"/>
      <c r="BB157" s="2"/>
      <c r="BC157" s="2"/>
      <c r="BD157" s="2"/>
      <c r="BE157" s="2"/>
      <c r="BF157" s="2"/>
      <c r="BG157" s="2"/>
      <c r="BH157" s="2"/>
      <c r="BI157" s="2"/>
      <c r="BJ157" s="2"/>
      <c r="BK157" s="2"/>
      <c r="BL157" s="2"/>
      <c r="BM157" s="2"/>
      <c r="BN157" s="2"/>
      <c r="BO157" s="2"/>
      <c r="BP157" s="2"/>
      <c r="BQ157" s="2"/>
      <c r="BR157" s="2"/>
      <c r="BS157" s="2"/>
      <c r="BT157" s="2"/>
      <c r="BU157" s="2"/>
      <c r="BV157" s="2"/>
      <c r="BW157" s="2"/>
      <c r="BX157" s="2"/>
      <c r="BY157" s="2"/>
      <c r="BZ157" s="2"/>
      <c r="CA157" s="2"/>
      <c r="CB157" s="2"/>
      <c r="CC157" s="2"/>
      <c r="CD157" s="2"/>
      <c r="CE157" s="2"/>
      <c r="CF157" s="2"/>
      <c r="CG157" s="2"/>
      <c r="CH157" s="2"/>
      <c r="CI157" s="2"/>
      <c r="CJ157" s="2"/>
      <c r="CK157" s="2"/>
      <c r="CL157" s="2"/>
      <c r="CM157" s="2"/>
      <c r="CN157" s="2"/>
      <c r="CO157" s="2"/>
      <c r="CP157" s="2"/>
      <c r="CQ157" s="2"/>
      <c r="CR157" s="2"/>
      <c r="CS157" s="2"/>
      <c r="CT157" s="2"/>
      <c r="CU157" s="2"/>
      <c r="CV157" s="2"/>
      <c r="CW157" s="2"/>
      <c r="CX157" s="2"/>
      <c r="CY157" s="2"/>
      <c r="CZ157" s="2"/>
      <c r="DA157" s="2"/>
      <c r="DB157" s="2"/>
      <c r="DC157" s="2"/>
      <c r="DD157" s="2"/>
      <c r="DE157" s="2"/>
      <c r="DF157" s="2"/>
      <c r="DG157" s="2"/>
      <c r="DH157" s="2"/>
      <c r="DI157" s="2"/>
      <c r="DJ157" s="2"/>
      <c r="DK157" s="2"/>
      <c r="DL157" s="2"/>
      <c r="DM157" s="2"/>
      <c r="DN157" s="2"/>
      <c r="DO157" s="2"/>
      <c r="DP157" s="6">
        <v>1</v>
      </c>
      <c r="DQ157" s="268"/>
      <c r="DR157" s="268"/>
    </row>
    <row r="158" spans="1:122" s="1" customFormat="1" ht="15.75" customHeight="1">
      <c r="A158"/>
      <c r="B158" s="1644"/>
      <c r="C158" s="256"/>
      <c r="D158" s="1645"/>
      <c r="E158" s="1646"/>
      <c r="F158" s="1647"/>
      <c r="G158" s="1648"/>
      <c r="H158" s="1648"/>
      <c r="I158" s="1648"/>
      <c r="J158" s="1649"/>
      <c r="K158" s="1650"/>
      <c r="L158" s="1651"/>
      <c r="N158" s="1644"/>
      <c r="O158" s="256"/>
      <c r="P158" s="1645"/>
      <c r="Q158" s="1646"/>
      <c r="R158" s="1647"/>
      <c r="S158" s="1647"/>
      <c r="T158" s="1647"/>
      <c r="U158" s="1648"/>
      <c r="V158" s="1649"/>
      <c r="W158" s="1650"/>
      <c r="X158" s="1651"/>
      <c r="Z158" s="1644"/>
      <c r="AA158" s="256"/>
      <c r="AB158" s="1645"/>
      <c r="AC158" s="1646"/>
      <c r="AD158" s="1647"/>
      <c r="AE158" s="1648"/>
      <c r="AF158" s="1648"/>
      <c r="AG158" s="1648"/>
      <c r="AH158" s="1649"/>
      <c r="AI158" s="1650"/>
      <c r="AJ158" s="1651"/>
      <c r="AL158"/>
      <c r="AM158"/>
      <c r="AN158" s="2"/>
      <c r="AO158"/>
      <c r="AP158"/>
      <c r="AQ158"/>
      <c r="AR158" s="2"/>
      <c r="AS158" s="2"/>
      <c r="AT158"/>
      <c r="AU158" s="2"/>
      <c r="AV158" s="2"/>
      <c r="AW158" s="2"/>
      <c r="AX158" s="2"/>
      <c r="AY158" s="2"/>
      <c r="AZ158" s="2"/>
      <c r="BA158" s="2"/>
      <c r="BB158" s="2"/>
      <c r="BC158" s="2"/>
      <c r="BD158" s="2"/>
      <c r="BE158" s="2"/>
      <c r="BF158" s="2"/>
      <c r="BG158" s="2"/>
      <c r="BH158" s="2"/>
      <c r="BI158" s="2"/>
      <c r="BJ158" s="2"/>
      <c r="BK158" s="2"/>
      <c r="BL158" s="2"/>
      <c r="BM158" s="2"/>
      <c r="BN158" s="2"/>
      <c r="BO158" s="2"/>
      <c r="BP158" s="2"/>
      <c r="BQ158" s="2"/>
      <c r="BR158" s="2"/>
      <c r="BS158" s="2"/>
      <c r="BT158" s="2"/>
      <c r="BU158" s="2"/>
      <c r="BV158" s="2"/>
      <c r="BW158" s="2"/>
      <c r="BX158" s="2"/>
      <c r="BY158" s="2"/>
      <c r="BZ158" s="2"/>
      <c r="CA158" s="2"/>
      <c r="CB158" s="2"/>
      <c r="CC158" s="2"/>
      <c r="CD158" s="2"/>
      <c r="CE158" s="2"/>
      <c r="CF158" s="2"/>
      <c r="CG158" s="2"/>
      <c r="CH158" s="2"/>
      <c r="CI158" s="2"/>
      <c r="CJ158" s="2"/>
      <c r="CK158" s="2"/>
      <c r="CL158" s="2"/>
      <c r="CM158" s="2"/>
      <c r="CN158" s="2"/>
      <c r="CO158" s="2"/>
      <c r="CP158" s="2"/>
      <c r="CQ158" s="2"/>
      <c r="CR158" s="2"/>
      <c r="CS158" s="2"/>
      <c r="CT158" s="2"/>
      <c r="CU158" s="2"/>
      <c r="CV158" s="2"/>
      <c r="CW158" s="2"/>
      <c r="CX158" s="2"/>
      <c r="CY158" s="2"/>
      <c r="CZ158" s="2"/>
      <c r="DA158" s="2"/>
      <c r="DB158" s="2"/>
      <c r="DC158" s="2"/>
      <c r="DD158" s="2"/>
      <c r="DE158" s="2"/>
      <c r="DF158" s="2"/>
      <c r="DG158" s="2"/>
      <c r="DH158" s="2"/>
      <c r="DI158" s="2"/>
      <c r="DJ158" s="2"/>
      <c r="DK158" s="2"/>
      <c r="DL158" s="2"/>
      <c r="DM158" s="2"/>
      <c r="DN158" s="2"/>
      <c r="DO158" s="2"/>
      <c r="DP158" s="6">
        <v>1</v>
      </c>
      <c r="DQ158" s="268"/>
      <c r="DR158" s="268"/>
    </row>
    <row r="159" spans="1:122" s="1" customFormat="1" ht="18.75" customHeight="1">
      <c r="A159"/>
      <c r="B159" s="1644"/>
      <c r="C159" s="256"/>
      <c r="D159" s="1652"/>
      <c r="E159" s="1652"/>
      <c r="F159" s="1645"/>
      <c r="G159" s="1648"/>
      <c r="H159" s="1648"/>
      <c r="I159" s="1648"/>
      <c r="J159" s="1649"/>
      <c r="K159" s="1650"/>
      <c r="L159" s="1653"/>
      <c r="N159" s="1644"/>
      <c r="O159" s="256"/>
      <c r="P159" s="1652"/>
      <c r="Q159" s="1652"/>
      <c r="R159" s="1645"/>
      <c r="S159" s="1645"/>
      <c r="T159" s="1645"/>
      <c r="U159" s="1648"/>
      <c r="V159" s="1649"/>
      <c r="W159" s="1650"/>
      <c r="X159" s="1653"/>
      <c r="Z159" s="1644"/>
      <c r="AA159" s="256"/>
      <c r="AB159" s="1652"/>
      <c r="AC159" s="1652"/>
      <c r="AD159" s="1645"/>
      <c r="AE159" s="1648"/>
      <c r="AF159" s="1648"/>
      <c r="AG159" s="1648"/>
      <c r="AH159" s="1649"/>
      <c r="AI159" s="1650"/>
      <c r="AJ159" s="1653"/>
      <c r="AL159"/>
      <c r="AM159"/>
      <c r="AN159" s="2"/>
      <c r="AO159"/>
      <c r="AP159"/>
      <c r="AQ159"/>
      <c r="AR159" s="2"/>
      <c r="AS159" s="2"/>
      <c r="AT159"/>
      <c r="AU159" s="2"/>
      <c r="AV159" s="2"/>
      <c r="AW159" s="2"/>
      <c r="AX159" s="2"/>
      <c r="AY159" s="2"/>
      <c r="AZ159" s="2"/>
      <c r="BA159" s="2"/>
      <c r="BB159" s="2"/>
      <c r="BC159" s="2"/>
      <c r="BD159" s="2"/>
      <c r="BE159" s="2"/>
      <c r="BF159" s="2"/>
      <c r="BG159" s="2"/>
      <c r="BH159" s="2"/>
      <c r="BI159" s="2"/>
      <c r="BJ159" s="2"/>
      <c r="BK159" s="2"/>
      <c r="BL159" s="2"/>
      <c r="BM159" s="2"/>
      <c r="BN159" s="2"/>
      <c r="BO159" s="2"/>
      <c r="BP159" s="2"/>
      <c r="BQ159" s="2"/>
      <c r="BR159" s="2"/>
      <c r="BS159" s="2"/>
      <c r="BT159" s="2"/>
      <c r="BU159" s="2"/>
      <c r="BV159" s="2"/>
      <c r="BW159" s="2"/>
      <c r="BX159" s="2"/>
      <c r="BY159" s="2"/>
      <c r="BZ159" s="2"/>
      <c r="CA159" s="2"/>
      <c r="CB159" s="2"/>
      <c r="CC159" s="2"/>
      <c r="CD159" s="2"/>
      <c r="CE159" s="2"/>
      <c r="CF159" s="2"/>
      <c r="CG159" s="2"/>
      <c r="CH159" s="2"/>
      <c r="CI159" s="2"/>
      <c r="CJ159" s="2"/>
      <c r="CK159" s="2"/>
      <c r="CL159" s="2"/>
      <c r="CM159" s="2"/>
      <c r="CN159" s="2"/>
      <c r="CO159" s="2"/>
      <c r="CP159" s="2"/>
      <c r="CQ159" s="2"/>
      <c r="CR159" s="2"/>
      <c r="CS159" s="2"/>
      <c r="CT159" s="2"/>
      <c r="CU159" s="2"/>
      <c r="CV159" s="2"/>
      <c r="CW159" s="2"/>
      <c r="CX159" s="2"/>
      <c r="CY159" s="2"/>
      <c r="CZ159" s="2"/>
      <c r="DA159" s="2"/>
      <c r="DB159" s="2"/>
      <c r="DC159" s="2"/>
      <c r="DD159" s="2"/>
      <c r="DE159" s="2"/>
      <c r="DF159" s="2"/>
      <c r="DG159" s="2"/>
      <c r="DH159" s="2"/>
      <c r="DI159" s="2"/>
      <c r="DJ159" s="2"/>
      <c r="DK159" s="2"/>
      <c r="DL159" s="2"/>
      <c r="DM159" s="2"/>
      <c r="DN159" s="2"/>
      <c r="DO159" s="2"/>
      <c r="DP159" s="6">
        <v>1</v>
      </c>
      <c r="DQ159" s="268"/>
      <c r="DR159" s="268"/>
    </row>
    <row r="160" spans="1:122" s="1" customFormat="1" ht="15.75">
      <c r="A160"/>
      <c r="B160" s="1644"/>
      <c r="C160" s="256"/>
      <c r="D160" s="1645"/>
      <c r="E160" s="1646"/>
      <c r="F160" s="1647"/>
      <c r="G160" s="1648"/>
      <c r="H160" s="1648"/>
      <c r="I160" s="1648"/>
      <c r="J160" s="1649"/>
      <c r="K160" s="1650"/>
      <c r="L160" s="1651"/>
      <c r="N160" s="1644"/>
      <c r="O160" s="256"/>
      <c r="P160" s="1645"/>
      <c r="Q160" s="1646"/>
      <c r="R160" s="1647"/>
      <c r="S160" s="1647"/>
      <c r="T160" s="1647"/>
      <c r="U160" s="1648"/>
      <c r="V160" s="1649"/>
      <c r="W160" s="1650"/>
      <c r="X160" s="1651"/>
      <c r="Z160" s="1644"/>
      <c r="AA160" s="256"/>
      <c r="AB160" s="1645"/>
      <c r="AC160" s="1646"/>
      <c r="AD160" s="1647"/>
      <c r="AE160" s="1648"/>
      <c r="AF160" s="1648"/>
      <c r="AG160" s="1648"/>
      <c r="AH160" s="1649"/>
      <c r="AI160" s="1650"/>
      <c r="AJ160" s="1651"/>
      <c r="AL160"/>
      <c r="AM160"/>
      <c r="AN160" s="2"/>
      <c r="AO160"/>
      <c r="AP160"/>
      <c r="AQ160"/>
      <c r="AR160" s="2"/>
      <c r="AS160" s="2"/>
      <c r="AT160"/>
      <c r="AU160" s="2"/>
      <c r="AV160" s="2"/>
      <c r="AW160" s="2"/>
      <c r="AX160" s="2"/>
      <c r="AY160" s="2"/>
      <c r="AZ160" s="2"/>
      <c r="BA160" s="2"/>
      <c r="BB160" s="2"/>
      <c r="BC160" s="2"/>
      <c r="BD160" s="2"/>
      <c r="BE160" s="2"/>
      <c r="BF160" s="2"/>
      <c r="BG160" s="2"/>
      <c r="BH160" s="2"/>
      <c r="BI160" s="2"/>
      <c r="BJ160" s="2"/>
      <c r="BK160" s="2"/>
      <c r="BL160" s="2"/>
      <c r="BM160" s="2"/>
      <c r="BN160" s="2"/>
      <c r="BO160" s="2"/>
      <c r="BP160" s="2"/>
      <c r="BQ160" s="2"/>
      <c r="BR160" s="2"/>
      <c r="BS160" s="2"/>
      <c r="BT160" s="2"/>
      <c r="BU160" s="2"/>
      <c r="BV160" s="2"/>
      <c r="BW160" s="2"/>
      <c r="BX160" s="2"/>
      <c r="BY160" s="2"/>
      <c r="BZ160" s="2"/>
      <c r="CA160" s="2"/>
      <c r="CB160" s="2"/>
      <c r="CC160" s="2"/>
      <c r="CD160" s="2"/>
      <c r="CE160" s="2"/>
      <c r="CF160" s="2"/>
      <c r="CG160" s="2"/>
      <c r="CH160" s="2"/>
      <c r="CI160" s="2"/>
      <c r="CJ160" s="2"/>
      <c r="CK160" s="2"/>
      <c r="CL160" s="2"/>
      <c r="CM160" s="2"/>
      <c r="CN160" s="2"/>
      <c r="CO160" s="2"/>
      <c r="CP160" s="2"/>
      <c r="CQ160" s="2"/>
      <c r="CR160" s="2"/>
      <c r="CS160" s="2"/>
      <c r="CT160" s="2"/>
      <c r="CU160" s="2"/>
      <c r="CV160" s="2"/>
      <c r="CW160" s="2"/>
      <c r="CX160" s="2"/>
      <c r="CY160" s="2"/>
      <c r="CZ160" s="2"/>
      <c r="DA160" s="2"/>
      <c r="DB160" s="2"/>
      <c r="DC160" s="2"/>
      <c r="DD160" s="2"/>
      <c r="DE160" s="2"/>
      <c r="DF160" s="2"/>
      <c r="DG160" s="2"/>
      <c r="DH160" s="2"/>
      <c r="DI160" s="2"/>
      <c r="DJ160" s="2"/>
      <c r="DK160" s="2"/>
      <c r="DL160" s="2"/>
      <c r="DM160" s="2"/>
      <c r="DN160" s="2"/>
      <c r="DO160" s="2"/>
      <c r="DP160" s="6">
        <v>1</v>
      </c>
      <c r="DQ160" s="268"/>
      <c r="DR160" s="268"/>
    </row>
    <row r="161" spans="1:122" s="1" customFormat="1" ht="15.75">
      <c r="A161"/>
      <c r="B161" s="1644"/>
      <c r="C161" s="256"/>
      <c r="D161" s="1652"/>
      <c r="E161" s="1652"/>
      <c r="F161" s="1645"/>
      <c r="G161" s="1648"/>
      <c r="H161" s="1648"/>
      <c r="I161" s="1648"/>
      <c r="J161" s="1649"/>
      <c r="K161" s="1650"/>
      <c r="L161" s="1653"/>
      <c r="N161" s="1644"/>
      <c r="O161" s="256"/>
      <c r="P161" s="1652"/>
      <c r="Q161" s="1652"/>
      <c r="R161" s="1645"/>
      <c r="S161" s="1645"/>
      <c r="T161" s="1645"/>
      <c r="U161" s="1648"/>
      <c r="V161" s="1649"/>
      <c r="W161" s="1650"/>
      <c r="X161" s="1653"/>
      <c r="Z161" s="1644"/>
      <c r="AA161" s="256"/>
      <c r="AB161" s="1652"/>
      <c r="AC161" s="1652"/>
      <c r="AD161" s="1645"/>
      <c r="AE161" s="1648"/>
      <c r="AF161" s="1648"/>
      <c r="AG161" s="1648"/>
      <c r="AH161" s="1649"/>
      <c r="AI161" s="1650"/>
      <c r="AJ161" s="1653"/>
      <c r="AL161"/>
      <c r="AM161"/>
      <c r="AN161" s="2"/>
      <c r="AO161"/>
      <c r="AP161"/>
      <c r="AQ161"/>
      <c r="AR161" s="2"/>
      <c r="AS161" s="2"/>
      <c r="AT161"/>
      <c r="AU161" s="2"/>
      <c r="AV161" s="2"/>
      <c r="AW161" s="2"/>
      <c r="AX161" s="2"/>
      <c r="AY161" s="2"/>
      <c r="AZ161" s="2"/>
      <c r="BA161" s="2"/>
      <c r="BB161" s="2"/>
      <c r="BC161" s="2"/>
      <c r="BD161" s="2"/>
      <c r="BE161" s="2"/>
      <c r="BF161" s="2"/>
      <c r="BG161" s="2"/>
      <c r="BH161" s="2"/>
      <c r="BI161" s="2"/>
      <c r="BJ161" s="2"/>
      <c r="BK161" s="2"/>
      <c r="BL161" s="2"/>
      <c r="BM161" s="2"/>
      <c r="BN161" s="2"/>
      <c r="BO161" s="2"/>
      <c r="BP161" s="2"/>
      <c r="BQ161" s="2"/>
      <c r="BR161" s="2"/>
      <c r="BS161" s="2"/>
      <c r="BT161" s="2"/>
      <c r="BU161" s="2"/>
      <c r="BV161" s="2"/>
      <c r="BW161" s="2"/>
      <c r="BX161" s="2"/>
      <c r="BY161" s="2"/>
      <c r="BZ161" s="2"/>
      <c r="CA161" s="2"/>
      <c r="CB161" s="2"/>
      <c r="CC161" s="2"/>
      <c r="CD161" s="2"/>
      <c r="CE161" s="2"/>
      <c r="CF161" s="2"/>
      <c r="CG161" s="2"/>
      <c r="CH161" s="2"/>
      <c r="CI161" s="2"/>
      <c r="CJ161" s="2"/>
      <c r="CK161" s="2"/>
      <c r="CL161" s="2"/>
      <c r="CM161" s="2"/>
      <c r="CN161" s="2"/>
      <c r="CO161" s="2"/>
      <c r="CP161" s="2"/>
      <c r="CQ161" s="2"/>
      <c r="CR161" s="2"/>
      <c r="CS161" s="2"/>
      <c r="CT161" s="2"/>
      <c r="CU161" s="2"/>
      <c r="CV161" s="2"/>
      <c r="CW161" s="2"/>
      <c r="CX161" s="2"/>
      <c r="CY161" s="2"/>
      <c r="CZ161" s="2"/>
      <c r="DA161" s="2"/>
      <c r="DB161" s="2"/>
      <c r="DC161" s="2"/>
      <c r="DD161" s="2"/>
      <c r="DE161" s="2"/>
      <c r="DF161" s="2"/>
      <c r="DG161" s="2"/>
      <c r="DH161" s="2"/>
      <c r="DI161" s="2"/>
      <c r="DJ161" s="2"/>
      <c r="DK161" s="2"/>
      <c r="DL161" s="2"/>
      <c r="DM161" s="2"/>
      <c r="DN161" s="2"/>
      <c r="DO161" s="2"/>
      <c r="DP161" s="6">
        <v>1</v>
      </c>
      <c r="DQ161" s="268"/>
      <c r="DR161" s="268"/>
    </row>
    <row r="162" spans="1:122" s="1" customFormat="1" ht="15.75">
      <c r="A162"/>
      <c r="B162" s="1644"/>
      <c r="C162" s="256"/>
      <c r="D162" s="1645"/>
      <c r="E162" s="1646"/>
      <c r="F162" s="1647"/>
      <c r="G162" s="1648"/>
      <c r="H162" s="1648"/>
      <c r="I162" s="1648"/>
      <c r="J162" s="1649"/>
      <c r="K162" s="1650"/>
      <c r="L162" s="1651"/>
      <c r="N162" s="1644"/>
      <c r="O162" s="256"/>
      <c r="P162" s="1645"/>
      <c r="Q162" s="1646"/>
      <c r="R162" s="1647"/>
      <c r="S162" s="1647"/>
      <c r="T162" s="1647"/>
      <c r="U162" s="1648"/>
      <c r="V162" s="1649"/>
      <c r="W162" s="1650"/>
      <c r="X162" s="1651"/>
      <c r="Z162" s="1644"/>
      <c r="AA162" s="256"/>
      <c r="AB162" s="1645"/>
      <c r="AC162" s="1646"/>
      <c r="AD162" s="1647"/>
      <c r="AE162" s="1648"/>
      <c r="AF162" s="1648"/>
      <c r="AG162" s="1648"/>
      <c r="AH162" s="1649"/>
      <c r="AI162" s="1650"/>
      <c r="AJ162" s="1651"/>
      <c r="AL162"/>
      <c r="AM162"/>
      <c r="AN162" s="2"/>
      <c r="AO162"/>
      <c r="AP162"/>
      <c r="AQ162"/>
      <c r="AR162" s="2"/>
      <c r="AS162" s="2"/>
      <c r="AT162"/>
      <c r="AU162" s="2"/>
      <c r="AV162" s="2"/>
      <c r="AW162" s="2"/>
      <c r="AX162" s="2"/>
      <c r="AY162" s="2"/>
      <c r="AZ162" s="2"/>
      <c r="BA162" s="2"/>
      <c r="BB162" s="2"/>
      <c r="BC162" s="2"/>
      <c r="BD162" s="2"/>
      <c r="BE162" s="2"/>
      <c r="BF162" s="2"/>
      <c r="BG162" s="2"/>
      <c r="BH162" s="2"/>
      <c r="BI162" s="2"/>
      <c r="BJ162" s="2"/>
      <c r="BK162" s="2"/>
      <c r="BL162" s="2"/>
      <c r="BM162" s="2"/>
      <c r="BN162" s="2"/>
      <c r="BO162" s="2"/>
      <c r="BP162" s="2"/>
      <c r="BQ162" s="2"/>
      <c r="BR162" s="2"/>
      <c r="BS162" s="2"/>
      <c r="BT162" s="2"/>
      <c r="BU162" s="2"/>
      <c r="BV162" s="2"/>
      <c r="BW162" s="2"/>
      <c r="BX162" s="2"/>
      <c r="BY162" s="2"/>
      <c r="BZ162" s="2"/>
      <c r="CA162" s="2"/>
      <c r="CB162" s="2"/>
      <c r="CC162" s="2"/>
      <c r="CD162" s="2"/>
      <c r="CE162" s="2"/>
      <c r="CF162" s="2"/>
      <c r="CG162" s="2"/>
      <c r="CH162" s="2"/>
      <c r="CI162" s="2"/>
      <c r="CJ162" s="2"/>
      <c r="CK162" s="2"/>
      <c r="CL162" s="2"/>
      <c r="CM162" s="2"/>
      <c r="CN162" s="2"/>
      <c r="CO162" s="2"/>
      <c r="CP162" s="2"/>
      <c r="CQ162" s="2"/>
      <c r="CR162" s="2"/>
      <c r="CS162" s="2"/>
      <c r="CT162" s="2"/>
      <c r="CU162" s="2"/>
      <c r="CV162" s="2"/>
      <c r="CW162" s="2"/>
      <c r="CX162" s="2"/>
      <c r="CY162" s="2"/>
      <c r="CZ162" s="2"/>
      <c r="DA162" s="2"/>
      <c r="DB162" s="2"/>
      <c r="DC162" s="2"/>
      <c r="DD162" s="2"/>
      <c r="DE162" s="2"/>
      <c r="DF162" s="2"/>
      <c r="DG162" s="2"/>
      <c r="DH162" s="2"/>
      <c r="DI162" s="2"/>
      <c r="DJ162" s="2"/>
      <c r="DK162" s="2"/>
      <c r="DL162" s="2"/>
      <c r="DM162" s="2"/>
      <c r="DN162" s="2"/>
      <c r="DO162" s="2"/>
      <c r="DP162" s="6">
        <v>1</v>
      </c>
      <c r="DQ162" s="268"/>
      <c r="DR162" s="268"/>
    </row>
    <row r="163" spans="1:122" s="1" customFormat="1" ht="16.5" customHeight="1">
      <c r="A163"/>
      <c r="B163" s="1644"/>
      <c r="C163" s="256"/>
      <c r="D163" s="1652"/>
      <c r="E163" s="1652"/>
      <c r="F163" s="1645"/>
      <c r="G163" s="1648"/>
      <c r="H163" s="1648"/>
      <c r="I163" s="1648"/>
      <c r="J163" s="1649"/>
      <c r="K163" s="1650"/>
      <c r="L163" s="1653"/>
      <c r="N163" s="1644"/>
      <c r="O163" s="256"/>
      <c r="P163" s="1652"/>
      <c r="Q163" s="1652"/>
      <c r="R163" s="1645"/>
      <c r="S163" s="1645"/>
      <c r="T163" s="1645"/>
      <c r="U163" s="1648"/>
      <c r="V163" s="1649"/>
      <c r="W163" s="1650"/>
      <c r="X163" s="1653"/>
      <c r="Z163" s="1644"/>
      <c r="AA163" s="256"/>
      <c r="AB163" s="1652"/>
      <c r="AC163" s="1652"/>
      <c r="AD163" s="1645"/>
      <c r="AE163" s="1648"/>
      <c r="AF163" s="1648"/>
      <c r="AG163" s="1648"/>
      <c r="AH163" s="1649"/>
      <c r="AI163" s="1650"/>
      <c r="AJ163" s="1653"/>
      <c r="AL163"/>
      <c r="AM163"/>
      <c r="AN163" s="2"/>
      <c r="AO163"/>
      <c r="AP163"/>
      <c r="AQ163"/>
      <c r="AR163" s="2"/>
      <c r="AS163" s="2"/>
      <c r="AT163"/>
      <c r="AU163" s="2"/>
      <c r="AV163" s="2"/>
      <c r="AW163" s="2"/>
      <c r="AX163" s="2"/>
      <c r="AY163" s="2"/>
      <c r="AZ163" s="2"/>
      <c r="BA163" s="2"/>
      <c r="BB163" s="2"/>
      <c r="BC163" s="2"/>
      <c r="BD163" s="2"/>
      <c r="BE163" s="2"/>
      <c r="BF163" s="2"/>
      <c r="BG163" s="2"/>
      <c r="BH163" s="2"/>
      <c r="BI163" s="2"/>
      <c r="BJ163" s="2"/>
      <c r="BK163" s="2"/>
      <c r="BL163" s="2"/>
      <c r="BM163" s="2"/>
      <c r="BN163" s="2"/>
      <c r="BO163" s="2"/>
      <c r="BP163" s="2"/>
      <c r="BQ163" s="2"/>
      <c r="BR163" s="2"/>
      <c r="BS163" s="2"/>
      <c r="BT163" s="2"/>
      <c r="BU163" s="2"/>
      <c r="BV163" s="2"/>
      <c r="BW163" s="2"/>
      <c r="BX163" s="2"/>
      <c r="BY163" s="2"/>
      <c r="BZ163" s="2"/>
      <c r="CA163" s="2"/>
      <c r="CB163" s="2"/>
      <c r="CC163" s="2"/>
      <c r="CD163" s="2"/>
      <c r="CE163" s="2"/>
      <c r="CF163" s="2"/>
      <c r="CG163" s="2"/>
      <c r="CH163" s="2"/>
      <c r="CI163" s="2"/>
      <c r="CJ163" s="2"/>
      <c r="CK163" s="2"/>
      <c r="CL163" s="2"/>
      <c r="CM163" s="2"/>
      <c r="CN163" s="2"/>
      <c r="CO163" s="2"/>
      <c r="CP163" s="2"/>
      <c r="CQ163" s="2"/>
      <c r="CR163" s="2"/>
      <c r="CS163" s="2"/>
      <c r="CT163" s="2"/>
      <c r="CU163" s="2"/>
      <c r="CV163" s="2"/>
      <c r="CW163" s="2"/>
      <c r="CX163" s="2"/>
      <c r="CY163" s="2"/>
      <c r="CZ163" s="2"/>
      <c r="DA163" s="2"/>
      <c r="DB163" s="2"/>
      <c r="DC163" s="2"/>
      <c r="DD163" s="2"/>
      <c r="DE163" s="2"/>
      <c r="DF163" s="2"/>
      <c r="DG163" s="2"/>
      <c r="DH163" s="2"/>
      <c r="DI163" s="2"/>
      <c r="DJ163" s="2"/>
      <c r="DK163" s="2"/>
      <c r="DL163" s="2"/>
      <c r="DM163" s="2"/>
      <c r="DN163" s="2"/>
      <c r="DO163" s="2"/>
      <c r="DP163" s="6">
        <v>1</v>
      </c>
      <c r="DQ163" s="268"/>
      <c r="DR163" s="268"/>
    </row>
    <row r="164" spans="1:122" s="1" customFormat="1" ht="15.75" customHeight="1">
      <c r="A164"/>
      <c r="B164" s="1644"/>
      <c r="C164" s="256"/>
      <c r="D164" s="1645"/>
      <c r="E164" s="1646"/>
      <c r="F164" s="1647"/>
      <c r="G164" s="1648"/>
      <c r="H164" s="1648"/>
      <c r="I164" s="1648"/>
      <c r="J164" s="1649"/>
      <c r="K164" s="1650"/>
      <c r="L164" s="1651"/>
      <c r="N164" s="1644"/>
      <c r="O164" s="256"/>
      <c r="P164" s="1645"/>
      <c r="Q164" s="1646"/>
      <c r="R164" s="1647"/>
      <c r="S164" s="1647"/>
      <c r="T164" s="1647"/>
      <c r="U164" s="1648"/>
      <c r="V164" s="1649"/>
      <c r="W164" s="1650"/>
      <c r="X164" s="1651"/>
      <c r="Z164" s="1644"/>
      <c r="AA164" s="256"/>
      <c r="AB164" s="1645"/>
      <c r="AC164" s="1646"/>
      <c r="AD164" s="1647"/>
      <c r="AE164" s="1648"/>
      <c r="AF164" s="1648"/>
      <c r="AG164" s="1648"/>
      <c r="AH164" s="1649"/>
      <c r="AI164" s="1650"/>
      <c r="AJ164" s="1651"/>
      <c r="AL164"/>
      <c r="AM164"/>
      <c r="AN164" s="2"/>
      <c r="AO164"/>
      <c r="AP164"/>
      <c r="AQ164"/>
      <c r="AR164" s="2"/>
      <c r="AS164" s="2"/>
      <c r="AT164"/>
      <c r="AU164" s="2"/>
      <c r="AV164" s="2"/>
      <c r="AW164" s="2"/>
      <c r="AX164" s="2"/>
      <c r="AY164" s="2"/>
      <c r="AZ164" s="2"/>
      <c r="BA164" s="2"/>
      <c r="BB164" s="2"/>
      <c r="BC164" s="2"/>
      <c r="BD164" s="2"/>
      <c r="BE164" s="2"/>
      <c r="BF164" s="2"/>
      <c r="BG164" s="2"/>
      <c r="BH164" s="2"/>
      <c r="BI164" s="2"/>
      <c r="BJ164" s="2"/>
      <c r="BK164" s="2"/>
      <c r="BL164" s="2"/>
      <c r="BM164" s="2"/>
      <c r="BN164" s="2"/>
      <c r="BO164" s="2"/>
      <c r="BP164" s="2"/>
      <c r="BQ164" s="2"/>
      <c r="BR164" s="2"/>
      <c r="BS164" s="2"/>
      <c r="BT164" s="2"/>
      <c r="BU164" s="2"/>
      <c r="BV164" s="2"/>
      <c r="BW164" s="2"/>
      <c r="BX164" s="2"/>
      <c r="BY164" s="2"/>
      <c r="BZ164" s="2"/>
      <c r="CA164" s="2"/>
      <c r="CB164" s="2"/>
      <c r="CC164" s="2"/>
      <c r="CD164" s="2"/>
      <c r="CE164" s="2"/>
      <c r="CF164" s="2"/>
      <c r="CG164" s="2"/>
      <c r="CH164" s="2"/>
      <c r="CI164" s="2"/>
      <c r="CJ164" s="2"/>
      <c r="CK164" s="2"/>
      <c r="CL164" s="2"/>
      <c r="CM164" s="2"/>
      <c r="CN164" s="2"/>
      <c r="CO164" s="2"/>
      <c r="CP164" s="2"/>
      <c r="CQ164" s="2"/>
      <c r="CR164" s="2"/>
      <c r="CS164" s="2"/>
      <c r="CT164" s="2"/>
      <c r="CU164" s="2"/>
      <c r="CV164" s="2"/>
      <c r="CW164" s="2"/>
      <c r="CX164" s="2"/>
      <c r="CY164" s="2"/>
      <c r="CZ164" s="2"/>
      <c r="DA164" s="2"/>
      <c r="DB164" s="2"/>
      <c r="DC164" s="2"/>
      <c r="DD164" s="2"/>
      <c r="DE164" s="2"/>
      <c r="DF164" s="2"/>
      <c r="DG164" s="2"/>
      <c r="DH164" s="2"/>
      <c r="DI164" s="2"/>
      <c r="DJ164" s="2"/>
      <c r="DK164" s="2"/>
      <c r="DL164" s="2"/>
      <c r="DM164" s="2"/>
      <c r="DN164" s="2"/>
      <c r="DO164" s="2"/>
      <c r="DP164" s="6">
        <v>1</v>
      </c>
      <c r="DQ164" s="268"/>
      <c r="DR164" s="268"/>
    </row>
    <row r="165" spans="1:122" s="1" customFormat="1" ht="15.75" customHeight="1">
      <c r="A165"/>
      <c r="B165" s="1644"/>
      <c r="C165" s="256"/>
      <c r="D165" s="1652"/>
      <c r="E165" s="1652"/>
      <c r="F165" s="1645"/>
      <c r="G165" s="1648"/>
      <c r="H165" s="1648"/>
      <c r="I165" s="1648"/>
      <c r="J165" s="1649"/>
      <c r="K165" s="1650"/>
      <c r="L165" s="1653"/>
      <c r="N165" s="1644"/>
      <c r="O165" s="256"/>
      <c r="P165" s="1652"/>
      <c r="Q165" s="1652"/>
      <c r="R165" s="1645"/>
      <c r="S165" s="1645"/>
      <c r="T165" s="1645"/>
      <c r="U165" s="1648"/>
      <c r="V165" s="1649"/>
      <c r="W165" s="1650"/>
      <c r="X165" s="1653"/>
      <c r="Z165" s="1644"/>
      <c r="AA165" s="256"/>
      <c r="AB165" s="1652"/>
      <c r="AC165" s="1652"/>
      <c r="AD165" s="1645"/>
      <c r="AE165" s="1648"/>
      <c r="AF165" s="1648"/>
      <c r="AG165" s="1648"/>
      <c r="AH165" s="1649"/>
      <c r="AI165" s="1650"/>
      <c r="AJ165" s="1653"/>
      <c r="AL165"/>
      <c r="AM165"/>
      <c r="AN165" s="2"/>
      <c r="AO165"/>
      <c r="AP165"/>
      <c r="AQ165"/>
      <c r="AR165" s="2"/>
      <c r="AS165" s="2"/>
      <c r="AT165"/>
      <c r="AU165" s="2"/>
      <c r="AV165" s="2"/>
      <c r="AW165" s="2"/>
      <c r="AX165" s="2"/>
      <c r="AY165" s="2"/>
      <c r="AZ165" s="2"/>
      <c r="BA165" s="2"/>
      <c r="BB165" s="2"/>
      <c r="BC165" s="2"/>
      <c r="BD165" s="2"/>
      <c r="BE165" s="2"/>
      <c r="BF165" s="2"/>
      <c r="BG165" s="2"/>
      <c r="BH165" s="2"/>
      <c r="BI165" s="2"/>
      <c r="BJ165" s="2"/>
      <c r="BK165" s="2"/>
      <c r="BL165" s="2"/>
      <c r="BM165" s="2"/>
      <c r="BN165" s="2"/>
      <c r="BO165" s="2"/>
      <c r="BP165" s="2"/>
      <c r="BQ165" s="2"/>
      <c r="BR165" s="2"/>
      <c r="BS165" s="2"/>
      <c r="BT165" s="2"/>
      <c r="BU165" s="2"/>
      <c r="BV165" s="2"/>
      <c r="BW165" s="2"/>
      <c r="BX165" s="2"/>
      <c r="BY165" s="2"/>
      <c r="BZ165" s="2"/>
      <c r="CA165" s="2"/>
      <c r="CB165" s="2"/>
      <c r="CC165" s="2"/>
      <c r="CD165" s="2"/>
      <c r="CE165" s="2"/>
      <c r="CF165" s="2"/>
      <c r="CG165" s="2"/>
      <c r="CH165" s="2"/>
      <c r="CI165" s="2"/>
      <c r="CJ165" s="2"/>
      <c r="CK165" s="2"/>
      <c r="CL165" s="2"/>
      <c r="CM165" s="2"/>
      <c r="CN165" s="2"/>
      <c r="CO165" s="2"/>
      <c r="CP165" s="2"/>
      <c r="CQ165" s="2"/>
      <c r="CR165" s="2"/>
      <c r="CS165" s="2"/>
      <c r="CT165" s="2"/>
      <c r="CU165" s="2"/>
      <c r="CV165" s="2"/>
      <c r="CW165" s="2"/>
      <c r="CX165" s="2"/>
      <c r="CY165" s="2"/>
      <c r="CZ165" s="2"/>
      <c r="DA165" s="2"/>
      <c r="DB165" s="2"/>
      <c r="DC165" s="2"/>
      <c r="DD165" s="2"/>
      <c r="DE165" s="2"/>
      <c r="DF165" s="2"/>
      <c r="DG165" s="2"/>
      <c r="DH165" s="2"/>
      <c r="DI165" s="2"/>
      <c r="DJ165" s="2"/>
      <c r="DK165" s="2"/>
      <c r="DL165" s="2"/>
      <c r="DM165" s="2"/>
      <c r="DN165" s="2"/>
      <c r="DO165" s="2"/>
      <c r="DP165" s="6">
        <v>1</v>
      </c>
    </row>
    <row r="166" spans="1:122" s="1" customFormat="1" ht="19.5" customHeight="1">
      <c r="A166"/>
      <c r="B166" s="1644"/>
      <c r="C166" s="256"/>
      <c r="D166" s="1645"/>
      <c r="E166" s="1646"/>
      <c r="F166" s="1647"/>
      <c r="G166" s="1648"/>
      <c r="H166" s="1648"/>
      <c r="I166" s="1648"/>
      <c r="J166" s="1649"/>
      <c r="K166" s="1650"/>
      <c r="L166" s="1651"/>
      <c r="N166" s="1644"/>
      <c r="O166" s="256"/>
      <c r="P166" s="1645"/>
      <c r="Q166" s="1646"/>
      <c r="R166" s="1647"/>
      <c r="S166" s="1647"/>
      <c r="T166" s="1647"/>
      <c r="U166" s="1648"/>
      <c r="V166" s="1649"/>
      <c r="W166" s="1650"/>
      <c r="X166" s="1651"/>
      <c r="Z166" s="1644"/>
      <c r="AA166" s="256"/>
      <c r="AB166" s="1645"/>
      <c r="AC166" s="1646"/>
      <c r="AD166" s="1647"/>
      <c r="AE166" s="1648"/>
      <c r="AF166" s="1648"/>
      <c r="AG166" s="1648"/>
      <c r="AH166" s="1649"/>
      <c r="AI166" s="1650"/>
      <c r="AJ166" s="1651"/>
      <c r="AL166"/>
      <c r="AM166"/>
      <c r="AN166" s="2"/>
      <c r="AO166"/>
      <c r="AP166"/>
      <c r="AQ166"/>
      <c r="AR166" s="2"/>
      <c r="AS166" s="2"/>
      <c r="AT166"/>
      <c r="AU166" s="2"/>
      <c r="AV166" s="2"/>
      <c r="AW166" s="2"/>
      <c r="AX166" s="2"/>
      <c r="AY166" s="2"/>
      <c r="AZ166" s="2"/>
      <c r="BA166" s="2"/>
      <c r="BB166" s="2"/>
      <c r="BC166" s="2"/>
      <c r="BD166" s="2"/>
      <c r="BE166" s="2"/>
      <c r="BF166" s="2"/>
      <c r="BG166" s="2"/>
      <c r="BH166" s="2"/>
      <c r="BI166" s="2"/>
      <c r="BJ166" s="2"/>
      <c r="BK166" s="2"/>
      <c r="BL166" s="2"/>
      <c r="BM166" s="2"/>
      <c r="BN166" s="2"/>
      <c r="BO166" s="2"/>
      <c r="BP166" s="2"/>
      <c r="BQ166" s="2"/>
      <c r="BR166" s="2"/>
      <c r="BS166" s="2"/>
      <c r="BT166" s="2"/>
      <c r="BU166" s="2"/>
      <c r="BV166" s="2"/>
      <c r="BW166" s="2"/>
      <c r="BX166" s="2"/>
      <c r="BY166" s="2"/>
      <c r="BZ166" s="2"/>
      <c r="CA166" s="2"/>
      <c r="CB166" s="2"/>
      <c r="CC166" s="2"/>
      <c r="CD166" s="2"/>
      <c r="CE166" s="2"/>
      <c r="CF166" s="2"/>
      <c r="CG166" s="2"/>
      <c r="CH166" s="2"/>
      <c r="CI166" s="2"/>
      <c r="CJ166" s="2"/>
      <c r="CK166" s="2"/>
      <c r="CL166" s="2"/>
      <c r="CM166" s="2"/>
      <c r="CN166" s="2"/>
      <c r="CO166" s="2"/>
      <c r="CP166" s="2"/>
      <c r="CQ166" s="2"/>
      <c r="CR166" s="2"/>
      <c r="CS166" s="2"/>
      <c r="CT166" s="2"/>
      <c r="CU166" s="2"/>
      <c r="CV166" s="2"/>
      <c r="CW166" s="2"/>
      <c r="CX166" s="2"/>
      <c r="CY166" s="2"/>
      <c r="CZ166" s="2"/>
      <c r="DA166" s="2"/>
      <c r="DB166" s="2"/>
      <c r="DC166" s="2"/>
      <c r="DD166" s="2"/>
      <c r="DE166" s="2"/>
      <c r="DF166" s="2"/>
      <c r="DG166" s="2"/>
      <c r="DH166" s="2"/>
      <c r="DI166" s="2"/>
      <c r="DJ166" s="2"/>
      <c r="DK166" s="2"/>
      <c r="DL166" s="2"/>
      <c r="DM166" s="2"/>
      <c r="DN166" s="2"/>
      <c r="DO166" s="2"/>
      <c r="DP166" s="6">
        <v>1</v>
      </c>
      <c r="DQ166" s="268"/>
      <c r="DR166" s="268"/>
    </row>
    <row r="167" spans="1:122" s="1" customFormat="1" ht="15" customHeight="1">
      <c r="A167"/>
      <c r="B167" s="1644"/>
      <c r="C167" s="256"/>
      <c r="D167" s="1652"/>
      <c r="E167" s="1652"/>
      <c r="F167" s="1645"/>
      <c r="G167" s="1648"/>
      <c r="H167" s="1648"/>
      <c r="I167" s="1648"/>
      <c r="J167" s="1649"/>
      <c r="K167" s="1650"/>
      <c r="L167" s="1653"/>
      <c r="N167" s="1644"/>
      <c r="O167" s="256"/>
      <c r="P167" s="1652"/>
      <c r="Q167" s="1652"/>
      <c r="R167" s="1645"/>
      <c r="S167" s="1645"/>
      <c r="T167" s="1645"/>
      <c r="U167" s="1648"/>
      <c r="V167" s="1649"/>
      <c r="W167" s="1650"/>
      <c r="X167" s="1653"/>
      <c r="Z167" s="1644"/>
      <c r="AA167" s="256"/>
      <c r="AB167" s="1652"/>
      <c r="AC167" s="1652"/>
      <c r="AD167" s="1645"/>
      <c r="AE167" s="1648"/>
      <c r="AF167" s="1648"/>
      <c r="AG167" s="1648"/>
      <c r="AH167" s="1649"/>
      <c r="AI167" s="1650"/>
      <c r="AJ167" s="1653"/>
      <c r="AL167"/>
      <c r="AM167"/>
      <c r="AN167" s="2"/>
      <c r="AO167"/>
      <c r="AP167"/>
      <c r="AQ167"/>
      <c r="AR167" s="2"/>
      <c r="AS167" s="2"/>
      <c r="AT167"/>
      <c r="AU167" s="2"/>
      <c r="AV167" s="2"/>
      <c r="AW167" s="2"/>
      <c r="AX167" s="2"/>
      <c r="AY167" s="2"/>
      <c r="AZ167" s="2"/>
      <c r="BA167" s="2"/>
      <c r="BB167" s="2"/>
      <c r="BC167" s="2"/>
      <c r="BD167" s="2"/>
      <c r="BE167" s="2"/>
      <c r="BF167" s="2"/>
      <c r="BG167" s="2"/>
      <c r="BH167" s="2"/>
      <c r="BI167" s="2"/>
      <c r="BJ167" s="2"/>
      <c r="BK167" s="2"/>
      <c r="BL167" s="2"/>
      <c r="BM167" s="2"/>
      <c r="BN167" s="2"/>
      <c r="BO167" s="2"/>
      <c r="BP167" s="2"/>
      <c r="BQ167" s="2"/>
      <c r="BR167" s="2"/>
      <c r="BS167" s="2"/>
      <c r="BT167" s="2"/>
      <c r="BU167" s="2"/>
      <c r="BV167" s="2"/>
      <c r="BW167" s="2"/>
      <c r="BX167" s="2"/>
      <c r="BY167" s="2"/>
      <c r="BZ167" s="2"/>
      <c r="CA167" s="2"/>
      <c r="CB167" s="2"/>
      <c r="CC167" s="2"/>
      <c r="CD167" s="2"/>
      <c r="CE167" s="2"/>
      <c r="CF167" s="2"/>
      <c r="CG167" s="2"/>
      <c r="CH167" s="2"/>
      <c r="CI167" s="2"/>
      <c r="CJ167" s="2"/>
      <c r="CK167" s="2"/>
      <c r="CL167" s="2"/>
      <c r="CM167" s="2"/>
      <c r="CN167" s="2"/>
      <c r="CO167" s="2"/>
      <c r="CP167" s="2"/>
      <c r="CQ167" s="2"/>
      <c r="CR167" s="2"/>
      <c r="CS167" s="2"/>
      <c r="CT167" s="2"/>
      <c r="CU167" s="2"/>
      <c r="CV167" s="2"/>
      <c r="CW167" s="2"/>
      <c r="CX167" s="2"/>
      <c r="CY167" s="2"/>
      <c r="CZ167" s="2"/>
      <c r="DA167" s="2"/>
      <c r="DB167" s="2"/>
      <c r="DC167" s="2"/>
      <c r="DD167" s="2"/>
      <c r="DE167" s="2"/>
      <c r="DF167" s="2"/>
      <c r="DG167" s="2"/>
      <c r="DH167" s="2"/>
      <c r="DI167" s="2"/>
      <c r="DJ167" s="2"/>
      <c r="DK167" s="2"/>
      <c r="DL167" s="2"/>
      <c r="DM167" s="2"/>
      <c r="DN167" s="2"/>
      <c r="DO167" s="2"/>
      <c r="DP167" s="6">
        <v>1</v>
      </c>
      <c r="DQ167" s="268"/>
      <c r="DR167" s="268"/>
    </row>
    <row r="168" spans="1:122" s="1" customFormat="1" ht="15.75">
      <c r="A168"/>
      <c r="B168" s="1644"/>
      <c r="C168" s="256"/>
      <c r="D168" s="1645"/>
      <c r="E168" s="1646"/>
      <c r="F168" s="1647"/>
      <c r="G168" s="1648"/>
      <c r="H168" s="1648"/>
      <c r="I168" s="1648"/>
      <c r="J168" s="1649"/>
      <c r="K168" s="1650"/>
      <c r="L168" s="1651"/>
      <c r="N168" s="1644"/>
      <c r="O168" s="256"/>
      <c r="P168" s="1645"/>
      <c r="Q168" s="1646"/>
      <c r="R168" s="1647"/>
      <c r="S168" s="1647"/>
      <c r="T168" s="1647"/>
      <c r="U168" s="1648"/>
      <c r="V168" s="1649"/>
      <c r="W168" s="1650"/>
      <c r="X168" s="1651"/>
      <c r="Z168" s="1644"/>
      <c r="AA168" s="256"/>
      <c r="AB168" s="1645"/>
      <c r="AC168" s="1646"/>
      <c r="AD168" s="1647"/>
      <c r="AE168" s="1648"/>
      <c r="AF168" s="1648"/>
      <c r="AG168" s="1648"/>
      <c r="AH168" s="1649"/>
      <c r="AI168" s="1650"/>
      <c r="AJ168" s="1651"/>
      <c r="AL168"/>
      <c r="AM168"/>
      <c r="AN168" s="2"/>
      <c r="AO168"/>
      <c r="AP168"/>
      <c r="AQ168"/>
      <c r="AR168" s="2"/>
      <c r="AS168" s="2"/>
      <c r="AT168"/>
      <c r="AU168" s="2"/>
      <c r="AV168" s="2"/>
      <c r="AW168" s="2"/>
      <c r="AX168" s="2"/>
      <c r="AY168" s="2"/>
      <c r="AZ168" s="2"/>
      <c r="BA168" s="2"/>
      <c r="BB168" s="2"/>
      <c r="BC168" s="2"/>
      <c r="BD168" s="2"/>
      <c r="BE168" s="2"/>
      <c r="BF168" s="2"/>
      <c r="BG168" s="2"/>
      <c r="BH168" s="2"/>
      <c r="BI168" s="2"/>
      <c r="BJ168" s="2"/>
      <c r="BK168" s="2"/>
      <c r="BL168" s="2"/>
      <c r="BM168" s="2"/>
      <c r="BN168" s="2"/>
      <c r="BO168" s="2"/>
      <c r="BP168" s="2"/>
      <c r="BQ168" s="2"/>
      <c r="BR168" s="2"/>
      <c r="BS168" s="2"/>
      <c r="BT168" s="2"/>
      <c r="BU168" s="2"/>
      <c r="BV168" s="2"/>
      <c r="BW168" s="2"/>
      <c r="BX168" s="2"/>
      <c r="BY168" s="2"/>
      <c r="BZ168" s="2"/>
      <c r="CA168" s="2"/>
      <c r="CB168" s="2"/>
      <c r="CC168" s="2"/>
      <c r="CD168" s="2"/>
      <c r="CE168" s="2"/>
      <c r="CF168" s="2"/>
      <c r="CG168" s="2"/>
      <c r="CH168" s="2"/>
      <c r="CI168" s="2"/>
      <c r="CJ168" s="2"/>
      <c r="CK168" s="2"/>
      <c r="CL168" s="2"/>
      <c r="CM168" s="2"/>
      <c r="CN168" s="2"/>
      <c r="CO168" s="2"/>
      <c r="CP168" s="2"/>
      <c r="CQ168" s="2"/>
      <c r="CR168" s="2"/>
      <c r="CS168" s="2"/>
      <c r="CT168" s="2"/>
      <c r="CU168" s="2"/>
      <c r="CV168" s="2"/>
      <c r="CW168" s="2"/>
      <c r="CX168" s="2"/>
      <c r="CY168" s="2"/>
      <c r="CZ168" s="2"/>
      <c r="DA168" s="2"/>
      <c r="DB168" s="2"/>
      <c r="DC168" s="2"/>
      <c r="DD168" s="2"/>
      <c r="DE168" s="2"/>
      <c r="DF168" s="2"/>
      <c r="DG168" s="2"/>
      <c r="DH168" s="2"/>
      <c r="DI168" s="2"/>
      <c r="DJ168" s="2"/>
      <c r="DK168" s="2"/>
      <c r="DL168" s="2"/>
      <c r="DM168" s="2"/>
      <c r="DN168" s="2"/>
      <c r="DO168" s="2"/>
      <c r="DP168" s="6">
        <v>1</v>
      </c>
      <c r="DQ168" s="268"/>
      <c r="DR168" s="268"/>
    </row>
    <row r="169" spans="1:122" s="1" customFormat="1" ht="15.75">
      <c r="A169"/>
      <c r="B169" s="1644"/>
      <c r="C169" s="256"/>
      <c r="D169" s="1652"/>
      <c r="E169" s="1652"/>
      <c r="F169" s="1645"/>
      <c r="G169" s="1648"/>
      <c r="H169" s="1648"/>
      <c r="I169" s="1648"/>
      <c r="J169" s="1649"/>
      <c r="K169" s="1650"/>
      <c r="L169" s="1653"/>
      <c r="N169" s="1644"/>
      <c r="O169" s="256"/>
      <c r="P169" s="1652"/>
      <c r="Q169" s="1652"/>
      <c r="R169" s="1645"/>
      <c r="S169" s="1645"/>
      <c r="T169" s="1645"/>
      <c r="U169" s="1648"/>
      <c r="V169" s="1649"/>
      <c r="W169" s="1650"/>
      <c r="X169" s="1653"/>
      <c r="Z169" s="1644"/>
      <c r="AA169" s="256"/>
      <c r="AB169" s="1652"/>
      <c r="AC169" s="1652"/>
      <c r="AD169" s="1645"/>
      <c r="AE169" s="1648"/>
      <c r="AF169" s="1648"/>
      <c r="AG169" s="1648"/>
      <c r="AH169" s="1649"/>
      <c r="AI169" s="1650"/>
      <c r="AJ169" s="1653"/>
      <c r="AL169"/>
      <c r="AM169"/>
      <c r="AN169" s="2"/>
      <c r="AO169"/>
      <c r="AP169"/>
      <c r="AQ169"/>
      <c r="AR169" s="2"/>
      <c r="AS169" s="2"/>
      <c r="AT169"/>
      <c r="AU169" s="2"/>
      <c r="AV169" s="2"/>
      <c r="AW169" s="2"/>
      <c r="AX169" s="2"/>
      <c r="AY169" s="2"/>
      <c r="AZ169" s="2"/>
      <c r="BA169" s="2"/>
      <c r="BB169" s="2"/>
      <c r="BC169" s="2"/>
      <c r="BD169" s="2"/>
      <c r="BE169" s="2"/>
      <c r="BF169" s="2"/>
      <c r="BG169" s="2"/>
      <c r="BH169" s="2"/>
      <c r="BI169" s="2"/>
      <c r="BJ169" s="2"/>
      <c r="BK169" s="2"/>
      <c r="BL169" s="2"/>
      <c r="BM169" s="2"/>
      <c r="BN169" s="2"/>
      <c r="BO169" s="2"/>
      <c r="BP169" s="2"/>
      <c r="BQ169" s="2"/>
      <c r="BR169" s="2"/>
      <c r="BS169" s="2"/>
      <c r="BT169" s="2"/>
      <c r="BU169" s="2"/>
      <c r="BV169" s="2"/>
      <c r="BW169" s="2"/>
      <c r="BX169" s="2"/>
      <c r="BY169" s="2"/>
      <c r="BZ169" s="2"/>
      <c r="CA169" s="2"/>
      <c r="CB169" s="2"/>
      <c r="CC169" s="2"/>
      <c r="CD169" s="2"/>
      <c r="CE169" s="2"/>
      <c r="CF169" s="2"/>
      <c r="CG169" s="2"/>
      <c r="CH169" s="2"/>
      <c r="CI169" s="2"/>
      <c r="CJ169" s="2"/>
      <c r="CK169" s="2"/>
      <c r="CL169" s="2"/>
      <c r="CM169" s="2"/>
      <c r="CN169" s="2"/>
      <c r="CO169" s="2"/>
      <c r="CP169" s="2"/>
      <c r="CQ169" s="2"/>
      <c r="CR169" s="2"/>
      <c r="CS169" s="2"/>
      <c r="CT169" s="2"/>
      <c r="CU169" s="2"/>
      <c r="CV169" s="2"/>
      <c r="CW169" s="2"/>
      <c r="CX169" s="2"/>
      <c r="CY169" s="2"/>
      <c r="CZ169" s="2"/>
      <c r="DA169" s="2"/>
      <c r="DB169" s="2"/>
      <c r="DC169" s="2"/>
      <c r="DD169" s="2"/>
      <c r="DE169" s="2"/>
      <c r="DF169" s="2"/>
      <c r="DG169" s="2"/>
      <c r="DH169" s="2"/>
      <c r="DI169" s="2"/>
      <c r="DJ169" s="2"/>
      <c r="DK169" s="2"/>
      <c r="DL169" s="2"/>
      <c r="DM169" s="2"/>
      <c r="DN169" s="2"/>
      <c r="DO169" s="2"/>
      <c r="DP169" s="6">
        <v>1</v>
      </c>
      <c r="DQ169" s="268"/>
      <c r="DR169" s="268"/>
    </row>
    <row r="170" spans="1:122" s="1" customFormat="1" ht="15.75">
      <c r="A170"/>
      <c r="B170" s="1644"/>
      <c r="C170" s="256"/>
      <c r="D170" s="1645"/>
      <c r="E170" s="1646"/>
      <c r="F170" s="1647"/>
      <c r="G170" s="1648"/>
      <c r="H170" s="1648"/>
      <c r="I170" s="1648"/>
      <c r="J170" s="1649"/>
      <c r="K170" s="1650"/>
      <c r="L170" s="1651"/>
      <c r="N170" s="1644"/>
      <c r="O170" s="256"/>
      <c r="P170" s="1645"/>
      <c r="Q170" s="1646"/>
      <c r="R170" s="1647"/>
      <c r="S170" s="1647"/>
      <c r="T170" s="1647"/>
      <c r="U170" s="1648"/>
      <c r="V170" s="1649"/>
      <c r="W170" s="1650"/>
      <c r="X170" s="1651"/>
      <c r="Z170" s="1644"/>
      <c r="AA170" s="256"/>
      <c r="AB170" s="1645"/>
      <c r="AC170" s="1646"/>
      <c r="AD170" s="1647"/>
      <c r="AE170" s="1648"/>
      <c r="AF170" s="1648"/>
      <c r="AG170" s="1648"/>
      <c r="AH170" s="1649"/>
      <c r="AI170" s="1650"/>
      <c r="AJ170" s="1651"/>
      <c r="AL170"/>
      <c r="AM170"/>
      <c r="AN170" s="2"/>
      <c r="AO170"/>
      <c r="AP170"/>
      <c r="AQ170"/>
      <c r="AR170" s="2"/>
      <c r="AS170" s="2"/>
      <c r="AT170"/>
      <c r="AU170" s="2"/>
      <c r="AV170" s="2"/>
      <c r="AW170" s="2"/>
      <c r="AX170" s="2"/>
      <c r="AY170" s="2"/>
      <c r="AZ170" s="2"/>
      <c r="BA170" s="2"/>
      <c r="BB170" s="2"/>
      <c r="BC170" s="2"/>
      <c r="BD170" s="2"/>
      <c r="BE170" s="2"/>
      <c r="BF170" s="2"/>
      <c r="BG170" s="2"/>
      <c r="BH170" s="2"/>
      <c r="BI170" s="2"/>
      <c r="BJ170" s="2"/>
      <c r="BK170" s="2"/>
      <c r="BL170" s="2"/>
      <c r="BM170" s="2"/>
      <c r="BN170" s="2"/>
      <c r="BO170" s="2"/>
      <c r="BP170" s="2"/>
      <c r="BQ170" s="2"/>
      <c r="BR170" s="2"/>
      <c r="BS170" s="2"/>
      <c r="BT170" s="2"/>
      <c r="BU170" s="2"/>
      <c r="BV170" s="2"/>
      <c r="BW170" s="2"/>
      <c r="BX170" s="2"/>
      <c r="BY170" s="2"/>
      <c r="BZ170" s="2"/>
      <c r="CA170" s="2"/>
      <c r="CB170" s="2"/>
      <c r="CC170" s="2"/>
      <c r="CD170" s="2"/>
      <c r="CE170" s="2"/>
      <c r="CF170" s="2"/>
      <c r="CG170" s="2"/>
      <c r="CH170" s="2"/>
      <c r="CI170" s="2"/>
      <c r="CJ170" s="2"/>
      <c r="CK170" s="2"/>
      <c r="CL170" s="2"/>
      <c r="CM170" s="2"/>
      <c r="CN170" s="2"/>
      <c r="CO170" s="2"/>
      <c r="CP170" s="2"/>
      <c r="CQ170" s="2"/>
      <c r="CR170" s="2"/>
      <c r="CS170" s="2"/>
      <c r="CT170" s="2"/>
      <c r="CU170" s="2"/>
      <c r="CV170" s="2"/>
      <c r="CW170" s="2"/>
      <c r="CX170" s="2"/>
      <c r="CY170" s="2"/>
      <c r="CZ170" s="2"/>
      <c r="DA170" s="2"/>
      <c r="DB170" s="2"/>
      <c r="DC170" s="2"/>
      <c r="DD170" s="2"/>
      <c r="DE170" s="2"/>
      <c r="DF170" s="2"/>
      <c r="DG170" s="2"/>
      <c r="DH170" s="2"/>
      <c r="DI170" s="2"/>
      <c r="DJ170" s="2"/>
      <c r="DK170" s="2"/>
      <c r="DL170" s="2"/>
      <c r="DM170" s="2"/>
      <c r="DN170" s="2"/>
      <c r="DO170" s="2"/>
      <c r="DP170" s="6">
        <v>1</v>
      </c>
      <c r="DQ170" s="268"/>
      <c r="DR170" s="268"/>
    </row>
    <row r="171" spans="1:122" s="1" customFormat="1" ht="15.75">
      <c r="A171"/>
      <c r="B171" s="1644"/>
      <c r="C171" s="256"/>
      <c r="D171" s="1652"/>
      <c r="E171" s="1652"/>
      <c r="F171" s="1645"/>
      <c r="G171" s="1648"/>
      <c r="H171" s="1648"/>
      <c r="I171" s="1648"/>
      <c r="J171" s="1649"/>
      <c r="K171" s="1650"/>
      <c r="L171" s="1653"/>
      <c r="N171" s="1644"/>
      <c r="O171" s="256"/>
      <c r="P171" s="1652"/>
      <c r="Q171" s="1652"/>
      <c r="R171" s="1645"/>
      <c r="S171" s="1645"/>
      <c r="T171" s="1645"/>
      <c r="U171" s="1648"/>
      <c r="V171" s="1649"/>
      <c r="W171" s="1650"/>
      <c r="X171" s="1653"/>
      <c r="Z171" s="1644"/>
      <c r="AA171" s="256"/>
      <c r="AB171" s="1652"/>
      <c r="AC171" s="1652"/>
      <c r="AD171" s="1645"/>
      <c r="AE171" s="1648"/>
      <c r="AF171" s="1648"/>
      <c r="AG171" s="1648"/>
      <c r="AH171" s="1649"/>
      <c r="AI171" s="1650"/>
      <c r="AJ171" s="1653"/>
      <c r="AL171"/>
      <c r="AM171"/>
      <c r="AN171" s="2"/>
      <c r="AO171"/>
      <c r="AP171"/>
      <c r="AQ171"/>
      <c r="AR171" s="2"/>
      <c r="AS171" s="2"/>
      <c r="AT171"/>
      <c r="AU171" s="2"/>
      <c r="AV171" s="2"/>
      <c r="AW171" s="2"/>
      <c r="AX171" s="2"/>
      <c r="AY171" s="2"/>
      <c r="AZ171" s="2"/>
      <c r="BA171" s="2"/>
      <c r="BB171" s="2"/>
      <c r="BC171" s="2"/>
      <c r="BD171" s="2"/>
      <c r="BE171" s="2"/>
      <c r="BF171" s="2"/>
      <c r="BG171" s="2"/>
      <c r="BH171" s="2"/>
      <c r="BI171" s="2"/>
      <c r="BJ171" s="2"/>
      <c r="BK171" s="2"/>
      <c r="BL171" s="2"/>
      <c r="BM171" s="2"/>
      <c r="BN171" s="2"/>
      <c r="BO171" s="2"/>
      <c r="BP171" s="2"/>
      <c r="BQ171" s="2"/>
      <c r="BR171" s="2"/>
      <c r="BS171" s="2"/>
      <c r="BT171" s="2"/>
      <c r="BU171" s="2"/>
      <c r="BV171" s="2"/>
      <c r="BW171" s="2"/>
      <c r="BX171" s="2"/>
      <c r="BY171" s="2"/>
      <c r="BZ171" s="2"/>
      <c r="CA171" s="2"/>
      <c r="CB171" s="2"/>
      <c r="CC171" s="2"/>
      <c r="CD171" s="2"/>
      <c r="CE171" s="2"/>
      <c r="CF171" s="2"/>
      <c r="CG171" s="2"/>
      <c r="CH171" s="2"/>
      <c r="CI171" s="2"/>
      <c r="CJ171" s="2"/>
      <c r="CK171" s="2"/>
      <c r="CL171" s="2"/>
      <c r="CM171" s="2"/>
      <c r="CN171" s="2"/>
      <c r="CO171" s="2"/>
      <c r="CP171" s="2"/>
      <c r="CQ171" s="2"/>
      <c r="CR171" s="2"/>
      <c r="CS171" s="2"/>
      <c r="CT171" s="2"/>
      <c r="CU171" s="2"/>
      <c r="CV171" s="2"/>
      <c r="CW171" s="2"/>
      <c r="CX171" s="2"/>
      <c r="CY171" s="2"/>
      <c r="CZ171" s="2"/>
      <c r="DA171" s="2"/>
      <c r="DB171" s="2"/>
      <c r="DC171" s="2"/>
      <c r="DD171" s="2"/>
      <c r="DE171" s="2"/>
      <c r="DF171" s="2"/>
      <c r="DG171" s="2"/>
      <c r="DH171" s="2"/>
      <c r="DI171" s="2"/>
      <c r="DJ171" s="2"/>
      <c r="DK171" s="2"/>
      <c r="DL171" s="2"/>
      <c r="DM171" s="2"/>
      <c r="DN171" s="2"/>
      <c r="DO171" s="2"/>
      <c r="DP171" s="6">
        <v>1</v>
      </c>
      <c r="DQ171" s="268"/>
      <c r="DR171" s="268"/>
    </row>
    <row r="172" spans="1:122" s="1" customFormat="1" ht="15.75">
      <c r="A172"/>
      <c r="B172" s="1644"/>
      <c r="C172" s="256"/>
      <c r="D172" s="1645"/>
      <c r="E172" s="1646"/>
      <c r="F172" s="1647"/>
      <c r="G172" s="1648"/>
      <c r="H172" s="1648"/>
      <c r="I172" s="1648"/>
      <c r="J172" s="1649"/>
      <c r="K172" s="1650"/>
      <c r="L172" s="1651"/>
      <c r="N172" s="1644"/>
      <c r="O172" s="256"/>
      <c r="P172" s="1645"/>
      <c r="Q172" s="1646"/>
      <c r="R172" s="1647"/>
      <c r="S172" s="1647"/>
      <c r="T172" s="1647"/>
      <c r="U172" s="1648"/>
      <c r="V172" s="1649"/>
      <c r="W172" s="1650"/>
      <c r="X172" s="1651"/>
      <c r="Z172" s="1644"/>
      <c r="AA172" s="256"/>
      <c r="AB172" s="1645"/>
      <c r="AC172" s="1646"/>
      <c r="AD172" s="1647"/>
      <c r="AE172" s="1648"/>
      <c r="AF172" s="1648"/>
      <c r="AG172" s="1648"/>
      <c r="AH172" s="1649"/>
      <c r="AI172" s="1650"/>
      <c r="AJ172" s="1651"/>
      <c r="AL172"/>
      <c r="AM172"/>
      <c r="AN172" s="2"/>
      <c r="AO172"/>
      <c r="AP172"/>
      <c r="AQ172"/>
      <c r="AR172" s="2"/>
      <c r="AS172" s="2"/>
      <c r="AT172"/>
      <c r="AU172" s="2"/>
      <c r="AV172" s="2"/>
      <c r="AW172" s="2"/>
      <c r="AX172" s="2"/>
      <c r="AY172" s="2"/>
      <c r="AZ172" s="2"/>
      <c r="BA172" s="2"/>
      <c r="BB172" s="2"/>
      <c r="BC172" s="2"/>
      <c r="BD172" s="2"/>
      <c r="BE172" s="2"/>
      <c r="BF172" s="2"/>
      <c r="BG172" s="2"/>
      <c r="BH172" s="2"/>
      <c r="BI172" s="2"/>
      <c r="BJ172" s="2"/>
      <c r="BK172" s="2"/>
      <c r="BL172" s="2"/>
      <c r="BM172" s="2"/>
      <c r="BN172" s="2"/>
      <c r="BO172" s="2"/>
      <c r="BP172" s="2"/>
      <c r="BQ172" s="2"/>
      <c r="BR172" s="2"/>
      <c r="BS172" s="2"/>
      <c r="BT172" s="2"/>
      <c r="BU172" s="2"/>
      <c r="BV172" s="2"/>
      <c r="BW172" s="2"/>
      <c r="BX172" s="2"/>
      <c r="BY172" s="2"/>
      <c r="BZ172" s="2"/>
      <c r="CA172" s="2"/>
      <c r="CB172" s="2"/>
      <c r="CC172" s="2"/>
      <c r="CD172" s="2"/>
      <c r="CE172" s="2"/>
      <c r="CF172" s="2"/>
      <c r="CG172" s="2"/>
      <c r="CH172" s="2"/>
      <c r="CI172" s="2"/>
      <c r="CJ172" s="2"/>
      <c r="CK172" s="2"/>
      <c r="CL172" s="2"/>
      <c r="CM172" s="2"/>
      <c r="CN172" s="2"/>
      <c r="CO172" s="2"/>
      <c r="CP172" s="2"/>
      <c r="CQ172" s="2"/>
      <c r="CR172" s="2"/>
      <c r="CS172" s="2"/>
      <c r="CT172" s="2"/>
      <c r="CU172" s="2"/>
      <c r="CV172" s="2"/>
      <c r="CW172" s="2"/>
      <c r="CX172" s="2"/>
      <c r="CY172" s="2"/>
      <c r="CZ172" s="2"/>
      <c r="DA172" s="2"/>
      <c r="DB172" s="2"/>
      <c r="DC172" s="2"/>
      <c r="DD172" s="2"/>
      <c r="DE172" s="2"/>
      <c r="DF172" s="2"/>
      <c r="DG172" s="2"/>
      <c r="DH172" s="2"/>
      <c r="DI172" s="2"/>
      <c r="DJ172" s="2"/>
      <c r="DK172" s="2"/>
      <c r="DL172" s="2"/>
      <c r="DM172" s="2"/>
      <c r="DN172" s="2"/>
      <c r="DO172" s="2"/>
      <c r="DP172" s="6">
        <v>1</v>
      </c>
      <c r="DQ172" s="268"/>
      <c r="DR172" s="268"/>
    </row>
    <row r="173" spans="1:122" s="1" customFormat="1" ht="15.75">
      <c r="A173"/>
      <c r="B173" s="1644"/>
      <c r="C173" s="256"/>
      <c r="D173" s="1652"/>
      <c r="E173" s="1652"/>
      <c r="F173" s="1645"/>
      <c r="G173" s="1648"/>
      <c r="H173" s="1648"/>
      <c r="I173" s="1648"/>
      <c r="J173" s="1649"/>
      <c r="K173" s="1650"/>
      <c r="L173" s="1653"/>
      <c r="N173" s="1644"/>
      <c r="O173" s="256"/>
      <c r="P173" s="1652"/>
      <c r="Q173" s="1652"/>
      <c r="R173" s="1645"/>
      <c r="S173" s="1645"/>
      <c r="T173" s="1645"/>
      <c r="U173" s="1648"/>
      <c r="V173" s="1649"/>
      <c r="W173" s="1650"/>
      <c r="X173" s="1653"/>
      <c r="Z173" s="1644"/>
      <c r="AA173" s="256"/>
      <c r="AB173" s="1652"/>
      <c r="AC173" s="1652"/>
      <c r="AD173" s="1645"/>
      <c r="AE173" s="1648"/>
      <c r="AF173" s="1648"/>
      <c r="AG173" s="1648"/>
      <c r="AH173" s="1649"/>
      <c r="AI173" s="1650"/>
      <c r="AJ173" s="1653"/>
      <c r="AL173"/>
      <c r="AM173"/>
      <c r="AN173" s="2"/>
      <c r="AO173"/>
      <c r="AP173"/>
      <c r="AQ173" s="2"/>
      <c r="AR173" s="2"/>
      <c r="AS173" s="2"/>
      <c r="AT173" s="2"/>
      <c r="AU173" s="2"/>
      <c r="AV173" s="2"/>
      <c r="AW173" s="2"/>
      <c r="AX173" s="2"/>
      <c r="AY173" s="2"/>
      <c r="AZ173" s="2"/>
      <c r="BA173" s="2"/>
      <c r="BB173" s="2"/>
      <c r="BC173" s="2"/>
      <c r="BD173" s="2"/>
      <c r="BE173" s="2"/>
      <c r="BF173" s="2"/>
      <c r="BG173" s="2"/>
      <c r="BH173" s="2"/>
      <c r="BI173" s="2"/>
      <c r="BJ173" s="2"/>
      <c r="BK173" s="2"/>
      <c r="BL173" s="2"/>
      <c r="BM173" s="2"/>
      <c r="BN173" s="2"/>
      <c r="BO173" s="2"/>
      <c r="BP173" s="2"/>
      <c r="BQ173" s="2"/>
      <c r="BR173" s="2"/>
      <c r="BS173" s="2"/>
      <c r="BT173" s="2"/>
      <c r="BU173" s="2"/>
      <c r="BV173" s="2"/>
      <c r="BW173" s="2"/>
      <c r="BX173" s="2"/>
      <c r="BY173" s="2"/>
      <c r="BZ173" s="2"/>
      <c r="CA173" s="2"/>
      <c r="CB173" s="2"/>
      <c r="CC173" s="2"/>
      <c r="CD173" s="2"/>
      <c r="CE173" s="2"/>
      <c r="CF173" s="2"/>
      <c r="CG173" s="2"/>
      <c r="CH173" s="2"/>
      <c r="CI173" s="2"/>
      <c r="CJ173" s="2"/>
      <c r="CK173" s="2"/>
      <c r="CL173" s="2"/>
      <c r="CM173" s="2"/>
      <c r="CN173" s="2"/>
      <c r="CO173" s="2"/>
      <c r="CP173" s="2"/>
      <c r="CQ173" s="2"/>
      <c r="CR173" s="2"/>
      <c r="CS173" s="2"/>
      <c r="CT173" s="2"/>
      <c r="CU173" s="2"/>
      <c r="CV173" s="2"/>
      <c r="CW173" s="2"/>
      <c r="CX173" s="2"/>
      <c r="CY173" s="2"/>
      <c r="CZ173" s="2"/>
      <c r="DA173" s="2"/>
      <c r="DB173" s="2"/>
      <c r="DC173" s="2"/>
      <c r="DD173" s="2"/>
      <c r="DE173" s="2"/>
      <c r="DF173" s="2"/>
      <c r="DG173" s="2"/>
      <c r="DH173" s="2"/>
      <c r="DI173" s="2"/>
      <c r="DJ173" s="2"/>
      <c r="DK173" s="2"/>
      <c r="DL173" s="2"/>
      <c r="DM173" s="2"/>
      <c r="DN173" s="2"/>
      <c r="DO173" s="2"/>
      <c r="DP173" s="6">
        <v>1</v>
      </c>
      <c r="DQ173" s="268"/>
      <c r="DR173" s="268"/>
    </row>
    <row r="174" spans="1:122" s="1" customFormat="1" ht="15.75">
      <c r="A174"/>
      <c r="B174" s="1644"/>
      <c r="C174" s="256"/>
      <c r="D174" s="1645"/>
      <c r="E174" s="1646"/>
      <c r="F174" s="1647"/>
      <c r="G174" s="1648"/>
      <c r="H174" s="1648"/>
      <c r="I174" s="1648"/>
      <c r="J174" s="1649"/>
      <c r="K174" s="1650"/>
      <c r="L174" s="1651"/>
      <c r="N174" s="1644"/>
      <c r="O174" s="256"/>
      <c r="P174" s="1645"/>
      <c r="Q174" s="1646"/>
      <c r="R174" s="1647"/>
      <c r="S174" s="1647"/>
      <c r="T174" s="1647"/>
      <c r="U174" s="1648"/>
      <c r="V174" s="1649"/>
      <c r="W174" s="1650"/>
      <c r="X174" s="1651"/>
      <c r="Z174" s="1644"/>
      <c r="AA174" s="256"/>
      <c r="AB174" s="1645"/>
      <c r="AC174" s="1646"/>
      <c r="AD174" s="1647"/>
      <c r="AE174" s="1648"/>
      <c r="AF174" s="1648"/>
      <c r="AG174" s="1648"/>
      <c r="AH174" s="1649"/>
      <c r="AI174" s="1650"/>
      <c r="AJ174" s="1651"/>
      <c r="AL174"/>
      <c r="AM174"/>
      <c r="AN174" s="2"/>
      <c r="AO174"/>
      <c r="AP174"/>
      <c r="AQ174" s="2"/>
      <c r="AR174" s="2"/>
      <c r="AS174" s="2"/>
      <c r="AT174" s="2"/>
      <c r="AU174" s="2"/>
      <c r="AV174" s="2"/>
      <c r="AW174" s="2"/>
      <c r="AX174" s="2"/>
      <c r="AY174" s="2"/>
      <c r="AZ174" s="2"/>
      <c r="BA174" s="2"/>
      <c r="BB174" s="2"/>
      <c r="BC174" s="2"/>
      <c r="BD174" s="2"/>
      <c r="BE174" s="2"/>
      <c r="BF174" s="2"/>
      <c r="BG174" s="2"/>
      <c r="BH174" s="2"/>
      <c r="BI174" s="2"/>
      <c r="BJ174" s="2"/>
      <c r="BK174" s="2"/>
      <c r="BL174" s="2"/>
      <c r="BM174" s="2"/>
      <c r="BN174" s="2"/>
      <c r="BO174" s="2"/>
      <c r="BP174" s="2"/>
      <c r="BQ174" s="2"/>
      <c r="BR174" s="2"/>
      <c r="BS174" s="2"/>
      <c r="BT174" s="2"/>
      <c r="BU174" s="2"/>
      <c r="BV174" s="2"/>
      <c r="BW174" s="2"/>
      <c r="BX174" s="2"/>
      <c r="BY174" s="2"/>
      <c r="BZ174" s="2"/>
      <c r="CA174" s="2"/>
      <c r="CB174" s="2"/>
      <c r="CC174" s="2"/>
      <c r="CD174" s="2"/>
      <c r="CE174" s="2"/>
      <c r="CF174" s="2"/>
      <c r="CG174" s="2"/>
      <c r="CH174" s="2"/>
      <c r="CI174" s="2"/>
      <c r="CJ174" s="2"/>
      <c r="CK174" s="2"/>
      <c r="CL174" s="2"/>
      <c r="CM174" s="2"/>
      <c r="CN174" s="2"/>
      <c r="CO174" s="2"/>
      <c r="CP174" s="2"/>
      <c r="CQ174" s="2"/>
      <c r="CR174" s="2"/>
      <c r="CS174" s="2"/>
      <c r="CT174" s="2"/>
      <c r="CU174" s="2"/>
      <c r="CV174" s="2"/>
      <c r="CW174" s="2"/>
      <c r="CX174" s="2"/>
      <c r="CY174" s="2"/>
      <c r="CZ174" s="2"/>
      <c r="DA174" s="2"/>
      <c r="DB174" s="2"/>
      <c r="DC174" s="2"/>
      <c r="DD174" s="2"/>
      <c r="DE174" s="2"/>
      <c r="DF174" s="2"/>
      <c r="DG174" s="2"/>
      <c r="DH174" s="2"/>
      <c r="DI174" s="2"/>
      <c r="DJ174" s="2"/>
      <c r="DK174" s="2"/>
      <c r="DL174" s="2"/>
      <c r="DM174" s="2"/>
      <c r="DN174" s="2"/>
      <c r="DO174" s="2"/>
      <c r="DP174" s="6">
        <v>1</v>
      </c>
      <c r="DQ174" s="268"/>
      <c r="DR174" s="268"/>
    </row>
    <row r="175" spans="1:122" s="1" customFormat="1" ht="15.75">
      <c r="A175"/>
      <c r="B175" s="1644"/>
      <c r="C175" s="256"/>
      <c r="D175" s="1652"/>
      <c r="E175" s="1652"/>
      <c r="F175" s="1645"/>
      <c r="G175" s="1648"/>
      <c r="H175" s="1648"/>
      <c r="I175" s="1648"/>
      <c r="J175" s="1649"/>
      <c r="K175" s="1650"/>
      <c r="L175" s="1653"/>
      <c r="N175" s="1644"/>
      <c r="O175" s="256"/>
      <c r="P175" s="1652"/>
      <c r="Q175" s="1652"/>
      <c r="R175" s="1645"/>
      <c r="S175" s="1645"/>
      <c r="T175" s="1645"/>
      <c r="U175" s="1648"/>
      <c r="V175" s="1649"/>
      <c r="W175" s="1650"/>
      <c r="X175" s="1653"/>
      <c r="Z175" s="1644"/>
      <c r="AA175" s="256"/>
      <c r="AB175" s="1652"/>
      <c r="AC175" s="1652"/>
      <c r="AD175" s="1645"/>
      <c r="AE175" s="1648"/>
      <c r="AF175" s="1648"/>
      <c r="AG175" s="1648"/>
      <c r="AH175" s="1649"/>
      <c r="AI175" s="1650"/>
      <c r="AJ175" s="1653"/>
      <c r="AL175"/>
      <c r="AM175"/>
      <c r="AN175" s="2"/>
      <c r="AO175"/>
      <c r="AP175"/>
      <c r="AQ175" s="2"/>
      <c r="AR175" s="2"/>
      <c r="AS175" s="2"/>
      <c r="AT175" s="2"/>
      <c r="AU175" s="2"/>
      <c r="AV175" s="2"/>
      <c r="AW175" s="2"/>
      <c r="AX175" s="2"/>
      <c r="AY175" s="2"/>
      <c r="AZ175" s="2"/>
      <c r="BA175" s="2"/>
      <c r="BB175" s="2"/>
      <c r="BC175" s="2"/>
      <c r="BD175" s="2"/>
      <c r="BE175" s="2"/>
      <c r="BF175" s="2"/>
      <c r="BG175" s="2"/>
      <c r="BH175" s="2"/>
      <c r="BI175" s="2"/>
      <c r="BJ175" s="2"/>
      <c r="BK175" s="2"/>
      <c r="BL175" s="2"/>
      <c r="BM175" s="2"/>
      <c r="BN175" s="2"/>
      <c r="BO175" s="2"/>
      <c r="BP175" s="2"/>
      <c r="BQ175" s="2"/>
      <c r="BR175" s="2"/>
      <c r="BS175" s="2"/>
      <c r="BT175" s="2"/>
      <c r="BU175" s="2"/>
      <c r="BV175" s="2"/>
      <c r="BW175" s="2"/>
      <c r="BX175" s="2"/>
      <c r="BY175" s="2"/>
      <c r="BZ175" s="2"/>
      <c r="CA175" s="2"/>
      <c r="CB175" s="2"/>
      <c r="CC175" s="2"/>
      <c r="CD175" s="2"/>
      <c r="CE175" s="2"/>
      <c r="CF175" s="2"/>
      <c r="CG175" s="2"/>
      <c r="CH175" s="2"/>
      <c r="CI175" s="2"/>
      <c r="CJ175" s="2"/>
      <c r="CK175" s="2"/>
      <c r="CL175" s="2"/>
      <c r="CM175" s="2"/>
      <c r="CN175" s="2"/>
      <c r="CO175" s="2"/>
      <c r="CP175" s="2"/>
      <c r="CQ175" s="2"/>
      <c r="CR175" s="2"/>
      <c r="CS175" s="2"/>
      <c r="CT175" s="2"/>
      <c r="CU175" s="2"/>
      <c r="CV175" s="2"/>
      <c r="CW175" s="2"/>
      <c r="CX175" s="2"/>
      <c r="CY175" s="2"/>
      <c r="CZ175" s="2"/>
      <c r="DA175" s="2"/>
      <c r="DB175" s="2"/>
      <c r="DC175" s="2"/>
      <c r="DD175" s="2"/>
      <c r="DE175" s="2"/>
      <c r="DF175" s="2"/>
      <c r="DG175" s="2"/>
      <c r="DH175" s="2"/>
      <c r="DI175" s="2"/>
      <c r="DJ175" s="2"/>
      <c r="DK175" s="2"/>
      <c r="DL175" s="2"/>
      <c r="DM175" s="2"/>
      <c r="DN175" s="2"/>
      <c r="DO175" s="2"/>
      <c r="DP175" s="6">
        <v>1</v>
      </c>
      <c r="DQ175" s="268"/>
      <c r="DR175" s="268"/>
    </row>
    <row r="176" spans="1:122" s="1" customFormat="1" ht="15.75">
      <c r="A176"/>
      <c r="B176" s="1644"/>
      <c r="C176" s="256"/>
      <c r="D176" s="1645"/>
      <c r="E176" s="1646"/>
      <c r="F176" s="1647"/>
      <c r="G176" s="1648"/>
      <c r="H176" s="1648"/>
      <c r="I176" s="1648"/>
      <c r="J176" s="1649"/>
      <c r="K176" s="1650"/>
      <c r="L176" s="1651"/>
      <c r="N176" s="1644"/>
      <c r="O176" s="256"/>
      <c r="P176" s="1645"/>
      <c r="Q176" s="1646"/>
      <c r="R176" s="1647"/>
      <c r="S176" s="1647"/>
      <c r="T176" s="1647"/>
      <c r="U176" s="1648"/>
      <c r="V176" s="1649"/>
      <c r="W176" s="1650"/>
      <c r="X176" s="1651"/>
      <c r="Z176" s="1644"/>
      <c r="AA176" s="256"/>
      <c r="AB176" s="1645"/>
      <c r="AC176" s="1646"/>
      <c r="AD176" s="1647"/>
      <c r="AE176" s="1648"/>
      <c r="AF176" s="1648"/>
      <c r="AG176" s="1648"/>
      <c r="AH176" s="1649"/>
      <c r="AI176" s="1650"/>
      <c r="AJ176" s="1651"/>
      <c r="AL176"/>
      <c r="AM176"/>
      <c r="AN176" s="2"/>
      <c r="AO176"/>
      <c r="AP176"/>
      <c r="AQ176" s="2"/>
      <c r="AR176" s="2"/>
      <c r="AS176" s="2"/>
      <c r="AT176" s="2"/>
      <c r="AU176" s="2"/>
      <c r="AV176" s="2"/>
      <c r="AW176" s="2"/>
      <c r="AX176" s="2"/>
      <c r="AY176" s="2"/>
      <c r="AZ176" s="2"/>
      <c r="BA176" s="2"/>
      <c r="BB176" s="2"/>
      <c r="BC176" s="2"/>
      <c r="BD176" s="2"/>
      <c r="BE176" s="2"/>
      <c r="BF176" s="2"/>
      <c r="BG176" s="2"/>
      <c r="BH176" s="2"/>
      <c r="BI176" s="2"/>
      <c r="BJ176" s="2"/>
      <c r="BK176" s="2"/>
      <c r="BL176" s="2"/>
      <c r="BM176" s="2"/>
      <c r="BN176" s="2"/>
      <c r="BO176" s="2"/>
      <c r="BP176" s="2"/>
      <c r="BQ176" s="2"/>
      <c r="BR176" s="2"/>
      <c r="BS176" s="2"/>
      <c r="BT176" s="2"/>
      <c r="BU176" s="2"/>
      <c r="BV176" s="2"/>
      <c r="BW176" s="2"/>
      <c r="BX176" s="2"/>
      <c r="BY176" s="2"/>
      <c r="BZ176" s="2"/>
      <c r="CA176" s="2"/>
      <c r="CB176" s="2"/>
      <c r="CC176" s="2"/>
      <c r="CD176" s="2"/>
      <c r="CE176" s="2"/>
      <c r="CF176" s="2"/>
      <c r="CG176" s="2"/>
      <c r="CH176" s="2"/>
      <c r="CI176" s="2"/>
      <c r="CJ176" s="2"/>
      <c r="CK176" s="2"/>
      <c r="CL176" s="2"/>
      <c r="CM176" s="2"/>
      <c r="CN176" s="2"/>
      <c r="CO176" s="2"/>
      <c r="CP176" s="2"/>
      <c r="CQ176" s="2"/>
      <c r="CR176" s="2"/>
      <c r="CS176" s="2"/>
      <c r="CT176" s="2"/>
      <c r="CU176" s="2"/>
      <c r="CV176" s="2"/>
      <c r="CW176" s="2"/>
      <c r="CX176" s="2"/>
      <c r="CY176" s="2"/>
      <c r="CZ176" s="2"/>
      <c r="DA176" s="2"/>
      <c r="DB176" s="2"/>
      <c r="DC176" s="2"/>
      <c r="DD176" s="2"/>
      <c r="DE176" s="2"/>
      <c r="DF176" s="2"/>
      <c r="DG176" s="2"/>
      <c r="DH176" s="2"/>
      <c r="DI176" s="2"/>
      <c r="DJ176" s="2"/>
      <c r="DK176" s="2"/>
      <c r="DL176" s="2"/>
      <c r="DM176" s="2"/>
      <c r="DN176" s="2"/>
      <c r="DO176" s="2"/>
      <c r="DP176" s="6">
        <v>1</v>
      </c>
      <c r="DQ176" s="268"/>
      <c r="DR176" s="268"/>
    </row>
    <row r="177" spans="1:122" s="1" customFormat="1" ht="15.75">
      <c r="A177"/>
      <c r="B177" s="1644"/>
      <c r="C177" s="256"/>
      <c r="D177" s="1652"/>
      <c r="E177" s="1652"/>
      <c r="F177" s="1645"/>
      <c r="G177" s="1648"/>
      <c r="H177" s="1648"/>
      <c r="I177" s="1648"/>
      <c r="J177" s="1649"/>
      <c r="K177" s="1650"/>
      <c r="L177" s="1653"/>
      <c r="N177" s="1644"/>
      <c r="O177" s="256"/>
      <c r="P177" s="1652"/>
      <c r="Q177" s="1652"/>
      <c r="R177" s="1645"/>
      <c r="S177" s="1645"/>
      <c r="T177" s="1645"/>
      <c r="U177" s="1648"/>
      <c r="V177" s="1649"/>
      <c r="W177" s="1650"/>
      <c r="X177" s="1653"/>
      <c r="Z177" s="1644"/>
      <c r="AA177" s="256"/>
      <c r="AB177" s="1652"/>
      <c r="AC177" s="1652"/>
      <c r="AD177" s="1645"/>
      <c r="AE177" s="1648"/>
      <c r="AF177" s="1648"/>
      <c r="AG177" s="1648"/>
      <c r="AH177" s="1649"/>
      <c r="AI177" s="1650"/>
      <c r="AJ177" s="1653"/>
      <c r="AL177"/>
      <c r="AM177"/>
      <c r="AN177" s="2"/>
      <c r="AO177"/>
      <c r="AP177"/>
      <c r="AQ177" s="2"/>
      <c r="AR177" s="2"/>
      <c r="AS177" s="2"/>
      <c r="AT177" s="2"/>
      <c r="AU177" s="2"/>
      <c r="AV177" s="2"/>
      <c r="AW177" s="2"/>
      <c r="AX177" s="2"/>
      <c r="AY177" s="2"/>
      <c r="AZ177" s="2"/>
      <c r="BA177" s="2"/>
      <c r="BB177" s="2"/>
      <c r="BC177" s="2"/>
      <c r="BD177" s="2"/>
      <c r="BE177" s="2"/>
      <c r="BF177" s="2"/>
      <c r="BG177" s="2"/>
      <c r="BH177" s="2"/>
      <c r="BI177" s="2"/>
      <c r="BJ177" s="2"/>
      <c r="BK177" s="2"/>
      <c r="BL177" s="2"/>
      <c r="BM177" s="2"/>
      <c r="BN177" s="2"/>
      <c r="BO177" s="2"/>
      <c r="BP177" s="2"/>
      <c r="BQ177" s="2"/>
      <c r="BR177" s="2"/>
      <c r="BS177" s="2"/>
      <c r="BT177" s="2"/>
      <c r="BU177" s="2"/>
      <c r="BV177" s="2"/>
      <c r="BW177" s="2"/>
      <c r="BX177" s="2"/>
      <c r="BY177" s="2"/>
      <c r="BZ177" s="2"/>
      <c r="CA177" s="2"/>
      <c r="CB177" s="2"/>
      <c r="CC177" s="2"/>
      <c r="CD177" s="2"/>
      <c r="CE177" s="2"/>
      <c r="CF177" s="2"/>
      <c r="CG177" s="2"/>
      <c r="CH177" s="2"/>
      <c r="CI177" s="2"/>
      <c r="CJ177" s="2"/>
      <c r="CK177" s="2"/>
      <c r="CL177" s="2"/>
      <c r="CM177" s="2"/>
      <c r="CN177" s="2"/>
      <c r="CO177" s="2"/>
      <c r="CP177" s="2"/>
      <c r="CQ177" s="2"/>
      <c r="CR177" s="2"/>
      <c r="CS177" s="2"/>
      <c r="CT177" s="2"/>
      <c r="CU177" s="2"/>
      <c r="CV177" s="2"/>
      <c r="CW177" s="2"/>
      <c r="CX177" s="2"/>
      <c r="CY177" s="2"/>
      <c r="CZ177" s="2"/>
      <c r="DA177" s="2"/>
      <c r="DB177" s="2"/>
      <c r="DC177" s="2"/>
      <c r="DD177" s="2"/>
      <c r="DE177" s="2"/>
      <c r="DF177" s="2"/>
      <c r="DG177" s="2"/>
      <c r="DH177" s="2"/>
      <c r="DI177" s="2"/>
      <c r="DJ177" s="2"/>
      <c r="DK177" s="2"/>
      <c r="DL177" s="2"/>
      <c r="DM177" s="2"/>
      <c r="DN177" s="2"/>
      <c r="DO177" s="2"/>
      <c r="DP177" s="6">
        <v>1</v>
      </c>
      <c r="DQ177" s="268"/>
      <c r="DR177" s="268"/>
    </row>
    <row r="178" spans="1:122" s="1" customFormat="1" ht="15.75">
      <c r="A178"/>
      <c r="B178" s="1644"/>
      <c r="C178" s="256"/>
      <c r="D178" s="1645"/>
      <c r="E178" s="1646"/>
      <c r="F178" s="1647"/>
      <c r="G178" s="1648"/>
      <c r="H178" s="1648"/>
      <c r="I178" s="1648"/>
      <c r="J178" s="1649"/>
      <c r="K178" s="1650"/>
      <c r="L178" s="1651"/>
      <c r="N178" s="1644"/>
      <c r="O178" s="256"/>
      <c r="P178" s="1645"/>
      <c r="Q178" s="1646"/>
      <c r="R178" s="1647"/>
      <c r="S178" s="1647"/>
      <c r="T178" s="1647"/>
      <c r="U178" s="1648"/>
      <c r="V178" s="1649"/>
      <c r="W178" s="1650"/>
      <c r="X178" s="1651"/>
      <c r="Z178" s="1644"/>
      <c r="AA178" s="256"/>
      <c r="AB178" s="1645"/>
      <c r="AC178" s="1646"/>
      <c r="AD178" s="1647"/>
      <c r="AE178" s="1648"/>
      <c r="AF178" s="1648"/>
      <c r="AG178" s="1648"/>
      <c r="AH178" s="1649"/>
      <c r="AI178" s="1650"/>
      <c r="AJ178" s="1651"/>
      <c r="AL178"/>
      <c r="AM178"/>
      <c r="AN178" s="2"/>
      <c r="AO178"/>
      <c r="AP178"/>
      <c r="AQ178" s="2"/>
      <c r="AR178" s="2"/>
      <c r="AS178" s="2"/>
      <c r="AT178" s="2"/>
      <c r="AU178" s="2"/>
      <c r="AV178" s="2"/>
      <c r="AW178" s="2"/>
      <c r="AX178" s="2"/>
      <c r="AY178" s="2"/>
      <c r="AZ178" s="2"/>
      <c r="BA178" s="2"/>
      <c r="BB178" s="2"/>
      <c r="BC178" s="2"/>
      <c r="BD178" s="2"/>
      <c r="BE178" s="2"/>
      <c r="BF178" s="2"/>
      <c r="BG178" s="2"/>
      <c r="BH178" s="2"/>
      <c r="BI178" s="2"/>
      <c r="BJ178" s="2"/>
      <c r="BK178" s="2"/>
      <c r="BL178" s="2"/>
      <c r="BM178" s="2"/>
      <c r="BN178" s="2"/>
      <c r="BO178" s="2"/>
      <c r="BP178" s="2"/>
      <c r="BQ178" s="2"/>
      <c r="BR178" s="2"/>
      <c r="BS178" s="2"/>
      <c r="BT178" s="2"/>
      <c r="BU178" s="2"/>
      <c r="BV178" s="2"/>
      <c r="BW178" s="2"/>
      <c r="BX178" s="2"/>
      <c r="BY178" s="2"/>
      <c r="BZ178" s="2"/>
      <c r="CA178" s="2"/>
      <c r="CB178" s="2"/>
      <c r="CC178" s="2"/>
      <c r="CD178" s="2"/>
      <c r="CE178" s="2"/>
      <c r="CF178" s="2"/>
      <c r="CG178" s="2"/>
      <c r="CH178" s="2"/>
      <c r="CI178" s="2"/>
      <c r="CJ178" s="2"/>
      <c r="CK178" s="2"/>
      <c r="CL178" s="2"/>
      <c r="CM178" s="2"/>
      <c r="CN178" s="2"/>
      <c r="CO178" s="2"/>
      <c r="CP178" s="2"/>
      <c r="CQ178" s="2"/>
      <c r="CR178" s="2"/>
      <c r="CS178" s="2"/>
      <c r="CT178" s="2"/>
      <c r="CU178" s="2"/>
      <c r="CV178" s="2"/>
      <c r="CW178" s="2"/>
      <c r="CX178" s="2"/>
      <c r="CY178" s="2"/>
      <c r="CZ178" s="2"/>
      <c r="DA178" s="2"/>
      <c r="DB178" s="2"/>
      <c r="DC178" s="2"/>
      <c r="DD178" s="2"/>
      <c r="DE178" s="2"/>
      <c r="DF178" s="2"/>
      <c r="DG178" s="2"/>
      <c r="DH178" s="2"/>
      <c r="DI178" s="2"/>
      <c r="DJ178" s="2"/>
      <c r="DK178" s="2"/>
      <c r="DL178" s="2"/>
      <c r="DM178" s="2"/>
      <c r="DN178" s="2"/>
      <c r="DO178" s="2"/>
      <c r="DP178" s="6">
        <v>1</v>
      </c>
      <c r="DQ178" s="268"/>
      <c r="DR178" s="268"/>
    </row>
    <row r="179" spans="1:122" s="1" customFormat="1" ht="15.75">
      <c r="A179"/>
      <c r="B179" s="1644"/>
      <c r="C179" s="256"/>
      <c r="D179" s="1652"/>
      <c r="E179" s="1652"/>
      <c r="F179" s="1645"/>
      <c r="G179" s="1648"/>
      <c r="H179" s="1648"/>
      <c r="I179" s="1648"/>
      <c r="J179" s="1649"/>
      <c r="K179" s="1650"/>
      <c r="L179" s="1653"/>
      <c r="N179" s="1644"/>
      <c r="O179" s="256"/>
      <c r="P179" s="1652"/>
      <c r="Q179" s="1652"/>
      <c r="R179" s="1645"/>
      <c r="S179" s="1645"/>
      <c r="T179" s="1645"/>
      <c r="U179" s="1648"/>
      <c r="V179" s="1649"/>
      <c r="W179" s="1650"/>
      <c r="X179" s="1653"/>
      <c r="Z179" s="1644"/>
      <c r="AA179" s="256"/>
      <c r="AB179" s="1652"/>
      <c r="AC179" s="1652"/>
      <c r="AD179" s="1645"/>
      <c r="AE179" s="1648"/>
      <c r="AF179" s="1648"/>
      <c r="AG179" s="1648"/>
      <c r="AH179" s="1649"/>
      <c r="AI179" s="1650"/>
      <c r="AJ179" s="1653"/>
      <c r="AL179"/>
      <c r="AM179"/>
      <c r="AN179" s="2"/>
      <c r="AO179"/>
      <c r="AP179"/>
      <c r="AQ179" s="2"/>
      <c r="AR179" s="2"/>
      <c r="AS179" s="2"/>
      <c r="AT179" s="2"/>
      <c r="AU179" s="2"/>
      <c r="AV179" s="2"/>
      <c r="AW179" s="2"/>
      <c r="AX179" s="2"/>
      <c r="AY179" s="2"/>
      <c r="AZ179" s="2"/>
      <c r="BA179" s="2"/>
      <c r="BB179" s="2"/>
      <c r="BC179" s="2"/>
      <c r="BD179" s="2"/>
      <c r="BE179" s="2"/>
      <c r="BF179" s="2"/>
      <c r="BG179" s="2"/>
      <c r="BH179" s="2"/>
      <c r="BI179" s="2"/>
      <c r="BJ179" s="2"/>
      <c r="BK179" s="2"/>
      <c r="BL179" s="2"/>
      <c r="BM179" s="2"/>
      <c r="BN179" s="2"/>
      <c r="BO179" s="2"/>
      <c r="BP179" s="2"/>
      <c r="BQ179" s="2"/>
      <c r="BR179" s="2"/>
      <c r="BS179" s="2"/>
      <c r="BT179" s="2"/>
      <c r="BU179" s="2"/>
      <c r="BV179" s="2"/>
      <c r="BW179" s="2"/>
      <c r="BX179" s="2"/>
      <c r="BY179" s="2"/>
      <c r="BZ179" s="2"/>
      <c r="CA179" s="2"/>
      <c r="CB179" s="2"/>
      <c r="CC179" s="2"/>
      <c r="CD179" s="2"/>
      <c r="CE179" s="2"/>
      <c r="CF179" s="2"/>
      <c r="CG179" s="2"/>
      <c r="CH179" s="2"/>
      <c r="CI179" s="2"/>
      <c r="CJ179" s="2"/>
      <c r="CK179" s="2"/>
      <c r="CL179" s="2"/>
      <c r="CM179" s="2"/>
      <c r="CN179" s="2"/>
      <c r="CO179" s="2"/>
      <c r="CP179" s="2"/>
      <c r="CQ179" s="2"/>
      <c r="CR179" s="2"/>
      <c r="CS179" s="2"/>
      <c r="CT179" s="2"/>
      <c r="CU179" s="2"/>
      <c r="CV179" s="2"/>
      <c r="CW179" s="2"/>
      <c r="CX179" s="2"/>
      <c r="CY179" s="2"/>
      <c r="CZ179" s="2"/>
      <c r="DA179" s="2"/>
      <c r="DB179" s="2"/>
      <c r="DC179" s="2"/>
      <c r="DD179" s="2"/>
      <c r="DE179" s="2"/>
      <c r="DF179" s="2"/>
      <c r="DG179" s="2"/>
      <c r="DH179" s="2"/>
      <c r="DI179" s="2"/>
      <c r="DJ179" s="2"/>
      <c r="DK179" s="2"/>
      <c r="DL179" s="2"/>
      <c r="DM179" s="2"/>
      <c r="DN179" s="2"/>
      <c r="DO179" s="2"/>
      <c r="DP179" s="6">
        <v>1</v>
      </c>
      <c r="DQ179" s="268"/>
      <c r="DR179" s="268"/>
    </row>
    <row r="180" spans="1:122" s="1" customFormat="1" ht="15.75">
      <c r="A180"/>
      <c r="B180" s="1644"/>
      <c r="C180" s="256"/>
      <c r="D180" s="1645"/>
      <c r="E180" s="1646"/>
      <c r="F180" s="1647"/>
      <c r="G180" s="1648"/>
      <c r="H180" s="1648"/>
      <c r="I180" s="1648"/>
      <c r="J180" s="1649"/>
      <c r="K180" s="1650"/>
      <c r="L180" s="1651"/>
      <c r="N180" s="1644"/>
      <c r="O180" s="256"/>
      <c r="P180" s="1645"/>
      <c r="Q180" s="1646"/>
      <c r="R180" s="1647"/>
      <c r="S180" s="1647"/>
      <c r="T180" s="1647"/>
      <c r="U180" s="1648"/>
      <c r="V180" s="1649"/>
      <c r="W180" s="1650"/>
      <c r="X180" s="1651"/>
      <c r="Z180" s="1644"/>
      <c r="AA180" s="256"/>
      <c r="AB180" s="1645"/>
      <c r="AC180" s="1646"/>
      <c r="AD180" s="1647"/>
      <c r="AE180" s="1648"/>
      <c r="AF180" s="1648"/>
      <c r="AG180" s="1648"/>
      <c r="AH180" s="1649"/>
      <c r="AI180" s="1650"/>
      <c r="AJ180" s="1651"/>
      <c r="AL180"/>
      <c r="AM180"/>
      <c r="AN180" s="2"/>
      <c r="AO180"/>
      <c r="AP180"/>
      <c r="AQ180" s="2"/>
      <c r="AR180" s="2"/>
      <c r="AS180" s="2"/>
      <c r="AT180" s="2"/>
      <c r="AU180" s="2"/>
      <c r="AV180" s="2"/>
      <c r="AW180" s="2"/>
      <c r="AX180" s="2"/>
      <c r="AY180" s="2"/>
      <c r="AZ180" s="2"/>
      <c r="BA180" s="2"/>
      <c r="BB180" s="2"/>
      <c r="BC180" s="2"/>
      <c r="BD180" s="2"/>
      <c r="BE180" s="2"/>
      <c r="BF180" s="2"/>
      <c r="BG180" s="2"/>
      <c r="BH180" s="2"/>
      <c r="BI180" s="2"/>
      <c r="BJ180" s="2"/>
      <c r="BK180" s="2"/>
      <c r="BL180" s="2"/>
      <c r="BM180" s="2"/>
      <c r="BN180" s="2"/>
      <c r="BO180" s="2"/>
      <c r="BP180" s="2"/>
      <c r="BQ180" s="2"/>
      <c r="BR180" s="2"/>
      <c r="BS180" s="2"/>
      <c r="BT180" s="2"/>
      <c r="BU180" s="2"/>
      <c r="BV180" s="2"/>
      <c r="BW180" s="2"/>
      <c r="BX180" s="2"/>
      <c r="BY180" s="2"/>
      <c r="BZ180" s="2"/>
      <c r="CA180" s="2"/>
      <c r="CB180" s="2"/>
      <c r="CC180" s="2"/>
      <c r="CD180" s="2"/>
      <c r="CE180" s="2"/>
      <c r="CF180" s="2"/>
      <c r="CG180" s="2"/>
      <c r="CH180" s="2"/>
      <c r="CI180" s="2"/>
      <c r="CJ180" s="2"/>
      <c r="CK180" s="2"/>
      <c r="CL180" s="2"/>
      <c r="CM180" s="2"/>
      <c r="CN180" s="2"/>
      <c r="CO180" s="2"/>
      <c r="CP180" s="2"/>
      <c r="CQ180" s="2"/>
      <c r="CR180" s="2"/>
      <c r="CS180" s="2"/>
      <c r="CT180" s="2"/>
      <c r="CU180" s="2"/>
      <c r="CV180" s="2"/>
      <c r="CW180" s="2"/>
      <c r="CX180" s="2"/>
      <c r="CY180" s="2"/>
      <c r="CZ180" s="2"/>
      <c r="DA180" s="2"/>
      <c r="DB180" s="2"/>
      <c r="DC180" s="2"/>
      <c r="DD180" s="2"/>
      <c r="DE180" s="2"/>
      <c r="DF180" s="2"/>
      <c r="DG180" s="2"/>
      <c r="DH180" s="2"/>
      <c r="DI180" s="2"/>
      <c r="DJ180" s="2"/>
      <c r="DK180" s="2"/>
      <c r="DL180" s="2"/>
      <c r="DM180" s="2"/>
      <c r="DN180" s="2"/>
      <c r="DO180" s="2"/>
      <c r="DP180" s="6">
        <v>1</v>
      </c>
      <c r="DQ180" s="268"/>
      <c r="DR180" s="268"/>
    </row>
    <row r="181" spans="1:122" s="1" customFormat="1" ht="15.75">
      <c r="A181"/>
      <c r="B181" s="1644"/>
      <c r="C181" s="256"/>
      <c r="D181" s="1652"/>
      <c r="E181" s="1652"/>
      <c r="F181" s="1645"/>
      <c r="G181" s="1648"/>
      <c r="H181" s="1648"/>
      <c r="I181" s="1648"/>
      <c r="J181" s="1649"/>
      <c r="K181" s="1650"/>
      <c r="L181" s="1653"/>
      <c r="N181" s="1644"/>
      <c r="O181" s="256"/>
      <c r="P181" s="1652"/>
      <c r="Q181" s="1652"/>
      <c r="R181" s="1645"/>
      <c r="S181" s="1645"/>
      <c r="T181" s="1645"/>
      <c r="U181" s="1648"/>
      <c r="V181" s="1649"/>
      <c r="W181" s="1650"/>
      <c r="X181" s="1653"/>
      <c r="Z181" s="1644"/>
      <c r="AA181" s="256"/>
      <c r="AB181" s="1652"/>
      <c r="AC181" s="1652"/>
      <c r="AD181" s="1645"/>
      <c r="AE181" s="1648"/>
      <c r="AF181" s="1648"/>
      <c r="AG181" s="1648"/>
      <c r="AH181" s="1649"/>
      <c r="AI181" s="1650"/>
      <c r="AJ181" s="1653"/>
      <c r="AL181"/>
      <c r="AM181"/>
      <c r="AN181" s="2"/>
      <c r="AO181"/>
      <c r="AP181"/>
      <c r="AQ181" s="2"/>
      <c r="AR181" s="2"/>
      <c r="AS181" s="2"/>
      <c r="AT181" s="2"/>
      <c r="AU181" s="2"/>
      <c r="AV181" s="2"/>
      <c r="AW181" s="2"/>
      <c r="AX181" s="2"/>
      <c r="AY181" s="2"/>
      <c r="AZ181" s="2"/>
      <c r="BA181" s="2"/>
      <c r="BB181" s="2"/>
      <c r="BC181" s="2"/>
      <c r="BD181" s="2"/>
      <c r="BE181" s="2"/>
      <c r="BF181" s="2"/>
      <c r="BG181" s="2"/>
      <c r="BH181" s="2"/>
      <c r="BI181" s="2"/>
      <c r="BJ181" s="2"/>
      <c r="BK181" s="2"/>
      <c r="BL181" s="2"/>
      <c r="BM181" s="2"/>
      <c r="BN181" s="2"/>
      <c r="BO181" s="2"/>
      <c r="BP181" s="2"/>
      <c r="BQ181" s="2"/>
      <c r="BR181" s="2"/>
      <c r="BS181" s="2"/>
      <c r="BT181" s="2"/>
      <c r="BU181" s="2"/>
      <c r="BV181" s="2"/>
      <c r="BW181" s="2"/>
      <c r="BX181" s="2"/>
      <c r="BY181" s="2"/>
      <c r="BZ181" s="2"/>
      <c r="CA181" s="2"/>
      <c r="CB181" s="2"/>
      <c r="CC181" s="2"/>
      <c r="CD181" s="2"/>
      <c r="CE181" s="2"/>
      <c r="CF181" s="2"/>
      <c r="CG181" s="2"/>
      <c r="CH181" s="2"/>
      <c r="CI181" s="2"/>
      <c r="CJ181" s="2"/>
      <c r="CK181" s="2"/>
      <c r="CL181" s="2"/>
      <c r="CM181" s="2"/>
      <c r="CN181" s="2"/>
      <c r="CO181" s="2"/>
      <c r="CP181" s="2"/>
      <c r="CQ181" s="2"/>
      <c r="CR181" s="2"/>
      <c r="CS181" s="2"/>
      <c r="CT181" s="2"/>
      <c r="CU181" s="2"/>
      <c r="CV181" s="2"/>
      <c r="CW181" s="2"/>
      <c r="CX181" s="2"/>
      <c r="CY181" s="2"/>
      <c r="CZ181" s="2"/>
      <c r="DA181" s="2"/>
      <c r="DB181" s="2"/>
      <c r="DC181" s="2"/>
      <c r="DD181" s="2"/>
      <c r="DE181" s="2"/>
      <c r="DF181" s="2"/>
      <c r="DG181" s="2"/>
      <c r="DH181" s="2"/>
      <c r="DI181" s="2"/>
      <c r="DJ181" s="2"/>
      <c r="DK181" s="2"/>
      <c r="DL181" s="2"/>
      <c r="DM181" s="2"/>
      <c r="DN181" s="2"/>
      <c r="DO181" s="2"/>
      <c r="DP181" s="6">
        <v>1</v>
      </c>
      <c r="DQ181" s="268"/>
      <c r="DR181" s="268"/>
    </row>
    <row r="182" spans="1:122" s="1" customFormat="1" ht="15.75">
      <c r="A182"/>
      <c r="B182" s="1644"/>
      <c r="C182" s="256"/>
      <c r="D182" s="1645"/>
      <c r="E182" s="1646"/>
      <c r="F182" s="1647"/>
      <c r="G182" s="1648"/>
      <c r="H182" s="1648"/>
      <c r="I182" s="1648"/>
      <c r="J182" s="1649"/>
      <c r="K182" s="1650"/>
      <c r="L182" s="1651"/>
      <c r="N182" s="1644"/>
      <c r="O182" s="256"/>
      <c r="P182" s="1645"/>
      <c r="Q182" s="1646"/>
      <c r="R182" s="1647"/>
      <c r="S182" s="1647"/>
      <c r="T182" s="1647"/>
      <c r="U182" s="1648"/>
      <c r="V182" s="1649"/>
      <c r="W182" s="1650"/>
      <c r="X182" s="1651"/>
      <c r="Z182" s="1644"/>
      <c r="AA182" s="256"/>
      <c r="AB182" s="1645"/>
      <c r="AC182" s="1646"/>
      <c r="AD182" s="1647"/>
      <c r="AE182" s="1648"/>
      <c r="AF182" s="1648"/>
      <c r="AG182" s="1648"/>
      <c r="AH182" s="1649"/>
      <c r="AI182" s="1650"/>
      <c r="AJ182" s="1651"/>
      <c r="AL182"/>
      <c r="AM182"/>
      <c r="AN182" s="2"/>
      <c r="AO182"/>
      <c r="AP182"/>
      <c r="AQ182" s="2"/>
      <c r="AR182" s="2"/>
      <c r="AS182" s="2"/>
      <c r="AT182" s="2"/>
      <c r="AU182" s="2"/>
      <c r="AV182" s="2"/>
      <c r="AW182" s="2"/>
      <c r="AX182" s="2"/>
      <c r="AY182" s="2"/>
      <c r="AZ182" s="2"/>
      <c r="BA182" s="2"/>
      <c r="BB182" s="2"/>
      <c r="BC182" s="2"/>
      <c r="BD182" s="2"/>
      <c r="BE182" s="2"/>
      <c r="BF182" s="2"/>
      <c r="BG182" s="2"/>
      <c r="BH182" s="2"/>
      <c r="BI182" s="2"/>
      <c r="BJ182" s="2"/>
      <c r="BK182" s="2"/>
      <c r="BL182" s="2"/>
      <c r="BM182" s="2"/>
      <c r="BN182" s="2"/>
      <c r="BO182" s="2"/>
      <c r="BP182" s="2"/>
      <c r="BQ182" s="2"/>
      <c r="BR182" s="2"/>
      <c r="BS182" s="2"/>
      <c r="BT182" s="2"/>
      <c r="BU182" s="2"/>
      <c r="BV182" s="2"/>
      <c r="BW182" s="2"/>
      <c r="BX182" s="2"/>
      <c r="BY182" s="2"/>
      <c r="BZ182" s="2"/>
      <c r="CA182" s="2"/>
      <c r="CB182" s="2"/>
      <c r="CC182" s="2"/>
      <c r="CD182" s="2"/>
      <c r="CE182" s="2"/>
      <c r="CF182" s="2"/>
      <c r="CG182" s="2"/>
      <c r="CH182" s="2"/>
      <c r="CI182" s="2"/>
      <c r="CJ182" s="2"/>
      <c r="CK182" s="2"/>
      <c r="CL182" s="2"/>
      <c r="CM182" s="2"/>
      <c r="CN182" s="2"/>
      <c r="CO182" s="2"/>
      <c r="CP182" s="2"/>
      <c r="CQ182" s="2"/>
      <c r="CR182" s="2"/>
      <c r="CS182" s="2"/>
      <c r="CT182" s="2"/>
      <c r="CU182" s="2"/>
      <c r="CV182" s="2"/>
      <c r="CW182" s="2"/>
      <c r="CX182" s="2"/>
      <c r="CY182" s="2"/>
      <c r="CZ182" s="2"/>
      <c r="DA182" s="2"/>
      <c r="DB182" s="2"/>
      <c r="DC182" s="2"/>
      <c r="DD182" s="2"/>
      <c r="DE182" s="2"/>
      <c r="DF182" s="2"/>
      <c r="DG182" s="2"/>
      <c r="DH182" s="2"/>
      <c r="DI182" s="2"/>
      <c r="DJ182" s="2"/>
      <c r="DK182" s="2"/>
      <c r="DL182" s="2"/>
      <c r="DM182" s="2"/>
      <c r="DN182" s="2"/>
      <c r="DO182" s="2"/>
      <c r="DP182" s="6">
        <v>1</v>
      </c>
      <c r="DQ182" s="268"/>
      <c r="DR182" s="268"/>
    </row>
    <row r="183" spans="1:122" s="1" customFormat="1" ht="15.75">
      <c r="A183"/>
      <c r="B183" s="1644"/>
      <c r="C183" s="256"/>
      <c r="D183" s="1652"/>
      <c r="E183" s="1652"/>
      <c r="F183" s="1645"/>
      <c r="G183" s="1648"/>
      <c r="H183" s="1648"/>
      <c r="I183" s="1648"/>
      <c r="J183" s="1649"/>
      <c r="K183" s="1650"/>
      <c r="L183" s="1653"/>
      <c r="N183" s="1644"/>
      <c r="O183" s="256"/>
      <c r="P183" s="1652"/>
      <c r="Q183" s="1652"/>
      <c r="R183" s="1645"/>
      <c r="S183" s="1645"/>
      <c r="T183" s="1645"/>
      <c r="U183" s="1648"/>
      <c r="V183" s="1649"/>
      <c r="W183" s="1650"/>
      <c r="X183" s="1653"/>
      <c r="Z183" s="1644"/>
      <c r="AA183" s="256"/>
      <c r="AB183" s="1652"/>
      <c r="AC183" s="1652"/>
      <c r="AD183" s="1645"/>
      <c r="AE183" s="1648"/>
      <c r="AF183" s="1648"/>
      <c r="AG183" s="1648"/>
      <c r="AH183" s="1649"/>
      <c r="AI183" s="1650"/>
      <c r="AJ183" s="1653"/>
      <c r="AL183"/>
      <c r="AM183"/>
      <c r="AN183" s="2"/>
      <c r="AO183"/>
      <c r="AP183"/>
      <c r="AQ183" s="2"/>
      <c r="AR183" s="2"/>
      <c r="AS183" s="2"/>
      <c r="AT183" s="2"/>
      <c r="AU183" s="2"/>
      <c r="AV183" s="2"/>
      <c r="AW183" s="2"/>
      <c r="AX183" s="2"/>
      <c r="AY183" s="2"/>
      <c r="AZ183" s="2"/>
      <c r="BA183" s="2"/>
      <c r="BB183" s="2"/>
      <c r="BC183" s="2"/>
      <c r="BD183" s="2"/>
      <c r="BE183" s="2"/>
      <c r="BF183" s="2"/>
      <c r="BG183" s="2"/>
      <c r="BH183" s="2"/>
      <c r="BI183" s="2"/>
      <c r="BJ183" s="2"/>
      <c r="BK183" s="2"/>
      <c r="BL183" s="2"/>
      <c r="BM183" s="2"/>
      <c r="BN183" s="2"/>
      <c r="BO183" s="2"/>
      <c r="BP183" s="2"/>
      <c r="BQ183" s="2"/>
      <c r="BR183" s="2"/>
      <c r="BS183" s="2"/>
      <c r="BT183" s="2"/>
      <c r="BU183" s="2"/>
      <c r="BV183" s="2"/>
      <c r="BW183" s="2"/>
      <c r="BX183" s="2"/>
      <c r="BY183" s="2"/>
      <c r="BZ183" s="2"/>
      <c r="CA183" s="2"/>
      <c r="CB183" s="2"/>
      <c r="CC183" s="2"/>
      <c r="CD183" s="2"/>
      <c r="CE183" s="2"/>
      <c r="CF183" s="2"/>
      <c r="CG183" s="2"/>
      <c r="CH183" s="2"/>
      <c r="CI183" s="2"/>
      <c r="CJ183" s="2"/>
      <c r="CK183" s="2"/>
      <c r="CL183" s="2"/>
      <c r="CM183" s="2"/>
      <c r="CN183" s="2"/>
      <c r="CO183" s="2"/>
      <c r="CP183" s="2"/>
      <c r="CQ183" s="2"/>
      <c r="CR183" s="2"/>
      <c r="CS183" s="2"/>
      <c r="CT183" s="2"/>
      <c r="CU183" s="2"/>
      <c r="CV183" s="2"/>
      <c r="CW183" s="2"/>
      <c r="CX183" s="2"/>
      <c r="CY183" s="2"/>
      <c r="CZ183" s="2"/>
      <c r="DA183" s="2"/>
      <c r="DB183" s="2"/>
      <c r="DC183" s="2"/>
      <c r="DD183" s="2"/>
      <c r="DE183" s="2"/>
      <c r="DF183" s="2"/>
      <c r="DG183" s="2"/>
      <c r="DH183" s="2"/>
      <c r="DI183" s="2"/>
      <c r="DJ183" s="2"/>
      <c r="DK183" s="2"/>
      <c r="DL183" s="2"/>
      <c r="DM183" s="2"/>
      <c r="DN183" s="2"/>
      <c r="DO183" s="2"/>
      <c r="DP183" s="6">
        <v>1</v>
      </c>
      <c r="DQ183" s="268"/>
      <c r="DR183" s="268"/>
    </row>
    <row r="184" spans="1:122" s="1" customFormat="1" ht="15.75">
      <c r="A184"/>
      <c r="B184" s="1644"/>
      <c r="C184" s="256"/>
      <c r="D184" s="1645"/>
      <c r="E184" s="1646"/>
      <c r="F184" s="1647"/>
      <c r="G184" s="1648"/>
      <c r="H184" s="1648"/>
      <c r="I184" s="1648"/>
      <c r="J184" s="1649"/>
      <c r="K184" s="1650"/>
      <c r="L184" s="1651"/>
      <c r="N184" s="1644"/>
      <c r="O184" s="256"/>
      <c r="P184" s="1645"/>
      <c r="Q184" s="1646"/>
      <c r="R184" s="1647"/>
      <c r="S184" s="1647"/>
      <c r="T184" s="1647"/>
      <c r="U184" s="1648"/>
      <c r="V184" s="1649"/>
      <c r="W184" s="1650"/>
      <c r="X184" s="1651"/>
      <c r="Z184" s="1644"/>
      <c r="AA184" s="256"/>
      <c r="AB184" s="1645"/>
      <c r="AC184" s="1646"/>
      <c r="AD184" s="1647"/>
      <c r="AE184" s="1648"/>
      <c r="AF184" s="1648"/>
      <c r="AG184" s="1648"/>
      <c r="AH184" s="1649"/>
      <c r="AI184" s="1650"/>
      <c r="AJ184" s="1651"/>
      <c r="AL184"/>
      <c r="AM184"/>
      <c r="AN184" s="2"/>
      <c r="AO184"/>
      <c r="AP184"/>
      <c r="AQ184" s="2"/>
      <c r="AR184" s="2"/>
      <c r="AS184" s="2"/>
      <c r="AT184" s="2"/>
      <c r="AU184" s="2"/>
      <c r="AV184" s="2"/>
      <c r="AW184" s="2"/>
      <c r="AX184" s="2"/>
      <c r="AY184" s="2"/>
      <c r="AZ184" s="2"/>
      <c r="BA184" s="2"/>
      <c r="BB184" s="2"/>
      <c r="BC184" s="2"/>
      <c r="BD184" s="2"/>
      <c r="BE184" s="2"/>
      <c r="BF184" s="2"/>
      <c r="BG184" s="2"/>
      <c r="BH184" s="2"/>
      <c r="BI184" s="2"/>
      <c r="BJ184" s="2"/>
      <c r="BK184" s="2"/>
      <c r="BL184" s="2"/>
      <c r="BM184" s="2"/>
      <c r="BN184" s="2"/>
      <c r="BO184" s="2"/>
      <c r="BP184" s="2"/>
      <c r="BQ184" s="2"/>
      <c r="BR184" s="2"/>
      <c r="BS184" s="2"/>
      <c r="BT184" s="2"/>
      <c r="BU184" s="2"/>
      <c r="BV184" s="2"/>
      <c r="BW184" s="2"/>
      <c r="BX184" s="2"/>
      <c r="BY184" s="2"/>
      <c r="BZ184" s="2"/>
      <c r="CA184" s="2"/>
      <c r="CB184" s="2"/>
      <c r="CC184" s="2"/>
      <c r="CD184" s="2"/>
      <c r="CE184" s="2"/>
      <c r="CF184" s="2"/>
      <c r="CG184" s="2"/>
      <c r="CH184" s="2"/>
      <c r="CI184" s="2"/>
      <c r="CJ184" s="2"/>
      <c r="CK184" s="2"/>
      <c r="CL184" s="2"/>
      <c r="CM184" s="2"/>
      <c r="CN184" s="2"/>
      <c r="CO184" s="2"/>
      <c r="CP184" s="2"/>
      <c r="CQ184" s="2"/>
      <c r="CR184" s="2"/>
      <c r="CS184" s="2"/>
      <c r="CT184" s="2"/>
      <c r="CU184" s="2"/>
      <c r="CV184" s="2"/>
      <c r="CW184" s="2"/>
      <c r="CX184" s="2"/>
      <c r="CY184" s="2"/>
      <c r="CZ184" s="2"/>
      <c r="DA184" s="2"/>
      <c r="DB184" s="2"/>
      <c r="DC184" s="2"/>
      <c r="DD184" s="2"/>
      <c r="DE184" s="2"/>
      <c r="DF184" s="2"/>
      <c r="DG184" s="2"/>
      <c r="DH184" s="2"/>
      <c r="DI184" s="2"/>
      <c r="DJ184" s="2"/>
      <c r="DK184" s="2"/>
      <c r="DL184" s="2"/>
      <c r="DM184" s="2"/>
      <c r="DN184" s="2"/>
      <c r="DO184" s="2"/>
      <c r="DP184" s="6">
        <v>1</v>
      </c>
      <c r="DQ184" s="268"/>
      <c r="DR184" s="268"/>
    </row>
    <row r="185" spans="1:122" s="1" customFormat="1" ht="15.75">
      <c r="A185"/>
      <c r="B185" s="1644"/>
      <c r="C185" s="256"/>
      <c r="D185" s="1652"/>
      <c r="E185" s="1652"/>
      <c r="F185" s="1645"/>
      <c r="G185" s="1648"/>
      <c r="H185" s="1648"/>
      <c r="I185" s="1648"/>
      <c r="J185" s="1649"/>
      <c r="K185" s="1650"/>
      <c r="L185" s="1653"/>
      <c r="N185" s="1644"/>
      <c r="O185" s="256"/>
      <c r="P185" s="1652"/>
      <c r="Q185" s="1652"/>
      <c r="R185" s="1645"/>
      <c r="S185" s="1645"/>
      <c r="T185" s="1645"/>
      <c r="U185" s="1648"/>
      <c r="V185" s="1649"/>
      <c r="W185" s="1650"/>
      <c r="X185" s="1653"/>
      <c r="Z185" s="1644"/>
      <c r="AA185" s="256"/>
      <c r="AB185" s="1652"/>
      <c r="AC185" s="1652"/>
      <c r="AD185" s="1645"/>
      <c r="AE185" s="1648"/>
      <c r="AF185" s="1648"/>
      <c r="AG185" s="1648"/>
      <c r="AH185" s="1649"/>
      <c r="AI185" s="1650"/>
      <c r="AJ185" s="1653"/>
      <c r="AL185"/>
      <c r="AM185"/>
      <c r="AN185" s="2"/>
      <c r="AO185"/>
      <c r="AP185"/>
      <c r="AQ185" s="2"/>
      <c r="AR185" s="2"/>
      <c r="AS185" s="2"/>
      <c r="AT185" s="2"/>
      <c r="AU185" s="2"/>
      <c r="AV185" s="2"/>
      <c r="AW185" s="2"/>
      <c r="AX185" s="2"/>
      <c r="AY185" s="2"/>
      <c r="AZ185" s="2"/>
      <c r="BA185" s="2"/>
      <c r="BB185" s="2"/>
      <c r="BC185" s="2"/>
      <c r="BD185" s="2"/>
      <c r="BE185" s="2"/>
      <c r="BF185" s="2"/>
      <c r="BG185" s="2"/>
      <c r="BH185" s="2"/>
      <c r="BI185" s="2"/>
      <c r="BJ185" s="2"/>
      <c r="BK185" s="2"/>
      <c r="BL185" s="2"/>
      <c r="BM185" s="2"/>
      <c r="BN185" s="2"/>
      <c r="BO185" s="2"/>
      <c r="BP185" s="2"/>
      <c r="BQ185" s="2"/>
      <c r="BR185" s="2"/>
      <c r="BS185" s="2"/>
      <c r="BT185" s="2"/>
      <c r="BU185" s="2"/>
      <c r="BV185" s="2"/>
      <c r="BW185" s="2"/>
      <c r="BX185" s="2"/>
      <c r="BY185" s="2"/>
      <c r="BZ185" s="2"/>
      <c r="CA185" s="2"/>
      <c r="CB185" s="2"/>
      <c r="CC185" s="2"/>
      <c r="CD185" s="2"/>
      <c r="CE185" s="2"/>
      <c r="CF185" s="2"/>
      <c r="CG185" s="2"/>
      <c r="CH185" s="2"/>
      <c r="CI185" s="2"/>
      <c r="CJ185" s="2"/>
      <c r="CK185" s="2"/>
      <c r="CL185" s="2"/>
      <c r="CM185" s="2"/>
      <c r="CN185" s="2"/>
      <c r="CO185" s="2"/>
      <c r="CP185" s="2"/>
      <c r="CQ185" s="2"/>
      <c r="CR185" s="2"/>
      <c r="CS185" s="2"/>
      <c r="CT185" s="2"/>
      <c r="CU185" s="2"/>
      <c r="CV185" s="2"/>
      <c r="CW185" s="2"/>
      <c r="CX185" s="2"/>
      <c r="CY185" s="2"/>
      <c r="CZ185" s="2"/>
      <c r="DA185" s="2"/>
      <c r="DB185" s="2"/>
      <c r="DC185" s="2"/>
      <c r="DD185" s="2"/>
      <c r="DE185" s="2"/>
      <c r="DF185" s="2"/>
      <c r="DG185" s="2"/>
      <c r="DH185" s="2"/>
      <c r="DI185" s="2"/>
      <c r="DJ185" s="2"/>
      <c r="DK185" s="2"/>
      <c r="DL185" s="2"/>
      <c r="DM185" s="2"/>
      <c r="DN185" s="2"/>
      <c r="DO185" s="2"/>
      <c r="DP185" s="6">
        <v>1</v>
      </c>
      <c r="DQ185" s="268"/>
      <c r="DR185" s="268"/>
    </row>
    <row r="186" spans="1:122" s="1" customFormat="1" ht="15.75">
      <c r="A186"/>
      <c r="B186" s="1644"/>
      <c r="C186" s="256"/>
      <c r="D186" s="1645"/>
      <c r="E186" s="1646"/>
      <c r="F186" s="1647"/>
      <c r="G186" s="1648"/>
      <c r="H186" s="1648"/>
      <c r="I186" s="1648"/>
      <c r="J186" s="1649"/>
      <c r="K186" s="1650"/>
      <c r="L186" s="1651"/>
      <c r="N186" s="1644"/>
      <c r="O186" s="256"/>
      <c r="P186" s="1645"/>
      <c r="Q186" s="1646"/>
      <c r="R186" s="1647"/>
      <c r="S186" s="1647"/>
      <c r="T186" s="1647"/>
      <c r="U186" s="1648"/>
      <c r="V186" s="1649"/>
      <c r="W186" s="1650"/>
      <c r="X186" s="1651"/>
      <c r="Z186" s="1644"/>
      <c r="AA186" s="256"/>
      <c r="AB186" s="1645"/>
      <c r="AC186" s="1646"/>
      <c r="AD186" s="1647"/>
      <c r="AE186" s="1648"/>
      <c r="AF186" s="1648"/>
      <c r="AG186" s="1648"/>
      <c r="AH186" s="1649"/>
      <c r="AI186" s="1650"/>
      <c r="AJ186" s="1651"/>
      <c r="AL186"/>
      <c r="AM186"/>
      <c r="AN186" s="2"/>
      <c r="AO186"/>
      <c r="AP186"/>
      <c r="AQ186" s="2"/>
      <c r="AR186" s="2"/>
      <c r="AS186" s="2"/>
      <c r="AT186" s="2"/>
      <c r="AU186" s="2"/>
      <c r="AV186" s="2"/>
      <c r="AW186" s="2"/>
      <c r="AX186" s="2"/>
      <c r="AY186" s="2"/>
      <c r="AZ186" s="2"/>
      <c r="BA186" s="2"/>
      <c r="BB186" s="2"/>
      <c r="BC186" s="2"/>
      <c r="BD186" s="2"/>
      <c r="BE186" s="2"/>
      <c r="BF186" s="2"/>
      <c r="BG186" s="2"/>
      <c r="BH186" s="2"/>
      <c r="BI186" s="2"/>
      <c r="BJ186" s="2"/>
      <c r="BK186" s="2"/>
      <c r="BL186" s="2"/>
      <c r="BM186" s="2"/>
      <c r="BN186" s="2"/>
      <c r="BO186" s="2"/>
      <c r="BP186" s="2"/>
      <c r="BQ186" s="2"/>
      <c r="BR186" s="2"/>
      <c r="BS186" s="2"/>
      <c r="BT186" s="2"/>
      <c r="BU186" s="2"/>
      <c r="BV186" s="2"/>
      <c r="BW186" s="2"/>
      <c r="BX186" s="2"/>
      <c r="BY186" s="2"/>
      <c r="BZ186" s="2"/>
      <c r="CA186" s="2"/>
      <c r="CB186" s="2"/>
      <c r="CC186" s="2"/>
      <c r="CD186" s="2"/>
      <c r="CE186" s="2"/>
      <c r="CF186" s="2"/>
      <c r="CG186" s="2"/>
      <c r="CH186" s="2"/>
      <c r="CI186" s="2"/>
      <c r="CJ186" s="2"/>
      <c r="CK186" s="2"/>
      <c r="CL186" s="2"/>
      <c r="CM186" s="2"/>
      <c r="CN186" s="2"/>
      <c r="CO186" s="2"/>
      <c r="CP186" s="2"/>
      <c r="CQ186" s="2"/>
      <c r="CR186" s="2"/>
      <c r="CS186" s="2"/>
      <c r="CT186" s="2"/>
      <c r="CU186" s="2"/>
      <c r="CV186" s="2"/>
      <c r="CW186" s="2"/>
      <c r="CX186" s="2"/>
      <c r="CY186" s="2"/>
      <c r="CZ186" s="2"/>
      <c r="DA186" s="2"/>
      <c r="DB186" s="2"/>
      <c r="DC186" s="2"/>
      <c r="DD186" s="2"/>
      <c r="DE186" s="2"/>
      <c r="DF186" s="2"/>
      <c r="DG186" s="2"/>
      <c r="DH186" s="2"/>
      <c r="DI186" s="2"/>
      <c r="DJ186" s="2"/>
      <c r="DK186" s="2"/>
      <c r="DL186" s="2"/>
      <c r="DM186" s="2"/>
      <c r="DN186" s="2"/>
      <c r="DO186" s="2"/>
      <c r="DP186" s="6">
        <v>1</v>
      </c>
      <c r="DQ186" s="268"/>
      <c r="DR186" s="268"/>
    </row>
    <row r="187" spans="1:122" s="1" customFormat="1" ht="15.75">
      <c r="A187"/>
      <c r="B187" s="1644"/>
      <c r="C187" s="256"/>
      <c r="D187" s="1652"/>
      <c r="E187" s="1652"/>
      <c r="F187" s="1645"/>
      <c r="G187" s="1648"/>
      <c r="H187" s="1648"/>
      <c r="I187" s="1648"/>
      <c r="J187" s="1649"/>
      <c r="K187" s="1650"/>
      <c r="L187" s="1653"/>
      <c r="M187"/>
      <c r="N187" s="1644"/>
      <c r="O187" s="256"/>
      <c r="P187" s="1652"/>
      <c r="Q187" s="1652"/>
      <c r="R187" s="1645"/>
      <c r="S187" s="1645"/>
      <c r="T187" s="1645"/>
      <c r="U187" s="1648"/>
      <c r="V187" s="1649"/>
      <c r="W187" s="1650"/>
      <c r="X187" s="1653"/>
      <c r="Y187"/>
      <c r="Z187" s="1644"/>
      <c r="AA187" s="256"/>
      <c r="AB187" s="1652"/>
      <c r="AC187" s="1652"/>
      <c r="AD187" s="1645"/>
      <c r="AE187" s="1648"/>
      <c r="AF187" s="1648"/>
      <c r="AG187" s="1648"/>
      <c r="AH187" s="1649"/>
      <c r="AI187" s="1650"/>
      <c r="AJ187" s="1653"/>
      <c r="AK187"/>
      <c r="AL187"/>
      <c r="AM187"/>
      <c r="AN187" s="2"/>
      <c r="AO187"/>
      <c r="AP187"/>
      <c r="AQ187" s="2"/>
      <c r="AR187" s="2"/>
      <c r="AS187" s="2"/>
      <c r="AT187" s="2"/>
      <c r="AU187" s="2"/>
      <c r="AV187" s="2"/>
      <c r="AW187" s="2"/>
      <c r="AX187" s="2"/>
      <c r="AY187" s="2"/>
      <c r="AZ187" s="2"/>
      <c r="BA187" s="2"/>
      <c r="BB187" s="2"/>
      <c r="BC187" s="2"/>
      <c r="BD187" s="2"/>
      <c r="BE187" s="2"/>
      <c r="BF187" s="2"/>
      <c r="BG187" s="2"/>
      <c r="BH187" s="2"/>
      <c r="BI187" s="2"/>
      <c r="BJ187" s="2"/>
      <c r="BK187" s="2"/>
      <c r="BL187" s="2"/>
      <c r="BM187" s="2"/>
      <c r="BN187" s="2"/>
      <c r="BO187" s="2"/>
      <c r="BP187" s="2"/>
      <c r="BQ187" s="2"/>
      <c r="BR187" s="2"/>
      <c r="BS187" s="2"/>
      <c r="BT187" s="2"/>
      <c r="BU187" s="2"/>
      <c r="BV187" s="2"/>
      <c r="BW187" s="2"/>
      <c r="BX187" s="2"/>
      <c r="BY187" s="2"/>
      <c r="BZ187" s="2"/>
      <c r="CA187" s="2"/>
      <c r="CB187" s="2"/>
      <c r="CC187" s="2"/>
      <c r="CD187" s="2"/>
      <c r="CE187" s="2"/>
      <c r="CF187" s="2"/>
      <c r="CG187" s="2"/>
      <c r="CH187" s="2"/>
      <c r="CI187" s="2"/>
      <c r="CJ187" s="2"/>
      <c r="CK187" s="2"/>
      <c r="CL187" s="2"/>
      <c r="CM187" s="2"/>
      <c r="CN187" s="2"/>
      <c r="CO187" s="2"/>
      <c r="CP187" s="2"/>
      <c r="CQ187" s="2"/>
      <c r="CR187" s="2"/>
      <c r="CS187" s="2"/>
      <c r="CT187" s="2"/>
      <c r="CU187" s="2"/>
      <c r="CV187" s="2"/>
      <c r="CW187" s="2"/>
      <c r="CX187" s="2"/>
      <c r="CY187" s="2"/>
      <c r="CZ187" s="2"/>
      <c r="DA187" s="2"/>
      <c r="DB187" s="2"/>
      <c r="DC187" s="2"/>
      <c r="DD187" s="2"/>
      <c r="DE187" s="2"/>
      <c r="DF187" s="2"/>
      <c r="DG187" s="2"/>
      <c r="DH187" s="2"/>
      <c r="DI187" s="2"/>
      <c r="DJ187" s="2"/>
      <c r="DK187" s="2"/>
      <c r="DL187" s="2"/>
      <c r="DM187" s="2"/>
      <c r="DN187" s="2"/>
      <c r="DO187" s="2"/>
      <c r="DP187" s="6">
        <v>1</v>
      </c>
      <c r="DQ187" s="268"/>
      <c r="DR187" s="268"/>
    </row>
    <row r="188" spans="1:122" s="1" customFormat="1" ht="15.75">
      <c r="A188"/>
      <c r="B188" s="1644"/>
      <c r="C188" s="256"/>
      <c r="D188" s="1645"/>
      <c r="E188" s="1646"/>
      <c r="F188" s="1647"/>
      <c r="G188" s="1648"/>
      <c r="H188" s="1648"/>
      <c r="I188" s="1648"/>
      <c r="J188" s="1649"/>
      <c r="K188" s="1650"/>
      <c r="L188" s="1651"/>
      <c r="M188"/>
      <c r="N188" s="1644"/>
      <c r="O188" s="256"/>
      <c r="P188" s="1645"/>
      <c r="Q188" s="1646"/>
      <c r="R188" s="1647"/>
      <c r="S188" s="1647"/>
      <c r="T188" s="1647"/>
      <c r="U188" s="1648"/>
      <c r="V188" s="1649"/>
      <c r="W188" s="1650"/>
      <c r="X188" s="1651"/>
      <c r="Y188"/>
      <c r="Z188" s="1644"/>
      <c r="AA188" s="256"/>
      <c r="AB188" s="1645"/>
      <c r="AC188" s="1646"/>
      <c r="AD188" s="1647"/>
      <c r="AE188" s="1648"/>
      <c r="AF188" s="1648"/>
      <c r="AG188" s="1648"/>
      <c r="AH188" s="1649"/>
      <c r="AI188" s="1650"/>
      <c r="AJ188" s="1651"/>
      <c r="AK188"/>
      <c r="AL188"/>
      <c r="AM188"/>
      <c r="AN188" s="2"/>
      <c r="AO188"/>
      <c r="AP188"/>
      <c r="AQ188" s="2"/>
      <c r="AR188" s="2"/>
      <c r="AS188" s="2"/>
      <c r="AT188" s="2"/>
      <c r="AU188" s="2"/>
      <c r="AV188" s="2"/>
      <c r="AW188" s="2"/>
      <c r="AX188" s="2"/>
      <c r="AY188" s="2"/>
      <c r="AZ188" s="2"/>
      <c r="BA188" s="2"/>
      <c r="BB188" s="2"/>
      <c r="BC188" s="2"/>
      <c r="BD188" s="2"/>
      <c r="BE188" s="2"/>
      <c r="BF188" s="2"/>
      <c r="BG188" s="2"/>
      <c r="BH188" s="2"/>
      <c r="BI188" s="2"/>
      <c r="BJ188" s="2"/>
      <c r="BK188" s="2"/>
      <c r="BL188" s="2"/>
      <c r="BM188" s="2"/>
      <c r="BN188" s="2"/>
      <c r="BO188" s="2"/>
      <c r="BP188" s="2"/>
      <c r="BQ188" s="2"/>
      <c r="BR188" s="2"/>
      <c r="BS188" s="2"/>
      <c r="BT188" s="2"/>
      <c r="BU188" s="2"/>
      <c r="BV188" s="2"/>
      <c r="BW188" s="2"/>
      <c r="BX188" s="2"/>
      <c r="BY188" s="2"/>
      <c r="BZ188" s="2"/>
      <c r="CA188" s="2"/>
      <c r="CB188" s="2"/>
      <c r="CC188" s="2"/>
      <c r="CD188" s="2"/>
      <c r="CE188" s="2"/>
      <c r="CF188" s="2"/>
      <c r="CG188" s="2"/>
      <c r="CH188" s="2"/>
      <c r="CI188" s="2"/>
      <c r="CJ188" s="2"/>
      <c r="CK188" s="2"/>
      <c r="CL188" s="2"/>
      <c r="CM188" s="2"/>
      <c r="CN188" s="2"/>
      <c r="CO188" s="2"/>
      <c r="CP188" s="2"/>
      <c r="CQ188" s="2"/>
      <c r="CR188" s="2"/>
      <c r="CS188" s="2"/>
      <c r="CT188" s="2"/>
      <c r="CU188" s="2"/>
      <c r="CV188" s="2"/>
      <c r="CW188" s="2"/>
      <c r="CX188" s="2"/>
      <c r="CY188" s="2"/>
      <c r="CZ188" s="2"/>
      <c r="DA188" s="2"/>
      <c r="DB188" s="2"/>
      <c r="DC188" s="2"/>
      <c r="DD188" s="2"/>
      <c r="DE188" s="2"/>
      <c r="DF188" s="2"/>
      <c r="DG188" s="2"/>
      <c r="DH188" s="2"/>
      <c r="DI188" s="2"/>
      <c r="DJ188" s="2"/>
      <c r="DK188" s="2"/>
      <c r="DL188" s="2"/>
      <c r="DM188" s="2"/>
      <c r="DN188" s="2"/>
      <c r="DO188" s="2"/>
      <c r="DP188" s="6">
        <v>1</v>
      </c>
      <c r="DQ188" s="268"/>
      <c r="DR188" s="268"/>
    </row>
    <row r="189" spans="1:122" s="1" customFormat="1" ht="15.75">
      <c r="A189"/>
      <c r="B189" s="1644"/>
      <c r="C189" s="256"/>
      <c r="D189" s="1652"/>
      <c r="E189" s="1652"/>
      <c r="F189" s="1645"/>
      <c r="G189" s="1648"/>
      <c r="H189" s="1648"/>
      <c r="I189" s="1648"/>
      <c r="J189" s="1649"/>
      <c r="K189" s="1650"/>
      <c r="L189" s="1653"/>
      <c r="M189"/>
      <c r="N189" s="1644"/>
      <c r="O189" s="256"/>
      <c r="P189" s="1652"/>
      <c r="Q189" s="1652"/>
      <c r="R189" s="1645"/>
      <c r="S189" s="1645"/>
      <c r="T189" s="1645"/>
      <c r="U189" s="1648"/>
      <c r="V189" s="1649"/>
      <c r="W189" s="1650"/>
      <c r="X189" s="1653"/>
      <c r="Y189"/>
      <c r="Z189" s="1644"/>
      <c r="AA189" s="256"/>
      <c r="AB189" s="1652"/>
      <c r="AC189" s="1652"/>
      <c r="AD189" s="1645"/>
      <c r="AE189" s="1648"/>
      <c r="AF189" s="1648"/>
      <c r="AG189" s="1648"/>
      <c r="AH189" s="1649"/>
      <c r="AI189" s="1650"/>
      <c r="AJ189" s="1653"/>
      <c r="AK189"/>
      <c r="AL189"/>
      <c r="AM189"/>
      <c r="AN189" s="2"/>
      <c r="AO189"/>
      <c r="AP189"/>
      <c r="AQ189" s="2"/>
      <c r="AR189" s="2"/>
      <c r="AS189" s="2"/>
      <c r="AT189" s="2"/>
      <c r="AU189" s="2"/>
      <c r="AV189" s="2"/>
      <c r="AW189" s="2"/>
      <c r="AX189" s="2"/>
      <c r="AY189" s="2"/>
      <c r="AZ189" s="2"/>
      <c r="BA189" s="2"/>
      <c r="BB189" s="2"/>
      <c r="BC189" s="2"/>
      <c r="BD189" s="2"/>
      <c r="BE189" s="2"/>
      <c r="BF189" s="2"/>
      <c r="BG189" s="2"/>
      <c r="BH189" s="2"/>
      <c r="BI189" s="2"/>
      <c r="BJ189" s="2"/>
      <c r="BK189" s="2"/>
      <c r="BL189" s="2"/>
      <c r="BM189" s="2"/>
      <c r="BN189" s="2"/>
      <c r="BO189" s="2"/>
      <c r="BP189" s="2"/>
      <c r="BQ189" s="2"/>
      <c r="BR189" s="2"/>
      <c r="BS189" s="2"/>
      <c r="BT189" s="2"/>
      <c r="BU189" s="2"/>
      <c r="BV189" s="2"/>
      <c r="BW189" s="2"/>
      <c r="BX189" s="2"/>
      <c r="BY189" s="2"/>
      <c r="BZ189" s="2"/>
      <c r="CA189" s="2"/>
      <c r="CB189" s="2"/>
      <c r="CC189" s="2"/>
      <c r="CD189" s="2"/>
      <c r="CE189" s="2"/>
      <c r="CF189" s="2"/>
      <c r="CG189" s="2"/>
      <c r="CH189" s="2"/>
      <c r="CI189" s="2"/>
      <c r="CJ189" s="2"/>
      <c r="CK189" s="2"/>
      <c r="CL189" s="2"/>
      <c r="CM189" s="2"/>
      <c r="CN189" s="2"/>
      <c r="CO189" s="2"/>
      <c r="CP189" s="2"/>
      <c r="CQ189" s="2"/>
      <c r="CR189" s="2"/>
      <c r="CS189" s="2"/>
      <c r="CT189" s="2"/>
      <c r="CU189" s="2"/>
      <c r="CV189" s="2"/>
      <c r="CW189" s="2"/>
      <c r="CX189" s="2"/>
      <c r="CY189" s="2"/>
      <c r="CZ189" s="2"/>
      <c r="DA189" s="2"/>
      <c r="DB189" s="2"/>
      <c r="DC189" s="2"/>
      <c r="DD189" s="2"/>
      <c r="DE189" s="2"/>
      <c r="DF189" s="2"/>
      <c r="DG189" s="2"/>
      <c r="DH189" s="2"/>
      <c r="DI189" s="2"/>
      <c r="DJ189" s="2"/>
      <c r="DK189" s="2"/>
      <c r="DL189" s="2"/>
      <c r="DM189" s="2"/>
      <c r="DN189" s="2"/>
      <c r="DO189" s="2"/>
      <c r="DP189" s="6">
        <v>1</v>
      </c>
      <c r="DQ189" s="268"/>
      <c r="DR189" s="268"/>
    </row>
    <row r="190" spans="1:122" s="1" customFormat="1" ht="15.75">
      <c r="A190"/>
      <c r="B190" s="1644"/>
      <c r="C190" s="256"/>
      <c r="D190" s="1645"/>
      <c r="E190" s="1646"/>
      <c r="F190" s="1647"/>
      <c r="G190" s="1648"/>
      <c r="H190" s="1648"/>
      <c r="I190" s="1648"/>
      <c r="J190" s="1649"/>
      <c r="K190" s="1650"/>
      <c r="L190" s="1651"/>
      <c r="M190"/>
      <c r="N190" s="1644"/>
      <c r="O190" s="256"/>
      <c r="P190" s="1645"/>
      <c r="Q190" s="1646"/>
      <c r="R190" s="1647"/>
      <c r="S190" s="1647"/>
      <c r="T190" s="1647"/>
      <c r="U190" s="1648"/>
      <c r="V190" s="1649"/>
      <c r="W190" s="1650"/>
      <c r="X190" s="1651"/>
      <c r="Y190"/>
      <c r="Z190" s="1644"/>
      <c r="AA190" s="256"/>
      <c r="AB190" s="1645"/>
      <c r="AC190" s="1646"/>
      <c r="AD190" s="1647"/>
      <c r="AE190" s="1648"/>
      <c r="AF190" s="1648"/>
      <c r="AG190" s="1648"/>
      <c r="AH190" s="1649"/>
      <c r="AI190" s="1650"/>
      <c r="AJ190" s="1651"/>
      <c r="AK190"/>
      <c r="AL190"/>
      <c r="AM190"/>
      <c r="AN190" s="2"/>
      <c r="AO190"/>
      <c r="AP190"/>
      <c r="AQ190" s="2"/>
      <c r="AR190" s="2"/>
      <c r="AS190" s="2"/>
      <c r="AT190" s="2"/>
      <c r="AU190" s="2"/>
      <c r="AV190" s="2"/>
      <c r="AW190" s="2"/>
      <c r="AX190" s="2"/>
      <c r="AY190" s="2"/>
      <c r="AZ190" s="2"/>
      <c r="BA190" s="2"/>
      <c r="BB190" s="2"/>
      <c r="BC190" s="2"/>
      <c r="BD190" s="2"/>
      <c r="BE190" s="2"/>
      <c r="BF190" s="2"/>
      <c r="BG190" s="2"/>
      <c r="BH190" s="2"/>
      <c r="BI190" s="2"/>
      <c r="BJ190" s="2"/>
      <c r="BK190" s="2"/>
      <c r="BL190" s="2"/>
      <c r="BM190" s="2"/>
      <c r="BN190" s="2"/>
      <c r="BO190" s="2"/>
      <c r="BP190" s="2"/>
      <c r="BQ190" s="2"/>
      <c r="BR190" s="2"/>
      <c r="BS190" s="2"/>
      <c r="BT190" s="2"/>
      <c r="BU190" s="2"/>
      <c r="BV190" s="2"/>
      <c r="BW190" s="2"/>
      <c r="BX190" s="2"/>
      <c r="BY190" s="2"/>
      <c r="BZ190" s="2"/>
      <c r="CA190" s="2"/>
      <c r="CB190" s="2"/>
      <c r="CC190" s="2"/>
      <c r="CD190" s="2"/>
      <c r="CE190" s="2"/>
      <c r="CF190" s="2"/>
      <c r="CG190" s="2"/>
      <c r="CH190" s="2"/>
      <c r="CI190" s="2"/>
      <c r="CJ190" s="2"/>
      <c r="CK190" s="2"/>
      <c r="CL190" s="2"/>
      <c r="CM190" s="2"/>
      <c r="CN190" s="2"/>
      <c r="CO190" s="2"/>
      <c r="CP190" s="2"/>
      <c r="CQ190" s="2"/>
      <c r="CR190" s="2"/>
      <c r="CS190" s="2"/>
      <c r="CT190" s="2"/>
      <c r="CU190" s="2"/>
      <c r="CV190" s="2"/>
      <c r="CW190" s="2"/>
      <c r="CX190" s="2"/>
      <c r="CY190" s="2"/>
      <c r="CZ190" s="2"/>
      <c r="DA190" s="2"/>
      <c r="DB190" s="2"/>
      <c r="DC190" s="2"/>
      <c r="DD190" s="2"/>
      <c r="DE190" s="2"/>
      <c r="DF190" s="2"/>
      <c r="DG190" s="2"/>
      <c r="DH190" s="2"/>
      <c r="DI190" s="2"/>
      <c r="DJ190" s="2"/>
      <c r="DK190" s="2"/>
      <c r="DL190" s="2"/>
      <c r="DM190" s="2"/>
      <c r="DN190" s="2"/>
      <c r="DO190" s="2"/>
      <c r="DP190" s="6">
        <v>1</v>
      </c>
      <c r="DQ190" s="268"/>
      <c r="DR190" s="268"/>
    </row>
    <row r="191" spans="1:122" s="1" customFormat="1" ht="15.75">
      <c r="A191"/>
      <c r="B191" s="1644"/>
      <c r="C191" s="256"/>
      <c r="D191" s="1652"/>
      <c r="E191" s="1652"/>
      <c r="F191" s="1645"/>
      <c r="G191" s="1648"/>
      <c r="H191" s="1648"/>
      <c r="I191" s="1648"/>
      <c r="J191" s="1649"/>
      <c r="K191" s="1650"/>
      <c r="L191" s="1653"/>
      <c r="M191"/>
      <c r="N191" s="1644"/>
      <c r="O191" s="256"/>
      <c r="P191" s="1652"/>
      <c r="Q191" s="1652"/>
      <c r="R191" s="1645"/>
      <c r="S191" s="1645"/>
      <c r="T191" s="1645"/>
      <c r="U191" s="1648"/>
      <c r="V191" s="1649"/>
      <c r="W191" s="1650"/>
      <c r="X191" s="1653"/>
      <c r="Y191"/>
      <c r="Z191" s="1644"/>
      <c r="AA191" s="256"/>
      <c r="AB191" s="1652"/>
      <c r="AC191" s="1652"/>
      <c r="AD191" s="1645"/>
      <c r="AE191" s="1648"/>
      <c r="AF191" s="1648"/>
      <c r="AG191" s="1648"/>
      <c r="AH191" s="1649"/>
      <c r="AI191" s="1650"/>
      <c r="AJ191" s="1653"/>
      <c r="AK191"/>
      <c r="AL191"/>
      <c r="AM191"/>
      <c r="AN191" s="2"/>
      <c r="AO191"/>
      <c r="AP191"/>
      <c r="AQ191" s="2"/>
      <c r="AR191" s="2"/>
      <c r="AS191" s="2"/>
      <c r="AT191" s="2"/>
      <c r="AU191" s="2"/>
      <c r="AV191" s="2"/>
      <c r="AW191" s="2"/>
      <c r="AX191" s="2"/>
      <c r="AY191" s="2"/>
      <c r="AZ191" s="2"/>
      <c r="BA191" s="2"/>
      <c r="BB191" s="2"/>
      <c r="BC191" s="2"/>
      <c r="BD191" s="2"/>
      <c r="BE191" s="2"/>
      <c r="BF191" s="2"/>
      <c r="BG191" s="2"/>
      <c r="BH191" s="2"/>
      <c r="BI191" s="2"/>
      <c r="BJ191" s="2"/>
      <c r="BK191" s="2"/>
      <c r="BL191" s="2"/>
      <c r="BM191" s="2"/>
      <c r="BN191" s="2"/>
      <c r="BO191" s="2"/>
      <c r="BP191" s="2"/>
      <c r="BQ191" s="2"/>
      <c r="BR191" s="2"/>
      <c r="BS191" s="2"/>
      <c r="BT191" s="2"/>
      <c r="BU191" s="2"/>
      <c r="BV191" s="2"/>
      <c r="BW191" s="2"/>
      <c r="BX191" s="2"/>
      <c r="BY191" s="2"/>
      <c r="BZ191" s="2"/>
      <c r="CA191" s="2"/>
      <c r="CB191" s="2"/>
      <c r="CC191" s="2"/>
      <c r="CD191" s="2"/>
      <c r="CE191" s="2"/>
      <c r="CF191" s="2"/>
      <c r="CG191" s="2"/>
      <c r="CH191" s="2"/>
      <c r="CI191" s="2"/>
      <c r="CJ191" s="2"/>
      <c r="CK191" s="2"/>
      <c r="CL191" s="2"/>
      <c r="CM191" s="2"/>
      <c r="CN191" s="2"/>
      <c r="CO191" s="2"/>
      <c r="CP191" s="2"/>
      <c r="CQ191" s="2"/>
      <c r="CR191" s="2"/>
      <c r="CS191" s="2"/>
      <c r="CT191" s="2"/>
      <c r="CU191" s="2"/>
      <c r="CV191" s="2"/>
      <c r="CW191" s="2"/>
      <c r="CX191" s="2"/>
      <c r="CY191" s="2"/>
      <c r="CZ191" s="2"/>
      <c r="DA191" s="2"/>
      <c r="DB191" s="2"/>
      <c r="DC191" s="2"/>
      <c r="DD191" s="2"/>
      <c r="DE191" s="2"/>
      <c r="DF191" s="2"/>
      <c r="DG191" s="2"/>
      <c r="DH191" s="2"/>
      <c r="DI191" s="2"/>
      <c r="DJ191" s="2"/>
      <c r="DK191" s="2"/>
      <c r="DL191" s="2"/>
      <c r="DM191" s="2"/>
      <c r="DN191" s="2"/>
      <c r="DO191" s="2"/>
      <c r="DP191" s="6">
        <v>1</v>
      </c>
      <c r="DQ191" s="268"/>
      <c r="DR191" s="268"/>
    </row>
    <row r="192" spans="1:122" s="1" customFormat="1" ht="13.5" customHeight="1">
      <c r="A192"/>
      <c r="B192" s="1644"/>
      <c r="C192" s="256"/>
      <c r="D192" s="1645"/>
      <c r="E192" s="1646"/>
      <c r="F192" s="1647"/>
      <c r="G192" s="1648"/>
      <c r="H192" s="1648"/>
      <c r="I192" s="1648"/>
      <c r="J192" s="1649"/>
      <c r="K192" s="1650"/>
      <c r="L192" s="1651"/>
      <c r="M192"/>
      <c r="N192" s="1644"/>
      <c r="O192" s="256"/>
      <c r="P192" s="1645"/>
      <c r="Q192" s="1646"/>
      <c r="R192" s="1647"/>
      <c r="S192" s="1647"/>
      <c r="T192" s="1647"/>
      <c r="U192" s="1648"/>
      <c r="V192" s="1649"/>
      <c r="W192" s="1650"/>
      <c r="X192" s="1651"/>
      <c r="Y192"/>
      <c r="Z192" s="1644"/>
      <c r="AA192" s="256"/>
      <c r="AB192" s="1645"/>
      <c r="AC192" s="1646"/>
      <c r="AD192" s="1647"/>
      <c r="AE192" s="1648"/>
      <c r="AF192" s="1648"/>
      <c r="AG192" s="1648"/>
      <c r="AH192" s="1649"/>
      <c r="AI192" s="1650"/>
      <c r="AJ192" s="1651"/>
      <c r="AK192"/>
      <c r="AL192"/>
      <c r="AM192"/>
      <c r="AN192" s="2"/>
      <c r="AO192"/>
      <c r="AP192"/>
      <c r="AQ192" s="2"/>
      <c r="AR192" s="2"/>
      <c r="AS192" s="2"/>
      <c r="AT192" s="2"/>
      <c r="AU192" s="2"/>
      <c r="AV192" s="2"/>
      <c r="AW192" s="2"/>
      <c r="AX192" s="2"/>
      <c r="AY192" s="2"/>
      <c r="AZ192" s="2"/>
      <c r="BA192" s="2"/>
      <c r="BB192" s="2"/>
      <c r="BC192" s="2"/>
      <c r="BD192" s="2"/>
      <c r="BE192" s="2"/>
      <c r="BF192" s="2"/>
      <c r="BG192" s="2"/>
      <c r="BH192" s="2"/>
      <c r="BI192" s="2"/>
      <c r="BJ192" s="2"/>
      <c r="BK192" s="2"/>
      <c r="BL192" s="2"/>
      <c r="BM192" s="2"/>
      <c r="BN192" s="2"/>
      <c r="BO192" s="2"/>
      <c r="BP192" s="2"/>
      <c r="BQ192" s="2"/>
      <c r="BR192" s="2"/>
      <c r="BS192" s="2"/>
      <c r="BT192" s="2"/>
      <c r="BU192" s="2"/>
      <c r="BV192" s="2"/>
      <c r="BW192" s="2"/>
      <c r="BX192" s="2"/>
      <c r="BY192" s="2"/>
      <c r="BZ192" s="2"/>
      <c r="CA192" s="2"/>
      <c r="CB192" s="2"/>
      <c r="CC192" s="2"/>
      <c r="CD192" s="2"/>
      <c r="CE192" s="2"/>
      <c r="CF192" s="2"/>
      <c r="CG192" s="2"/>
      <c r="CH192" s="2"/>
      <c r="CI192" s="2"/>
      <c r="CJ192" s="2"/>
      <c r="CK192" s="2"/>
      <c r="CL192" s="2"/>
      <c r="CM192" s="2"/>
      <c r="CN192" s="2"/>
      <c r="CO192" s="2"/>
      <c r="CP192" s="2"/>
      <c r="CQ192" s="2"/>
      <c r="CR192" s="2"/>
      <c r="CS192" s="2"/>
      <c r="CT192" s="2"/>
      <c r="CU192" s="2"/>
      <c r="CV192" s="2"/>
      <c r="CW192" s="2"/>
      <c r="CX192" s="2"/>
      <c r="CY192" s="2"/>
      <c r="CZ192" s="2"/>
      <c r="DA192" s="2"/>
      <c r="DB192" s="2"/>
      <c r="DC192" s="2"/>
      <c r="DD192" s="2"/>
      <c r="DE192" s="2"/>
      <c r="DF192" s="2"/>
      <c r="DG192" s="2"/>
      <c r="DH192" s="2"/>
      <c r="DI192" s="2"/>
      <c r="DJ192" s="2"/>
      <c r="DK192" s="2"/>
      <c r="DL192" s="2"/>
      <c r="DM192" s="2"/>
      <c r="DN192" s="2"/>
      <c r="DO192" s="2"/>
      <c r="DP192" s="6">
        <v>1</v>
      </c>
      <c r="DQ192" s="268"/>
      <c r="DR192" s="268"/>
    </row>
    <row r="193" spans="2:122" s="1" customFormat="1" ht="15.75">
      <c r="B193" s="1644"/>
      <c r="C193" s="256"/>
      <c r="D193" s="1652"/>
      <c r="E193" s="1652"/>
      <c r="F193" s="1645"/>
      <c r="G193" s="1648"/>
      <c r="H193" s="1648"/>
      <c r="I193" s="1648"/>
      <c r="J193" s="1649"/>
      <c r="K193" s="1650"/>
      <c r="L193" s="1653"/>
      <c r="M193"/>
      <c r="N193" s="1644"/>
      <c r="O193" s="256"/>
      <c r="P193" s="1652"/>
      <c r="Q193" s="1652"/>
      <c r="R193" s="1645"/>
      <c r="S193" s="1645"/>
      <c r="T193" s="1645"/>
      <c r="U193" s="1648"/>
      <c r="V193" s="1649"/>
      <c r="W193" s="1650"/>
      <c r="X193" s="1653"/>
      <c r="Y193"/>
      <c r="Z193" s="1644"/>
      <c r="AA193" s="256"/>
      <c r="AB193" s="1652"/>
      <c r="AC193" s="1652"/>
      <c r="AD193" s="1645"/>
      <c r="AE193" s="1648"/>
      <c r="AF193" s="1648"/>
      <c r="AG193" s="1648"/>
      <c r="AH193" s="1649"/>
      <c r="AI193" s="1650"/>
      <c r="AJ193" s="1653"/>
      <c r="AK193"/>
      <c r="AL193"/>
      <c r="AM193"/>
      <c r="AN193" s="2"/>
      <c r="AO193"/>
      <c r="AP193"/>
      <c r="AQ193" s="2"/>
      <c r="AR193" s="2"/>
      <c r="AS193" s="2"/>
      <c r="AT193" s="2"/>
      <c r="AU193" s="2"/>
      <c r="AV193" s="2"/>
      <c r="AW193" s="2"/>
      <c r="AX193" s="2"/>
      <c r="AY193" s="2"/>
      <c r="AZ193" s="2"/>
      <c r="BA193" s="2"/>
      <c r="BB193" s="2"/>
      <c r="BC193" s="2"/>
      <c r="BD193" s="2"/>
      <c r="BE193" s="2"/>
      <c r="BF193" s="2"/>
      <c r="BG193" s="2"/>
      <c r="BH193" s="2"/>
      <c r="BI193" s="2"/>
      <c r="BJ193" s="2"/>
      <c r="BK193" s="2"/>
      <c r="BL193" s="2"/>
      <c r="BM193" s="2"/>
      <c r="BN193" s="2"/>
      <c r="BO193" s="2"/>
      <c r="BP193" s="2"/>
      <c r="BQ193" s="2"/>
      <c r="BR193" s="2"/>
      <c r="BS193" s="2"/>
      <c r="BT193" s="2"/>
      <c r="BU193" s="2"/>
      <c r="BV193" s="2"/>
      <c r="BW193" s="2"/>
      <c r="BX193" s="2"/>
      <c r="BY193" s="2"/>
      <c r="BZ193" s="2"/>
      <c r="CA193" s="2"/>
      <c r="CB193" s="2"/>
      <c r="CC193" s="2"/>
      <c r="CD193" s="2"/>
      <c r="CE193" s="2"/>
      <c r="CF193" s="2"/>
      <c r="CG193" s="2"/>
      <c r="CH193" s="2"/>
      <c r="CI193" s="2"/>
      <c r="CJ193" s="2"/>
      <c r="CK193" s="2"/>
      <c r="CL193" s="2"/>
      <c r="CM193" s="2"/>
      <c r="CN193" s="2"/>
      <c r="CO193" s="2"/>
      <c r="CP193" s="2"/>
      <c r="CQ193" s="2"/>
      <c r="CR193" s="2"/>
      <c r="CS193" s="2"/>
      <c r="CT193" s="2"/>
      <c r="CU193" s="2"/>
      <c r="CV193" s="2"/>
      <c r="CW193" s="2"/>
      <c r="CX193" s="2"/>
      <c r="CY193" s="2"/>
      <c r="CZ193" s="2"/>
      <c r="DA193" s="2"/>
      <c r="DB193" s="2"/>
      <c r="DC193" s="2"/>
      <c r="DD193" s="2"/>
      <c r="DE193" s="2"/>
      <c r="DF193" s="2"/>
      <c r="DG193" s="2"/>
      <c r="DH193" s="2"/>
      <c r="DI193" s="2"/>
      <c r="DJ193" s="2"/>
      <c r="DK193" s="2"/>
      <c r="DL193" s="2"/>
      <c r="DM193" s="2"/>
      <c r="DN193" s="2"/>
      <c r="DO193" s="2"/>
      <c r="DP193" s="6">
        <v>1</v>
      </c>
      <c r="DQ193" s="268"/>
      <c r="DR193" s="268"/>
    </row>
    <row r="194" spans="2:122" s="1" customFormat="1" ht="15.75">
      <c r="B194" s="1644"/>
      <c r="C194" s="256"/>
      <c r="D194" s="1645"/>
      <c r="E194" s="1646"/>
      <c r="F194" s="1647"/>
      <c r="G194" s="1648"/>
      <c r="H194" s="1648"/>
      <c r="I194" s="1648"/>
      <c r="J194" s="1649"/>
      <c r="K194" s="1650"/>
      <c r="L194" s="1651"/>
      <c r="M194"/>
      <c r="N194" s="1644"/>
      <c r="O194" s="256"/>
      <c r="P194" s="1645"/>
      <c r="Q194" s="1646"/>
      <c r="R194" s="1647"/>
      <c r="S194" s="1647"/>
      <c r="T194" s="1647"/>
      <c r="U194" s="1648"/>
      <c r="V194" s="1649"/>
      <c r="W194" s="1650"/>
      <c r="X194" s="1651"/>
      <c r="Y194"/>
      <c r="Z194" s="1644"/>
      <c r="AA194" s="256"/>
      <c r="AB194" s="1645"/>
      <c r="AC194" s="1646"/>
      <c r="AD194" s="1647"/>
      <c r="AE194" s="1648"/>
      <c r="AF194" s="1648"/>
      <c r="AG194" s="1648"/>
      <c r="AH194" s="1649"/>
      <c r="AI194" s="1650"/>
      <c r="AJ194" s="1651"/>
      <c r="AK194"/>
      <c r="AL194"/>
      <c r="AM194"/>
      <c r="AN194" s="2"/>
      <c r="AO194"/>
      <c r="AP194"/>
      <c r="AQ194" s="2"/>
      <c r="AR194" s="2"/>
      <c r="AS194" s="2"/>
      <c r="AT194" s="2"/>
      <c r="AU194" s="2"/>
      <c r="AV194" s="2"/>
      <c r="AW194" s="2"/>
      <c r="AX194" s="2"/>
      <c r="AY194" s="2"/>
      <c r="AZ194" s="2"/>
      <c r="BA194" s="2"/>
      <c r="BB194" s="2"/>
      <c r="BC194" s="2"/>
      <c r="BD194" s="2"/>
      <c r="BE194" s="2"/>
      <c r="BF194" s="2"/>
      <c r="BG194" s="2"/>
      <c r="BH194" s="2"/>
      <c r="BI194" s="2"/>
      <c r="BJ194" s="2"/>
      <c r="BK194" s="2"/>
      <c r="BL194" s="2"/>
      <c r="BM194" s="2"/>
      <c r="BN194" s="2"/>
      <c r="BO194" s="2"/>
      <c r="BP194" s="2"/>
      <c r="BQ194" s="2"/>
      <c r="BR194" s="2"/>
      <c r="BS194" s="2"/>
      <c r="BT194" s="2"/>
      <c r="BU194" s="2"/>
      <c r="BV194" s="2"/>
      <c r="BW194" s="2"/>
      <c r="BX194" s="2"/>
      <c r="BY194" s="2"/>
      <c r="BZ194" s="2"/>
      <c r="CA194" s="2"/>
      <c r="CB194" s="2"/>
      <c r="CC194" s="2"/>
      <c r="CD194" s="2"/>
      <c r="CE194" s="2"/>
      <c r="CF194" s="2"/>
      <c r="CG194" s="2"/>
      <c r="CH194" s="2"/>
      <c r="CI194" s="2"/>
      <c r="CJ194" s="2"/>
      <c r="CK194" s="2"/>
      <c r="CL194" s="2"/>
      <c r="CM194" s="2"/>
      <c r="CN194" s="2"/>
      <c r="CO194" s="2"/>
      <c r="CP194" s="2"/>
      <c r="CQ194" s="2"/>
      <c r="CR194" s="2"/>
      <c r="CS194" s="2"/>
      <c r="CT194" s="2"/>
      <c r="CU194" s="2"/>
      <c r="CV194" s="2"/>
      <c r="CW194" s="2"/>
      <c r="CX194" s="2"/>
      <c r="CY194" s="2"/>
      <c r="CZ194" s="2"/>
      <c r="DA194" s="2"/>
      <c r="DB194" s="2"/>
      <c r="DC194" s="2"/>
      <c r="DD194" s="2"/>
      <c r="DE194" s="2"/>
      <c r="DF194" s="2"/>
      <c r="DG194" s="2"/>
      <c r="DH194" s="2"/>
      <c r="DI194" s="2"/>
      <c r="DJ194" s="2"/>
      <c r="DK194" s="2"/>
      <c r="DL194" s="2"/>
      <c r="DM194" s="2"/>
      <c r="DN194" s="2"/>
      <c r="DO194" s="2"/>
      <c r="DP194" s="6">
        <v>1</v>
      </c>
      <c r="DQ194" s="268"/>
      <c r="DR194" s="268"/>
    </row>
    <row r="195" spans="2:122" s="1" customFormat="1" ht="15.75">
      <c r="B195" s="1644"/>
      <c r="C195" s="256"/>
      <c r="D195" s="1652"/>
      <c r="E195" s="1652"/>
      <c r="F195" s="1645"/>
      <c r="G195" s="1648"/>
      <c r="H195" s="1648"/>
      <c r="I195" s="1648"/>
      <c r="J195" s="1649"/>
      <c r="K195" s="1650"/>
      <c r="L195" s="1653"/>
      <c r="M195"/>
      <c r="N195" s="1644"/>
      <c r="O195" s="256"/>
      <c r="P195" s="1652"/>
      <c r="Q195" s="1652"/>
      <c r="R195" s="1645"/>
      <c r="S195" s="1645"/>
      <c r="T195" s="1645"/>
      <c r="U195" s="1648"/>
      <c r="V195" s="1649"/>
      <c r="W195" s="1650"/>
      <c r="X195" s="1653"/>
      <c r="Y195"/>
      <c r="Z195" s="1644"/>
      <c r="AA195" s="256"/>
      <c r="AB195" s="1652"/>
      <c r="AC195" s="1652"/>
      <c r="AD195" s="1645"/>
      <c r="AE195" s="1648"/>
      <c r="AF195" s="1648"/>
      <c r="AG195" s="1648"/>
      <c r="AH195" s="1649"/>
      <c r="AI195" s="1650"/>
      <c r="AJ195" s="1653"/>
      <c r="AK195"/>
      <c r="AL195"/>
      <c r="AM195"/>
      <c r="AN195" s="2"/>
      <c r="AO195"/>
      <c r="AP195"/>
      <c r="AQ195" s="2"/>
      <c r="AR195" s="2"/>
      <c r="AS195" s="2"/>
      <c r="AT195" s="2"/>
      <c r="AU195" s="2"/>
      <c r="AV195" s="2"/>
      <c r="AW195" s="2"/>
      <c r="AX195" s="2"/>
      <c r="AY195" s="2"/>
      <c r="AZ195" s="2"/>
      <c r="BA195" s="2"/>
      <c r="BB195" s="2"/>
      <c r="BC195" s="2"/>
      <c r="BD195" s="2"/>
      <c r="BE195" s="2"/>
      <c r="BF195" s="2"/>
      <c r="BG195" s="2"/>
      <c r="BH195" s="2"/>
      <c r="BI195" s="2"/>
      <c r="BJ195" s="2"/>
      <c r="BK195" s="2"/>
      <c r="BL195" s="2"/>
      <c r="BM195" s="2"/>
      <c r="BN195" s="2"/>
      <c r="BO195" s="2"/>
      <c r="BP195" s="2"/>
      <c r="BQ195" s="2"/>
      <c r="BR195" s="2"/>
      <c r="BS195" s="2"/>
      <c r="BT195" s="2"/>
      <c r="BU195" s="2"/>
      <c r="BV195" s="2"/>
      <c r="BW195" s="2"/>
      <c r="BX195" s="2"/>
      <c r="BY195" s="2"/>
      <c r="BZ195" s="2"/>
      <c r="CA195" s="2"/>
      <c r="CB195" s="2"/>
      <c r="CC195" s="2"/>
      <c r="CD195" s="2"/>
      <c r="CE195" s="2"/>
      <c r="CF195" s="2"/>
      <c r="CG195" s="2"/>
      <c r="CH195" s="2"/>
      <c r="CI195" s="2"/>
      <c r="CJ195" s="2"/>
      <c r="CK195" s="2"/>
      <c r="CL195" s="2"/>
      <c r="CM195" s="2"/>
      <c r="CN195" s="2"/>
      <c r="CO195" s="2"/>
      <c r="CP195" s="2"/>
      <c r="CQ195" s="2"/>
      <c r="CR195" s="2"/>
      <c r="CS195" s="2"/>
      <c r="CT195" s="2"/>
      <c r="CU195" s="2"/>
      <c r="CV195" s="2"/>
      <c r="CW195" s="2"/>
      <c r="CX195" s="2"/>
      <c r="CY195" s="2"/>
      <c r="CZ195" s="2"/>
      <c r="DA195" s="2"/>
      <c r="DB195" s="2"/>
      <c r="DC195" s="2"/>
      <c r="DD195" s="2"/>
      <c r="DE195" s="2"/>
      <c r="DF195" s="2"/>
      <c r="DG195" s="2"/>
      <c r="DH195" s="2"/>
      <c r="DI195" s="2"/>
      <c r="DJ195" s="2"/>
      <c r="DK195" s="2"/>
      <c r="DL195" s="2"/>
      <c r="DM195" s="2"/>
      <c r="DN195" s="2"/>
      <c r="DO195" s="2"/>
      <c r="DP195" s="6">
        <v>1</v>
      </c>
      <c r="DQ195" s="268"/>
      <c r="DR195" s="268"/>
    </row>
    <row r="196" spans="2:122" s="1" customFormat="1" ht="15.75">
      <c r="B196" s="1644"/>
      <c r="C196" s="256"/>
      <c r="D196" s="1645"/>
      <c r="E196" s="1646"/>
      <c r="F196" s="1647"/>
      <c r="G196" s="1648"/>
      <c r="H196" s="1648"/>
      <c r="I196" s="1648"/>
      <c r="J196" s="1649"/>
      <c r="K196" s="1650"/>
      <c r="L196" s="1651"/>
      <c r="M196"/>
      <c r="N196" s="1644"/>
      <c r="O196" s="256"/>
      <c r="P196" s="1645"/>
      <c r="Q196" s="1646"/>
      <c r="R196" s="1647"/>
      <c r="S196" s="1647"/>
      <c r="T196" s="1647"/>
      <c r="U196" s="1648"/>
      <c r="V196" s="1649"/>
      <c r="W196" s="1650"/>
      <c r="X196" s="1651"/>
      <c r="Y196"/>
      <c r="Z196" s="1644"/>
      <c r="AA196" s="256"/>
      <c r="AB196" s="1645"/>
      <c r="AC196" s="1646"/>
      <c r="AD196" s="1647"/>
      <c r="AE196" s="1648"/>
      <c r="AF196" s="1648"/>
      <c r="AG196" s="1648"/>
      <c r="AH196" s="1649"/>
      <c r="AI196" s="1650"/>
      <c r="AJ196" s="1651"/>
      <c r="AK196"/>
      <c r="AL196"/>
      <c r="AM196"/>
      <c r="AN196" s="2"/>
      <c r="AO196"/>
      <c r="AP196"/>
      <c r="AQ196" s="2"/>
      <c r="AR196" s="2"/>
      <c r="AS196" s="2"/>
      <c r="AT196" s="2"/>
      <c r="AU196" s="2"/>
      <c r="AV196" s="2"/>
      <c r="AW196" s="2"/>
      <c r="AX196" s="2"/>
      <c r="AY196" s="2"/>
      <c r="AZ196" s="2"/>
      <c r="BA196" s="2"/>
      <c r="BB196" s="2"/>
      <c r="BC196" s="2"/>
      <c r="BD196" s="2"/>
      <c r="BE196" s="2"/>
      <c r="BF196" s="2"/>
      <c r="BG196" s="2"/>
      <c r="BH196" s="2"/>
      <c r="BI196" s="2"/>
      <c r="BJ196" s="2"/>
      <c r="BK196" s="2"/>
      <c r="BL196" s="2"/>
      <c r="BM196" s="2"/>
      <c r="BN196" s="2"/>
      <c r="BO196" s="2"/>
      <c r="BP196" s="2"/>
      <c r="BQ196" s="2"/>
      <c r="BR196" s="2"/>
      <c r="BS196" s="2"/>
      <c r="BT196" s="2"/>
      <c r="BU196" s="2"/>
      <c r="BV196" s="2"/>
      <c r="BW196" s="2"/>
      <c r="BX196" s="2"/>
      <c r="BY196" s="2"/>
      <c r="BZ196" s="2"/>
      <c r="CA196" s="2"/>
      <c r="CB196" s="2"/>
      <c r="CC196" s="2"/>
      <c r="CD196" s="2"/>
      <c r="CE196" s="2"/>
      <c r="CF196" s="2"/>
      <c r="CG196" s="2"/>
      <c r="CH196" s="2"/>
      <c r="CI196" s="2"/>
      <c r="CJ196" s="2"/>
      <c r="CK196" s="2"/>
      <c r="CL196" s="2"/>
      <c r="CM196" s="2"/>
      <c r="CN196" s="2"/>
      <c r="CO196" s="2"/>
      <c r="CP196" s="2"/>
      <c r="CQ196" s="2"/>
      <c r="CR196" s="2"/>
      <c r="CS196" s="2"/>
      <c r="CT196" s="2"/>
      <c r="CU196" s="2"/>
      <c r="CV196" s="2"/>
      <c r="CW196" s="2"/>
      <c r="CX196" s="2"/>
      <c r="CY196" s="2"/>
      <c r="CZ196" s="2"/>
      <c r="DA196" s="2"/>
      <c r="DB196" s="2"/>
      <c r="DC196" s="2"/>
      <c r="DD196" s="2"/>
      <c r="DE196" s="2"/>
      <c r="DF196" s="2"/>
      <c r="DG196" s="2"/>
      <c r="DH196" s="2"/>
      <c r="DI196" s="2"/>
      <c r="DJ196" s="2"/>
      <c r="DK196" s="2"/>
      <c r="DL196" s="2"/>
      <c r="DM196" s="2"/>
      <c r="DN196" s="2"/>
      <c r="DO196" s="2"/>
      <c r="DP196" s="6">
        <v>1</v>
      </c>
      <c r="DQ196" s="268"/>
      <c r="DR196" s="268"/>
    </row>
    <row r="197" spans="2:122" s="1" customFormat="1" ht="15.75">
      <c r="B197" s="1644"/>
      <c r="C197" s="256"/>
      <c r="D197" s="1652"/>
      <c r="E197" s="1652"/>
      <c r="F197" s="1645"/>
      <c r="G197" s="1648"/>
      <c r="H197" s="1648"/>
      <c r="I197" s="1648"/>
      <c r="J197" s="1649"/>
      <c r="K197" s="1650"/>
      <c r="L197" s="1653"/>
      <c r="M197"/>
      <c r="N197" s="1644"/>
      <c r="O197" s="256"/>
      <c r="P197" s="1652"/>
      <c r="Q197" s="1652"/>
      <c r="R197" s="1645"/>
      <c r="S197" s="1645"/>
      <c r="T197" s="1645"/>
      <c r="U197" s="1648"/>
      <c r="V197" s="1649"/>
      <c r="W197" s="1650"/>
      <c r="X197" s="1653"/>
      <c r="Y197"/>
      <c r="Z197" s="1644"/>
      <c r="AA197" s="256"/>
      <c r="AB197" s="1652"/>
      <c r="AC197" s="1652"/>
      <c r="AD197" s="1645"/>
      <c r="AE197" s="1648"/>
      <c r="AF197" s="1648"/>
      <c r="AG197" s="1648"/>
      <c r="AH197" s="1649"/>
      <c r="AI197" s="1650"/>
      <c r="AJ197" s="1653"/>
      <c r="AK197"/>
      <c r="AL197"/>
      <c r="AM197"/>
      <c r="AN197" s="2"/>
      <c r="AO197"/>
      <c r="AP197"/>
      <c r="AQ197" s="2"/>
      <c r="AR197" s="2"/>
      <c r="AS197" s="2"/>
      <c r="AT197" s="2"/>
      <c r="AU197" s="2"/>
      <c r="AV197" s="2"/>
      <c r="AW197" s="2"/>
      <c r="AX197" s="2"/>
      <c r="AY197" s="2"/>
      <c r="AZ197" s="2"/>
      <c r="BA197" s="2"/>
      <c r="BB197" s="2"/>
      <c r="BC197" s="2"/>
      <c r="BD197" s="2"/>
      <c r="BE197" s="2"/>
      <c r="BF197" s="2"/>
      <c r="BG197" s="2"/>
      <c r="BH197" s="2"/>
      <c r="BI197" s="2"/>
      <c r="BJ197" s="2"/>
      <c r="BK197" s="2"/>
      <c r="BL197" s="2"/>
      <c r="BM197" s="2"/>
      <c r="BN197" s="2"/>
      <c r="BO197" s="2"/>
      <c r="BP197" s="2"/>
      <c r="BQ197" s="2"/>
      <c r="BR197" s="2"/>
      <c r="BS197" s="2"/>
      <c r="BT197" s="2"/>
      <c r="BU197" s="2"/>
      <c r="BV197" s="2"/>
      <c r="BW197" s="2"/>
      <c r="BX197" s="2"/>
      <c r="BY197" s="2"/>
      <c r="BZ197" s="2"/>
      <c r="CA197" s="2"/>
      <c r="CB197" s="2"/>
      <c r="CC197" s="2"/>
      <c r="CD197" s="2"/>
      <c r="CE197" s="2"/>
      <c r="CF197" s="2"/>
      <c r="CG197" s="2"/>
      <c r="CH197" s="2"/>
      <c r="CI197" s="2"/>
      <c r="CJ197" s="2"/>
      <c r="CK197" s="2"/>
      <c r="CL197" s="2"/>
      <c r="CM197" s="2"/>
      <c r="CN197" s="2"/>
      <c r="CO197" s="2"/>
      <c r="CP197" s="2"/>
      <c r="CQ197" s="2"/>
      <c r="CR197" s="2"/>
      <c r="CS197" s="2"/>
      <c r="CT197" s="2"/>
      <c r="CU197" s="2"/>
      <c r="CV197" s="2"/>
      <c r="CW197" s="2"/>
      <c r="CX197" s="2"/>
      <c r="CY197" s="2"/>
      <c r="CZ197" s="2"/>
      <c r="DA197" s="2"/>
      <c r="DB197" s="2"/>
      <c r="DC197" s="2"/>
      <c r="DD197" s="2"/>
      <c r="DE197" s="2"/>
      <c r="DF197" s="2"/>
      <c r="DG197" s="2"/>
      <c r="DH197" s="2"/>
      <c r="DI197" s="2"/>
      <c r="DJ197" s="2"/>
      <c r="DK197" s="2"/>
      <c r="DL197" s="2"/>
      <c r="DM197" s="2"/>
      <c r="DN197" s="2"/>
      <c r="DO197" s="2"/>
      <c r="DP197" s="6">
        <v>1</v>
      </c>
      <c r="DQ197" s="268"/>
      <c r="DR197" s="268"/>
    </row>
    <row r="198" spans="2:122" s="1" customFormat="1" ht="15.75">
      <c r="B198" s="1644"/>
      <c r="C198" s="256"/>
      <c r="D198" s="1645"/>
      <c r="E198" s="1646"/>
      <c r="F198" s="1647"/>
      <c r="G198" s="1648"/>
      <c r="H198" s="1648"/>
      <c r="I198" s="1648"/>
      <c r="J198" s="1649"/>
      <c r="K198" s="1650"/>
      <c r="L198" s="1651"/>
      <c r="M198"/>
      <c r="N198" s="1644"/>
      <c r="O198" s="256"/>
      <c r="P198" s="1645"/>
      <c r="Q198" s="1646"/>
      <c r="R198" s="1647"/>
      <c r="S198" s="1647"/>
      <c r="T198" s="1647"/>
      <c r="U198" s="1648"/>
      <c r="V198" s="1649"/>
      <c r="W198" s="1650"/>
      <c r="X198" s="1651"/>
      <c r="Y198"/>
      <c r="Z198" s="1644"/>
      <c r="AA198" s="256"/>
      <c r="AB198" s="1645"/>
      <c r="AC198" s="1646"/>
      <c r="AD198" s="1647"/>
      <c r="AE198" s="1648"/>
      <c r="AF198" s="1648"/>
      <c r="AG198" s="1648"/>
      <c r="AH198" s="1649"/>
      <c r="AI198" s="1650"/>
      <c r="AJ198" s="1651"/>
      <c r="AK198"/>
      <c r="AL198"/>
      <c r="AM198"/>
      <c r="AN198" s="2"/>
      <c r="AO198"/>
      <c r="AP198"/>
      <c r="AQ198" s="2"/>
      <c r="AR198" s="2"/>
      <c r="AS198" s="2"/>
      <c r="AT198" s="2"/>
      <c r="AU198" s="2"/>
      <c r="AV198" s="2"/>
      <c r="AW198" s="2"/>
      <c r="AX198" s="2"/>
      <c r="AY198" s="2"/>
      <c r="AZ198" s="2"/>
      <c r="BA198" s="2"/>
      <c r="BB198" s="2"/>
      <c r="BC198" s="2"/>
      <c r="BD198" s="2"/>
      <c r="BE198" s="2"/>
      <c r="BF198" s="2"/>
      <c r="BG198" s="2"/>
      <c r="BH198" s="2"/>
      <c r="BI198" s="2"/>
      <c r="BJ198" s="2"/>
      <c r="BK198" s="2"/>
      <c r="BL198" s="2"/>
      <c r="BM198" s="2"/>
      <c r="BN198" s="2"/>
      <c r="BO198" s="2"/>
      <c r="BP198" s="2"/>
      <c r="BQ198" s="2"/>
      <c r="BR198" s="2"/>
      <c r="BS198" s="2"/>
      <c r="BT198" s="2"/>
      <c r="BU198" s="2"/>
      <c r="BV198" s="2"/>
      <c r="BW198" s="2"/>
      <c r="BX198" s="2"/>
      <c r="BY198" s="2"/>
      <c r="BZ198" s="2"/>
      <c r="CA198" s="2"/>
      <c r="CB198" s="2"/>
      <c r="CC198" s="2"/>
      <c r="CD198" s="2"/>
      <c r="CE198" s="2"/>
      <c r="CF198" s="2"/>
      <c r="CG198" s="2"/>
      <c r="CH198" s="2"/>
      <c r="CI198" s="2"/>
      <c r="CJ198" s="2"/>
      <c r="CK198" s="2"/>
      <c r="CL198" s="2"/>
      <c r="CM198" s="2"/>
      <c r="CN198" s="2"/>
      <c r="CO198" s="2"/>
      <c r="CP198" s="2"/>
      <c r="CQ198" s="2"/>
      <c r="CR198" s="2"/>
      <c r="CS198" s="2"/>
      <c r="CT198" s="2"/>
      <c r="CU198" s="2"/>
      <c r="CV198" s="2"/>
      <c r="CW198" s="2"/>
      <c r="CX198" s="2"/>
      <c r="CY198" s="2"/>
      <c r="CZ198" s="2"/>
      <c r="DA198" s="2"/>
      <c r="DB198" s="2"/>
      <c r="DC198" s="2"/>
      <c r="DD198" s="2"/>
      <c r="DE198" s="2"/>
      <c r="DF198" s="2"/>
      <c r="DG198" s="2"/>
      <c r="DH198" s="2"/>
      <c r="DI198" s="2"/>
      <c r="DJ198" s="2"/>
      <c r="DK198" s="2"/>
      <c r="DL198" s="2"/>
      <c r="DM198" s="2"/>
      <c r="DN198" s="2"/>
      <c r="DO198" s="2"/>
      <c r="DP198" s="6">
        <v>1</v>
      </c>
      <c r="DQ198" s="268"/>
      <c r="DR198" s="268"/>
    </row>
    <row r="199" spans="2:122" s="1" customFormat="1" ht="15.75">
      <c r="B199" s="1644"/>
      <c r="C199" s="256"/>
      <c r="D199" s="1652"/>
      <c r="E199" s="1652"/>
      <c r="F199" s="1645"/>
      <c r="G199" s="1648"/>
      <c r="H199" s="1648"/>
      <c r="I199" s="1648"/>
      <c r="J199" s="1649"/>
      <c r="K199" s="1650"/>
      <c r="L199" s="1653"/>
      <c r="M199"/>
      <c r="N199" s="1644"/>
      <c r="O199" s="256"/>
      <c r="P199" s="1652"/>
      <c r="Q199" s="1652"/>
      <c r="R199" s="1645"/>
      <c r="S199" s="1645"/>
      <c r="T199" s="1645"/>
      <c r="U199" s="1648"/>
      <c r="V199" s="1649"/>
      <c r="W199" s="1650"/>
      <c r="X199" s="1653"/>
      <c r="Y199"/>
      <c r="Z199" s="1644"/>
      <c r="AA199" s="256"/>
      <c r="AB199" s="1652"/>
      <c r="AC199" s="1652"/>
      <c r="AD199" s="1645"/>
      <c r="AE199" s="1648"/>
      <c r="AF199" s="1648"/>
      <c r="AG199" s="1648"/>
      <c r="AH199" s="1649"/>
      <c r="AI199" s="1650"/>
      <c r="AJ199" s="1653"/>
      <c r="AK199"/>
      <c r="AL199"/>
      <c r="AM199"/>
      <c r="AN199" s="2"/>
      <c r="AO199"/>
      <c r="AP199"/>
      <c r="AQ199" s="2"/>
      <c r="AR199" s="2"/>
      <c r="AS199" s="2"/>
      <c r="AT199" s="2"/>
      <c r="AU199" s="2"/>
      <c r="AV199" s="2"/>
      <c r="AW199" s="2"/>
      <c r="AX199" s="2"/>
      <c r="AY199" s="2"/>
      <c r="AZ199" s="2"/>
      <c r="BA199" s="2"/>
      <c r="BB199" s="2"/>
      <c r="BC199" s="2"/>
      <c r="BD199" s="2"/>
      <c r="BE199" s="2"/>
      <c r="BF199" s="2"/>
      <c r="BG199" s="2"/>
      <c r="BH199" s="2"/>
      <c r="BI199" s="2"/>
      <c r="BJ199" s="2"/>
      <c r="BK199" s="2"/>
      <c r="BL199" s="2"/>
      <c r="BM199" s="2"/>
      <c r="BN199" s="2"/>
      <c r="BO199" s="2"/>
      <c r="BP199" s="2"/>
      <c r="BQ199" s="2"/>
      <c r="BR199" s="2"/>
      <c r="BS199" s="2"/>
      <c r="BT199" s="2"/>
      <c r="BU199" s="2"/>
      <c r="BV199" s="2"/>
      <c r="BW199" s="2"/>
      <c r="BX199" s="2"/>
      <c r="BY199" s="2"/>
      <c r="BZ199" s="2"/>
      <c r="CA199" s="2"/>
      <c r="CB199" s="2"/>
      <c r="CC199" s="2"/>
      <c r="CD199" s="2"/>
      <c r="CE199" s="2"/>
      <c r="CF199" s="2"/>
      <c r="CG199" s="2"/>
      <c r="CH199" s="2"/>
      <c r="CI199" s="2"/>
      <c r="CJ199" s="2"/>
      <c r="CK199" s="2"/>
      <c r="CL199" s="2"/>
      <c r="CM199" s="2"/>
      <c r="CN199" s="2"/>
      <c r="CO199" s="2"/>
      <c r="CP199" s="2"/>
      <c r="CQ199" s="2"/>
      <c r="CR199" s="2"/>
      <c r="CS199" s="2"/>
      <c r="CT199" s="2"/>
      <c r="CU199" s="2"/>
      <c r="CV199" s="2"/>
      <c r="CW199" s="2"/>
      <c r="CX199" s="2"/>
      <c r="CY199" s="2"/>
      <c r="CZ199" s="2"/>
      <c r="DA199" s="2"/>
      <c r="DB199" s="2"/>
      <c r="DC199" s="2"/>
      <c r="DD199" s="2"/>
      <c r="DE199" s="2"/>
      <c r="DF199" s="2"/>
      <c r="DG199" s="2"/>
      <c r="DH199" s="2"/>
      <c r="DI199" s="2"/>
      <c r="DJ199" s="2"/>
      <c r="DK199" s="2"/>
      <c r="DL199" s="2"/>
      <c r="DM199" s="2"/>
      <c r="DN199" s="2"/>
      <c r="DO199" s="2"/>
      <c r="DP199" s="6">
        <v>1</v>
      </c>
      <c r="DQ199" s="268"/>
      <c r="DR199" s="268"/>
    </row>
    <row r="200" spans="2:122" s="1" customFormat="1" ht="15.75">
      <c r="B200" s="1644"/>
      <c r="C200" s="256"/>
      <c r="D200" s="1645"/>
      <c r="E200" s="1646"/>
      <c r="F200" s="1647"/>
      <c r="G200" s="1648"/>
      <c r="H200" s="1648"/>
      <c r="I200" s="1648"/>
      <c r="J200" s="1649"/>
      <c r="K200" s="1650"/>
      <c r="L200" s="1651"/>
      <c r="M200"/>
      <c r="N200" s="1644"/>
      <c r="O200" s="256"/>
      <c r="P200" s="1645"/>
      <c r="Q200" s="1646"/>
      <c r="R200" s="1647"/>
      <c r="S200" s="1647"/>
      <c r="T200" s="1647"/>
      <c r="U200" s="1648"/>
      <c r="V200" s="1649"/>
      <c r="W200" s="1650"/>
      <c r="X200" s="1651"/>
      <c r="Y200"/>
      <c r="Z200" s="1644"/>
      <c r="AA200" s="256"/>
      <c r="AB200" s="1645"/>
      <c r="AC200" s="1646"/>
      <c r="AD200" s="1647"/>
      <c r="AE200" s="1648"/>
      <c r="AF200" s="1648"/>
      <c r="AG200" s="1648"/>
      <c r="AH200" s="1649"/>
      <c r="AI200" s="1650"/>
      <c r="AJ200" s="1651"/>
      <c r="AK200"/>
      <c r="AL200"/>
      <c r="AM200"/>
      <c r="AN200" s="2"/>
      <c r="AO200"/>
      <c r="AP200"/>
      <c r="AQ200" s="2"/>
      <c r="AR200" s="2"/>
      <c r="AS200" s="2"/>
      <c r="AT200" s="2"/>
      <c r="AU200" s="2"/>
      <c r="AV200" s="2"/>
      <c r="AW200" s="2"/>
      <c r="AX200" s="2"/>
      <c r="AY200" s="2"/>
      <c r="AZ200" s="2"/>
      <c r="BA200" s="2"/>
      <c r="BB200" s="2"/>
      <c r="BC200" s="2"/>
      <c r="BD200" s="2"/>
      <c r="BE200" s="2"/>
      <c r="BF200" s="2"/>
      <c r="BG200" s="2"/>
      <c r="BH200" s="2"/>
      <c r="BI200" s="2"/>
      <c r="BJ200" s="2"/>
      <c r="BK200" s="2"/>
      <c r="BL200" s="2"/>
      <c r="BM200" s="2"/>
      <c r="BN200" s="2"/>
      <c r="BO200" s="2"/>
      <c r="BP200" s="2"/>
      <c r="BQ200" s="2"/>
      <c r="BR200" s="2"/>
      <c r="BS200" s="2"/>
      <c r="BT200" s="2"/>
      <c r="BU200" s="2"/>
      <c r="BV200" s="2"/>
      <c r="BW200" s="2"/>
      <c r="BX200" s="2"/>
      <c r="BY200" s="2"/>
      <c r="BZ200" s="2"/>
      <c r="CA200" s="2"/>
      <c r="CB200" s="2"/>
      <c r="CC200" s="2"/>
      <c r="CD200" s="2"/>
      <c r="CE200" s="2"/>
      <c r="CF200" s="2"/>
      <c r="CG200" s="2"/>
      <c r="CH200" s="2"/>
      <c r="CI200" s="2"/>
      <c r="CJ200" s="2"/>
      <c r="CK200" s="2"/>
      <c r="CL200" s="2"/>
      <c r="CM200" s="2"/>
      <c r="CN200" s="2"/>
      <c r="CO200" s="2"/>
      <c r="CP200" s="2"/>
      <c r="CQ200" s="2"/>
      <c r="CR200" s="2"/>
      <c r="CS200" s="2"/>
      <c r="CT200" s="2"/>
      <c r="CU200" s="2"/>
      <c r="CV200" s="2"/>
      <c r="CW200" s="2"/>
      <c r="CX200" s="2"/>
      <c r="CY200" s="2"/>
      <c r="CZ200" s="2"/>
      <c r="DA200" s="2"/>
      <c r="DB200" s="2"/>
      <c r="DC200" s="2"/>
      <c r="DD200" s="2"/>
      <c r="DE200" s="2"/>
      <c r="DF200" s="2"/>
      <c r="DG200" s="2"/>
      <c r="DH200" s="2"/>
      <c r="DI200" s="2"/>
      <c r="DJ200" s="2"/>
      <c r="DK200" s="2"/>
      <c r="DL200" s="2"/>
      <c r="DM200" s="2"/>
      <c r="DN200" s="2"/>
      <c r="DO200" s="2"/>
      <c r="DP200" s="6">
        <v>1</v>
      </c>
      <c r="DQ200" s="268"/>
      <c r="DR200" s="268"/>
    </row>
    <row r="201" spans="2:122" s="1" customFormat="1" ht="15.75">
      <c r="B201" s="1644"/>
      <c r="C201" s="256"/>
      <c r="D201" s="1652"/>
      <c r="E201" s="1652"/>
      <c r="F201" s="1645"/>
      <c r="G201" s="1648"/>
      <c r="H201" s="1648"/>
      <c r="I201" s="1648"/>
      <c r="J201" s="1649"/>
      <c r="K201" s="1650"/>
      <c r="L201" s="1653"/>
      <c r="M201"/>
      <c r="N201" s="1644"/>
      <c r="O201" s="256"/>
      <c r="P201" s="1652"/>
      <c r="Q201" s="1652"/>
      <c r="R201" s="1645"/>
      <c r="S201" s="1645"/>
      <c r="T201" s="1645"/>
      <c r="U201" s="1648"/>
      <c r="V201" s="1649"/>
      <c r="W201" s="1650"/>
      <c r="X201" s="1653"/>
      <c r="Y201"/>
      <c r="Z201" s="1644"/>
      <c r="AA201" s="256"/>
      <c r="AB201" s="1652"/>
      <c r="AC201" s="1652"/>
      <c r="AD201" s="1645"/>
      <c r="AE201" s="1648"/>
      <c r="AF201" s="1648"/>
      <c r="AG201" s="1648"/>
      <c r="AH201" s="1649"/>
      <c r="AI201" s="1650"/>
      <c r="AJ201" s="1653"/>
      <c r="AK201"/>
      <c r="AL201"/>
      <c r="AM201"/>
      <c r="AN201" s="2"/>
      <c r="AO201"/>
      <c r="AP201"/>
      <c r="AQ201" s="2"/>
      <c r="AR201" s="2"/>
      <c r="AS201" s="2"/>
      <c r="AT201" s="2"/>
      <c r="AU201" s="2"/>
      <c r="AV201" s="2"/>
      <c r="AW201" s="2"/>
      <c r="AX201" s="2"/>
      <c r="AY201" s="2"/>
      <c r="AZ201" s="2"/>
      <c r="BA201" s="2"/>
      <c r="BB201" s="2"/>
      <c r="BC201" s="2"/>
      <c r="BD201" s="2"/>
      <c r="BE201" s="2"/>
      <c r="BF201" s="2"/>
      <c r="BG201" s="2"/>
      <c r="BH201" s="2"/>
      <c r="BI201" s="2"/>
      <c r="BJ201" s="2"/>
      <c r="BK201" s="2"/>
      <c r="BL201" s="2"/>
      <c r="BM201" s="2"/>
      <c r="BN201" s="2"/>
      <c r="BO201" s="2"/>
      <c r="BP201" s="2"/>
      <c r="BQ201" s="2"/>
      <c r="BR201" s="2"/>
      <c r="BS201" s="2"/>
      <c r="BT201" s="2"/>
      <c r="BU201" s="2"/>
      <c r="BV201" s="2"/>
      <c r="BW201" s="2"/>
      <c r="BX201" s="2"/>
      <c r="BY201" s="2"/>
      <c r="BZ201" s="2"/>
      <c r="CA201" s="2"/>
      <c r="CB201" s="2"/>
      <c r="CC201" s="2"/>
      <c r="CD201" s="2"/>
      <c r="CE201" s="2"/>
      <c r="CF201" s="2"/>
      <c r="CG201" s="2"/>
      <c r="CH201" s="2"/>
      <c r="CI201" s="2"/>
      <c r="CJ201" s="2"/>
      <c r="CK201" s="2"/>
      <c r="CL201" s="2"/>
      <c r="CM201" s="2"/>
      <c r="CN201" s="2"/>
      <c r="CO201" s="2"/>
      <c r="CP201" s="2"/>
      <c r="CQ201" s="2"/>
      <c r="CR201" s="2"/>
      <c r="CS201" s="2"/>
      <c r="CT201" s="2"/>
      <c r="CU201" s="2"/>
      <c r="CV201" s="2"/>
      <c r="CW201" s="2"/>
      <c r="CX201" s="2"/>
      <c r="CY201" s="2"/>
      <c r="CZ201" s="2"/>
      <c r="DA201" s="2"/>
      <c r="DB201" s="2"/>
      <c r="DC201" s="2"/>
      <c r="DD201" s="2"/>
      <c r="DE201" s="2"/>
      <c r="DF201" s="2"/>
      <c r="DG201" s="2"/>
      <c r="DH201" s="2"/>
      <c r="DI201" s="2"/>
      <c r="DJ201" s="2"/>
      <c r="DK201" s="2"/>
      <c r="DL201" s="2"/>
      <c r="DM201" s="2"/>
      <c r="DN201" s="2"/>
      <c r="DO201" s="2"/>
      <c r="DP201" s="6">
        <v>1</v>
      </c>
      <c r="DQ201" s="268"/>
      <c r="DR201" s="268"/>
    </row>
    <row r="202" spans="2:122" s="1" customFormat="1" ht="15.75">
      <c r="B202" s="1644"/>
      <c r="C202" s="256"/>
      <c r="D202" s="1645"/>
      <c r="E202" s="1646"/>
      <c r="F202" s="1647"/>
      <c r="G202" s="1648"/>
      <c r="H202" s="1648"/>
      <c r="I202" s="1648"/>
      <c r="J202" s="1649"/>
      <c r="K202" s="1650"/>
      <c r="L202" s="1651"/>
      <c r="M202"/>
      <c r="N202" s="1644"/>
      <c r="O202" s="256"/>
      <c r="P202" s="1645"/>
      <c r="Q202" s="1646"/>
      <c r="R202" s="1647"/>
      <c r="S202" s="1647"/>
      <c r="T202" s="1647"/>
      <c r="U202" s="1648"/>
      <c r="V202" s="1649"/>
      <c r="W202" s="1650"/>
      <c r="X202" s="1651"/>
      <c r="Y202"/>
      <c r="Z202" s="1644"/>
      <c r="AA202" s="256"/>
      <c r="AB202" s="1645"/>
      <c r="AC202" s="1646"/>
      <c r="AD202" s="1647"/>
      <c r="AE202" s="1648"/>
      <c r="AF202" s="1648"/>
      <c r="AG202" s="1648"/>
      <c r="AH202" s="1649"/>
      <c r="AI202" s="1650"/>
      <c r="AJ202" s="1651"/>
      <c r="AK202"/>
      <c r="AL202"/>
      <c r="AM202"/>
      <c r="AN202" s="2"/>
      <c r="AO202"/>
      <c r="AP202"/>
      <c r="AQ202" s="2"/>
      <c r="AR202" s="2"/>
      <c r="AS202" s="2"/>
      <c r="AT202" s="2"/>
      <c r="AU202" s="2"/>
      <c r="AV202" s="2"/>
      <c r="AW202" s="2"/>
      <c r="AX202" s="2"/>
      <c r="AY202" s="2"/>
      <c r="AZ202" s="2"/>
      <c r="BA202" s="2"/>
      <c r="BB202" s="2"/>
      <c r="BC202" s="2"/>
      <c r="BD202" s="2"/>
      <c r="BE202" s="2"/>
      <c r="BF202" s="2"/>
      <c r="BG202" s="2"/>
      <c r="BH202" s="2"/>
      <c r="BI202" s="2"/>
      <c r="BJ202" s="2"/>
      <c r="BK202" s="2"/>
      <c r="BL202" s="2"/>
      <c r="BM202" s="2"/>
      <c r="BN202" s="2"/>
      <c r="BO202" s="2"/>
      <c r="BP202" s="2"/>
      <c r="BQ202" s="2"/>
      <c r="BR202" s="2"/>
      <c r="BS202" s="2"/>
      <c r="BT202" s="2"/>
      <c r="BU202" s="2"/>
      <c r="BV202" s="2"/>
      <c r="BW202" s="2"/>
      <c r="BX202" s="2"/>
      <c r="BY202" s="2"/>
      <c r="BZ202" s="2"/>
      <c r="CA202" s="2"/>
      <c r="CB202" s="2"/>
      <c r="CC202" s="2"/>
      <c r="CD202" s="2"/>
      <c r="CE202" s="2"/>
      <c r="CF202" s="2"/>
      <c r="CG202" s="2"/>
      <c r="CH202" s="2"/>
      <c r="CI202" s="2"/>
      <c r="CJ202" s="2"/>
      <c r="CK202" s="2"/>
      <c r="CL202" s="2"/>
      <c r="CM202" s="2"/>
      <c r="CN202" s="2"/>
      <c r="CO202" s="2"/>
      <c r="CP202" s="2"/>
      <c r="CQ202" s="2"/>
      <c r="CR202" s="2"/>
      <c r="CS202" s="2"/>
      <c r="CT202" s="2"/>
      <c r="CU202" s="2"/>
      <c r="CV202" s="2"/>
      <c r="CW202" s="2"/>
      <c r="CX202" s="2"/>
      <c r="CY202" s="2"/>
      <c r="CZ202" s="2"/>
      <c r="DA202" s="2"/>
      <c r="DB202" s="2"/>
      <c r="DC202" s="2"/>
      <c r="DD202" s="2"/>
      <c r="DE202" s="2"/>
      <c r="DF202" s="2"/>
      <c r="DG202" s="2"/>
      <c r="DH202" s="2"/>
      <c r="DI202" s="2"/>
      <c r="DJ202" s="2"/>
      <c r="DK202" s="2"/>
      <c r="DL202" s="2"/>
      <c r="DM202" s="2"/>
      <c r="DN202" s="2"/>
      <c r="DO202" s="2"/>
      <c r="DP202" s="6">
        <v>1</v>
      </c>
      <c r="DQ202" s="268"/>
      <c r="DR202" s="268"/>
    </row>
    <row r="203" spans="2:122" s="1" customFormat="1" ht="15.75">
      <c r="B203" s="1644"/>
      <c r="C203" s="256"/>
      <c r="D203" s="1652"/>
      <c r="E203" s="1652"/>
      <c r="F203" s="1645"/>
      <c r="G203" s="1648"/>
      <c r="H203" s="1648"/>
      <c r="I203" s="1648"/>
      <c r="J203" s="1649"/>
      <c r="K203" s="1650"/>
      <c r="L203" s="1653"/>
      <c r="M203"/>
      <c r="N203" s="1644"/>
      <c r="O203" s="256"/>
      <c r="P203" s="1652"/>
      <c r="Q203" s="1652"/>
      <c r="R203" s="1645"/>
      <c r="S203" s="1645"/>
      <c r="T203" s="1645"/>
      <c r="U203" s="1648"/>
      <c r="V203" s="1649"/>
      <c r="W203" s="1650"/>
      <c r="X203" s="1653"/>
      <c r="Y203"/>
      <c r="Z203" s="1644"/>
      <c r="AA203" s="256"/>
      <c r="AB203" s="1652"/>
      <c r="AC203" s="1652"/>
      <c r="AD203" s="1645"/>
      <c r="AE203" s="1648"/>
      <c r="AF203" s="1648"/>
      <c r="AG203" s="1648"/>
      <c r="AH203" s="1649"/>
      <c r="AI203" s="1650"/>
      <c r="AJ203" s="1653"/>
      <c r="AK203"/>
      <c r="AL203"/>
      <c r="AM203"/>
      <c r="AN203" s="2"/>
      <c r="AO203"/>
      <c r="AP203"/>
      <c r="AQ203" s="2"/>
      <c r="AR203" s="2"/>
      <c r="AS203" s="2"/>
      <c r="AT203" s="2"/>
      <c r="AU203" s="2"/>
      <c r="AV203" s="2"/>
      <c r="AW203" s="2"/>
      <c r="AX203" s="2"/>
      <c r="AY203" s="2"/>
      <c r="AZ203" s="2"/>
      <c r="BA203" s="2"/>
      <c r="BB203" s="2"/>
      <c r="BC203" s="2"/>
      <c r="BD203" s="2"/>
      <c r="BE203" s="2"/>
      <c r="BF203" s="2"/>
      <c r="BG203" s="2"/>
      <c r="BH203" s="2"/>
      <c r="BI203" s="2"/>
      <c r="BJ203" s="2"/>
      <c r="BK203" s="2"/>
      <c r="BL203" s="2"/>
      <c r="BM203" s="2"/>
      <c r="BN203" s="2"/>
      <c r="BO203" s="2"/>
      <c r="BP203" s="2"/>
      <c r="BQ203" s="2"/>
      <c r="BR203" s="2"/>
      <c r="BS203" s="2"/>
      <c r="BT203" s="2"/>
      <c r="BU203" s="2"/>
      <c r="BV203" s="2"/>
      <c r="BW203" s="2"/>
      <c r="BX203" s="2"/>
      <c r="BY203" s="2"/>
      <c r="BZ203" s="2"/>
      <c r="CA203" s="2"/>
      <c r="CB203" s="2"/>
      <c r="CC203" s="2"/>
      <c r="CD203" s="2"/>
      <c r="CE203" s="2"/>
      <c r="CF203" s="2"/>
      <c r="CG203" s="2"/>
      <c r="CH203" s="2"/>
      <c r="CI203" s="2"/>
      <c r="CJ203" s="2"/>
      <c r="CK203" s="2"/>
      <c r="CL203" s="2"/>
      <c r="CM203" s="2"/>
      <c r="CN203" s="2"/>
      <c r="CO203" s="2"/>
      <c r="CP203" s="2"/>
      <c r="CQ203" s="2"/>
      <c r="CR203" s="2"/>
      <c r="CS203" s="2"/>
      <c r="CT203" s="2"/>
      <c r="CU203" s="2"/>
      <c r="CV203" s="2"/>
      <c r="CW203" s="2"/>
      <c r="CX203" s="2"/>
      <c r="CY203" s="2"/>
      <c r="CZ203" s="2"/>
      <c r="DA203" s="2"/>
      <c r="DB203" s="2"/>
      <c r="DC203" s="2"/>
      <c r="DD203" s="2"/>
      <c r="DE203" s="2"/>
      <c r="DF203" s="2"/>
      <c r="DG203" s="2"/>
      <c r="DH203" s="2"/>
      <c r="DI203" s="2"/>
      <c r="DJ203" s="2"/>
      <c r="DK203" s="2"/>
      <c r="DL203" s="2"/>
      <c r="DM203" s="2"/>
      <c r="DN203" s="2"/>
      <c r="DO203" s="2"/>
      <c r="DP203" s="6">
        <v>1</v>
      </c>
      <c r="DQ203" s="268"/>
      <c r="DR203" s="268"/>
    </row>
    <row r="204" spans="2:122" s="1" customFormat="1" ht="15.75">
      <c r="B204" s="1644"/>
      <c r="C204" s="256"/>
      <c r="D204" s="1645"/>
      <c r="E204" s="1646"/>
      <c r="F204" s="1647"/>
      <c r="G204" s="1648"/>
      <c r="H204" s="1648"/>
      <c r="I204" s="1648"/>
      <c r="J204" s="1649"/>
      <c r="K204" s="1650"/>
      <c r="L204" s="1651"/>
      <c r="M204"/>
      <c r="N204" s="1644"/>
      <c r="O204" s="256"/>
      <c r="P204" s="1645"/>
      <c r="Q204" s="1646"/>
      <c r="R204" s="1647"/>
      <c r="S204" s="1647"/>
      <c r="T204" s="1647"/>
      <c r="U204" s="1648"/>
      <c r="V204" s="1649"/>
      <c r="W204" s="1650"/>
      <c r="X204" s="1651"/>
      <c r="Y204"/>
      <c r="Z204" s="1644"/>
      <c r="AA204" s="256"/>
      <c r="AB204" s="1645"/>
      <c r="AC204" s="1646"/>
      <c r="AD204" s="1647"/>
      <c r="AE204" s="1648"/>
      <c r="AF204" s="1648"/>
      <c r="AG204" s="1648"/>
      <c r="AH204" s="1649"/>
      <c r="AI204" s="1650"/>
      <c r="AJ204" s="1651"/>
      <c r="AK204"/>
      <c r="AL204"/>
      <c r="AM204"/>
      <c r="AN204" s="2"/>
      <c r="AO204"/>
      <c r="AP204"/>
      <c r="AQ204" s="2"/>
      <c r="AR204" s="2"/>
      <c r="AS204" s="2"/>
      <c r="AT204" s="2"/>
      <c r="AU204" s="2"/>
      <c r="AV204" s="2"/>
      <c r="AW204" s="2"/>
      <c r="AX204" s="2"/>
      <c r="AY204" s="2"/>
      <c r="AZ204" s="2"/>
      <c r="BA204" s="2"/>
      <c r="BB204" s="2"/>
      <c r="BC204" s="2"/>
      <c r="BD204" s="2"/>
      <c r="BE204" s="2"/>
      <c r="BF204" s="2"/>
      <c r="BG204" s="2"/>
      <c r="BH204" s="2"/>
      <c r="BI204" s="2"/>
      <c r="BJ204" s="2"/>
      <c r="BK204" s="2"/>
      <c r="BL204" s="2"/>
      <c r="BM204" s="2"/>
      <c r="BN204" s="2"/>
      <c r="BO204" s="2"/>
      <c r="BP204" s="2"/>
      <c r="BQ204" s="2"/>
      <c r="BR204" s="2"/>
      <c r="BS204" s="2"/>
      <c r="BT204" s="2"/>
      <c r="BU204" s="2"/>
      <c r="BV204" s="2"/>
      <c r="BW204" s="2"/>
      <c r="BX204" s="2"/>
      <c r="BY204" s="2"/>
      <c r="BZ204" s="2"/>
      <c r="CA204" s="2"/>
      <c r="CB204" s="2"/>
      <c r="CC204" s="2"/>
      <c r="CD204" s="2"/>
      <c r="CE204" s="2"/>
      <c r="CF204" s="2"/>
      <c r="CG204" s="2"/>
      <c r="CH204" s="2"/>
      <c r="CI204" s="2"/>
      <c r="CJ204" s="2"/>
      <c r="CK204" s="2"/>
      <c r="CL204" s="2"/>
      <c r="CM204" s="2"/>
      <c r="CN204" s="2"/>
      <c r="CO204" s="2"/>
      <c r="CP204" s="2"/>
      <c r="CQ204" s="2"/>
      <c r="CR204" s="2"/>
      <c r="CS204" s="2"/>
      <c r="CT204" s="2"/>
      <c r="CU204" s="2"/>
      <c r="CV204" s="2"/>
      <c r="CW204" s="2"/>
      <c r="CX204" s="2"/>
      <c r="CY204" s="2"/>
      <c r="CZ204" s="2"/>
      <c r="DA204" s="2"/>
      <c r="DB204" s="2"/>
      <c r="DC204" s="2"/>
      <c r="DD204" s="2"/>
      <c r="DE204" s="2"/>
      <c r="DF204" s="2"/>
      <c r="DG204" s="2"/>
      <c r="DH204" s="2"/>
      <c r="DI204" s="2"/>
      <c r="DJ204" s="2"/>
      <c r="DK204" s="2"/>
      <c r="DL204" s="2"/>
      <c r="DM204" s="2"/>
      <c r="DN204" s="2"/>
      <c r="DO204" s="2"/>
      <c r="DP204" s="6">
        <v>1</v>
      </c>
      <c r="DQ204" s="268"/>
      <c r="DR204" s="268"/>
    </row>
    <row r="205" spans="2:122" s="1" customFormat="1" ht="15.75">
      <c r="B205" s="1644"/>
      <c r="C205" s="256"/>
      <c r="D205" s="1652"/>
      <c r="E205" s="1652"/>
      <c r="F205" s="1645"/>
      <c r="G205" s="1648"/>
      <c r="H205" s="1648"/>
      <c r="I205" s="1648"/>
      <c r="J205" s="1649"/>
      <c r="K205" s="1650"/>
      <c r="L205" s="1653"/>
      <c r="M205"/>
      <c r="N205" s="1644"/>
      <c r="O205" s="256"/>
      <c r="P205" s="1652"/>
      <c r="Q205" s="1652"/>
      <c r="R205" s="1645"/>
      <c r="S205" s="1645"/>
      <c r="T205" s="1645"/>
      <c r="U205" s="1648"/>
      <c r="V205" s="1649"/>
      <c r="W205" s="1650"/>
      <c r="X205" s="1653"/>
      <c r="Y205"/>
      <c r="Z205" s="1644"/>
      <c r="AA205" s="256"/>
      <c r="AB205" s="1652"/>
      <c r="AC205" s="1652"/>
      <c r="AD205" s="1645"/>
      <c r="AE205" s="1648"/>
      <c r="AF205" s="1648"/>
      <c r="AG205" s="1648"/>
      <c r="AH205" s="1649"/>
      <c r="AI205" s="1650"/>
      <c r="AJ205" s="1653"/>
      <c r="AK205"/>
      <c r="AL205"/>
      <c r="AM205"/>
      <c r="AN205" s="2"/>
      <c r="AO205"/>
      <c r="AP205"/>
      <c r="AQ205" s="2"/>
      <c r="AR205" s="2"/>
      <c r="AS205" s="2"/>
      <c r="AT205" s="2"/>
      <c r="AU205" s="2"/>
      <c r="AV205" s="2"/>
      <c r="AW205" s="2"/>
      <c r="AX205" s="2"/>
      <c r="AY205" s="2"/>
      <c r="AZ205" s="2"/>
      <c r="BA205" s="2"/>
      <c r="BB205" s="2"/>
      <c r="BC205" s="2"/>
      <c r="BD205" s="2"/>
      <c r="BE205" s="2"/>
      <c r="BF205" s="2"/>
      <c r="BG205" s="2"/>
      <c r="BH205" s="2"/>
      <c r="BI205" s="2"/>
      <c r="BJ205" s="2"/>
      <c r="BK205" s="2"/>
      <c r="BL205" s="2"/>
      <c r="BM205" s="2"/>
      <c r="BN205" s="2"/>
      <c r="BO205" s="2"/>
      <c r="BP205" s="2"/>
      <c r="BQ205" s="2"/>
      <c r="BR205" s="2"/>
      <c r="BS205" s="2"/>
      <c r="BT205" s="2"/>
      <c r="BU205" s="2"/>
      <c r="BV205" s="2"/>
      <c r="BW205" s="2"/>
      <c r="BX205" s="2"/>
      <c r="BY205" s="2"/>
      <c r="BZ205" s="2"/>
      <c r="CA205" s="2"/>
      <c r="CB205" s="2"/>
      <c r="CC205" s="2"/>
      <c r="CD205" s="2"/>
      <c r="CE205" s="2"/>
      <c r="CF205" s="2"/>
      <c r="CG205" s="2"/>
      <c r="CH205" s="2"/>
      <c r="CI205" s="2"/>
      <c r="CJ205" s="2"/>
      <c r="CK205" s="2"/>
      <c r="CL205" s="2"/>
      <c r="CM205" s="2"/>
      <c r="CN205" s="2"/>
      <c r="CO205" s="2"/>
      <c r="CP205" s="2"/>
      <c r="CQ205" s="2"/>
      <c r="CR205" s="2"/>
      <c r="CS205" s="2"/>
      <c r="CT205" s="2"/>
      <c r="CU205" s="2"/>
      <c r="CV205" s="2"/>
      <c r="CW205" s="2"/>
      <c r="CX205" s="2"/>
      <c r="CY205" s="2"/>
      <c r="CZ205" s="2"/>
      <c r="DA205" s="2"/>
      <c r="DB205" s="2"/>
      <c r="DC205" s="2"/>
      <c r="DD205" s="2"/>
      <c r="DE205" s="2"/>
      <c r="DF205" s="2"/>
      <c r="DG205" s="2"/>
      <c r="DH205" s="2"/>
      <c r="DI205" s="2"/>
      <c r="DJ205" s="2"/>
      <c r="DK205" s="2"/>
      <c r="DL205" s="2"/>
      <c r="DM205" s="2"/>
      <c r="DN205" s="2"/>
      <c r="DO205" s="2"/>
      <c r="DP205" s="6">
        <v>1</v>
      </c>
      <c r="DQ205" s="268"/>
      <c r="DR205" s="268"/>
    </row>
    <row r="206" spans="2:122" s="1" customFormat="1" ht="15.75">
      <c r="B206" s="1644"/>
      <c r="C206" s="256"/>
      <c r="D206" s="1645"/>
      <c r="E206" s="1646"/>
      <c r="F206" s="1647"/>
      <c r="G206" s="1648"/>
      <c r="H206" s="1648"/>
      <c r="I206" s="1648"/>
      <c r="J206" s="1649"/>
      <c r="K206" s="1650"/>
      <c r="L206" s="1651"/>
      <c r="M206"/>
      <c r="N206" s="1644"/>
      <c r="O206" s="256"/>
      <c r="P206" s="1645"/>
      <c r="Q206" s="1646"/>
      <c r="R206" s="1647"/>
      <c r="S206" s="1647"/>
      <c r="T206" s="1647"/>
      <c r="U206" s="1648"/>
      <c r="V206" s="1649"/>
      <c r="W206" s="1650"/>
      <c r="X206" s="1651"/>
      <c r="Y206"/>
      <c r="Z206" s="1644"/>
      <c r="AA206" s="256"/>
      <c r="AB206" s="1645"/>
      <c r="AC206" s="1646"/>
      <c r="AD206" s="1647"/>
      <c r="AE206" s="1648"/>
      <c r="AF206" s="1648"/>
      <c r="AG206" s="1648"/>
      <c r="AH206" s="1649"/>
      <c r="AI206" s="1650"/>
      <c r="AJ206" s="1651"/>
      <c r="AK206"/>
      <c r="AL206"/>
      <c r="AM206"/>
      <c r="AN206" s="2"/>
      <c r="AO206"/>
      <c r="AP206"/>
      <c r="AQ206" s="2"/>
      <c r="AR206" s="2"/>
      <c r="AS206" s="2"/>
      <c r="AT206" s="2"/>
      <c r="AU206" s="2"/>
      <c r="AV206" s="2"/>
      <c r="AW206" s="2"/>
      <c r="AX206" s="2"/>
      <c r="AY206" s="2"/>
      <c r="AZ206" s="2"/>
      <c r="BA206" s="2"/>
      <c r="BB206" s="2"/>
      <c r="BC206" s="2"/>
      <c r="BD206" s="2"/>
      <c r="BE206" s="2"/>
      <c r="BF206" s="2"/>
      <c r="BG206" s="2"/>
      <c r="BH206" s="2"/>
      <c r="BI206" s="2"/>
      <c r="BJ206" s="2"/>
      <c r="BK206" s="2"/>
      <c r="BL206" s="2"/>
      <c r="BM206" s="2"/>
      <c r="BN206" s="2"/>
      <c r="BO206" s="2"/>
      <c r="BP206" s="2"/>
      <c r="BQ206" s="2"/>
      <c r="BR206" s="2"/>
      <c r="BS206" s="2"/>
      <c r="BT206" s="2"/>
      <c r="BU206" s="2"/>
      <c r="BV206" s="2"/>
      <c r="BW206" s="2"/>
      <c r="BX206" s="2"/>
      <c r="BY206" s="2"/>
      <c r="BZ206" s="2"/>
      <c r="CA206" s="2"/>
      <c r="CB206" s="2"/>
      <c r="CC206" s="2"/>
      <c r="CD206" s="2"/>
      <c r="CE206" s="2"/>
      <c r="CF206" s="2"/>
      <c r="CG206" s="2"/>
      <c r="CH206" s="2"/>
      <c r="CI206" s="2"/>
      <c r="CJ206" s="2"/>
      <c r="CK206" s="2"/>
      <c r="CL206" s="2"/>
      <c r="CM206" s="2"/>
      <c r="CN206" s="2"/>
      <c r="CO206" s="2"/>
      <c r="CP206" s="2"/>
      <c r="CQ206" s="2"/>
      <c r="CR206" s="2"/>
      <c r="CS206" s="2"/>
      <c r="CT206" s="2"/>
      <c r="CU206" s="2"/>
      <c r="CV206" s="2"/>
      <c r="CW206" s="2"/>
      <c r="CX206" s="2"/>
      <c r="CY206" s="2"/>
      <c r="CZ206" s="2"/>
      <c r="DA206" s="2"/>
      <c r="DB206" s="2"/>
      <c r="DC206" s="2"/>
      <c r="DD206" s="2"/>
      <c r="DE206" s="2"/>
      <c r="DF206" s="2"/>
      <c r="DG206" s="2"/>
      <c r="DH206" s="2"/>
      <c r="DI206" s="2"/>
      <c r="DJ206" s="2"/>
      <c r="DK206" s="2"/>
      <c r="DL206" s="2"/>
      <c r="DM206" s="2"/>
      <c r="DN206" s="2"/>
      <c r="DO206" s="2"/>
      <c r="DP206" s="6">
        <v>1</v>
      </c>
      <c r="DQ206" s="268"/>
      <c r="DR206" s="268"/>
    </row>
    <row r="207" spans="2:122" s="1" customFormat="1" ht="15.75">
      <c r="B207" s="1644"/>
      <c r="C207" s="256"/>
      <c r="D207" s="1652"/>
      <c r="E207" s="1652"/>
      <c r="F207" s="1645"/>
      <c r="G207" s="1648"/>
      <c r="H207" s="1648"/>
      <c r="I207" s="1648"/>
      <c r="J207" s="1649"/>
      <c r="K207" s="1650"/>
      <c r="L207" s="1653"/>
      <c r="M207"/>
      <c r="N207" s="1644"/>
      <c r="O207" s="256"/>
      <c r="P207" s="1652"/>
      <c r="Q207" s="1652"/>
      <c r="R207" s="1645"/>
      <c r="S207" s="1645"/>
      <c r="T207" s="1645"/>
      <c r="U207" s="1648"/>
      <c r="V207" s="1649"/>
      <c r="W207" s="1650"/>
      <c r="X207" s="1653"/>
      <c r="Y207"/>
      <c r="Z207" s="1644"/>
      <c r="AA207" s="256"/>
      <c r="AB207" s="1652"/>
      <c r="AC207" s="1652"/>
      <c r="AD207" s="1645"/>
      <c r="AE207" s="1648"/>
      <c r="AF207" s="1648"/>
      <c r="AG207" s="1648"/>
      <c r="AH207" s="1649"/>
      <c r="AI207" s="1650"/>
      <c r="AJ207" s="1653"/>
      <c r="AK207"/>
      <c r="AL207"/>
      <c r="AM207"/>
      <c r="AN207" s="2"/>
      <c r="AO207"/>
      <c r="AP207"/>
      <c r="AQ207" s="2"/>
      <c r="AR207" s="2"/>
      <c r="AS207" s="2"/>
      <c r="AT207" s="2"/>
      <c r="AU207" s="2"/>
      <c r="AV207" s="2"/>
      <c r="AW207" s="2"/>
      <c r="AX207" s="2"/>
      <c r="AY207" s="2"/>
      <c r="AZ207" s="2"/>
      <c r="BA207" s="2"/>
      <c r="BB207" s="2"/>
      <c r="BC207" s="2"/>
      <c r="BD207" s="2"/>
      <c r="BE207" s="2"/>
      <c r="BF207" s="2"/>
      <c r="BG207" s="2"/>
      <c r="BH207" s="2"/>
      <c r="BI207" s="2"/>
      <c r="BJ207" s="2"/>
      <c r="BK207" s="2"/>
      <c r="BL207" s="2"/>
      <c r="BM207" s="2"/>
      <c r="BN207" s="2"/>
      <c r="BO207" s="2"/>
      <c r="BP207" s="2"/>
      <c r="BQ207" s="2"/>
      <c r="BR207" s="2"/>
      <c r="BS207" s="2"/>
      <c r="BT207" s="2"/>
      <c r="BU207" s="2"/>
      <c r="BV207" s="2"/>
      <c r="BW207" s="2"/>
      <c r="BX207" s="2"/>
      <c r="BY207" s="2"/>
      <c r="BZ207" s="2"/>
      <c r="CA207" s="2"/>
      <c r="CB207" s="2"/>
      <c r="CC207" s="2"/>
      <c r="CD207" s="2"/>
      <c r="CE207" s="2"/>
      <c r="CF207" s="2"/>
      <c r="CG207" s="2"/>
      <c r="CH207" s="2"/>
      <c r="CI207" s="2"/>
      <c r="CJ207" s="2"/>
      <c r="CK207" s="2"/>
      <c r="CL207" s="2"/>
      <c r="CM207" s="2"/>
      <c r="CN207" s="2"/>
      <c r="CO207" s="2"/>
      <c r="CP207" s="2"/>
      <c r="CQ207" s="2"/>
      <c r="CR207" s="2"/>
      <c r="CS207" s="2"/>
      <c r="CT207" s="2"/>
      <c r="CU207" s="2"/>
      <c r="CV207" s="2"/>
      <c r="CW207" s="2"/>
      <c r="CX207" s="2"/>
      <c r="CY207" s="2"/>
      <c r="CZ207" s="2"/>
      <c r="DA207" s="2"/>
      <c r="DB207" s="2"/>
      <c r="DC207" s="2"/>
      <c r="DD207" s="2"/>
      <c r="DE207" s="2"/>
      <c r="DF207" s="2"/>
      <c r="DG207" s="2"/>
      <c r="DH207" s="2"/>
      <c r="DI207" s="2"/>
      <c r="DJ207" s="2"/>
      <c r="DK207" s="2"/>
      <c r="DL207" s="2"/>
      <c r="DM207" s="2"/>
      <c r="DN207" s="2"/>
      <c r="DO207" s="2"/>
      <c r="DP207" s="6">
        <v>1</v>
      </c>
      <c r="DQ207" s="268"/>
      <c r="DR207" s="268"/>
    </row>
    <row r="208" spans="2:122" s="1" customFormat="1" ht="15.75">
      <c r="B208" s="1644"/>
      <c r="C208" s="256"/>
      <c r="D208" s="1645"/>
      <c r="E208" s="1646"/>
      <c r="F208" s="1647"/>
      <c r="G208" s="1648"/>
      <c r="H208" s="1648"/>
      <c r="I208" s="1648"/>
      <c r="J208" s="1649"/>
      <c r="K208" s="1650"/>
      <c r="L208" s="1651"/>
      <c r="M208"/>
      <c r="N208" s="1644"/>
      <c r="O208" s="256"/>
      <c r="P208" s="1645"/>
      <c r="Q208" s="1646"/>
      <c r="R208" s="1647"/>
      <c r="S208" s="1647"/>
      <c r="T208" s="1647"/>
      <c r="U208" s="1648"/>
      <c r="V208" s="1649"/>
      <c r="W208" s="1650"/>
      <c r="X208" s="1651"/>
      <c r="Y208"/>
      <c r="Z208" s="1644"/>
      <c r="AA208" s="256"/>
      <c r="AB208" s="1645"/>
      <c r="AC208" s="1646"/>
      <c r="AD208" s="1647"/>
      <c r="AE208" s="1648"/>
      <c r="AF208" s="1648"/>
      <c r="AG208" s="1648"/>
      <c r="AH208" s="1649"/>
      <c r="AI208" s="1650"/>
      <c r="AJ208" s="1651"/>
      <c r="AK208"/>
      <c r="AL208"/>
      <c r="AM208"/>
      <c r="AN208" s="2"/>
      <c r="AO208"/>
      <c r="AP208"/>
      <c r="AQ208" s="2"/>
      <c r="AR208" s="2"/>
      <c r="AS208" s="2"/>
      <c r="AT208" s="2"/>
      <c r="AU208" s="2"/>
      <c r="AV208" s="2"/>
      <c r="AW208" s="2"/>
      <c r="AX208" s="2"/>
      <c r="AY208" s="2"/>
      <c r="AZ208" s="2"/>
      <c r="BA208" s="2"/>
      <c r="BB208" s="2"/>
      <c r="BC208" s="2"/>
      <c r="BD208" s="2"/>
      <c r="BE208" s="2"/>
      <c r="BF208" s="2"/>
      <c r="BG208" s="2"/>
      <c r="BH208" s="2"/>
      <c r="BI208" s="2"/>
      <c r="BJ208" s="2"/>
      <c r="BK208" s="2"/>
      <c r="BL208" s="2"/>
      <c r="BM208" s="2"/>
      <c r="BN208" s="2"/>
      <c r="BO208" s="2"/>
      <c r="BP208" s="2"/>
      <c r="BQ208" s="2"/>
      <c r="BR208" s="2"/>
      <c r="BS208" s="2"/>
      <c r="BT208" s="2"/>
      <c r="BU208" s="2"/>
      <c r="BV208" s="2"/>
      <c r="BW208" s="2"/>
      <c r="BX208" s="2"/>
      <c r="BY208" s="2"/>
      <c r="BZ208" s="2"/>
      <c r="CA208" s="2"/>
      <c r="CB208" s="2"/>
      <c r="CC208" s="2"/>
      <c r="CD208" s="2"/>
      <c r="CE208" s="2"/>
      <c r="CF208" s="2"/>
      <c r="CG208" s="2"/>
      <c r="CH208" s="2"/>
      <c r="CI208" s="2"/>
      <c r="CJ208" s="2"/>
      <c r="CK208" s="2"/>
      <c r="CL208" s="2"/>
      <c r="CM208" s="2"/>
      <c r="CN208" s="2"/>
      <c r="CO208" s="2"/>
      <c r="CP208" s="2"/>
      <c r="CQ208" s="2"/>
      <c r="CR208" s="2"/>
      <c r="CS208" s="2"/>
      <c r="CT208" s="2"/>
      <c r="CU208" s="2"/>
      <c r="CV208" s="2"/>
      <c r="CW208" s="2"/>
      <c r="CX208" s="2"/>
      <c r="CY208" s="2"/>
      <c r="CZ208" s="2"/>
      <c r="DA208" s="2"/>
      <c r="DB208" s="2"/>
      <c r="DC208" s="2"/>
      <c r="DD208" s="2"/>
      <c r="DE208" s="2"/>
      <c r="DF208" s="2"/>
      <c r="DG208" s="2"/>
      <c r="DH208" s="2"/>
      <c r="DI208" s="2"/>
      <c r="DJ208" s="2"/>
      <c r="DK208" s="2"/>
      <c r="DL208" s="2"/>
      <c r="DM208" s="2"/>
      <c r="DN208" s="2"/>
      <c r="DO208" s="2"/>
      <c r="DP208" s="6">
        <v>1</v>
      </c>
      <c r="DQ208" s="268"/>
      <c r="DR208" s="268"/>
    </row>
    <row r="209" spans="2:122" s="1" customFormat="1" ht="15.75">
      <c r="B209" s="1644"/>
      <c r="C209" s="256"/>
      <c r="D209" s="1652"/>
      <c r="E209" s="1652"/>
      <c r="F209" s="1645"/>
      <c r="G209" s="1648"/>
      <c r="H209" s="1648"/>
      <c r="I209" s="1648"/>
      <c r="J209" s="1649"/>
      <c r="K209" s="1650"/>
      <c r="L209" s="1653"/>
      <c r="M209"/>
      <c r="N209" s="1644"/>
      <c r="O209" s="256"/>
      <c r="P209" s="1652"/>
      <c r="Q209" s="1652"/>
      <c r="R209" s="1645"/>
      <c r="S209" s="1645"/>
      <c r="T209" s="1645"/>
      <c r="U209" s="1648"/>
      <c r="V209" s="1649"/>
      <c r="W209" s="1650"/>
      <c r="X209" s="1653"/>
      <c r="Y209"/>
      <c r="Z209" s="1644"/>
      <c r="AA209" s="256"/>
      <c r="AB209" s="1652"/>
      <c r="AC209" s="1652"/>
      <c r="AD209" s="1645"/>
      <c r="AE209" s="1648"/>
      <c r="AF209" s="1648"/>
      <c r="AG209" s="1648"/>
      <c r="AH209" s="1649"/>
      <c r="AI209" s="1650"/>
      <c r="AJ209" s="1653"/>
      <c r="AK209"/>
      <c r="AL209"/>
      <c r="AM209"/>
      <c r="AN209" s="2"/>
      <c r="AO209"/>
      <c r="AP209"/>
      <c r="AQ209" s="2"/>
      <c r="AR209" s="2"/>
      <c r="AS209" s="2"/>
      <c r="AT209" s="2"/>
      <c r="AU209" s="2"/>
      <c r="AV209" s="2"/>
      <c r="AW209" s="2"/>
      <c r="AX209" s="2"/>
      <c r="AY209" s="2"/>
      <c r="AZ209" s="2"/>
      <c r="BA209" s="2"/>
      <c r="BB209" s="2"/>
      <c r="BC209" s="2"/>
      <c r="BD209" s="2"/>
      <c r="BE209" s="2"/>
      <c r="BF209" s="2"/>
      <c r="BG209" s="2"/>
      <c r="BH209" s="2"/>
      <c r="BI209" s="2"/>
      <c r="BJ209" s="2"/>
      <c r="BK209" s="2"/>
      <c r="BL209" s="2"/>
      <c r="BM209" s="2"/>
      <c r="BN209" s="2"/>
      <c r="BO209" s="2"/>
      <c r="BP209" s="2"/>
      <c r="BQ209" s="2"/>
      <c r="BR209" s="2"/>
      <c r="BS209" s="2"/>
      <c r="BT209" s="2"/>
      <c r="BU209" s="2"/>
      <c r="BV209" s="2"/>
      <c r="BW209" s="2"/>
      <c r="BX209" s="2"/>
      <c r="BY209" s="2"/>
      <c r="BZ209" s="2"/>
      <c r="CA209" s="2"/>
      <c r="CB209" s="2"/>
      <c r="CC209" s="2"/>
      <c r="CD209" s="2"/>
      <c r="CE209" s="2"/>
      <c r="CF209" s="2"/>
      <c r="CG209" s="2"/>
      <c r="CH209" s="2"/>
      <c r="CI209" s="2"/>
      <c r="CJ209" s="2"/>
      <c r="CK209" s="2"/>
      <c r="CL209" s="2"/>
      <c r="CM209" s="2"/>
      <c r="CN209" s="2"/>
      <c r="CO209" s="2"/>
      <c r="CP209" s="2"/>
      <c r="CQ209" s="2"/>
      <c r="CR209" s="2"/>
      <c r="CS209" s="2"/>
      <c r="CT209" s="2"/>
      <c r="CU209" s="2"/>
      <c r="CV209" s="2"/>
      <c r="CW209" s="2"/>
      <c r="CX209" s="2"/>
      <c r="CY209" s="2"/>
      <c r="CZ209" s="2"/>
      <c r="DA209" s="2"/>
      <c r="DB209" s="2"/>
      <c r="DC209" s="2"/>
      <c r="DD209" s="2"/>
      <c r="DE209" s="2"/>
      <c r="DF209" s="2"/>
      <c r="DG209" s="2"/>
      <c r="DH209" s="2"/>
      <c r="DI209" s="2"/>
      <c r="DJ209" s="2"/>
      <c r="DK209" s="2"/>
      <c r="DL209" s="2"/>
      <c r="DM209" s="2"/>
      <c r="DN209" s="2"/>
      <c r="DO209" s="2"/>
      <c r="DP209" s="6">
        <v>1</v>
      </c>
      <c r="DQ209" s="268"/>
      <c r="DR209" s="268"/>
    </row>
    <row r="210" spans="2:122" s="1" customFormat="1" ht="15.75">
      <c r="B210" s="1644"/>
      <c r="C210" s="256"/>
      <c r="D210" s="1645"/>
      <c r="E210" s="1646"/>
      <c r="F210" s="1647"/>
      <c r="G210" s="1648"/>
      <c r="H210" s="1648"/>
      <c r="I210" s="1648"/>
      <c r="J210" s="1649"/>
      <c r="K210" s="1650"/>
      <c r="L210" s="1651"/>
      <c r="M210"/>
      <c r="N210" s="1644"/>
      <c r="O210" s="256"/>
      <c r="P210" s="1645"/>
      <c r="Q210" s="1646"/>
      <c r="R210" s="1647"/>
      <c r="S210" s="1647"/>
      <c r="T210" s="1647"/>
      <c r="U210" s="1648"/>
      <c r="V210" s="1649"/>
      <c r="W210" s="1650"/>
      <c r="X210" s="1651"/>
      <c r="Y210"/>
      <c r="Z210" s="1644"/>
      <c r="AA210" s="256"/>
      <c r="AB210" s="1645"/>
      <c r="AC210" s="1646"/>
      <c r="AD210" s="1647"/>
      <c r="AE210" s="1648"/>
      <c r="AF210" s="1648"/>
      <c r="AG210" s="1648"/>
      <c r="AH210" s="1649"/>
      <c r="AI210" s="1650"/>
      <c r="AJ210" s="1651"/>
      <c r="AK210"/>
      <c r="AL210"/>
      <c r="AM210"/>
      <c r="AN210" s="2"/>
      <c r="AO210"/>
      <c r="AP210"/>
      <c r="AQ210" s="2"/>
      <c r="AR210" s="2"/>
      <c r="AS210" s="2"/>
      <c r="AT210" s="2"/>
      <c r="AU210" s="2"/>
      <c r="AV210" s="2"/>
      <c r="AW210" s="2"/>
      <c r="AX210" s="2"/>
      <c r="AY210" s="2"/>
      <c r="AZ210" s="2"/>
      <c r="BA210" s="2"/>
      <c r="BB210" s="2"/>
      <c r="BC210" s="2"/>
      <c r="BD210" s="2"/>
      <c r="BE210" s="2"/>
      <c r="BF210" s="2"/>
      <c r="BG210" s="2"/>
      <c r="BH210" s="2"/>
      <c r="BI210" s="2"/>
      <c r="BJ210" s="2"/>
      <c r="BK210" s="2"/>
      <c r="BL210" s="2"/>
      <c r="BM210" s="2"/>
      <c r="BN210" s="2"/>
      <c r="BO210" s="2"/>
      <c r="BP210" s="2"/>
      <c r="BQ210" s="2"/>
      <c r="BR210" s="2"/>
      <c r="BS210" s="2"/>
      <c r="BT210" s="2"/>
      <c r="BU210" s="2"/>
      <c r="BV210" s="2"/>
      <c r="BW210" s="2"/>
      <c r="BX210" s="2"/>
      <c r="BY210" s="2"/>
      <c r="BZ210" s="2"/>
      <c r="CA210" s="2"/>
      <c r="CB210" s="2"/>
      <c r="CC210" s="2"/>
      <c r="CD210" s="2"/>
      <c r="CE210" s="2"/>
      <c r="CF210" s="2"/>
      <c r="CG210" s="2"/>
      <c r="CH210" s="2"/>
      <c r="CI210" s="2"/>
      <c r="CJ210" s="2"/>
      <c r="CK210" s="2"/>
      <c r="CL210" s="2"/>
      <c r="CM210" s="2"/>
      <c r="CN210" s="2"/>
      <c r="CO210" s="2"/>
      <c r="CP210" s="2"/>
      <c r="CQ210" s="2"/>
      <c r="CR210" s="2"/>
      <c r="CS210" s="2"/>
      <c r="CT210" s="2"/>
      <c r="CU210" s="2"/>
      <c r="CV210" s="2"/>
      <c r="CW210" s="2"/>
      <c r="CX210" s="2"/>
      <c r="CY210" s="2"/>
      <c r="CZ210" s="2"/>
      <c r="DA210" s="2"/>
      <c r="DB210" s="2"/>
      <c r="DC210" s="2"/>
      <c r="DD210" s="2"/>
      <c r="DE210" s="2"/>
      <c r="DF210" s="2"/>
      <c r="DG210" s="2"/>
      <c r="DH210" s="2"/>
      <c r="DI210" s="2"/>
      <c r="DJ210" s="2"/>
      <c r="DK210" s="2"/>
      <c r="DL210" s="2"/>
      <c r="DM210" s="2"/>
      <c r="DN210" s="2"/>
      <c r="DO210" s="2"/>
      <c r="DP210" s="6">
        <v>1</v>
      </c>
      <c r="DQ210" s="268"/>
      <c r="DR210" s="268"/>
    </row>
    <row r="211" spans="2:122" s="1" customFormat="1" ht="15.75">
      <c r="B211" s="1644"/>
      <c r="C211" s="256"/>
      <c r="D211" s="1652"/>
      <c r="E211" s="1652"/>
      <c r="F211" s="1645"/>
      <c r="G211" s="1648"/>
      <c r="H211" s="1648"/>
      <c r="I211" s="1648"/>
      <c r="J211" s="1649"/>
      <c r="K211" s="1650"/>
      <c r="L211" s="1653"/>
      <c r="M211"/>
      <c r="N211" s="1644"/>
      <c r="O211" s="256"/>
      <c r="P211" s="1652"/>
      <c r="Q211" s="1652"/>
      <c r="R211" s="1645"/>
      <c r="S211" s="1645"/>
      <c r="T211" s="1645"/>
      <c r="U211" s="1648"/>
      <c r="V211" s="1649"/>
      <c r="W211" s="1650"/>
      <c r="X211" s="1653"/>
      <c r="Y211"/>
      <c r="Z211" s="1644"/>
      <c r="AA211" s="256"/>
      <c r="AB211" s="1652"/>
      <c r="AC211" s="1652"/>
      <c r="AD211" s="1645"/>
      <c r="AE211" s="1648"/>
      <c r="AF211" s="1648"/>
      <c r="AG211" s="1648"/>
      <c r="AH211" s="1649"/>
      <c r="AI211" s="1650"/>
      <c r="AJ211" s="1653"/>
      <c r="AK211"/>
      <c r="AL211"/>
      <c r="AM211"/>
      <c r="AN211" s="2"/>
      <c r="AO211"/>
      <c r="AP211"/>
      <c r="AQ211" s="2"/>
      <c r="AR211" s="2"/>
      <c r="AS211" s="2"/>
      <c r="AT211" s="2"/>
      <c r="AU211" s="2"/>
      <c r="AV211" s="2"/>
      <c r="AW211" s="2"/>
      <c r="AX211" s="2"/>
      <c r="AY211" s="2"/>
      <c r="AZ211" s="2"/>
      <c r="BA211" s="2"/>
      <c r="BB211" s="2"/>
      <c r="BC211" s="2"/>
      <c r="BD211" s="2"/>
      <c r="BE211" s="2"/>
      <c r="BF211" s="2"/>
      <c r="BG211" s="2"/>
      <c r="BH211" s="2"/>
      <c r="BI211" s="2"/>
      <c r="BJ211" s="2"/>
      <c r="BK211" s="2"/>
      <c r="BL211" s="2"/>
      <c r="BM211" s="2"/>
      <c r="BN211" s="2"/>
      <c r="BO211" s="2"/>
      <c r="BP211" s="2"/>
      <c r="BQ211" s="2"/>
      <c r="BR211" s="2"/>
      <c r="BS211" s="2"/>
      <c r="BT211" s="2"/>
      <c r="BU211" s="2"/>
      <c r="BV211" s="2"/>
      <c r="BW211" s="2"/>
      <c r="BX211" s="2"/>
      <c r="BY211" s="2"/>
      <c r="BZ211" s="2"/>
      <c r="CA211" s="2"/>
      <c r="CB211" s="2"/>
      <c r="CC211" s="2"/>
      <c r="CD211" s="2"/>
      <c r="CE211" s="2"/>
      <c r="CF211" s="2"/>
      <c r="CG211" s="2"/>
      <c r="CH211" s="2"/>
      <c r="CI211" s="2"/>
      <c r="CJ211" s="2"/>
      <c r="CK211" s="2"/>
      <c r="CL211" s="2"/>
      <c r="CM211" s="2"/>
      <c r="CN211" s="2"/>
      <c r="CO211" s="2"/>
      <c r="CP211" s="2"/>
      <c r="CQ211" s="2"/>
      <c r="CR211" s="2"/>
      <c r="CS211" s="2"/>
      <c r="CT211" s="2"/>
      <c r="CU211" s="2"/>
      <c r="CV211" s="2"/>
      <c r="CW211" s="2"/>
      <c r="CX211" s="2"/>
      <c r="CY211" s="2"/>
      <c r="CZ211" s="2"/>
      <c r="DA211" s="2"/>
      <c r="DB211" s="2"/>
      <c r="DC211" s="2"/>
      <c r="DD211" s="2"/>
      <c r="DE211" s="2"/>
      <c r="DF211" s="2"/>
      <c r="DG211" s="2"/>
      <c r="DH211" s="2"/>
      <c r="DI211" s="2"/>
      <c r="DJ211" s="2"/>
      <c r="DK211" s="2"/>
      <c r="DL211" s="2"/>
      <c r="DM211" s="2"/>
      <c r="DN211" s="2"/>
      <c r="DO211" s="2"/>
      <c r="DP211" s="6">
        <v>1</v>
      </c>
      <c r="DQ211" s="268"/>
      <c r="DR211" s="268"/>
    </row>
    <row r="212" spans="2:122" s="1" customFormat="1" ht="15.75">
      <c r="B212" s="1644"/>
      <c r="C212" s="256"/>
      <c r="D212" s="1645"/>
      <c r="E212" s="1646"/>
      <c r="F212" s="1647"/>
      <c r="G212" s="1648"/>
      <c r="H212" s="1648"/>
      <c r="I212" s="1648"/>
      <c r="J212" s="1649"/>
      <c r="K212" s="1650"/>
      <c r="L212" s="1651"/>
      <c r="M212"/>
      <c r="N212" s="1644"/>
      <c r="O212" s="256"/>
      <c r="P212" s="1645"/>
      <c r="Q212" s="1646"/>
      <c r="R212" s="1647"/>
      <c r="S212" s="1647"/>
      <c r="T212" s="1647"/>
      <c r="U212" s="1648"/>
      <c r="V212" s="1649"/>
      <c r="W212" s="1650"/>
      <c r="X212" s="1651"/>
      <c r="Y212"/>
      <c r="Z212" s="1644"/>
      <c r="AA212" s="256"/>
      <c r="AB212" s="1645"/>
      <c r="AC212" s="1646"/>
      <c r="AD212" s="1647"/>
      <c r="AE212" s="1648"/>
      <c r="AF212" s="1648"/>
      <c r="AG212" s="1648"/>
      <c r="AH212" s="1649"/>
      <c r="AI212" s="1650"/>
      <c r="AJ212" s="1651"/>
      <c r="AK212"/>
      <c r="AL212"/>
      <c r="AM212"/>
      <c r="AN212" s="2"/>
      <c r="AO212"/>
      <c r="AP212"/>
      <c r="AQ212" s="2"/>
      <c r="AR212" s="2"/>
      <c r="AS212" s="2"/>
      <c r="AT212" s="2"/>
      <c r="AU212" s="2"/>
      <c r="AV212" s="2"/>
      <c r="AW212" s="2"/>
      <c r="AX212" s="2"/>
      <c r="AY212" s="2"/>
      <c r="AZ212" s="2"/>
      <c r="BA212" s="2"/>
      <c r="BB212" s="2"/>
      <c r="BC212" s="2"/>
      <c r="BD212" s="2"/>
      <c r="BE212" s="2"/>
      <c r="BF212" s="2"/>
      <c r="BG212" s="2"/>
      <c r="BH212" s="2"/>
      <c r="BI212" s="2"/>
      <c r="BJ212" s="2"/>
      <c r="BK212" s="2"/>
      <c r="BL212" s="2"/>
      <c r="BM212" s="2"/>
      <c r="BN212" s="2"/>
      <c r="BO212" s="2"/>
      <c r="BP212" s="2"/>
      <c r="BQ212" s="2"/>
      <c r="BR212" s="2"/>
      <c r="BS212" s="2"/>
      <c r="BT212" s="2"/>
      <c r="BU212" s="2"/>
      <c r="BV212" s="2"/>
      <c r="BW212" s="2"/>
      <c r="BX212" s="2"/>
      <c r="BY212" s="2"/>
      <c r="BZ212" s="2"/>
      <c r="CA212" s="2"/>
      <c r="CB212" s="2"/>
      <c r="CC212" s="2"/>
      <c r="CD212" s="2"/>
      <c r="CE212" s="2"/>
      <c r="CF212" s="2"/>
      <c r="CG212" s="2"/>
      <c r="CH212" s="2"/>
      <c r="CI212" s="2"/>
      <c r="CJ212" s="2"/>
      <c r="CK212" s="2"/>
      <c r="CL212" s="2"/>
      <c r="CM212" s="2"/>
      <c r="CN212" s="2"/>
      <c r="CO212" s="2"/>
      <c r="CP212" s="2"/>
      <c r="CQ212" s="2"/>
      <c r="CR212" s="2"/>
      <c r="CS212" s="2"/>
      <c r="CT212" s="2"/>
      <c r="CU212" s="2"/>
      <c r="CV212" s="2"/>
      <c r="CW212" s="2"/>
      <c r="CX212" s="2"/>
      <c r="CY212" s="2"/>
      <c r="CZ212" s="2"/>
      <c r="DA212" s="2"/>
      <c r="DB212" s="2"/>
      <c r="DC212" s="2"/>
      <c r="DD212" s="2"/>
      <c r="DE212" s="2"/>
      <c r="DF212" s="2"/>
      <c r="DG212" s="2"/>
      <c r="DH212" s="2"/>
      <c r="DI212" s="2"/>
      <c r="DJ212" s="2"/>
      <c r="DK212" s="2"/>
      <c r="DL212" s="2"/>
      <c r="DM212" s="2"/>
      <c r="DN212" s="2"/>
      <c r="DO212" s="2"/>
      <c r="DP212" s="6">
        <v>1</v>
      </c>
      <c r="DQ212" s="268"/>
      <c r="DR212" s="268"/>
    </row>
    <row r="213" spans="2:122" s="1" customFormat="1" ht="15.75">
      <c r="B213" s="1644"/>
      <c r="C213" s="256"/>
      <c r="D213" s="1652"/>
      <c r="E213" s="1652"/>
      <c r="F213" s="1645"/>
      <c r="G213" s="1648"/>
      <c r="H213" s="1648"/>
      <c r="I213" s="1648"/>
      <c r="J213" s="1649"/>
      <c r="K213" s="1650"/>
      <c r="L213" s="1653"/>
      <c r="M213"/>
      <c r="N213" s="1644"/>
      <c r="O213" s="256"/>
      <c r="P213" s="1652"/>
      <c r="Q213" s="1652"/>
      <c r="R213" s="1645"/>
      <c r="S213" s="1645"/>
      <c r="T213" s="1645"/>
      <c r="U213" s="1648"/>
      <c r="V213" s="1649"/>
      <c r="W213" s="1650"/>
      <c r="X213" s="1653"/>
      <c r="Y213"/>
      <c r="Z213" s="1644"/>
      <c r="AA213" s="256"/>
      <c r="AB213" s="1652"/>
      <c r="AC213" s="1652"/>
      <c r="AD213" s="1645"/>
      <c r="AE213" s="1648"/>
      <c r="AF213" s="1648"/>
      <c r="AG213" s="1648"/>
      <c r="AH213" s="1649"/>
      <c r="AI213" s="1650"/>
      <c r="AJ213" s="1653"/>
      <c r="AK213"/>
      <c r="AL213"/>
      <c r="AM213"/>
      <c r="AN213" s="2"/>
      <c r="AO213"/>
      <c r="AP213"/>
      <c r="AQ213" s="2"/>
      <c r="AR213" s="2"/>
      <c r="AS213" s="2"/>
      <c r="AT213" s="2"/>
      <c r="AU213" s="2"/>
      <c r="AV213" s="2"/>
      <c r="AW213" s="2"/>
      <c r="AX213" s="2"/>
      <c r="AY213" s="2"/>
      <c r="AZ213" s="2"/>
      <c r="BA213" s="2"/>
      <c r="BB213" s="2"/>
      <c r="BC213" s="2"/>
      <c r="BD213" s="2"/>
      <c r="BE213" s="2"/>
      <c r="BF213" s="2"/>
      <c r="BG213" s="2"/>
      <c r="BH213" s="2"/>
      <c r="BI213" s="2"/>
      <c r="BJ213" s="2"/>
      <c r="BK213" s="2"/>
      <c r="BL213" s="2"/>
      <c r="BM213" s="2"/>
      <c r="BN213" s="2"/>
      <c r="BO213" s="2"/>
      <c r="BP213" s="2"/>
      <c r="BQ213" s="2"/>
      <c r="BR213" s="2"/>
      <c r="BS213" s="2"/>
      <c r="BT213" s="2"/>
      <c r="BU213" s="2"/>
      <c r="BV213" s="2"/>
      <c r="BW213" s="2"/>
      <c r="BX213" s="2"/>
      <c r="BY213" s="2"/>
      <c r="BZ213" s="2"/>
      <c r="CA213" s="2"/>
      <c r="CB213" s="2"/>
      <c r="CC213" s="2"/>
      <c r="CD213" s="2"/>
      <c r="CE213" s="2"/>
      <c r="CF213" s="2"/>
      <c r="CG213" s="2"/>
      <c r="CH213" s="2"/>
      <c r="CI213" s="2"/>
      <c r="CJ213" s="2"/>
      <c r="CK213" s="2"/>
      <c r="CL213" s="2"/>
      <c r="CM213" s="2"/>
      <c r="CN213" s="2"/>
      <c r="CO213" s="2"/>
      <c r="CP213" s="2"/>
      <c r="CQ213" s="2"/>
      <c r="CR213" s="2"/>
      <c r="CS213" s="2"/>
      <c r="CT213" s="2"/>
      <c r="CU213" s="2"/>
      <c r="CV213" s="2"/>
      <c r="CW213" s="2"/>
      <c r="CX213" s="2"/>
      <c r="CY213" s="2"/>
      <c r="CZ213" s="2"/>
      <c r="DA213" s="2"/>
      <c r="DB213" s="2"/>
      <c r="DC213" s="2"/>
      <c r="DD213" s="2"/>
      <c r="DE213" s="2"/>
      <c r="DF213" s="2"/>
      <c r="DG213" s="2"/>
      <c r="DH213" s="2"/>
      <c r="DI213" s="2"/>
      <c r="DJ213" s="2"/>
      <c r="DK213" s="2"/>
      <c r="DL213" s="2"/>
      <c r="DM213" s="2"/>
      <c r="DN213" s="2"/>
      <c r="DO213" s="2"/>
      <c r="DP213" s="6">
        <v>1</v>
      </c>
      <c r="DQ213" s="268"/>
      <c r="DR213" s="268"/>
    </row>
    <row r="214" spans="2:122" s="1" customFormat="1" ht="15.75">
      <c r="B214" s="1644"/>
      <c r="C214" s="256"/>
      <c r="D214" s="1645"/>
      <c r="E214" s="1646"/>
      <c r="F214" s="1647"/>
      <c r="G214" s="1648"/>
      <c r="H214" s="1648"/>
      <c r="I214" s="1648"/>
      <c r="J214" s="1649"/>
      <c r="K214" s="1650"/>
      <c r="L214" s="1651"/>
      <c r="M214"/>
      <c r="N214" s="1644"/>
      <c r="O214" s="256"/>
      <c r="P214" s="1645"/>
      <c r="Q214" s="1646"/>
      <c r="R214" s="1647"/>
      <c r="S214" s="1647"/>
      <c r="T214" s="1647"/>
      <c r="U214" s="1648"/>
      <c r="V214" s="1649"/>
      <c r="W214" s="1650"/>
      <c r="X214" s="1651"/>
      <c r="Y214"/>
      <c r="Z214" s="1644"/>
      <c r="AA214" s="256"/>
      <c r="AB214" s="1645"/>
      <c r="AC214" s="1646"/>
      <c r="AD214" s="1647"/>
      <c r="AE214" s="1648"/>
      <c r="AF214" s="1648"/>
      <c r="AG214" s="1648"/>
      <c r="AH214" s="1649"/>
      <c r="AI214" s="1650"/>
      <c r="AJ214" s="1651"/>
      <c r="AK214"/>
      <c r="AL214"/>
      <c r="AM214"/>
      <c r="AN214" s="2"/>
      <c r="AO214"/>
      <c r="AP214"/>
      <c r="AQ214" s="2"/>
      <c r="AR214" s="2"/>
      <c r="AS214" s="2"/>
      <c r="AT214" s="2"/>
      <c r="AU214" s="2"/>
      <c r="AV214" s="2"/>
      <c r="AW214" s="2"/>
      <c r="AX214" s="2"/>
      <c r="AY214" s="2"/>
      <c r="AZ214" s="2"/>
      <c r="BA214" s="2"/>
      <c r="BB214" s="2"/>
      <c r="BC214" s="2"/>
      <c r="BD214" s="2"/>
      <c r="BE214" s="2"/>
      <c r="BF214" s="2"/>
      <c r="BG214" s="2"/>
      <c r="BH214" s="2"/>
      <c r="BI214" s="2"/>
      <c r="BJ214" s="2"/>
      <c r="BK214" s="2"/>
      <c r="BL214" s="2"/>
      <c r="BM214" s="2"/>
      <c r="BN214" s="2"/>
      <c r="BO214" s="2"/>
      <c r="BP214" s="2"/>
      <c r="BQ214" s="2"/>
      <c r="BR214" s="2"/>
      <c r="BS214" s="2"/>
      <c r="BT214" s="2"/>
      <c r="BU214" s="2"/>
      <c r="BV214" s="2"/>
      <c r="BW214" s="2"/>
      <c r="BX214" s="2"/>
      <c r="BY214" s="2"/>
      <c r="BZ214" s="2"/>
      <c r="CA214" s="2"/>
      <c r="CB214" s="2"/>
      <c r="CC214" s="2"/>
      <c r="CD214" s="2"/>
      <c r="CE214" s="2"/>
      <c r="CF214" s="2"/>
      <c r="CG214" s="2"/>
      <c r="CH214" s="2"/>
      <c r="CI214" s="2"/>
      <c r="CJ214" s="2"/>
      <c r="CK214" s="2"/>
      <c r="CL214" s="2"/>
      <c r="CM214" s="2"/>
      <c r="CN214" s="2"/>
      <c r="CO214" s="2"/>
      <c r="CP214" s="2"/>
      <c r="CQ214" s="2"/>
      <c r="CR214" s="2"/>
      <c r="CS214" s="2"/>
      <c r="CT214" s="2"/>
      <c r="CU214" s="2"/>
      <c r="CV214" s="2"/>
      <c r="CW214" s="2"/>
      <c r="CX214" s="2"/>
      <c r="CY214" s="2"/>
      <c r="CZ214" s="2"/>
      <c r="DA214" s="2"/>
      <c r="DB214" s="2"/>
      <c r="DC214" s="2"/>
      <c r="DD214" s="2"/>
      <c r="DE214" s="2"/>
      <c r="DF214" s="2"/>
      <c r="DG214" s="2"/>
      <c r="DH214" s="2"/>
      <c r="DI214" s="2"/>
      <c r="DJ214" s="2"/>
      <c r="DK214" s="2"/>
      <c r="DL214" s="2"/>
      <c r="DM214" s="2"/>
      <c r="DN214" s="2"/>
      <c r="DO214" s="2"/>
      <c r="DP214" s="6">
        <v>1</v>
      </c>
      <c r="DQ214" s="268"/>
      <c r="DR214" s="268"/>
    </row>
    <row r="215" spans="2:122" s="1" customFormat="1" ht="15.75">
      <c r="B215" s="1644"/>
      <c r="C215" s="256"/>
      <c r="D215" s="1652"/>
      <c r="E215" s="1652"/>
      <c r="F215" s="1645"/>
      <c r="G215" s="1648"/>
      <c r="H215" s="1648"/>
      <c r="I215" s="1648"/>
      <c r="J215" s="1649"/>
      <c r="K215" s="1650"/>
      <c r="L215" s="1653"/>
      <c r="M215"/>
      <c r="N215" s="1644"/>
      <c r="O215" s="256"/>
      <c r="P215" s="1652"/>
      <c r="Q215" s="1652"/>
      <c r="R215" s="1645"/>
      <c r="S215" s="1645"/>
      <c r="T215" s="1645"/>
      <c r="U215" s="1648"/>
      <c r="V215" s="1649"/>
      <c r="W215" s="1650"/>
      <c r="X215" s="1653"/>
      <c r="Y215"/>
      <c r="Z215" s="1644"/>
      <c r="AA215" s="256"/>
      <c r="AB215" s="1652"/>
      <c r="AC215" s="1652"/>
      <c r="AD215" s="1645"/>
      <c r="AE215" s="1648"/>
      <c r="AF215" s="1648"/>
      <c r="AG215" s="1648"/>
      <c r="AH215" s="1649"/>
      <c r="AI215" s="1650"/>
      <c r="AJ215" s="1653"/>
      <c r="AK215"/>
      <c r="AL215"/>
      <c r="AM215"/>
      <c r="AN215" s="2"/>
      <c r="AO215"/>
      <c r="AP215"/>
      <c r="AQ215" s="2"/>
      <c r="AR215" s="2"/>
      <c r="AS215" s="2"/>
      <c r="AT215" s="2"/>
      <c r="AU215" s="2"/>
      <c r="AV215" s="2"/>
      <c r="AW215" s="2"/>
      <c r="AX215" s="2"/>
      <c r="AY215" s="2"/>
      <c r="AZ215" s="2"/>
      <c r="BA215" s="2"/>
      <c r="BB215" s="2"/>
      <c r="BC215" s="2"/>
      <c r="BD215" s="2"/>
      <c r="BE215" s="2"/>
      <c r="BF215" s="2"/>
      <c r="BG215" s="2"/>
      <c r="BH215" s="2"/>
      <c r="BI215" s="2"/>
      <c r="BJ215" s="2"/>
      <c r="BK215" s="2"/>
      <c r="BL215" s="2"/>
      <c r="BM215" s="2"/>
      <c r="BN215" s="2"/>
      <c r="BO215" s="2"/>
      <c r="BP215" s="2"/>
      <c r="BQ215" s="2"/>
      <c r="BR215" s="2"/>
      <c r="BS215" s="2"/>
      <c r="BT215" s="2"/>
      <c r="BU215" s="2"/>
      <c r="BV215" s="2"/>
      <c r="BW215" s="2"/>
      <c r="BX215" s="2"/>
      <c r="BY215" s="2"/>
      <c r="BZ215" s="2"/>
      <c r="CA215" s="2"/>
      <c r="CB215" s="2"/>
      <c r="CC215" s="2"/>
      <c r="CD215" s="2"/>
      <c r="CE215" s="2"/>
      <c r="CF215" s="2"/>
      <c r="CG215" s="2"/>
      <c r="CH215" s="2"/>
      <c r="CI215" s="2"/>
      <c r="CJ215" s="2"/>
      <c r="CK215" s="2"/>
      <c r="CL215" s="2"/>
      <c r="CM215" s="2"/>
      <c r="CN215" s="2"/>
      <c r="CO215" s="2"/>
      <c r="CP215" s="2"/>
      <c r="CQ215" s="2"/>
      <c r="CR215" s="2"/>
      <c r="CS215" s="2"/>
      <c r="CT215" s="2"/>
      <c r="CU215" s="2"/>
      <c r="CV215" s="2"/>
      <c r="CW215" s="2"/>
      <c r="CX215" s="2"/>
      <c r="CY215" s="2"/>
      <c r="CZ215" s="2"/>
      <c r="DA215" s="2"/>
      <c r="DB215" s="2"/>
      <c r="DC215" s="2"/>
      <c r="DD215" s="2"/>
      <c r="DE215" s="2"/>
      <c r="DF215" s="2"/>
      <c r="DG215" s="2"/>
      <c r="DH215" s="2"/>
      <c r="DI215" s="2"/>
      <c r="DJ215" s="2"/>
      <c r="DK215" s="2"/>
      <c r="DL215" s="2"/>
      <c r="DM215" s="2"/>
      <c r="DN215" s="2"/>
      <c r="DO215" s="2"/>
      <c r="DP215" s="6">
        <v>1</v>
      </c>
      <c r="DQ215" s="268"/>
      <c r="DR215" s="268"/>
    </row>
    <row r="216" spans="2:122" s="1" customFormat="1" ht="15.75">
      <c r="B216" s="1644"/>
      <c r="C216" s="256"/>
      <c r="D216" s="1645"/>
      <c r="E216" s="1646"/>
      <c r="F216" s="1647"/>
      <c r="G216" s="1648"/>
      <c r="H216" s="1648"/>
      <c r="I216" s="1648"/>
      <c r="J216" s="1649"/>
      <c r="K216" s="1650"/>
      <c r="L216" s="1651"/>
      <c r="M216"/>
      <c r="N216" s="1644"/>
      <c r="O216" s="256"/>
      <c r="P216" s="1645"/>
      <c r="Q216" s="1646"/>
      <c r="R216" s="1647"/>
      <c r="S216" s="1647"/>
      <c r="T216" s="1647"/>
      <c r="U216" s="1648"/>
      <c r="V216" s="1649"/>
      <c r="W216" s="1650"/>
      <c r="X216" s="1651"/>
      <c r="Y216"/>
      <c r="Z216" s="1644"/>
      <c r="AA216" s="256"/>
      <c r="AB216" s="1645"/>
      <c r="AC216" s="1646"/>
      <c r="AD216" s="1647"/>
      <c r="AE216" s="1648"/>
      <c r="AF216" s="1648"/>
      <c r="AG216" s="1648"/>
      <c r="AH216" s="1649"/>
      <c r="AI216" s="1650"/>
      <c r="AJ216" s="1651"/>
      <c r="AK216"/>
      <c r="AL216"/>
      <c r="AM216"/>
      <c r="AN216" s="2"/>
      <c r="AO216"/>
      <c r="AP216"/>
      <c r="AQ216" s="2"/>
      <c r="AR216" s="2"/>
      <c r="AS216" s="2"/>
      <c r="AT216" s="2"/>
      <c r="AU216" s="2"/>
      <c r="AV216" s="2"/>
      <c r="AW216" s="2"/>
      <c r="AX216" s="2"/>
      <c r="AY216" s="2"/>
      <c r="AZ216" s="2"/>
      <c r="BA216" s="2"/>
      <c r="BB216" s="2"/>
      <c r="BC216" s="2"/>
      <c r="BD216" s="2"/>
      <c r="BE216" s="2"/>
      <c r="BF216" s="2"/>
      <c r="BG216" s="2"/>
      <c r="BH216" s="2"/>
      <c r="BI216" s="2"/>
      <c r="BJ216" s="2"/>
      <c r="BK216" s="2"/>
      <c r="BL216" s="2"/>
      <c r="BM216" s="2"/>
      <c r="BN216" s="2"/>
      <c r="BO216" s="2"/>
      <c r="BP216" s="2"/>
      <c r="BQ216" s="2"/>
      <c r="BR216" s="2"/>
      <c r="BS216" s="2"/>
      <c r="BT216" s="2"/>
      <c r="BU216" s="2"/>
      <c r="BV216" s="2"/>
      <c r="BW216" s="2"/>
      <c r="BX216" s="2"/>
      <c r="BY216" s="2"/>
      <c r="BZ216" s="2"/>
      <c r="CA216" s="2"/>
      <c r="CB216" s="2"/>
      <c r="CC216" s="2"/>
      <c r="CD216" s="2"/>
      <c r="CE216" s="2"/>
      <c r="CF216" s="2"/>
      <c r="CG216" s="2"/>
      <c r="CH216" s="2"/>
      <c r="CI216" s="2"/>
      <c r="CJ216" s="2"/>
      <c r="CK216" s="2"/>
      <c r="CL216" s="2"/>
      <c r="CM216" s="2"/>
      <c r="CN216" s="2"/>
      <c r="CO216" s="2"/>
      <c r="CP216" s="2"/>
      <c r="CQ216" s="2"/>
      <c r="CR216" s="2"/>
      <c r="CS216" s="2"/>
      <c r="CT216" s="2"/>
      <c r="CU216" s="2"/>
      <c r="CV216" s="2"/>
      <c r="CW216" s="2"/>
      <c r="CX216" s="2"/>
      <c r="CY216" s="2"/>
      <c r="CZ216" s="2"/>
      <c r="DA216" s="2"/>
      <c r="DB216" s="2"/>
      <c r="DC216" s="2"/>
      <c r="DD216" s="2"/>
      <c r="DE216" s="2"/>
      <c r="DF216" s="2"/>
      <c r="DG216" s="2"/>
      <c r="DH216" s="2"/>
      <c r="DI216" s="2"/>
      <c r="DJ216" s="2"/>
      <c r="DK216" s="2"/>
      <c r="DL216" s="2"/>
      <c r="DM216" s="2"/>
      <c r="DN216" s="2"/>
      <c r="DO216" s="2"/>
      <c r="DP216" s="6">
        <v>1</v>
      </c>
      <c r="DQ216" s="268"/>
      <c r="DR216" s="268"/>
    </row>
    <row r="217" spans="2:122" s="1" customFormat="1" ht="15.75">
      <c r="B217" s="1644"/>
      <c r="C217" s="256"/>
      <c r="D217" s="1652"/>
      <c r="E217" s="1652"/>
      <c r="F217" s="1645"/>
      <c r="G217" s="1648"/>
      <c r="H217" s="1648"/>
      <c r="I217" s="1648"/>
      <c r="J217" s="1649"/>
      <c r="K217" s="1650"/>
      <c r="L217" s="1653"/>
      <c r="M217"/>
      <c r="N217" s="1644"/>
      <c r="O217" s="256"/>
      <c r="P217" s="1652"/>
      <c r="Q217" s="1652"/>
      <c r="R217" s="1645"/>
      <c r="S217" s="1645"/>
      <c r="T217" s="1645"/>
      <c r="U217" s="1648"/>
      <c r="V217" s="1649"/>
      <c r="W217" s="1650"/>
      <c r="X217" s="1653"/>
      <c r="Y217"/>
      <c r="Z217" s="1644"/>
      <c r="AA217" s="256"/>
      <c r="AB217" s="1652"/>
      <c r="AC217" s="1652"/>
      <c r="AD217" s="1645"/>
      <c r="AE217" s="1648"/>
      <c r="AF217" s="1648"/>
      <c r="AG217" s="1648"/>
      <c r="AH217" s="1649"/>
      <c r="AI217" s="1650"/>
      <c r="AJ217" s="1653"/>
      <c r="AK217"/>
      <c r="AL217"/>
      <c r="AM217"/>
      <c r="AN217" s="2"/>
      <c r="AO217"/>
      <c r="AP217"/>
      <c r="AQ217" s="2"/>
      <c r="AR217" s="2"/>
      <c r="AS217" s="2"/>
      <c r="AT217" s="2"/>
      <c r="AU217" s="2"/>
      <c r="AV217" s="2"/>
      <c r="AW217" s="2"/>
      <c r="AX217" s="2"/>
      <c r="AY217" s="2"/>
      <c r="AZ217" s="2"/>
      <c r="BA217" s="2"/>
      <c r="BB217" s="2"/>
      <c r="BC217" s="2"/>
      <c r="BD217" s="2"/>
      <c r="BE217" s="2"/>
      <c r="BF217" s="2"/>
      <c r="BG217" s="2"/>
      <c r="BH217" s="2"/>
      <c r="BI217" s="2"/>
      <c r="BJ217" s="2"/>
      <c r="BK217" s="2"/>
      <c r="BL217" s="2"/>
      <c r="BM217" s="2"/>
      <c r="BN217" s="2"/>
      <c r="BO217" s="2"/>
      <c r="BP217" s="2"/>
      <c r="BQ217" s="2"/>
      <c r="BR217" s="2"/>
      <c r="BS217" s="2"/>
      <c r="BT217" s="2"/>
      <c r="BU217" s="2"/>
      <c r="BV217" s="2"/>
      <c r="BW217" s="2"/>
      <c r="BX217" s="2"/>
      <c r="BY217" s="2"/>
      <c r="BZ217" s="2"/>
      <c r="CA217" s="2"/>
      <c r="CB217" s="2"/>
      <c r="CC217" s="2"/>
      <c r="CD217" s="2"/>
      <c r="CE217" s="2"/>
      <c r="CF217" s="2"/>
      <c r="CG217" s="2"/>
      <c r="CH217" s="2"/>
      <c r="CI217" s="2"/>
      <c r="CJ217" s="2"/>
      <c r="CK217" s="2"/>
      <c r="CL217" s="2"/>
      <c r="CM217" s="2"/>
      <c r="CN217" s="2"/>
      <c r="CO217" s="2"/>
      <c r="CP217" s="2"/>
      <c r="CQ217" s="2"/>
      <c r="CR217" s="2"/>
      <c r="CS217" s="2"/>
      <c r="CT217" s="2"/>
      <c r="CU217" s="2"/>
      <c r="CV217" s="2"/>
      <c r="CW217" s="2"/>
      <c r="CX217" s="2"/>
      <c r="CY217" s="2"/>
      <c r="CZ217" s="2"/>
      <c r="DA217" s="2"/>
      <c r="DB217" s="2"/>
      <c r="DC217" s="2"/>
      <c r="DD217" s="2"/>
      <c r="DE217" s="2"/>
      <c r="DF217" s="2"/>
      <c r="DG217" s="2"/>
      <c r="DH217" s="2"/>
      <c r="DI217" s="2"/>
      <c r="DJ217" s="2"/>
      <c r="DK217" s="2"/>
      <c r="DL217" s="2"/>
      <c r="DM217" s="2"/>
      <c r="DN217" s="2"/>
      <c r="DO217" s="2"/>
      <c r="DP217" s="6">
        <v>1</v>
      </c>
      <c r="DQ217" s="268"/>
      <c r="DR217" s="268"/>
    </row>
    <row r="218" spans="2:122" s="1" customFormat="1" ht="15.75">
      <c r="B218" s="1644"/>
      <c r="C218" s="256"/>
      <c r="D218" s="1645"/>
      <c r="E218" s="1646"/>
      <c r="F218" s="1647"/>
      <c r="G218" s="1648"/>
      <c r="H218" s="1648"/>
      <c r="I218" s="1648"/>
      <c r="J218" s="1649"/>
      <c r="K218" s="1650"/>
      <c r="L218" s="1651"/>
      <c r="M218"/>
      <c r="N218" s="1644"/>
      <c r="O218" s="256"/>
      <c r="P218" s="1645"/>
      <c r="Q218" s="1646"/>
      <c r="R218" s="1647"/>
      <c r="S218" s="1647"/>
      <c r="T218" s="1647"/>
      <c r="U218" s="1648"/>
      <c r="V218" s="1649"/>
      <c r="W218" s="1650"/>
      <c r="X218" s="1651"/>
      <c r="Y218"/>
      <c r="Z218" s="1644"/>
      <c r="AA218" s="256"/>
      <c r="AB218" s="1645"/>
      <c r="AC218" s="1646"/>
      <c r="AD218" s="1647"/>
      <c r="AE218" s="1648"/>
      <c r="AF218" s="1648"/>
      <c r="AG218" s="1648"/>
      <c r="AH218" s="1649"/>
      <c r="AI218" s="1650"/>
      <c r="AJ218" s="1651"/>
      <c r="AK218"/>
      <c r="AL218"/>
      <c r="AM218"/>
      <c r="AN218" s="2"/>
      <c r="AO218"/>
      <c r="AP218"/>
      <c r="AQ218" s="2"/>
      <c r="AR218" s="2"/>
      <c r="AS218" s="2"/>
      <c r="AT218" s="2"/>
      <c r="AU218" s="2"/>
      <c r="AV218" s="2"/>
      <c r="AW218" s="2"/>
      <c r="AX218" s="2"/>
      <c r="AY218" s="2"/>
      <c r="AZ218" s="2"/>
      <c r="BA218" s="2"/>
      <c r="BB218" s="2"/>
      <c r="BC218" s="2"/>
      <c r="BD218" s="2"/>
      <c r="BE218" s="2"/>
      <c r="BF218" s="2"/>
      <c r="BG218" s="2"/>
      <c r="BH218" s="2"/>
      <c r="BI218" s="2"/>
      <c r="BJ218" s="2"/>
      <c r="BK218" s="2"/>
      <c r="BL218" s="2"/>
      <c r="BM218" s="2"/>
      <c r="BN218" s="2"/>
      <c r="BO218" s="2"/>
      <c r="BP218" s="2"/>
      <c r="BQ218" s="2"/>
      <c r="BR218" s="2"/>
      <c r="BS218" s="2"/>
      <c r="BT218" s="2"/>
      <c r="BU218" s="2"/>
      <c r="BV218" s="2"/>
      <c r="BW218" s="2"/>
      <c r="BX218" s="2"/>
      <c r="BY218" s="2"/>
      <c r="BZ218" s="2"/>
      <c r="CA218" s="2"/>
      <c r="CB218" s="2"/>
      <c r="CC218" s="2"/>
      <c r="CD218" s="2"/>
      <c r="CE218" s="2"/>
      <c r="CF218" s="2"/>
      <c r="CG218" s="2"/>
      <c r="CH218" s="2"/>
      <c r="CI218" s="2"/>
      <c r="CJ218" s="2"/>
      <c r="CK218" s="2"/>
      <c r="CL218" s="2"/>
      <c r="CM218" s="2"/>
      <c r="CN218" s="2"/>
      <c r="CO218" s="2"/>
      <c r="CP218" s="2"/>
      <c r="CQ218" s="2"/>
      <c r="CR218" s="2"/>
      <c r="CS218" s="2"/>
      <c r="CT218" s="2"/>
      <c r="CU218" s="2"/>
      <c r="CV218" s="2"/>
      <c r="CW218" s="2"/>
      <c r="CX218" s="2"/>
      <c r="CY218" s="2"/>
      <c r="CZ218" s="2"/>
      <c r="DA218" s="2"/>
      <c r="DB218" s="2"/>
      <c r="DC218" s="2"/>
      <c r="DD218" s="2"/>
      <c r="DE218" s="2"/>
      <c r="DF218" s="2"/>
      <c r="DG218" s="2"/>
      <c r="DH218" s="2"/>
      <c r="DI218" s="2"/>
      <c r="DJ218" s="2"/>
      <c r="DK218" s="2"/>
      <c r="DL218" s="2"/>
      <c r="DM218" s="2"/>
      <c r="DN218" s="2"/>
      <c r="DO218" s="2"/>
      <c r="DP218" s="6">
        <v>1</v>
      </c>
      <c r="DQ218" s="268"/>
      <c r="DR218" s="268"/>
    </row>
    <row r="219" spans="2:122" s="1" customFormat="1" ht="15.75">
      <c r="B219" s="1644"/>
      <c r="C219" s="256"/>
      <c r="D219" s="1652"/>
      <c r="E219" s="1652"/>
      <c r="F219" s="1645"/>
      <c r="G219" s="1648"/>
      <c r="H219" s="1648"/>
      <c r="I219" s="1648"/>
      <c r="J219" s="1649"/>
      <c r="K219" s="1650"/>
      <c r="L219" s="1653"/>
      <c r="M219"/>
      <c r="N219" s="1644"/>
      <c r="O219" s="256"/>
      <c r="P219" s="1652"/>
      <c r="Q219" s="1652"/>
      <c r="R219" s="1645"/>
      <c r="S219" s="1645"/>
      <c r="T219" s="1645"/>
      <c r="U219" s="1648"/>
      <c r="V219" s="1649"/>
      <c r="W219" s="1650"/>
      <c r="X219" s="1653"/>
      <c r="Y219"/>
      <c r="Z219" s="1644"/>
      <c r="AA219" s="256"/>
      <c r="AB219" s="1652"/>
      <c r="AC219" s="1652"/>
      <c r="AD219" s="1645"/>
      <c r="AE219" s="1648"/>
      <c r="AF219" s="1648"/>
      <c r="AG219" s="1648"/>
      <c r="AH219" s="1649"/>
      <c r="AI219" s="1650"/>
      <c r="AJ219" s="1653"/>
      <c r="AK219"/>
      <c r="AL219"/>
      <c r="AM219"/>
      <c r="AN219" s="2"/>
      <c r="AO219"/>
      <c r="AP219"/>
      <c r="AQ219" s="2"/>
      <c r="AR219" s="2"/>
      <c r="AS219" s="2"/>
      <c r="AT219" s="2"/>
      <c r="AU219" s="2"/>
      <c r="AV219" s="2"/>
      <c r="AW219" s="2"/>
      <c r="AX219" s="2"/>
      <c r="AY219" s="2"/>
      <c r="AZ219" s="2"/>
      <c r="BA219" s="2"/>
      <c r="BB219" s="2"/>
      <c r="BC219" s="2"/>
      <c r="BD219" s="2"/>
      <c r="BE219" s="2"/>
      <c r="BF219" s="2"/>
      <c r="BG219" s="2"/>
      <c r="BH219" s="2"/>
      <c r="BI219" s="2"/>
      <c r="BJ219" s="2"/>
      <c r="BK219" s="2"/>
      <c r="BL219" s="2"/>
      <c r="BM219" s="2"/>
      <c r="BN219" s="2"/>
      <c r="BO219" s="2"/>
      <c r="BP219" s="2"/>
      <c r="BQ219" s="2"/>
      <c r="BR219" s="2"/>
      <c r="BS219" s="2"/>
      <c r="BT219" s="2"/>
      <c r="BU219" s="2"/>
      <c r="BV219" s="2"/>
      <c r="BW219" s="2"/>
      <c r="BX219" s="2"/>
      <c r="BY219" s="2"/>
      <c r="BZ219" s="2"/>
      <c r="CA219" s="2"/>
      <c r="CB219" s="2"/>
      <c r="CC219" s="2"/>
      <c r="CD219" s="2"/>
      <c r="CE219" s="2"/>
      <c r="CF219" s="2"/>
      <c r="CG219" s="2"/>
      <c r="CH219" s="2"/>
      <c r="CI219" s="2"/>
      <c r="CJ219" s="2"/>
      <c r="CK219" s="2"/>
      <c r="CL219" s="2"/>
      <c r="CM219" s="2"/>
      <c r="CN219" s="2"/>
      <c r="CO219" s="2"/>
      <c r="CP219" s="2"/>
      <c r="CQ219" s="2"/>
      <c r="CR219" s="2"/>
      <c r="CS219" s="2"/>
      <c r="CT219" s="2"/>
      <c r="CU219" s="2"/>
      <c r="CV219" s="2"/>
      <c r="CW219" s="2"/>
      <c r="CX219" s="2"/>
      <c r="CY219" s="2"/>
      <c r="CZ219" s="2"/>
      <c r="DA219" s="2"/>
      <c r="DB219" s="2"/>
      <c r="DC219" s="2"/>
      <c r="DD219" s="2"/>
      <c r="DE219" s="2"/>
      <c r="DF219" s="2"/>
      <c r="DG219" s="2"/>
      <c r="DH219" s="2"/>
      <c r="DI219" s="2"/>
      <c r="DJ219" s="2"/>
      <c r="DK219" s="2"/>
      <c r="DL219" s="2"/>
      <c r="DM219" s="2"/>
      <c r="DN219" s="2"/>
      <c r="DO219" s="2"/>
      <c r="DP219" s="6">
        <v>1</v>
      </c>
      <c r="DQ219" s="268"/>
      <c r="DR219" s="268"/>
    </row>
    <row r="220" spans="2:122" s="1" customFormat="1" ht="15.75">
      <c r="B220" s="1644"/>
      <c r="C220" s="256"/>
      <c r="D220" s="1645"/>
      <c r="E220" s="1646"/>
      <c r="F220" s="1647"/>
      <c r="G220" s="1648"/>
      <c r="H220" s="1648"/>
      <c r="I220" s="1648"/>
      <c r="J220" s="1649"/>
      <c r="K220" s="1650"/>
      <c r="L220" s="1651"/>
      <c r="M220"/>
      <c r="N220" s="1644"/>
      <c r="O220" s="256"/>
      <c r="P220" s="1645"/>
      <c r="Q220" s="1646"/>
      <c r="R220" s="1647"/>
      <c r="S220" s="1647"/>
      <c r="T220" s="1647"/>
      <c r="U220" s="1648"/>
      <c r="V220" s="1649"/>
      <c r="W220" s="1650"/>
      <c r="X220" s="1651"/>
      <c r="Y220"/>
      <c r="Z220" s="1644"/>
      <c r="AA220" s="256"/>
      <c r="AB220" s="1645"/>
      <c r="AC220" s="1646"/>
      <c r="AD220" s="1647"/>
      <c r="AE220" s="1648"/>
      <c r="AF220" s="1648"/>
      <c r="AG220" s="1648"/>
      <c r="AH220" s="1649"/>
      <c r="AI220" s="1650"/>
      <c r="AJ220" s="1651"/>
      <c r="AK220"/>
      <c r="AL220"/>
      <c r="AM220"/>
      <c r="AN220" s="2"/>
      <c r="AO220"/>
      <c r="AP220"/>
      <c r="AQ220" s="2"/>
      <c r="AR220" s="2"/>
      <c r="AS220" s="2"/>
      <c r="AT220" s="2"/>
      <c r="AU220" s="2"/>
      <c r="AV220" s="2"/>
      <c r="AW220" s="2"/>
      <c r="AX220" s="2"/>
      <c r="AY220" s="2"/>
      <c r="AZ220" s="2"/>
      <c r="BA220" s="2"/>
      <c r="BB220" s="2"/>
      <c r="BC220" s="2"/>
      <c r="BD220" s="2"/>
      <c r="BE220" s="2"/>
      <c r="BF220" s="2"/>
      <c r="BG220" s="2"/>
      <c r="BH220" s="2"/>
      <c r="BI220" s="2"/>
      <c r="BJ220" s="2"/>
      <c r="BK220" s="2"/>
      <c r="BL220" s="2"/>
      <c r="BM220" s="2"/>
      <c r="BN220" s="2"/>
      <c r="BO220" s="2"/>
      <c r="BP220" s="2"/>
      <c r="BQ220" s="2"/>
      <c r="BR220" s="2"/>
      <c r="BS220" s="2"/>
      <c r="BT220" s="2"/>
      <c r="BU220" s="2"/>
      <c r="BV220" s="2"/>
      <c r="BW220" s="2"/>
      <c r="BX220" s="2"/>
      <c r="BY220" s="2"/>
      <c r="BZ220" s="2"/>
      <c r="CA220" s="2"/>
      <c r="CB220" s="2"/>
      <c r="CC220" s="2"/>
      <c r="CD220" s="2"/>
      <c r="CE220" s="2"/>
      <c r="CF220" s="2"/>
      <c r="CG220" s="2"/>
      <c r="CH220" s="2"/>
      <c r="CI220" s="2"/>
      <c r="CJ220" s="2"/>
      <c r="CK220" s="2"/>
      <c r="CL220" s="2"/>
      <c r="CM220" s="2"/>
      <c r="CN220" s="2"/>
      <c r="CO220" s="2"/>
      <c r="CP220" s="2"/>
      <c r="CQ220" s="2"/>
      <c r="CR220" s="2"/>
      <c r="CS220" s="2"/>
      <c r="CT220" s="2"/>
      <c r="CU220" s="2"/>
      <c r="CV220" s="2"/>
      <c r="CW220" s="2"/>
      <c r="CX220" s="2"/>
      <c r="CY220" s="2"/>
      <c r="CZ220" s="2"/>
      <c r="DA220" s="2"/>
      <c r="DB220" s="2"/>
      <c r="DC220" s="2"/>
      <c r="DD220" s="2"/>
      <c r="DE220" s="2"/>
      <c r="DF220" s="2"/>
      <c r="DG220" s="2"/>
      <c r="DH220" s="2"/>
      <c r="DI220" s="2"/>
      <c r="DJ220" s="2"/>
      <c r="DK220" s="2"/>
      <c r="DL220" s="2"/>
      <c r="DM220" s="2"/>
      <c r="DN220" s="2"/>
      <c r="DO220" s="2"/>
      <c r="DP220" s="6">
        <v>1</v>
      </c>
      <c r="DQ220" s="268"/>
      <c r="DR220" s="268"/>
    </row>
    <row r="221" spans="2:122" s="1" customFormat="1" ht="15.75">
      <c r="B221" s="1644"/>
      <c r="C221" s="256"/>
      <c r="D221" s="1652"/>
      <c r="E221" s="1652"/>
      <c r="F221" s="1645"/>
      <c r="G221" s="1648"/>
      <c r="H221" s="1648"/>
      <c r="I221" s="1648"/>
      <c r="J221" s="1649"/>
      <c r="K221" s="1650"/>
      <c r="L221" s="1653"/>
      <c r="M221"/>
      <c r="N221" s="1644"/>
      <c r="O221" s="256"/>
      <c r="P221" s="1652"/>
      <c r="Q221" s="1652"/>
      <c r="R221" s="1645"/>
      <c r="S221" s="1645"/>
      <c r="T221" s="1645"/>
      <c r="U221" s="1648"/>
      <c r="V221" s="1649"/>
      <c r="W221" s="1650"/>
      <c r="X221" s="1653"/>
      <c r="Y221"/>
      <c r="Z221" s="1644"/>
      <c r="AA221" s="256"/>
      <c r="AB221" s="1652"/>
      <c r="AC221" s="1652"/>
      <c r="AD221" s="1645"/>
      <c r="AE221" s="1648"/>
      <c r="AF221" s="1648"/>
      <c r="AG221" s="1648"/>
      <c r="AH221" s="1649"/>
      <c r="AI221" s="1650"/>
      <c r="AJ221" s="1653"/>
      <c r="AK221"/>
      <c r="AL221"/>
      <c r="AM221"/>
      <c r="AN221" s="2"/>
      <c r="AO221"/>
      <c r="AP221"/>
      <c r="AQ221" s="2"/>
      <c r="AR221" s="2"/>
      <c r="AS221" s="2"/>
      <c r="AT221" s="2"/>
      <c r="AU221" s="2"/>
      <c r="AV221" s="2"/>
      <c r="AW221" s="2"/>
      <c r="AX221" s="2"/>
      <c r="AY221" s="2"/>
      <c r="AZ221" s="2"/>
      <c r="BA221" s="2"/>
      <c r="BB221" s="2"/>
      <c r="BC221" s="2"/>
      <c r="BD221" s="2"/>
      <c r="BE221" s="2"/>
      <c r="BF221" s="2"/>
      <c r="BG221" s="2"/>
      <c r="BH221" s="2"/>
      <c r="BI221" s="2"/>
      <c r="BJ221" s="2"/>
      <c r="BK221" s="2"/>
      <c r="BL221" s="2"/>
      <c r="BM221" s="2"/>
      <c r="BN221" s="2"/>
      <c r="BO221" s="2"/>
      <c r="BP221" s="2"/>
      <c r="BQ221" s="2"/>
      <c r="BR221" s="2"/>
      <c r="BS221" s="2"/>
      <c r="BT221" s="2"/>
      <c r="BU221" s="2"/>
      <c r="BV221" s="2"/>
      <c r="BW221" s="2"/>
      <c r="BX221" s="2"/>
      <c r="BY221" s="2"/>
      <c r="BZ221" s="2"/>
      <c r="CA221" s="2"/>
      <c r="CB221" s="2"/>
      <c r="CC221" s="2"/>
      <c r="CD221" s="2"/>
      <c r="CE221" s="2"/>
      <c r="CF221" s="2"/>
      <c r="CG221" s="2"/>
      <c r="CH221" s="2"/>
      <c r="CI221" s="2"/>
      <c r="CJ221" s="2"/>
      <c r="CK221" s="2"/>
      <c r="CL221" s="2"/>
      <c r="CM221" s="2"/>
      <c r="CN221" s="2"/>
      <c r="CO221" s="2"/>
      <c r="CP221" s="2"/>
      <c r="CQ221" s="2"/>
      <c r="CR221" s="2"/>
      <c r="CS221" s="2"/>
      <c r="CT221" s="2"/>
      <c r="CU221" s="2"/>
      <c r="CV221" s="2"/>
      <c r="CW221" s="2"/>
      <c r="CX221" s="2"/>
      <c r="CY221" s="2"/>
      <c r="CZ221" s="2"/>
      <c r="DA221" s="2"/>
      <c r="DB221" s="2"/>
      <c r="DC221" s="2"/>
      <c r="DD221" s="2"/>
      <c r="DE221" s="2"/>
      <c r="DF221" s="2"/>
      <c r="DG221" s="2"/>
      <c r="DH221" s="2"/>
      <c r="DI221" s="2"/>
      <c r="DJ221" s="2"/>
      <c r="DK221" s="2"/>
      <c r="DL221" s="2"/>
      <c r="DM221" s="2"/>
      <c r="DN221" s="2"/>
      <c r="DO221" s="2"/>
      <c r="DP221" s="6">
        <v>1</v>
      </c>
      <c r="DQ221" s="268"/>
      <c r="DR221" s="268"/>
    </row>
    <row r="222" spans="2:122" s="1" customFormat="1" ht="15.75">
      <c r="B222" s="1644"/>
      <c r="C222" s="256"/>
      <c r="D222" s="1645"/>
      <c r="E222" s="1646"/>
      <c r="F222" s="1647"/>
      <c r="G222" s="1648"/>
      <c r="H222" s="1648"/>
      <c r="I222" s="1648"/>
      <c r="J222" s="1649"/>
      <c r="K222" s="1650"/>
      <c r="L222" s="1651"/>
      <c r="M222"/>
      <c r="N222" s="1644"/>
      <c r="O222" s="256"/>
      <c r="P222" s="1645"/>
      <c r="Q222" s="1646"/>
      <c r="R222" s="1647"/>
      <c r="S222" s="1647"/>
      <c r="T222" s="1647"/>
      <c r="U222" s="1648"/>
      <c r="V222" s="1649"/>
      <c r="W222" s="1650"/>
      <c r="X222" s="1651"/>
      <c r="Y222"/>
      <c r="Z222" s="1644"/>
      <c r="AA222" s="256"/>
      <c r="AB222" s="1645"/>
      <c r="AC222" s="1646"/>
      <c r="AD222" s="1647"/>
      <c r="AE222" s="1648"/>
      <c r="AF222" s="1648"/>
      <c r="AG222" s="1648"/>
      <c r="AH222" s="1649"/>
      <c r="AI222" s="1650"/>
      <c r="AJ222" s="1651"/>
      <c r="AK222"/>
      <c r="AL222"/>
      <c r="AM222"/>
      <c r="AN222" s="2"/>
      <c r="AO222"/>
      <c r="AP222"/>
      <c r="AQ222" s="2"/>
      <c r="AR222" s="2"/>
      <c r="AS222" s="2"/>
      <c r="AT222" s="2"/>
      <c r="AU222" s="2"/>
      <c r="AV222" s="2"/>
      <c r="AW222" s="2"/>
      <c r="AX222" s="2"/>
      <c r="AY222" s="2"/>
      <c r="AZ222" s="2"/>
      <c r="BA222" s="2"/>
      <c r="BB222" s="2"/>
      <c r="BC222" s="2"/>
      <c r="BD222" s="2"/>
      <c r="BE222" s="2"/>
      <c r="BF222" s="2"/>
      <c r="BG222" s="2"/>
      <c r="BH222" s="2"/>
      <c r="BI222" s="2"/>
      <c r="BJ222" s="2"/>
      <c r="BK222" s="2"/>
      <c r="BL222" s="2"/>
      <c r="BM222" s="2"/>
      <c r="BN222" s="2"/>
      <c r="BO222" s="2"/>
      <c r="BP222" s="2"/>
      <c r="BQ222" s="2"/>
      <c r="BR222" s="2"/>
      <c r="BS222" s="2"/>
      <c r="BT222" s="2"/>
      <c r="BU222" s="2"/>
      <c r="BV222" s="2"/>
      <c r="BW222" s="2"/>
      <c r="BX222" s="2"/>
      <c r="BY222" s="2"/>
      <c r="BZ222" s="2"/>
      <c r="CA222" s="2"/>
      <c r="CB222" s="2"/>
      <c r="CC222" s="2"/>
      <c r="CD222" s="2"/>
      <c r="CE222" s="2"/>
      <c r="CF222" s="2"/>
      <c r="CG222" s="2"/>
      <c r="CH222" s="2"/>
      <c r="CI222" s="2"/>
      <c r="CJ222" s="2"/>
      <c r="CK222" s="2"/>
      <c r="CL222" s="2"/>
      <c r="CM222" s="2"/>
      <c r="CN222" s="2"/>
      <c r="CO222" s="2"/>
      <c r="CP222" s="2"/>
      <c r="CQ222" s="2"/>
      <c r="CR222" s="2"/>
      <c r="CS222" s="2"/>
      <c r="CT222" s="2"/>
      <c r="CU222" s="2"/>
      <c r="CV222" s="2"/>
      <c r="CW222" s="2"/>
      <c r="CX222" s="2"/>
      <c r="CY222" s="2"/>
      <c r="CZ222" s="2"/>
      <c r="DA222" s="2"/>
      <c r="DB222" s="2"/>
      <c r="DC222" s="2"/>
      <c r="DD222" s="2"/>
      <c r="DE222" s="2"/>
      <c r="DF222" s="2"/>
      <c r="DG222" s="2"/>
      <c r="DH222" s="2"/>
      <c r="DI222" s="2"/>
      <c r="DJ222" s="2"/>
      <c r="DK222" s="2"/>
      <c r="DL222" s="2"/>
      <c r="DM222" s="2"/>
      <c r="DN222" s="2"/>
      <c r="DO222" s="2"/>
      <c r="DP222" s="6">
        <v>1</v>
      </c>
      <c r="DQ222" s="268"/>
      <c r="DR222" s="268"/>
    </row>
    <row r="223" spans="2:122" s="1" customFormat="1" ht="15.75">
      <c r="B223" s="1644"/>
      <c r="C223" s="256"/>
      <c r="D223" s="1652"/>
      <c r="E223" s="1652"/>
      <c r="F223" s="1645"/>
      <c r="G223" s="1648"/>
      <c r="H223" s="1648"/>
      <c r="I223" s="1648"/>
      <c r="J223" s="1649"/>
      <c r="K223" s="1650"/>
      <c r="L223" s="1653"/>
      <c r="M223"/>
      <c r="N223" s="1644"/>
      <c r="O223" s="256"/>
      <c r="P223" s="1652"/>
      <c r="Q223" s="1652"/>
      <c r="R223" s="1645"/>
      <c r="S223" s="1645"/>
      <c r="T223" s="1645"/>
      <c r="U223" s="1648"/>
      <c r="V223" s="1649"/>
      <c r="W223" s="1650"/>
      <c r="X223" s="1653"/>
      <c r="Y223"/>
      <c r="Z223" s="1644"/>
      <c r="AA223" s="256"/>
      <c r="AB223" s="1652"/>
      <c r="AC223" s="1652"/>
      <c r="AD223" s="1645"/>
      <c r="AE223" s="1648"/>
      <c r="AF223" s="1648"/>
      <c r="AG223" s="1648"/>
      <c r="AH223" s="1649"/>
      <c r="AI223" s="1650"/>
      <c r="AJ223" s="1653"/>
      <c r="AK223"/>
      <c r="AL223"/>
      <c r="AM223"/>
      <c r="AN223" s="2"/>
      <c r="AO223"/>
      <c r="AP223"/>
      <c r="AQ223" s="2"/>
      <c r="AR223" s="2"/>
      <c r="AS223" s="2"/>
      <c r="AT223" s="2"/>
      <c r="AU223" s="2"/>
      <c r="AV223" s="2"/>
      <c r="AW223" s="2"/>
      <c r="AX223" s="2"/>
      <c r="AY223" s="2"/>
      <c r="AZ223" s="2"/>
      <c r="BA223" s="2"/>
      <c r="BB223" s="2"/>
      <c r="BC223" s="2"/>
      <c r="BD223" s="2"/>
      <c r="BE223" s="2"/>
      <c r="BF223" s="2"/>
      <c r="BG223" s="2"/>
      <c r="BH223" s="2"/>
      <c r="BI223" s="2"/>
      <c r="BJ223" s="2"/>
      <c r="BK223" s="2"/>
      <c r="BL223" s="2"/>
      <c r="BM223" s="2"/>
      <c r="BN223" s="2"/>
      <c r="BO223" s="2"/>
      <c r="BP223" s="2"/>
      <c r="BQ223" s="2"/>
      <c r="BR223" s="2"/>
      <c r="BS223" s="2"/>
      <c r="BT223" s="2"/>
      <c r="BU223" s="2"/>
      <c r="BV223" s="2"/>
      <c r="BW223" s="2"/>
      <c r="BX223" s="2"/>
      <c r="BY223" s="2"/>
      <c r="BZ223" s="2"/>
      <c r="CA223" s="2"/>
      <c r="CB223" s="2"/>
      <c r="CC223" s="2"/>
      <c r="CD223" s="2"/>
      <c r="CE223" s="2"/>
      <c r="CF223" s="2"/>
      <c r="CG223" s="2"/>
      <c r="CH223" s="2"/>
      <c r="CI223" s="2"/>
      <c r="CJ223" s="2"/>
      <c r="CK223" s="2"/>
      <c r="CL223" s="2"/>
      <c r="CM223" s="2"/>
      <c r="CN223" s="2"/>
      <c r="CO223" s="2"/>
      <c r="CP223" s="2"/>
      <c r="CQ223" s="2"/>
      <c r="CR223" s="2"/>
      <c r="CS223" s="2"/>
      <c r="CT223" s="2"/>
      <c r="CU223" s="2"/>
      <c r="CV223" s="2"/>
      <c r="CW223" s="2"/>
      <c r="CX223" s="2"/>
      <c r="CY223" s="2"/>
      <c r="CZ223" s="2"/>
      <c r="DA223" s="2"/>
      <c r="DB223" s="2"/>
      <c r="DC223" s="2"/>
      <c r="DD223" s="2"/>
      <c r="DE223" s="2"/>
      <c r="DF223" s="2"/>
      <c r="DG223" s="2"/>
      <c r="DH223" s="2"/>
      <c r="DI223" s="2"/>
      <c r="DJ223" s="2"/>
      <c r="DK223" s="2"/>
      <c r="DL223" s="2"/>
      <c r="DM223" s="2"/>
      <c r="DN223" s="2"/>
      <c r="DO223" s="2"/>
      <c r="DP223" s="6">
        <v>1</v>
      </c>
      <c r="DQ223" s="268"/>
      <c r="DR223" s="268"/>
    </row>
    <row r="224" spans="2:122" s="1" customFormat="1" ht="15.75">
      <c r="B224" s="1644"/>
      <c r="C224" s="256"/>
      <c r="D224" s="1645"/>
      <c r="E224" s="1646"/>
      <c r="F224" s="1647"/>
      <c r="G224" s="1648"/>
      <c r="H224" s="1648"/>
      <c r="I224" s="1648"/>
      <c r="J224" s="1649"/>
      <c r="K224" s="1650"/>
      <c r="L224" s="1651"/>
      <c r="M224"/>
      <c r="N224" s="1644"/>
      <c r="O224" s="256"/>
      <c r="P224" s="1645"/>
      <c r="Q224" s="1646"/>
      <c r="R224" s="1647"/>
      <c r="S224" s="1647"/>
      <c r="T224" s="1647"/>
      <c r="U224" s="1648"/>
      <c r="V224" s="1649"/>
      <c r="W224" s="1650"/>
      <c r="X224" s="1651"/>
      <c r="Y224"/>
      <c r="Z224" s="1644"/>
      <c r="AA224" s="256"/>
      <c r="AB224" s="1645"/>
      <c r="AC224" s="1646"/>
      <c r="AD224" s="1647"/>
      <c r="AE224" s="1648"/>
      <c r="AF224" s="1648"/>
      <c r="AG224" s="1648"/>
      <c r="AH224" s="1649"/>
      <c r="AI224" s="1650"/>
      <c r="AJ224" s="1651"/>
      <c r="AK224"/>
      <c r="AL224"/>
      <c r="AM224"/>
      <c r="AN224" s="2"/>
      <c r="AO224"/>
      <c r="AP224"/>
      <c r="AQ224" s="2"/>
      <c r="AR224" s="2"/>
      <c r="AS224" s="2"/>
      <c r="AT224" s="2"/>
      <c r="AU224" s="2"/>
      <c r="AV224" s="2"/>
      <c r="AW224" s="2"/>
      <c r="AX224" s="2"/>
      <c r="AY224" s="2"/>
      <c r="AZ224" s="2"/>
      <c r="BA224" s="2"/>
      <c r="BB224" s="2"/>
      <c r="BC224" s="2"/>
      <c r="BD224" s="2"/>
      <c r="BE224" s="2"/>
      <c r="BF224" s="2"/>
      <c r="BG224" s="2"/>
      <c r="BH224" s="2"/>
      <c r="BI224" s="2"/>
      <c r="BJ224" s="2"/>
      <c r="BK224" s="2"/>
      <c r="BL224" s="2"/>
      <c r="BM224" s="2"/>
      <c r="BN224" s="2"/>
      <c r="BO224" s="2"/>
      <c r="BP224" s="2"/>
      <c r="BQ224" s="2"/>
      <c r="BR224" s="2"/>
      <c r="BS224" s="2"/>
      <c r="BT224" s="2"/>
      <c r="BU224" s="2"/>
      <c r="BV224" s="2"/>
      <c r="BW224" s="2"/>
      <c r="BX224" s="2"/>
      <c r="BY224" s="2"/>
      <c r="BZ224" s="2"/>
      <c r="CA224" s="2"/>
      <c r="CB224" s="2"/>
      <c r="CC224" s="2"/>
      <c r="CD224" s="2"/>
      <c r="CE224" s="2"/>
      <c r="CF224" s="2"/>
      <c r="CG224" s="2"/>
      <c r="CH224" s="2"/>
      <c r="CI224" s="2"/>
      <c r="CJ224" s="2"/>
      <c r="CK224" s="2"/>
      <c r="CL224" s="2"/>
      <c r="CM224" s="2"/>
      <c r="CN224" s="2"/>
      <c r="CO224" s="2"/>
      <c r="CP224" s="2"/>
      <c r="CQ224" s="2"/>
      <c r="CR224" s="2"/>
      <c r="CS224" s="2"/>
      <c r="CT224" s="2"/>
      <c r="CU224" s="2"/>
      <c r="CV224" s="2"/>
      <c r="CW224" s="2"/>
      <c r="CX224" s="2"/>
      <c r="CY224" s="2"/>
      <c r="CZ224" s="2"/>
      <c r="DA224" s="2"/>
      <c r="DB224" s="2"/>
      <c r="DC224" s="2"/>
      <c r="DD224" s="2"/>
      <c r="DE224" s="2"/>
      <c r="DF224" s="2"/>
      <c r="DG224" s="2"/>
      <c r="DH224" s="2"/>
      <c r="DI224" s="2"/>
      <c r="DJ224" s="2"/>
      <c r="DK224" s="2"/>
      <c r="DL224" s="2"/>
      <c r="DM224" s="2"/>
      <c r="DN224" s="2"/>
      <c r="DO224" s="2"/>
      <c r="DP224" s="6">
        <v>1</v>
      </c>
      <c r="DQ224" s="268"/>
      <c r="DR224" s="268"/>
    </row>
    <row r="225" spans="2:122" s="1" customFormat="1" ht="15.75">
      <c r="B225" s="1644"/>
      <c r="C225" s="256"/>
      <c r="D225" s="1652"/>
      <c r="E225" s="1652"/>
      <c r="F225" s="1645"/>
      <c r="G225" s="1648"/>
      <c r="H225" s="1648"/>
      <c r="I225" s="1648"/>
      <c r="J225" s="1649"/>
      <c r="K225" s="1650"/>
      <c r="L225" s="1653"/>
      <c r="M225"/>
      <c r="N225" s="1644"/>
      <c r="O225" s="256"/>
      <c r="P225" s="1652"/>
      <c r="Q225" s="1652"/>
      <c r="R225" s="1645"/>
      <c r="S225" s="1645"/>
      <c r="T225" s="1645"/>
      <c r="U225" s="1648"/>
      <c r="V225" s="1649"/>
      <c r="W225" s="1650"/>
      <c r="X225" s="1653"/>
      <c r="Y225"/>
      <c r="Z225" s="1644"/>
      <c r="AA225" s="256"/>
      <c r="AB225" s="1652"/>
      <c r="AC225" s="1652"/>
      <c r="AD225" s="1645"/>
      <c r="AE225" s="1648"/>
      <c r="AF225" s="1648"/>
      <c r="AG225" s="1648"/>
      <c r="AH225" s="1649"/>
      <c r="AI225" s="1650"/>
      <c r="AJ225" s="1653"/>
      <c r="AK225"/>
      <c r="AL225"/>
      <c r="AM225" s="2"/>
      <c r="AN225" s="2"/>
      <c r="AO225"/>
      <c r="AP225"/>
      <c r="AQ225" s="2"/>
      <c r="AR225" s="2"/>
      <c r="AS225" s="2"/>
      <c r="AT225" s="2"/>
      <c r="AU225" s="2"/>
      <c r="AV225" s="2"/>
      <c r="AW225" s="2"/>
      <c r="AX225" s="2"/>
      <c r="AY225" s="2"/>
      <c r="AZ225" s="2"/>
      <c r="BA225" s="2"/>
      <c r="BB225" s="2"/>
      <c r="BC225" s="2"/>
      <c r="BD225" s="2"/>
      <c r="BE225" s="2"/>
      <c r="BF225" s="2"/>
      <c r="BG225" s="2"/>
      <c r="BH225" s="2"/>
      <c r="BI225" s="2"/>
      <c r="BJ225" s="2"/>
      <c r="BK225" s="2"/>
      <c r="BL225" s="2"/>
      <c r="BM225" s="2"/>
      <c r="BN225" s="2"/>
      <c r="BO225" s="2"/>
      <c r="BP225" s="2"/>
      <c r="BQ225" s="2"/>
      <c r="BR225" s="2"/>
      <c r="BS225" s="2"/>
      <c r="BT225" s="2"/>
      <c r="BU225" s="2"/>
      <c r="BV225" s="2"/>
      <c r="BW225" s="2"/>
      <c r="BX225" s="2"/>
      <c r="BY225" s="2"/>
      <c r="BZ225" s="2"/>
      <c r="CA225" s="2"/>
      <c r="CB225" s="2"/>
      <c r="CC225" s="2"/>
      <c r="CD225" s="2"/>
      <c r="CE225" s="2"/>
      <c r="CF225" s="2"/>
      <c r="CG225" s="2"/>
      <c r="CH225" s="2"/>
      <c r="CI225" s="2"/>
      <c r="CJ225" s="2"/>
      <c r="CK225" s="2"/>
      <c r="CL225" s="2"/>
      <c r="CM225" s="2"/>
      <c r="CN225" s="2"/>
      <c r="CO225" s="2"/>
      <c r="CP225" s="2"/>
      <c r="CQ225" s="2"/>
      <c r="CR225" s="2"/>
      <c r="CS225" s="2"/>
      <c r="CT225" s="2"/>
      <c r="CU225" s="2"/>
      <c r="CV225" s="2"/>
      <c r="CW225" s="2"/>
      <c r="CX225" s="2"/>
      <c r="CY225" s="2"/>
      <c r="CZ225" s="2"/>
      <c r="DA225" s="2"/>
      <c r="DB225" s="2"/>
      <c r="DC225" s="2"/>
      <c r="DD225" s="2"/>
      <c r="DE225" s="2"/>
      <c r="DF225" s="2"/>
      <c r="DG225" s="2"/>
      <c r="DH225" s="2"/>
      <c r="DI225" s="2"/>
      <c r="DJ225" s="2"/>
      <c r="DK225" s="2"/>
      <c r="DL225" s="2"/>
      <c r="DM225" s="2"/>
      <c r="DN225" s="2"/>
      <c r="DO225" s="2"/>
      <c r="DP225" s="6">
        <v>1</v>
      </c>
      <c r="DQ225" s="268"/>
      <c r="DR225" s="268"/>
    </row>
    <row r="226" spans="2:122" s="1" customFormat="1" ht="15.75">
      <c r="B226" s="1644"/>
      <c r="C226" s="256"/>
      <c r="D226" s="1645"/>
      <c r="E226" s="1646"/>
      <c r="F226" s="1647"/>
      <c r="G226" s="1648"/>
      <c r="H226" s="1648"/>
      <c r="I226" s="1648"/>
      <c r="J226" s="1649"/>
      <c r="K226" s="1650"/>
      <c r="L226" s="1651"/>
      <c r="M226"/>
      <c r="N226" s="1644"/>
      <c r="O226" s="256"/>
      <c r="P226" s="1645"/>
      <c r="Q226" s="1646"/>
      <c r="R226" s="1647"/>
      <c r="S226" s="1647"/>
      <c r="T226" s="1647"/>
      <c r="U226" s="1648"/>
      <c r="V226" s="1649"/>
      <c r="W226" s="1650"/>
      <c r="X226" s="1651"/>
      <c r="Y226"/>
      <c r="Z226" s="1644"/>
      <c r="AA226" s="256"/>
      <c r="AB226" s="1645"/>
      <c r="AC226" s="1646"/>
      <c r="AD226" s="1647"/>
      <c r="AE226" s="1648"/>
      <c r="AF226" s="1648"/>
      <c r="AG226" s="1648"/>
      <c r="AH226" s="1649"/>
      <c r="AI226" s="1650"/>
      <c r="AJ226" s="1651"/>
      <c r="AK226"/>
      <c r="AL226"/>
      <c r="AM226" s="2"/>
      <c r="AN226" s="2"/>
      <c r="AO226"/>
      <c r="AP226"/>
      <c r="AQ226" s="2"/>
      <c r="AR226" s="2"/>
      <c r="AS226" s="2"/>
      <c r="AT226" s="2"/>
      <c r="AU226" s="2"/>
      <c r="AV226" s="2"/>
      <c r="AW226" s="2"/>
      <c r="AX226" s="2"/>
      <c r="AY226" s="2"/>
      <c r="AZ226" s="2"/>
      <c r="BA226" s="2"/>
      <c r="BB226" s="2"/>
      <c r="BC226" s="2"/>
      <c r="BD226" s="2"/>
      <c r="BE226" s="2"/>
      <c r="BF226" s="2"/>
      <c r="BG226" s="2"/>
      <c r="BH226" s="2"/>
      <c r="BI226" s="2"/>
      <c r="BJ226" s="2"/>
      <c r="BK226" s="2"/>
      <c r="BL226" s="2"/>
      <c r="BM226" s="2"/>
      <c r="BN226" s="2"/>
      <c r="BO226" s="2"/>
      <c r="BP226" s="2"/>
      <c r="BQ226" s="2"/>
      <c r="BR226" s="2"/>
      <c r="BS226" s="2"/>
      <c r="BT226" s="2"/>
      <c r="BU226" s="2"/>
      <c r="BV226" s="2"/>
      <c r="BW226" s="2"/>
      <c r="BX226" s="2"/>
      <c r="BY226" s="2"/>
      <c r="BZ226" s="2"/>
      <c r="CA226" s="2"/>
      <c r="CB226" s="2"/>
      <c r="CC226" s="2"/>
      <c r="CD226" s="2"/>
      <c r="CE226" s="2"/>
      <c r="CF226" s="2"/>
      <c r="CG226" s="2"/>
      <c r="CH226" s="2"/>
      <c r="CI226" s="2"/>
      <c r="CJ226" s="2"/>
      <c r="CK226" s="2"/>
      <c r="CL226" s="2"/>
      <c r="CM226" s="2"/>
      <c r="CN226" s="2"/>
      <c r="CO226" s="2"/>
      <c r="CP226" s="2"/>
      <c r="CQ226" s="2"/>
      <c r="CR226" s="2"/>
      <c r="CS226" s="2"/>
      <c r="CT226" s="2"/>
      <c r="CU226" s="2"/>
      <c r="CV226" s="2"/>
      <c r="CW226" s="2"/>
      <c r="CX226" s="2"/>
      <c r="CY226" s="2"/>
      <c r="CZ226" s="2"/>
      <c r="DA226" s="2"/>
      <c r="DB226" s="2"/>
      <c r="DC226" s="2"/>
      <c r="DD226" s="2"/>
      <c r="DE226" s="2"/>
      <c r="DF226" s="2"/>
      <c r="DG226" s="2"/>
      <c r="DH226" s="2"/>
      <c r="DI226" s="2"/>
      <c r="DJ226" s="2"/>
      <c r="DK226" s="2"/>
      <c r="DL226" s="2"/>
      <c r="DM226" s="2"/>
      <c r="DN226" s="2"/>
      <c r="DO226" s="2"/>
      <c r="DP226" s="6">
        <v>1</v>
      </c>
      <c r="DQ226" s="268"/>
      <c r="DR226" s="268"/>
    </row>
    <row r="227" spans="2:122" s="1" customFormat="1" ht="15.75">
      <c r="B227" s="1644"/>
      <c r="C227" s="256"/>
      <c r="D227" s="1652"/>
      <c r="E227" s="1652"/>
      <c r="F227" s="1645"/>
      <c r="G227" s="1648"/>
      <c r="H227" s="1648"/>
      <c r="I227" s="1648"/>
      <c r="J227" s="1649"/>
      <c r="K227" s="1650"/>
      <c r="L227" s="1653"/>
      <c r="M227"/>
      <c r="N227" s="1644"/>
      <c r="O227" s="256"/>
      <c r="P227" s="1652"/>
      <c r="Q227" s="1652"/>
      <c r="R227" s="1645"/>
      <c r="S227" s="1645"/>
      <c r="T227" s="1645"/>
      <c r="U227" s="1648"/>
      <c r="V227" s="1649"/>
      <c r="W227" s="1650"/>
      <c r="X227" s="1653"/>
      <c r="Y227"/>
      <c r="Z227" s="1644"/>
      <c r="AA227" s="256"/>
      <c r="AB227" s="1652"/>
      <c r="AC227" s="1652"/>
      <c r="AD227" s="1645"/>
      <c r="AE227" s="1648"/>
      <c r="AF227" s="1648"/>
      <c r="AG227" s="1648"/>
      <c r="AH227" s="1649"/>
      <c r="AI227" s="1650"/>
      <c r="AJ227" s="1653"/>
      <c r="AK227"/>
      <c r="AL227"/>
      <c r="AM227" s="2"/>
      <c r="AN227" s="2"/>
      <c r="AO227"/>
      <c r="AP227"/>
      <c r="AQ227" s="2"/>
      <c r="AR227" s="2"/>
      <c r="AS227" s="2"/>
      <c r="AT227" s="2"/>
      <c r="AU227" s="2"/>
      <c r="AV227" s="2"/>
      <c r="AW227" s="2"/>
      <c r="AX227" s="2"/>
      <c r="AY227" s="2"/>
      <c r="AZ227" s="2"/>
      <c r="BA227" s="2"/>
      <c r="BB227" s="2"/>
      <c r="BC227" s="2"/>
      <c r="BD227" s="2"/>
      <c r="BE227" s="2"/>
      <c r="BF227" s="2"/>
      <c r="BG227" s="2"/>
      <c r="BH227" s="2"/>
      <c r="BI227" s="2"/>
      <c r="BJ227" s="2"/>
      <c r="BK227" s="2"/>
      <c r="BL227" s="2"/>
      <c r="BM227" s="2"/>
      <c r="BN227" s="2"/>
      <c r="BO227" s="2"/>
      <c r="BP227" s="2"/>
      <c r="BQ227" s="2"/>
      <c r="BR227" s="2"/>
      <c r="BS227" s="2"/>
      <c r="BT227" s="2"/>
      <c r="BU227" s="2"/>
      <c r="BV227" s="2"/>
      <c r="BW227" s="2"/>
      <c r="BX227" s="2"/>
      <c r="BY227" s="2"/>
      <c r="BZ227" s="2"/>
      <c r="CA227" s="2"/>
      <c r="CB227" s="2"/>
      <c r="CC227" s="2"/>
      <c r="CD227" s="2"/>
      <c r="CE227" s="2"/>
      <c r="CF227" s="2"/>
      <c r="CG227" s="2"/>
      <c r="CH227" s="2"/>
      <c r="CI227" s="2"/>
      <c r="CJ227" s="2"/>
      <c r="CK227" s="2"/>
      <c r="CL227" s="2"/>
      <c r="CM227" s="2"/>
      <c r="CN227" s="2"/>
      <c r="CO227" s="2"/>
      <c r="CP227" s="2"/>
      <c r="CQ227" s="2"/>
      <c r="CR227" s="2"/>
      <c r="CS227" s="2"/>
      <c r="CT227" s="2"/>
      <c r="CU227" s="2"/>
      <c r="CV227" s="2"/>
      <c r="CW227" s="2"/>
      <c r="CX227" s="2"/>
      <c r="CY227" s="2"/>
      <c r="CZ227" s="2"/>
      <c r="DA227" s="2"/>
      <c r="DB227" s="2"/>
      <c r="DC227" s="2"/>
      <c r="DD227" s="2"/>
      <c r="DE227" s="2"/>
      <c r="DF227" s="2"/>
      <c r="DG227" s="2"/>
      <c r="DH227" s="2"/>
      <c r="DI227" s="2"/>
      <c r="DJ227" s="2"/>
      <c r="DK227" s="2"/>
      <c r="DL227" s="2"/>
      <c r="DM227" s="2"/>
      <c r="DN227" s="2"/>
      <c r="DO227" s="2"/>
      <c r="DP227" s="6">
        <v>1</v>
      </c>
      <c r="DQ227" s="268"/>
      <c r="DR227" s="268"/>
    </row>
    <row r="228" spans="2:122" s="1" customFormat="1" ht="15.75">
      <c r="B228" s="1644"/>
      <c r="C228" s="256"/>
      <c r="D228" s="1645"/>
      <c r="E228" s="1646"/>
      <c r="F228" s="1647"/>
      <c r="G228" s="1648"/>
      <c r="H228" s="1648"/>
      <c r="I228" s="1648"/>
      <c r="J228" s="1649"/>
      <c r="K228" s="1650"/>
      <c r="L228" s="1651"/>
      <c r="M228"/>
      <c r="N228" s="1644"/>
      <c r="O228" s="256"/>
      <c r="P228" s="1645"/>
      <c r="Q228" s="1646"/>
      <c r="R228" s="1647"/>
      <c r="S228" s="1647"/>
      <c r="T228" s="1647"/>
      <c r="U228" s="1648"/>
      <c r="V228" s="1649"/>
      <c r="W228" s="1650"/>
      <c r="X228" s="1651"/>
      <c r="Y228"/>
      <c r="Z228" s="1644"/>
      <c r="AA228" s="256"/>
      <c r="AB228" s="1645"/>
      <c r="AC228" s="1646"/>
      <c r="AD228" s="1647"/>
      <c r="AE228" s="1648"/>
      <c r="AF228" s="1648"/>
      <c r="AG228" s="1648"/>
      <c r="AH228" s="1649"/>
      <c r="AI228" s="1650"/>
      <c r="AJ228" s="1651"/>
      <c r="AK228"/>
      <c r="AL228"/>
      <c r="AM228" s="2"/>
      <c r="AN228" s="2"/>
      <c r="AO228"/>
      <c r="AP228"/>
      <c r="AQ228" s="2"/>
      <c r="AR228" s="2"/>
      <c r="AS228" s="2"/>
      <c r="AT228" s="2"/>
      <c r="AU228" s="2"/>
      <c r="AV228" s="2"/>
      <c r="AW228" s="2"/>
      <c r="AX228" s="2"/>
      <c r="AY228" s="2"/>
      <c r="AZ228" s="2"/>
      <c r="BA228" s="2"/>
      <c r="BB228" s="2"/>
      <c r="BC228" s="2"/>
      <c r="BD228" s="2"/>
      <c r="BE228" s="2"/>
      <c r="BF228" s="2"/>
      <c r="BG228" s="2"/>
      <c r="BH228" s="2"/>
      <c r="BI228" s="2"/>
      <c r="BJ228" s="2"/>
      <c r="BK228" s="2"/>
      <c r="BL228" s="2"/>
      <c r="BM228" s="2"/>
      <c r="BN228" s="2"/>
      <c r="BO228" s="2"/>
      <c r="BP228" s="2"/>
      <c r="BQ228" s="2"/>
      <c r="BR228" s="2"/>
      <c r="BS228" s="2"/>
      <c r="BT228" s="2"/>
      <c r="BU228" s="2"/>
      <c r="BV228" s="2"/>
      <c r="BW228" s="2"/>
      <c r="BX228" s="2"/>
      <c r="BY228" s="2"/>
      <c r="BZ228" s="2"/>
      <c r="CA228" s="2"/>
      <c r="CB228" s="2"/>
      <c r="CC228" s="2"/>
      <c r="CD228" s="2"/>
      <c r="CE228" s="2"/>
      <c r="CF228" s="2"/>
      <c r="CG228" s="2"/>
      <c r="CH228" s="2"/>
      <c r="CI228" s="2"/>
      <c r="CJ228" s="2"/>
      <c r="CK228" s="2"/>
      <c r="CL228" s="2"/>
      <c r="CM228" s="2"/>
      <c r="CN228" s="2"/>
      <c r="CO228" s="2"/>
      <c r="CP228" s="2"/>
      <c r="CQ228" s="2"/>
      <c r="CR228" s="2"/>
      <c r="CS228" s="2"/>
      <c r="CT228" s="2"/>
      <c r="CU228" s="2"/>
      <c r="CV228" s="2"/>
      <c r="CW228" s="2"/>
      <c r="CX228" s="2"/>
      <c r="CY228" s="2"/>
      <c r="CZ228" s="2"/>
      <c r="DA228" s="2"/>
      <c r="DB228" s="2"/>
      <c r="DC228" s="2"/>
      <c r="DD228" s="2"/>
      <c r="DE228" s="2"/>
      <c r="DF228" s="2"/>
      <c r="DG228" s="2"/>
      <c r="DH228" s="2"/>
      <c r="DI228" s="2"/>
      <c r="DJ228" s="2"/>
      <c r="DK228" s="2"/>
      <c r="DL228" s="2"/>
      <c r="DM228" s="2"/>
      <c r="DN228" s="2"/>
      <c r="DO228" s="2"/>
      <c r="DP228" s="6">
        <v>1</v>
      </c>
      <c r="DQ228" s="268"/>
      <c r="DR228" s="268"/>
    </row>
    <row r="229" spans="2:122" s="1" customFormat="1" ht="15.75">
      <c r="B229" s="1644"/>
      <c r="C229" s="256"/>
      <c r="D229" s="1652"/>
      <c r="E229" s="1652"/>
      <c r="F229" s="1645"/>
      <c r="G229" s="1648"/>
      <c r="H229" s="1648"/>
      <c r="I229" s="1648"/>
      <c r="J229" s="1649"/>
      <c r="K229" s="1650"/>
      <c r="L229" s="1653"/>
      <c r="M229"/>
      <c r="N229" s="1644"/>
      <c r="O229" s="256"/>
      <c r="P229" s="1652"/>
      <c r="Q229" s="1652"/>
      <c r="R229" s="1645"/>
      <c r="S229" s="1645"/>
      <c r="T229" s="1645"/>
      <c r="U229" s="1648"/>
      <c r="V229" s="1649"/>
      <c r="W229" s="1650"/>
      <c r="X229" s="1653"/>
      <c r="Y229"/>
      <c r="Z229" s="1644"/>
      <c r="AA229" s="256"/>
      <c r="AB229" s="1652"/>
      <c r="AC229" s="1652"/>
      <c r="AD229" s="1645"/>
      <c r="AE229" s="1648"/>
      <c r="AF229" s="1648"/>
      <c r="AG229" s="1648"/>
      <c r="AH229" s="1649"/>
      <c r="AI229" s="1650"/>
      <c r="AJ229" s="1653"/>
      <c r="AK229"/>
      <c r="AL229"/>
      <c r="AM229" s="2"/>
      <c r="AN229" s="2"/>
      <c r="AO229"/>
      <c r="AP229"/>
      <c r="AQ229" s="2"/>
      <c r="AR229" s="2"/>
      <c r="AS229" s="2"/>
      <c r="AT229" s="2"/>
      <c r="AU229" s="2"/>
      <c r="AV229" s="2"/>
      <c r="AW229" s="2"/>
      <c r="AX229" s="2"/>
      <c r="AY229" s="2"/>
      <c r="AZ229" s="2"/>
      <c r="BA229" s="2"/>
      <c r="BB229" s="2"/>
      <c r="BC229" s="2"/>
      <c r="BD229" s="2"/>
      <c r="BE229" s="2"/>
      <c r="BF229" s="2"/>
      <c r="BG229" s="2"/>
      <c r="BH229" s="2"/>
      <c r="BI229" s="2"/>
      <c r="BJ229" s="2"/>
      <c r="BK229" s="2"/>
      <c r="BL229" s="2"/>
      <c r="BM229" s="2"/>
      <c r="BN229" s="2"/>
      <c r="BO229" s="2"/>
      <c r="BP229" s="2"/>
      <c r="BQ229" s="2"/>
      <c r="BR229" s="2"/>
      <c r="BS229" s="2"/>
      <c r="BT229" s="2"/>
      <c r="BU229" s="2"/>
      <c r="BV229" s="2"/>
      <c r="BW229" s="2"/>
      <c r="BX229" s="2"/>
      <c r="BY229" s="2"/>
      <c r="BZ229" s="2"/>
      <c r="CA229" s="2"/>
      <c r="CB229" s="2"/>
      <c r="CC229" s="2"/>
      <c r="CD229" s="2"/>
      <c r="CE229" s="2"/>
      <c r="CF229" s="2"/>
      <c r="CG229" s="2"/>
      <c r="CH229" s="2"/>
      <c r="CI229" s="2"/>
      <c r="CJ229" s="2"/>
      <c r="CK229" s="2"/>
      <c r="CL229" s="2"/>
      <c r="CM229" s="2"/>
      <c r="CN229" s="2"/>
      <c r="CO229" s="2"/>
      <c r="CP229" s="2"/>
      <c r="CQ229" s="2"/>
      <c r="CR229" s="2"/>
      <c r="CS229" s="2"/>
      <c r="CT229" s="2"/>
      <c r="CU229" s="2"/>
      <c r="CV229" s="2"/>
      <c r="CW229" s="2"/>
      <c r="CX229" s="2"/>
      <c r="CY229" s="2"/>
      <c r="CZ229" s="2"/>
      <c r="DA229" s="2"/>
      <c r="DB229" s="2"/>
      <c r="DC229" s="2"/>
      <c r="DD229" s="2"/>
      <c r="DE229" s="2"/>
      <c r="DF229" s="2"/>
      <c r="DG229" s="2"/>
      <c r="DH229" s="2"/>
      <c r="DI229" s="2"/>
      <c r="DJ229" s="2"/>
      <c r="DK229" s="2"/>
      <c r="DL229" s="2"/>
      <c r="DM229" s="2"/>
      <c r="DN229" s="2"/>
      <c r="DO229" s="2"/>
      <c r="DP229" s="6">
        <v>1</v>
      </c>
      <c r="DQ229" s="268"/>
      <c r="DR229" s="268"/>
    </row>
    <row r="230" spans="2:122" s="1" customFormat="1" ht="15.75">
      <c r="B230" s="1644"/>
      <c r="C230" s="256"/>
      <c r="D230" s="1645"/>
      <c r="E230" s="1646"/>
      <c r="F230" s="1647"/>
      <c r="G230" s="1648"/>
      <c r="H230" s="1648"/>
      <c r="I230" s="1648"/>
      <c r="J230" s="1649"/>
      <c r="K230" s="1650"/>
      <c r="L230" s="1651"/>
      <c r="M230"/>
      <c r="N230" s="1644"/>
      <c r="O230" s="256"/>
      <c r="P230" s="1645"/>
      <c r="Q230" s="1646"/>
      <c r="R230" s="1647"/>
      <c r="S230" s="1647"/>
      <c r="T230" s="1647"/>
      <c r="U230" s="1648"/>
      <c r="V230" s="1649"/>
      <c r="W230" s="1650"/>
      <c r="X230" s="1651"/>
      <c r="Y230"/>
      <c r="Z230" s="1644"/>
      <c r="AA230" s="256"/>
      <c r="AB230" s="1645"/>
      <c r="AC230" s="1646"/>
      <c r="AD230" s="1647"/>
      <c r="AE230" s="1648"/>
      <c r="AF230" s="1648"/>
      <c r="AG230" s="1648"/>
      <c r="AH230" s="1649"/>
      <c r="AI230" s="1650"/>
      <c r="AJ230" s="1651"/>
      <c r="AK230"/>
      <c r="AL230"/>
      <c r="AM230" s="2"/>
      <c r="AN230" s="2"/>
      <c r="AO230"/>
      <c r="AP230"/>
      <c r="AQ230" s="2"/>
      <c r="AR230" s="2"/>
      <c r="AS230" s="2"/>
      <c r="AT230" s="2"/>
      <c r="AU230" s="2"/>
      <c r="AV230" s="2"/>
      <c r="AW230" s="2"/>
      <c r="AX230" s="2"/>
      <c r="AY230" s="2"/>
      <c r="AZ230" s="2"/>
      <c r="BA230" s="2"/>
      <c r="BB230" s="2"/>
      <c r="BC230" s="2"/>
      <c r="BD230" s="2"/>
      <c r="BE230" s="2"/>
      <c r="BF230" s="2"/>
      <c r="BG230" s="2"/>
      <c r="BH230" s="2"/>
      <c r="BI230" s="2"/>
      <c r="BJ230" s="2"/>
      <c r="BK230" s="2"/>
      <c r="BL230" s="2"/>
      <c r="BM230" s="2"/>
      <c r="BN230" s="2"/>
      <c r="BO230" s="2"/>
      <c r="BP230" s="2"/>
      <c r="BQ230" s="2"/>
      <c r="BR230" s="2"/>
      <c r="BS230" s="2"/>
      <c r="BT230" s="2"/>
      <c r="BU230" s="2"/>
      <c r="BV230" s="2"/>
      <c r="BW230" s="2"/>
      <c r="BX230" s="2"/>
      <c r="BY230" s="2"/>
      <c r="BZ230" s="2"/>
      <c r="CA230" s="2"/>
      <c r="CB230" s="2"/>
      <c r="CC230" s="2"/>
      <c r="CD230" s="2"/>
      <c r="CE230" s="2"/>
      <c r="CF230" s="2"/>
      <c r="CG230" s="2"/>
      <c r="CH230" s="2"/>
      <c r="CI230" s="2"/>
      <c r="CJ230" s="2"/>
      <c r="CK230" s="2"/>
      <c r="CL230" s="2"/>
      <c r="CM230" s="2"/>
      <c r="CN230" s="2"/>
      <c r="CO230" s="2"/>
      <c r="CP230" s="2"/>
      <c r="CQ230" s="2"/>
      <c r="CR230" s="2"/>
      <c r="CS230" s="2"/>
      <c r="CT230" s="2"/>
      <c r="CU230" s="2"/>
      <c r="CV230" s="2"/>
      <c r="CW230" s="2"/>
      <c r="CX230" s="2"/>
      <c r="CY230" s="2"/>
      <c r="CZ230" s="2"/>
      <c r="DA230" s="2"/>
      <c r="DB230" s="2"/>
      <c r="DC230" s="2"/>
      <c r="DD230" s="2"/>
      <c r="DE230" s="2"/>
      <c r="DF230" s="2"/>
      <c r="DG230" s="2"/>
      <c r="DH230" s="2"/>
      <c r="DI230" s="2"/>
      <c r="DJ230" s="2"/>
      <c r="DK230" s="2"/>
      <c r="DL230" s="2"/>
      <c r="DM230" s="2"/>
      <c r="DN230" s="2"/>
      <c r="DO230" s="2"/>
      <c r="DP230" s="6">
        <v>1</v>
      </c>
      <c r="DQ230" s="268"/>
      <c r="DR230" s="268"/>
    </row>
    <row r="231" spans="2:122" s="1" customFormat="1" ht="15.75">
      <c r="B231" s="1644"/>
      <c r="C231" s="256"/>
      <c r="D231" s="1652"/>
      <c r="E231" s="1652"/>
      <c r="F231" s="1645"/>
      <c r="G231" s="1648"/>
      <c r="H231" s="1648"/>
      <c r="I231" s="1648"/>
      <c r="J231" s="1649"/>
      <c r="K231" s="1650"/>
      <c r="L231" s="1653"/>
      <c r="M231"/>
      <c r="N231" s="1644"/>
      <c r="O231" s="256"/>
      <c r="P231" s="1652"/>
      <c r="Q231" s="1652"/>
      <c r="R231" s="1645"/>
      <c r="S231" s="1645"/>
      <c r="T231" s="1645"/>
      <c r="U231" s="1648"/>
      <c r="V231" s="1649"/>
      <c r="W231" s="1650"/>
      <c r="X231" s="1653"/>
      <c r="Y231"/>
      <c r="Z231" s="1644"/>
      <c r="AA231" s="256"/>
      <c r="AB231" s="1652"/>
      <c r="AC231" s="1652"/>
      <c r="AD231" s="1645"/>
      <c r="AE231" s="1648"/>
      <c r="AF231" s="1648"/>
      <c r="AG231" s="1648"/>
      <c r="AH231" s="1649"/>
      <c r="AI231" s="1650"/>
      <c r="AJ231" s="1653"/>
      <c r="AK231"/>
      <c r="AL231"/>
      <c r="AM231" s="2"/>
      <c r="AN231" s="2"/>
      <c r="AO231"/>
      <c r="AP231"/>
      <c r="AQ231" s="2"/>
      <c r="AR231" s="2"/>
      <c r="AS231" s="2"/>
      <c r="AT231" s="2"/>
      <c r="AU231" s="2"/>
      <c r="AV231" s="2"/>
      <c r="AW231" s="2"/>
      <c r="AX231" s="2"/>
      <c r="AY231" s="2"/>
      <c r="AZ231" s="2"/>
      <c r="BA231" s="2"/>
      <c r="BB231" s="2"/>
      <c r="BC231" s="2"/>
      <c r="BD231" s="2"/>
      <c r="BE231" s="2"/>
      <c r="BF231" s="2"/>
      <c r="BG231" s="2"/>
      <c r="BH231" s="2"/>
      <c r="BI231" s="2"/>
      <c r="BJ231" s="2"/>
      <c r="BK231" s="2"/>
      <c r="BL231" s="2"/>
      <c r="BM231" s="2"/>
      <c r="BN231" s="2"/>
      <c r="BO231" s="2"/>
      <c r="BP231" s="2"/>
      <c r="BQ231" s="2"/>
      <c r="BR231" s="2"/>
      <c r="BS231" s="2"/>
      <c r="BT231" s="2"/>
      <c r="BU231" s="2"/>
      <c r="BV231" s="2"/>
      <c r="BW231" s="2"/>
      <c r="BX231" s="2"/>
      <c r="BY231" s="2"/>
      <c r="BZ231" s="2"/>
      <c r="CA231" s="2"/>
      <c r="CB231" s="2"/>
      <c r="CC231" s="2"/>
      <c r="CD231" s="2"/>
      <c r="CE231" s="2"/>
      <c r="CF231" s="2"/>
      <c r="CG231" s="2"/>
      <c r="CH231" s="2"/>
      <c r="CI231" s="2"/>
      <c r="CJ231" s="2"/>
      <c r="CK231" s="2"/>
      <c r="CL231" s="2"/>
      <c r="CM231" s="2"/>
      <c r="CN231" s="2"/>
      <c r="CO231" s="2"/>
      <c r="CP231" s="2"/>
      <c r="CQ231" s="2"/>
      <c r="CR231" s="2"/>
      <c r="CS231" s="2"/>
      <c r="CT231" s="2"/>
      <c r="CU231" s="2"/>
      <c r="CV231" s="2"/>
      <c r="CW231" s="2"/>
      <c r="CX231" s="2"/>
      <c r="CY231" s="2"/>
      <c r="CZ231" s="2"/>
      <c r="DA231" s="2"/>
      <c r="DB231" s="2"/>
      <c r="DC231" s="2"/>
      <c r="DD231" s="2"/>
      <c r="DE231" s="2"/>
      <c r="DF231" s="2"/>
      <c r="DG231" s="2"/>
      <c r="DH231" s="2"/>
      <c r="DI231" s="2"/>
      <c r="DJ231" s="2"/>
      <c r="DK231" s="2"/>
      <c r="DL231" s="2"/>
      <c r="DM231" s="2"/>
      <c r="DN231" s="2"/>
      <c r="DO231" s="2"/>
      <c r="DP231" s="6">
        <v>1</v>
      </c>
      <c r="DQ231" s="268"/>
      <c r="DR231" s="268"/>
    </row>
    <row r="232" spans="2:122" s="1" customFormat="1" ht="15.75">
      <c r="B232" s="1644"/>
      <c r="C232" s="256"/>
      <c r="D232" s="1645"/>
      <c r="E232" s="1646"/>
      <c r="F232" s="1647"/>
      <c r="G232" s="1648"/>
      <c r="H232" s="1648"/>
      <c r="I232" s="1648"/>
      <c r="J232" s="1649"/>
      <c r="K232" s="1650"/>
      <c r="L232" s="1651"/>
      <c r="M232"/>
      <c r="N232" s="1644"/>
      <c r="O232" s="256"/>
      <c r="P232" s="1645"/>
      <c r="Q232" s="1646"/>
      <c r="R232" s="1647"/>
      <c r="S232" s="1647"/>
      <c r="T232" s="1647"/>
      <c r="U232" s="1648"/>
      <c r="V232" s="1649"/>
      <c r="W232" s="1650"/>
      <c r="X232" s="1651"/>
      <c r="Y232"/>
      <c r="Z232" s="1644"/>
      <c r="AA232" s="256"/>
      <c r="AB232" s="1645"/>
      <c r="AC232" s="1646"/>
      <c r="AD232" s="1647"/>
      <c r="AE232" s="1648"/>
      <c r="AF232" s="1648"/>
      <c r="AG232" s="1648"/>
      <c r="AH232" s="1649"/>
      <c r="AI232" s="1650"/>
      <c r="AJ232" s="1651"/>
      <c r="AK232"/>
      <c r="AL232"/>
      <c r="AM232" s="2"/>
      <c r="AN232" s="2"/>
      <c r="AO232"/>
      <c r="AP232"/>
      <c r="AQ232" s="2"/>
      <c r="AR232" s="2"/>
      <c r="AS232" s="2"/>
      <c r="AT232" s="2"/>
      <c r="AU232" s="2"/>
      <c r="AV232" s="2"/>
      <c r="AW232" s="2"/>
      <c r="AX232" s="2"/>
      <c r="AY232" s="2"/>
      <c r="AZ232" s="2"/>
      <c r="BA232" s="2"/>
      <c r="BB232" s="2"/>
      <c r="BC232" s="2"/>
      <c r="BD232" s="2"/>
      <c r="BE232" s="2"/>
      <c r="BF232" s="2"/>
      <c r="BG232" s="2"/>
      <c r="BH232" s="2"/>
      <c r="BI232" s="2"/>
      <c r="BJ232" s="2"/>
      <c r="BK232" s="2"/>
      <c r="BL232" s="2"/>
      <c r="BM232" s="2"/>
      <c r="BN232" s="2"/>
      <c r="BO232" s="2"/>
      <c r="BP232" s="2"/>
      <c r="BQ232" s="2"/>
      <c r="BR232" s="2"/>
      <c r="BS232" s="2"/>
      <c r="BT232" s="2"/>
      <c r="BU232" s="2"/>
      <c r="BV232" s="2"/>
      <c r="BW232" s="2"/>
      <c r="BX232" s="2"/>
      <c r="BY232" s="2"/>
      <c r="BZ232" s="2"/>
      <c r="CA232" s="2"/>
      <c r="CB232" s="2"/>
      <c r="CC232" s="2"/>
      <c r="CD232" s="2"/>
      <c r="CE232" s="2"/>
      <c r="CF232" s="2"/>
      <c r="CG232" s="2"/>
      <c r="CH232" s="2"/>
      <c r="CI232" s="2"/>
      <c r="CJ232" s="2"/>
      <c r="CK232" s="2"/>
      <c r="CL232" s="2"/>
      <c r="CM232" s="2"/>
      <c r="CN232" s="2"/>
      <c r="CO232" s="2"/>
      <c r="CP232" s="2"/>
      <c r="CQ232" s="2"/>
      <c r="CR232" s="2"/>
      <c r="CS232" s="2"/>
      <c r="CT232" s="2"/>
      <c r="CU232" s="2"/>
      <c r="CV232" s="2"/>
      <c r="CW232" s="2"/>
      <c r="CX232" s="2"/>
      <c r="CY232" s="2"/>
      <c r="CZ232" s="2"/>
      <c r="DA232" s="2"/>
      <c r="DB232" s="2"/>
      <c r="DC232" s="2"/>
      <c r="DD232" s="2"/>
      <c r="DE232" s="2"/>
      <c r="DF232" s="2"/>
      <c r="DG232" s="2"/>
      <c r="DH232" s="2"/>
      <c r="DI232" s="2"/>
      <c r="DJ232" s="2"/>
      <c r="DK232" s="2"/>
      <c r="DL232" s="2"/>
      <c r="DM232" s="2"/>
      <c r="DN232" s="2"/>
      <c r="DO232" s="2"/>
      <c r="DP232" s="6">
        <v>1</v>
      </c>
      <c r="DQ232" s="268"/>
      <c r="DR232" s="268"/>
    </row>
    <row r="233" spans="2:122" s="1" customFormat="1" ht="15.75">
      <c r="B233" s="1644"/>
      <c r="C233" s="256"/>
      <c r="D233" s="1652"/>
      <c r="E233" s="1652"/>
      <c r="F233" s="1645"/>
      <c r="G233" s="1648"/>
      <c r="H233" s="1648"/>
      <c r="I233" s="1648"/>
      <c r="J233" s="1649"/>
      <c r="K233" s="1650"/>
      <c r="L233" s="1653"/>
      <c r="M233"/>
      <c r="N233" s="1644"/>
      <c r="O233" s="256"/>
      <c r="P233" s="1652"/>
      <c r="Q233" s="1652"/>
      <c r="R233" s="1645"/>
      <c r="S233" s="1645"/>
      <c r="T233" s="1645"/>
      <c r="U233" s="1648"/>
      <c r="V233" s="1649"/>
      <c r="W233" s="1650"/>
      <c r="X233" s="1653"/>
      <c r="Y233"/>
      <c r="Z233" s="1644"/>
      <c r="AA233" s="256"/>
      <c r="AB233" s="1652"/>
      <c r="AC233" s="1652"/>
      <c r="AD233" s="1645"/>
      <c r="AE233" s="1648"/>
      <c r="AF233" s="1648"/>
      <c r="AG233" s="1648"/>
      <c r="AH233" s="1649"/>
      <c r="AI233" s="1650"/>
      <c r="AJ233" s="1653"/>
      <c r="AK233"/>
      <c r="AL233"/>
      <c r="AM233" s="2"/>
      <c r="AN233" s="2"/>
      <c r="AO233"/>
      <c r="AP233"/>
      <c r="AQ233" s="2"/>
      <c r="AR233" s="2"/>
      <c r="AS233" s="2"/>
      <c r="AT233" s="2"/>
      <c r="AU233" s="2"/>
      <c r="AV233" s="2"/>
      <c r="AW233" s="2"/>
      <c r="AX233" s="2"/>
      <c r="AY233" s="2"/>
      <c r="AZ233" s="2"/>
      <c r="BA233" s="2"/>
      <c r="BB233" s="2"/>
      <c r="BC233" s="2"/>
      <c r="BD233" s="2"/>
      <c r="BE233" s="2"/>
      <c r="BF233" s="2"/>
      <c r="BG233" s="2"/>
      <c r="BH233" s="2"/>
      <c r="BI233" s="2"/>
      <c r="BJ233" s="2"/>
      <c r="BK233" s="2"/>
      <c r="BL233" s="2"/>
      <c r="BM233" s="2"/>
      <c r="BN233" s="2"/>
      <c r="BO233" s="2"/>
      <c r="BP233" s="2"/>
      <c r="BQ233" s="2"/>
      <c r="BR233" s="2"/>
      <c r="BS233" s="2"/>
      <c r="BT233" s="2"/>
      <c r="BU233" s="2"/>
      <c r="BV233" s="2"/>
      <c r="BW233" s="2"/>
      <c r="BX233" s="2"/>
      <c r="BY233" s="2"/>
      <c r="BZ233" s="2"/>
      <c r="CA233" s="2"/>
      <c r="CB233" s="2"/>
      <c r="CC233" s="2"/>
      <c r="CD233" s="2"/>
      <c r="CE233" s="2"/>
      <c r="CF233" s="2"/>
      <c r="CG233" s="2"/>
      <c r="CH233" s="2"/>
      <c r="CI233" s="2"/>
      <c r="CJ233" s="2"/>
      <c r="CK233" s="2"/>
      <c r="CL233" s="2"/>
      <c r="CM233" s="2"/>
      <c r="CN233" s="2"/>
      <c r="CO233" s="2"/>
      <c r="CP233" s="2"/>
      <c r="CQ233" s="2"/>
      <c r="CR233" s="2"/>
      <c r="CS233" s="2"/>
      <c r="CT233" s="2"/>
      <c r="CU233" s="2"/>
      <c r="CV233" s="2"/>
      <c r="CW233" s="2"/>
      <c r="CX233" s="2"/>
      <c r="CY233" s="2"/>
      <c r="CZ233" s="2"/>
      <c r="DA233" s="2"/>
      <c r="DB233" s="2"/>
      <c r="DC233" s="2"/>
      <c r="DD233" s="2"/>
      <c r="DE233" s="2"/>
      <c r="DF233" s="2"/>
      <c r="DG233" s="2"/>
      <c r="DH233" s="2"/>
      <c r="DI233" s="2"/>
      <c r="DJ233" s="2"/>
      <c r="DK233" s="2"/>
      <c r="DL233" s="2"/>
      <c r="DM233" s="2"/>
      <c r="DN233" s="2"/>
      <c r="DO233" s="2"/>
      <c r="DP233" s="6">
        <v>1</v>
      </c>
      <c r="DQ233" s="268"/>
      <c r="DR233" s="268"/>
    </row>
    <row r="234" spans="2:122" s="1" customFormat="1" ht="15.75">
      <c r="B234" s="1644"/>
      <c r="C234" s="256"/>
      <c r="D234" s="1645"/>
      <c r="E234" s="1646"/>
      <c r="F234" s="1647"/>
      <c r="G234" s="1648"/>
      <c r="H234" s="1648"/>
      <c r="I234" s="1648"/>
      <c r="J234" s="1649"/>
      <c r="K234" s="1650"/>
      <c r="L234" s="1651"/>
      <c r="M234"/>
      <c r="N234" s="1644"/>
      <c r="O234" s="256"/>
      <c r="P234" s="1645"/>
      <c r="Q234" s="1646"/>
      <c r="R234" s="1647"/>
      <c r="S234" s="1647"/>
      <c r="T234" s="1647"/>
      <c r="U234" s="1648"/>
      <c r="V234" s="1649"/>
      <c r="W234" s="1650"/>
      <c r="X234" s="1651"/>
      <c r="Y234"/>
      <c r="Z234" s="1644"/>
      <c r="AA234" s="256"/>
      <c r="AB234" s="1645"/>
      <c r="AC234" s="1646"/>
      <c r="AD234" s="1647"/>
      <c r="AE234" s="1648"/>
      <c r="AF234" s="1648"/>
      <c r="AG234" s="1648"/>
      <c r="AH234" s="1649"/>
      <c r="AI234" s="1650"/>
      <c r="AJ234" s="1651"/>
      <c r="AK234"/>
      <c r="AL234"/>
      <c r="AM234" s="2"/>
      <c r="AN234" s="2"/>
      <c r="AO234"/>
      <c r="AP234"/>
      <c r="AQ234" s="2"/>
      <c r="AR234" s="2"/>
      <c r="AS234" s="2"/>
      <c r="AT234" s="2"/>
      <c r="AU234" s="2"/>
      <c r="AV234" s="2"/>
      <c r="AW234" s="2"/>
      <c r="AX234" s="2"/>
      <c r="AY234" s="2"/>
      <c r="AZ234" s="2"/>
      <c r="BA234" s="2"/>
      <c r="BB234" s="2"/>
      <c r="BC234" s="2"/>
      <c r="BD234" s="2"/>
      <c r="BE234" s="2"/>
      <c r="BF234" s="2"/>
      <c r="BG234" s="2"/>
      <c r="BH234" s="2"/>
      <c r="BI234" s="2"/>
      <c r="BJ234" s="2"/>
      <c r="BK234" s="2"/>
      <c r="BL234" s="2"/>
      <c r="BM234" s="2"/>
      <c r="BN234" s="2"/>
      <c r="BO234" s="2"/>
      <c r="BP234" s="2"/>
      <c r="BQ234" s="2"/>
      <c r="BR234" s="2"/>
      <c r="BS234" s="2"/>
      <c r="BT234" s="2"/>
      <c r="BU234" s="2"/>
      <c r="BV234" s="2"/>
      <c r="BW234" s="2"/>
      <c r="BX234" s="2"/>
      <c r="BY234" s="2"/>
      <c r="BZ234" s="2"/>
      <c r="CA234" s="2"/>
      <c r="CB234" s="2"/>
      <c r="CC234" s="2"/>
      <c r="CD234" s="2"/>
      <c r="CE234" s="2"/>
      <c r="CF234" s="2"/>
      <c r="CG234" s="2"/>
      <c r="CH234" s="2"/>
      <c r="CI234" s="2"/>
      <c r="CJ234" s="2"/>
      <c r="CK234" s="2"/>
      <c r="CL234" s="2"/>
      <c r="CM234" s="2"/>
      <c r="CN234" s="2"/>
      <c r="CO234" s="2"/>
      <c r="CP234" s="2"/>
      <c r="CQ234" s="2"/>
      <c r="CR234" s="2"/>
      <c r="CS234" s="2"/>
      <c r="CT234" s="2"/>
      <c r="CU234" s="2"/>
      <c r="CV234" s="2"/>
      <c r="CW234" s="2"/>
      <c r="CX234" s="2"/>
      <c r="CY234" s="2"/>
      <c r="CZ234" s="2"/>
      <c r="DA234" s="2"/>
      <c r="DB234" s="2"/>
      <c r="DC234" s="2"/>
      <c r="DD234" s="2"/>
      <c r="DE234" s="2"/>
      <c r="DF234" s="2"/>
      <c r="DG234" s="2"/>
      <c r="DH234" s="2"/>
      <c r="DI234" s="2"/>
      <c r="DJ234" s="2"/>
      <c r="DK234" s="2"/>
      <c r="DL234" s="2"/>
      <c r="DM234" s="2"/>
      <c r="DN234" s="2"/>
      <c r="DO234" s="2"/>
      <c r="DP234" s="6">
        <v>1</v>
      </c>
      <c r="DQ234" s="268"/>
      <c r="DR234" s="268"/>
    </row>
    <row r="235" spans="2:122" s="1" customFormat="1" ht="15.75">
      <c r="B235" s="1644"/>
      <c r="C235" s="256"/>
      <c r="D235" s="1652"/>
      <c r="E235" s="1652"/>
      <c r="F235" s="1645"/>
      <c r="G235" s="1648"/>
      <c r="H235" s="1648"/>
      <c r="I235" s="1648"/>
      <c r="J235" s="1649"/>
      <c r="K235" s="1650"/>
      <c r="L235" s="1653"/>
      <c r="M235"/>
      <c r="N235" s="1644"/>
      <c r="O235" s="256"/>
      <c r="P235" s="1652"/>
      <c r="Q235" s="1652"/>
      <c r="R235" s="1645"/>
      <c r="S235" s="1645"/>
      <c r="T235" s="1645"/>
      <c r="U235" s="1648"/>
      <c r="V235" s="1649"/>
      <c r="W235" s="1650"/>
      <c r="X235" s="1653"/>
      <c r="Y235"/>
      <c r="Z235" s="1644"/>
      <c r="AA235" s="256"/>
      <c r="AB235" s="1652"/>
      <c r="AC235" s="1652"/>
      <c r="AD235" s="1645"/>
      <c r="AE235" s="1648"/>
      <c r="AF235" s="1648"/>
      <c r="AG235" s="1648"/>
      <c r="AH235" s="1649"/>
      <c r="AI235" s="1650"/>
      <c r="AJ235" s="1653"/>
      <c r="AK235"/>
      <c r="AL235"/>
      <c r="AM235" s="2"/>
      <c r="AN235" s="2"/>
      <c r="AO235"/>
      <c r="AP235"/>
      <c r="AQ235" s="2"/>
      <c r="AR235" s="2"/>
      <c r="AS235" s="2"/>
      <c r="AT235" s="2"/>
      <c r="AU235" s="2"/>
      <c r="AV235" s="2"/>
      <c r="AW235" s="2"/>
      <c r="AX235" s="2"/>
      <c r="AY235" s="2"/>
      <c r="AZ235" s="2"/>
      <c r="BA235" s="2"/>
      <c r="BB235" s="2"/>
      <c r="BC235" s="2"/>
      <c r="BD235" s="2"/>
      <c r="BE235" s="2"/>
      <c r="BF235" s="2"/>
      <c r="BG235" s="2"/>
      <c r="BH235" s="2"/>
      <c r="BI235" s="2"/>
      <c r="BJ235" s="2"/>
      <c r="BK235" s="2"/>
      <c r="BL235" s="2"/>
      <c r="BM235" s="2"/>
      <c r="BN235" s="2"/>
      <c r="BO235" s="2"/>
      <c r="BP235" s="2"/>
      <c r="BQ235" s="2"/>
      <c r="BR235" s="2"/>
      <c r="BS235" s="2"/>
      <c r="BT235" s="2"/>
      <c r="BU235" s="2"/>
      <c r="BV235" s="2"/>
      <c r="BW235" s="2"/>
      <c r="BX235" s="2"/>
      <c r="BY235" s="2"/>
      <c r="BZ235" s="2"/>
      <c r="CA235" s="2"/>
      <c r="CB235" s="2"/>
      <c r="CC235" s="2"/>
      <c r="CD235" s="2"/>
      <c r="CE235" s="2"/>
      <c r="CF235" s="2"/>
      <c r="CG235" s="2"/>
      <c r="CH235" s="2"/>
      <c r="CI235" s="2"/>
      <c r="CJ235" s="2"/>
      <c r="CK235" s="2"/>
      <c r="CL235" s="2"/>
      <c r="CM235" s="2"/>
      <c r="CN235" s="2"/>
      <c r="CO235" s="2"/>
      <c r="CP235" s="2"/>
      <c r="CQ235" s="2"/>
      <c r="CR235" s="2"/>
      <c r="CS235" s="2"/>
      <c r="CT235" s="2"/>
      <c r="CU235" s="2"/>
      <c r="CV235" s="2"/>
      <c r="CW235" s="2"/>
      <c r="CX235" s="2"/>
      <c r="CY235" s="2"/>
      <c r="CZ235" s="2"/>
      <c r="DA235" s="2"/>
      <c r="DB235" s="2"/>
      <c r="DC235" s="2"/>
      <c r="DD235" s="2"/>
      <c r="DE235" s="2"/>
      <c r="DF235" s="2"/>
      <c r="DG235" s="2"/>
      <c r="DH235" s="2"/>
      <c r="DI235" s="2"/>
      <c r="DJ235" s="2"/>
      <c r="DK235" s="2"/>
      <c r="DL235" s="2"/>
      <c r="DM235" s="2"/>
      <c r="DN235" s="2"/>
      <c r="DO235" s="2"/>
      <c r="DP235" s="6">
        <v>1</v>
      </c>
      <c r="DQ235" s="268"/>
      <c r="DR235" s="268"/>
    </row>
    <row r="236" spans="2:122" s="1" customFormat="1" ht="15.75">
      <c r="B236" s="1644"/>
      <c r="C236" s="256"/>
      <c r="D236" s="1645"/>
      <c r="E236" s="1646"/>
      <c r="F236" s="1647"/>
      <c r="G236" s="1648"/>
      <c r="H236" s="1648"/>
      <c r="I236" s="1648"/>
      <c r="J236" s="1649"/>
      <c r="K236" s="1650"/>
      <c r="L236" s="1651"/>
      <c r="M236"/>
      <c r="N236" s="1644"/>
      <c r="O236" s="256"/>
      <c r="P236" s="1645"/>
      <c r="Q236" s="1646"/>
      <c r="R236" s="1647"/>
      <c r="S236" s="1647"/>
      <c r="T236" s="1647"/>
      <c r="U236" s="1648"/>
      <c r="V236" s="1649"/>
      <c r="W236" s="1650"/>
      <c r="X236" s="1651"/>
      <c r="Y236"/>
      <c r="Z236" s="1644"/>
      <c r="AA236" s="256"/>
      <c r="AB236" s="1645"/>
      <c r="AC236" s="1646"/>
      <c r="AD236" s="1647"/>
      <c r="AE236" s="1648"/>
      <c r="AF236" s="1648"/>
      <c r="AG236" s="1648"/>
      <c r="AH236" s="1649"/>
      <c r="AI236" s="1650"/>
      <c r="AJ236" s="1651"/>
      <c r="AK236"/>
      <c r="AL236"/>
      <c r="AM236" s="2"/>
      <c r="AN236" s="2"/>
      <c r="AO236"/>
      <c r="AP236"/>
      <c r="AQ236" s="2"/>
      <c r="AR236" s="2"/>
      <c r="AS236" s="2"/>
      <c r="AT236" s="2"/>
      <c r="AU236" s="2"/>
      <c r="AV236" s="2"/>
      <c r="AW236" s="2"/>
      <c r="AX236" s="2"/>
      <c r="AY236" s="2"/>
      <c r="AZ236" s="2"/>
      <c r="BA236" s="2"/>
      <c r="BB236" s="2"/>
      <c r="BC236" s="2"/>
      <c r="BD236" s="2"/>
      <c r="BE236" s="2"/>
      <c r="BF236" s="2"/>
      <c r="BG236" s="2"/>
      <c r="BH236" s="2"/>
      <c r="BI236" s="2"/>
      <c r="BJ236" s="2"/>
      <c r="BK236" s="2"/>
      <c r="BL236" s="2"/>
      <c r="BM236" s="2"/>
      <c r="BN236" s="2"/>
      <c r="BO236" s="2"/>
      <c r="BP236" s="2"/>
      <c r="BQ236" s="2"/>
      <c r="BR236" s="2"/>
      <c r="BS236" s="2"/>
      <c r="BT236" s="2"/>
      <c r="BU236" s="2"/>
      <c r="BV236" s="2"/>
      <c r="BW236" s="2"/>
      <c r="BX236" s="2"/>
      <c r="BY236" s="2"/>
      <c r="BZ236" s="2"/>
      <c r="CA236" s="2"/>
      <c r="CB236" s="2"/>
      <c r="CC236" s="2"/>
      <c r="CD236" s="2"/>
      <c r="CE236" s="2"/>
      <c r="CF236" s="2"/>
      <c r="CG236" s="2"/>
      <c r="CH236" s="2"/>
      <c r="CI236" s="2"/>
      <c r="CJ236" s="2"/>
      <c r="CK236" s="2"/>
      <c r="CL236" s="2"/>
      <c r="CM236" s="2"/>
      <c r="CN236" s="2"/>
      <c r="CO236" s="2"/>
      <c r="CP236" s="2"/>
      <c r="CQ236" s="2"/>
      <c r="CR236" s="2"/>
      <c r="CS236" s="2"/>
      <c r="CT236" s="2"/>
      <c r="CU236" s="2"/>
      <c r="CV236" s="2"/>
      <c r="CW236" s="2"/>
      <c r="CX236" s="2"/>
      <c r="CY236" s="2"/>
      <c r="CZ236" s="2"/>
      <c r="DA236" s="2"/>
      <c r="DB236" s="2"/>
      <c r="DC236" s="2"/>
      <c r="DD236" s="2"/>
      <c r="DE236" s="2"/>
      <c r="DF236" s="2"/>
      <c r="DG236" s="2"/>
      <c r="DH236" s="2"/>
      <c r="DI236" s="2"/>
      <c r="DJ236" s="2"/>
      <c r="DK236" s="2"/>
      <c r="DL236" s="2"/>
      <c r="DM236" s="2"/>
      <c r="DN236" s="2"/>
      <c r="DO236" s="2"/>
      <c r="DP236" s="6">
        <v>1</v>
      </c>
      <c r="DQ236" s="268"/>
      <c r="DR236" s="268"/>
    </row>
    <row r="237" spans="2:122" s="1" customFormat="1" ht="15.75">
      <c r="B237" s="1644"/>
      <c r="C237" s="256"/>
      <c r="D237" s="1652"/>
      <c r="E237" s="1652"/>
      <c r="F237" s="1645"/>
      <c r="G237" s="1648"/>
      <c r="H237" s="1648"/>
      <c r="I237" s="1648"/>
      <c r="J237" s="1649"/>
      <c r="K237" s="1650"/>
      <c r="L237" s="1653"/>
      <c r="M237"/>
      <c r="N237" s="1644"/>
      <c r="O237" s="256"/>
      <c r="P237" s="1652"/>
      <c r="Q237" s="1652"/>
      <c r="R237" s="1645"/>
      <c r="S237" s="1645"/>
      <c r="T237" s="1645"/>
      <c r="U237" s="1648"/>
      <c r="V237" s="1649"/>
      <c r="W237" s="1650"/>
      <c r="X237" s="1653"/>
      <c r="Y237"/>
      <c r="Z237" s="1644"/>
      <c r="AA237" s="256"/>
      <c r="AB237" s="1652"/>
      <c r="AC237" s="1652"/>
      <c r="AD237" s="1645"/>
      <c r="AE237" s="1648"/>
      <c r="AF237" s="1648"/>
      <c r="AG237" s="1648"/>
      <c r="AH237" s="1649"/>
      <c r="AI237" s="1650"/>
      <c r="AJ237" s="1653"/>
      <c r="AK237"/>
      <c r="AL237"/>
      <c r="AM237" s="2"/>
      <c r="AN237" s="2"/>
      <c r="AO237"/>
      <c r="AP237"/>
      <c r="AQ237" s="2"/>
      <c r="AR237" s="2"/>
      <c r="AS237" s="2"/>
      <c r="AT237" s="2"/>
      <c r="AU237" s="2"/>
      <c r="AV237" s="2"/>
      <c r="AW237" s="2"/>
      <c r="AX237" s="2"/>
      <c r="AY237" s="2"/>
      <c r="AZ237" s="2"/>
      <c r="BA237" s="2"/>
      <c r="BB237" s="2"/>
      <c r="BC237" s="2"/>
      <c r="BD237" s="2"/>
      <c r="BE237" s="2"/>
      <c r="BF237" s="2"/>
      <c r="BG237" s="2"/>
      <c r="BH237" s="2"/>
      <c r="BI237" s="2"/>
      <c r="BJ237" s="2"/>
      <c r="BK237" s="2"/>
      <c r="BL237" s="2"/>
      <c r="BM237" s="2"/>
      <c r="BN237" s="2"/>
      <c r="BO237" s="2"/>
      <c r="BP237" s="2"/>
      <c r="BQ237" s="2"/>
      <c r="BR237" s="2"/>
      <c r="BS237" s="2"/>
      <c r="BT237" s="2"/>
      <c r="BU237" s="2"/>
      <c r="BV237" s="2"/>
      <c r="BW237" s="2"/>
      <c r="BX237" s="2"/>
      <c r="BY237" s="2"/>
      <c r="BZ237" s="2"/>
      <c r="CA237" s="2"/>
      <c r="CB237" s="2"/>
      <c r="CC237" s="2"/>
      <c r="CD237" s="2"/>
      <c r="CE237" s="2"/>
      <c r="CF237" s="2"/>
      <c r="CG237" s="2"/>
      <c r="CH237" s="2"/>
      <c r="CI237" s="2"/>
      <c r="CJ237" s="2"/>
      <c r="CK237" s="2"/>
      <c r="CL237" s="2"/>
      <c r="CM237" s="2"/>
      <c r="CN237" s="2"/>
      <c r="CO237" s="2"/>
      <c r="CP237" s="2"/>
      <c r="CQ237" s="2"/>
      <c r="CR237" s="2"/>
      <c r="CS237" s="2"/>
      <c r="CT237" s="2"/>
      <c r="CU237" s="2"/>
      <c r="CV237" s="2"/>
      <c r="CW237" s="2"/>
      <c r="CX237" s="2"/>
      <c r="CY237" s="2"/>
      <c r="CZ237" s="2"/>
      <c r="DA237" s="2"/>
      <c r="DB237" s="2"/>
      <c r="DC237" s="2"/>
      <c r="DD237" s="2"/>
      <c r="DE237" s="2"/>
      <c r="DF237" s="2"/>
      <c r="DG237" s="2"/>
      <c r="DH237" s="2"/>
      <c r="DI237" s="2"/>
      <c r="DJ237" s="2"/>
      <c r="DK237" s="2"/>
      <c r="DL237" s="2"/>
      <c r="DM237" s="2"/>
      <c r="DN237" s="2"/>
      <c r="DO237" s="2"/>
      <c r="DP237" s="6">
        <v>1</v>
      </c>
      <c r="DQ237" s="268"/>
      <c r="DR237" s="268"/>
    </row>
    <row r="238" spans="2:122" s="1" customFormat="1" ht="15.75">
      <c r="B238" s="1644"/>
      <c r="C238" s="256"/>
      <c r="D238" s="1645"/>
      <c r="E238" s="1646"/>
      <c r="F238" s="1647"/>
      <c r="G238" s="1648"/>
      <c r="H238" s="1648"/>
      <c r="I238" s="1648"/>
      <c r="J238" s="1649"/>
      <c r="K238" s="1650"/>
      <c r="L238" s="1651"/>
      <c r="M238"/>
      <c r="N238" s="1644"/>
      <c r="O238" s="256"/>
      <c r="P238" s="1645"/>
      <c r="Q238" s="1646"/>
      <c r="R238" s="1647"/>
      <c r="S238" s="1647"/>
      <c r="T238" s="1647"/>
      <c r="U238" s="1648"/>
      <c r="V238" s="1649"/>
      <c r="W238" s="1650"/>
      <c r="X238" s="1651"/>
      <c r="Y238"/>
      <c r="Z238" s="1644"/>
      <c r="AA238" s="256"/>
      <c r="AB238" s="1645"/>
      <c r="AC238" s="1646"/>
      <c r="AD238" s="1647"/>
      <c r="AE238" s="1648"/>
      <c r="AF238" s="1648"/>
      <c r="AG238" s="1648"/>
      <c r="AH238" s="1649"/>
      <c r="AI238" s="1650"/>
      <c r="AJ238" s="1651"/>
      <c r="AK238"/>
      <c r="AL238"/>
      <c r="AM238" s="2"/>
      <c r="AN238" s="2"/>
      <c r="AO238"/>
      <c r="AP238"/>
      <c r="AQ238" s="2"/>
      <c r="AR238" s="2"/>
      <c r="AS238" s="2"/>
      <c r="AT238" s="2"/>
      <c r="AU238" s="2"/>
      <c r="AV238" s="2"/>
      <c r="AW238" s="2"/>
      <c r="AX238" s="2"/>
      <c r="AY238" s="2"/>
      <c r="AZ238" s="2"/>
      <c r="BA238" s="2"/>
      <c r="BB238" s="2"/>
      <c r="BC238" s="2"/>
      <c r="BD238" s="2"/>
      <c r="BE238" s="2"/>
      <c r="BF238" s="2"/>
      <c r="BG238" s="2"/>
      <c r="BH238" s="2"/>
      <c r="BI238" s="2"/>
      <c r="BJ238" s="2"/>
      <c r="BK238" s="2"/>
      <c r="BL238" s="2"/>
      <c r="BM238" s="2"/>
      <c r="BN238" s="2"/>
      <c r="BO238" s="2"/>
      <c r="BP238" s="2"/>
      <c r="BQ238" s="2"/>
      <c r="BR238" s="2"/>
      <c r="BS238" s="2"/>
      <c r="BT238" s="2"/>
      <c r="BU238" s="2"/>
      <c r="BV238" s="2"/>
      <c r="BW238" s="2"/>
      <c r="BX238" s="2"/>
      <c r="BY238" s="2"/>
      <c r="BZ238" s="2"/>
      <c r="CA238" s="2"/>
      <c r="CB238" s="2"/>
      <c r="CC238" s="2"/>
      <c r="CD238" s="2"/>
      <c r="CE238" s="2"/>
      <c r="CF238" s="2"/>
      <c r="CG238" s="2"/>
      <c r="CH238" s="2"/>
      <c r="CI238" s="2"/>
      <c r="CJ238" s="2"/>
      <c r="CK238" s="2"/>
      <c r="CL238" s="2"/>
      <c r="CM238" s="2"/>
      <c r="CN238" s="2"/>
      <c r="CO238" s="2"/>
      <c r="CP238" s="2"/>
      <c r="CQ238" s="2"/>
      <c r="CR238" s="2"/>
      <c r="CS238" s="2"/>
      <c r="CT238" s="2"/>
      <c r="CU238" s="2"/>
      <c r="CV238" s="2"/>
      <c r="CW238" s="2"/>
      <c r="CX238" s="2"/>
      <c r="CY238" s="2"/>
      <c r="CZ238" s="2"/>
      <c r="DA238" s="2"/>
      <c r="DB238" s="2"/>
      <c r="DC238" s="2"/>
      <c r="DD238" s="2"/>
      <c r="DE238" s="2"/>
      <c r="DF238" s="2"/>
      <c r="DG238" s="2"/>
      <c r="DH238" s="2"/>
      <c r="DI238" s="2"/>
      <c r="DJ238" s="2"/>
      <c r="DK238" s="2"/>
      <c r="DL238" s="2"/>
      <c r="DM238" s="2"/>
      <c r="DN238" s="2"/>
      <c r="DO238" s="2"/>
      <c r="DP238" s="6">
        <v>1</v>
      </c>
      <c r="DQ238" s="268"/>
      <c r="DR238" s="268"/>
    </row>
    <row r="239" spans="2:122" s="1" customFormat="1" ht="15.75">
      <c r="B239" s="1644"/>
      <c r="C239" s="256"/>
      <c r="D239" s="1652"/>
      <c r="E239" s="1652"/>
      <c r="F239" s="1645"/>
      <c r="G239" s="1648"/>
      <c r="H239" s="1648"/>
      <c r="I239" s="1648"/>
      <c r="J239" s="1649"/>
      <c r="K239" s="1650"/>
      <c r="L239" s="1653"/>
      <c r="M239"/>
      <c r="N239" s="1644"/>
      <c r="O239" s="256"/>
      <c r="P239" s="1652"/>
      <c r="Q239" s="1652"/>
      <c r="R239" s="1645"/>
      <c r="S239" s="1645"/>
      <c r="T239" s="1645"/>
      <c r="U239" s="1648"/>
      <c r="V239" s="1649"/>
      <c r="W239" s="1650"/>
      <c r="X239" s="1653"/>
      <c r="Y239"/>
      <c r="Z239" s="1644"/>
      <c r="AA239" s="256"/>
      <c r="AB239" s="1652"/>
      <c r="AC239" s="1652"/>
      <c r="AD239" s="1645"/>
      <c r="AE239" s="1648"/>
      <c r="AF239" s="1648"/>
      <c r="AG239" s="1648"/>
      <c r="AH239" s="1649"/>
      <c r="AI239" s="1650"/>
      <c r="AJ239" s="1653"/>
      <c r="AK239"/>
      <c r="AL239"/>
      <c r="AM239" s="2"/>
      <c r="AN239" s="2"/>
      <c r="AO239"/>
      <c r="AP239"/>
      <c r="AQ239" s="2"/>
      <c r="AR239" s="2"/>
      <c r="AS239" s="2"/>
      <c r="AT239" s="2"/>
      <c r="AU239" s="2"/>
      <c r="AV239" s="2"/>
      <c r="AW239" s="2"/>
      <c r="AX239" s="2"/>
      <c r="AY239" s="2"/>
      <c r="AZ239" s="2"/>
      <c r="BA239" s="2"/>
      <c r="BB239" s="2"/>
      <c r="BC239" s="2"/>
      <c r="BD239" s="2"/>
      <c r="BE239" s="2"/>
      <c r="BF239" s="2"/>
      <c r="BG239" s="2"/>
      <c r="BH239" s="2"/>
      <c r="BI239" s="2"/>
      <c r="BJ239" s="2"/>
      <c r="BK239" s="2"/>
      <c r="BL239" s="2"/>
      <c r="BM239" s="2"/>
      <c r="BN239" s="2"/>
      <c r="BO239" s="2"/>
      <c r="BP239" s="2"/>
      <c r="BQ239" s="2"/>
      <c r="BR239" s="2"/>
      <c r="BS239" s="2"/>
      <c r="BT239" s="2"/>
      <c r="BU239" s="2"/>
      <c r="BV239" s="2"/>
      <c r="BW239" s="2"/>
      <c r="BX239" s="2"/>
      <c r="BY239" s="2"/>
      <c r="BZ239" s="2"/>
      <c r="CA239" s="2"/>
      <c r="CB239" s="2"/>
      <c r="CC239" s="2"/>
      <c r="CD239" s="2"/>
      <c r="CE239" s="2"/>
      <c r="CF239" s="2"/>
      <c r="CG239" s="2"/>
      <c r="CH239" s="2"/>
      <c r="CI239" s="2"/>
      <c r="CJ239" s="2"/>
      <c r="CK239" s="2"/>
      <c r="CL239" s="2"/>
      <c r="CM239" s="2"/>
      <c r="CN239" s="2"/>
      <c r="CO239" s="2"/>
      <c r="CP239" s="2"/>
      <c r="CQ239" s="2"/>
      <c r="CR239" s="2"/>
      <c r="CS239" s="2"/>
      <c r="CT239" s="2"/>
      <c r="CU239" s="2"/>
      <c r="CV239" s="2"/>
      <c r="CW239" s="2"/>
      <c r="CX239" s="2"/>
      <c r="CY239" s="2"/>
      <c r="CZ239" s="2"/>
      <c r="DA239" s="2"/>
      <c r="DB239" s="2"/>
      <c r="DC239" s="2"/>
      <c r="DD239" s="2"/>
      <c r="DE239" s="2"/>
      <c r="DF239" s="2"/>
      <c r="DG239" s="2"/>
      <c r="DH239" s="2"/>
      <c r="DI239" s="2"/>
      <c r="DJ239" s="2"/>
      <c r="DK239" s="2"/>
      <c r="DL239" s="2"/>
      <c r="DM239" s="2"/>
      <c r="DN239" s="2"/>
      <c r="DO239" s="2"/>
      <c r="DP239" s="6">
        <v>1</v>
      </c>
      <c r="DQ239" s="268"/>
      <c r="DR239" s="268"/>
    </row>
    <row r="240" spans="2:122" s="1" customFormat="1" ht="15.75">
      <c r="B240" s="1644"/>
      <c r="C240" s="256"/>
      <c r="D240" s="1645"/>
      <c r="E240" s="1646"/>
      <c r="F240" s="1647"/>
      <c r="G240" s="1648"/>
      <c r="H240" s="1648"/>
      <c r="I240" s="1648"/>
      <c r="J240" s="1649"/>
      <c r="K240" s="1650"/>
      <c r="L240" s="1651"/>
      <c r="M240"/>
      <c r="N240" s="1644"/>
      <c r="O240" s="256"/>
      <c r="P240" s="1645"/>
      <c r="Q240" s="1646"/>
      <c r="R240" s="1647"/>
      <c r="S240" s="1647"/>
      <c r="T240" s="1647"/>
      <c r="U240" s="1648"/>
      <c r="V240" s="1649"/>
      <c r="W240" s="1650"/>
      <c r="X240" s="1651"/>
      <c r="Y240"/>
      <c r="Z240" s="1644"/>
      <c r="AA240" s="256"/>
      <c r="AB240" s="1645"/>
      <c r="AC240" s="1646"/>
      <c r="AD240" s="1647"/>
      <c r="AE240" s="1648"/>
      <c r="AF240" s="1648"/>
      <c r="AG240" s="1648"/>
      <c r="AH240" s="1649"/>
      <c r="AI240" s="1650"/>
      <c r="AJ240" s="1651"/>
      <c r="AK240"/>
      <c r="AL240"/>
      <c r="AM240" s="2"/>
      <c r="AN240" s="2"/>
      <c r="AO240"/>
      <c r="AP240"/>
      <c r="AQ240" s="2"/>
      <c r="AR240" s="2"/>
      <c r="AS240" s="2"/>
      <c r="AT240" s="2"/>
      <c r="AU240" s="2"/>
      <c r="AV240" s="2"/>
      <c r="AW240" s="2"/>
      <c r="AX240" s="2"/>
      <c r="AY240" s="2"/>
      <c r="AZ240" s="2"/>
      <c r="BA240" s="2"/>
      <c r="BB240" s="2"/>
      <c r="BC240" s="2"/>
      <c r="BD240" s="2"/>
      <c r="BE240" s="2"/>
      <c r="BF240" s="2"/>
      <c r="BG240" s="2"/>
      <c r="BH240" s="2"/>
      <c r="BI240" s="2"/>
      <c r="BJ240" s="2"/>
      <c r="BK240" s="2"/>
      <c r="BL240" s="2"/>
      <c r="BM240" s="2"/>
      <c r="BN240" s="2"/>
      <c r="BO240" s="2"/>
      <c r="BP240" s="2"/>
      <c r="BQ240" s="2"/>
      <c r="BR240" s="2"/>
      <c r="BS240" s="2"/>
      <c r="BT240" s="2"/>
      <c r="BU240" s="2"/>
      <c r="BV240" s="2"/>
      <c r="BW240" s="2"/>
      <c r="BX240" s="2"/>
      <c r="BY240" s="2"/>
      <c r="BZ240" s="2"/>
      <c r="CA240" s="2"/>
      <c r="CB240" s="2"/>
      <c r="CC240" s="2"/>
      <c r="CD240" s="2"/>
      <c r="CE240" s="2"/>
      <c r="CF240" s="2"/>
      <c r="CG240" s="2"/>
      <c r="CH240" s="2"/>
      <c r="CI240" s="2"/>
      <c r="CJ240" s="2"/>
      <c r="CK240" s="2"/>
      <c r="CL240" s="2"/>
      <c r="CM240" s="2"/>
      <c r="CN240" s="2"/>
      <c r="CO240" s="2"/>
      <c r="CP240" s="2"/>
      <c r="CQ240" s="2"/>
      <c r="CR240" s="2"/>
      <c r="CS240" s="2"/>
      <c r="CT240" s="2"/>
      <c r="CU240" s="2"/>
      <c r="CV240" s="2"/>
      <c r="CW240" s="2"/>
      <c r="CX240" s="2"/>
      <c r="CY240" s="2"/>
      <c r="CZ240" s="2"/>
      <c r="DA240" s="2"/>
      <c r="DB240" s="2"/>
      <c r="DC240" s="2"/>
      <c r="DD240" s="2"/>
      <c r="DE240" s="2"/>
      <c r="DF240" s="2"/>
      <c r="DG240" s="2"/>
      <c r="DH240" s="2"/>
      <c r="DI240" s="2"/>
      <c r="DJ240" s="2"/>
      <c r="DK240" s="2"/>
      <c r="DL240" s="2"/>
      <c r="DM240" s="2"/>
      <c r="DN240" s="2"/>
      <c r="DO240" s="2"/>
      <c r="DP240" s="6">
        <v>1</v>
      </c>
      <c r="DQ240" s="268"/>
      <c r="DR240" s="268"/>
    </row>
    <row r="241" spans="2:122" s="1" customFormat="1" ht="15.75">
      <c r="B241" s="1644"/>
      <c r="C241" s="256"/>
      <c r="D241" s="1652"/>
      <c r="E241" s="1652"/>
      <c r="F241" s="1645"/>
      <c r="G241" s="1648"/>
      <c r="H241" s="1648"/>
      <c r="I241" s="1648"/>
      <c r="J241" s="1649"/>
      <c r="K241" s="1650"/>
      <c r="L241" s="1653"/>
      <c r="M241"/>
      <c r="N241" s="1644"/>
      <c r="O241" s="256"/>
      <c r="P241" s="1652"/>
      <c r="Q241" s="1652"/>
      <c r="R241" s="1645"/>
      <c r="S241" s="1645"/>
      <c r="T241" s="1645"/>
      <c r="U241" s="1648"/>
      <c r="V241" s="1649"/>
      <c r="W241" s="1650"/>
      <c r="X241" s="1653"/>
      <c r="Y241"/>
      <c r="Z241" s="1644"/>
      <c r="AA241" s="256"/>
      <c r="AB241" s="1652"/>
      <c r="AC241" s="1652"/>
      <c r="AD241" s="1645"/>
      <c r="AE241" s="1648"/>
      <c r="AF241" s="1648"/>
      <c r="AG241" s="1648"/>
      <c r="AH241" s="1649"/>
      <c r="AI241" s="1650"/>
      <c r="AJ241" s="1653"/>
      <c r="AK241"/>
      <c r="AL241"/>
      <c r="AM241" s="2"/>
      <c r="AN241" s="2"/>
      <c r="AO241"/>
      <c r="AP241"/>
      <c r="AQ241" s="2"/>
      <c r="AR241" s="2"/>
      <c r="AS241" s="2"/>
      <c r="AT241" s="2"/>
      <c r="AU241" s="2"/>
      <c r="AV241" s="2"/>
      <c r="AW241" s="2"/>
      <c r="AX241" s="2"/>
      <c r="AY241" s="2"/>
      <c r="AZ241" s="2"/>
      <c r="BA241" s="2"/>
      <c r="BB241" s="2"/>
      <c r="BC241" s="2"/>
      <c r="BD241" s="2"/>
      <c r="BE241" s="2"/>
      <c r="BF241" s="2"/>
      <c r="BG241" s="2"/>
      <c r="BH241" s="2"/>
      <c r="BI241" s="2"/>
      <c r="BJ241" s="2"/>
      <c r="BK241" s="2"/>
      <c r="BL241" s="2"/>
      <c r="BM241" s="2"/>
      <c r="BN241" s="2"/>
      <c r="BO241" s="2"/>
      <c r="BP241" s="2"/>
      <c r="BQ241" s="2"/>
      <c r="BR241" s="2"/>
      <c r="BS241" s="2"/>
      <c r="BT241" s="2"/>
      <c r="BU241" s="2"/>
      <c r="BV241" s="2"/>
      <c r="BW241" s="2"/>
      <c r="BX241" s="2"/>
      <c r="BY241" s="2"/>
      <c r="BZ241" s="2"/>
      <c r="CA241" s="2"/>
      <c r="CB241" s="2"/>
      <c r="CC241" s="2"/>
      <c r="CD241" s="2"/>
      <c r="CE241" s="2"/>
      <c r="CF241" s="2"/>
      <c r="CG241" s="2"/>
      <c r="CH241" s="2"/>
      <c r="CI241" s="2"/>
      <c r="CJ241" s="2"/>
      <c r="CK241" s="2"/>
      <c r="CL241" s="2"/>
      <c r="CM241" s="2"/>
      <c r="CN241" s="2"/>
      <c r="CO241" s="2"/>
      <c r="CP241" s="2"/>
      <c r="CQ241" s="2"/>
      <c r="CR241" s="2"/>
      <c r="CS241" s="2"/>
      <c r="CT241" s="2"/>
      <c r="CU241" s="2"/>
      <c r="CV241" s="2"/>
      <c r="CW241" s="2"/>
      <c r="CX241" s="2"/>
      <c r="CY241" s="2"/>
      <c r="CZ241" s="2"/>
      <c r="DA241" s="2"/>
      <c r="DB241" s="2"/>
      <c r="DC241" s="2"/>
      <c r="DD241" s="2"/>
      <c r="DE241" s="2"/>
      <c r="DF241" s="2"/>
      <c r="DG241" s="2"/>
      <c r="DH241" s="2"/>
      <c r="DI241" s="2"/>
      <c r="DJ241" s="2"/>
      <c r="DK241" s="2"/>
      <c r="DL241" s="2"/>
      <c r="DM241" s="2"/>
      <c r="DN241" s="2"/>
      <c r="DO241" s="2"/>
      <c r="DP241" s="6">
        <v>1</v>
      </c>
      <c r="DQ241" s="268"/>
      <c r="DR241" s="268"/>
    </row>
    <row r="242" spans="2:122" s="1" customFormat="1" ht="15.75">
      <c r="B242" s="1644"/>
      <c r="C242" s="256"/>
      <c r="D242" s="1645"/>
      <c r="E242" s="1646"/>
      <c r="F242" s="1647"/>
      <c r="G242" s="1648"/>
      <c r="H242" s="1648"/>
      <c r="I242" s="1648"/>
      <c r="J242" s="1649"/>
      <c r="K242" s="1650"/>
      <c r="L242" s="1651"/>
      <c r="M242"/>
      <c r="N242" s="1644"/>
      <c r="O242" s="256"/>
      <c r="P242" s="1645"/>
      <c r="Q242" s="1646"/>
      <c r="R242" s="1647"/>
      <c r="S242" s="1647"/>
      <c r="T242" s="1647"/>
      <c r="U242" s="1648"/>
      <c r="V242" s="1649"/>
      <c r="W242" s="1650"/>
      <c r="X242" s="1651"/>
      <c r="Y242"/>
      <c r="Z242" s="1644"/>
      <c r="AA242" s="256"/>
      <c r="AB242" s="1645"/>
      <c r="AC242" s="1646"/>
      <c r="AD242" s="1647"/>
      <c r="AE242" s="1648"/>
      <c r="AF242" s="1648"/>
      <c r="AG242" s="1648"/>
      <c r="AH242" s="1649"/>
      <c r="AI242" s="1650"/>
      <c r="AJ242" s="1651"/>
      <c r="AK242"/>
      <c r="AL242"/>
      <c r="AM242" s="2"/>
      <c r="AN242" s="2"/>
      <c r="AO242"/>
      <c r="AP242"/>
      <c r="AQ242" s="2"/>
      <c r="AR242" s="2"/>
      <c r="AS242" s="2"/>
      <c r="AT242" s="2"/>
      <c r="AU242" s="2"/>
      <c r="AV242" s="2"/>
      <c r="AW242" s="2"/>
      <c r="AX242" s="2"/>
      <c r="AY242" s="2"/>
      <c r="AZ242" s="2"/>
      <c r="BA242" s="2"/>
      <c r="BB242" s="2"/>
      <c r="BC242" s="2"/>
      <c r="BD242" s="2"/>
      <c r="BE242" s="2"/>
      <c r="BF242" s="2"/>
      <c r="BG242" s="2"/>
      <c r="BH242" s="2"/>
      <c r="BI242" s="2"/>
      <c r="BJ242" s="2"/>
      <c r="BK242" s="2"/>
      <c r="BL242" s="2"/>
      <c r="BM242" s="2"/>
      <c r="BN242" s="2"/>
      <c r="BO242" s="2"/>
      <c r="BP242" s="2"/>
      <c r="BQ242" s="2"/>
      <c r="BR242" s="2"/>
      <c r="BS242" s="2"/>
      <c r="BT242" s="2"/>
      <c r="BU242" s="2"/>
      <c r="BV242" s="2"/>
      <c r="BW242" s="2"/>
      <c r="BX242" s="2"/>
      <c r="BY242" s="2"/>
      <c r="BZ242" s="2"/>
      <c r="CA242" s="2"/>
      <c r="CB242" s="2"/>
      <c r="CC242" s="2"/>
      <c r="CD242" s="2"/>
      <c r="CE242" s="2"/>
      <c r="CF242" s="2"/>
      <c r="CG242" s="2"/>
      <c r="CH242" s="2"/>
      <c r="CI242" s="2"/>
      <c r="CJ242" s="2"/>
      <c r="CK242" s="2"/>
      <c r="CL242" s="2"/>
      <c r="CM242" s="2"/>
      <c r="CN242" s="2"/>
      <c r="CO242" s="2"/>
      <c r="CP242" s="2"/>
      <c r="CQ242" s="2"/>
      <c r="CR242" s="2"/>
      <c r="CS242" s="2"/>
      <c r="CT242" s="2"/>
      <c r="CU242" s="2"/>
      <c r="CV242" s="2"/>
      <c r="CW242" s="2"/>
      <c r="CX242" s="2"/>
      <c r="CY242" s="2"/>
      <c r="CZ242" s="2"/>
      <c r="DA242" s="2"/>
      <c r="DB242" s="2"/>
      <c r="DC242" s="2"/>
      <c r="DD242" s="2"/>
      <c r="DE242" s="2"/>
      <c r="DF242" s="2"/>
      <c r="DG242" s="2"/>
      <c r="DH242" s="2"/>
      <c r="DI242" s="2"/>
      <c r="DJ242" s="2"/>
      <c r="DK242" s="2"/>
      <c r="DL242" s="2"/>
      <c r="DM242" s="2"/>
      <c r="DN242" s="2"/>
      <c r="DO242" s="2"/>
      <c r="DP242" s="6">
        <v>1</v>
      </c>
      <c r="DQ242" s="268"/>
      <c r="DR242" s="268"/>
    </row>
    <row r="243" spans="2:122" s="1" customFormat="1" ht="15.75">
      <c r="B243" s="1644"/>
      <c r="C243" s="256"/>
      <c r="D243" s="1652"/>
      <c r="E243" s="1652"/>
      <c r="F243" s="1645"/>
      <c r="G243" s="1648"/>
      <c r="H243" s="1648"/>
      <c r="I243" s="1648"/>
      <c r="J243" s="1649"/>
      <c r="K243" s="1650"/>
      <c r="L243" s="1653"/>
      <c r="M243"/>
      <c r="N243" s="1644"/>
      <c r="O243" s="256"/>
      <c r="P243" s="1652"/>
      <c r="Q243" s="1652"/>
      <c r="R243" s="1645"/>
      <c r="S243" s="1645"/>
      <c r="T243" s="1645"/>
      <c r="U243" s="1648"/>
      <c r="V243" s="1649"/>
      <c r="W243" s="1650"/>
      <c r="X243" s="1653"/>
      <c r="Y243"/>
      <c r="Z243" s="1644"/>
      <c r="AA243" s="256"/>
      <c r="AB243" s="1652"/>
      <c r="AC243" s="1652"/>
      <c r="AD243" s="1645"/>
      <c r="AE243" s="1648"/>
      <c r="AF243" s="1648"/>
      <c r="AG243" s="1648"/>
      <c r="AH243" s="1649"/>
      <c r="AI243" s="1650"/>
      <c r="AJ243" s="1653"/>
      <c r="AK243"/>
      <c r="AL243"/>
      <c r="AM243" s="2"/>
      <c r="AN243" s="2"/>
      <c r="AO243"/>
      <c r="AP243"/>
      <c r="AQ243" s="2"/>
      <c r="AR243" s="2"/>
      <c r="AS243" s="2"/>
      <c r="AT243" s="2"/>
      <c r="AU243" s="2"/>
      <c r="AV243" s="2"/>
      <c r="AW243" s="2"/>
      <c r="AX243" s="2"/>
      <c r="AY243" s="2"/>
      <c r="AZ243" s="2"/>
      <c r="BA243" s="2"/>
      <c r="BB243" s="2"/>
      <c r="BC243" s="2"/>
      <c r="BD243" s="2"/>
      <c r="BE243" s="2"/>
      <c r="BF243" s="2"/>
      <c r="BG243" s="2"/>
      <c r="BH243" s="2"/>
      <c r="BI243" s="2"/>
      <c r="BJ243" s="2"/>
      <c r="BK243" s="2"/>
      <c r="BL243" s="2"/>
      <c r="BM243" s="2"/>
      <c r="BN243" s="2"/>
      <c r="BO243" s="2"/>
      <c r="BP243" s="2"/>
      <c r="BQ243" s="2"/>
      <c r="BR243" s="2"/>
      <c r="BS243" s="2"/>
      <c r="BT243" s="2"/>
      <c r="BU243" s="2"/>
      <c r="BV243" s="2"/>
      <c r="BW243" s="2"/>
      <c r="BX243" s="2"/>
      <c r="BY243" s="2"/>
      <c r="BZ243" s="2"/>
      <c r="CA243" s="2"/>
      <c r="CB243" s="2"/>
      <c r="CC243" s="2"/>
      <c r="CD243" s="2"/>
      <c r="CE243" s="2"/>
      <c r="CF243" s="2"/>
      <c r="CG243" s="2"/>
      <c r="CH243" s="2"/>
      <c r="CI243" s="2"/>
      <c r="CJ243" s="2"/>
      <c r="CK243" s="2"/>
      <c r="CL243" s="2"/>
      <c r="CM243" s="2"/>
      <c r="CN243" s="2"/>
      <c r="CO243" s="2"/>
      <c r="CP243" s="2"/>
      <c r="CQ243" s="2"/>
      <c r="CR243" s="2"/>
      <c r="CS243" s="2"/>
      <c r="CT243" s="2"/>
      <c r="CU243" s="2"/>
      <c r="CV243" s="2"/>
      <c r="CW243" s="2"/>
      <c r="CX243" s="2"/>
      <c r="CY243" s="2"/>
      <c r="CZ243" s="2"/>
      <c r="DA243" s="2"/>
      <c r="DB243" s="2"/>
      <c r="DC243" s="2"/>
      <c r="DD243" s="2"/>
      <c r="DE243" s="2"/>
      <c r="DF243" s="2"/>
      <c r="DG243" s="2"/>
      <c r="DH243" s="2"/>
      <c r="DI243" s="2"/>
      <c r="DJ243" s="2"/>
      <c r="DK243" s="2"/>
      <c r="DL243" s="2"/>
      <c r="DM243" s="2"/>
      <c r="DN243" s="2"/>
      <c r="DO243" s="2"/>
      <c r="DP243" s="6">
        <v>1</v>
      </c>
      <c r="DQ243" s="268"/>
      <c r="DR243" s="268"/>
    </row>
    <row r="244" spans="2:122" s="1" customFormat="1" ht="15.75">
      <c r="B244" s="1644"/>
      <c r="C244" s="256"/>
      <c r="D244" s="1645"/>
      <c r="E244" s="1646"/>
      <c r="F244" s="1647"/>
      <c r="G244" s="1648"/>
      <c r="H244" s="1648"/>
      <c r="I244" s="1648"/>
      <c r="J244" s="1649"/>
      <c r="K244" s="1650"/>
      <c r="L244" s="1651"/>
      <c r="M244"/>
      <c r="N244" s="1644"/>
      <c r="O244" s="256"/>
      <c r="P244" s="1645"/>
      <c r="Q244" s="1646"/>
      <c r="R244" s="1647"/>
      <c r="S244" s="1647"/>
      <c r="T244" s="1647"/>
      <c r="U244" s="1648"/>
      <c r="V244" s="1649"/>
      <c r="W244" s="1650"/>
      <c r="X244" s="1651"/>
      <c r="Y244"/>
      <c r="Z244" s="1644"/>
      <c r="AA244" s="256"/>
      <c r="AB244" s="1645"/>
      <c r="AC244" s="1646"/>
      <c r="AD244" s="1647"/>
      <c r="AE244" s="1648"/>
      <c r="AF244" s="1648"/>
      <c r="AG244" s="1648"/>
      <c r="AH244" s="1649"/>
      <c r="AI244" s="1650"/>
      <c r="AJ244" s="1651"/>
      <c r="AK244"/>
      <c r="AL244"/>
      <c r="AM244" s="2"/>
      <c r="AN244" s="2"/>
      <c r="AO244"/>
      <c r="AP244"/>
      <c r="AQ244" s="2"/>
      <c r="AR244" s="2"/>
      <c r="AS244" s="2"/>
      <c r="AT244" s="2"/>
      <c r="AU244" s="2"/>
      <c r="AV244" s="2"/>
      <c r="AW244" s="2"/>
      <c r="AX244" s="2"/>
      <c r="AY244" s="2"/>
      <c r="AZ244" s="2"/>
      <c r="BA244" s="2"/>
      <c r="BB244" s="2"/>
      <c r="BC244" s="2"/>
      <c r="BD244" s="2"/>
      <c r="BE244" s="2"/>
      <c r="BF244" s="2"/>
      <c r="BG244" s="2"/>
      <c r="BH244" s="2"/>
      <c r="BI244" s="2"/>
      <c r="BJ244" s="2"/>
      <c r="BK244" s="2"/>
      <c r="BL244" s="2"/>
      <c r="BM244" s="2"/>
      <c r="BN244" s="2"/>
      <c r="BO244" s="2"/>
      <c r="BP244" s="2"/>
      <c r="BQ244" s="2"/>
      <c r="BR244" s="2"/>
      <c r="BS244" s="2"/>
      <c r="BT244" s="2"/>
      <c r="BU244" s="2"/>
      <c r="BV244" s="2"/>
      <c r="BW244" s="2"/>
      <c r="BX244" s="2"/>
      <c r="BY244" s="2"/>
      <c r="BZ244" s="2"/>
      <c r="CA244" s="2"/>
      <c r="CB244" s="2"/>
      <c r="CC244" s="2"/>
      <c r="CD244" s="2"/>
      <c r="CE244" s="2"/>
      <c r="CF244" s="2"/>
      <c r="CG244" s="2"/>
      <c r="CH244" s="2"/>
      <c r="CI244" s="2"/>
      <c r="CJ244" s="2"/>
      <c r="CK244" s="2"/>
      <c r="CL244" s="2"/>
      <c r="CM244" s="2"/>
      <c r="CN244" s="2"/>
      <c r="CO244" s="2"/>
      <c r="CP244" s="2"/>
      <c r="CQ244" s="2"/>
      <c r="CR244" s="2"/>
      <c r="CS244" s="2"/>
      <c r="CT244" s="2"/>
      <c r="CU244" s="2"/>
      <c r="CV244" s="2"/>
      <c r="CW244" s="2"/>
      <c r="CX244" s="2"/>
      <c r="CY244" s="2"/>
      <c r="CZ244" s="2"/>
      <c r="DA244" s="2"/>
      <c r="DB244" s="2"/>
      <c r="DC244" s="2"/>
      <c r="DD244" s="2"/>
      <c r="DE244" s="2"/>
      <c r="DF244" s="2"/>
      <c r="DG244" s="2"/>
      <c r="DH244" s="2"/>
      <c r="DI244" s="2"/>
      <c r="DJ244" s="2"/>
      <c r="DK244" s="2"/>
      <c r="DL244" s="2"/>
      <c r="DM244" s="2"/>
      <c r="DN244" s="2"/>
      <c r="DO244" s="2"/>
      <c r="DP244" s="6">
        <v>1</v>
      </c>
      <c r="DQ244" s="268"/>
      <c r="DR244" s="268"/>
    </row>
    <row r="245" spans="2:122" s="1" customFormat="1" ht="15.75">
      <c r="B245" s="1644"/>
      <c r="C245" s="256"/>
      <c r="D245" s="1652"/>
      <c r="E245" s="1652"/>
      <c r="F245" s="1645"/>
      <c r="G245" s="1648"/>
      <c r="H245" s="1648"/>
      <c r="I245" s="1648"/>
      <c r="J245" s="1649"/>
      <c r="K245" s="1650"/>
      <c r="L245" s="1653"/>
      <c r="M245"/>
      <c r="N245" s="1644"/>
      <c r="O245" s="256"/>
      <c r="P245" s="1652"/>
      <c r="Q245" s="1652"/>
      <c r="R245" s="1645"/>
      <c r="S245" s="1645"/>
      <c r="T245" s="1645"/>
      <c r="U245" s="1648"/>
      <c r="V245" s="1649"/>
      <c r="W245" s="1650"/>
      <c r="X245" s="1653"/>
      <c r="Y245"/>
      <c r="Z245" s="1644"/>
      <c r="AA245" s="256"/>
      <c r="AB245" s="1652"/>
      <c r="AC245" s="1652"/>
      <c r="AD245" s="1645"/>
      <c r="AE245" s="1648"/>
      <c r="AF245" s="1648"/>
      <c r="AG245" s="1648"/>
      <c r="AH245" s="1649"/>
      <c r="AI245" s="1650"/>
      <c r="AJ245" s="1653"/>
      <c r="AK245"/>
      <c r="AL245"/>
      <c r="AM245" s="2"/>
      <c r="AN245" s="2"/>
      <c r="AO245"/>
      <c r="AP245"/>
      <c r="AQ245" s="2"/>
      <c r="AR245" s="2"/>
      <c r="AS245" s="2"/>
      <c r="AT245" s="2"/>
      <c r="AU245" s="2"/>
      <c r="AV245" s="2"/>
      <c r="AW245" s="2"/>
      <c r="AX245" s="2"/>
      <c r="AY245" s="2"/>
      <c r="AZ245" s="2"/>
      <c r="BA245" s="2"/>
      <c r="BB245" s="2"/>
      <c r="BC245" s="2"/>
      <c r="BD245" s="2"/>
      <c r="BE245" s="2"/>
      <c r="BF245" s="2"/>
      <c r="BG245" s="2"/>
      <c r="BH245" s="2"/>
      <c r="BI245" s="2"/>
      <c r="BJ245" s="2"/>
      <c r="BK245" s="2"/>
      <c r="BL245" s="2"/>
      <c r="BM245" s="2"/>
      <c r="BN245" s="2"/>
      <c r="BO245" s="2"/>
      <c r="BP245" s="2"/>
      <c r="BQ245" s="2"/>
      <c r="BR245" s="2"/>
      <c r="BS245" s="2"/>
      <c r="BT245" s="2"/>
      <c r="BU245" s="2"/>
      <c r="BV245" s="2"/>
      <c r="BW245" s="2"/>
      <c r="BX245" s="2"/>
      <c r="BY245" s="2"/>
      <c r="BZ245" s="2"/>
      <c r="CA245" s="2"/>
      <c r="CB245" s="2"/>
      <c r="CC245" s="2"/>
      <c r="CD245" s="2"/>
      <c r="CE245" s="2"/>
      <c r="CF245" s="2"/>
      <c r="CG245" s="2"/>
      <c r="CH245" s="2"/>
      <c r="CI245" s="2"/>
      <c r="CJ245" s="2"/>
      <c r="CK245" s="2"/>
      <c r="CL245" s="2"/>
      <c r="CM245" s="2"/>
      <c r="CN245" s="2"/>
      <c r="CO245" s="2"/>
      <c r="CP245" s="2"/>
      <c r="CQ245" s="2"/>
      <c r="CR245" s="2"/>
      <c r="CS245" s="2"/>
      <c r="CT245" s="2"/>
      <c r="CU245" s="2"/>
      <c r="CV245" s="2"/>
      <c r="CW245" s="2"/>
      <c r="CX245" s="2"/>
      <c r="CY245" s="2"/>
      <c r="CZ245" s="2"/>
      <c r="DA245" s="2"/>
      <c r="DB245" s="2"/>
      <c r="DC245" s="2"/>
      <c r="DD245" s="2"/>
      <c r="DE245" s="2"/>
      <c r="DF245" s="2"/>
      <c r="DG245" s="2"/>
      <c r="DH245" s="2"/>
      <c r="DI245" s="2"/>
      <c r="DJ245" s="2"/>
      <c r="DK245" s="2"/>
      <c r="DL245" s="2"/>
      <c r="DM245" s="2"/>
      <c r="DN245" s="2"/>
      <c r="DO245" s="2"/>
      <c r="DP245" s="6">
        <v>1</v>
      </c>
      <c r="DQ245" s="268"/>
      <c r="DR245" s="268"/>
    </row>
    <row r="246" spans="2:122" s="1" customFormat="1" ht="15.75">
      <c r="B246" s="1644"/>
      <c r="C246" s="256"/>
      <c r="D246" s="1645"/>
      <c r="E246" s="1646"/>
      <c r="F246" s="1647"/>
      <c r="G246" s="1648"/>
      <c r="H246" s="1648"/>
      <c r="I246" s="1648"/>
      <c r="J246" s="1649"/>
      <c r="K246" s="1650"/>
      <c r="L246" s="1651"/>
      <c r="M246"/>
      <c r="N246" s="1644"/>
      <c r="O246" s="256"/>
      <c r="P246" s="1645"/>
      <c r="Q246" s="1646"/>
      <c r="R246" s="1647"/>
      <c r="S246" s="1647"/>
      <c r="T246" s="1647"/>
      <c r="U246" s="1648"/>
      <c r="V246" s="1649"/>
      <c r="W246" s="1650"/>
      <c r="X246" s="1651"/>
      <c r="Y246"/>
      <c r="Z246" s="1644"/>
      <c r="AA246" s="256"/>
      <c r="AB246" s="1645"/>
      <c r="AC246" s="1646"/>
      <c r="AD246" s="1647"/>
      <c r="AE246" s="1648"/>
      <c r="AF246" s="1648"/>
      <c r="AG246" s="1648"/>
      <c r="AH246" s="1649"/>
      <c r="AI246" s="1650"/>
      <c r="AJ246" s="1651"/>
      <c r="AK246"/>
      <c r="AL246"/>
      <c r="AM246" s="2"/>
      <c r="AN246" s="2"/>
      <c r="AO246"/>
      <c r="AP246"/>
      <c r="AQ246" s="2"/>
      <c r="AR246" s="2"/>
      <c r="AS246" s="2"/>
      <c r="AT246" s="2"/>
      <c r="AU246" s="2"/>
      <c r="AV246" s="2"/>
      <c r="AW246" s="2"/>
      <c r="AX246" s="2"/>
      <c r="AY246" s="2"/>
      <c r="AZ246" s="2"/>
      <c r="BA246" s="2"/>
      <c r="BB246" s="2"/>
      <c r="BC246" s="2"/>
      <c r="BD246" s="2"/>
      <c r="BE246" s="2"/>
      <c r="BF246" s="2"/>
      <c r="BG246" s="2"/>
      <c r="BH246" s="2"/>
      <c r="BI246" s="2"/>
      <c r="BJ246" s="2"/>
      <c r="BK246" s="2"/>
      <c r="BL246" s="2"/>
      <c r="BM246" s="2"/>
      <c r="BN246" s="2"/>
      <c r="BO246" s="2"/>
      <c r="BP246" s="2"/>
      <c r="BQ246" s="2"/>
      <c r="BR246" s="2"/>
      <c r="BS246" s="2"/>
      <c r="BT246" s="2"/>
      <c r="BU246" s="2"/>
      <c r="BV246" s="2"/>
      <c r="BW246" s="2"/>
      <c r="BX246" s="2"/>
      <c r="BY246" s="2"/>
      <c r="BZ246" s="2"/>
      <c r="CA246" s="2"/>
      <c r="CB246" s="2"/>
      <c r="CC246" s="2"/>
      <c r="CD246" s="2"/>
      <c r="CE246" s="2"/>
      <c r="CF246" s="2"/>
      <c r="CG246" s="2"/>
      <c r="CH246" s="2"/>
      <c r="CI246" s="2"/>
      <c r="CJ246" s="2"/>
      <c r="CK246" s="2"/>
      <c r="CL246" s="2"/>
      <c r="CM246" s="2"/>
      <c r="CN246" s="2"/>
      <c r="CO246" s="2"/>
      <c r="CP246" s="2"/>
      <c r="CQ246" s="2"/>
      <c r="CR246" s="2"/>
      <c r="CS246" s="2"/>
      <c r="CT246" s="2"/>
      <c r="CU246" s="2"/>
      <c r="CV246" s="2"/>
      <c r="CW246" s="2"/>
      <c r="CX246" s="2"/>
      <c r="CY246" s="2"/>
      <c r="CZ246" s="2"/>
      <c r="DA246" s="2"/>
      <c r="DB246" s="2"/>
      <c r="DC246" s="2"/>
      <c r="DD246" s="2"/>
      <c r="DE246" s="2"/>
      <c r="DF246" s="2"/>
      <c r="DG246" s="2"/>
      <c r="DH246" s="2"/>
      <c r="DI246" s="2"/>
      <c r="DJ246" s="2"/>
      <c r="DK246" s="2"/>
      <c r="DL246" s="2"/>
      <c r="DM246" s="2"/>
      <c r="DN246" s="2"/>
      <c r="DO246" s="2"/>
      <c r="DP246" s="6">
        <v>1</v>
      </c>
      <c r="DQ246" s="268"/>
      <c r="DR246" s="268"/>
    </row>
    <row r="247" spans="2:122" s="1" customFormat="1" ht="15" customHeight="1">
      <c r="B247" s="1644"/>
      <c r="C247" s="256"/>
      <c r="D247" s="1652"/>
      <c r="E247" s="1652"/>
      <c r="F247" s="1645"/>
      <c r="G247" s="1648"/>
      <c r="H247" s="1648"/>
      <c r="I247" s="1648"/>
      <c r="J247" s="1649"/>
      <c r="K247" s="1650"/>
      <c r="L247" s="1653"/>
      <c r="M247"/>
      <c r="N247" s="1644"/>
      <c r="O247" s="256"/>
      <c r="P247" s="1652"/>
      <c r="Q247" s="1652"/>
      <c r="R247" s="1645"/>
      <c r="S247" s="1645"/>
      <c r="T247" s="1645"/>
      <c r="U247" s="1648"/>
      <c r="V247" s="1649"/>
      <c r="W247" s="1650"/>
      <c r="X247" s="1653"/>
      <c r="Y247"/>
      <c r="Z247" s="1644"/>
      <c r="AA247" s="256"/>
      <c r="AB247" s="1652"/>
      <c r="AC247" s="1652"/>
      <c r="AD247" s="1645"/>
      <c r="AE247" s="1648"/>
      <c r="AF247" s="1648"/>
      <c r="AG247" s="1648"/>
      <c r="AH247" s="1649"/>
      <c r="AI247" s="1650"/>
      <c r="AJ247" s="1653"/>
      <c r="AK247"/>
      <c r="AL247"/>
      <c r="AM247" s="2"/>
      <c r="AN247" s="2"/>
      <c r="AO247"/>
      <c r="AP247"/>
      <c r="AQ247" s="2"/>
      <c r="AR247" s="2"/>
      <c r="AS247" s="2"/>
      <c r="AT247" s="2"/>
      <c r="AU247" s="2"/>
      <c r="AV247" s="2"/>
      <c r="AW247" s="2"/>
      <c r="AX247" s="2"/>
      <c r="AY247" s="2"/>
      <c r="AZ247" s="2"/>
      <c r="BA247" s="2"/>
      <c r="BB247" s="2"/>
      <c r="BC247" s="2"/>
      <c r="BD247" s="2"/>
      <c r="BE247" s="2"/>
      <c r="BF247" s="2"/>
      <c r="BG247" s="2"/>
      <c r="BH247" s="2"/>
      <c r="BI247" s="2"/>
      <c r="BJ247" s="2"/>
      <c r="BK247" s="2"/>
      <c r="BL247" s="2"/>
      <c r="BM247" s="2"/>
      <c r="BN247" s="2"/>
      <c r="BO247" s="2"/>
      <c r="BP247" s="2"/>
      <c r="BQ247" s="2"/>
      <c r="BR247" s="2"/>
      <c r="BS247" s="2"/>
      <c r="BT247" s="2"/>
      <c r="BU247" s="2"/>
      <c r="BV247" s="2"/>
      <c r="BW247" s="2"/>
      <c r="BX247" s="2"/>
      <c r="BY247" s="2"/>
      <c r="BZ247" s="2"/>
      <c r="CA247" s="2"/>
      <c r="CB247" s="2"/>
      <c r="CC247" s="2"/>
      <c r="CD247" s="2"/>
      <c r="CE247" s="2"/>
      <c r="CF247" s="2"/>
      <c r="CG247" s="2"/>
      <c r="CH247" s="2"/>
      <c r="CI247" s="2"/>
      <c r="CJ247" s="2"/>
      <c r="CK247" s="2"/>
      <c r="CL247" s="2"/>
      <c r="CM247" s="2"/>
      <c r="CN247" s="2"/>
      <c r="CO247" s="2"/>
      <c r="CP247" s="2"/>
      <c r="CQ247" s="2"/>
      <c r="CR247" s="2"/>
      <c r="CS247" s="2"/>
      <c r="CT247" s="2"/>
      <c r="CU247" s="2"/>
      <c r="CV247" s="2"/>
      <c r="CW247" s="2"/>
      <c r="CX247" s="2"/>
      <c r="CY247" s="2"/>
      <c r="CZ247" s="2"/>
      <c r="DA247" s="2"/>
      <c r="DB247" s="2"/>
      <c r="DC247" s="2"/>
      <c r="DD247" s="2"/>
      <c r="DE247" s="2"/>
      <c r="DF247" s="2"/>
      <c r="DG247" s="2"/>
      <c r="DH247" s="2"/>
      <c r="DI247" s="2"/>
      <c r="DJ247" s="2"/>
      <c r="DK247" s="2"/>
      <c r="DL247" s="2"/>
      <c r="DM247" s="2"/>
      <c r="DN247" s="2"/>
      <c r="DO247" s="2"/>
      <c r="DP247" s="6">
        <v>1</v>
      </c>
      <c r="DQ247" s="268"/>
      <c r="DR247" s="268"/>
    </row>
    <row r="248" spans="2:122" s="1" customFormat="1" ht="15.75">
      <c r="B248" s="1644"/>
      <c r="C248" s="256"/>
      <c r="D248" s="1645"/>
      <c r="E248" s="1646"/>
      <c r="F248" s="1647"/>
      <c r="G248" s="1648"/>
      <c r="H248" s="1648"/>
      <c r="I248" s="1648"/>
      <c r="J248" s="1649"/>
      <c r="K248" s="1650"/>
      <c r="L248" s="1651"/>
      <c r="M248"/>
      <c r="N248" s="1644"/>
      <c r="O248" s="256"/>
      <c r="P248" s="1645"/>
      <c r="Q248" s="1646"/>
      <c r="R248" s="1647"/>
      <c r="S248" s="1647"/>
      <c r="T248" s="1647"/>
      <c r="U248" s="1648"/>
      <c r="V248" s="1649"/>
      <c r="W248" s="1650"/>
      <c r="X248" s="1651"/>
      <c r="Y248"/>
      <c r="Z248" s="1644"/>
      <c r="AA248" s="256"/>
      <c r="AB248" s="1645"/>
      <c r="AC248" s="1646"/>
      <c r="AD248" s="1647"/>
      <c r="AE248" s="1648"/>
      <c r="AF248" s="1648"/>
      <c r="AG248" s="1648"/>
      <c r="AH248" s="1649"/>
      <c r="AI248" s="1650"/>
      <c r="AJ248" s="1651"/>
      <c r="AK248"/>
      <c r="AL248"/>
      <c r="AM248" s="2"/>
      <c r="AN248" s="2"/>
      <c r="AO248"/>
      <c r="AP248"/>
      <c r="AQ248" s="2"/>
      <c r="AR248" s="2"/>
      <c r="AS248" s="2"/>
      <c r="AT248" s="2"/>
      <c r="AU248" s="2"/>
      <c r="AV248" s="2"/>
      <c r="AW248" s="2"/>
      <c r="AX248" s="2"/>
      <c r="AY248" s="2"/>
      <c r="AZ248" s="2"/>
      <c r="BA248" s="2"/>
      <c r="BB248" s="2"/>
      <c r="BC248" s="2"/>
      <c r="BD248" s="2"/>
      <c r="BE248" s="2"/>
      <c r="BF248" s="2"/>
      <c r="BG248" s="2"/>
      <c r="BH248" s="2"/>
      <c r="BI248" s="2"/>
      <c r="BJ248" s="2"/>
      <c r="BK248" s="2"/>
      <c r="BL248" s="2"/>
      <c r="BM248" s="2"/>
      <c r="BN248" s="2"/>
      <c r="BO248" s="2"/>
      <c r="BP248" s="2"/>
      <c r="BQ248" s="2"/>
      <c r="BR248" s="2"/>
      <c r="BS248" s="2"/>
      <c r="BT248" s="2"/>
      <c r="BU248" s="2"/>
      <c r="BV248" s="2"/>
      <c r="BW248" s="2"/>
      <c r="BX248" s="2"/>
      <c r="BY248" s="2"/>
      <c r="BZ248" s="2"/>
      <c r="CA248" s="2"/>
      <c r="CB248" s="2"/>
      <c r="CC248" s="2"/>
      <c r="CD248" s="2"/>
      <c r="CE248" s="2"/>
      <c r="CF248" s="2"/>
      <c r="CG248" s="2"/>
      <c r="CH248" s="2"/>
      <c r="CI248" s="2"/>
      <c r="CJ248" s="2"/>
      <c r="CK248" s="2"/>
      <c r="CL248" s="2"/>
      <c r="CM248" s="2"/>
      <c r="CN248" s="2"/>
      <c r="CO248" s="2"/>
      <c r="CP248" s="2"/>
      <c r="CQ248" s="2"/>
      <c r="CR248" s="2"/>
      <c r="CS248" s="2"/>
      <c r="CT248" s="2"/>
      <c r="CU248" s="2"/>
      <c r="CV248" s="2"/>
      <c r="CW248" s="2"/>
      <c r="CX248" s="2"/>
      <c r="CY248" s="2"/>
      <c r="CZ248" s="2"/>
      <c r="DA248" s="2"/>
      <c r="DB248" s="2"/>
      <c r="DC248" s="2"/>
      <c r="DD248" s="2"/>
      <c r="DE248" s="2"/>
      <c r="DF248" s="2"/>
      <c r="DG248" s="2"/>
      <c r="DH248" s="2"/>
      <c r="DI248" s="2"/>
      <c r="DJ248" s="2"/>
      <c r="DK248" s="2"/>
      <c r="DL248" s="2"/>
      <c r="DM248" s="2"/>
      <c r="DN248" s="2"/>
      <c r="DO248" s="2"/>
      <c r="DP248" s="6">
        <v>1</v>
      </c>
      <c r="DQ248" s="268"/>
      <c r="DR248" s="268"/>
    </row>
    <row r="249" spans="2:122" s="1" customFormat="1" ht="15" customHeight="1">
      <c r="B249" s="1644"/>
      <c r="C249" s="256"/>
      <c r="D249" s="1652"/>
      <c r="E249" s="1652"/>
      <c r="F249" s="1645"/>
      <c r="G249" s="1648"/>
      <c r="H249" s="1648"/>
      <c r="I249" s="1648"/>
      <c r="J249" s="1649"/>
      <c r="K249" s="1650"/>
      <c r="L249" s="1653"/>
      <c r="M249"/>
      <c r="N249" s="1644"/>
      <c r="O249" s="256"/>
      <c r="P249" s="1652"/>
      <c r="Q249" s="1652"/>
      <c r="R249" s="1645"/>
      <c r="S249" s="1645"/>
      <c r="T249" s="1645"/>
      <c r="U249" s="1648"/>
      <c r="V249" s="1649"/>
      <c r="W249" s="1650"/>
      <c r="X249" s="1653"/>
      <c r="Y249"/>
      <c r="Z249" s="1644"/>
      <c r="AA249" s="256"/>
      <c r="AB249" s="1652"/>
      <c r="AC249" s="1652"/>
      <c r="AD249" s="1645"/>
      <c r="AE249" s="1648"/>
      <c r="AF249" s="1648"/>
      <c r="AG249" s="1648"/>
      <c r="AH249" s="1649"/>
      <c r="AI249" s="1650"/>
      <c r="AJ249" s="1653"/>
      <c r="AK249"/>
      <c r="AL249"/>
      <c r="AM249" s="2"/>
      <c r="AN249" s="2"/>
      <c r="AO249"/>
      <c r="AP249"/>
      <c r="AQ249" s="2"/>
      <c r="AR249" s="2"/>
      <c r="AS249" s="2"/>
      <c r="AT249" s="2"/>
      <c r="AU249" s="2"/>
      <c r="AV249" s="2"/>
      <c r="AW249" s="2"/>
      <c r="AX249" s="2"/>
      <c r="AY249" s="2"/>
      <c r="AZ249" s="2"/>
      <c r="BA249" s="2"/>
      <c r="BB249" s="2"/>
      <c r="BC249" s="2"/>
      <c r="BD249" s="2"/>
      <c r="BE249" s="2"/>
      <c r="BF249" s="2"/>
      <c r="BG249" s="2"/>
      <c r="BH249" s="2"/>
      <c r="BI249" s="2"/>
      <c r="BJ249" s="2"/>
      <c r="BK249" s="2"/>
      <c r="BL249" s="2"/>
      <c r="BM249" s="2"/>
      <c r="BN249" s="2"/>
      <c r="BO249" s="2"/>
      <c r="BP249" s="2"/>
      <c r="BQ249" s="2"/>
      <c r="BR249" s="2"/>
      <c r="BS249" s="2"/>
      <c r="BT249" s="2"/>
      <c r="BU249" s="2"/>
      <c r="BV249" s="2"/>
      <c r="BW249" s="2"/>
      <c r="BX249" s="2"/>
      <c r="BY249" s="2"/>
      <c r="BZ249" s="2"/>
      <c r="CA249" s="2"/>
      <c r="CB249" s="2"/>
      <c r="CC249" s="2"/>
      <c r="CD249" s="2"/>
      <c r="CE249" s="2"/>
      <c r="CF249" s="2"/>
      <c r="CG249" s="2"/>
      <c r="CH249" s="2"/>
      <c r="CI249" s="2"/>
      <c r="CJ249" s="2"/>
      <c r="CK249" s="2"/>
      <c r="CL249" s="2"/>
      <c r="CM249" s="2"/>
      <c r="CN249" s="2"/>
      <c r="CO249" s="2"/>
      <c r="CP249" s="2"/>
      <c r="CQ249" s="2"/>
      <c r="CR249" s="2"/>
      <c r="CS249" s="2"/>
      <c r="CT249" s="2"/>
      <c r="CU249" s="2"/>
      <c r="CV249" s="2"/>
      <c r="CW249" s="2"/>
      <c r="CX249" s="2"/>
      <c r="CY249" s="2"/>
      <c r="CZ249" s="2"/>
      <c r="DA249" s="2"/>
      <c r="DB249" s="2"/>
      <c r="DC249" s="2"/>
      <c r="DD249" s="2"/>
      <c r="DE249" s="2"/>
      <c r="DF249" s="2"/>
      <c r="DG249" s="2"/>
      <c r="DH249" s="2"/>
      <c r="DI249" s="2"/>
      <c r="DJ249" s="2"/>
      <c r="DK249" s="2"/>
      <c r="DL249" s="2"/>
      <c r="DM249" s="2"/>
      <c r="DN249" s="2"/>
      <c r="DO249" s="2"/>
      <c r="DP249" s="6">
        <v>1</v>
      </c>
      <c r="DQ249" s="268"/>
      <c r="DR249" s="268"/>
    </row>
    <row r="250" spans="2:122" s="1" customFormat="1" ht="15.75">
      <c r="B250" s="1644"/>
      <c r="C250" s="256"/>
      <c r="D250" s="1645"/>
      <c r="E250" s="1646"/>
      <c r="F250" s="1647"/>
      <c r="G250" s="1648"/>
      <c r="H250" s="1648"/>
      <c r="I250" s="1648"/>
      <c r="J250" s="1649"/>
      <c r="K250" s="1650"/>
      <c r="L250" s="1651"/>
      <c r="M250"/>
      <c r="N250" s="1644"/>
      <c r="O250" s="256"/>
      <c r="P250" s="1645"/>
      <c r="Q250" s="1646"/>
      <c r="R250" s="1647"/>
      <c r="S250" s="1647"/>
      <c r="T250" s="1647"/>
      <c r="U250" s="1648"/>
      <c r="V250" s="1649"/>
      <c r="W250" s="1650"/>
      <c r="X250" s="1651"/>
      <c r="Y250"/>
      <c r="Z250" s="1644"/>
      <c r="AA250" s="256"/>
      <c r="AB250" s="1645"/>
      <c r="AC250" s="1646"/>
      <c r="AD250" s="1647"/>
      <c r="AE250" s="1648"/>
      <c r="AF250" s="1648"/>
      <c r="AG250" s="1648"/>
      <c r="AH250" s="1649"/>
      <c r="AI250" s="1650"/>
      <c r="AJ250" s="1651"/>
      <c r="AK250"/>
      <c r="AL250"/>
      <c r="AM250" s="2"/>
      <c r="AN250" s="2"/>
      <c r="AO250"/>
      <c r="AP250"/>
      <c r="AQ250" s="2"/>
      <c r="AR250" s="2"/>
      <c r="AS250" s="2"/>
      <c r="AT250" s="2"/>
      <c r="AU250" s="2"/>
      <c r="AV250" s="2"/>
      <c r="AW250" s="2"/>
      <c r="AX250" s="2"/>
      <c r="AY250" s="2"/>
      <c r="AZ250" s="2"/>
      <c r="BA250" s="2"/>
      <c r="BB250" s="2"/>
      <c r="BC250" s="2"/>
      <c r="BD250" s="2"/>
      <c r="BE250" s="2"/>
      <c r="BF250" s="2"/>
      <c r="BG250" s="2"/>
      <c r="BH250" s="2"/>
      <c r="BI250" s="2"/>
      <c r="BJ250" s="2"/>
      <c r="BK250" s="2"/>
      <c r="BL250" s="2"/>
      <c r="BM250" s="2"/>
      <c r="BN250" s="2"/>
      <c r="BO250" s="2"/>
      <c r="BP250" s="2"/>
      <c r="BQ250" s="2"/>
      <c r="BR250" s="2"/>
      <c r="BS250" s="2"/>
      <c r="BT250" s="2"/>
      <c r="BU250" s="2"/>
      <c r="BV250" s="2"/>
      <c r="BW250" s="2"/>
      <c r="BX250" s="2"/>
      <c r="BY250" s="2"/>
      <c r="BZ250" s="2"/>
      <c r="CA250" s="2"/>
      <c r="CB250" s="2"/>
      <c r="CC250" s="2"/>
      <c r="CD250" s="2"/>
      <c r="CE250" s="2"/>
      <c r="CF250" s="2"/>
      <c r="CG250" s="2"/>
      <c r="CH250" s="2"/>
      <c r="CI250" s="2"/>
      <c r="CJ250" s="2"/>
      <c r="CK250" s="2"/>
      <c r="CL250" s="2"/>
      <c r="CM250" s="2"/>
      <c r="CN250" s="2"/>
      <c r="CO250" s="2"/>
      <c r="CP250" s="2"/>
      <c r="CQ250" s="2"/>
      <c r="CR250" s="2"/>
      <c r="CS250" s="2"/>
      <c r="CT250" s="2"/>
      <c r="CU250" s="2"/>
      <c r="CV250" s="2"/>
      <c r="CW250" s="2"/>
      <c r="CX250" s="2"/>
      <c r="CY250" s="2"/>
      <c r="CZ250" s="2"/>
      <c r="DA250" s="2"/>
      <c r="DB250" s="2"/>
      <c r="DC250" s="2"/>
      <c r="DD250" s="2"/>
      <c r="DE250" s="2"/>
      <c r="DF250" s="2"/>
      <c r="DG250" s="2"/>
      <c r="DH250" s="2"/>
      <c r="DI250" s="2"/>
      <c r="DJ250" s="2"/>
      <c r="DK250" s="2"/>
      <c r="DL250" s="2"/>
      <c r="DM250" s="2"/>
      <c r="DN250" s="2"/>
      <c r="DO250" s="2"/>
      <c r="DP250" s="6">
        <v>1</v>
      </c>
      <c r="DQ250" s="268"/>
      <c r="DR250" s="268"/>
    </row>
    <row r="251" spans="2:122" s="1" customFormat="1" ht="15.75" customHeight="1">
      <c r="B251" s="1644"/>
      <c r="C251" s="256"/>
      <c r="D251" s="1652"/>
      <c r="E251" s="1652"/>
      <c r="F251" s="1645"/>
      <c r="G251" s="1648"/>
      <c r="H251" s="1648"/>
      <c r="I251" s="1648"/>
      <c r="J251" s="1649"/>
      <c r="K251" s="1650"/>
      <c r="L251" s="1653"/>
      <c r="M251"/>
      <c r="N251" s="1644"/>
      <c r="O251" s="256"/>
      <c r="P251" s="1652"/>
      <c r="Q251" s="1652"/>
      <c r="R251" s="1645"/>
      <c r="S251" s="1645"/>
      <c r="T251" s="1645"/>
      <c r="U251" s="1648"/>
      <c r="V251" s="1649"/>
      <c r="W251" s="1650"/>
      <c r="X251" s="1653"/>
      <c r="Y251"/>
      <c r="Z251" s="1644"/>
      <c r="AA251" s="256"/>
      <c r="AB251" s="1652"/>
      <c r="AC251" s="1652"/>
      <c r="AD251" s="1645"/>
      <c r="AE251" s="1648"/>
      <c r="AF251" s="1648"/>
      <c r="AG251" s="1648"/>
      <c r="AH251" s="1649"/>
      <c r="AI251" s="1650"/>
      <c r="AJ251" s="1653"/>
      <c r="AK251"/>
      <c r="AL251"/>
      <c r="AM251" s="2"/>
      <c r="AN251" s="2"/>
      <c r="AO251"/>
      <c r="AP251"/>
      <c r="AQ251" s="2"/>
      <c r="AR251" s="2"/>
      <c r="AS251" s="2"/>
      <c r="AT251" s="2"/>
      <c r="AU251" s="2"/>
      <c r="AV251" s="2"/>
      <c r="AW251" s="2"/>
      <c r="AX251" s="2"/>
      <c r="AY251" s="2"/>
      <c r="AZ251" s="2"/>
      <c r="BA251" s="2"/>
      <c r="BB251" s="2"/>
      <c r="BC251" s="2"/>
      <c r="BD251" s="2"/>
      <c r="BE251" s="2"/>
      <c r="BF251" s="2"/>
      <c r="BG251" s="2"/>
      <c r="BH251" s="2"/>
      <c r="BI251" s="2"/>
      <c r="BJ251" s="2"/>
      <c r="BK251" s="2"/>
      <c r="BL251" s="2"/>
      <c r="BM251" s="2"/>
      <c r="BN251" s="2"/>
      <c r="BO251" s="2"/>
      <c r="BP251" s="2"/>
      <c r="BQ251" s="2"/>
      <c r="BR251" s="2"/>
      <c r="BS251" s="2"/>
      <c r="BT251" s="2"/>
      <c r="BU251" s="2"/>
      <c r="BV251" s="2"/>
      <c r="BW251" s="2"/>
      <c r="BX251" s="2"/>
      <c r="BY251" s="2"/>
      <c r="BZ251" s="2"/>
      <c r="CA251" s="2"/>
      <c r="CB251" s="2"/>
      <c r="CC251" s="2"/>
      <c r="CD251" s="2"/>
      <c r="CE251" s="2"/>
      <c r="CF251" s="2"/>
      <c r="CG251" s="2"/>
      <c r="CH251" s="2"/>
      <c r="CI251" s="2"/>
      <c r="CJ251" s="2"/>
      <c r="CK251" s="2"/>
      <c r="CL251" s="2"/>
      <c r="CM251" s="2"/>
      <c r="CN251" s="2"/>
      <c r="CO251" s="2"/>
      <c r="CP251" s="2"/>
      <c r="CQ251" s="2"/>
      <c r="CR251" s="2"/>
      <c r="CS251" s="2"/>
      <c r="CT251" s="2"/>
      <c r="CU251" s="2"/>
      <c r="CV251" s="2"/>
      <c r="CW251" s="2"/>
      <c r="CX251" s="2"/>
      <c r="CY251" s="2"/>
      <c r="CZ251" s="2"/>
      <c r="DA251" s="2"/>
      <c r="DB251" s="2"/>
      <c r="DC251" s="2"/>
      <c r="DD251" s="2"/>
      <c r="DE251" s="2"/>
      <c r="DF251" s="2"/>
      <c r="DG251" s="2"/>
      <c r="DH251" s="2"/>
      <c r="DI251" s="2"/>
      <c r="DJ251" s="2"/>
      <c r="DK251" s="2"/>
      <c r="DL251" s="2"/>
      <c r="DM251" s="2"/>
      <c r="DN251" s="2"/>
      <c r="DO251" s="2"/>
      <c r="DP251" s="6">
        <v>1</v>
      </c>
      <c r="DQ251" s="268"/>
      <c r="DR251" s="268"/>
    </row>
    <row r="252" spans="2:122" s="1" customFormat="1" ht="15.75">
      <c r="B252" s="1644"/>
      <c r="C252" s="256"/>
      <c r="D252" s="1645"/>
      <c r="E252" s="1646"/>
      <c r="F252" s="1647"/>
      <c r="G252" s="1648"/>
      <c r="H252" s="1648"/>
      <c r="I252" s="1648"/>
      <c r="J252" s="1649"/>
      <c r="K252" s="1650"/>
      <c r="L252" s="1651"/>
      <c r="M252"/>
      <c r="N252" s="1644"/>
      <c r="O252" s="256"/>
      <c r="P252" s="1645"/>
      <c r="Q252" s="1646"/>
      <c r="R252" s="1647"/>
      <c r="S252" s="1647"/>
      <c r="T252" s="1647"/>
      <c r="U252" s="1648"/>
      <c r="V252" s="1649"/>
      <c r="W252" s="1650"/>
      <c r="X252" s="1651"/>
      <c r="Y252"/>
      <c r="Z252" s="1644"/>
      <c r="AA252" s="256"/>
      <c r="AB252" s="1645"/>
      <c r="AC252" s="1646"/>
      <c r="AD252" s="1647"/>
      <c r="AE252" s="1648"/>
      <c r="AF252" s="1648"/>
      <c r="AG252" s="1648"/>
      <c r="AH252" s="1649"/>
      <c r="AI252" s="1650"/>
      <c r="AJ252" s="1651"/>
      <c r="AK252"/>
      <c r="AL252"/>
      <c r="AM252" s="2"/>
      <c r="AN252" s="2"/>
      <c r="AO252"/>
      <c r="AP252"/>
      <c r="AQ252" s="2"/>
      <c r="AR252" s="2"/>
      <c r="AS252" s="2"/>
      <c r="AT252" s="2"/>
      <c r="AU252" s="2"/>
      <c r="AV252" s="2"/>
      <c r="AW252" s="2"/>
      <c r="AX252" s="2"/>
      <c r="AY252" s="2"/>
      <c r="AZ252" s="2"/>
      <c r="BA252" s="2"/>
      <c r="BB252" s="2"/>
      <c r="BC252" s="2"/>
      <c r="BD252" s="2"/>
      <c r="BE252" s="2"/>
      <c r="BF252" s="2"/>
      <c r="BG252" s="2"/>
      <c r="BH252" s="2"/>
      <c r="BI252" s="2"/>
      <c r="BJ252" s="2"/>
      <c r="BK252" s="2"/>
      <c r="BL252" s="2"/>
      <c r="BM252" s="2"/>
      <c r="BN252" s="2"/>
      <c r="BO252" s="2"/>
      <c r="BP252" s="2"/>
      <c r="BQ252" s="2"/>
      <c r="BR252" s="2"/>
      <c r="BS252" s="2"/>
      <c r="BT252" s="2"/>
      <c r="BU252" s="2"/>
      <c r="BV252" s="2"/>
      <c r="BW252" s="2"/>
      <c r="BX252" s="2"/>
      <c r="BY252" s="2"/>
      <c r="BZ252" s="2"/>
      <c r="CA252" s="2"/>
      <c r="CB252" s="2"/>
      <c r="CC252" s="2"/>
      <c r="CD252" s="2"/>
      <c r="CE252" s="2"/>
      <c r="CF252" s="2"/>
      <c r="CG252" s="2"/>
      <c r="CH252" s="2"/>
      <c r="CI252" s="2"/>
      <c r="CJ252" s="2"/>
      <c r="CK252" s="2"/>
      <c r="CL252" s="2"/>
      <c r="CM252" s="2"/>
      <c r="CN252" s="2"/>
      <c r="CO252" s="2"/>
      <c r="CP252" s="2"/>
      <c r="CQ252" s="2"/>
      <c r="CR252" s="2"/>
      <c r="CS252" s="2"/>
      <c r="CT252" s="2"/>
      <c r="CU252" s="2"/>
      <c r="CV252" s="2"/>
      <c r="CW252" s="2"/>
      <c r="CX252" s="2"/>
      <c r="CY252" s="2"/>
      <c r="CZ252" s="2"/>
      <c r="DA252" s="2"/>
      <c r="DB252" s="2"/>
      <c r="DC252" s="2"/>
      <c r="DD252" s="2"/>
      <c r="DE252" s="2"/>
      <c r="DF252" s="2"/>
      <c r="DG252" s="2"/>
      <c r="DH252" s="2"/>
      <c r="DI252" s="2"/>
      <c r="DJ252" s="2"/>
      <c r="DK252" s="2"/>
      <c r="DL252" s="2"/>
      <c r="DM252" s="2"/>
      <c r="DN252" s="2"/>
      <c r="DO252" s="2"/>
      <c r="DP252" s="6">
        <v>1</v>
      </c>
      <c r="DQ252" s="268"/>
      <c r="DR252" s="268"/>
    </row>
    <row r="253" spans="2:122" s="1" customFormat="1" ht="15.75">
      <c r="B253" s="1644"/>
      <c r="C253" s="256"/>
      <c r="D253" s="1652"/>
      <c r="E253" s="1652"/>
      <c r="F253" s="1645"/>
      <c r="G253" s="1648"/>
      <c r="H253" s="1648"/>
      <c r="I253" s="1648"/>
      <c r="J253" s="1649"/>
      <c r="K253" s="1650"/>
      <c r="L253" s="1653"/>
      <c r="M253"/>
      <c r="N253" s="1644"/>
      <c r="O253" s="256"/>
      <c r="P253" s="1652"/>
      <c r="Q253" s="1652"/>
      <c r="R253" s="1645"/>
      <c r="S253" s="1645"/>
      <c r="T253" s="1645"/>
      <c r="U253" s="1648"/>
      <c r="V253" s="1649"/>
      <c r="W253" s="1650"/>
      <c r="X253" s="1653"/>
      <c r="Y253"/>
      <c r="Z253" s="1644"/>
      <c r="AA253" s="256"/>
      <c r="AB253" s="1652"/>
      <c r="AC253" s="1652"/>
      <c r="AD253" s="1645"/>
      <c r="AE253" s="1648"/>
      <c r="AF253" s="1648"/>
      <c r="AG253" s="1648"/>
      <c r="AH253" s="1649"/>
      <c r="AI253" s="1650"/>
      <c r="AJ253" s="1653"/>
      <c r="AK253"/>
      <c r="AL253"/>
      <c r="AM253" s="2"/>
      <c r="AN253" s="2"/>
      <c r="AO253"/>
      <c r="AP253"/>
      <c r="AQ253" s="2"/>
      <c r="AR253" s="2"/>
      <c r="AS253" s="2"/>
      <c r="AT253" s="2"/>
      <c r="AU253" s="2"/>
      <c r="AV253" s="2"/>
      <c r="AW253" s="2"/>
      <c r="AX253" s="2"/>
      <c r="AY253" s="2"/>
      <c r="AZ253" s="2"/>
      <c r="BA253" s="2"/>
      <c r="BB253" s="2"/>
      <c r="BC253" s="2"/>
      <c r="BD253" s="2"/>
      <c r="BE253" s="2"/>
      <c r="BF253" s="2"/>
      <c r="BG253" s="2"/>
      <c r="BH253" s="2"/>
      <c r="BI253" s="2"/>
      <c r="BJ253" s="2"/>
      <c r="BK253" s="2"/>
      <c r="BL253" s="2"/>
      <c r="BM253" s="2"/>
      <c r="BN253" s="2"/>
      <c r="BO253" s="2"/>
      <c r="BP253" s="2"/>
      <c r="BQ253" s="2"/>
      <c r="BR253" s="2"/>
      <c r="BS253" s="2"/>
      <c r="BT253" s="2"/>
      <c r="BU253" s="2"/>
      <c r="BV253" s="2"/>
      <c r="BW253" s="2"/>
      <c r="BX253" s="2"/>
      <c r="BY253" s="2"/>
      <c r="BZ253" s="2"/>
      <c r="CA253" s="2"/>
      <c r="CB253" s="2"/>
      <c r="CC253" s="2"/>
      <c r="CD253" s="2"/>
      <c r="CE253" s="2"/>
      <c r="CF253" s="2"/>
      <c r="CG253" s="2"/>
      <c r="CH253" s="2"/>
      <c r="CI253" s="2"/>
      <c r="CJ253" s="2"/>
      <c r="CK253" s="2"/>
      <c r="CL253" s="2"/>
      <c r="CM253" s="2"/>
      <c r="CN253" s="2"/>
      <c r="CO253" s="2"/>
      <c r="CP253" s="2"/>
      <c r="CQ253" s="2"/>
      <c r="CR253" s="2"/>
      <c r="CS253" s="2"/>
      <c r="CT253" s="2"/>
      <c r="CU253" s="2"/>
      <c r="CV253" s="2"/>
      <c r="CW253" s="2"/>
      <c r="CX253" s="2"/>
      <c r="CY253" s="2"/>
      <c r="CZ253" s="2"/>
      <c r="DA253" s="2"/>
      <c r="DB253" s="2"/>
      <c r="DC253" s="2"/>
      <c r="DD253" s="2"/>
      <c r="DE253" s="2"/>
      <c r="DF253" s="2"/>
      <c r="DG253" s="2"/>
      <c r="DH253" s="2"/>
      <c r="DI253" s="2"/>
      <c r="DJ253" s="2"/>
      <c r="DK253" s="2"/>
      <c r="DL253" s="2"/>
      <c r="DM253" s="2"/>
      <c r="DN253" s="2"/>
      <c r="DO253" s="2"/>
      <c r="DP253" s="6">
        <v>1</v>
      </c>
      <c r="DQ253" s="268"/>
      <c r="DR253" s="268"/>
    </row>
    <row r="254" spans="2:122" s="1" customFormat="1" ht="15" customHeight="1">
      <c r="B254" s="1644"/>
      <c r="C254" s="256"/>
      <c r="D254" s="1645"/>
      <c r="E254" s="1646"/>
      <c r="F254" s="1647"/>
      <c r="G254" s="1648"/>
      <c r="H254" s="1648"/>
      <c r="I254" s="1648"/>
      <c r="J254" s="1649"/>
      <c r="K254" s="1650"/>
      <c r="L254" s="1651"/>
      <c r="M254"/>
      <c r="N254" s="1644"/>
      <c r="O254" s="256"/>
      <c r="P254" s="1645"/>
      <c r="Q254" s="1646"/>
      <c r="R254" s="1647"/>
      <c r="S254" s="1647"/>
      <c r="T254" s="1647"/>
      <c r="U254" s="1648"/>
      <c r="V254" s="1649"/>
      <c r="W254" s="1650"/>
      <c r="X254" s="1651"/>
      <c r="Y254"/>
      <c r="Z254" s="1644"/>
      <c r="AA254" s="256"/>
      <c r="AB254" s="1645"/>
      <c r="AC254" s="1646"/>
      <c r="AD254" s="1647"/>
      <c r="AE254" s="1648"/>
      <c r="AF254" s="1648"/>
      <c r="AG254" s="1648"/>
      <c r="AH254" s="1649"/>
      <c r="AI254" s="1650"/>
      <c r="AJ254" s="1651"/>
      <c r="AK254"/>
      <c r="AL254"/>
      <c r="AM254" s="2"/>
      <c r="AN254" s="2"/>
      <c r="AO254"/>
      <c r="AP254"/>
      <c r="AQ254" s="2"/>
      <c r="AR254" s="2"/>
      <c r="AS254" s="2"/>
      <c r="AT254" s="2"/>
      <c r="AU254" s="2"/>
      <c r="AV254" s="2"/>
      <c r="AW254" s="2"/>
      <c r="AX254" s="2"/>
      <c r="AY254" s="2"/>
      <c r="AZ254" s="2"/>
      <c r="BA254" s="2"/>
      <c r="BB254" s="2"/>
      <c r="BC254" s="2"/>
      <c r="BD254" s="2"/>
      <c r="BE254" s="2"/>
      <c r="BF254" s="2"/>
      <c r="BG254" s="2"/>
      <c r="BH254" s="2"/>
      <c r="BI254" s="2"/>
      <c r="BJ254" s="2"/>
      <c r="BK254" s="2"/>
      <c r="BL254" s="2"/>
      <c r="BM254" s="2"/>
      <c r="BN254" s="2"/>
      <c r="BO254" s="2"/>
      <c r="BP254" s="2"/>
      <c r="BQ254" s="2"/>
      <c r="BR254" s="2"/>
      <c r="BS254" s="2"/>
      <c r="BT254" s="2"/>
      <c r="BU254" s="2"/>
      <c r="BV254" s="2"/>
      <c r="BW254" s="2"/>
      <c r="BX254" s="2"/>
      <c r="BY254" s="2"/>
      <c r="BZ254" s="2"/>
      <c r="CA254" s="2"/>
      <c r="CB254" s="2"/>
      <c r="CC254" s="2"/>
      <c r="CD254" s="2"/>
      <c r="CE254" s="2"/>
      <c r="CF254" s="2"/>
      <c r="CG254" s="2"/>
      <c r="CH254" s="2"/>
      <c r="CI254" s="2"/>
      <c r="CJ254" s="2"/>
      <c r="CK254" s="2"/>
      <c r="CL254" s="2"/>
      <c r="CM254" s="2"/>
      <c r="CN254" s="2"/>
      <c r="CO254" s="2"/>
      <c r="CP254" s="2"/>
      <c r="CQ254" s="2"/>
      <c r="CR254" s="2"/>
      <c r="CS254" s="2"/>
      <c r="CT254" s="2"/>
      <c r="CU254" s="2"/>
      <c r="CV254" s="2"/>
      <c r="CW254" s="2"/>
      <c r="CX254" s="2"/>
      <c r="CY254" s="2"/>
      <c r="CZ254" s="2"/>
      <c r="DA254" s="2"/>
      <c r="DB254" s="2"/>
      <c r="DC254" s="2"/>
      <c r="DD254" s="2"/>
      <c r="DE254" s="2"/>
      <c r="DF254" s="2"/>
      <c r="DG254" s="2"/>
      <c r="DH254" s="2"/>
      <c r="DI254" s="2"/>
      <c r="DJ254" s="2"/>
      <c r="DK254" s="2"/>
      <c r="DL254" s="2"/>
      <c r="DM254" s="2"/>
      <c r="DN254" s="2"/>
      <c r="DO254" s="2"/>
      <c r="DP254" s="6">
        <v>1</v>
      </c>
      <c r="DQ254" s="268"/>
      <c r="DR254" s="268"/>
    </row>
    <row r="255" spans="2:122" s="1" customFormat="1" ht="15.75">
      <c r="B255" s="1644"/>
      <c r="C255" s="256"/>
      <c r="D255" s="1652"/>
      <c r="E255" s="1652"/>
      <c r="F255" s="1645"/>
      <c r="G255" s="1648"/>
      <c r="H255" s="1648"/>
      <c r="I255" s="1648"/>
      <c r="J255" s="1649"/>
      <c r="K255" s="1650"/>
      <c r="L255" s="1653"/>
      <c r="M255"/>
      <c r="N255" s="1644"/>
      <c r="O255" s="256"/>
      <c r="P255" s="1652"/>
      <c r="Q255" s="1652"/>
      <c r="R255" s="1645"/>
      <c r="S255" s="1645"/>
      <c r="T255" s="1645"/>
      <c r="U255" s="1648"/>
      <c r="V255" s="1649"/>
      <c r="W255" s="1650"/>
      <c r="X255" s="1653"/>
      <c r="Y255"/>
      <c r="Z255" s="1644"/>
      <c r="AA255" s="256"/>
      <c r="AB255" s="1652"/>
      <c r="AC255" s="1652"/>
      <c r="AD255" s="1645"/>
      <c r="AE255" s="1648"/>
      <c r="AF255" s="1648"/>
      <c r="AG255" s="1648"/>
      <c r="AH255" s="1649"/>
      <c r="AI255" s="1650"/>
      <c r="AJ255" s="1653"/>
      <c r="AK255"/>
      <c r="AL255"/>
      <c r="AM255" s="2"/>
      <c r="AN255" s="2"/>
      <c r="AO255"/>
      <c r="AP255"/>
      <c r="AQ255" s="2"/>
      <c r="AR255" s="2"/>
      <c r="AS255" s="2"/>
      <c r="AT255" s="2"/>
      <c r="AU255" s="2"/>
      <c r="AV255" s="2"/>
      <c r="AW255" s="2"/>
      <c r="AX255" s="2"/>
      <c r="AY255" s="2"/>
      <c r="AZ255" s="2"/>
      <c r="BA255" s="2"/>
      <c r="BB255" s="2"/>
      <c r="BC255" s="2"/>
      <c r="BD255" s="2"/>
      <c r="BE255" s="2"/>
      <c r="BF255" s="2"/>
      <c r="BG255" s="2"/>
      <c r="BH255" s="2"/>
      <c r="BI255" s="2"/>
      <c r="BJ255" s="2"/>
      <c r="BK255" s="2"/>
      <c r="BL255" s="2"/>
      <c r="BM255" s="2"/>
      <c r="BN255" s="2"/>
      <c r="BO255" s="2"/>
      <c r="BP255" s="2"/>
      <c r="BQ255" s="2"/>
      <c r="BR255" s="2"/>
      <c r="BS255" s="2"/>
      <c r="BT255" s="2"/>
      <c r="BU255" s="2"/>
      <c r="BV255" s="2"/>
      <c r="BW255" s="2"/>
      <c r="BX255" s="2"/>
      <c r="BY255" s="2"/>
      <c r="BZ255" s="2"/>
      <c r="CA255" s="2"/>
      <c r="CB255" s="2"/>
      <c r="CC255" s="2"/>
      <c r="CD255" s="2"/>
      <c r="CE255" s="2"/>
      <c r="CF255" s="2"/>
      <c r="CG255" s="2"/>
      <c r="CH255" s="2"/>
      <c r="CI255" s="2"/>
      <c r="CJ255" s="2"/>
      <c r="CK255" s="2"/>
      <c r="CL255" s="2"/>
      <c r="CM255" s="2"/>
      <c r="CN255" s="2"/>
      <c r="CO255" s="2"/>
      <c r="CP255" s="2"/>
      <c r="CQ255" s="2"/>
      <c r="CR255" s="2"/>
      <c r="CS255" s="2"/>
      <c r="CT255" s="2"/>
      <c r="CU255" s="2"/>
      <c r="CV255" s="2"/>
      <c r="CW255" s="2"/>
      <c r="CX255" s="2"/>
      <c r="CY255" s="2"/>
      <c r="CZ255" s="2"/>
      <c r="DA255" s="2"/>
      <c r="DB255" s="2"/>
      <c r="DC255" s="2"/>
      <c r="DD255" s="2"/>
      <c r="DE255" s="2"/>
      <c r="DF255" s="2"/>
      <c r="DG255" s="2"/>
      <c r="DH255" s="2"/>
      <c r="DI255" s="2"/>
      <c r="DJ255" s="2"/>
      <c r="DK255" s="2"/>
      <c r="DL255" s="2"/>
      <c r="DM255" s="2"/>
      <c r="DN255" s="2"/>
      <c r="DO255" s="2"/>
      <c r="DP255" s="6">
        <v>1</v>
      </c>
      <c r="DQ255" s="268"/>
      <c r="DR255" s="268"/>
    </row>
    <row r="256" spans="2:122" s="1" customFormat="1" ht="15.75" customHeight="1">
      <c r="B256" s="1644"/>
      <c r="C256" s="256"/>
      <c r="D256" s="1645"/>
      <c r="E256" s="1646"/>
      <c r="F256" s="1647"/>
      <c r="G256" s="1648"/>
      <c r="H256" s="1648"/>
      <c r="I256" s="1648"/>
      <c r="J256" s="1649"/>
      <c r="K256" s="1650"/>
      <c r="L256" s="1651"/>
      <c r="M256"/>
      <c r="N256" s="1644"/>
      <c r="O256" s="256"/>
      <c r="P256" s="1645"/>
      <c r="Q256" s="1646"/>
      <c r="R256" s="1647"/>
      <c r="S256" s="1647"/>
      <c r="T256" s="1647"/>
      <c r="U256" s="1648"/>
      <c r="V256" s="1649"/>
      <c r="W256" s="1650"/>
      <c r="X256" s="1651"/>
      <c r="Y256"/>
      <c r="Z256" s="1644"/>
      <c r="AA256" s="256"/>
      <c r="AB256" s="1645"/>
      <c r="AC256" s="1646"/>
      <c r="AD256" s="1647"/>
      <c r="AE256" s="1648"/>
      <c r="AF256" s="1648"/>
      <c r="AG256" s="1648"/>
      <c r="AH256" s="1649"/>
      <c r="AI256" s="1650"/>
      <c r="AJ256" s="1651"/>
      <c r="AK256"/>
      <c r="AL256"/>
      <c r="AM256" s="2"/>
      <c r="AN256" s="2"/>
      <c r="AO256"/>
      <c r="AP256"/>
      <c r="AQ256" s="2"/>
      <c r="AR256" s="2"/>
      <c r="AS256" s="2"/>
      <c r="AT256" s="2"/>
      <c r="AU256" s="2"/>
      <c r="AV256" s="2"/>
      <c r="AW256" s="2"/>
      <c r="AX256" s="2"/>
      <c r="AY256" s="2"/>
      <c r="AZ256" s="2"/>
      <c r="BA256" s="2"/>
      <c r="BB256" s="2"/>
      <c r="BC256" s="2"/>
      <c r="BD256" s="2"/>
      <c r="BE256" s="2"/>
      <c r="BF256" s="2"/>
      <c r="BG256" s="2"/>
      <c r="BH256" s="2"/>
      <c r="BI256" s="2"/>
      <c r="BJ256" s="2"/>
      <c r="BK256" s="2"/>
      <c r="BL256" s="2"/>
      <c r="BM256" s="2"/>
      <c r="BN256" s="2"/>
      <c r="BO256" s="2"/>
      <c r="BP256" s="2"/>
      <c r="BQ256" s="2"/>
      <c r="BR256" s="2"/>
      <c r="BS256" s="2"/>
      <c r="BT256" s="2"/>
      <c r="BU256" s="2"/>
      <c r="BV256" s="2"/>
      <c r="BW256" s="2"/>
      <c r="BX256" s="2"/>
      <c r="BY256" s="2"/>
      <c r="BZ256" s="2"/>
      <c r="CA256" s="2"/>
      <c r="CB256" s="2"/>
      <c r="CC256" s="2"/>
      <c r="CD256" s="2"/>
      <c r="CE256" s="2"/>
      <c r="CF256" s="2"/>
      <c r="CG256" s="2"/>
      <c r="CH256" s="2"/>
      <c r="CI256" s="2"/>
      <c r="CJ256" s="2"/>
      <c r="CK256" s="2"/>
      <c r="CL256" s="2"/>
      <c r="CM256" s="2"/>
      <c r="CN256" s="2"/>
      <c r="CO256" s="2"/>
      <c r="CP256" s="2"/>
      <c r="CQ256" s="2"/>
      <c r="CR256" s="2"/>
      <c r="CS256" s="2"/>
      <c r="CT256" s="2"/>
      <c r="CU256" s="2"/>
      <c r="CV256" s="2"/>
      <c r="CW256" s="2"/>
      <c r="CX256" s="2"/>
      <c r="CY256" s="2"/>
      <c r="CZ256" s="2"/>
      <c r="DA256" s="2"/>
      <c r="DB256" s="2"/>
      <c r="DC256" s="2"/>
      <c r="DD256" s="2"/>
      <c r="DE256" s="2"/>
      <c r="DF256" s="2"/>
      <c r="DG256" s="2"/>
      <c r="DH256" s="2"/>
      <c r="DI256" s="2"/>
      <c r="DJ256" s="2"/>
      <c r="DK256" s="2"/>
      <c r="DL256" s="2"/>
      <c r="DM256" s="2"/>
      <c r="DN256" s="2"/>
      <c r="DO256" s="2"/>
      <c r="DP256" s="6">
        <v>1</v>
      </c>
      <c r="DQ256" s="268"/>
      <c r="DR256" s="268"/>
    </row>
    <row r="257" spans="2:122" s="1" customFormat="1" ht="15.75">
      <c r="B257" s="1644"/>
      <c r="C257" s="256"/>
      <c r="D257" s="1652"/>
      <c r="E257" s="1652"/>
      <c r="F257" s="1645"/>
      <c r="G257" s="1648"/>
      <c r="H257" s="1648"/>
      <c r="I257" s="1648"/>
      <c r="J257" s="1649"/>
      <c r="K257" s="1650"/>
      <c r="L257" s="1653"/>
      <c r="M257"/>
      <c r="N257" s="1644"/>
      <c r="O257" s="256"/>
      <c r="P257" s="1652"/>
      <c r="Q257" s="1652"/>
      <c r="R257" s="1645"/>
      <c r="S257" s="1645"/>
      <c r="T257" s="1645"/>
      <c r="U257" s="1648"/>
      <c r="V257" s="1649"/>
      <c r="W257" s="1650"/>
      <c r="X257" s="1653"/>
      <c r="Y257"/>
      <c r="Z257" s="1644"/>
      <c r="AA257" s="256"/>
      <c r="AB257" s="1652"/>
      <c r="AC257" s="1652"/>
      <c r="AD257" s="1645"/>
      <c r="AE257" s="1648"/>
      <c r="AF257" s="1648"/>
      <c r="AG257" s="1648"/>
      <c r="AH257" s="1649"/>
      <c r="AI257" s="1650"/>
      <c r="AJ257" s="1653"/>
      <c r="AK257"/>
      <c r="AL257"/>
      <c r="AM257" s="2"/>
      <c r="AN257" s="2"/>
      <c r="AO257"/>
      <c r="AP257"/>
      <c r="AQ257" s="2"/>
      <c r="AR257" s="2"/>
      <c r="AS257" s="2"/>
      <c r="AT257" s="2"/>
      <c r="AU257" s="2"/>
      <c r="AV257" s="2"/>
      <c r="AW257" s="2"/>
      <c r="AX257" s="2"/>
      <c r="AY257" s="2"/>
      <c r="AZ257" s="2"/>
      <c r="BA257" s="2"/>
      <c r="BB257" s="2"/>
      <c r="BC257" s="2"/>
      <c r="BD257" s="2"/>
      <c r="BE257" s="2"/>
      <c r="BF257" s="2"/>
      <c r="BG257" s="2"/>
      <c r="BH257" s="2"/>
      <c r="BI257" s="2"/>
      <c r="BJ257" s="2"/>
      <c r="BK257" s="2"/>
      <c r="BL257" s="2"/>
      <c r="BM257" s="2"/>
      <c r="BN257" s="2"/>
      <c r="BO257" s="2"/>
      <c r="BP257" s="2"/>
      <c r="BQ257" s="2"/>
      <c r="BR257" s="2"/>
      <c r="BS257" s="2"/>
      <c r="BT257" s="2"/>
      <c r="BU257" s="2"/>
      <c r="BV257" s="2"/>
      <c r="BW257" s="2"/>
      <c r="BX257" s="2"/>
      <c r="BY257" s="2"/>
      <c r="BZ257" s="2"/>
      <c r="CA257" s="2"/>
      <c r="CB257" s="2"/>
      <c r="CC257" s="2"/>
      <c r="CD257" s="2"/>
      <c r="CE257" s="2"/>
      <c r="CF257" s="2"/>
      <c r="CG257" s="2"/>
      <c r="CH257" s="2"/>
      <c r="CI257" s="2"/>
      <c r="CJ257" s="2"/>
      <c r="CK257" s="2"/>
      <c r="CL257" s="2"/>
      <c r="CM257" s="2"/>
      <c r="CN257" s="2"/>
      <c r="CO257" s="2"/>
      <c r="CP257" s="2"/>
      <c r="CQ257" s="2"/>
      <c r="CR257" s="2"/>
      <c r="CS257" s="2"/>
      <c r="CT257" s="2"/>
      <c r="CU257" s="2"/>
      <c r="CV257" s="2"/>
      <c r="CW257" s="2"/>
      <c r="CX257" s="2"/>
      <c r="CY257" s="2"/>
      <c r="CZ257" s="2"/>
      <c r="DA257" s="2"/>
      <c r="DB257" s="2"/>
      <c r="DC257" s="2"/>
      <c r="DD257" s="2"/>
      <c r="DE257" s="2"/>
      <c r="DF257" s="2"/>
      <c r="DG257" s="2"/>
      <c r="DH257" s="2"/>
      <c r="DI257" s="2"/>
      <c r="DJ257" s="2"/>
      <c r="DK257" s="2"/>
      <c r="DL257" s="2"/>
      <c r="DM257" s="2"/>
      <c r="DN257" s="2"/>
      <c r="DO257" s="2"/>
      <c r="DP257" s="6">
        <v>1</v>
      </c>
      <c r="DQ257" s="268"/>
      <c r="DR257" s="268"/>
    </row>
    <row r="258" spans="2:122" s="1" customFormat="1" ht="15" customHeight="1">
      <c r="B258" s="1644"/>
      <c r="C258" s="256"/>
      <c r="D258" s="1645"/>
      <c r="E258" s="1646"/>
      <c r="F258" s="1647"/>
      <c r="G258" s="1648"/>
      <c r="H258" s="1648"/>
      <c r="I258" s="1648"/>
      <c r="J258" s="1649"/>
      <c r="K258" s="1650"/>
      <c r="L258" s="1651"/>
      <c r="M258"/>
      <c r="N258" s="1644"/>
      <c r="O258" s="256"/>
      <c r="P258" s="1645"/>
      <c r="Q258" s="1646"/>
      <c r="R258" s="1647"/>
      <c r="S258" s="1647"/>
      <c r="T258" s="1647"/>
      <c r="U258" s="1648"/>
      <c r="V258" s="1649"/>
      <c r="W258" s="1650"/>
      <c r="X258" s="1651"/>
      <c r="Y258"/>
      <c r="Z258" s="1644"/>
      <c r="AA258" s="256"/>
      <c r="AB258" s="1645"/>
      <c r="AC258" s="1646"/>
      <c r="AD258" s="1647"/>
      <c r="AE258" s="1648"/>
      <c r="AF258" s="1648"/>
      <c r="AG258" s="1648"/>
      <c r="AH258" s="1649"/>
      <c r="AI258" s="1650"/>
      <c r="AJ258" s="1651"/>
      <c r="AK258"/>
      <c r="AL258"/>
      <c r="AM258" s="2"/>
      <c r="AN258" s="2"/>
      <c r="AO258"/>
      <c r="AP258"/>
      <c r="AQ258" s="2"/>
      <c r="AR258" s="2"/>
      <c r="AS258" s="2"/>
      <c r="AT258" s="2"/>
      <c r="AU258" s="2"/>
      <c r="AV258" s="2"/>
      <c r="AW258" s="2"/>
      <c r="AX258" s="2"/>
      <c r="AY258" s="2"/>
      <c r="AZ258" s="2"/>
      <c r="BA258" s="2"/>
      <c r="BB258" s="2"/>
      <c r="BC258" s="2"/>
      <c r="BD258" s="2"/>
      <c r="BE258" s="2"/>
      <c r="BF258" s="2"/>
      <c r="BG258" s="2"/>
      <c r="BH258" s="2"/>
      <c r="BI258" s="2"/>
      <c r="BJ258" s="2"/>
      <c r="BK258" s="2"/>
      <c r="BL258" s="2"/>
      <c r="BM258" s="2"/>
      <c r="BN258" s="2"/>
      <c r="BO258" s="2"/>
      <c r="BP258" s="2"/>
      <c r="BQ258" s="2"/>
      <c r="BR258" s="2"/>
      <c r="BS258" s="2"/>
      <c r="BT258" s="2"/>
      <c r="BU258" s="2"/>
      <c r="BV258" s="2"/>
      <c r="BW258" s="2"/>
      <c r="BX258" s="2"/>
      <c r="BY258" s="2"/>
      <c r="BZ258" s="2"/>
      <c r="CA258" s="2"/>
      <c r="CB258" s="2"/>
      <c r="CC258" s="2"/>
      <c r="CD258" s="2"/>
      <c r="CE258" s="2"/>
      <c r="CF258" s="2"/>
      <c r="CG258" s="2"/>
      <c r="CH258" s="2"/>
      <c r="CI258" s="2"/>
      <c r="CJ258" s="2"/>
      <c r="CK258" s="2"/>
      <c r="CL258" s="2"/>
      <c r="CM258" s="2"/>
      <c r="CN258" s="2"/>
      <c r="CO258" s="2"/>
      <c r="CP258" s="2"/>
      <c r="CQ258" s="2"/>
      <c r="CR258" s="2"/>
      <c r="CS258" s="2"/>
      <c r="CT258" s="2"/>
      <c r="CU258" s="2"/>
      <c r="CV258" s="2"/>
      <c r="CW258" s="2"/>
      <c r="CX258" s="2"/>
      <c r="CY258" s="2"/>
      <c r="CZ258" s="2"/>
      <c r="DA258" s="2"/>
      <c r="DB258" s="2"/>
      <c r="DC258" s="2"/>
      <c r="DD258" s="2"/>
      <c r="DE258" s="2"/>
      <c r="DF258" s="2"/>
      <c r="DG258" s="2"/>
      <c r="DH258" s="2"/>
      <c r="DI258" s="2"/>
      <c r="DJ258" s="2"/>
      <c r="DK258" s="2"/>
      <c r="DL258" s="2"/>
      <c r="DM258" s="2"/>
      <c r="DN258" s="2"/>
      <c r="DO258" s="2"/>
      <c r="DP258" s="6">
        <v>1</v>
      </c>
      <c r="DQ258" s="268"/>
      <c r="DR258" s="268"/>
    </row>
    <row r="259" spans="2:122" s="1" customFormat="1" ht="15" customHeight="1">
      <c r="B259" s="1644"/>
      <c r="C259" s="256"/>
      <c r="D259" s="1652"/>
      <c r="E259" s="1652"/>
      <c r="F259" s="1645"/>
      <c r="G259" s="1648"/>
      <c r="H259" s="1648"/>
      <c r="I259" s="1648"/>
      <c r="J259" s="1649"/>
      <c r="K259" s="1650"/>
      <c r="L259" s="1653"/>
      <c r="M259"/>
      <c r="N259" s="1644"/>
      <c r="O259" s="256"/>
      <c r="P259" s="1652"/>
      <c r="Q259" s="1652"/>
      <c r="R259" s="1645"/>
      <c r="S259" s="1645"/>
      <c r="T259" s="1645"/>
      <c r="U259" s="1648"/>
      <c r="V259" s="1649"/>
      <c r="W259" s="1650"/>
      <c r="X259" s="1653"/>
      <c r="Y259"/>
      <c r="Z259" s="1644"/>
      <c r="AA259" s="256"/>
      <c r="AB259" s="1652"/>
      <c r="AC259" s="1652"/>
      <c r="AD259" s="1645"/>
      <c r="AE259" s="1648"/>
      <c r="AF259" s="1648"/>
      <c r="AG259" s="1648"/>
      <c r="AH259" s="1649"/>
      <c r="AI259" s="1650"/>
      <c r="AJ259" s="1653"/>
      <c r="AK259"/>
      <c r="AL259"/>
      <c r="AM259" s="2"/>
      <c r="AN259" s="2"/>
      <c r="AO259"/>
      <c r="AP259"/>
      <c r="AQ259" s="2"/>
      <c r="AR259" s="2"/>
      <c r="AS259" s="2"/>
      <c r="AT259" s="2"/>
      <c r="AU259" s="2"/>
      <c r="AV259" s="2"/>
      <c r="AW259" s="2"/>
      <c r="AX259" s="2"/>
      <c r="AY259" s="2"/>
      <c r="AZ259" s="2"/>
      <c r="BA259" s="2"/>
      <c r="BB259" s="2"/>
      <c r="BC259" s="2"/>
      <c r="BD259" s="2"/>
      <c r="BE259" s="2"/>
      <c r="BF259" s="2"/>
      <c r="BG259" s="2"/>
      <c r="BH259" s="2"/>
      <c r="BI259" s="2"/>
      <c r="BJ259" s="2"/>
      <c r="BK259" s="2"/>
      <c r="BL259" s="2"/>
      <c r="BM259" s="2"/>
      <c r="BN259" s="2"/>
      <c r="BO259" s="2"/>
      <c r="BP259" s="2"/>
      <c r="BQ259" s="2"/>
      <c r="BR259" s="2"/>
      <c r="BS259" s="2"/>
      <c r="BT259" s="2"/>
      <c r="BU259" s="2"/>
      <c r="BV259" s="2"/>
      <c r="BW259" s="2"/>
      <c r="BX259" s="2"/>
      <c r="BY259" s="2"/>
      <c r="BZ259" s="2"/>
      <c r="CA259" s="2"/>
      <c r="CB259" s="2"/>
      <c r="CC259" s="2"/>
      <c r="CD259" s="2"/>
      <c r="CE259" s="2"/>
      <c r="CF259" s="2"/>
      <c r="CG259" s="2"/>
      <c r="CH259" s="2"/>
      <c r="CI259" s="2"/>
      <c r="CJ259" s="2"/>
      <c r="CK259" s="2"/>
      <c r="CL259" s="2"/>
      <c r="CM259" s="2"/>
      <c r="CN259" s="2"/>
      <c r="CO259" s="2"/>
      <c r="CP259" s="2"/>
      <c r="CQ259" s="2"/>
      <c r="CR259" s="2"/>
      <c r="CS259" s="2"/>
      <c r="CT259" s="2"/>
      <c r="CU259" s="2"/>
      <c r="CV259" s="2"/>
      <c r="CW259" s="2"/>
      <c r="CX259" s="2"/>
      <c r="CY259" s="2"/>
      <c r="CZ259" s="2"/>
      <c r="DA259" s="2"/>
      <c r="DB259" s="2"/>
      <c r="DC259" s="2"/>
      <c r="DD259" s="2"/>
      <c r="DE259" s="2"/>
      <c r="DF259" s="2"/>
      <c r="DG259" s="2"/>
      <c r="DH259" s="2"/>
      <c r="DI259" s="2"/>
      <c r="DJ259" s="2"/>
      <c r="DK259" s="2"/>
      <c r="DL259" s="2"/>
      <c r="DM259" s="2"/>
      <c r="DN259" s="2"/>
      <c r="DO259" s="2"/>
      <c r="DP259" s="6">
        <v>1</v>
      </c>
      <c r="DQ259" s="268"/>
      <c r="DR259" s="268"/>
    </row>
    <row r="260" spans="2:122" s="1" customFormat="1" ht="15" customHeight="1">
      <c r="B260" s="1644"/>
      <c r="C260" s="256"/>
      <c r="D260" s="1645"/>
      <c r="E260" s="1646"/>
      <c r="F260" s="1647"/>
      <c r="G260" s="1648"/>
      <c r="H260" s="1648"/>
      <c r="I260" s="1648"/>
      <c r="J260" s="1649"/>
      <c r="K260" s="1650"/>
      <c r="L260" s="1651"/>
      <c r="M260"/>
      <c r="N260" s="1644"/>
      <c r="O260" s="256"/>
      <c r="P260" s="1645"/>
      <c r="Q260" s="1646"/>
      <c r="R260" s="1647"/>
      <c r="S260" s="1647"/>
      <c r="T260" s="1647"/>
      <c r="U260" s="1648"/>
      <c r="V260" s="1649"/>
      <c r="W260" s="1650"/>
      <c r="X260" s="1651"/>
      <c r="Y260"/>
      <c r="Z260" s="1644"/>
      <c r="AA260" s="256"/>
      <c r="AB260" s="1645"/>
      <c r="AC260" s="1646"/>
      <c r="AD260" s="1647"/>
      <c r="AE260" s="1648"/>
      <c r="AF260" s="1648"/>
      <c r="AG260" s="1648"/>
      <c r="AH260" s="1649"/>
      <c r="AI260" s="1650"/>
      <c r="AJ260" s="1651"/>
      <c r="AK260"/>
      <c r="AL260"/>
      <c r="AM260" s="2"/>
      <c r="AN260" s="2"/>
      <c r="AO260"/>
      <c r="AP260"/>
      <c r="AQ260" s="2"/>
      <c r="AR260" s="2"/>
      <c r="AS260" s="2"/>
      <c r="AT260" s="2"/>
      <c r="AU260" s="2"/>
      <c r="AV260" s="2"/>
      <c r="AW260" s="2"/>
      <c r="AX260" s="2"/>
      <c r="AY260" s="2"/>
      <c r="AZ260" s="2"/>
      <c r="BA260" s="2"/>
      <c r="BB260" s="2"/>
      <c r="BC260" s="2"/>
      <c r="BD260" s="2"/>
      <c r="BE260" s="2"/>
      <c r="BF260" s="2"/>
      <c r="BG260" s="2"/>
      <c r="BH260" s="2"/>
      <c r="BI260" s="2"/>
      <c r="BJ260" s="2"/>
      <c r="BK260" s="2"/>
      <c r="BL260" s="2"/>
      <c r="BM260" s="2"/>
      <c r="BN260" s="2"/>
      <c r="BO260" s="2"/>
      <c r="BP260" s="2"/>
      <c r="BQ260" s="2"/>
      <c r="BR260" s="2"/>
      <c r="BS260" s="2"/>
      <c r="BT260" s="2"/>
      <c r="BU260" s="2"/>
      <c r="BV260" s="2"/>
      <c r="BW260" s="2"/>
      <c r="BX260" s="2"/>
      <c r="BY260" s="2"/>
      <c r="BZ260" s="2"/>
      <c r="CA260" s="2"/>
      <c r="CB260" s="2"/>
      <c r="CC260" s="2"/>
      <c r="CD260" s="2"/>
      <c r="CE260" s="2"/>
      <c r="CF260" s="2"/>
      <c r="CG260" s="2"/>
      <c r="CH260" s="2"/>
      <c r="CI260" s="2"/>
      <c r="CJ260" s="2"/>
      <c r="CK260" s="2"/>
      <c r="CL260" s="2"/>
      <c r="CM260" s="2"/>
      <c r="CN260" s="2"/>
      <c r="CO260" s="2"/>
      <c r="CP260" s="2"/>
      <c r="CQ260" s="2"/>
      <c r="CR260" s="2"/>
      <c r="CS260" s="2"/>
      <c r="CT260" s="2"/>
      <c r="CU260" s="2"/>
      <c r="CV260" s="2"/>
      <c r="CW260" s="2"/>
      <c r="CX260" s="2"/>
      <c r="CY260" s="2"/>
      <c r="CZ260" s="2"/>
      <c r="DA260" s="2"/>
      <c r="DB260" s="2"/>
      <c r="DC260" s="2"/>
      <c r="DD260" s="2"/>
      <c r="DE260" s="2"/>
      <c r="DF260" s="2"/>
      <c r="DG260" s="2"/>
      <c r="DH260" s="2"/>
      <c r="DI260" s="2"/>
      <c r="DJ260" s="2"/>
      <c r="DK260" s="2"/>
      <c r="DL260" s="2"/>
      <c r="DM260" s="2"/>
      <c r="DN260" s="2"/>
      <c r="DO260" s="2"/>
      <c r="DP260" s="6">
        <v>1</v>
      </c>
      <c r="DQ260" s="268"/>
      <c r="DR260" s="268"/>
    </row>
    <row r="261" spans="2:122" s="1" customFormat="1" ht="15" customHeight="1">
      <c r="B261" s="1644"/>
      <c r="C261" s="256"/>
      <c r="D261" s="1652"/>
      <c r="E261" s="1652"/>
      <c r="F261" s="1645"/>
      <c r="G261" s="1648"/>
      <c r="H261" s="1648"/>
      <c r="I261" s="1648"/>
      <c r="J261" s="1649"/>
      <c r="K261" s="1650"/>
      <c r="L261" s="1653"/>
      <c r="M261"/>
      <c r="N261" s="1644"/>
      <c r="O261" s="256"/>
      <c r="P261" s="1652"/>
      <c r="Q261" s="1652"/>
      <c r="R261" s="1645"/>
      <c r="S261" s="1645"/>
      <c r="T261" s="1645"/>
      <c r="U261" s="1648"/>
      <c r="V261" s="1649"/>
      <c r="W261" s="1650"/>
      <c r="X261" s="1653"/>
      <c r="Y261"/>
      <c r="Z261" s="1644"/>
      <c r="AA261" s="256"/>
      <c r="AB261" s="1652"/>
      <c r="AC261" s="1652"/>
      <c r="AD261" s="1645"/>
      <c r="AE261" s="1648"/>
      <c r="AF261" s="1648"/>
      <c r="AG261" s="1648"/>
      <c r="AH261" s="1649"/>
      <c r="AI261" s="1650"/>
      <c r="AJ261" s="1653"/>
      <c r="AK261"/>
      <c r="AL261"/>
      <c r="AM261" s="2"/>
      <c r="AN261" s="2"/>
      <c r="AO261"/>
      <c r="AP261"/>
      <c r="AQ261" s="2"/>
      <c r="AR261" s="2"/>
      <c r="AS261" s="2"/>
      <c r="AT261" s="2"/>
      <c r="AU261" s="2"/>
      <c r="AV261" s="2"/>
      <c r="AW261" s="2"/>
      <c r="AX261" s="2"/>
      <c r="AY261" s="2"/>
      <c r="AZ261" s="2"/>
      <c r="BA261" s="2"/>
      <c r="BB261" s="2"/>
      <c r="BC261" s="2"/>
      <c r="BD261" s="2"/>
      <c r="BE261" s="2"/>
      <c r="BF261" s="2"/>
      <c r="BG261" s="2"/>
      <c r="BH261" s="2"/>
      <c r="BI261" s="2"/>
      <c r="BJ261" s="2"/>
      <c r="BK261" s="2"/>
      <c r="BL261" s="2"/>
      <c r="BM261" s="2"/>
      <c r="BN261" s="2"/>
      <c r="BO261" s="2"/>
      <c r="BP261" s="2"/>
      <c r="BQ261" s="2"/>
      <c r="BR261" s="2"/>
      <c r="BS261" s="2"/>
      <c r="BT261" s="2"/>
      <c r="BU261" s="2"/>
      <c r="BV261" s="2"/>
      <c r="BW261" s="2"/>
      <c r="BX261" s="2"/>
      <c r="BY261" s="2"/>
      <c r="BZ261" s="2"/>
      <c r="CA261" s="2"/>
      <c r="CB261" s="2"/>
      <c r="CC261" s="2"/>
      <c r="CD261" s="2"/>
      <c r="CE261" s="2"/>
      <c r="CF261" s="2"/>
      <c r="CG261" s="2"/>
      <c r="CH261" s="2"/>
      <c r="CI261" s="2"/>
      <c r="CJ261" s="2"/>
      <c r="CK261" s="2"/>
      <c r="CL261" s="2"/>
      <c r="CM261" s="2"/>
      <c r="CN261" s="2"/>
      <c r="CO261" s="2"/>
      <c r="CP261" s="2"/>
      <c r="CQ261" s="2"/>
      <c r="CR261" s="2"/>
      <c r="CS261" s="2"/>
      <c r="CT261" s="2"/>
      <c r="CU261" s="2"/>
      <c r="CV261" s="2"/>
      <c r="CW261" s="2"/>
      <c r="CX261" s="2"/>
      <c r="CY261" s="2"/>
      <c r="CZ261" s="2"/>
      <c r="DA261" s="2"/>
      <c r="DB261" s="2"/>
      <c r="DC261" s="2"/>
      <c r="DD261" s="2"/>
      <c r="DE261" s="2"/>
      <c r="DF261" s="2"/>
      <c r="DG261" s="2"/>
      <c r="DH261" s="2"/>
      <c r="DI261" s="2"/>
      <c r="DJ261" s="2"/>
      <c r="DK261" s="2"/>
      <c r="DL261" s="2"/>
      <c r="DM261" s="2"/>
      <c r="DN261" s="2"/>
      <c r="DO261" s="2"/>
      <c r="DP261" s="6">
        <v>1</v>
      </c>
      <c r="DQ261" s="268"/>
      <c r="DR261" s="268"/>
    </row>
    <row r="262" spans="2:122" s="1" customFormat="1" ht="15" customHeight="1">
      <c r="B262" s="1644"/>
      <c r="C262" s="256"/>
      <c r="D262" s="1645"/>
      <c r="E262" s="1646"/>
      <c r="F262" s="1647"/>
      <c r="G262" s="1648"/>
      <c r="H262" s="1648"/>
      <c r="I262" s="1648"/>
      <c r="J262" s="1649"/>
      <c r="K262" s="1650"/>
      <c r="L262" s="1651"/>
      <c r="M262"/>
      <c r="N262" s="1644"/>
      <c r="O262" s="256"/>
      <c r="P262" s="1645"/>
      <c r="Q262" s="1646"/>
      <c r="R262" s="1647"/>
      <c r="S262" s="1647"/>
      <c r="T262" s="1647"/>
      <c r="U262" s="1648"/>
      <c r="V262" s="1649"/>
      <c r="W262" s="1650"/>
      <c r="X262" s="1651"/>
      <c r="Y262"/>
      <c r="Z262" s="1644"/>
      <c r="AA262" s="256"/>
      <c r="AB262" s="1645"/>
      <c r="AC262" s="1646"/>
      <c r="AD262" s="1647"/>
      <c r="AE262" s="1648"/>
      <c r="AF262" s="1648"/>
      <c r="AG262" s="1648"/>
      <c r="AH262" s="1649"/>
      <c r="AI262" s="1650"/>
      <c r="AJ262" s="1651"/>
      <c r="AK262"/>
      <c r="AL262"/>
      <c r="AM262" s="2"/>
      <c r="AN262" s="2"/>
      <c r="AO262"/>
      <c r="AP262"/>
      <c r="AQ262" s="2"/>
      <c r="AR262" s="2"/>
      <c r="AS262" s="2"/>
      <c r="AT262" s="2"/>
      <c r="AU262" s="2"/>
      <c r="AV262" s="2"/>
      <c r="AW262" s="2"/>
      <c r="AX262" s="2"/>
      <c r="AY262" s="2"/>
      <c r="AZ262" s="2"/>
      <c r="BA262" s="2"/>
      <c r="BB262" s="2"/>
      <c r="BC262" s="2"/>
      <c r="BD262" s="2"/>
      <c r="BE262" s="2"/>
      <c r="BF262" s="2"/>
      <c r="BG262" s="2"/>
      <c r="BH262" s="2"/>
      <c r="BI262" s="2"/>
      <c r="BJ262" s="2"/>
      <c r="BK262" s="2"/>
      <c r="BL262" s="2"/>
      <c r="BM262" s="2"/>
      <c r="BN262" s="2"/>
      <c r="BO262" s="2"/>
      <c r="BP262" s="2"/>
      <c r="BQ262" s="2"/>
      <c r="BR262" s="2"/>
      <c r="BS262" s="2"/>
      <c r="BT262" s="2"/>
      <c r="BU262" s="2"/>
      <c r="BV262" s="2"/>
      <c r="BW262" s="2"/>
      <c r="BX262" s="2"/>
      <c r="BY262" s="2"/>
      <c r="BZ262" s="2"/>
      <c r="CA262" s="2"/>
      <c r="CB262" s="2"/>
      <c r="CC262" s="2"/>
      <c r="CD262" s="2"/>
      <c r="CE262" s="2"/>
      <c r="CF262" s="2"/>
      <c r="CG262" s="2"/>
      <c r="CH262" s="2"/>
      <c r="CI262" s="2"/>
      <c r="CJ262" s="2"/>
      <c r="CK262" s="2"/>
      <c r="CL262" s="2"/>
      <c r="CM262" s="2"/>
      <c r="CN262" s="2"/>
      <c r="CO262" s="2"/>
      <c r="CP262" s="2"/>
      <c r="CQ262" s="2"/>
      <c r="CR262" s="2"/>
      <c r="CS262" s="2"/>
      <c r="CT262" s="2"/>
      <c r="CU262" s="2"/>
      <c r="CV262" s="2"/>
      <c r="CW262" s="2"/>
      <c r="CX262" s="2"/>
      <c r="CY262" s="2"/>
      <c r="CZ262" s="2"/>
      <c r="DA262" s="2"/>
      <c r="DB262" s="2"/>
      <c r="DC262" s="2"/>
      <c r="DD262" s="2"/>
      <c r="DE262" s="2"/>
      <c r="DF262" s="2"/>
      <c r="DG262" s="2"/>
      <c r="DH262" s="2"/>
      <c r="DI262" s="2"/>
      <c r="DJ262" s="2"/>
      <c r="DK262" s="2"/>
      <c r="DL262" s="2"/>
      <c r="DM262" s="2"/>
      <c r="DN262" s="2"/>
      <c r="DO262" s="2"/>
      <c r="DP262" s="6">
        <v>1</v>
      </c>
      <c r="DQ262" s="268"/>
      <c r="DR262" s="268"/>
    </row>
    <row r="263" spans="2:122" s="1" customFormat="1" ht="15" customHeight="1">
      <c r="B263" s="1644"/>
      <c r="C263" s="256"/>
      <c r="D263" s="1652"/>
      <c r="E263" s="1652"/>
      <c r="F263" s="1645"/>
      <c r="G263" s="1648"/>
      <c r="H263" s="1648"/>
      <c r="I263" s="1648"/>
      <c r="J263" s="1649"/>
      <c r="K263" s="1650"/>
      <c r="L263" s="1653"/>
      <c r="M263"/>
      <c r="N263" s="1644"/>
      <c r="O263" s="256"/>
      <c r="P263" s="1652"/>
      <c r="Q263" s="1652"/>
      <c r="R263" s="1645"/>
      <c r="S263" s="1645"/>
      <c r="T263" s="1645"/>
      <c r="U263" s="1648"/>
      <c r="V263" s="1649"/>
      <c r="W263" s="1650"/>
      <c r="X263" s="1653"/>
      <c r="Y263"/>
      <c r="Z263" s="1644"/>
      <c r="AA263" s="256"/>
      <c r="AB263" s="1652"/>
      <c r="AC263" s="1652"/>
      <c r="AD263" s="1645"/>
      <c r="AE263" s="1648"/>
      <c r="AF263" s="1648"/>
      <c r="AG263" s="1648"/>
      <c r="AH263" s="1649"/>
      <c r="AI263" s="1650"/>
      <c r="AJ263" s="1653"/>
      <c r="AK263"/>
      <c r="AL263"/>
      <c r="AM263" s="2"/>
      <c r="AN263" s="2"/>
      <c r="AO263"/>
      <c r="AP263"/>
      <c r="AQ263" s="2"/>
      <c r="AR263" s="2"/>
      <c r="AS263" s="2"/>
      <c r="AT263" s="2"/>
      <c r="AU263" s="2"/>
      <c r="AV263" s="2"/>
      <c r="AW263" s="2"/>
      <c r="AX263" s="2"/>
      <c r="AY263" s="2"/>
      <c r="AZ263" s="2"/>
      <c r="BA263" s="2"/>
      <c r="BB263" s="2"/>
      <c r="BC263" s="2"/>
      <c r="BD263" s="2"/>
      <c r="BE263" s="2"/>
      <c r="BF263" s="2"/>
      <c r="BG263" s="2"/>
      <c r="BH263" s="2"/>
      <c r="BI263" s="2"/>
      <c r="BJ263" s="2"/>
      <c r="BK263" s="2"/>
      <c r="BL263" s="2"/>
      <c r="BM263" s="2"/>
      <c r="BN263" s="2"/>
      <c r="BO263" s="2"/>
      <c r="BP263" s="2"/>
      <c r="BQ263" s="2"/>
      <c r="BR263" s="2"/>
      <c r="BS263" s="2"/>
      <c r="BT263" s="2"/>
      <c r="BU263" s="2"/>
      <c r="BV263" s="2"/>
      <c r="BW263" s="2"/>
      <c r="BX263" s="2"/>
      <c r="BY263" s="2"/>
      <c r="BZ263" s="2"/>
      <c r="CA263" s="2"/>
      <c r="CB263" s="2"/>
      <c r="CC263" s="2"/>
      <c r="CD263" s="2"/>
      <c r="CE263" s="2"/>
      <c r="CF263" s="2"/>
      <c r="CG263" s="2"/>
      <c r="CH263" s="2"/>
      <c r="CI263" s="2"/>
      <c r="CJ263" s="2"/>
      <c r="CK263" s="2"/>
      <c r="CL263" s="2"/>
      <c r="CM263" s="2"/>
      <c r="CN263" s="2"/>
      <c r="CO263" s="2"/>
      <c r="CP263" s="2"/>
      <c r="CQ263" s="2"/>
      <c r="CR263" s="2"/>
      <c r="CS263" s="2"/>
      <c r="CT263" s="2"/>
      <c r="CU263" s="2"/>
      <c r="CV263" s="2"/>
      <c r="CW263" s="2"/>
      <c r="CX263" s="2"/>
      <c r="CY263" s="2"/>
      <c r="CZ263" s="2"/>
      <c r="DA263" s="2"/>
      <c r="DB263" s="2"/>
      <c r="DC263" s="2"/>
      <c r="DD263" s="2"/>
      <c r="DE263" s="2"/>
      <c r="DF263" s="2"/>
      <c r="DG263" s="2"/>
      <c r="DH263" s="2"/>
      <c r="DI263" s="2"/>
      <c r="DJ263" s="2"/>
      <c r="DK263" s="2"/>
      <c r="DL263" s="2"/>
      <c r="DM263" s="2"/>
      <c r="DN263" s="2"/>
      <c r="DO263" s="2"/>
      <c r="DP263" s="6">
        <v>1</v>
      </c>
      <c r="DQ263" s="268"/>
      <c r="DR263" s="268"/>
    </row>
    <row r="264" spans="2:122" s="1" customFormat="1" ht="15" customHeight="1">
      <c r="B264" s="1644"/>
      <c r="C264" s="256"/>
      <c r="D264" s="1645"/>
      <c r="E264" s="1646"/>
      <c r="F264" s="1647"/>
      <c r="G264" s="1648"/>
      <c r="H264" s="1648"/>
      <c r="I264" s="1648"/>
      <c r="J264" s="1649"/>
      <c r="K264" s="1650"/>
      <c r="L264" s="1651"/>
      <c r="M264"/>
      <c r="N264" s="1644"/>
      <c r="O264" s="256"/>
      <c r="P264" s="1645"/>
      <c r="Q264" s="1646"/>
      <c r="R264" s="1647"/>
      <c r="S264" s="1647"/>
      <c r="T264" s="1647"/>
      <c r="U264" s="1648"/>
      <c r="V264" s="1649"/>
      <c r="W264" s="1650"/>
      <c r="X264" s="1651"/>
      <c r="Y264"/>
      <c r="Z264" s="1644"/>
      <c r="AA264" s="256"/>
      <c r="AB264" s="1645"/>
      <c r="AC264" s="1646"/>
      <c r="AD264" s="1647"/>
      <c r="AE264" s="1648"/>
      <c r="AF264" s="1648"/>
      <c r="AG264" s="1648"/>
      <c r="AH264" s="1649"/>
      <c r="AI264" s="1650"/>
      <c r="AJ264" s="1651"/>
      <c r="AK264"/>
      <c r="AL264"/>
      <c r="AM264" s="2"/>
      <c r="AN264" s="2"/>
      <c r="AO264"/>
      <c r="AP264"/>
      <c r="AQ264" s="2"/>
      <c r="AR264" s="2"/>
      <c r="AS264" s="2"/>
      <c r="AT264" s="2"/>
      <c r="AU264" s="2"/>
      <c r="AV264" s="2"/>
      <c r="AW264" s="2"/>
      <c r="AX264" s="2"/>
      <c r="AY264" s="2"/>
      <c r="AZ264" s="2"/>
      <c r="BA264" s="2"/>
      <c r="BB264" s="2"/>
      <c r="BC264" s="2"/>
      <c r="BD264" s="2"/>
      <c r="BE264" s="2"/>
      <c r="BF264" s="2"/>
      <c r="BG264" s="2"/>
      <c r="BH264" s="2"/>
      <c r="BI264" s="2"/>
      <c r="BJ264" s="2"/>
      <c r="BK264" s="2"/>
      <c r="BL264" s="2"/>
      <c r="BM264" s="2"/>
      <c r="BN264" s="2"/>
      <c r="BO264" s="2"/>
      <c r="BP264" s="2"/>
      <c r="BQ264" s="2"/>
      <c r="BR264" s="2"/>
      <c r="BS264" s="2"/>
      <c r="BT264" s="2"/>
      <c r="BU264" s="2"/>
      <c r="BV264" s="2"/>
      <c r="BW264" s="2"/>
      <c r="BX264" s="2"/>
      <c r="BY264" s="2"/>
      <c r="BZ264" s="2"/>
      <c r="CA264" s="2"/>
      <c r="CB264" s="2"/>
      <c r="CC264" s="2"/>
      <c r="CD264" s="2"/>
      <c r="CE264" s="2"/>
      <c r="CF264" s="2"/>
      <c r="CG264" s="2"/>
      <c r="CH264" s="2"/>
      <c r="CI264" s="2"/>
      <c r="CJ264" s="2"/>
      <c r="CK264" s="2"/>
      <c r="CL264" s="2"/>
      <c r="CM264" s="2"/>
      <c r="CN264" s="2"/>
      <c r="CO264" s="2"/>
      <c r="CP264" s="2"/>
      <c r="CQ264" s="2"/>
      <c r="CR264" s="2"/>
      <c r="CS264" s="2"/>
      <c r="CT264" s="2"/>
      <c r="CU264" s="2"/>
      <c r="CV264" s="2"/>
      <c r="CW264" s="2"/>
      <c r="CX264" s="2"/>
      <c r="CY264" s="2"/>
      <c r="CZ264" s="2"/>
      <c r="DA264" s="2"/>
      <c r="DB264" s="2"/>
      <c r="DC264" s="2"/>
      <c r="DD264" s="2"/>
      <c r="DE264" s="2"/>
      <c r="DF264" s="2"/>
      <c r="DG264" s="2"/>
      <c r="DH264" s="2"/>
      <c r="DI264" s="2"/>
      <c r="DJ264" s="2"/>
      <c r="DK264" s="2"/>
      <c r="DL264" s="2"/>
      <c r="DM264" s="2"/>
      <c r="DN264" s="2"/>
      <c r="DO264" s="2"/>
      <c r="DP264" s="6">
        <v>1</v>
      </c>
      <c r="DQ264" s="268"/>
      <c r="DR264" s="268"/>
    </row>
    <row r="265" spans="2:122" s="1" customFormat="1" ht="15" customHeight="1">
      <c r="B265" s="1644"/>
      <c r="C265" s="256"/>
      <c r="D265" s="1652"/>
      <c r="E265" s="1652"/>
      <c r="F265" s="1645"/>
      <c r="G265" s="1648"/>
      <c r="H265" s="1648"/>
      <c r="I265" s="1648"/>
      <c r="J265" s="1649"/>
      <c r="K265" s="1650"/>
      <c r="L265" s="1653"/>
      <c r="M265"/>
      <c r="N265" s="1644"/>
      <c r="O265" s="256"/>
      <c r="P265" s="1652"/>
      <c r="Q265" s="1652"/>
      <c r="R265" s="1645"/>
      <c r="S265" s="1645"/>
      <c r="T265" s="1645"/>
      <c r="U265" s="1648"/>
      <c r="V265" s="1649"/>
      <c r="W265" s="1650"/>
      <c r="X265" s="1653"/>
      <c r="Y265"/>
      <c r="Z265" s="1644"/>
      <c r="AA265" s="256"/>
      <c r="AB265" s="1652"/>
      <c r="AC265" s="1652"/>
      <c r="AD265" s="1645"/>
      <c r="AE265" s="1648"/>
      <c r="AF265" s="1648"/>
      <c r="AG265" s="1648"/>
      <c r="AH265" s="1649"/>
      <c r="AI265" s="1650"/>
      <c r="AJ265" s="1653"/>
      <c r="AK265"/>
      <c r="AL265"/>
      <c r="AM265" s="2"/>
      <c r="AN265" s="2"/>
      <c r="AO265"/>
      <c r="AP265"/>
      <c r="AQ265" s="2"/>
      <c r="AR265" s="2"/>
      <c r="AS265" s="2"/>
      <c r="AT265" s="2"/>
      <c r="AU265" s="2"/>
      <c r="AV265" s="2"/>
      <c r="AW265" s="2"/>
      <c r="AX265" s="2"/>
      <c r="AY265" s="2"/>
      <c r="AZ265" s="2"/>
      <c r="BA265" s="2"/>
      <c r="BB265" s="2"/>
      <c r="BC265" s="2"/>
      <c r="BD265" s="2"/>
      <c r="BE265" s="2"/>
      <c r="BF265" s="2"/>
      <c r="BG265" s="2"/>
      <c r="BH265" s="2"/>
      <c r="BI265" s="2"/>
      <c r="BJ265" s="2"/>
      <c r="BK265" s="2"/>
      <c r="BL265" s="2"/>
      <c r="BM265" s="2"/>
      <c r="BN265" s="2"/>
      <c r="BO265" s="2"/>
      <c r="BP265" s="2"/>
      <c r="BQ265" s="2"/>
      <c r="BR265" s="2"/>
      <c r="BS265" s="2"/>
      <c r="BT265" s="2"/>
      <c r="BU265" s="2"/>
      <c r="BV265" s="2"/>
      <c r="BW265" s="2"/>
      <c r="BX265" s="2"/>
      <c r="BY265" s="2"/>
      <c r="BZ265" s="2"/>
      <c r="CA265" s="2"/>
      <c r="CB265" s="2"/>
      <c r="CC265" s="2"/>
      <c r="CD265" s="2"/>
      <c r="CE265" s="2"/>
      <c r="CF265" s="2"/>
      <c r="CG265" s="2"/>
      <c r="CH265" s="2"/>
      <c r="CI265" s="2"/>
      <c r="CJ265" s="2"/>
      <c r="CK265" s="2"/>
      <c r="CL265" s="2"/>
      <c r="CM265" s="2"/>
      <c r="CN265" s="2"/>
      <c r="CO265" s="2"/>
      <c r="CP265" s="2"/>
      <c r="CQ265" s="2"/>
      <c r="CR265" s="2"/>
      <c r="CS265" s="2"/>
      <c r="CT265" s="2"/>
      <c r="CU265" s="2"/>
      <c r="CV265" s="2"/>
      <c r="CW265" s="2"/>
      <c r="CX265" s="2"/>
      <c r="CY265" s="2"/>
      <c r="CZ265" s="2"/>
      <c r="DA265" s="2"/>
      <c r="DB265" s="2"/>
      <c r="DC265" s="2"/>
      <c r="DD265" s="2"/>
      <c r="DE265" s="2"/>
      <c r="DF265" s="2"/>
      <c r="DG265" s="2"/>
      <c r="DH265" s="2"/>
      <c r="DI265" s="2"/>
      <c r="DJ265" s="2"/>
      <c r="DK265" s="2"/>
      <c r="DL265" s="2"/>
      <c r="DM265" s="2"/>
      <c r="DN265" s="2"/>
      <c r="DO265" s="2"/>
      <c r="DP265" s="6">
        <v>1</v>
      </c>
      <c r="DQ265" s="268"/>
      <c r="DR265" s="268"/>
    </row>
    <row r="266" spans="2:122" s="1" customFormat="1" ht="15" customHeight="1">
      <c r="B266" s="1644"/>
      <c r="C266" s="256"/>
      <c r="D266" s="1645"/>
      <c r="E266" s="1646"/>
      <c r="F266" s="1647"/>
      <c r="G266" s="1648"/>
      <c r="H266" s="1648"/>
      <c r="I266" s="1648"/>
      <c r="J266" s="1649"/>
      <c r="K266" s="1650"/>
      <c r="L266" s="1651"/>
      <c r="M266"/>
      <c r="N266" s="1644"/>
      <c r="O266" s="256"/>
      <c r="P266" s="1645"/>
      <c r="Q266" s="1646"/>
      <c r="R266" s="1647"/>
      <c r="S266" s="1647"/>
      <c r="T266" s="1647"/>
      <c r="U266" s="1648"/>
      <c r="V266" s="1649"/>
      <c r="W266" s="1650"/>
      <c r="X266" s="1651"/>
      <c r="Y266"/>
      <c r="Z266" s="1644"/>
      <c r="AA266" s="256"/>
      <c r="AB266" s="1645"/>
      <c r="AC266" s="1646"/>
      <c r="AD266" s="1647"/>
      <c r="AE266" s="1648"/>
      <c r="AF266" s="1648"/>
      <c r="AG266" s="1648"/>
      <c r="AH266" s="1649"/>
      <c r="AI266" s="1650"/>
      <c r="AJ266" s="1651"/>
      <c r="AK266"/>
      <c r="AL266"/>
      <c r="AM266" s="2"/>
      <c r="AN266" s="2"/>
      <c r="AO266"/>
      <c r="AP266"/>
      <c r="AQ266" s="2"/>
      <c r="AR266" s="2"/>
      <c r="AS266" s="2"/>
      <c r="AT266" s="2"/>
      <c r="AU266" s="2"/>
      <c r="AV266" s="2"/>
      <c r="AW266" s="2"/>
      <c r="AX266" s="2"/>
      <c r="AY266" s="2"/>
      <c r="AZ266" s="2"/>
      <c r="BA266" s="2"/>
      <c r="BB266" s="2"/>
      <c r="BC266" s="2"/>
      <c r="BD266" s="2"/>
      <c r="BE266" s="2"/>
      <c r="BF266" s="2"/>
      <c r="BG266" s="2"/>
      <c r="BH266" s="2"/>
      <c r="BI266" s="2"/>
      <c r="BJ266" s="2"/>
      <c r="BK266" s="2"/>
      <c r="BL266" s="2"/>
      <c r="BM266" s="2"/>
      <c r="BN266" s="2"/>
      <c r="BO266" s="2"/>
      <c r="BP266" s="2"/>
      <c r="BQ266" s="2"/>
      <c r="BR266" s="2"/>
      <c r="BS266" s="2"/>
      <c r="BT266" s="2"/>
      <c r="BU266" s="2"/>
      <c r="BV266" s="2"/>
      <c r="BW266" s="2"/>
      <c r="BX266" s="2"/>
      <c r="BY266" s="2"/>
      <c r="BZ266" s="2"/>
      <c r="CA266" s="2"/>
      <c r="CB266" s="2"/>
      <c r="CC266" s="2"/>
      <c r="CD266" s="2"/>
      <c r="CE266" s="2"/>
      <c r="CF266" s="2"/>
      <c r="CG266" s="2"/>
      <c r="CH266" s="2"/>
      <c r="CI266" s="2"/>
      <c r="CJ266" s="2"/>
      <c r="CK266" s="2"/>
      <c r="CL266" s="2"/>
      <c r="CM266" s="2"/>
      <c r="CN266" s="2"/>
      <c r="CO266" s="2"/>
      <c r="CP266" s="2"/>
      <c r="CQ266" s="2"/>
      <c r="CR266" s="2"/>
      <c r="CS266" s="2"/>
      <c r="CT266" s="2"/>
      <c r="CU266" s="2"/>
      <c r="CV266" s="2"/>
      <c r="CW266" s="2"/>
      <c r="CX266" s="2"/>
      <c r="CY266" s="2"/>
      <c r="CZ266" s="2"/>
      <c r="DA266" s="2"/>
      <c r="DB266" s="2"/>
      <c r="DC266" s="2"/>
      <c r="DD266" s="2"/>
      <c r="DE266" s="2"/>
      <c r="DF266" s="2"/>
      <c r="DG266" s="2"/>
      <c r="DH266" s="2"/>
      <c r="DI266" s="2"/>
      <c r="DJ266" s="2"/>
      <c r="DK266" s="2"/>
      <c r="DL266" s="2"/>
      <c r="DM266" s="2"/>
      <c r="DN266" s="2"/>
      <c r="DO266" s="2"/>
      <c r="DP266" s="6">
        <v>1</v>
      </c>
      <c r="DQ266" s="268"/>
      <c r="DR266" s="268"/>
    </row>
    <row r="267" spans="2:122" s="1" customFormat="1" ht="15" customHeight="1">
      <c r="B267" s="1644"/>
      <c r="C267" s="256"/>
      <c r="D267" s="1652"/>
      <c r="E267" s="1652"/>
      <c r="F267" s="1645"/>
      <c r="G267" s="1648"/>
      <c r="H267" s="1648"/>
      <c r="I267" s="1648"/>
      <c r="J267" s="1649"/>
      <c r="K267" s="1650"/>
      <c r="L267" s="1653"/>
      <c r="M267"/>
      <c r="N267" s="1644"/>
      <c r="O267" s="256"/>
      <c r="P267" s="1652"/>
      <c r="Q267" s="1652"/>
      <c r="R267" s="1645"/>
      <c r="S267" s="1645"/>
      <c r="T267" s="1645"/>
      <c r="U267" s="1648"/>
      <c r="V267" s="1649"/>
      <c r="W267" s="1650"/>
      <c r="X267" s="1653"/>
      <c r="Y267"/>
      <c r="Z267" s="1644"/>
      <c r="AA267" s="256"/>
      <c r="AB267" s="1652"/>
      <c r="AC267" s="1652"/>
      <c r="AD267" s="1645"/>
      <c r="AE267" s="1648"/>
      <c r="AF267" s="1648"/>
      <c r="AG267" s="1648"/>
      <c r="AH267" s="1649"/>
      <c r="AI267" s="1650"/>
      <c r="AJ267" s="1653"/>
      <c r="AK267"/>
      <c r="AL267"/>
      <c r="AM267" s="2"/>
      <c r="AN267" s="2"/>
      <c r="AO267"/>
      <c r="AP267"/>
      <c r="AQ267" s="2"/>
      <c r="AR267" s="2"/>
      <c r="AS267" s="2"/>
      <c r="AT267" s="2"/>
      <c r="AU267" s="2"/>
      <c r="AV267" s="2"/>
      <c r="AW267" s="2"/>
      <c r="AX267" s="2"/>
      <c r="AY267" s="2"/>
      <c r="AZ267" s="2"/>
      <c r="BA267" s="2"/>
      <c r="BB267" s="2"/>
      <c r="BC267" s="2"/>
      <c r="BD267" s="2"/>
      <c r="BE267" s="2"/>
      <c r="BF267" s="2"/>
      <c r="BG267" s="2"/>
      <c r="BH267" s="2"/>
      <c r="BI267" s="2"/>
      <c r="BJ267" s="2"/>
      <c r="BK267" s="2"/>
      <c r="BL267" s="2"/>
      <c r="BM267" s="2"/>
      <c r="BN267" s="2"/>
      <c r="BO267" s="2"/>
      <c r="BP267" s="2"/>
      <c r="BQ267" s="2"/>
      <c r="BR267" s="2"/>
      <c r="BS267" s="2"/>
      <c r="BT267" s="2"/>
      <c r="BU267" s="2"/>
      <c r="BV267" s="2"/>
      <c r="BW267" s="2"/>
      <c r="BX267" s="2"/>
      <c r="BY267" s="2"/>
      <c r="BZ267" s="2"/>
      <c r="CA267" s="2"/>
      <c r="CB267" s="2"/>
      <c r="CC267" s="2"/>
      <c r="CD267" s="2"/>
      <c r="CE267" s="2"/>
      <c r="CF267" s="2"/>
      <c r="CG267" s="2"/>
      <c r="CH267" s="2"/>
      <c r="CI267" s="2"/>
      <c r="CJ267" s="2"/>
      <c r="CK267" s="2"/>
      <c r="CL267" s="2"/>
      <c r="CM267" s="2"/>
      <c r="CN267" s="2"/>
      <c r="CO267" s="2"/>
      <c r="CP267" s="2"/>
      <c r="CQ267" s="2"/>
      <c r="CR267" s="2"/>
      <c r="CS267" s="2"/>
      <c r="CT267" s="2"/>
      <c r="CU267" s="2"/>
      <c r="CV267" s="2"/>
      <c r="CW267" s="2"/>
      <c r="CX267" s="2"/>
      <c r="CY267" s="2"/>
      <c r="CZ267" s="2"/>
      <c r="DA267" s="2"/>
      <c r="DB267" s="2"/>
      <c r="DC267" s="2"/>
      <c r="DD267" s="2"/>
      <c r="DE267" s="2"/>
      <c r="DF267" s="2"/>
      <c r="DG267" s="2"/>
      <c r="DH267" s="2"/>
      <c r="DI267" s="2"/>
      <c r="DJ267" s="2"/>
      <c r="DK267" s="2"/>
      <c r="DL267" s="2"/>
      <c r="DM267" s="2"/>
      <c r="DN267" s="2"/>
      <c r="DO267" s="2"/>
      <c r="DP267" s="6">
        <v>1</v>
      </c>
      <c r="DQ267" s="268"/>
      <c r="DR267" s="268"/>
    </row>
    <row r="268" spans="2:122" s="1" customFormat="1" ht="15.75" customHeight="1">
      <c r="B268" s="1644"/>
      <c r="C268" s="256"/>
      <c r="D268" s="1645"/>
      <c r="E268" s="1646"/>
      <c r="F268" s="1647"/>
      <c r="G268" s="1648"/>
      <c r="H268" s="1648"/>
      <c r="I268" s="1648"/>
      <c r="J268" s="1649"/>
      <c r="K268" s="1650"/>
      <c r="L268" s="1651"/>
      <c r="M268"/>
      <c r="N268" s="1644"/>
      <c r="O268" s="256"/>
      <c r="P268" s="1645"/>
      <c r="Q268" s="1646"/>
      <c r="R268" s="1647"/>
      <c r="S268" s="1647"/>
      <c r="T268" s="1647"/>
      <c r="U268" s="1648"/>
      <c r="V268" s="1649"/>
      <c r="W268" s="1650"/>
      <c r="X268" s="1651"/>
      <c r="Y268"/>
      <c r="Z268" s="1644"/>
      <c r="AA268" s="256"/>
      <c r="AB268" s="1645"/>
      <c r="AC268" s="1646"/>
      <c r="AD268" s="1647"/>
      <c r="AE268" s="1648"/>
      <c r="AF268" s="1648"/>
      <c r="AG268" s="1648"/>
      <c r="AH268" s="1649"/>
      <c r="AI268" s="1650"/>
      <c r="AJ268" s="1651"/>
      <c r="AK268"/>
      <c r="AL268"/>
      <c r="AM268" s="2"/>
      <c r="AN268" s="2"/>
      <c r="AO268"/>
      <c r="AP268"/>
      <c r="AQ268" s="2"/>
      <c r="AR268" s="2"/>
      <c r="AS268" s="2"/>
      <c r="AT268" s="2"/>
      <c r="AU268" s="2"/>
      <c r="AV268" s="2"/>
      <c r="AW268" s="2"/>
      <c r="AX268" s="2"/>
      <c r="AY268" s="2"/>
      <c r="AZ268" s="2"/>
      <c r="BA268" s="2"/>
      <c r="BB268" s="2"/>
      <c r="BC268" s="2"/>
      <c r="BD268" s="2"/>
      <c r="BE268" s="2"/>
      <c r="BF268" s="2"/>
      <c r="BG268" s="2"/>
      <c r="BH268" s="2"/>
      <c r="BI268" s="2"/>
      <c r="BJ268" s="2"/>
      <c r="BK268" s="2"/>
      <c r="BL268" s="2"/>
      <c r="BM268" s="2"/>
      <c r="BN268" s="2"/>
      <c r="BO268" s="2"/>
      <c r="BP268" s="2"/>
      <c r="BQ268" s="2"/>
      <c r="BR268" s="2"/>
      <c r="BS268" s="2"/>
      <c r="BT268" s="2"/>
      <c r="BU268" s="2"/>
      <c r="BV268" s="2"/>
      <c r="BW268" s="2"/>
      <c r="BX268" s="2"/>
      <c r="BY268" s="2"/>
      <c r="BZ268" s="2"/>
      <c r="CA268" s="2"/>
      <c r="CB268" s="2"/>
      <c r="CC268" s="2"/>
      <c r="CD268" s="2"/>
      <c r="CE268" s="2"/>
      <c r="CF268" s="2"/>
      <c r="CG268" s="2"/>
      <c r="CH268" s="2"/>
      <c r="CI268" s="2"/>
      <c r="CJ268" s="2"/>
      <c r="CK268" s="2"/>
      <c r="CL268" s="2"/>
      <c r="CM268" s="2"/>
      <c r="CN268" s="2"/>
      <c r="CO268" s="2"/>
      <c r="CP268" s="2"/>
      <c r="CQ268" s="2"/>
      <c r="CR268" s="2"/>
      <c r="CS268" s="2"/>
      <c r="CT268" s="2"/>
      <c r="CU268" s="2"/>
      <c r="CV268" s="2"/>
      <c r="CW268" s="2"/>
      <c r="CX268" s="2"/>
      <c r="CY268" s="2"/>
      <c r="CZ268" s="2"/>
      <c r="DA268" s="2"/>
      <c r="DB268" s="2"/>
      <c r="DC268" s="2"/>
      <c r="DD268" s="2"/>
      <c r="DE268" s="2"/>
      <c r="DF268" s="2"/>
      <c r="DG268" s="2"/>
      <c r="DH268" s="2"/>
      <c r="DI268" s="2"/>
      <c r="DJ268" s="2"/>
      <c r="DK268" s="2"/>
      <c r="DL268" s="2"/>
      <c r="DM268" s="2"/>
      <c r="DN268" s="2"/>
      <c r="DO268" s="2"/>
      <c r="DP268" s="6">
        <v>1</v>
      </c>
      <c r="DQ268" s="268"/>
      <c r="DR268" s="268"/>
    </row>
    <row r="269" spans="2:122" s="1" customFormat="1" ht="15.75" customHeight="1">
      <c r="B269" s="1644"/>
      <c r="C269" s="256"/>
      <c r="D269" s="1652"/>
      <c r="E269" s="1652"/>
      <c r="F269" s="1645"/>
      <c r="G269" s="1648"/>
      <c r="H269" s="1648"/>
      <c r="I269" s="1648"/>
      <c r="J269" s="1649"/>
      <c r="K269" s="1650"/>
      <c r="L269" s="1653"/>
      <c r="M269"/>
      <c r="N269" s="1644"/>
      <c r="O269" s="256"/>
      <c r="P269" s="1652"/>
      <c r="Q269" s="1652"/>
      <c r="R269" s="1645"/>
      <c r="S269" s="1645"/>
      <c r="T269" s="1645"/>
      <c r="U269" s="1648"/>
      <c r="V269" s="1649"/>
      <c r="W269" s="1650"/>
      <c r="X269" s="1653"/>
      <c r="Y269"/>
      <c r="Z269" s="1644"/>
      <c r="AA269" s="256"/>
      <c r="AB269" s="1652"/>
      <c r="AC269" s="1652"/>
      <c r="AD269" s="1645"/>
      <c r="AE269" s="1648"/>
      <c r="AF269" s="1648"/>
      <c r="AG269" s="1648"/>
      <c r="AH269" s="1649"/>
      <c r="AI269" s="1650"/>
      <c r="AJ269" s="1653"/>
      <c r="AK269"/>
      <c r="AL269"/>
      <c r="AM269" s="2"/>
      <c r="AN269" s="2"/>
      <c r="AO269"/>
      <c r="AP269"/>
      <c r="AQ269" s="2"/>
      <c r="AR269" s="2"/>
      <c r="AS269" s="2"/>
      <c r="AT269" s="2"/>
      <c r="AU269" s="2"/>
      <c r="AV269" s="2"/>
      <c r="AW269" s="2"/>
      <c r="AX269" s="2"/>
      <c r="AY269" s="2"/>
      <c r="AZ269" s="2"/>
      <c r="BA269" s="2"/>
      <c r="BB269" s="2"/>
      <c r="BC269" s="2"/>
      <c r="BD269" s="2"/>
      <c r="BE269" s="2"/>
      <c r="BF269" s="2"/>
      <c r="BG269" s="2"/>
      <c r="BH269" s="2"/>
      <c r="BI269" s="2"/>
      <c r="BJ269" s="2"/>
      <c r="BK269" s="2"/>
      <c r="BL269" s="2"/>
      <c r="BM269" s="2"/>
      <c r="BN269" s="2"/>
      <c r="BO269" s="2"/>
      <c r="BP269" s="2"/>
      <c r="BQ269" s="2"/>
      <c r="BR269" s="2"/>
      <c r="BS269" s="2"/>
      <c r="BT269" s="2"/>
      <c r="BU269" s="2"/>
      <c r="BV269" s="2"/>
      <c r="BW269" s="2"/>
      <c r="BX269" s="2"/>
      <c r="BY269" s="2"/>
      <c r="BZ269" s="2"/>
      <c r="CA269" s="2"/>
      <c r="CB269" s="2"/>
      <c r="CC269" s="2"/>
      <c r="CD269" s="2"/>
      <c r="CE269" s="2"/>
      <c r="CF269" s="2"/>
      <c r="CG269" s="2"/>
      <c r="CH269" s="2"/>
      <c r="CI269" s="2"/>
      <c r="CJ269" s="2"/>
      <c r="CK269" s="2"/>
      <c r="CL269" s="2"/>
      <c r="CM269" s="2"/>
      <c r="CN269" s="2"/>
      <c r="CO269" s="2"/>
      <c r="CP269" s="2"/>
      <c r="CQ269" s="2"/>
      <c r="CR269" s="2"/>
      <c r="CS269" s="2"/>
      <c r="CT269" s="2"/>
      <c r="CU269" s="2"/>
      <c r="CV269" s="2"/>
      <c r="CW269" s="2"/>
      <c r="CX269" s="2"/>
      <c r="CY269" s="2"/>
      <c r="CZ269" s="2"/>
      <c r="DA269" s="2"/>
      <c r="DB269" s="2"/>
      <c r="DC269" s="2"/>
      <c r="DD269" s="2"/>
      <c r="DE269" s="2"/>
      <c r="DF269" s="2"/>
      <c r="DG269" s="2"/>
      <c r="DH269" s="2"/>
      <c r="DI269" s="2"/>
      <c r="DJ269" s="2"/>
      <c r="DK269" s="2"/>
      <c r="DL269" s="2"/>
      <c r="DM269" s="2"/>
      <c r="DN269" s="2"/>
      <c r="DO269" s="2"/>
      <c r="DP269" s="6">
        <v>1</v>
      </c>
      <c r="DQ269" s="268"/>
      <c r="DR269" s="268"/>
    </row>
    <row r="270" spans="2:122" s="1" customFormat="1" ht="15.75" customHeight="1">
      <c r="B270" s="1644"/>
      <c r="C270" s="256"/>
      <c r="D270" s="1645"/>
      <c r="E270" s="1646"/>
      <c r="F270" s="1647"/>
      <c r="G270" s="1648"/>
      <c r="H270" s="1648"/>
      <c r="I270" s="1648"/>
      <c r="J270" s="1649"/>
      <c r="K270" s="1650"/>
      <c r="L270" s="1651"/>
      <c r="M270"/>
      <c r="N270" s="1644"/>
      <c r="O270" s="256"/>
      <c r="P270" s="1645"/>
      <c r="Q270" s="1646"/>
      <c r="R270" s="1647"/>
      <c r="S270" s="1647"/>
      <c r="T270" s="1647"/>
      <c r="U270" s="1648"/>
      <c r="V270" s="1649"/>
      <c r="W270" s="1650"/>
      <c r="X270" s="1651"/>
      <c r="Y270"/>
      <c r="Z270" s="1644"/>
      <c r="AA270" s="256"/>
      <c r="AB270" s="1645"/>
      <c r="AC270" s="1646"/>
      <c r="AD270" s="1647"/>
      <c r="AE270" s="1648"/>
      <c r="AF270" s="1648"/>
      <c r="AG270" s="1648"/>
      <c r="AH270" s="1649"/>
      <c r="AI270" s="1650"/>
      <c r="AJ270" s="1651"/>
      <c r="AK270"/>
      <c r="AL270"/>
      <c r="AM270" s="2"/>
      <c r="AN270" s="2"/>
      <c r="AO270"/>
      <c r="AP270"/>
      <c r="AQ270" s="2"/>
      <c r="AR270" s="2"/>
      <c r="AS270" s="2"/>
      <c r="AT270" s="2"/>
      <c r="AU270" s="2"/>
      <c r="AV270" s="2"/>
      <c r="AW270" s="2"/>
      <c r="AX270" s="2"/>
      <c r="AY270" s="2"/>
      <c r="AZ270" s="2"/>
      <c r="BA270" s="2"/>
      <c r="BB270" s="2"/>
      <c r="BC270" s="2"/>
      <c r="BD270" s="2"/>
      <c r="BE270" s="2"/>
      <c r="BF270" s="2"/>
      <c r="BG270" s="2"/>
      <c r="BH270" s="2"/>
      <c r="BI270" s="2"/>
      <c r="BJ270" s="2"/>
      <c r="BK270" s="2"/>
      <c r="BL270" s="2"/>
      <c r="BM270" s="2"/>
      <c r="BN270" s="2"/>
      <c r="BO270" s="2"/>
      <c r="BP270" s="2"/>
      <c r="BQ270" s="2"/>
      <c r="BR270" s="2"/>
      <c r="BS270" s="2"/>
      <c r="BT270" s="2"/>
      <c r="BU270" s="2"/>
      <c r="BV270" s="2"/>
      <c r="BW270" s="2"/>
      <c r="BX270" s="2"/>
      <c r="BY270" s="2"/>
      <c r="BZ270" s="2"/>
      <c r="CA270" s="2"/>
      <c r="CB270" s="2"/>
      <c r="CC270" s="2"/>
      <c r="CD270" s="2"/>
      <c r="CE270" s="2"/>
      <c r="CF270" s="2"/>
      <c r="CG270" s="2"/>
      <c r="CH270" s="2"/>
      <c r="CI270" s="2"/>
      <c r="CJ270" s="2"/>
      <c r="CK270" s="2"/>
      <c r="CL270" s="2"/>
      <c r="CM270" s="2"/>
      <c r="CN270" s="2"/>
      <c r="CO270" s="2"/>
      <c r="CP270" s="2"/>
      <c r="CQ270" s="2"/>
      <c r="CR270" s="2"/>
      <c r="CS270" s="2"/>
      <c r="CT270" s="2"/>
      <c r="CU270" s="2"/>
      <c r="CV270" s="2"/>
      <c r="CW270" s="2"/>
      <c r="CX270" s="2"/>
      <c r="CY270" s="2"/>
      <c r="CZ270" s="2"/>
      <c r="DA270" s="2"/>
      <c r="DB270" s="2"/>
      <c r="DC270" s="2"/>
      <c r="DD270" s="2"/>
      <c r="DE270" s="2"/>
      <c r="DF270" s="2"/>
      <c r="DG270" s="2"/>
      <c r="DH270" s="2"/>
      <c r="DI270" s="2"/>
      <c r="DJ270" s="2"/>
      <c r="DK270" s="2"/>
      <c r="DL270" s="2"/>
      <c r="DM270" s="2"/>
      <c r="DN270" s="2"/>
      <c r="DO270" s="2"/>
      <c r="DP270" s="6">
        <v>1</v>
      </c>
      <c r="DQ270" s="268"/>
      <c r="DR270" s="268"/>
    </row>
    <row r="271" spans="2:122" s="1" customFormat="1" ht="15" customHeight="1">
      <c r="B271" s="1644"/>
      <c r="C271" s="256"/>
      <c r="D271" s="1652"/>
      <c r="E271" s="1652"/>
      <c r="F271" s="1645"/>
      <c r="G271" s="1648"/>
      <c r="H271" s="1648"/>
      <c r="I271" s="1648"/>
      <c r="J271" s="1649"/>
      <c r="K271" s="1650"/>
      <c r="L271" s="1653"/>
      <c r="M271"/>
      <c r="N271" s="1644"/>
      <c r="O271" s="256"/>
      <c r="P271" s="1652"/>
      <c r="Q271" s="1652"/>
      <c r="R271" s="1645"/>
      <c r="S271" s="1645"/>
      <c r="T271" s="1645"/>
      <c r="U271" s="1648"/>
      <c r="V271" s="1649"/>
      <c r="W271" s="1650"/>
      <c r="X271" s="1653"/>
      <c r="Y271"/>
      <c r="Z271" s="1644"/>
      <c r="AA271" s="256"/>
      <c r="AB271" s="1652"/>
      <c r="AC271" s="1652"/>
      <c r="AD271" s="1645"/>
      <c r="AE271" s="1648"/>
      <c r="AF271" s="1648"/>
      <c r="AG271" s="1648"/>
      <c r="AH271" s="1649"/>
      <c r="AI271" s="1650"/>
      <c r="AJ271" s="1653"/>
      <c r="AK271"/>
      <c r="AL271"/>
      <c r="AM271" s="2"/>
      <c r="AN271" s="2"/>
      <c r="AO271"/>
      <c r="AP271"/>
      <c r="AQ271" s="2"/>
      <c r="AR271" s="2"/>
      <c r="AS271" s="2"/>
      <c r="AT271" s="2"/>
      <c r="AU271" s="2"/>
      <c r="AV271" s="2"/>
      <c r="AW271" s="2"/>
      <c r="AX271" s="2"/>
      <c r="AY271" s="2"/>
      <c r="AZ271" s="2"/>
      <c r="BA271" s="2"/>
      <c r="BB271" s="2"/>
      <c r="BC271" s="2"/>
      <c r="BD271" s="2"/>
      <c r="BE271" s="2"/>
      <c r="BF271" s="2"/>
      <c r="BG271" s="2"/>
      <c r="BH271" s="2"/>
      <c r="BI271" s="2"/>
      <c r="BJ271" s="2"/>
      <c r="BK271" s="2"/>
      <c r="BL271" s="2"/>
      <c r="BM271" s="2"/>
      <c r="BN271" s="2"/>
      <c r="BO271" s="2"/>
      <c r="BP271" s="2"/>
      <c r="BQ271" s="2"/>
      <c r="BR271" s="2"/>
      <c r="BS271" s="2"/>
      <c r="BT271" s="2"/>
      <c r="BU271" s="2"/>
      <c r="BV271" s="2"/>
      <c r="BW271" s="2"/>
      <c r="BX271" s="2"/>
      <c r="BY271" s="2"/>
      <c r="BZ271" s="2"/>
      <c r="CA271" s="2"/>
      <c r="CB271" s="2"/>
      <c r="CC271" s="2"/>
      <c r="CD271" s="2"/>
      <c r="CE271" s="2"/>
      <c r="CF271" s="2"/>
      <c r="CG271" s="2"/>
      <c r="CH271" s="2"/>
      <c r="CI271" s="2"/>
      <c r="CJ271" s="2"/>
      <c r="CK271" s="2"/>
      <c r="CL271" s="2"/>
      <c r="CM271" s="2"/>
      <c r="CN271" s="2"/>
      <c r="CO271" s="2"/>
      <c r="CP271" s="2"/>
      <c r="CQ271" s="2"/>
      <c r="CR271" s="2"/>
      <c r="CS271" s="2"/>
      <c r="CT271" s="2"/>
      <c r="CU271" s="2"/>
      <c r="CV271" s="2"/>
      <c r="CW271" s="2"/>
      <c r="CX271" s="2"/>
      <c r="CY271" s="2"/>
      <c r="CZ271" s="2"/>
      <c r="DA271" s="2"/>
      <c r="DB271" s="2"/>
      <c r="DC271" s="2"/>
      <c r="DD271" s="2"/>
      <c r="DE271" s="2"/>
      <c r="DF271" s="2"/>
      <c r="DG271" s="2"/>
      <c r="DH271" s="2"/>
      <c r="DI271" s="2"/>
      <c r="DJ271" s="2"/>
      <c r="DK271" s="2"/>
      <c r="DL271" s="2"/>
      <c r="DM271" s="2"/>
      <c r="DN271" s="2"/>
      <c r="DO271" s="2"/>
      <c r="DP271" s="6">
        <v>1</v>
      </c>
      <c r="DQ271" s="268"/>
      <c r="DR271" s="268"/>
    </row>
    <row r="272" spans="2:122" s="1" customFormat="1" ht="15.75" customHeight="1">
      <c r="B272" s="1644"/>
      <c r="C272" s="256"/>
      <c r="D272" s="1645"/>
      <c r="E272" s="1646"/>
      <c r="F272" s="1647"/>
      <c r="G272" s="1648"/>
      <c r="H272" s="1648"/>
      <c r="I272" s="1648"/>
      <c r="J272" s="1649"/>
      <c r="K272" s="1650"/>
      <c r="L272" s="1651"/>
      <c r="M272"/>
      <c r="N272" s="1644"/>
      <c r="O272" s="256"/>
      <c r="P272" s="1645"/>
      <c r="Q272" s="1646"/>
      <c r="R272" s="1647"/>
      <c r="S272" s="1647"/>
      <c r="T272" s="1647"/>
      <c r="U272" s="1648"/>
      <c r="V272" s="1649"/>
      <c r="W272" s="1650"/>
      <c r="X272" s="1651"/>
      <c r="Y272"/>
      <c r="Z272" s="1644"/>
      <c r="AA272" s="256"/>
      <c r="AB272" s="1645"/>
      <c r="AC272" s="1646"/>
      <c r="AD272" s="1647"/>
      <c r="AE272" s="1648"/>
      <c r="AF272" s="1648"/>
      <c r="AG272" s="1648"/>
      <c r="AH272" s="1649"/>
      <c r="AI272" s="1650"/>
      <c r="AJ272" s="1651"/>
      <c r="AK272"/>
      <c r="AL272"/>
      <c r="AM272" s="2"/>
      <c r="AN272" s="2"/>
      <c r="AO272"/>
      <c r="AP272"/>
      <c r="AQ272" s="2"/>
      <c r="AR272" s="2"/>
      <c r="AS272" s="2"/>
      <c r="AT272" s="2"/>
      <c r="AU272" s="2"/>
      <c r="AV272" s="2"/>
      <c r="AW272" s="2"/>
      <c r="AX272" s="2"/>
      <c r="AY272" s="2"/>
      <c r="AZ272" s="2"/>
      <c r="BA272" s="2"/>
      <c r="BB272" s="2"/>
      <c r="BC272" s="2"/>
      <c r="BD272" s="2"/>
      <c r="BE272" s="2"/>
      <c r="BF272" s="2"/>
      <c r="BG272" s="2"/>
      <c r="BH272" s="2"/>
      <c r="BI272" s="2"/>
      <c r="BJ272" s="2"/>
      <c r="BK272" s="2"/>
      <c r="BL272" s="2"/>
      <c r="BM272" s="2"/>
      <c r="BN272" s="2"/>
      <c r="BO272" s="2"/>
      <c r="BP272" s="2"/>
      <c r="BQ272" s="2"/>
      <c r="BR272" s="2"/>
      <c r="BS272" s="2"/>
      <c r="BT272" s="2"/>
      <c r="BU272" s="2"/>
      <c r="BV272" s="2"/>
      <c r="BW272" s="2"/>
      <c r="BX272" s="2"/>
      <c r="BY272" s="2"/>
      <c r="BZ272" s="2"/>
      <c r="CA272" s="2"/>
      <c r="CB272" s="2"/>
      <c r="CC272" s="2"/>
      <c r="CD272" s="2"/>
      <c r="CE272" s="2"/>
      <c r="CF272" s="2"/>
      <c r="CG272" s="2"/>
      <c r="CH272" s="2"/>
      <c r="CI272" s="2"/>
      <c r="CJ272" s="2"/>
      <c r="CK272" s="2"/>
      <c r="CL272" s="2"/>
      <c r="CM272" s="2"/>
      <c r="CN272" s="2"/>
      <c r="CO272" s="2"/>
      <c r="CP272" s="2"/>
      <c r="CQ272" s="2"/>
      <c r="CR272" s="2"/>
      <c r="CS272" s="2"/>
      <c r="CT272" s="2"/>
      <c r="CU272" s="2"/>
      <c r="CV272" s="2"/>
      <c r="CW272" s="2"/>
      <c r="CX272" s="2"/>
      <c r="CY272" s="2"/>
      <c r="CZ272" s="2"/>
      <c r="DA272" s="2"/>
      <c r="DB272" s="2"/>
      <c r="DC272" s="2"/>
      <c r="DD272" s="2"/>
      <c r="DE272" s="2"/>
      <c r="DF272" s="2"/>
      <c r="DG272" s="2"/>
      <c r="DH272" s="2"/>
      <c r="DI272" s="2"/>
      <c r="DJ272" s="2"/>
      <c r="DK272" s="2"/>
      <c r="DL272" s="2"/>
      <c r="DM272" s="2"/>
      <c r="DN272" s="2"/>
      <c r="DO272" s="2"/>
      <c r="DP272" s="6">
        <v>1</v>
      </c>
      <c r="DQ272" s="268"/>
      <c r="DR272" s="268"/>
    </row>
    <row r="273" spans="2:122" s="1" customFormat="1" ht="15.75">
      <c r="B273" s="1644"/>
      <c r="C273" s="256"/>
      <c r="D273" s="1652"/>
      <c r="E273" s="1652"/>
      <c r="F273" s="1645"/>
      <c r="G273" s="1648"/>
      <c r="H273" s="1648"/>
      <c r="I273" s="1648"/>
      <c r="J273" s="1649"/>
      <c r="K273" s="1650"/>
      <c r="L273" s="1653"/>
      <c r="M273"/>
      <c r="N273" s="1644"/>
      <c r="O273" s="256"/>
      <c r="P273" s="1652"/>
      <c r="Q273" s="1652"/>
      <c r="R273" s="1645"/>
      <c r="S273" s="1645"/>
      <c r="T273" s="1645"/>
      <c r="U273" s="1648"/>
      <c r="V273" s="1649"/>
      <c r="W273" s="1650"/>
      <c r="X273" s="1653"/>
      <c r="Y273"/>
      <c r="Z273" s="1644"/>
      <c r="AA273" s="256"/>
      <c r="AB273" s="1652"/>
      <c r="AC273" s="1652"/>
      <c r="AD273" s="1645"/>
      <c r="AE273" s="1648"/>
      <c r="AF273" s="1648"/>
      <c r="AG273" s="1648"/>
      <c r="AH273" s="1649"/>
      <c r="AI273" s="1650"/>
      <c r="AJ273" s="1653"/>
      <c r="AK273"/>
      <c r="AL273"/>
      <c r="AM273" s="2"/>
      <c r="AN273" s="2"/>
      <c r="AO273"/>
      <c r="AP273"/>
      <c r="AQ273" s="2"/>
      <c r="AR273" s="2"/>
      <c r="AS273" s="2"/>
      <c r="AT273" s="2"/>
      <c r="AU273" s="2"/>
      <c r="AV273" s="2"/>
      <c r="AW273" s="2"/>
      <c r="AX273" s="2"/>
      <c r="AY273" s="2"/>
      <c r="AZ273" s="2"/>
      <c r="BA273" s="2"/>
      <c r="BB273" s="2"/>
      <c r="BC273" s="2"/>
      <c r="BD273" s="2"/>
      <c r="BE273" s="2"/>
      <c r="BF273" s="2"/>
      <c r="BG273" s="2"/>
      <c r="BH273" s="2"/>
      <c r="BI273" s="2"/>
      <c r="BJ273" s="2"/>
      <c r="BK273" s="2"/>
      <c r="BL273" s="2"/>
      <c r="BM273" s="2"/>
      <c r="BN273" s="2"/>
      <c r="BO273" s="2"/>
      <c r="BP273" s="2"/>
      <c r="BQ273" s="2"/>
      <c r="BR273" s="2"/>
      <c r="BS273" s="2"/>
      <c r="BT273" s="2"/>
      <c r="BU273" s="2"/>
      <c r="BV273" s="2"/>
      <c r="BW273" s="2"/>
      <c r="BX273" s="2"/>
      <c r="BY273" s="2"/>
      <c r="BZ273" s="2"/>
      <c r="CA273" s="2"/>
      <c r="CB273" s="2"/>
      <c r="CC273" s="2"/>
      <c r="CD273" s="2"/>
      <c r="CE273" s="2"/>
      <c r="CF273" s="2"/>
      <c r="CG273" s="2"/>
      <c r="CH273" s="2"/>
      <c r="CI273" s="2"/>
      <c r="CJ273" s="2"/>
      <c r="CK273" s="2"/>
      <c r="CL273" s="2"/>
      <c r="CM273" s="2"/>
      <c r="CN273" s="2"/>
      <c r="CO273" s="2"/>
      <c r="CP273" s="2"/>
      <c r="CQ273" s="2"/>
      <c r="CR273" s="2"/>
      <c r="CS273" s="2"/>
      <c r="CT273" s="2"/>
      <c r="CU273" s="2"/>
      <c r="CV273" s="2"/>
      <c r="CW273" s="2"/>
      <c r="CX273" s="2"/>
      <c r="CY273" s="2"/>
      <c r="CZ273" s="2"/>
      <c r="DA273" s="2"/>
      <c r="DB273" s="2"/>
      <c r="DC273" s="2"/>
      <c r="DD273" s="2"/>
      <c r="DE273" s="2"/>
      <c r="DF273" s="2"/>
      <c r="DG273" s="2"/>
      <c r="DH273" s="2"/>
      <c r="DI273" s="2"/>
      <c r="DJ273" s="2"/>
      <c r="DK273" s="2"/>
      <c r="DL273" s="2"/>
      <c r="DM273" s="2"/>
      <c r="DN273" s="2"/>
      <c r="DO273" s="2"/>
      <c r="DP273" s="6">
        <v>1</v>
      </c>
      <c r="DQ273" s="268"/>
      <c r="DR273" s="268"/>
    </row>
    <row r="274" spans="2:122" s="1" customFormat="1" ht="15.75">
      <c r="B274" s="1644"/>
      <c r="C274" s="256"/>
      <c r="D274" s="1645"/>
      <c r="E274" s="1646"/>
      <c r="F274" s="1647"/>
      <c r="G274" s="1648"/>
      <c r="H274" s="1648"/>
      <c r="I274" s="1648"/>
      <c r="J274" s="1649"/>
      <c r="K274" s="1650"/>
      <c r="L274" s="1651"/>
      <c r="M274"/>
      <c r="N274" s="1644"/>
      <c r="O274" s="256"/>
      <c r="P274" s="1645"/>
      <c r="Q274" s="1646"/>
      <c r="R274" s="1647"/>
      <c r="S274" s="1647"/>
      <c r="T274" s="1647"/>
      <c r="U274" s="1648"/>
      <c r="V274" s="1649"/>
      <c r="W274" s="1650"/>
      <c r="X274" s="1651"/>
      <c r="Y274"/>
      <c r="Z274" s="1644"/>
      <c r="AA274" s="256"/>
      <c r="AB274" s="1645"/>
      <c r="AC274" s="1646"/>
      <c r="AD274" s="1647"/>
      <c r="AE274" s="1648"/>
      <c r="AF274" s="1648"/>
      <c r="AG274" s="1648"/>
      <c r="AH274" s="1649"/>
      <c r="AI274" s="1650"/>
      <c r="AJ274" s="1651"/>
      <c r="AK274"/>
      <c r="AL274"/>
      <c r="AM274" s="2"/>
      <c r="AN274" s="2"/>
      <c r="AO274"/>
      <c r="AP274"/>
      <c r="AQ274" s="2"/>
      <c r="AR274" s="2"/>
      <c r="AS274" s="2"/>
      <c r="AT274" s="2"/>
      <c r="AU274" s="2"/>
      <c r="AV274" s="2"/>
      <c r="AW274" s="2"/>
      <c r="AX274" s="2"/>
      <c r="AY274" s="2"/>
      <c r="AZ274" s="2"/>
      <c r="BA274" s="2"/>
      <c r="BB274" s="2"/>
      <c r="BC274" s="2"/>
      <c r="BD274" s="2"/>
      <c r="BE274" s="2"/>
      <c r="BF274" s="2"/>
      <c r="BG274" s="2"/>
      <c r="BH274" s="2"/>
      <c r="BI274" s="2"/>
      <c r="BJ274" s="2"/>
      <c r="BK274" s="2"/>
      <c r="BL274" s="2"/>
      <c r="BM274" s="2"/>
      <c r="BN274" s="2"/>
      <c r="BO274" s="2"/>
      <c r="BP274" s="2"/>
      <c r="BQ274" s="2"/>
      <c r="BR274" s="2"/>
      <c r="BS274" s="2"/>
      <c r="BT274" s="2"/>
      <c r="BU274" s="2"/>
      <c r="BV274" s="2"/>
      <c r="BW274" s="2"/>
      <c r="BX274" s="2"/>
      <c r="BY274" s="2"/>
      <c r="BZ274" s="2"/>
      <c r="CA274" s="2"/>
      <c r="CB274" s="2"/>
      <c r="CC274" s="2"/>
      <c r="CD274" s="2"/>
      <c r="CE274" s="2"/>
      <c r="CF274" s="2"/>
      <c r="CG274" s="2"/>
      <c r="CH274" s="2"/>
      <c r="CI274" s="2"/>
      <c r="CJ274" s="2"/>
      <c r="CK274" s="2"/>
      <c r="CL274" s="2"/>
      <c r="CM274" s="2"/>
      <c r="CN274" s="2"/>
      <c r="CO274" s="2"/>
      <c r="CP274" s="2"/>
      <c r="CQ274" s="2"/>
      <c r="CR274" s="2"/>
      <c r="CS274" s="2"/>
      <c r="CT274" s="2"/>
      <c r="CU274" s="2"/>
      <c r="CV274" s="2"/>
      <c r="CW274" s="2"/>
      <c r="CX274" s="2"/>
      <c r="CY274" s="2"/>
      <c r="CZ274" s="2"/>
      <c r="DA274" s="2"/>
      <c r="DB274" s="2"/>
      <c r="DC274" s="2"/>
      <c r="DD274" s="2"/>
      <c r="DE274" s="2"/>
      <c r="DF274" s="2"/>
      <c r="DG274" s="2"/>
      <c r="DH274" s="2"/>
      <c r="DI274" s="2"/>
      <c r="DJ274" s="2"/>
      <c r="DK274" s="2"/>
      <c r="DL274" s="2"/>
      <c r="DM274" s="2"/>
      <c r="DN274" s="2"/>
      <c r="DO274" s="2"/>
      <c r="DP274" s="6">
        <v>1</v>
      </c>
      <c r="DQ274" s="268"/>
      <c r="DR274" s="268"/>
    </row>
    <row r="275" spans="2:122" s="1" customFormat="1" ht="15.75">
      <c r="B275" s="1644"/>
      <c r="C275" s="256"/>
      <c r="D275" s="1652"/>
      <c r="E275" s="1652"/>
      <c r="F275" s="1645"/>
      <c r="G275" s="1648"/>
      <c r="H275" s="1648"/>
      <c r="I275" s="1648"/>
      <c r="J275" s="1649"/>
      <c r="K275" s="1650"/>
      <c r="L275" s="1653"/>
      <c r="M275"/>
      <c r="N275" s="1644"/>
      <c r="O275" s="256"/>
      <c r="P275" s="1652"/>
      <c r="Q275" s="1652"/>
      <c r="R275" s="1645"/>
      <c r="S275" s="1645"/>
      <c r="T275" s="1645"/>
      <c r="U275" s="1648"/>
      <c r="V275" s="1649"/>
      <c r="W275" s="1650"/>
      <c r="X275" s="1653"/>
      <c r="Y275"/>
      <c r="Z275" s="1644"/>
      <c r="AA275" s="256"/>
      <c r="AB275" s="1652"/>
      <c r="AC275" s="1652"/>
      <c r="AD275" s="1645"/>
      <c r="AE275" s="1648"/>
      <c r="AF275" s="1648"/>
      <c r="AG275" s="1648"/>
      <c r="AH275" s="1649"/>
      <c r="AI275" s="1650"/>
      <c r="AJ275" s="1653"/>
      <c r="AK275"/>
      <c r="AL275"/>
      <c r="AM275" s="2"/>
      <c r="AN275" s="2"/>
      <c r="AO275"/>
      <c r="AP275"/>
      <c r="AQ275" s="2"/>
      <c r="AR275" s="2"/>
      <c r="AS275" s="2"/>
      <c r="AT275" s="2"/>
      <c r="AU275" s="2"/>
      <c r="AV275" s="2"/>
      <c r="AW275" s="2"/>
      <c r="AX275" s="2"/>
      <c r="AY275" s="2"/>
      <c r="AZ275" s="2"/>
      <c r="BA275" s="2"/>
      <c r="BB275" s="2"/>
      <c r="BC275" s="2"/>
      <c r="BD275" s="2"/>
      <c r="BE275" s="2"/>
      <c r="BF275" s="2"/>
      <c r="BG275" s="2"/>
      <c r="BH275" s="2"/>
      <c r="BI275" s="2"/>
      <c r="BJ275" s="2"/>
      <c r="BK275" s="2"/>
      <c r="BL275" s="2"/>
      <c r="BM275" s="2"/>
      <c r="BN275" s="2"/>
      <c r="BO275" s="2"/>
      <c r="BP275" s="2"/>
      <c r="BQ275" s="2"/>
      <c r="BR275" s="2"/>
      <c r="BS275" s="2"/>
      <c r="BT275" s="2"/>
      <c r="BU275" s="2"/>
      <c r="BV275" s="2"/>
      <c r="BW275" s="2"/>
      <c r="BX275" s="2"/>
      <c r="BY275" s="2"/>
      <c r="BZ275" s="2"/>
      <c r="CA275" s="2"/>
      <c r="CB275" s="2"/>
      <c r="CC275" s="2"/>
      <c r="CD275" s="2"/>
      <c r="CE275" s="2"/>
      <c r="CF275" s="2"/>
      <c r="CG275" s="2"/>
      <c r="CH275" s="2"/>
      <c r="CI275" s="2"/>
      <c r="CJ275" s="2"/>
      <c r="CK275" s="2"/>
      <c r="CL275" s="2"/>
      <c r="CM275" s="2"/>
      <c r="CN275" s="2"/>
      <c r="CO275" s="2"/>
      <c r="CP275" s="2"/>
      <c r="CQ275" s="2"/>
      <c r="CR275" s="2"/>
      <c r="CS275" s="2"/>
      <c r="CT275" s="2"/>
      <c r="CU275" s="2"/>
      <c r="CV275" s="2"/>
      <c r="CW275" s="2"/>
      <c r="CX275" s="2"/>
      <c r="CY275" s="2"/>
      <c r="CZ275" s="2"/>
      <c r="DA275" s="2"/>
      <c r="DB275" s="2"/>
      <c r="DC275" s="2"/>
      <c r="DD275" s="2"/>
      <c r="DE275" s="2"/>
      <c r="DF275" s="2"/>
      <c r="DG275" s="2"/>
      <c r="DH275" s="2"/>
      <c r="DI275" s="2"/>
      <c r="DJ275" s="2"/>
      <c r="DK275" s="2"/>
      <c r="DL275" s="2"/>
      <c r="DM275" s="2"/>
      <c r="DN275" s="2"/>
      <c r="DO275" s="2"/>
      <c r="DP275" s="6">
        <v>1</v>
      </c>
      <c r="DQ275" s="268"/>
      <c r="DR275" s="268"/>
    </row>
    <row r="276" spans="2:122" s="1" customFormat="1" ht="16.5" customHeight="1">
      <c r="B276" s="1644"/>
      <c r="C276" s="256"/>
      <c r="D276" s="1645"/>
      <c r="E276" s="1646"/>
      <c r="F276" s="1647"/>
      <c r="G276" s="1648"/>
      <c r="H276" s="1648"/>
      <c r="I276" s="1648"/>
      <c r="J276" s="1649"/>
      <c r="K276" s="1650"/>
      <c r="L276" s="1651"/>
      <c r="M276"/>
      <c r="N276" s="1644"/>
      <c r="O276" s="256"/>
      <c r="P276" s="1645"/>
      <c r="Q276" s="1646"/>
      <c r="R276" s="1647"/>
      <c r="S276" s="1647"/>
      <c r="T276" s="1647"/>
      <c r="U276" s="1648"/>
      <c r="V276" s="1649"/>
      <c r="W276" s="1650"/>
      <c r="X276" s="1651"/>
      <c r="Y276"/>
      <c r="Z276" s="1644"/>
      <c r="AA276" s="256"/>
      <c r="AB276" s="1645"/>
      <c r="AC276" s="1646"/>
      <c r="AD276" s="1647"/>
      <c r="AE276" s="1648"/>
      <c r="AF276" s="1648"/>
      <c r="AG276" s="1648"/>
      <c r="AH276" s="1649"/>
      <c r="AI276" s="1650"/>
      <c r="AJ276" s="1651"/>
      <c r="AK276"/>
      <c r="AL276"/>
      <c r="AM276" s="2"/>
      <c r="AN276" s="2"/>
      <c r="AO276"/>
      <c r="AP276"/>
      <c r="AQ276" s="2"/>
      <c r="AR276" s="2"/>
      <c r="AS276" s="2"/>
      <c r="AT276" s="2"/>
      <c r="AU276" s="2"/>
      <c r="AV276" s="2"/>
      <c r="AW276" s="2"/>
      <c r="AX276" s="2"/>
      <c r="AY276" s="2"/>
      <c r="AZ276" s="2"/>
      <c r="BA276" s="2"/>
      <c r="BB276" s="2"/>
      <c r="BC276" s="2"/>
      <c r="BD276" s="2"/>
      <c r="BE276" s="2"/>
      <c r="BF276" s="2"/>
      <c r="BG276" s="2"/>
      <c r="BH276" s="2"/>
      <c r="BI276" s="2"/>
      <c r="BJ276" s="2"/>
      <c r="BK276" s="2"/>
      <c r="BL276" s="2"/>
      <c r="BM276" s="2"/>
      <c r="BN276" s="2"/>
      <c r="BO276" s="2"/>
      <c r="BP276" s="2"/>
      <c r="BQ276" s="2"/>
      <c r="BR276" s="2"/>
      <c r="BS276" s="2"/>
      <c r="BT276" s="2"/>
      <c r="BU276" s="2"/>
      <c r="BV276" s="2"/>
      <c r="BW276" s="2"/>
      <c r="BX276" s="2"/>
      <c r="BY276" s="2"/>
      <c r="BZ276" s="2"/>
      <c r="CA276" s="2"/>
      <c r="CB276" s="2"/>
      <c r="CC276" s="2"/>
      <c r="CD276" s="2"/>
      <c r="CE276" s="2"/>
      <c r="CF276" s="2"/>
      <c r="CG276" s="2"/>
      <c r="CH276" s="2"/>
      <c r="CI276" s="2"/>
      <c r="CJ276" s="2"/>
      <c r="CK276" s="2"/>
      <c r="CL276" s="2"/>
      <c r="CM276" s="2"/>
      <c r="CN276" s="2"/>
      <c r="CO276" s="2"/>
      <c r="CP276" s="2"/>
      <c r="CQ276" s="2"/>
      <c r="CR276" s="2"/>
      <c r="CS276" s="2"/>
      <c r="CT276" s="2"/>
      <c r="CU276" s="2"/>
      <c r="CV276" s="2"/>
      <c r="CW276" s="2"/>
      <c r="CX276" s="2"/>
      <c r="CY276" s="2"/>
      <c r="CZ276" s="2"/>
      <c r="DA276" s="2"/>
      <c r="DB276" s="2"/>
      <c r="DC276" s="2"/>
      <c r="DD276" s="2"/>
      <c r="DE276" s="2"/>
      <c r="DF276" s="2"/>
      <c r="DG276" s="2"/>
      <c r="DH276" s="2"/>
      <c r="DI276" s="2"/>
      <c r="DJ276" s="2"/>
      <c r="DK276" s="2"/>
      <c r="DL276" s="2"/>
      <c r="DM276" s="2"/>
      <c r="DN276" s="2"/>
      <c r="DO276" s="2"/>
      <c r="DP276" s="6">
        <v>1</v>
      </c>
      <c r="DQ276" s="268"/>
      <c r="DR276" s="268"/>
    </row>
    <row r="277" spans="2:122" s="1" customFormat="1" ht="15.75" customHeight="1">
      <c r="B277" s="1644"/>
      <c r="C277" s="256"/>
      <c r="D277" s="1652"/>
      <c r="E277" s="1652"/>
      <c r="F277" s="1645"/>
      <c r="G277" s="1648"/>
      <c r="H277" s="1648"/>
      <c r="I277" s="1648"/>
      <c r="J277" s="1649"/>
      <c r="K277" s="1650"/>
      <c r="L277" s="1653"/>
      <c r="M277"/>
      <c r="N277" s="1644"/>
      <c r="O277" s="256"/>
      <c r="P277" s="1652"/>
      <c r="Q277" s="1652"/>
      <c r="R277" s="1645"/>
      <c r="S277" s="1645"/>
      <c r="T277" s="1645"/>
      <c r="U277" s="1648"/>
      <c r="V277" s="1649"/>
      <c r="W277" s="1650"/>
      <c r="X277" s="1653"/>
      <c r="Y277"/>
      <c r="Z277" s="1644"/>
      <c r="AA277" s="256"/>
      <c r="AB277" s="1652"/>
      <c r="AC277" s="1652"/>
      <c r="AD277" s="1645"/>
      <c r="AE277" s="1648"/>
      <c r="AF277" s="1648"/>
      <c r="AG277" s="1648"/>
      <c r="AH277" s="1649"/>
      <c r="AI277" s="1650"/>
      <c r="AJ277" s="1653"/>
      <c r="AK277"/>
      <c r="AL277"/>
      <c r="AM277" s="2"/>
      <c r="AN277" s="2"/>
      <c r="AO277"/>
      <c r="AP277"/>
      <c r="AQ277" s="2"/>
      <c r="AR277" s="2"/>
      <c r="AS277" s="2"/>
      <c r="AT277" s="2"/>
      <c r="AU277" s="2"/>
      <c r="AV277" s="2"/>
      <c r="AW277" s="2"/>
      <c r="AX277" s="2"/>
      <c r="AY277" s="2"/>
      <c r="AZ277" s="2"/>
      <c r="BA277" s="2"/>
      <c r="BB277" s="2"/>
      <c r="BC277" s="2"/>
      <c r="BD277" s="2"/>
      <c r="BE277" s="2"/>
      <c r="BF277" s="2"/>
      <c r="BG277" s="2"/>
      <c r="BH277" s="2"/>
      <c r="BI277" s="2"/>
      <c r="BJ277" s="2"/>
      <c r="BK277" s="2"/>
      <c r="BL277" s="2"/>
      <c r="BM277" s="2"/>
      <c r="BN277" s="2"/>
      <c r="BO277" s="2"/>
      <c r="BP277" s="2"/>
      <c r="BQ277" s="2"/>
      <c r="BR277" s="2"/>
      <c r="BS277" s="2"/>
      <c r="BT277" s="2"/>
      <c r="BU277" s="2"/>
      <c r="BV277" s="2"/>
      <c r="BW277" s="2"/>
      <c r="BX277" s="2"/>
      <c r="BY277" s="2"/>
      <c r="BZ277" s="2"/>
      <c r="CA277" s="2"/>
      <c r="CB277" s="2"/>
      <c r="CC277" s="2"/>
      <c r="CD277" s="2"/>
      <c r="CE277" s="2"/>
      <c r="CF277" s="2"/>
      <c r="CG277" s="2"/>
      <c r="CH277" s="2"/>
      <c r="CI277" s="2"/>
      <c r="CJ277" s="2"/>
      <c r="CK277" s="2"/>
      <c r="CL277" s="2"/>
      <c r="CM277" s="2"/>
      <c r="CN277" s="2"/>
      <c r="CO277" s="2"/>
      <c r="CP277" s="2"/>
      <c r="CQ277" s="2"/>
      <c r="CR277" s="2"/>
      <c r="CS277" s="2"/>
      <c r="CT277" s="2"/>
      <c r="CU277" s="2"/>
      <c r="CV277" s="2"/>
      <c r="CW277" s="2"/>
      <c r="CX277" s="2"/>
      <c r="CY277" s="2"/>
      <c r="CZ277" s="2"/>
      <c r="DA277" s="2"/>
      <c r="DB277" s="2"/>
      <c r="DC277" s="2"/>
      <c r="DD277" s="2"/>
      <c r="DE277" s="2"/>
      <c r="DF277" s="2"/>
      <c r="DG277" s="2"/>
      <c r="DH277" s="2"/>
      <c r="DI277" s="2"/>
      <c r="DJ277" s="2"/>
      <c r="DK277" s="2"/>
      <c r="DL277" s="2"/>
      <c r="DM277" s="2"/>
      <c r="DN277" s="2"/>
      <c r="DO277" s="2"/>
      <c r="DP277" s="6">
        <v>1</v>
      </c>
      <c r="DQ277" s="268"/>
      <c r="DR277" s="268"/>
    </row>
    <row r="278" spans="2:122" s="1" customFormat="1" ht="15.75" customHeight="1">
      <c r="B278" s="1644"/>
      <c r="C278" s="256"/>
      <c r="D278" s="1645"/>
      <c r="E278" s="1646"/>
      <c r="F278" s="1647"/>
      <c r="G278" s="1648"/>
      <c r="H278" s="1648"/>
      <c r="I278" s="1648"/>
      <c r="J278" s="1649"/>
      <c r="K278" s="1650"/>
      <c r="L278" s="1651"/>
      <c r="M278"/>
      <c r="N278" s="1644"/>
      <c r="O278" s="256"/>
      <c r="P278" s="1645"/>
      <c r="Q278" s="1646"/>
      <c r="R278" s="1647"/>
      <c r="S278" s="1647"/>
      <c r="T278" s="1647"/>
      <c r="U278" s="1648"/>
      <c r="V278" s="1649"/>
      <c r="W278" s="1650"/>
      <c r="X278" s="1651"/>
      <c r="Y278"/>
      <c r="Z278" s="1644"/>
      <c r="AA278" s="256"/>
      <c r="AB278" s="1645"/>
      <c r="AC278" s="1646"/>
      <c r="AD278" s="1647"/>
      <c r="AE278" s="1648"/>
      <c r="AF278" s="1648"/>
      <c r="AG278" s="1648"/>
      <c r="AH278" s="1649"/>
      <c r="AI278" s="1650"/>
      <c r="AJ278" s="1651"/>
      <c r="AK278"/>
      <c r="AL278"/>
      <c r="AM278" s="2"/>
      <c r="AN278" s="2"/>
      <c r="AO278"/>
      <c r="AP278"/>
      <c r="AQ278" s="2"/>
      <c r="AR278" s="2"/>
      <c r="AS278" s="2"/>
      <c r="AT278" s="2"/>
      <c r="AU278" s="2"/>
      <c r="AV278" s="2"/>
      <c r="AW278" s="2"/>
      <c r="AX278" s="2"/>
      <c r="AY278" s="2"/>
      <c r="AZ278" s="2"/>
      <c r="BA278" s="2"/>
      <c r="BB278" s="2"/>
      <c r="BC278" s="2"/>
      <c r="BD278" s="2"/>
      <c r="BE278" s="2"/>
      <c r="BF278" s="2"/>
      <c r="BG278" s="2"/>
      <c r="BH278" s="2"/>
      <c r="BI278" s="2"/>
      <c r="BJ278" s="2"/>
      <c r="BK278" s="2"/>
      <c r="BL278" s="2"/>
      <c r="BM278" s="2"/>
      <c r="BN278" s="2"/>
      <c r="BO278" s="2"/>
      <c r="BP278" s="2"/>
      <c r="BQ278" s="2"/>
      <c r="BR278" s="2"/>
      <c r="BS278" s="2"/>
      <c r="BT278" s="2"/>
      <c r="BU278" s="2"/>
      <c r="BV278" s="2"/>
      <c r="BW278" s="2"/>
      <c r="BX278" s="2"/>
      <c r="BY278" s="2"/>
      <c r="BZ278" s="2"/>
      <c r="CA278" s="2"/>
      <c r="CB278" s="2"/>
      <c r="CC278" s="2"/>
      <c r="CD278" s="2"/>
      <c r="CE278" s="2"/>
      <c r="CF278" s="2"/>
      <c r="CG278" s="2"/>
      <c r="CH278" s="2"/>
      <c r="CI278" s="2"/>
      <c r="CJ278" s="2"/>
      <c r="CK278" s="2"/>
      <c r="CL278" s="2"/>
      <c r="CM278" s="2"/>
      <c r="CN278" s="2"/>
      <c r="CO278" s="2"/>
      <c r="CP278" s="2"/>
      <c r="CQ278" s="2"/>
      <c r="CR278" s="2"/>
      <c r="CS278" s="2"/>
      <c r="CT278" s="2"/>
      <c r="CU278" s="2"/>
      <c r="CV278" s="2"/>
      <c r="CW278" s="2"/>
      <c r="CX278" s="2"/>
      <c r="CY278" s="2"/>
      <c r="CZ278" s="2"/>
      <c r="DA278" s="2"/>
      <c r="DB278" s="2"/>
      <c r="DC278" s="2"/>
      <c r="DD278" s="2"/>
      <c r="DE278" s="2"/>
      <c r="DF278" s="2"/>
      <c r="DG278" s="2"/>
      <c r="DH278" s="2"/>
      <c r="DI278" s="2"/>
      <c r="DJ278" s="2"/>
      <c r="DK278" s="2"/>
      <c r="DL278" s="2"/>
      <c r="DM278" s="2"/>
      <c r="DN278" s="2"/>
      <c r="DO278" s="2"/>
      <c r="DP278" s="6">
        <v>1</v>
      </c>
      <c r="DQ278" s="268"/>
      <c r="DR278" s="268"/>
    </row>
    <row r="279" spans="2:122" s="1" customFormat="1" ht="15.75" customHeight="1">
      <c r="B279" s="1644"/>
      <c r="C279" s="256"/>
      <c r="D279" s="1652"/>
      <c r="E279" s="1652"/>
      <c r="F279" s="1645"/>
      <c r="G279" s="1648"/>
      <c r="H279" s="1648"/>
      <c r="I279" s="1648"/>
      <c r="J279" s="1649"/>
      <c r="K279" s="1650"/>
      <c r="L279" s="1653"/>
      <c r="M279"/>
      <c r="N279" s="1644"/>
      <c r="O279" s="256"/>
      <c r="P279" s="1652"/>
      <c r="Q279" s="1652"/>
      <c r="R279" s="1645"/>
      <c r="S279" s="1645"/>
      <c r="T279" s="1645"/>
      <c r="U279" s="1648"/>
      <c r="V279" s="1649"/>
      <c r="W279" s="1650"/>
      <c r="X279" s="1653"/>
      <c r="Y279"/>
      <c r="Z279" s="1644"/>
      <c r="AA279" s="256"/>
      <c r="AB279" s="1652"/>
      <c r="AC279" s="1652"/>
      <c r="AD279" s="1645"/>
      <c r="AE279" s="1648"/>
      <c r="AF279" s="1648"/>
      <c r="AG279" s="1648"/>
      <c r="AH279" s="1649"/>
      <c r="AI279" s="1650"/>
      <c r="AJ279" s="1653"/>
      <c r="AK279"/>
      <c r="AL279"/>
      <c r="AM279" s="2"/>
      <c r="AN279" s="2"/>
      <c r="AO279"/>
      <c r="AP279"/>
      <c r="AQ279" s="2"/>
      <c r="AR279" s="2"/>
      <c r="AS279" s="2"/>
      <c r="AT279" s="2"/>
      <c r="AU279" s="2"/>
      <c r="AV279" s="2"/>
      <c r="AW279" s="2"/>
      <c r="AX279" s="2"/>
      <c r="AY279" s="2"/>
      <c r="AZ279" s="2"/>
      <c r="BA279" s="2"/>
      <c r="BB279" s="2"/>
      <c r="BC279" s="2"/>
      <c r="BD279" s="2"/>
      <c r="BE279" s="2"/>
      <c r="BF279" s="2"/>
      <c r="BG279" s="2"/>
      <c r="BH279" s="2"/>
      <c r="BI279" s="2"/>
      <c r="BJ279" s="2"/>
      <c r="BK279" s="2"/>
      <c r="BL279" s="2"/>
      <c r="BM279" s="2"/>
      <c r="BN279" s="2"/>
      <c r="BO279" s="2"/>
      <c r="BP279" s="2"/>
      <c r="BQ279" s="2"/>
      <c r="BR279" s="2"/>
      <c r="BS279" s="2"/>
      <c r="BT279" s="2"/>
      <c r="BU279" s="2"/>
      <c r="BV279" s="2"/>
      <c r="BW279" s="2"/>
      <c r="BX279" s="2"/>
      <c r="BY279" s="2"/>
      <c r="BZ279" s="2"/>
      <c r="CA279" s="2"/>
      <c r="CB279" s="2"/>
      <c r="CC279" s="2"/>
      <c r="CD279" s="2"/>
      <c r="CE279" s="2"/>
      <c r="CF279" s="2"/>
      <c r="CG279" s="2"/>
      <c r="CH279" s="2"/>
      <c r="CI279" s="2"/>
      <c r="CJ279" s="2"/>
      <c r="CK279" s="2"/>
      <c r="CL279" s="2"/>
      <c r="CM279" s="2"/>
      <c r="CN279" s="2"/>
      <c r="CO279" s="2"/>
      <c r="CP279" s="2"/>
      <c r="CQ279" s="2"/>
      <c r="CR279" s="2"/>
      <c r="CS279" s="2"/>
      <c r="CT279" s="2"/>
      <c r="CU279" s="2"/>
      <c r="CV279" s="2"/>
      <c r="CW279" s="2"/>
      <c r="CX279" s="2"/>
      <c r="CY279" s="2"/>
      <c r="CZ279" s="2"/>
      <c r="DA279" s="2"/>
      <c r="DB279" s="2"/>
      <c r="DC279" s="2"/>
      <c r="DD279" s="2"/>
      <c r="DE279" s="2"/>
      <c r="DF279" s="2"/>
      <c r="DG279" s="2"/>
      <c r="DH279" s="2"/>
      <c r="DI279" s="2"/>
      <c r="DJ279" s="2"/>
      <c r="DK279" s="2"/>
      <c r="DL279" s="2"/>
      <c r="DM279" s="2"/>
      <c r="DN279" s="2"/>
      <c r="DO279" s="2"/>
      <c r="DP279" s="6">
        <v>1</v>
      </c>
      <c r="DQ279" s="268"/>
      <c r="DR279" s="268"/>
    </row>
    <row r="280" spans="2:122" s="1" customFormat="1" ht="15" customHeight="1">
      <c r="B280" s="1644"/>
      <c r="C280" s="256"/>
      <c r="D280" s="1645"/>
      <c r="E280" s="1646"/>
      <c r="F280" s="1647"/>
      <c r="G280" s="1648"/>
      <c r="H280" s="1648"/>
      <c r="I280" s="1648"/>
      <c r="J280" s="1649"/>
      <c r="K280" s="1650"/>
      <c r="L280" s="1651"/>
      <c r="M280"/>
      <c r="N280" s="1644"/>
      <c r="O280" s="256"/>
      <c r="P280" s="1645"/>
      <c r="Q280" s="1646"/>
      <c r="R280" s="1647"/>
      <c r="S280" s="1647"/>
      <c r="T280" s="1647"/>
      <c r="U280" s="1648"/>
      <c r="V280" s="1649"/>
      <c r="W280" s="1650"/>
      <c r="X280" s="1651"/>
      <c r="Y280"/>
      <c r="Z280" s="1644"/>
      <c r="AA280" s="256"/>
      <c r="AB280" s="1645"/>
      <c r="AC280" s="1646"/>
      <c r="AD280" s="1647"/>
      <c r="AE280" s="1648"/>
      <c r="AF280" s="1648"/>
      <c r="AG280" s="1648"/>
      <c r="AH280" s="1649"/>
      <c r="AI280" s="1650"/>
      <c r="AJ280" s="1651"/>
      <c r="AK280"/>
      <c r="AL280"/>
      <c r="AM280" s="2"/>
      <c r="AN280" s="2"/>
      <c r="AO280"/>
      <c r="AP280"/>
      <c r="AQ280" s="2"/>
      <c r="AR280" s="2"/>
      <c r="AS280" s="2"/>
      <c r="AT280" s="2"/>
      <c r="AU280" s="2"/>
      <c r="AV280" s="2"/>
      <c r="AW280" s="2"/>
      <c r="AX280" s="2"/>
      <c r="AY280" s="2"/>
      <c r="AZ280" s="2"/>
      <c r="BA280" s="2"/>
      <c r="BB280" s="2"/>
      <c r="BC280" s="2"/>
      <c r="BD280" s="2"/>
      <c r="BE280" s="2"/>
      <c r="BF280" s="2"/>
      <c r="BG280" s="2"/>
      <c r="BH280" s="2"/>
      <c r="BI280" s="2"/>
      <c r="BJ280" s="2"/>
      <c r="BK280" s="2"/>
      <c r="BL280" s="2"/>
      <c r="BM280" s="2"/>
      <c r="BN280" s="2"/>
      <c r="BO280" s="2"/>
      <c r="BP280" s="2"/>
      <c r="BQ280" s="2"/>
      <c r="BR280" s="2"/>
      <c r="BS280" s="2"/>
      <c r="BT280" s="2"/>
      <c r="BU280" s="2"/>
      <c r="BV280" s="2"/>
      <c r="BW280" s="2"/>
      <c r="BX280" s="2"/>
      <c r="BY280" s="2"/>
      <c r="BZ280" s="2"/>
      <c r="CA280" s="2"/>
      <c r="CB280" s="2"/>
      <c r="CC280" s="2"/>
      <c r="CD280" s="2"/>
      <c r="CE280" s="2"/>
      <c r="CF280" s="2"/>
      <c r="CG280" s="2"/>
      <c r="CH280" s="2"/>
      <c r="CI280" s="2"/>
      <c r="CJ280" s="2"/>
      <c r="CK280" s="2"/>
      <c r="CL280" s="2"/>
      <c r="CM280" s="2"/>
      <c r="CN280" s="2"/>
      <c r="CO280" s="2"/>
      <c r="CP280" s="2"/>
      <c r="CQ280" s="2"/>
      <c r="CR280" s="2"/>
      <c r="CS280" s="2"/>
      <c r="CT280" s="2"/>
      <c r="CU280" s="2"/>
      <c r="CV280" s="2"/>
      <c r="CW280" s="2"/>
      <c r="CX280" s="2"/>
      <c r="CY280" s="2"/>
      <c r="CZ280" s="2"/>
      <c r="DA280" s="2"/>
      <c r="DB280" s="2"/>
      <c r="DC280" s="2"/>
      <c r="DD280" s="2"/>
      <c r="DE280" s="2"/>
      <c r="DF280" s="2"/>
      <c r="DG280" s="2"/>
      <c r="DH280" s="2"/>
      <c r="DI280" s="2"/>
      <c r="DJ280" s="2"/>
      <c r="DK280" s="2"/>
      <c r="DL280" s="2"/>
      <c r="DM280" s="2"/>
      <c r="DN280" s="2"/>
      <c r="DO280" s="2"/>
      <c r="DP280" s="6">
        <v>1</v>
      </c>
      <c r="DQ280" s="268"/>
      <c r="DR280" s="268"/>
    </row>
    <row r="281" spans="2:122" s="1" customFormat="1" ht="15.75">
      <c r="B281" s="1644"/>
      <c r="C281" s="256"/>
      <c r="D281" s="1652"/>
      <c r="E281" s="1652"/>
      <c r="F281" s="1645"/>
      <c r="G281" s="1648"/>
      <c r="H281" s="1648"/>
      <c r="I281" s="1648"/>
      <c r="J281" s="1649"/>
      <c r="K281" s="1650"/>
      <c r="L281" s="1653"/>
      <c r="M281"/>
      <c r="N281" s="1644"/>
      <c r="O281" s="256"/>
      <c r="P281" s="1652"/>
      <c r="Q281" s="1652"/>
      <c r="R281" s="1645"/>
      <c r="S281" s="1645"/>
      <c r="T281" s="1645"/>
      <c r="U281" s="1648"/>
      <c r="V281" s="1649"/>
      <c r="W281" s="1650"/>
      <c r="X281" s="1653"/>
      <c r="Y281"/>
      <c r="Z281" s="1644"/>
      <c r="AA281" s="256"/>
      <c r="AB281" s="1652"/>
      <c r="AC281" s="1652"/>
      <c r="AD281" s="1645"/>
      <c r="AE281" s="1648"/>
      <c r="AF281" s="1648"/>
      <c r="AG281" s="1648"/>
      <c r="AH281" s="1649"/>
      <c r="AI281" s="1650"/>
      <c r="AJ281" s="1653"/>
      <c r="AK281"/>
      <c r="AL281"/>
      <c r="AM281" s="2"/>
      <c r="AN281" s="2"/>
      <c r="AO281"/>
      <c r="AP281"/>
      <c r="AQ281" s="2"/>
      <c r="AR281" s="2"/>
      <c r="AS281" s="2"/>
      <c r="AT281" s="2"/>
      <c r="AU281" s="2"/>
      <c r="AV281" s="2"/>
      <c r="AW281" s="2"/>
      <c r="AX281" s="2"/>
      <c r="AY281" s="2"/>
      <c r="AZ281" s="2"/>
      <c r="BA281" s="2"/>
      <c r="BB281" s="2"/>
      <c r="BC281" s="2"/>
      <c r="BD281" s="2"/>
      <c r="BE281" s="2"/>
      <c r="BF281" s="2"/>
      <c r="BG281" s="2"/>
      <c r="BH281" s="2"/>
      <c r="BI281" s="2"/>
      <c r="BJ281" s="2"/>
      <c r="BK281" s="2"/>
      <c r="BL281" s="2"/>
      <c r="BM281" s="2"/>
      <c r="BN281" s="2"/>
      <c r="BO281" s="2"/>
      <c r="BP281" s="2"/>
      <c r="BQ281" s="2"/>
      <c r="BR281" s="2"/>
      <c r="BS281" s="2"/>
      <c r="BT281" s="2"/>
      <c r="BU281" s="2"/>
      <c r="BV281" s="2"/>
      <c r="BW281" s="2"/>
      <c r="BX281" s="2"/>
      <c r="BY281" s="2"/>
      <c r="BZ281" s="2"/>
      <c r="CA281" s="2"/>
      <c r="CB281" s="2"/>
      <c r="CC281" s="2"/>
      <c r="CD281" s="2"/>
      <c r="CE281" s="2"/>
      <c r="CF281" s="2"/>
      <c r="CG281" s="2"/>
      <c r="CH281" s="2"/>
      <c r="CI281" s="2"/>
      <c r="CJ281" s="2"/>
      <c r="CK281" s="2"/>
      <c r="CL281" s="2"/>
      <c r="CM281" s="2"/>
      <c r="CN281" s="2"/>
      <c r="CO281" s="2"/>
      <c r="CP281" s="2"/>
      <c r="CQ281" s="2"/>
      <c r="CR281" s="2"/>
      <c r="CS281" s="2"/>
      <c r="CT281" s="2"/>
      <c r="CU281" s="2"/>
      <c r="CV281" s="2"/>
      <c r="CW281" s="2"/>
      <c r="CX281" s="2"/>
      <c r="CY281" s="2"/>
      <c r="CZ281" s="2"/>
      <c r="DA281" s="2"/>
      <c r="DB281" s="2"/>
      <c r="DC281" s="2"/>
      <c r="DD281" s="2"/>
      <c r="DE281" s="2"/>
      <c r="DF281" s="2"/>
      <c r="DG281" s="2"/>
      <c r="DH281" s="2"/>
      <c r="DI281" s="2"/>
      <c r="DJ281" s="2"/>
      <c r="DK281" s="2"/>
      <c r="DL281" s="2"/>
      <c r="DM281" s="2"/>
      <c r="DN281" s="2"/>
      <c r="DO281" s="2"/>
      <c r="DP281" s="6">
        <v>1</v>
      </c>
      <c r="DQ281" s="268"/>
      <c r="DR281" s="268"/>
    </row>
    <row r="282" spans="2:122" s="1" customFormat="1" ht="15.75">
      <c r="B282" s="1644"/>
      <c r="C282" s="256"/>
      <c r="D282" s="1645"/>
      <c r="E282" s="1646"/>
      <c r="F282" s="1647"/>
      <c r="G282" s="1648"/>
      <c r="H282" s="1648"/>
      <c r="I282" s="1648"/>
      <c r="J282" s="1649"/>
      <c r="K282" s="1650"/>
      <c r="L282" s="1651"/>
      <c r="M282"/>
      <c r="N282" s="1644"/>
      <c r="O282" s="256"/>
      <c r="P282" s="1645"/>
      <c r="Q282" s="1646"/>
      <c r="R282" s="1647"/>
      <c r="S282" s="1647"/>
      <c r="T282" s="1647"/>
      <c r="U282" s="1648"/>
      <c r="V282" s="1649"/>
      <c r="W282" s="1650"/>
      <c r="X282" s="1651"/>
      <c r="Y282"/>
      <c r="Z282" s="1644"/>
      <c r="AA282" s="256"/>
      <c r="AB282" s="1645"/>
      <c r="AC282" s="1646"/>
      <c r="AD282" s="1647"/>
      <c r="AE282" s="1648"/>
      <c r="AF282" s="1648"/>
      <c r="AG282" s="1648"/>
      <c r="AH282" s="1649"/>
      <c r="AI282" s="1650"/>
      <c r="AJ282" s="1651"/>
      <c r="AK282"/>
      <c r="AL282"/>
      <c r="AM282" s="2"/>
      <c r="AN282" s="2"/>
      <c r="AO282"/>
      <c r="AP282"/>
      <c r="AQ282" s="2"/>
      <c r="AR282" s="2"/>
      <c r="AS282" s="2"/>
      <c r="AT282" s="2"/>
      <c r="AU282" s="2"/>
      <c r="AV282" s="2"/>
      <c r="AW282" s="2"/>
      <c r="AX282" s="2"/>
      <c r="AY282" s="2"/>
      <c r="AZ282" s="2"/>
      <c r="BA282" s="2"/>
      <c r="BB282" s="2"/>
      <c r="BC282" s="2"/>
      <c r="BD282" s="2"/>
      <c r="BE282" s="2"/>
      <c r="BF282" s="2"/>
      <c r="BG282" s="2"/>
      <c r="BH282" s="2"/>
      <c r="BI282" s="2"/>
      <c r="BJ282" s="2"/>
      <c r="BK282" s="2"/>
      <c r="BL282" s="2"/>
      <c r="BM282" s="2"/>
      <c r="BN282" s="2"/>
      <c r="BO282" s="2"/>
      <c r="BP282" s="2"/>
      <c r="BQ282" s="2"/>
      <c r="BR282" s="2"/>
      <c r="BS282" s="2"/>
      <c r="BT282" s="2"/>
      <c r="BU282" s="2"/>
      <c r="BV282" s="2"/>
      <c r="BW282" s="2"/>
      <c r="BX282" s="2"/>
      <c r="BY282" s="2"/>
      <c r="BZ282" s="2"/>
      <c r="CA282" s="2"/>
      <c r="CB282" s="2"/>
      <c r="CC282" s="2"/>
      <c r="CD282" s="2"/>
      <c r="CE282" s="2"/>
      <c r="CF282" s="2"/>
      <c r="CG282" s="2"/>
      <c r="CH282" s="2"/>
      <c r="CI282" s="2"/>
      <c r="CJ282" s="2"/>
      <c r="CK282" s="2"/>
      <c r="CL282" s="2"/>
      <c r="CM282" s="2"/>
      <c r="CN282" s="2"/>
      <c r="CO282" s="2"/>
      <c r="CP282" s="2"/>
      <c r="CQ282" s="2"/>
      <c r="CR282" s="2"/>
      <c r="CS282" s="2"/>
      <c r="CT282" s="2"/>
      <c r="CU282" s="2"/>
      <c r="CV282" s="2"/>
      <c r="CW282" s="2"/>
      <c r="CX282" s="2"/>
      <c r="CY282" s="2"/>
      <c r="CZ282" s="2"/>
      <c r="DA282" s="2"/>
      <c r="DB282" s="2"/>
      <c r="DC282" s="2"/>
      <c r="DD282" s="2"/>
      <c r="DE282" s="2"/>
      <c r="DF282" s="2"/>
      <c r="DG282" s="2"/>
      <c r="DH282" s="2"/>
      <c r="DI282" s="2"/>
      <c r="DJ282" s="2"/>
      <c r="DK282" s="2"/>
      <c r="DL282" s="2"/>
      <c r="DM282" s="2"/>
      <c r="DN282" s="2"/>
      <c r="DO282" s="2"/>
      <c r="DP282" s="6">
        <v>1</v>
      </c>
      <c r="DQ282" s="268"/>
      <c r="DR282" s="268"/>
    </row>
    <row r="283" spans="2:122" s="1" customFormat="1" ht="15.75">
      <c r="B283" s="1644"/>
      <c r="C283" s="256"/>
      <c r="D283" s="1652"/>
      <c r="E283" s="1652"/>
      <c r="F283" s="1645"/>
      <c r="G283" s="1648"/>
      <c r="H283" s="1648"/>
      <c r="I283" s="1648"/>
      <c r="J283" s="1649"/>
      <c r="K283" s="1650"/>
      <c r="L283" s="1653"/>
      <c r="M283"/>
      <c r="N283" s="1644"/>
      <c r="O283" s="256"/>
      <c r="P283" s="1652"/>
      <c r="Q283" s="1652"/>
      <c r="R283" s="1645"/>
      <c r="S283" s="1645"/>
      <c r="T283" s="1645"/>
      <c r="U283" s="1648"/>
      <c r="V283" s="1649"/>
      <c r="W283" s="1650"/>
      <c r="X283" s="1653"/>
      <c r="Y283"/>
      <c r="Z283" s="1644"/>
      <c r="AA283" s="256"/>
      <c r="AB283" s="1652"/>
      <c r="AC283" s="1652"/>
      <c r="AD283" s="1645"/>
      <c r="AE283" s="1648"/>
      <c r="AF283" s="1648"/>
      <c r="AG283" s="1648"/>
      <c r="AH283" s="1649"/>
      <c r="AI283" s="1650"/>
      <c r="AJ283" s="1653"/>
      <c r="AK283"/>
      <c r="AL283"/>
      <c r="AM283" s="2"/>
      <c r="AN283" s="2"/>
      <c r="AO283"/>
      <c r="AP283"/>
      <c r="AQ283" s="2"/>
      <c r="AR283" s="2"/>
      <c r="AS283" s="2"/>
      <c r="AT283" s="2"/>
      <c r="AU283" s="2"/>
      <c r="AV283" s="2"/>
      <c r="AW283" s="2"/>
      <c r="AX283" s="2"/>
      <c r="AY283" s="2"/>
      <c r="AZ283" s="2"/>
      <c r="BA283" s="2"/>
      <c r="BB283" s="2"/>
      <c r="BC283" s="2"/>
      <c r="BD283" s="2"/>
      <c r="BE283" s="2"/>
      <c r="BF283" s="2"/>
      <c r="BG283" s="2"/>
      <c r="BH283" s="2"/>
      <c r="BI283" s="2"/>
      <c r="BJ283" s="2"/>
      <c r="BK283" s="2"/>
      <c r="BL283" s="2"/>
      <c r="BM283" s="2"/>
      <c r="BN283" s="2"/>
      <c r="BO283" s="2"/>
      <c r="BP283" s="2"/>
      <c r="BQ283" s="2"/>
      <c r="BR283" s="2"/>
      <c r="BS283" s="2"/>
      <c r="BT283" s="2"/>
      <c r="BU283" s="2"/>
      <c r="BV283" s="2"/>
      <c r="BW283" s="2"/>
      <c r="BX283" s="2"/>
      <c r="BY283" s="2"/>
      <c r="BZ283" s="2"/>
      <c r="CA283" s="2"/>
      <c r="CB283" s="2"/>
      <c r="CC283" s="2"/>
      <c r="CD283" s="2"/>
      <c r="CE283" s="2"/>
      <c r="CF283" s="2"/>
      <c r="CG283" s="2"/>
      <c r="CH283" s="2"/>
      <c r="CI283" s="2"/>
      <c r="CJ283" s="2"/>
      <c r="CK283" s="2"/>
      <c r="CL283" s="2"/>
      <c r="CM283" s="2"/>
      <c r="CN283" s="2"/>
      <c r="CO283" s="2"/>
      <c r="CP283" s="2"/>
      <c r="CQ283" s="2"/>
      <c r="CR283" s="2"/>
      <c r="CS283" s="2"/>
      <c r="CT283" s="2"/>
      <c r="CU283" s="2"/>
      <c r="CV283" s="2"/>
      <c r="CW283" s="2"/>
      <c r="CX283" s="2"/>
      <c r="CY283" s="2"/>
      <c r="CZ283" s="2"/>
      <c r="DA283" s="2"/>
      <c r="DB283" s="2"/>
      <c r="DC283" s="2"/>
      <c r="DD283" s="2"/>
      <c r="DE283" s="2"/>
      <c r="DF283" s="2"/>
      <c r="DG283" s="2"/>
      <c r="DH283" s="2"/>
      <c r="DI283" s="2"/>
      <c r="DJ283" s="2"/>
      <c r="DK283" s="2"/>
      <c r="DL283" s="2"/>
      <c r="DM283" s="2"/>
      <c r="DN283" s="2"/>
      <c r="DO283" s="2"/>
      <c r="DP283" s="6">
        <v>1</v>
      </c>
      <c r="DQ283" s="268"/>
      <c r="DR283" s="268"/>
    </row>
    <row r="284" spans="2:122" s="1" customFormat="1" ht="15.75">
      <c r="B284" s="1644"/>
      <c r="C284" s="256"/>
      <c r="D284" s="1645"/>
      <c r="E284" s="1646"/>
      <c r="F284" s="1647"/>
      <c r="G284" s="1648"/>
      <c r="H284" s="1648"/>
      <c r="I284" s="1648"/>
      <c r="J284" s="1649"/>
      <c r="K284" s="1650"/>
      <c r="L284" s="1651"/>
      <c r="M284"/>
      <c r="N284" s="1644"/>
      <c r="O284" s="256"/>
      <c r="P284" s="1645"/>
      <c r="Q284" s="1646"/>
      <c r="R284" s="1647"/>
      <c r="S284" s="1647"/>
      <c r="T284" s="1647"/>
      <c r="U284" s="1648"/>
      <c r="V284" s="1649"/>
      <c r="W284" s="1650"/>
      <c r="X284" s="1651"/>
      <c r="Y284"/>
      <c r="Z284" s="1644"/>
      <c r="AA284" s="256"/>
      <c r="AB284" s="1645"/>
      <c r="AC284" s="1646"/>
      <c r="AD284" s="1647"/>
      <c r="AE284" s="1648"/>
      <c r="AF284" s="1648"/>
      <c r="AG284" s="1648"/>
      <c r="AH284" s="1649"/>
      <c r="AI284" s="1650"/>
      <c r="AJ284" s="1651"/>
      <c r="AK284"/>
      <c r="AL284"/>
      <c r="AM284" s="2"/>
      <c r="AN284" s="2"/>
      <c r="AO284"/>
      <c r="AP284"/>
      <c r="AQ284" s="2"/>
      <c r="AR284" s="2"/>
      <c r="AS284" s="2"/>
      <c r="AT284" s="2"/>
      <c r="AU284" s="2"/>
      <c r="AV284" s="2"/>
      <c r="AW284" s="2"/>
      <c r="AX284" s="2"/>
      <c r="AY284" s="2"/>
      <c r="AZ284" s="2"/>
      <c r="BA284" s="2"/>
      <c r="BB284" s="2"/>
      <c r="BC284" s="2"/>
      <c r="BD284" s="2"/>
      <c r="BE284" s="2"/>
      <c r="BF284" s="2"/>
      <c r="BG284" s="2"/>
      <c r="BH284" s="2"/>
      <c r="BI284" s="2"/>
      <c r="BJ284" s="2"/>
      <c r="BK284" s="2"/>
      <c r="BL284" s="2"/>
      <c r="BM284" s="2"/>
      <c r="BN284" s="2"/>
      <c r="BO284" s="2"/>
      <c r="BP284" s="2"/>
      <c r="BQ284" s="2"/>
      <c r="BR284" s="2"/>
      <c r="BS284" s="2"/>
      <c r="BT284" s="2"/>
      <c r="BU284" s="2"/>
      <c r="BV284" s="2"/>
      <c r="BW284" s="2"/>
      <c r="BX284" s="2"/>
      <c r="BY284" s="2"/>
      <c r="BZ284" s="2"/>
      <c r="CA284" s="2"/>
      <c r="CB284" s="2"/>
      <c r="CC284" s="2"/>
      <c r="CD284" s="2"/>
      <c r="CE284" s="2"/>
      <c r="CF284" s="2"/>
      <c r="CG284" s="2"/>
      <c r="CH284" s="2"/>
      <c r="CI284" s="2"/>
      <c r="CJ284" s="2"/>
      <c r="CK284" s="2"/>
      <c r="CL284" s="2"/>
      <c r="CM284" s="2"/>
      <c r="CN284" s="2"/>
      <c r="CO284" s="2"/>
      <c r="CP284" s="2"/>
      <c r="CQ284" s="2"/>
      <c r="CR284" s="2"/>
      <c r="CS284" s="2"/>
      <c r="CT284" s="2"/>
      <c r="CU284" s="2"/>
      <c r="CV284" s="2"/>
      <c r="CW284" s="2"/>
      <c r="CX284" s="2"/>
      <c r="CY284" s="2"/>
      <c r="CZ284" s="2"/>
      <c r="DA284" s="2"/>
      <c r="DB284" s="2"/>
      <c r="DC284" s="2"/>
      <c r="DD284" s="2"/>
      <c r="DE284" s="2"/>
      <c r="DF284" s="2"/>
      <c r="DG284" s="2"/>
      <c r="DH284" s="2"/>
      <c r="DI284" s="2"/>
      <c r="DJ284" s="2"/>
      <c r="DK284" s="2"/>
      <c r="DL284" s="2"/>
      <c r="DM284" s="2"/>
      <c r="DN284" s="2"/>
      <c r="DO284" s="2"/>
      <c r="DP284" s="6">
        <v>1</v>
      </c>
      <c r="DQ284" s="268"/>
      <c r="DR284" s="268"/>
    </row>
    <row r="285" spans="2:122" s="1" customFormat="1" ht="15.75">
      <c r="B285" s="1644"/>
      <c r="C285" s="256"/>
      <c r="D285" s="1652"/>
      <c r="E285" s="1652"/>
      <c r="F285" s="1645"/>
      <c r="G285" s="1648"/>
      <c r="H285" s="1648"/>
      <c r="I285" s="1648"/>
      <c r="J285" s="1649"/>
      <c r="K285" s="1650"/>
      <c r="L285" s="1653"/>
      <c r="M285"/>
      <c r="N285" s="1644"/>
      <c r="O285" s="256"/>
      <c r="P285" s="1652"/>
      <c r="Q285" s="1652"/>
      <c r="R285" s="1645"/>
      <c r="S285" s="1645"/>
      <c r="T285" s="1645"/>
      <c r="U285" s="1648"/>
      <c r="V285" s="1649"/>
      <c r="W285" s="1650"/>
      <c r="X285" s="1653"/>
      <c r="Y285"/>
      <c r="Z285" s="1644"/>
      <c r="AA285" s="256"/>
      <c r="AB285" s="1652"/>
      <c r="AC285" s="1652"/>
      <c r="AD285" s="1645"/>
      <c r="AE285" s="1648"/>
      <c r="AF285" s="1648"/>
      <c r="AG285" s="1648"/>
      <c r="AH285" s="1649"/>
      <c r="AI285" s="1650"/>
      <c r="AJ285" s="1653"/>
      <c r="AK285"/>
      <c r="AL285"/>
      <c r="AM285" s="2"/>
      <c r="AN285" s="2"/>
      <c r="AO285"/>
      <c r="AP285"/>
      <c r="AQ285" s="2"/>
      <c r="AR285" s="2"/>
      <c r="AS285" s="2"/>
      <c r="AT285" s="2"/>
      <c r="AU285" s="2"/>
      <c r="AV285" s="2"/>
      <c r="AW285" s="2"/>
      <c r="AX285" s="2"/>
      <c r="AY285" s="2"/>
      <c r="AZ285" s="2"/>
      <c r="BA285" s="2"/>
      <c r="BB285" s="2"/>
      <c r="BC285" s="2"/>
      <c r="BD285" s="2"/>
      <c r="BE285" s="2"/>
      <c r="BF285" s="2"/>
      <c r="BG285" s="2"/>
      <c r="BH285" s="2"/>
      <c r="BI285" s="2"/>
      <c r="BJ285" s="2"/>
      <c r="BK285" s="2"/>
      <c r="BL285" s="2"/>
      <c r="BM285" s="2"/>
      <c r="BN285" s="2"/>
      <c r="BO285" s="2"/>
      <c r="BP285" s="2"/>
      <c r="BQ285" s="2"/>
      <c r="BR285" s="2"/>
      <c r="BS285" s="2"/>
      <c r="BT285" s="2"/>
      <c r="BU285" s="2"/>
      <c r="BV285" s="2"/>
      <c r="BW285" s="2"/>
      <c r="BX285" s="2"/>
      <c r="BY285" s="2"/>
      <c r="BZ285" s="2"/>
      <c r="CA285" s="2"/>
      <c r="CB285" s="2"/>
      <c r="CC285" s="2"/>
      <c r="CD285" s="2"/>
      <c r="CE285" s="2"/>
      <c r="CF285" s="2"/>
      <c r="CG285" s="2"/>
      <c r="CH285" s="2"/>
      <c r="CI285" s="2"/>
      <c r="CJ285" s="2"/>
      <c r="CK285" s="2"/>
      <c r="CL285" s="2"/>
      <c r="CM285" s="2"/>
      <c r="CN285" s="2"/>
      <c r="CO285" s="2"/>
      <c r="CP285" s="2"/>
      <c r="CQ285" s="2"/>
      <c r="CR285" s="2"/>
      <c r="CS285" s="2"/>
      <c r="CT285" s="2"/>
      <c r="CU285" s="2"/>
      <c r="CV285" s="2"/>
      <c r="CW285" s="2"/>
      <c r="CX285" s="2"/>
      <c r="CY285" s="2"/>
      <c r="CZ285" s="2"/>
      <c r="DA285" s="2"/>
      <c r="DB285" s="2"/>
      <c r="DC285" s="2"/>
      <c r="DD285" s="2"/>
      <c r="DE285" s="2"/>
      <c r="DF285" s="2"/>
      <c r="DG285" s="2"/>
      <c r="DH285" s="2"/>
      <c r="DI285" s="2"/>
      <c r="DJ285" s="2"/>
      <c r="DK285" s="2"/>
      <c r="DL285" s="2"/>
      <c r="DM285" s="2"/>
      <c r="DN285" s="2"/>
      <c r="DO285" s="2"/>
      <c r="DP285" s="6">
        <v>1</v>
      </c>
      <c r="DQ285" s="268"/>
      <c r="DR285" s="268"/>
    </row>
    <row r="286" spans="2:122" s="1" customFormat="1" ht="15.75">
      <c r="B286" s="1644"/>
      <c r="C286" s="256"/>
      <c r="D286" s="1645"/>
      <c r="E286" s="1646"/>
      <c r="F286" s="1647"/>
      <c r="G286" s="1648"/>
      <c r="H286" s="1648"/>
      <c r="I286" s="1648"/>
      <c r="J286" s="1649"/>
      <c r="K286" s="1650"/>
      <c r="L286" s="1651"/>
      <c r="M286"/>
      <c r="N286" s="1644"/>
      <c r="O286" s="256"/>
      <c r="P286" s="1645"/>
      <c r="Q286" s="1646"/>
      <c r="R286" s="1647"/>
      <c r="S286" s="1647"/>
      <c r="T286" s="1647"/>
      <c r="U286" s="1648"/>
      <c r="V286" s="1649"/>
      <c r="W286" s="1650"/>
      <c r="X286" s="1651"/>
      <c r="Y286"/>
      <c r="Z286" s="1644"/>
      <c r="AA286" s="256"/>
      <c r="AB286" s="1645"/>
      <c r="AC286" s="1646"/>
      <c r="AD286" s="1647"/>
      <c r="AE286" s="1648"/>
      <c r="AF286" s="1648"/>
      <c r="AG286" s="1648"/>
      <c r="AH286" s="1649"/>
      <c r="AI286" s="1650"/>
      <c r="AJ286" s="1651"/>
      <c r="AK286"/>
      <c r="AL286"/>
      <c r="AM286" s="2"/>
      <c r="AN286" s="2"/>
      <c r="AO286"/>
      <c r="AP286"/>
      <c r="AQ286" s="2"/>
      <c r="AR286" s="2"/>
      <c r="AS286" s="2"/>
      <c r="AT286" s="2"/>
      <c r="AU286" s="2"/>
      <c r="AV286" s="2"/>
      <c r="AW286" s="2"/>
      <c r="AX286" s="2"/>
      <c r="AY286" s="2"/>
      <c r="AZ286" s="2"/>
      <c r="BA286" s="2"/>
      <c r="BB286" s="2"/>
      <c r="BC286" s="2"/>
      <c r="BD286" s="2"/>
      <c r="BE286" s="2"/>
      <c r="BF286" s="2"/>
      <c r="BG286" s="2"/>
      <c r="BH286" s="2"/>
      <c r="BI286" s="2"/>
      <c r="BJ286" s="2"/>
      <c r="BK286" s="2"/>
      <c r="BL286" s="2"/>
      <c r="BM286" s="2"/>
      <c r="BN286" s="2"/>
      <c r="BO286" s="2"/>
      <c r="BP286" s="2"/>
      <c r="BQ286" s="2"/>
      <c r="BR286" s="2"/>
      <c r="BS286" s="2"/>
      <c r="BT286" s="2"/>
      <c r="BU286" s="2"/>
      <c r="BV286" s="2"/>
      <c r="BW286" s="2"/>
      <c r="BX286" s="2"/>
      <c r="BY286" s="2"/>
      <c r="BZ286" s="2"/>
      <c r="CA286" s="2"/>
      <c r="CB286" s="2"/>
      <c r="CC286" s="2"/>
      <c r="CD286" s="2"/>
      <c r="CE286" s="2"/>
      <c r="CF286" s="2"/>
      <c r="CG286" s="2"/>
      <c r="CH286" s="2"/>
      <c r="CI286" s="2"/>
      <c r="CJ286" s="2"/>
      <c r="CK286" s="2"/>
      <c r="CL286" s="2"/>
      <c r="CM286" s="2"/>
      <c r="CN286" s="2"/>
      <c r="CO286" s="2"/>
      <c r="CP286" s="2"/>
      <c r="CQ286" s="2"/>
      <c r="CR286" s="2"/>
      <c r="CS286" s="2"/>
      <c r="CT286" s="2"/>
      <c r="CU286" s="2"/>
      <c r="CV286" s="2"/>
      <c r="CW286" s="2"/>
      <c r="CX286" s="2"/>
      <c r="CY286" s="2"/>
      <c r="CZ286" s="2"/>
      <c r="DA286" s="2"/>
      <c r="DB286" s="2"/>
      <c r="DC286" s="2"/>
      <c r="DD286" s="2"/>
      <c r="DE286" s="2"/>
      <c r="DF286" s="2"/>
      <c r="DG286" s="2"/>
      <c r="DH286" s="2"/>
      <c r="DI286" s="2"/>
      <c r="DJ286" s="2"/>
      <c r="DK286" s="2"/>
      <c r="DL286" s="2"/>
      <c r="DM286" s="2"/>
      <c r="DN286" s="2"/>
      <c r="DO286" s="2"/>
      <c r="DP286" s="6">
        <v>1</v>
      </c>
      <c r="DQ286" s="268"/>
      <c r="DR286" s="268"/>
    </row>
    <row r="287" spans="2:122" s="1" customFormat="1" ht="15.75">
      <c r="B287" s="1644"/>
      <c r="C287" s="256"/>
      <c r="D287" s="1652"/>
      <c r="E287" s="1652"/>
      <c r="F287" s="1645"/>
      <c r="G287" s="1648"/>
      <c r="H287" s="1648"/>
      <c r="I287" s="1648"/>
      <c r="J287" s="1649"/>
      <c r="K287" s="1650"/>
      <c r="L287" s="1653"/>
      <c r="M287"/>
      <c r="N287" s="1644"/>
      <c r="O287" s="256"/>
      <c r="P287" s="1652"/>
      <c r="Q287" s="1652"/>
      <c r="R287" s="1645"/>
      <c r="S287" s="1645"/>
      <c r="T287" s="1645"/>
      <c r="U287" s="1648"/>
      <c r="V287" s="1649"/>
      <c r="W287" s="1650"/>
      <c r="X287" s="1653"/>
      <c r="Y287"/>
      <c r="Z287" s="1644"/>
      <c r="AA287" s="256"/>
      <c r="AB287" s="1652"/>
      <c r="AC287" s="1652"/>
      <c r="AD287" s="1645"/>
      <c r="AE287" s="1648"/>
      <c r="AF287" s="1648"/>
      <c r="AG287" s="1648"/>
      <c r="AH287" s="1649"/>
      <c r="AI287" s="1650"/>
      <c r="AJ287" s="1653"/>
      <c r="AK287"/>
      <c r="AL287"/>
      <c r="AM287" s="2"/>
      <c r="AN287" s="2"/>
      <c r="AO287"/>
      <c r="AP287"/>
      <c r="AQ287" s="2"/>
      <c r="AR287" s="2"/>
      <c r="AS287" s="2"/>
      <c r="AT287" s="2"/>
      <c r="AU287" s="2"/>
      <c r="AV287" s="2"/>
      <c r="AW287" s="2"/>
      <c r="AX287" s="2"/>
      <c r="AY287" s="2"/>
      <c r="AZ287" s="2"/>
      <c r="BA287" s="2"/>
      <c r="BB287" s="2"/>
      <c r="BC287" s="2"/>
      <c r="BD287" s="2"/>
      <c r="BE287" s="2"/>
      <c r="BF287" s="2"/>
      <c r="BG287" s="2"/>
      <c r="BH287" s="2"/>
      <c r="BI287" s="2"/>
      <c r="BJ287" s="2"/>
      <c r="BK287" s="2"/>
      <c r="BL287" s="2"/>
      <c r="BM287" s="2"/>
      <c r="BN287" s="2"/>
      <c r="BO287" s="2"/>
      <c r="BP287" s="2"/>
      <c r="BQ287" s="2"/>
      <c r="BR287" s="2"/>
      <c r="BS287" s="2"/>
      <c r="BT287" s="2"/>
      <c r="BU287" s="2"/>
      <c r="BV287" s="2"/>
      <c r="BW287" s="2"/>
      <c r="BX287" s="2"/>
      <c r="BY287" s="2"/>
      <c r="BZ287" s="2"/>
      <c r="CA287" s="2"/>
      <c r="CB287" s="2"/>
      <c r="CC287" s="2"/>
      <c r="CD287" s="2"/>
      <c r="CE287" s="2"/>
      <c r="CF287" s="2"/>
      <c r="CG287" s="2"/>
      <c r="CH287" s="2"/>
      <c r="CI287" s="2"/>
      <c r="CJ287" s="2"/>
      <c r="CK287" s="2"/>
      <c r="CL287" s="2"/>
      <c r="CM287" s="2"/>
      <c r="CN287" s="2"/>
      <c r="CO287" s="2"/>
      <c r="CP287" s="2"/>
      <c r="CQ287" s="2"/>
      <c r="CR287" s="2"/>
      <c r="CS287" s="2"/>
      <c r="CT287" s="2"/>
      <c r="CU287" s="2"/>
      <c r="CV287" s="2"/>
      <c r="CW287" s="2"/>
      <c r="CX287" s="2"/>
      <c r="CY287" s="2"/>
      <c r="CZ287" s="2"/>
      <c r="DA287" s="2"/>
      <c r="DB287" s="2"/>
      <c r="DC287" s="2"/>
      <c r="DD287" s="2"/>
      <c r="DE287" s="2"/>
      <c r="DF287" s="2"/>
      <c r="DG287" s="2"/>
      <c r="DH287" s="2"/>
      <c r="DI287" s="2"/>
      <c r="DJ287" s="2"/>
      <c r="DK287" s="2"/>
      <c r="DL287" s="2"/>
      <c r="DM287" s="2"/>
      <c r="DN287" s="2"/>
      <c r="DO287" s="2"/>
      <c r="DP287" s="6">
        <v>1</v>
      </c>
      <c r="DQ287" s="268"/>
      <c r="DR287" s="268"/>
    </row>
    <row r="288" spans="2:122" s="1" customFormat="1" ht="15.75">
      <c r="B288" s="1644"/>
      <c r="C288" s="256"/>
      <c r="D288" s="1645"/>
      <c r="E288" s="1646"/>
      <c r="F288" s="1647"/>
      <c r="G288" s="1648"/>
      <c r="H288" s="1648"/>
      <c r="I288" s="1648"/>
      <c r="J288" s="1649"/>
      <c r="K288" s="1650"/>
      <c r="L288" s="1651"/>
      <c r="M288"/>
      <c r="N288" s="1644"/>
      <c r="O288" s="256"/>
      <c r="P288" s="1645"/>
      <c r="Q288" s="1646"/>
      <c r="R288" s="1647"/>
      <c r="S288" s="1647"/>
      <c r="T288" s="1647"/>
      <c r="U288" s="1648"/>
      <c r="V288" s="1649"/>
      <c r="W288" s="1650"/>
      <c r="X288" s="1651"/>
      <c r="Y288"/>
      <c r="Z288" s="1644"/>
      <c r="AA288" s="256"/>
      <c r="AB288" s="1645"/>
      <c r="AC288" s="1646"/>
      <c r="AD288" s="1647"/>
      <c r="AE288" s="1648"/>
      <c r="AF288" s="1648"/>
      <c r="AG288" s="1648"/>
      <c r="AH288" s="1649"/>
      <c r="AI288" s="1650"/>
      <c r="AJ288" s="1651"/>
      <c r="AK288"/>
      <c r="AL288"/>
      <c r="AM288" s="2"/>
      <c r="AN288" s="2"/>
      <c r="AO288"/>
      <c r="AP288"/>
      <c r="AQ288" s="2"/>
      <c r="AR288" s="2"/>
      <c r="AS288" s="2"/>
      <c r="AT288" s="2"/>
      <c r="AU288" s="2"/>
      <c r="AV288" s="2"/>
      <c r="AW288" s="2"/>
      <c r="AX288" s="2"/>
      <c r="AY288" s="2"/>
      <c r="AZ288" s="2"/>
      <c r="BA288" s="2"/>
      <c r="BB288" s="2"/>
      <c r="BC288" s="2"/>
      <c r="BD288" s="2"/>
      <c r="BE288" s="2"/>
      <c r="BF288" s="2"/>
      <c r="BG288" s="2"/>
      <c r="BH288" s="2"/>
      <c r="BI288" s="2"/>
      <c r="BJ288" s="2"/>
      <c r="BK288" s="2"/>
      <c r="BL288" s="2"/>
      <c r="BM288" s="2"/>
      <c r="BN288" s="2"/>
      <c r="BO288" s="2"/>
      <c r="BP288" s="2"/>
      <c r="BQ288" s="2"/>
      <c r="BR288" s="2"/>
      <c r="BS288" s="2"/>
      <c r="BT288" s="2"/>
      <c r="BU288" s="2"/>
      <c r="BV288" s="2"/>
      <c r="BW288" s="2"/>
      <c r="BX288" s="2"/>
      <c r="BY288" s="2"/>
      <c r="BZ288" s="2"/>
      <c r="CA288" s="2"/>
      <c r="CB288" s="2"/>
      <c r="CC288" s="2"/>
      <c r="CD288" s="2"/>
      <c r="CE288" s="2"/>
      <c r="CF288" s="2"/>
      <c r="CG288" s="2"/>
      <c r="CH288" s="2"/>
      <c r="CI288" s="2"/>
      <c r="CJ288" s="2"/>
      <c r="CK288" s="2"/>
      <c r="CL288" s="2"/>
      <c r="CM288" s="2"/>
      <c r="CN288" s="2"/>
      <c r="CO288" s="2"/>
      <c r="CP288" s="2"/>
      <c r="CQ288" s="2"/>
      <c r="CR288" s="2"/>
      <c r="CS288" s="2"/>
      <c r="CT288" s="2"/>
      <c r="CU288" s="2"/>
      <c r="CV288" s="2"/>
      <c r="CW288" s="2"/>
      <c r="CX288" s="2"/>
      <c r="CY288" s="2"/>
      <c r="CZ288" s="2"/>
      <c r="DA288" s="2"/>
      <c r="DB288" s="2"/>
      <c r="DC288" s="2"/>
      <c r="DD288" s="2"/>
      <c r="DE288" s="2"/>
      <c r="DF288" s="2"/>
      <c r="DG288" s="2"/>
      <c r="DH288" s="2"/>
      <c r="DI288" s="2"/>
      <c r="DJ288" s="2"/>
      <c r="DK288" s="2"/>
      <c r="DL288" s="2"/>
      <c r="DM288" s="2"/>
      <c r="DN288" s="2"/>
      <c r="DO288" s="2"/>
      <c r="DP288" s="6">
        <v>1</v>
      </c>
      <c r="DQ288" s="268"/>
      <c r="DR288" s="268"/>
    </row>
    <row r="289" spans="2:122" s="1" customFormat="1" ht="15.75">
      <c r="B289" s="1644"/>
      <c r="C289" s="256"/>
      <c r="D289" s="1652"/>
      <c r="E289" s="1652"/>
      <c r="F289" s="1645"/>
      <c r="G289" s="1648"/>
      <c r="H289" s="1648"/>
      <c r="I289" s="1648"/>
      <c r="J289" s="1649"/>
      <c r="K289" s="1650"/>
      <c r="L289" s="1653"/>
      <c r="M289"/>
      <c r="N289" s="1644"/>
      <c r="O289" s="256"/>
      <c r="P289" s="1652"/>
      <c r="Q289" s="1652"/>
      <c r="R289" s="1645"/>
      <c r="S289" s="1645"/>
      <c r="T289" s="1645"/>
      <c r="U289" s="1648"/>
      <c r="V289" s="1649"/>
      <c r="W289" s="1650"/>
      <c r="X289" s="1653"/>
      <c r="Y289"/>
      <c r="Z289" s="1644"/>
      <c r="AA289" s="256"/>
      <c r="AB289" s="1652"/>
      <c r="AC289" s="1652"/>
      <c r="AD289" s="1645"/>
      <c r="AE289" s="1648"/>
      <c r="AF289" s="1648"/>
      <c r="AG289" s="1648"/>
      <c r="AH289" s="1649"/>
      <c r="AI289" s="1650"/>
      <c r="AJ289" s="1653"/>
      <c r="AK289"/>
      <c r="AL289"/>
      <c r="AM289" s="2"/>
      <c r="AN289" s="2"/>
      <c r="AO289"/>
      <c r="AP289"/>
      <c r="AQ289" s="2"/>
      <c r="AR289" s="2"/>
      <c r="AS289" s="2"/>
      <c r="AT289" s="2"/>
      <c r="AU289" s="2"/>
      <c r="AV289" s="2"/>
      <c r="AW289" s="2"/>
      <c r="AX289" s="2"/>
      <c r="AY289" s="2"/>
      <c r="AZ289" s="2"/>
      <c r="BA289" s="2"/>
      <c r="BB289" s="2"/>
      <c r="BC289" s="2"/>
      <c r="BD289" s="2"/>
      <c r="BE289" s="2"/>
      <c r="BF289" s="2"/>
      <c r="BG289" s="2"/>
      <c r="BH289" s="2"/>
      <c r="BI289" s="2"/>
      <c r="BJ289" s="2"/>
      <c r="BK289" s="2"/>
      <c r="BL289" s="2"/>
      <c r="BM289" s="2"/>
      <c r="BN289" s="2"/>
      <c r="BO289" s="2"/>
      <c r="BP289" s="2"/>
      <c r="BQ289" s="2"/>
      <c r="BR289" s="2"/>
      <c r="BS289" s="2"/>
      <c r="BT289" s="2"/>
      <c r="BU289" s="2"/>
      <c r="BV289" s="2"/>
      <c r="BW289" s="2"/>
      <c r="BX289" s="2"/>
      <c r="BY289" s="2"/>
      <c r="BZ289" s="2"/>
      <c r="CA289" s="2"/>
      <c r="CB289" s="2"/>
      <c r="CC289" s="2"/>
      <c r="CD289" s="2"/>
      <c r="CE289" s="2"/>
      <c r="CF289" s="2"/>
      <c r="CG289" s="2"/>
      <c r="CH289" s="2"/>
      <c r="CI289" s="2"/>
      <c r="CJ289" s="2"/>
      <c r="CK289" s="2"/>
      <c r="CL289" s="2"/>
      <c r="CM289" s="2"/>
      <c r="CN289" s="2"/>
      <c r="CO289" s="2"/>
      <c r="CP289" s="2"/>
      <c r="CQ289" s="2"/>
      <c r="CR289" s="2"/>
      <c r="CS289" s="2"/>
      <c r="CT289" s="2"/>
      <c r="CU289" s="2"/>
      <c r="CV289" s="2"/>
      <c r="CW289" s="2"/>
      <c r="CX289" s="2"/>
      <c r="CY289" s="2"/>
      <c r="CZ289" s="2"/>
      <c r="DA289" s="2"/>
      <c r="DB289" s="2"/>
      <c r="DC289" s="2"/>
      <c r="DD289" s="2"/>
      <c r="DE289" s="2"/>
      <c r="DF289" s="2"/>
      <c r="DG289" s="2"/>
      <c r="DH289" s="2"/>
      <c r="DI289" s="2"/>
      <c r="DJ289" s="2"/>
      <c r="DK289" s="2"/>
      <c r="DL289" s="2"/>
      <c r="DM289" s="2"/>
      <c r="DN289" s="2"/>
      <c r="DO289" s="2"/>
      <c r="DP289" s="6">
        <v>1</v>
      </c>
      <c r="DQ289" s="268"/>
      <c r="DR289" s="268"/>
    </row>
    <row r="290" spans="2:122" s="1" customFormat="1" ht="15.75">
      <c r="B290" s="1644"/>
      <c r="C290" s="256"/>
      <c r="D290" s="1645"/>
      <c r="E290" s="1646"/>
      <c r="F290" s="1647"/>
      <c r="G290" s="1648"/>
      <c r="H290" s="1648"/>
      <c r="I290" s="1648"/>
      <c r="J290" s="1649"/>
      <c r="K290" s="1650"/>
      <c r="L290" s="1651"/>
      <c r="M290"/>
      <c r="N290" s="1644"/>
      <c r="O290" s="256"/>
      <c r="P290" s="1645"/>
      <c r="Q290" s="1646"/>
      <c r="R290" s="1647"/>
      <c r="S290" s="1647"/>
      <c r="T290" s="1647"/>
      <c r="U290" s="1648"/>
      <c r="V290" s="1649"/>
      <c r="W290" s="1650"/>
      <c r="X290" s="1651"/>
      <c r="Y290"/>
      <c r="Z290" s="1644"/>
      <c r="AA290" s="256"/>
      <c r="AB290" s="1645"/>
      <c r="AC290" s="1646"/>
      <c r="AD290" s="1647"/>
      <c r="AE290" s="1648"/>
      <c r="AF290" s="1648"/>
      <c r="AG290" s="1648"/>
      <c r="AH290" s="1649"/>
      <c r="AI290" s="1650"/>
      <c r="AJ290" s="1651"/>
      <c r="AK290"/>
      <c r="AL290"/>
      <c r="AM290" s="2"/>
      <c r="AN290" s="2"/>
      <c r="AO290"/>
      <c r="AP290"/>
      <c r="AQ290" s="2"/>
      <c r="AR290" s="2"/>
      <c r="AS290" s="2"/>
      <c r="AT290" s="2"/>
      <c r="AU290" s="2"/>
      <c r="AV290" s="2"/>
      <c r="AW290" s="2"/>
      <c r="AX290" s="2"/>
      <c r="AY290" s="2"/>
      <c r="AZ290" s="2"/>
      <c r="BA290" s="2"/>
      <c r="BB290" s="2"/>
      <c r="BC290" s="2"/>
      <c r="BD290" s="2"/>
      <c r="BE290" s="2"/>
      <c r="BF290" s="2"/>
      <c r="BG290" s="2"/>
      <c r="BH290" s="2"/>
      <c r="BI290" s="2"/>
      <c r="BJ290" s="2"/>
      <c r="BK290" s="2"/>
      <c r="BL290" s="2"/>
      <c r="BM290" s="2"/>
      <c r="BN290" s="2"/>
      <c r="BO290" s="2"/>
      <c r="BP290" s="2"/>
      <c r="BQ290" s="2"/>
      <c r="BR290" s="2"/>
      <c r="BS290" s="2"/>
      <c r="BT290" s="2"/>
      <c r="BU290" s="2"/>
      <c r="BV290" s="2"/>
      <c r="BW290" s="2"/>
      <c r="BX290" s="2"/>
      <c r="BY290" s="2"/>
      <c r="BZ290" s="2"/>
      <c r="CA290" s="2"/>
      <c r="CB290" s="2"/>
      <c r="CC290" s="2"/>
      <c r="CD290" s="2"/>
      <c r="CE290" s="2"/>
      <c r="CF290" s="2"/>
      <c r="CG290" s="2"/>
      <c r="CH290" s="2"/>
      <c r="CI290" s="2"/>
      <c r="CJ290" s="2"/>
      <c r="CK290" s="2"/>
      <c r="CL290" s="2"/>
      <c r="CM290" s="2"/>
      <c r="CN290" s="2"/>
      <c r="CO290" s="2"/>
      <c r="CP290" s="2"/>
      <c r="CQ290" s="2"/>
      <c r="CR290" s="2"/>
      <c r="CS290" s="2"/>
      <c r="CT290" s="2"/>
      <c r="CU290" s="2"/>
      <c r="CV290" s="2"/>
      <c r="CW290" s="2"/>
      <c r="CX290" s="2"/>
      <c r="CY290" s="2"/>
      <c r="CZ290" s="2"/>
      <c r="DA290" s="2"/>
      <c r="DB290" s="2"/>
      <c r="DC290" s="2"/>
      <c r="DD290" s="2"/>
      <c r="DE290" s="2"/>
      <c r="DF290" s="2"/>
      <c r="DG290" s="2"/>
      <c r="DH290" s="2"/>
      <c r="DI290" s="2"/>
      <c r="DJ290" s="2"/>
      <c r="DK290" s="2"/>
      <c r="DL290" s="2"/>
      <c r="DM290" s="2"/>
      <c r="DN290" s="2"/>
      <c r="DO290" s="2"/>
      <c r="DP290" s="6">
        <v>1</v>
      </c>
      <c r="DQ290" s="268"/>
      <c r="DR290" s="268"/>
    </row>
    <row r="291" spans="2:122" s="1" customFormat="1" ht="15.75">
      <c r="B291" s="1644"/>
      <c r="C291" s="256"/>
      <c r="D291" s="1652"/>
      <c r="E291" s="1652"/>
      <c r="F291" s="1645"/>
      <c r="G291" s="1648"/>
      <c r="H291" s="1648"/>
      <c r="I291" s="1648"/>
      <c r="J291" s="1649"/>
      <c r="K291" s="1650"/>
      <c r="L291" s="1653"/>
      <c r="M291"/>
      <c r="N291" s="1644"/>
      <c r="O291" s="256"/>
      <c r="P291" s="1652"/>
      <c r="Q291" s="1652"/>
      <c r="R291" s="1645"/>
      <c r="S291" s="1645"/>
      <c r="T291" s="1645"/>
      <c r="U291" s="1648"/>
      <c r="V291" s="1649"/>
      <c r="W291" s="1650"/>
      <c r="X291" s="1653"/>
      <c r="Y291"/>
      <c r="Z291" s="1644"/>
      <c r="AA291" s="256"/>
      <c r="AB291" s="1652"/>
      <c r="AC291" s="1652"/>
      <c r="AD291" s="1645"/>
      <c r="AE291" s="1648"/>
      <c r="AF291" s="1648"/>
      <c r="AG291" s="1648"/>
      <c r="AH291" s="1649"/>
      <c r="AI291" s="1650"/>
      <c r="AJ291" s="1653"/>
      <c r="AK291"/>
      <c r="AL291"/>
      <c r="AM291" s="2"/>
      <c r="AN291" s="2"/>
      <c r="AO291"/>
      <c r="AP291"/>
      <c r="AQ291" s="2"/>
      <c r="AR291" s="2"/>
      <c r="AS291" s="2"/>
      <c r="AT291" s="2"/>
      <c r="AU291" s="2"/>
      <c r="AV291" s="2"/>
      <c r="AW291" s="2"/>
      <c r="AX291" s="2"/>
      <c r="AY291" s="2"/>
      <c r="AZ291" s="2"/>
      <c r="BA291" s="2"/>
      <c r="BB291" s="2"/>
      <c r="BC291" s="2"/>
      <c r="BD291" s="2"/>
      <c r="BE291" s="2"/>
      <c r="BF291" s="2"/>
      <c r="BG291" s="2"/>
      <c r="BH291" s="2"/>
      <c r="BI291" s="2"/>
      <c r="BJ291" s="2"/>
      <c r="BK291" s="2"/>
      <c r="BL291" s="2"/>
      <c r="BM291" s="2"/>
      <c r="BN291" s="2"/>
      <c r="BO291" s="2"/>
      <c r="BP291" s="2"/>
      <c r="BQ291" s="2"/>
      <c r="BR291" s="2"/>
      <c r="BS291" s="2"/>
      <c r="BT291" s="2"/>
      <c r="BU291" s="2"/>
      <c r="BV291" s="2"/>
      <c r="BW291" s="2"/>
      <c r="BX291" s="2"/>
      <c r="BY291" s="2"/>
      <c r="BZ291" s="2"/>
      <c r="CA291" s="2"/>
      <c r="CB291" s="2"/>
      <c r="CC291" s="2"/>
      <c r="CD291" s="2"/>
      <c r="CE291" s="2"/>
      <c r="CF291" s="2"/>
      <c r="CG291" s="2"/>
      <c r="CH291" s="2"/>
      <c r="CI291" s="2"/>
      <c r="CJ291" s="2"/>
      <c r="CK291" s="2"/>
      <c r="CL291" s="2"/>
      <c r="CM291" s="2"/>
      <c r="CN291" s="2"/>
      <c r="CO291" s="2"/>
      <c r="CP291" s="2"/>
      <c r="CQ291" s="2"/>
      <c r="CR291" s="2"/>
      <c r="CS291" s="2"/>
      <c r="CT291" s="2"/>
      <c r="CU291" s="2"/>
      <c r="CV291" s="2"/>
      <c r="CW291" s="2"/>
      <c r="CX291" s="2"/>
      <c r="CY291" s="2"/>
      <c r="CZ291" s="2"/>
      <c r="DA291" s="2"/>
      <c r="DB291" s="2"/>
      <c r="DC291" s="2"/>
      <c r="DD291" s="2"/>
      <c r="DE291" s="2"/>
      <c r="DF291" s="2"/>
      <c r="DG291" s="2"/>
      <c r="DH291" s="2"/>
      <c r="DI291" s="2"/>
      <c r="DJ291" s="2"/>
      <c r="DK291" s="2"/>
      <c r="DL291" s="2"/>
      <c r="DM291" s="2"/>
      <c r="DN291" s="2"/>
      <c r="DO291" s="2"/>
      <c r="DP291" s="6">
        <v>1</v>
      </c>
      <c r="DQ291" s="268"/>
      <c r="DR291" s="268"/>
    </row>
    <row r="292" spans="2:122" s="1" customFormat="1" ht="15.75">
      <c r="B292" s="1644"/>
      <c r="C292" s="256"/>
      <c r="D292" s="1645"/>
      <c r="E292" s="1646"/>
      <c r="F292" s="1647"/>
      <c r="G292" s="1648"/>
      <c r="H292" s="1648"/>
      <c r="I292" s="1648"/>
      <c r="J292" s="1649"/>
      <c r="K292" s="1650"/>
      <c r="L292" s="1651"/>
      <c r="M292"/>
      <c r="N292" s="1644"/>
      <c r="O292" s="256"/>
      <c r="P292" s="1645"/>
      <c r="Q292" s="1646"/>
      <c r="R292" s="1647"/>
      <c r="S292" s="1647"/>
      <c r="T292" s="1647"/>
      <c r="U292" s="1648"/>
      <c r="V292" s="1649"/>
      <c r="W292" s="1650"/>
      <c r="X292" s="1651"/>
      <c r="Y292"/>
      <c r="Z292" s="1644"/>
      <c r="AA292" s="256"/>
      <c r="AB292" s="1645"/>
      <c r="AC292" s="1646"/>
      <c r="AD292" s="1647"/>
      <c r="AE292" s="1648"/>
      <c r="AF292" s="1648"/>
      <c r="AG292" s="1648"/>
      <c r="AH292" s="1649"/>
      <c r="AI292" s="1650"/>
      <c r="AJ292" s="1651"/>
      <c r="AK292"/>
      <c r="AL292"/>
      <c r="AM292" s="2"/>
      <c r="AN292" s="2"/>
      <c r="AO292"/>
      <c r="AP292"/>
      <c r="AQ292" s="2"/>
      <c r="AR292" s="2"/>
      <c r="AS292" s="2"/>
      <c r="AT292" s="2"/>
      <c r="AU292" s="2"/>
      <c r="AV292" s="2"/>
      <c r="AW292" s="2"/>
      <c r="AX292" s="2"/>
      <c r="AY292" s="2"/>
      <c r="AZ292" s="2"/>
      <c r="BA292" s="2"/>
      <c r="BB292" s="2"/>
      <c r="BC292" s="2"/>
      <c r="BD292" s="2"/>
      <c r="BE292" s="2"/>
      <c r="BF292" s="2"/>
      <c r="BG292" s="2"/>
      <c r="BH292" s="2"/>
      <c r="BI292" s="2"/>
      <c r="BJ292" s="2"/>
      <c r="BK292" s="2"/>
      <c r="BL292" s="2"/>
      <c r="BM292" s="2"/>
      <c r="BN292" s="2"/>
      <c r="BO292" s="2"/>
      <c r="BP292" s="2"/>
      <c r="BQ292" s="2"/>
      <c r="BR292" s="2"/>
      <c r="BS292" s="2"/>
      <c r="BT292" s="2"/>
      <c r="BU292" s="2"/>
      <c r="BV292" s="2"/>
      <c r="BW292" s="2"/>
      <c r="BX292" s="2"/>
      <c r="BY292" s="2"/>
      <c r="BZ292" s="2"/>
      <c r="CA292" s="2"/>
      <c r="CB292" s="2"/>
      <c r="CC292" s="2"/>
      <c r="CD292" s="2"/>
      <c r="CE292" s="2"/>
      <c r="CF292" s="2"/>
      <c r="CG292" s="2"/>
      <c r="CH292" s="2"/>
      <c r="CI292" s="2"/>
      <c r="CJ292" s="2"/>
      <c r="CK292" s="2"/>
      <c r="CL292" s="2"/>
      <c r="CM292" s="2"/>
      <c r="CN292" s="2"/>
      <c r="CO292" s="2"/>
      <c r="CP292" s="2"/>
      <c r="CQ292" s="2"/>
      <c r="CR292" s="2"/>
      <c r="CS292" s="2"/>
      <c r="CT292" s="2"/>
      <c r="CU292" s="2"/>
      <c r="CV292" s="2"/>
      <c r="CW292" s="2"/>
      <c r="CX292" s="2"/>
      <c r="CY292" s="2"/>
      <c r="CZ292" s="2"/>
      <c r="DA292" s="2"/>
      <c r="DB292" s="2"/>
      <c r="DC292" s="2"/>
      <c r="DD292" s="2"/>
      <c r="DE292" s="2"/>
      <c r="DF292" s="2"/>
      <c r="DG292" s="2"/>
      <c r="DH292" s="2"/>
      <c r="DI292" s="2"/>
      <c r="DJ292" s="2"/>
      <c r="DK292" s="2"/>
      <c r="DL292" s="2"/>
      <c r="DM292" s="2"/>
      <c r="DN292" s="2"/>
      <c r="DO292" s="2"/>
      <c r="DP292" s="6">
        <v>1</v>
      </c>
      <c r="DQ292" s="268"/>
      <c r="DR292" s="268"/>
    </row>
    <row r="293" spans="2:122" s="1" customFormat="1" ht="15.75">
      <c r="B293" s="1644"/>
      <c r="C293" s="256"/>
      <c r="D293" s="1652"/>
      <c r="E293" s="1652"/>
      <c r="F293" s="1645"/>
      <c r="G293" s="1648"/>
      <c r="H293" s="1648"/>
      <c r="I293" s="1648"/>
      <c r="J293" s="1649"/>
      <c r="K293" s="1650"/>
      <c r="L293" s="1653"/>
      <c r="M293"/>
      <c r="N293" s="1644"/>
      <c r="O293" s="256"/>
      <c r="P293" s="1652"/>
      <c r="Q293" s="1652"/>
      <c r="R293" s="1645"/>
      <c r="S293" s="1645"/>
      <c r="T293" s="1645"/>
      <c r="U293" s="1648"/>
      <c r="V293" s="1649"/>
      <c r="W293" s="1650"/>
      <c r="X293" s="1653"/>
      <c r="Y293"/>
      <c r="Z293" s="1644"/>
      <c r="AA293" s="256"/>
      <c r="AB293" s="1652"/>
      <c r="AC293" s="1652"/>
      <c r="AD293" s="1645"/>
      <c r="AE293" s="1648"/>
      <c r="AF293" s="1648"/>
      <c r="AG293" s="1648"/>
      <c r="AH293" s="1649"/>
      <c r="AI293" s="1650"/>
      <c r="AJ293" s="1653"/>
      <c r="AK293"/>
      <c r="AL293"/>
      <c r="AM293" s="2"/>
      <c r="AN293" s="2"/>
      <c r="AO293"/>
      <c r="AP293"/>
      <c r="AQ293" s="2"/>
      <c r="AR293" s="2"/>
      <c r="AS293" s="2"/>
      <c r="AT293" s="2"/>
      <c r="AU293" s="2"/>
      <c r="AV293" s="2"/>
      <c r="AW293" s="2"/>
      <c r="AX293" s="2"/>
      <c r="AY293" s="2"/>
      <c r="AZ293" s="2"/>
      <c r="BA293" s="2"/>
      <c r="BB293" s="2"/>
      <c r="BC293" s="2"/>
      <c r="BD293" s="2"/>
      <c r="BE293" s="2"/>
      <c r="BF293" s="2"/>
      <c r="BG293" s="2"/>
      <c r="BH293" s="2"/>
      <c r="BI293" s="2"/>
      <c r="BJ293" s="2"/>
      <c r="BK293" s="2"/>
      <c r="BL293" s="2"/>
      <c r="BM293" s="2"/>
      <c r="BN293" s="2"/>
      <c r="BO293" s="2"/>
      <c r="BP293" s="2"/>
      <c r="BQ293" s="2"/>
      <c r="BR293" s="2"/>
      <c r="BS293" s="2"/>
      <c r="BT293" s="2"/>
      <c r="BU293" s="2"/>
      <c r="BV293" s="2"/>
      <c r="BW293" s="2"/>
      <c r="BX293" s="2"/>
      <c r="BY293" s="2"/>
      <c r="BZ293" s="2"/>
      <c r="CA293" s="2"/>
      <c r="CB293" s="2"/>
      <c r="CC293" s="2"/>
      <c r="CD293" s="2"/>
      <c r="CE293" s="2"/>
      <c r="CF293" s="2"/>
      <c r="CG293" s="2"/>
      <c r="CH293" s="2"/>
      <c r="CI293" s="2"/>
      <c r="CJ293" s="2"/>
      <c r="CK293" s="2"/>
      <c r="CL293" s="2"/>
      <c r="CM293" s="2"/>
      <c r="CN293" s="2"/>
      <c r="CO293" s="2"/>
      <c r="CP293" s="2"/>
      <c r="CQ293" s="2"/>
      <c r="CR293" s="2"/>
      <c r="CS293" s="2"/>
      <c r="CT293" s="2"/>
      <c r="CU293" s="2"/>
      <c r="CV293" s="2"/>
      <c r="CW293" s="2"/>
      <c r="CX293" s="2"/>
      <c r="CY293" s="2"/>
      <c r="CZ293" s="2"/>
      <c r="DA293" s="2"/>
      <c r="DB293" s="2"/>
      <c r="DC293" s="2"/>
      <c r="DD293" s="2"/>
      <c r="DE293" s="2"/>
      <c r="DF293" s="2"/>
      <c r="DG293" s="2"/>
      <c r="DH293" s="2"/>
      <c r="DI293" s="2"/>
      <c r="DJ293" s="2"/>
      <c r="DK293" s="2"/>
      <c r="DL293" s="2"/>
      <c r="DM293" s="2"/>
      <c r="DN293" s="2"/>
      <c r="DO293" s="2"/>
      <c r="DP293" s="6">
        <v>1</v>
      </c>
      <c r="DQ293" s="268"/>
      <c r="DR293" s="268"/>
    </row>
    <row r="294" spans="2:122" s="1" customFormat="1" ht="15.75">
      <c r="B294" s="1644"/>
      <c r="C294" s="256"/>
      <c r="D294" s="1645"/>
      <c r="E294" s="1646"/>
      <c r="F294" s="1647"/>
      <c r="G294" s="1648"/>
      <c r="H294" s="1648"/>
      <c r="I294" s="1648"/>
      <c r="J294" s="1649"/>
      <c r="K294" s="1650"/>
      <c r="L294" s="1651"/>
      <c r="M294"/>
      <c r="N294" s="1644"/>
      <c r="O294" s="256"/>
      <c r="P294" s="1645"/>
      <c r="Q294" s="1646"/>
      <c r="R294" s="1647"/>
      <c r="S294" s="1647"/>
      <c r="T294" s="1647"/>
      <c r="U294" s="1648"/>
      <c r="V294" s="1649"/>
      <c r="W294" s="1650"/>
      <c r="X294" s="1651"/>
      <c r="Y294"/>
      <c r="Z294" s="1644"/>
      <c r="AA294" s="256"/>
      <c r="AB294" s="1645"/>
      <c r="AC294" s="1646"/>
      <c r="AD294" s="1647"/>
      <c r="AE294" s="1648"/>
      <c r="AF294" s="1648"/>
      <c r="AG294" s="1648"/>
      <c r="AH294" s="1649"/>
      <c r="AI294" s="1650"/>
      <c r="AJ294" s="1651"/>
      <c r="AK294"/>
      <c r="AL294"/>
      <c r="AM294" s="2"/>
      <c r="AN294" s="2"/>
      <c r="AO294"/>
      <c r="AP294"/>
      <c r="AQ294" s="2"/>
      <c r="AR294" s="2"/>
      <c r="AS294" s="2"/>
      <c r="AT294" s="2"/>
      <c r="AU294" s="2"/>
      <c r="AV294" s="2"/>
      <c r="AW294" s="2"/>
      <c r="AX294" s="2"/>
      <c r="AY294" s="2"/>
      <c r="AZ294" s="2"/>
      <c r="BA294" s="2"/>
      <c r="BB294" s="2"/>
      <c r="BC294" s="2"/>
      <c r="BD294" s="2"/>
      <c r="BE294" s="2"/>
      <c r="BF294" s="2"/>
      <c r="BG294" s="2"/>
      <c r="BH294" s="2"/>
      <c r="BI294" s="2"/>
      <c r="BJ294" s="2"/>
      <c r="BK294" s="2"/>
      <c r="BL294" s="2"/>
      <c r="BM294" s="2"/>
      <c r="BN294" s="2"/>
      <c r="BO294" s="2"/>
      <c r="BP294" s="2"/>
      <c r="BQ294" s="2"/>
      <c r="BR294" s="2"/>
      <c r="BS294" s="2"/>
      <c r="BT294" s="2"/>
      <c r="BU294" s="2"/>
      <c r="BV294" s="2"/>
      <c r="BW294" s="2"/>
      <c r="BX294" s="2"/>
      <c r="BY294" s="2"/>
      <c r="BZ294" s="2"/>
      <c r="CA294" s="2"/>
      <c r="CB294" s="2"/>
      <c r="CC294" s="2"/>
      <c r="CD294" s="2"/>
      <c r="CE294" s="2"/>
      <c r="CF294" s="2"/>
      <c r="CG294" s="2"/>
      <c r="CH294" s="2"/>
      <c r="CI294" s="2"/>
      <c r="CJ294" s="2"/>
      <c r="CK294" s="2"/>
      <c r="CL294" s="2"/>
      <c r="CM294" s="2"/>
      <c r="CN294" s="2"/>
      <c r="CO294" s="2"/>
      <c r="CP294" s="2"/>
      <c r="CQ294" s="2"/>
      <c r="CR294" s="2"/>
      <c r="CS294" s="2"/>
      <c r="CT294" s="2"/>
      <c r="CU294" s="2"/>
      <c r="CV294" s="2"/>
      <c r="CW294" s="2"/>
      <c r="CX294" s="2"/>
      <c r="CY294" s="2"/>
      <c r="CZ294" s="2"/>
      <c r="DA294" s="2"/>
      <c r="DB294" s="2"/>
      <c r="DC294" s="2"/>
      <c r="DD294" s="2"/>
      <c r="DE294" s="2"/>
      <c r="DF294" s="2"/>
      <c r="DG294" s="2"/>
      <c r="DH294" s="2"/>
      <c r="DI294" s="2"/>
      <c r="DJ294" s="2"/>
      <c r="DK294" s="2"/>
      <c r="DL294" s="2"/>
      <c r="DM294" s="2"/>
      <c r="DN294" s="2"/>
      <c r="DO294" s="2"/>
      <c r="DP294" s="6">
        <v>1</v>
      </c>
      <c r="DQ294" s="268"/>
      <c r="DR294" s="268"/>
    </row>
    <row r="295" spans="2:122" s="1" customFormat="1" ht="15.75">
      <c r="B295" s="1644"/>
      <c r="C295" s="256"/>
      <c r="D295" s="1652"/>
      <c r="E295" s="1652"/>
      <c r="F295" s="1645"/>
      <c r="G295" s="1648"/>
      <c r="H295" s="1648"/>
      <c r="I295" s="1648"/>
      <c r="J295" s="1649"/>
      <c r="K295" s="1650"/>
      <c r="L295" s="1653"/>
      <c r="M295"/>
      <c r="N295" s="1644"/>
      <c r="O295" s="256"/>
      <c r="P295" s="1652"/>
      <c r="Q295" s="1652"/>
      <c r="R295" s="1645"/>
      <c r="S295" s="1645"/>
      <c r="T295" s="1645"/>
      <c r="U295" s="1648"/>
      <c r="V295" s="1649"/>
      <c r="W295" s="1650"/>
      <c r="X295" s="1653"/>
      <c r="Y295"/>
      <c r="Z295" s="1644"/>
      <c r="AA295" s="256"/>
      <c r="AB295" s="1652"/>
      <c r="AC295" s="1652"/>
      <c r="AD295" s="1645"/>
      <c r="AE295" s="1648"/>
      <c r="AF295" s="1648"/>
      <c r="AG295" s="1648"/>
      <c r="AH295" s="1649"/>
      <c r="AI295" s="1650"/>
      <c r="AJ295" s="1653"/>
      <c r="AK295"/>
      <c r="AL295"/>
      <c r="AM295" s="2"/>
      <c r="AN295" s="2"/>
      <c r="AO295"/>
      <c r="AP295"/>
      <c r="AQ295" s="2"/>
      <c r="AR295" s="2"/>
      <c r="AS295" s="2"/>
      <c r="AT295" s="2"/>
      <c r="AU295" s="2"/>
      <c r="AV295" s="2"/>
      <c r="AW295" s="2"/>
      <c r="AX295" s="2"/>
      <c r="AY295" s="2"/>
      <c r="AZ295" s="2"/>
      <c r="BA295" s="2"/>
      <c r="BB295" s="2"/>
      <c r="BC295" s="2"/>
      <c r="BD295" s="2"/>
      <c r="BE295" s="2"/>
      <c r="BF295" s="2"/>
      <c r="BG295" s="2"/>
      <c r="BH295" s="2"/>
      <c r="BI295" s="2"/>
      <c r="BJ295" s="2"/>
      <c r="BK295" s="2"/>
      <c r="BL295" s="2"/>
      <c r="BM295" s="2"/>
      <c r="BN295" s="2"/>
      <c r="BO295" s="2"/>
      <c r="BP295" s="2"/>
      <c r="BQ295" s="2"/>
      <c r="BR295" s="2"/>
      <c r="BS295" s="2"/>
      <c r="BT295" s="2"/>
      <c r="BU295" s="2"/>
      <c r="BV295" s="2"/>
      <c r="BW295" s="2"/>
      <c r="BX295" s="2"/>
      <c r="BY295" s="2"/>
      <c r="BZ295" s="2"/>
      <c r="CA295" s="2"/>
      <c r="CB295" s="2"/>
      <c r="CC295" s="2"/>
      <c r="CD295" s="2"/>
      <c r="CE295" s="2"/>
      <c r="CF295" s="2"/>
      <c r="CG295" s="2"/>
      <c r="CH295" s="2"/>
      <c r="CI295" s="2"/>
      <c r="CJ295" s="2"/>
      <c r="CK295" s="2"/>
      <c r="CL295" s="2"/>
      <c r="CM295" s="2"/>
      <c r="CN295" s="2"/>
      <c r="CO295" s="2"/>
      <c r="CP295" s="2"/>
      <c r="CQ295" s="2"/>
      <c r="CR295" s="2"/>
      <c r="CS295" s="2"/>
      <c r="CT295" s="2"/>
      <c r="CU295" s="2"/>
      <c r="CV295" s="2"/>
      <c r="CW295" s="2"/>
      <c r="CX295" s="2"/>
      <c r="CY295" s="2"/>
      <c r="CZ295" s="2"/>
      <c r="DA295" s="2"/>
      <c r="DB295" s="2"/>
      <c r="DC295" s="2"/>
      <c r="DD295" s="2"/>
      <c r="DE295" s="2"/>
      <c r="DF295" s="2"/>
      <c r="DG295" s="2"/>
      <c r="DH295" s="2"/>
      <c r="DI295" s="2"/>
      <c r="DJ295" s="2"/>
      <c r="DK295" s="2"/>
      <c r="DL295" s="2"/>
      <c r="DM295" s="2"/>
      <c r="DN295" s="2"/>
      <c r="DO295" s="2"/>
      <c r="DP295" s="6">
        <v>1</v>
      </c>
      <c r="DQ295" s="268"/>
      <c r="DR295" s="268"/>
    </row>
    <row r="296" spans="2:122" s="1" customFormat="1" ht="15.75">
      <c r="B296" s="1644"/>
      <c r="C296" s="256"/>
      <c r="D296" s="1645"/>
      <c r="E296" s="1646"/>
      <c r="F296" s="1647"/>
      <c r="G296" s="1648"/>
      <c r="H296" s="1648"/>
      <c r="I296" s="1648"/>
      <c r="J296" s="1649"/>
      <c r="K296" s="1650"/>
      <c r="L296" s="1651"/>
      <c r="M296"/>
      <c r="N296" s="1644"/>
      <c r="O296" s="256"/>
      <c r="P296" s="1645"/>
      <c r="Q296" s="1646"/>
      <c r="R296" s="1647"/>
      <c r="S296" s="1647"/>
      <c r="T296" s="1647"/>
      <c r="U296" s="1648"/>
      <c r="V296" s="1649"/>
      <c r="W296" s="1650"/>
      <c r="X296" s="1651"/>
      <c r="Y296"/>
      <c r="Z296" s="1644"/>
      <c r="AA296" s="256"/>
      <c r="AB296" s="1645"/>
      <c r="AC296" s="1646"/>
      <c r="AD296" s="1647"/>
      <c r="AE296" s="1648"/>
      <c r="AF296" s="1648"/>
      <c r="AG296" s="1648"/>
      <c r="AH296" s="1649"/>
      <c r="AI296" s="1650"/>
      <c r="AJ296" s="1651"/>
      <c r="AK296"/>
      <c r="AL296"/>
      <c r="AM296" s="2"/>
      <c r="AN296" s="2"/>
      <c r="AO296"/>
      <c r="AP296"/>
      <c r="AQ296" s="2"/>
      <c r="AR296" s="2"/>
      <c r="AS296" s="2"/>
      <c r="AT296" s="2"/>
      <c r="AU296" s="2"/>
      <c r="AV296" s="2"/>
      <c r="AW296" s="2"/>
      <c r="AX296" s="2"/>
      <c r="AY296" s="2"/>
      <c r="AZ296" s="2"/>
      <c r="BA296" s="2"/>
      <c r="BB296" s="2"/>
      <c r="BC296" s="2"/>
      <c r="BD296" s="2"/>
      <c r="BE296" s="2"/>
      <c r="BF296" s="2"/>
      <c r="BG296" s="2"/>
      <c r="BH296" s="2"/>
      <c r="BI296" s="2"/>
      <c r="BJ296" s="2"/>
      <c r="BK296" s="2"/>
      <c r="BL296" s="2"/>
      <c r="BM296" s="2"/>
      <c r="BN296" s="2"/>
      <c r="BO296" s="2"/>
      <c r="BP296" s="2"/>
      <c r="BQ296" s="2"/>
      <c r="BR296" s="2"/>
      <c r="BS296" s="2"/>
      <c r="BT296" s="2"/>
      <c r="BU296" s="2"/>
      <c r="BV296" s="2"/>
      <c r="BW296" s="2"/>
      <c r="BX296" s="2"/>
      <c r="BY296" s="2"/>
      <c r="BZ296" s="2"/>
      <c r="CA296" s="2"/>
      <c r="CB296" s="2"/>
      <c r="CC296" s="2"/>
      <c r="CD296" s="2"/>
      <c r="CE296" s="2"/>
      <c r="CF296" s="2"/>
      <c r="CG296" s="2"/>
      <c r="CH296" s="2"/>
      <c r="CI296" s="2"/>
      <c r="CJ296" s="2"/>
      <c r="CK296" s="2"/>
      <c r="CL296" s="2"/>
      <c r="CM296" s="2"/>
      <c r="CN296" s="2"/>
      <c r="CO296" s="2"/>
      <c r="CP296" s="2"/>
      <c r="CQ296" s="2"/>
      <c r="CR296" s="2"/>
      <c r="CS296" s="2"/>
      <c r="CT296" s="2"/>
      <c r="CU296" s="2"/>
      <c r="CV296" s="2"/>
      <c r="CW296" s="2"/>
      <c r="CX296" s="2"/>
      <c r="CY296" s="2"/>
      <c r="CZ296" s="2"/>
      <c r="DA296" s="2"/>
      <c r="DB296" s="2"/>
      <c r="DC296" s="2"/>
      <c r="DD296" s="2"/>
      <c r="DE296" s="2"/>
      <c r="DF296" s="2"/>
      <c r="DG296" s="2"/>
      <c r="DH296" s="2"/>
      <c r="DI296" s="2"/>
      <c r="DJ296" s="2"/>
      <c r="DK296" s="2"/>
      <c r="DL296" s="2"/>
      <c r="DM296" s="2"/>
      <c r="DN296" s="2"/>
      <c r="DO296" s="2"/>
      <c r="DP296" s="6">
        <v>1</v>
      </c>
      <c r="DQ296" s="268"/>
      <c r="DR296" s="268"/>
    </row>
    <row r="297" spans="2:122" s="1" customFormat="1" ht="15.75">
      <c r="B297" s="1644"/>
      <c r="C297" s="256"/>
      <c r="D297" s="1652"/>
      <c r="E297" s="1652"/>
      <c r="F297" s="1645"/>
      <c r="G297" s="1648"/>
      <c r="H297" s="1648"/>
      <c r="I297" s="1648"/>
      <c r="J297" s="1649"/>
      <c r="K297" s="1650"/>
      <c r="L297" s="1653"/>
      <c r="M297"/>
      <c r="N297" s="1644"/>
      <c r="O297" s="256"/>
      <c r="P297" s="1652"/>
      <c r="Q297" s="1652"/>
      <c r="R297" s="1645"/>
      <c r="S297" s="1645"/>
      <c r="T297" s="1645"/>
      <c r="U297" s="1648"/>
      <c r="V297" s="1649"/>
      <c r="W297" s="1650"/>
      <c r="X297" s="1653"/>
      <c r="Y297"/>
      <c r="Z297" s="1644"/>
      <c r="AA297" s="256"/>
      <c r="AB297" s="1652"/>
      <c r="AC297" s="1652"/>
      <c r="AD297" s="1645"/>
      <c r="AE297" s="1648"/>
      <c r="AF297" s="1648"/>
      <c r="AG297" s="1648"/>
      <c r="AH297" s="1649"/>
      <c r="AI297" s="1650"/>
      <c r="AJ297" s="1653"/>
      <c r="AK297"/>
      <c r="AL297"/>
      <c r="AM297" s="2"/>
      <c r="AN297" s="2"/>
      <c r="AO297"/>
      <c r="AP297"/>
      <c r="AQ297" s="2"/>
      <c r="AR297" s="2"/>
      <c r="AS297" s="2"/>
      <c r="AT297" s="2"/>
      <c r="AU297" s="2"/>
      <c r="AV297" s="2"/>
      <c r="AW297" s="2"/>
      <c r="AX297" s="2"/>
      <c r="AY297" s="2"/>
      <c r="AZ297" s="2"/>
      <c r="BA297" s="2"/>
      <c r="BB297" s="2"/>
      <c r="BC297" s="2"/>
      <c r="BD297" s="2"/>
      <c r="BE297" s="2"/>
      <c r="BF297" s="2"/>
      <c r="BG297" s="2"/>
      <c r="BH297" s="2"/>
      <c r="BI297" s="2"/>
      <c r="BJ297" s="2"/>
      <c r="BK297" s="2"/>
      <c r="BL297" s="2"/>
      <c r="BM297" s="2"/>
      <c r="BN297" s="2"/>
      <c r="BO297" s="2"/>
      <c r="BP297" s="2"/>
      <c r="BQ297" s="2"/>
      <c r="BR297" s="2"/>
      <c r="BS297" s="2"/>
      <c r="BT297" s="2"/>
      <c r="BU297" s="2"/>
      <c r="BV297" s="2"/>
      <c r="BW297" s="2"/>
      <c r="BX297" s="2"/>
      <c r="BY297" s="2"/>
      <c r="BZ297" s="2"/>
      <c r="CA297" s="2"/>
      <c r="CB297" s="2"/>
      <c r="CC297" s="2"/>
      <c r="CD297" s="2"/>
      <c r="CE297" s="2"/>
      <c r="CF297" s="2"/>
      <c r="CG297" s="2"/>
      <c r="CH297" s="2"/>
      <c r="CI297" s="2"/>
      <c r="CJ297" s="2"/>
      <c r="CK297" s="2"/>
      <c r="CL297" s="2"/>
      <c r="CM297" s="2"/>
      <c r="CN297" s="2"/>
      <c r="CO297" s="2"/>
      <c r="CP297" s="2"/>
      <c r="CQ297" s="2"/>
      <c r="CR297" s="2"/>
      <c r="CS297" s="2"/>
      <c r="CT297" s="2"/>
      <c r="CU297" s="2"/>
      <c r="CV297" s="2"/>
      <c r="CW297" s="2"/>
      <c r="CX297" s="2"/>
      <c r="CY297" s="2"/>
      <c r="CZ297" s="2"/>
      <c r="DA297" s="2"/>
      <c r="DB297" s="2"/>
      <c r="DC297" s="2"/>
      <c r="DD297" s="2"/>
      <c r="DE297" s="2"/>
      <c r="DF297" s="2"/>
      <c r="DG297" s="2"/>
      <c r="DH297" s="2"/>
      <c r="DI297" s="2"/>
      <c r="DJ297" s="2"/>
      <c r="DK297" s="2"/>
      <c r="DL297" s="2"/>
      <c r="DM297" s="2"/>
      <c r="DN297" s="2"/>
      <c r="DO297" s="2"/>
      <c r="DP297" s="6">
        <v>1</v>
      </c>
      <c r="DQ297" s="268"/>
      <c r="DR297" s="268"/>
    </row>
    <row r="298" spans="2:122" s="1" customFormat="1" ht="15.75">
      <c r="B298" s="1644"/>
      <c r="C298" s="256"/>
      <c r="D298" s="1645"/>
      <c r="E298" s="1646"/>
      <c r="F298" s="1647"/>
      <c r="G298" s="1648"/>
      <c r="H298" s="1648"/>
      <c r="I298" s="1648"/>
      <c r="J298" s="1649"/>
      <c r="K298" s="1650"/>
      <c r="L298" s="1651"/>
      <c r="M298"/>
      <c r="N298" s="1644"/>
      <c r="O298" s="256"/>
      <c r="P298" s="1645"/>
      <c r="Q298" s="1646"/>
      <c r="R298" s="1647"/>
      <c r="S298" s="1647"/>
      <c r="T298" s="1647"/>
      <c r="U298" s="1648"/>
      <c r="V298" s="1649"/>
      <c r="W298" s="1650"/>
      <c r="X298" s="1651"/>
      <c r="Y298"/>
      <c r="Z298" s="1644"/>
      <c r="AA298" s="256"/>
      <c r="AB298" s="1645"/>
      <c r="AC298" s="1646"/>
      <c r="AD298" s="1647"/>
      <c r="AE298" s="1648"/>
      <c r="AF298" s="1648"/>
      <c r="AG298" s="1648"/>
      <c r="AH298" s="1649"/>
      <c r="AI298" s="1650"/>
      <c r="AJ298" s="1651"/>
      <c r="AK298"/>
      <c r="AL298"/>
      <c r="AM298" s="2"/>
      <c r="AN298" s="2"/>
      <c r="AO298"/>
      <c r="AP298"/>
      <c r="AQ298" s="2"/>
      <c r="AR298" s="2"/>
      <c r="AS298" s="2"/>
      <c r="AT298" s="2"/>
      <c r="AU298" s="2"/>
      <c r="AV298" s="2"/>
      <c r="AW298" s="2"/>
      <c r="AX298" s="2"/>
      <c r="AY298" s="2"/>
      <c r="AZ298" s="2"/>
      <c r="BA298" s="2"/>
      <c r="BB298" s="2"/>
      <c r="BC298" s="2"/>
      <c r="BD298" s="2"/>
      <c r="BE298" s="2"/>
      <c r="BF298" s="2"/>
      <c r="BG298" s="2"/>
      <c r="BH298" s="2"/>
      <c r="BI298" s="2"/>
      <c r="BJ298" s="2"/>
      <c r="BK298" s="2"/>
      <c r="BL298" s="2"/>
      <c r="BM298" s="2"/>
      <c r="BN298" s="2"/>
      <c r="BO298" s="2"/>
      <c r="BP298" s="2"/>
      <c r="BQ298" s="2"/>
      <c r="BR298" s="2"/>
      <c r="BS298" s="2"/>
      <c r="BT298" s="2"/>
      <c r="BU298" s="2"/>
      <c r="BV298" s="2"/>
      <c r="BW298" s="2"/>
      <c r="BX298" s="2"/>
      <c r="BY298" s="2"/>
      <c r="BZ298" s="2"/>
      <c r="CA298" s="2"/>
      <c r="CB298" s="2"/>
      <c r="CC298" s="2"/>
      <c r="CD298" s="2"/>
      <c r="CE298" s="2"/>
      <c r="CF298" s="2"/>
      <c r="CG298" s="2"/>
      <c r="CH298" s="2"/>
      <c r="CI298" s="2"/>
      <c r="CJ298" s="2"/>
      <c r="CK298" s="2"/>
      <c r="CL298" s="2"/>
      <c r="CM298" s="2"/>
      <c r="CN298" s="2"/>
      <c r="CO298" s="2"/>
      <c r="CP298" s="2"/>
      <c r="CQ298" s="2"/>
      <c r="CR298" s="2"/>
      <c r="CS298" s="2"/>
      <c r="CT298" s="2"/>
      <c r="CU298" s="2"/>
      <c r="CV298" s="2"/>
      <c r="CW298" s="2"/>
      <c r="CX298" s="2"/>
      <c r="CY298" s="2"/>
      <c r="CZ298" s="2"/>
      <c r="DA298" s="2"/>
      <c r="DB298" s="2"/>
      <c r="DC298" s="2"/>
      <c r="DD298" s="2"/>
      <c r="DE298" s="2"/>
      <c r="DF298" s="2"/>
      <c r="DG298" s="2"/>
      <c r="DH298" s="2"/>
      <c r="DI298" s="2"/>
      <c r="DJ298" s="2"/>
      <c r="DK298" s="2"/>
      <c r="DL298" s="2"/>
      <c r="DM298" s="2"/>
      <c r="DN298" s="2"/>
      <c r="DO298" s="2"/>
      <c r="DP298" s="6">
        <v>1</v>
      </c>
      <c r="DQ298" s="268"/>
      <c r="DR298" s="268"/>
    </row>
    <row r="299" spans="2:122" s="1" customFormat="1" ht="15.75">
      <c r="B299" s="1644"/>
      <c r="C299" s="256"/>
      <c r="D299" s="1652"/>
      <c r="E299" s="1652"/>
      <c r="F299" s="1645"/>
      <c r="G299" s="1648"/>
      <c r="H299" s="1648"/>
      <c r="I299" s="1648"/>
      <c r="J299" s="1649"/>
      <c r="K299" s="1650"/>
      <c r="L299" s="1653"/>
      <c r="M299"/>
      <c r="N299" s="1644"/>
      <c r="O299" s="256"/>
      <c r="P299" s="1652"/>
      <c r="Q299" s="1652"/>
      <c r="R299" s="1645"/>
      <c r="S299" s="1645"/>
      <c r="T299" s="1645"/>
      <c r="U299" s="1648"/>
      <c r="V299" s="1649"/>
      <c r="W299" s="1650"/>
      <c r="X299" s="1653"/>
      <c r="Y299"/>
      <c r="Z299" s="1644"/>
      <c r="AA299" s="256"/>
      <c r="AB299" s="1652"/>
      <c r="AC299" s="1652"/>
      <c r="AD299" s="1645"/>
      <c r="AE299" s="1648"/>
      <c r="AF299" s="1648"/>
      <c r="AG299" s="1648"/>
      <c r="AH299" s="1649"/>
      <c r="AI299" s="1650"/>
      <c r="AJ299" s="1653"/>
      <c r="AK299"/>
      <c r="AL299"/>
      <c r="AM299" s="2"/>
      <c r="AN299" s="2"/>
      <c r="AO299"/>
      <c r="AP299"/>
      <c r="AQ299" s="2"/>
      <c r="AR299" s="2"/>
      <c r="AS299" s="2"/>
      <c r="AT299" s="2"/>
      <c r="AU299" s="2"/>
      <c r="AV299" s="2"/>
      <c r="AW299" s="2"/>
      <c r="AX299" s="2"/>
      <c r="AY299" s="2"/>
      <c r="AZ299" s="2"/>
      <c r="BA299" s="2"/>
      <c r="BB299" s="2"/>
      <c r="BC299" s="2"/>
      <c r="BD299" s="2"/>
      <c r="BE299" s="2"/>
      <c r="BF299" s="2"/>
      <c r="BG299" s="2"/>
      <c r="BH299" s="2"/>
      <c r="BI299" s="2"/>
      <c r="BJ299" s="2"/>
      <c r="BK299" s="2"/>
      <c r="BL299" s="2"/>
      <c r="BM299" s="2"/>
      <c r="BN299" s="2"/>
      <c r="BO299" s="2"/>
      <c r="BP299" s="2"/>
      <c r="BQ299" s="2"/>
      <c r="BR299" s="2"/>
      <c r="BS299" s="2"/>
      <c r="BT299" s="2"/>
      <c r="BU299" s="2"/>
      <c r="BV299" s="2"/>
      <c r="BW299" s="2"/>
      <c r="BX299" s="2"/>
      <c r="BY299" s="2"/>
      <c r="BZ299" s="2"/>
      <c r="CA299" s="2"/>
      <c r="CB299" s="2"/>
      <c r="CC299" s="2"/>
      <c r="CD299" s="2"/>
      <c r="CE299" s="2"/>
      <c r="CF299" s="2"/>
      <c r="CG299" s="2"/>
      <c r="CH299" s="2"/>
      <c r="CI299" s="2"/>
      <c r="CJ299" s="2"/>
      <c r="CK299" s="2"/>
      <c r="CL299" s="2"/>
      <c r="CM299" s="2"/>
      <c r="CN299" s="2"/>
      <c r="CO299" s="2"/>
      <c r="CP299" s="2"/>
      <c r="CQ299" s="2"/>
      <c r="CR299" s="2"/>
      <c r="CS299" s="2"/>
      <c r="CT299" s="2"/>
      <c r="CU299" s="2"/>
      <c r="CV299" s="2"/>
      <c r="CW299" s="2"/>
      <c r="CX299" s="2"/>
      <c r="CY299" s="2"/>
      <c r="CZ299" s="2"/>
      <c r="DA299" s="2"/>
      <c r="DB299" s="2"/>
      <c r="DC299" s="2"/>
      <c r="DD299" s="2"/>
      <c r="DE299" s="2"/>
      <c r="DF299" s="2"/>
      <c r="DG299" s="2"/>
      <c r="DH299" s="2"/>
      <c r="DI299" s="2"/>
      <c r="DJ299" s="2"/>
      <c r="DK299" s="2"/>
      <c r="DL299" s="2"/>
      <c r="DM299" s="2"/>
      <c r="DN299" s="2"/>
      <c r="DO299" s="2"/>
      <c r="DP299" s="6">
        <v>1</v>
      </c>
      <c r="DQ299" s="268"/>
      <c r="DR299" s="268"/>
    </row>
    <row r="300" spans="2:122" s="1" customFormat="1" ht="15.75">
      <c r="B300" s="1644"/>
      <c r="C300" s="256"/>
      <c r="D300" s="1645"/>
      <c r="E300" s="1646"/>
      <c r="F300" s="1647"/>
      <c r="G300" s="1648"/>
      <c r="H300" s="1648"/>
      <c r="I300" s="1648"/>
      <c r="J300" s="1649"/>
      <c r="K300" s="1650"/>
      <c r="L300" s="1651"/>
      <c r="M300"/>
      <c r="N300" s="1644"/>
      <c r="O300" s="256"/>
      <c r="P300" s="1645"/>
      <c r="Q300" s="1646"/>
      <c r="R300" s="1647"/>
      <c r="S300" s="1647"/>
      <c r="T300" s="1647"/>
      <c r="U300" s="1648"/>
      <c r="V300" s="1649"/>
      <c r="W300" s="1650"/>
      <c r="X300" s="1651"/>
      <c r="Y300"/>
      <c r="Z300" s="1644"/>
      <c r="AA300" s="256"/>
      <c r="AB300" s="1645"/>
      <c r="AC300" s="1646"/>
      <c r="AD300" s="1647"/>
      <c r="AE300" s="1648"/>
      <c r="AF300" s="1648"/>
      <c r="AG300" s="1648"/>
      <c r="AH300" s="1649"/>
      <c r="AI300" s="1650"/>
      <c r="AJ300" s="1651"/>
      <c r="AK300"/>
      <c r="AL300"/>
      <c r="AM300" s="2"/>
      <c r="AN300" s="2"/>
      <c r="AO300"/>
      <c r="AP300"/>
      <c r="AQ300" s="2"/>
      <c r="AR300" s="2"/>
      <c r="AS300" s="2"/>
      <c r="AT300" s="2"/>
      <c r="AU300" s="2"/>
      <c r="AV300" s="2"/>
      <c r="AW300" s="2"/>
      <c r="AX300" s="2"/>
      <c r="AY300" s="2"/>
      <c r="AZ300" s="2"/>
      <c r="BA300" s="2"/>
      <c r="BB300" s="2"/>
      <c r="BC300" s="2"/>
      <c r="BD300" s="2"/>
      <c r="BE300" s="2"/>
      <c r="BF300" s="2"/>
      <c r="BG300" s="2"/>
      <c r="BH300" s="2"/>
      <c r="BI300" s="2"/>
      <c r="BJ300" s="2"/>
      <c r="BK300" s="2"/>
      <c r="BL300" s="2"/>
      <c r="BM300" s="2"/>
      <c r="BN300" s="2"/>
      <c r="BO300" s="2"/>
      <c r="BP300" s="2"/>
      <c r="BQ300" s="2"/>
      <c r="BR300" s="2"/>
      <c r="BS300" s="2"/>
      <c r="BT300" s="2"/>
      <c r="BU300" s="2"/>
      <c r="BV300" s="2"/>
      <c r="BW300" s="2"/>
      <c r="BX300" s="2"/>
      <c r="BY300" s="2"/>
      <c r="BZ300" s="2"/>
      <c r="CA300" s="2"/>
      <c r="CB300" s="2"/>
      <c r="CC300" s="2"/>
      <c r="CD300" s="2"/>
      <c r="CE300" s="2"/>
      <c r="CF300" s="2"/>
      <c r="CG300" s="2"/>
      <c r="CH300" s="2"/>
      <c r="CI300" s="2"/>
      <c r="CJ300" s="2"/>
      <c r="CK300" s="2"/>
      <c r="CL300" s="2"/>
      <c r="CM300" s="2"/>
      <c r="CN300" s="2"/>
      <c r="CO300" s="2"/>
      <c r="CP300" s="2"/>
      <c r="CQ300" s="2"/>
      <c r="CR300" s="2"/>
      <c r="CS300" s="2"/>
      <c r="CT300" s="2"/>
      <c r="CU300" s="2"/>
      <c r="CV300" s="2"/>
      <c r="CW300" s="2"/>
      <c r="CX300" s="2"/>
      <c r="CY300" s="2"/>
      <c r="CZ300" s="2"/>
      <c r="DA300" s="2"/>
      <c r="DB300" s="2"/>
      <c r="DC300" s="2"/>
      <c r="DD300" s="2"/>
      <c r="DE300" s="2"/>
      <c r="DF300" s="2"/>
      <c r="DG300" s="2"/>
      <c r="DH300" s="2"/>
      <c r="DI300" s="2"/>
      <c r="DJ300" s="2"/>
      <c r="DK300" s="2"/>
      <c r="DL300" s="2"/>
      <c r="DM300" s="2"/>
      <c r="DN300" s="2"/>
      <c r="DO300" s="2"/>
      <c r="DP300" s="6">
        <v>1</v>
      </c>
      <c r="DQ300" s="268"/>
      <c r="DR300" s="268"/>
    </row>
    <row r="301" spans="2:122" s="1" customFormat="1" ht="15.75">
      <c r="B301" s="1644"/>
      <c r="C301" s="256"/>
      <c r="D301" s="1652"/>
      <c r="E301" s="1652"/>
      <c r="F301" s="1645"/>
      <c r="G301" s="1648"/>
      <c r="H301" s="1648"/>
      <c r="I301" s="1648"/>
      <c r="J301" s="1649"/>
      <c r="K301" s="1650"/>
      <c r="L301" s="1653"/>
      <c r="M301"/>
      <c r="N301" s="1644"/>
      <c r="O301" s="256"/>
      <c r="P301" s="1652"/>
      <c r="Q301" s="1652"/>
      <c r="R301" s="1645"/>
      <c r="S301" s="1645"/>
      <c r="T301" s="1645"/>
      <c r="U301" s="1648"/>
      <c r="V301" s="1649"/>
      <c r="W301" s="1650"/>
      <c r="X301" s="1653"/>
      <c r="Y301"/>
      <c r="Z301" s="1644"/>
      <c r="AA301" s="256"/>
      <c r="AB301" s="1652"/>
      <c r="AC301" s="1652"/>
      <c r="AD301" s="1645"/>
      <c r="AE301" s="1648"/>
      <c r="AF301" s="1648"/>
      <c r="AG301" s="1648"/>
      <c r="AH301" s="1649"/>
      <c r="AI301" s="1650"/>
      <c r="AJ301" s="1653"/>
      <c r="AK301"/>
      <c r="AL301"/>
      <c r="AM301" s="2"/>
      <c r="AN301" s="2"/>
      <c r="AO301"/>
      <c r="AP301"/>
      <c r="AQ301" s="2"/>
      <c r="AR301" s="2"/>
      <c r="AS301" s="2"/>
      <c r="AT301" s="2"/>
      <c r="AU301" s="2"/>
      <c r="AV301" s="2"/>
      <c r="AW301" s="2"/>
      <c r="AX301" s="2"/>
      <c r="AY301" s="2"/>
      <c r="AZ301" s="2"/>
      <c r="BA301" s="2"/>
      <c r="BB301" s="2"/>
      <c r="BC301" s="2"/>
      <c r="BD301" s="2"/>
      <c r="BE301" s="2"/>
      <c r="BF301" s="2"/>
      <c r="BG301" s="2"/>
      <c r="BH301" s="2"/>
      <c r="BI301" s="2"/>
      <c r="BJ301" s="2"/>
      <c r="BK301" s="2"/>
      <c r="BL301" s="2"/>
      <c r="BM301" s="2"/>
      <c r="BN301" s="2"/>
      <c r="BO301" s="2"/>
      <c r="BP301" s="2"/>
      <c r="BQ301" s="2"/>
      <c r="BR301" s="2"/>
      <c r="BS301" s="2"/>
      <c r="BT301" s="2"/>
      <c r="BU301" s="2"/>
      <c r="BV301" s="2"/>
      <c r="BW301" s="2"/>
      <c r="BX301" s="2"/>
      <c r="BY301" s="2"/>
      <c r="BZ301" s="2"/>
      <c r="CA301" s="2"/>
      <c r="CB301" s="2"/>
      <c r="CC301" s="2"/>
      <c r="CD301" s="2"/>
      <c r="CE301" s="2"/>
      <c r="CF301" s="2"/>
      <c r="CG301" s="2"/>
      <c r="CH301" s="2"/>
      <c r="CI301" s="2"/>
      <c r="CJ301" s="2"/>
      <c r="CK301" s="2"/>
      <c r="CL301" s="2"/>
      <c r="CM301" s="2"/>
      <c r="CN301" s="2"/>
      <c r="CO301" s="2"/>
      <c r="CP301" s="2"/>
      <c r="CQ301" s="2"/>
      <c r="CR301" s="2"/>
      <c r="CS301" s="2"/>
      <c r="CT301" s="2"/>
      <c r="CU301" s="2"/>
      <c r="CV301" s="2"/>
      <c r="CW301" s="2"/>
      <c r="CX301" s="2"/>
      <c r="CY301" s="2"/>
      <c r="CZ301" s="2"/>
      <c r="DA301" s="2"/>
      <c r="DB301" s="2"/>
      <c r="DC301" s="2"/>
      <c r="DD301" s="2"/>
      <c r="DE301" s="2"/>
      <c r="DF301" s="2"/>
      <c r="DG301" s="2"/>
      <c r="DH301" s="2"/>
      <c r="DI301" s="2"/>
      <c r="DJ301" s="2"/>
      <c r="DK301" s="2"/>
      <c r="DL301" s="2"/>
      <c r="DM301" s="2"/>
      <c r="DN301" s="2"/>
      <c r="DO301" s="2"/>
      <c r="DP301" s="6">
        <v>1</v>
      </c>
      <c r="DQ301" s="268"/>
      <c r="DR301" s="268"/>
    </row>
    <row r="302" spans="2:122" s="1" customFormat="1" ht="15.75">
      <c r="B302" s="1644"/>
      <c r="C302" s="256"/>
      <c r="D302" s="1645"/>
      <c r="E302" s="1646"/>
      <c r="F302" s="1647"/>
      <c r="G302" s="1648"/>
      <c r="H302" s="1648"/>
      <c r="I302" s="1648"/>
      <c r="J302" s="1649"/>
      <c r="K302" s="1650"/>
      <c r="L302" s="1651"/>
      <c r="M302"/>
      <c r="N302" s="1644"/>
      <c r="O302" s="256"/>
      <c r="P302" s="1645"/>
      <c r="Q302" s="1646"/>
      <c r="R302" s="1647"/>
      <c r="S302" s="1647"/>
      <c r="T302" s="1647"/>
      <c r="U302" s="1648"/>
      <c r="V302" s="1649"/>
      <c r="W302" s="1650"/>
      <c r="X302" s="1651"/>
      <c r="Y302"/>
      <c r="Z302" s="1644"/>
      <c r="AA302" s="256"/>
      <c r="AB302" s="1645"/>
      <c r="AC302" s="1646"/>
      <c r="AD302" s="1647"/>
      <c r="AE302" s="1648"/>
      <c r="AF302" s="1648"/>
      <c r="AG302" s="1648"/>
      <c r="AH302" s="1649"/>
      <c r="AI302" s="1650"/>
      <c r="AJ302" s="1651"/>
      <c r="AK302"/>
      <c r="AL302"/>
      <c r="AM302" s="2"/>
      <c r="AN302" s="2"/>
      <c r="AO302"/>
      <c r="AP302"/>
      <c r="AQ302" s="2"/>
      <c r="AR302" s="2"/>
      <c r="AS302" s="2"/>
      <c r="AT302" s="2"/>
      <c r="AU302" s="2"/>
      <c r="AV302" s="2"/>
      <c r="AW302" s="2"/>
      <c r="AX302" s="2"/>
      <c r="AY302" s="2"/>
      <c r="AZ302" s="2"/>
      <c r="BA302" s="2"/>
      <c r="BB302" s="2"/>
      <c r="BC302" s="2"/>
      <c r="BD302" s="2"/>
      <c r="BE302" s="2"/>
      <c r="BF302" s="2"/>
      <c r="BG302" s="2"/>
      <c r="BH302" s="2"/>
      <c r="BI302" s="2"/>
      <c r="BJ302" s="2"/>
      <c r="BK302" s="2"/>
      <c r="BL302" s="2"/>
      <c r="BM302" s="2"/>
      <c r="BN302" s="2"/>
      <c r="BO302" s="2"/>
      <c r="BP302" s="2"/>
      <c r="BQ302" s="2"/>
      <c r="BR302" s="2"/>
      <c r="BS302" s="2"/>
      <c r="BT302" s="2"/>
      <c r="BU302" s="2"/>
      <c r="BV302" s="2"/>
      <c r="BW302" s="2"/>
      <c r="BX302" s="2"/>
      <c r="BY302" s="2"/>
      <c r="BZ302" s="2"/>
      <c r="CA302" s="2"/>
      <c r="CB302" s="2"/>
      <c r="CC302" s="2"/>
      <c r="CD302" s="2"/>
      <c r="CE302" s="2"/>
      <c r="CF302" s="2"/>
      <c r="CG302" s="2"/>
      <c r="CH302" s="2"/>
      <c r="CI302" s="2"/>
      <c r="CJ302" s="2"/>
      <c r="CK302" s="2"/>
      <c r="CL302" s="2"/>
      <c r="CM302" s="2"/>
      <c r="CN302" s="2"/>
      <c r="CO302" s="2"/>
      <c r="CP302" s="2"/>
      <c r="CQ302" s="2"/>
      <c r="CR302" s="2"/>
      <c r="CS302" s="2"/>
      <c r="CT302" s="2"/>
      <c r="CU302" s="2"/>
      <c r="CV302" s="2"/>
      <c r="CW302" s="2"/>
      <c r="CX302" s="2"/>
      <c r="CY302" s="2"/>
      <c r="CZ302" s="2"/>
      <c r="DA302" s="2"/>
      <c r="DB302" s="2"/>
      <c r="DC302" s="2"/>
      <c r="DD302" s="2"/>
      <c r="DE302" s="2"/>
      <c r="DF302" s="2"/>
      <c r="DG302" s="2"/>
      <c r="DH302" s="2"/>
      <c r="DI302" s="2"/>
      <c r="DJ302" s="2"/>
      <c r="DK302" s="2"/>
      <c r="DL302" s="2"/>
      <c r="DM302" s="2"/>
      <c r="DN302" s="2"/>
      <c r="DO302" s="2"/>
      <c r="DP302" s="6">
        <v>1</v>
      </c>
      <c r="DQ302" s="268"/>
      <c r="DR302" s="268"/>
    </row>
    <row r="303" spans="2:122" s="1" customFormat="1" ht="15.75">
      <c r="B303" s="1644"/>
      <c r="C303" s="256"/>
      <c r="D303" s="1652"/>
      <c r="E303" s="1652"/>
      <c r="F303" s="1645"/>
      <c r="G303" s="1648"/>
      <c r="H303" s="1648"/>
      <c r="I303" s="1648"/>
      <c r="J303" s="1649"/>
      <c r="K303" s="1650"/>
      <c r="L303" s="1653"/>
      <c r="M303"/>
      <c r="N303" s="1644"/>
      <c r="O303" s="256"/>
      <c r="P303" s="1652"/>
      <c r="Q303" s="1652"/>
      <c r="R303" s="1645"/>
      <c r="S303" s="1645"/>
      <c r="T303" s="1645"/>
      <c r="U303" s="1648"/>
      <c r="V303" s="1649"/>
      <c r="W303" s="1650"/>
      <c r="X303" s="1653"/>
      <c r="Y303"/>
      <c r="Z303" s="1644"/>
      <c r="AA303" s="256"/>
      <c r="AB303" s="1652"/>
      <c r="AC303" s="1652"/>
      <c r="AD303" s="1645"/>
      <c r="AE303" s="1648"/>
      <c r="AF303" s="1648"/>
      <c r="AG303" s="1648"/>
      <c r="AH303" s="1649"/>
      <c r="AI303" s="1650"/>
      <c r="AJ303" s="1653"/>
      <c r="AK303"/>
      <c r="AL303"/>
      <c r="AM303" s="2"/>
      <c r="AN303" s="2"/>
      <c r="AO303"/>
      <c r="AP303"/>
      <c r="AQ303" s="2"/>
      <c r="AR303" s="2"/>
      <c r="AS303" s="2"/>
      <c r="AT303" s="2"/>
      <c r="AU303" s="2"/>
      <c r="AV303" s="2"/>
      <c r="AW303" s="2"/>
      <c r="AX303" s="2"/>
      <c r="AY303" s="2"/>
      <c r="AZ303" s="2"/>
      <c r="BA303" s="2"/>
      <c r="BB303" s="2"/>
      <c r="BC303" s="2"/>
      <c r="BD303" s="2"/>
      <c r="BE303" s="2"/>
      <c r="BF303" s="2"/>
      <c r="BG303" s="2"/>
      <c r="BH303" s="2"/>
      <c r="BI303" s="2"/>
      <c r="BJ303" s="2"/>
      <c r="BK303" s="2"/>
      <c r="BL303" s="2"/>
      <c r="BM303" s="2"/>
      <c r="BN303" s="2"/>
      <c r="BO303" s="2"/>
      <c r="BP303" s="2"/>
      <c r="BQ303" s="2"/>
      <c r="BR303" s="2"/>
      <c r="BS303" s="2"/>
      <c r="BT303" s="2"/>
      <c r="BU303" s="2"/>
      <c r="BV303" s="2"/>
      <c r="BW303" s="2"/>
      <c r="BX303" s="2"/>
      <c r="BY303" s="2"/>
      <c r="BZ303" s="2"/>
      <c r="CA303" s="2"/>
      <c r="CB303" s="2"/>
      <c r="CC303" s="2"/>
      <c r="CD303" s="2"/>
      <c r="CE303" s="2"/>
      <c r="CF303" s="2"/>
      <c r="CG303" s="2"/>
      <c r="CH303" s="2"/>
      <c r="CI303" s="2"/>
      <c r="CJ303" s="2"/>
      <c r="CK303" s="2"/>
      <c r="CL303" s="2"/>
      <c r="CM303" s="2"/>
      <c r="CN303" s="2"/>
      <c r="CO303" s="2"/>
      <c r="CP303" s="2"/>
      <c r="CQ303" s="2"/>
      <c r="CR303" s="2"/>
      <c r="CS303" s="2"/>
      <c r="CT303" s="2"/>
      <c r="CU303" s="2"/>
      <c r="CV303" s="2"/>
      <c r="CW303" s="2"/>
      <c r="CX303" s="2"/>
      <c r="CY303" s="2"/>
      <c r="CZ303" s="2"/>
      <c r="DA303" s="2"/>
      <c r="DB303" s="2"/>
      <c r="DC303" s="2"/>
      <c r="DD303" s="2"/>
      <c r="DE303" s="2"/>
      <c r="DF303" s="2"/>
      <c r="DG303" s="2"/>
      <c r="DH303" s="2"/>
      <c r="DI303" s="2"/>
      <c r="DJ303" s="2"/>
      <c r="DK303" s="2"/>
      <c r="DL303" s="2"/>
      <c r="DM303" s="2"/>
      <c r="DN303" s="2"/>
      <c r="DO303" s="2"/>
      <c r="DP303" s="6">
        <v>1</v>
      </c>
      <c r="DQ303" s="268"/>
      <c r="DR303" s="268"/>
    </row>
    <row r="304" spans="2:122" s="1" customFormat="1" ht="15.75">
      <c r="B304" s="1644"/>
      <c r="C304" s="256"/>
      <c r="D304" s="1645"/>
      <c r="E304" s="1646"/>
      <c r="F304" s="1647"/>
      <c r="G304" s="1648"/>
      <c r="H304" s="1648"/>
      <c r="I304" s="1648"/>
      <c r="J304" s="1649"/>
      <c r="K304" s="1650"/>
      <c r="L304" s="1651"/>
      <c r="M304"/>
      <c r="N304" s="1644"/>
      <c r="O304" s="256"/>
      <c r="P304" s="1645"/>
      <c r="Q304" s="1646"/>
      <c r="R304" s="1647"/>
      <c r="S304" s="1647"/>
      <c r="T304" s="1647"/>
      <c r="U304" s="1648"/>
      <c r="V304" s="1649"/>
      <c r="W304" s="1650"/>
      <c r="X304" s="1651"/>
      <c r="Y304"/>
      <c r="Z304" s="1644"/>
      <c r="AA304" s="256"/>
      <c r="AB304" s="1645"/>
      <c r="AC304" s="1646"/>
      <c r="AD304" s="1647"/>
      <c r="AE304" s="1648"/>
      <c r="AF304" s="1648"/>
      <c r="AG304" s="1648"/>
      <c r="AH304" s="1649"/>
      <c r="AI304" s="1650"/>
      <c r="AJ304" s="1651"/>
      <c r="AK304"/>
      <c r="AL304"/>
      <c r="AM304" s="2"/>
      <c r="AN304" s="2"/>
      <c r="AO304"/>
      <c r="AP304"/>
      <c r="AQ304" s="2"/>
      <c r="AR304" s="2"/>
      <c r="AS304" s="2"/>
      <c r="AT304" s="2"/>
      <c r="AU304" s="2"/>
      <c r="AV304" s="2"/>
      <c r="AW304" s="2"/>
      <c r="AX304" s="2"/>
      <c r="AY304" s="2"/>
      <c r="AZ304" s="2"/>
      <c r="BA304" s="2"/>
      <c r="BB304" s="2"/>
      <c r="BC304" s="2"/>
      <c r="BD304" s="2"/>
      <c r="BE304" s="2"/>
      <c r="BF304" s="2"/>
      <c r="BG304" s="2"/>
      <c r="BH304" s="2"/>
      <c r="BI304" s="2"/>
      <c r="BJ304" s="2"/>
      <c r="BK304" s="2"/>
      <c r="BL304" s="2"/>
      <c r="BM304" s="2"/>
      <c r="BN304" s="2"/>
      <c r="BO304" s="2"/>
      <c r="BP304" s="2"/>
      <c r="BQ304" s="2"/>
      <c r="BR304" s="2"/>
      <c r="BS304" s="2"/>
      <c r="BT304" s="2"/>
      <c r="BU304" s="2"/>
      <c r="BV304" s="2"/>
      <c r="BW304" s="2"/>
      <c r="BX304" s="2"/>
      <c r="BY304" s="2"/>
      <c r="BZ304" s="2"/>
      <c r="CA304" s="2"/>
      <c r="CB304" s="2"/>
      <c r="CC304" s="2"/>
      <c r="CD304" s="2"/>
      <c r="CE304" s="2"/>
      <c r="CF304" s="2"/>
      <c r="CG304" s="2"/>
      <c r="CH304" s="2"/>
      <c r="CI304" s="2"/>
      <c r="CJ304" s="2"/>
      <c r="CK304" s="2"/>
      <c r="CL304" s="2"/>
      <c r="CM304" s="2"/>
      <c r="CN304" s="2"/>
      <c r="CO304" s="2"/>
      <c r="CP304" s="2"/>
      <c r="CQ304" s="2"/>
      <c r="CR304" s="2"/>
      <c r="CS304" s="2"/>
      <c r="CT304" s="2"/>
      <c r="CU304" s="2"/>
      <c r="CV304" s="2"/>
      <c r="CW304" s="2"/>
      <c r="CX304" s="2"/>
      <c r="CY304" s="2"/>
      <c r="CZ304" s="2"/>
      <c r="DA304" s="2"/>
      <c r="DB304" s="2"/>
      <c r="DC304" s="2"/>
      <c r="DD304" s="2"/>
      <c r="DE304" s="2"/>
      <c r="DF304" s="2"/>
      <c r="DG304" s="2"/>
      <c r="DH304" s="2"/>
      <c r="DI304" s="2"/>
      <c r="DJ304" s="2"/>
      <c r="DK304" s="2"/>
      <c r="DL304" s="2"/>
      <c r="DM304" s="2"/>
      <c r="DN304" s="2"/>
      <c r="DO304" s="2"/>
      <c r="DP304" s="6">
        <v>1</v>
      </c>
      <c r="DQ304" s="268"/>
      <c r="DR304" s="268"/>
    </row>
    <row r="305" spans="2:122" s="1" customFormat="1" ht="15.75">
      <c r="B305" s="1644"/>
      <c r="C305" s="256"/>
      <c r="D305" s="1652"/>
      <c r="E305" s="1652"/>
      <c r="F305" s="1645"/>
      <c r="G305" s="1648"/>
      <c r="H305" s="1648"/>
      <c r="I305" s="1648"/>
      <c r="J305" s="1649"/>
      <c r="K305" s="1650"/>
      <c r="L305" s="1653"/>
      <c r="M305"/>
      <c r="N305" s="1644"/>
      <c r="O305" s="256"/>
      <c r="P305" s="1652"/>
      <c r="Q305" s="1652"/>
      <c r="R305" s="1645"/>
      <c r="S305" s="1645"/>
      <c r="T305" s="1645"/>
      <c r="U305" s="1648"/>
      <c r="V305" s="1649"/>
      <c r="W305" s="1650"/>
      <c r="X305" s="1653"/>
      <c r="Y305"/>
      <c r="Z305" s="1644"/>
      <c r="AA305" s="256"/>
      <c r="AB305" s="1652"/>
      <c r="AC305" s="1652"/>
      <c r="AD305" s="1645"/>
      <c r="AE305" s="1648"/>
      <c r="AF305" s="1648"/>
      <c r="AG305" s="1648"/>
      <c r="AH305" s="1649"/>
      <c r="AI305" s="1650"/>
      <c r="AJ305" s="1653"/>
      <c r="AK305"/>
      <c r="AL305"/>
      <c r="AM305" s="2"/>
      <c r="AN305" s="2"/>
      <c r="AO305"/>
      <c r="AP305"/>
      <c r="AQ305" s="2"/>
      <c r="AR305" s="2"/>
      <c r="AS305" s="2"/>
      <c r="AT305" s="2"/>
      <c r="AU305" s="2"/>
      <c r="AV305" s="2"/>
      <c r="AW305" s="2"/>
      <c r="AX305" s="2"/>
      <c r="AY305" s="2"/>
      <c r="AZ305" s="2"/>
      <c r="BA305" s="2"/>
      <c r="BB305" s="2"/>
      <c r="BC305" s="2"/>
      <c r="BD305" s="2"/>
      <c r="BE305" s="2"/>
      <c r="BF305" s="2"/>
      <c r="BG305" s="2"/>
      <c r="BH305" s="2"/>
      <c r="BI305" s="2"/>
      <c r="BJ305" s="2"/>
      <c r="BK305" s="2"/>
      <c r="BL305" s="2"/>
      <c r="BM305" s="2"/>
      <c r="BN305" s="2"/>
      <c r="BO305" s="2"/>
      <c r="BP305" s="2"/>
      <c r="BQ305" s="2"/>
      <c r="BR305" s="2"/>
      <c r="BS305" s="2"/>
      <c r="BT305" s="2"/>
      <c r="BU305" s="2"/>
      <c r="BV305" s="2"/>
      <c r="BW305" s="2"/>
      <c r="BX305" s="2"/>
      <c r="BY305" s="2"/>
      <c r="BZ305" s="2"/>
      <c r="CA305" s="2"/>
      <c r="CB305" s="2"/>
      <c r="CC305" s="2"/>
      <c r="CD305" s="2"/>
      <c r="CE305" s="2"/>
      <c r="CF305" s="2"/>
      <c r="CG305" s="2"/>
      <c r="CH305" s="2"/>
      <c r="CI305" s="2"/>
      <c r="CJ305" s="2"/>
      <c r="CK305" s="2"/>
      <c r="CL305" s="2"/>
      <c r="CM305" s="2"/>
      <c r="CN305" s="2"/>
      <c r="CO305" s="2"/>
      <c r="CP305" s="2"/>
      <c r="CQ305" s="2"/>
      <c r="CR305" s="2"/>
      <c r="CS305" s="2"/>
      <c r="CT305" s="2"/>
      <c r="CU305" s="2"/>
      <c r="CV305" s="2"/>
      <c r="CW305" s="2"/>
      <c r="CX305" s="2"/>
      <c r="CY305" s="2"/>
      <c r="CZ305" s="2"/>
      <c r="DA305" s="2"/>
      <c r="DB305" s="2"/>
      <c r="DC305" s="2"/>
      <c r="DD305" s="2"/>
      <c r="DE305" s="2"/>
      <c r="DF305" s="2"/>
      <c r="DG305" s="2"/>
      <c r="DH305" s="2"/>
      <c r="DI305" s="2"/>
      <c r="DJ305" s="2"/>
      <c r="DK305" s="2"/>
      <c r="DL305" s="2"/>
      <c r="DM305" s="2"/>
      <c r="DN305" s="2"/>
      <c r="DO305" s="2"/>
      <c r="DP305" s="6">
        <v>1</v>
      </c>
      <c r="DQ305" s="268"/>
      <c r="DR305" s="268"/>
    </row>
    <row r="306" spans="2:122" s="1" customFormat="1" ht="15.75">
      <c r="B306" s="1644"/>
      <c r="C306" s="256"/>
      <c r="D306" s="1645"/>
      <c r="E306" s="1646"/>
      <c r="F306" s="1647"/>
      <c r="G306" s="1648"/>
      <c r="H306" s="1648"/>
      <c r="I306" s="1648"/>
      <c r="J306" s="1649"/>
      <c r="K306" s="1650"/>
      <c r="L306" s="1651"/>
      <c r="M306"/>
      <c r="N306" s="1644"/>
      <c r="O306" s="256"/>
      <c r="P306" s="1645"/>
      <c r="Q306" s="1646"/>
      <c r="R306" s="1647"/>
      <c r="S306" s="1647"/>
      <c r="T306" s="1647"/>
      <c r="U306" s="1648"/>
      <c r="V306" s="1649"/>
      <c r="W306" s="1650"/>
      <c r="X306" s="1651"/>
      <c r="Y306"/>
      <c r="Z306" s="1644"/>
      <c r="AA306" s="256"/>
      <c r="AB306" s="1645"/>
      <c r="AC306" s="1646"/>
      <c r="AD306" s="1647"/>
      <c r="AE306" s="1648"/>
      <c r="AF306" s="1648"/>
      <c r="AG306" s="1648"/>
      <c r="AH306" s="1649"/>
      <c r="AI306" s="1650"/>
      <c r="AJ306" s="1651"/>
      <c r="AK306"/>
      <c r="AL306"/>
      <c r="AM306" s="2"/>
      <c r="AN306" s="2"/>
      <c r="AO306"/>
      <c r="AP306"/>
      <c r="AQ306" s="2"/>
      <c r="AR306" s="2"/>
      <c r="AS306" s="2"/>
      <c r="AT306" s="2"/>
      <c r="AU306" s="2"/>
      <c r="AV306" s="2"/>
      <c r="AW306" s="2"/>
      <c r="AX306" s="2"/>
      <c r="AY306" s="2"/>
      <c r="AZ306" s="2"/>
      <c r="BA306" s="2"/>
      <c r="BB306" s="2"/>
      <c r="BC306" s="2"/>
      <c r="BD306" s="2"/>
      <c r="BE306" s="2"/>
      <c r="BF306" s="2"/>
      <c r="BG306" s="2"/>
      <c r="BH306" s="2"/>
      <c r="BI306" s="2"/>
      <c r="BJ306" s="2"/>
      <c r="BK306" s="2"/>
      <c r="BL306" s="2"/>
      <c r="BM306" s="2"/>
      <c r="BN306" s="2"/>
      <c r="BO306" s="2"/>
      <c r="BP306" s="2"/>
      <c r="BQ306" s="2"/>
      <c r="BR306" s="2"/>
      <c r="BS306" s="2"/>
      <c r="BT306" s="2"/>
      <c r="BU306" s="2"/>
      <c r="BV306" s="2"/>
      <c r="BW306" s="2"/>
      <c r="BX306" s="2"/>
      <c r="BY306" s="2"/>
      <c r="BZ306" s="2"/>
      <c r="CA306" s="2"/>
      <c r="CB306" s="2"/>
      <c r="CC306" s="2"/>
      <c r="CD306" s="2"/>
      <c r="CE306" s="2"/>
      <c r="CF306" s="2"/>
      <c r="CG306" s="2"/>
      <c r="CH306" s="2"/>
      <c r="CI306" s="2"/>
      <c r="CJ306" s="2"/>
      <c r="CK306" s="2"/>
      <c r="CL306" s="2"/>
      <c r="CM306" s="2"/>
      <c r="CN306" s="2"/>
      <c r="CO306" s="2"/>
      <c r="CP306" s="2"/>
      <c r="CQ306" s="2"/>
      <c r="CR306" s="2"/>
      <c r="CS306" s="2"/>
      <c r="CT306" s="2"/>
      <c r="CU306" s="2"/>
      <c r="CV306" s="2"/>
      <c r="CW306" s="2"/>
      <c r="CX306" s="2"/>
      <c r="CY306" s="2"/>
      <c r="CZ306" s="2"/>
      <c r="DA306" s="2"/>
      <c r="DB306" s="2"/>
      <c r="DC306" s="2"/>
      <c r="DD306" s="2"/>
      <c r="DE306" s="2"/>
      <c r="DF306" s="2"/>
      <c r="DG306" s="2"/>
      <c r="DH306" s="2"/>
      <c r="DI306" s="2"/>
      <c r="DJ306" s="2"/>
      <c r="DK306" s="2"/>
      <c r="DL306" s="2"/>
      <c r="DM306" s="2"/>
      <c r="DN306" s="2"/>
      <c r="DO306" s="2"/>
      <c r="DP306" s="6">
        <v>1</v>
      </c>
      <c r="DQ306" s="268"/>
      <c r="DR306" s="268"/>
    </row>
    <row r="307" spans="2:122" s="1" customFormat="1" ht="15.75">
      <c r="B307" s="1644"/>
      <c r="C307" s="256"/>
      <c r="D307" s="1652"/>
      <c r="E307" s="1652"/>
      <c r="F307" s="1645"/>
      <c r="G307" s="1648"/>
      <c r="H307" s="1648"/>
      <c r="I307" s="1648"/>
      <c r="J307" s="1649"/>
      <c r="K307" s="1650"/>
      <c r="L307" s="1653"/>
      <c r="M307"/>
      <c r="N307" s="1644"/>
      <c r="O307" s="256"/>
      <c r="P307" s="1652"/>
      <c r="Q307" s="1652"/>
      <c r="R307" s="1645"/>
      <c r="S307" s="1645"/>
      <c r="T307" s="1645"/>
      <c r="U307" s="1648"/>
      <c r="V307" s="1649"/>
      <c r="W307" s="1650"/>
      <c r="X307" s="1653"/>
      <c r="Y307"/>
      <c r="Z307" s="1644"/>
      <c r="AA307" s="256"/>
      <c r="AB307" s="1652"/>
      <c r="AC307" s="1652"/>
      <c r="AD307" s="1645"/>
      <c r="AE307" s="1648"/>
      <c r="AF307" s="1648"/>
      <c r="AG307" s="1648"/>
      <c r="AH307" s="1649"/>
      <c r="AI307" s="1650"/>
      <c r="AJ307" s="1653"/>
      <c r="AK307"/>
      <c r="AL307"/>
      <c r="AM307" s="2"/>
      <c r="AN307" s="2"/>
      <c r="AO307"/>
      <c r="AP307"/>
      <c r="AQ307" s="2"/>
      <c r="AR307" s="2"/>
      <c r="AS307" s="2"/>
      <c r="AT307" s="2"/>
      <c r="AU307" s="2"/>
      <c r="AV307" s="2"/>
      <c r="AW307" s="2"/>
      <c r="AX307" s="2"/>
      <c r="AY307" s="2"/>
      <c r="AZ307" s="2"/>
      <c r="BA307" s="2"/>
      <c r="BB307" s="2"/>
      <c r="BC307" s="2"/>
      <c r="BD307" s="2"/>
      <c r="BE307" s="2"/>
      <c r="BF307" s="2"/>
      <c r="BG307" s="2"/>
      <c r="BH307" s="2"/>
      <c r="BI307" s="2"/>
      <c r="BJ307" s="2"/>
      <c r="BK307" s="2"/>
      <c r="BL307" s="2"/>
      <c r="BM307" s="2"/>
      <c r="BN307" s="2"/>
      <c r="BO307" s="2"/>
      <c r="BP307" s="2"/>
      <c r="BQ307" s="2"/>
      <c r="BR307" s="2"/>
      <c r="BS307" s="2"/>
      <c r="BT307" s="2"/>
      <c r="BU307" s="2"/>
      <c r="BV307" s="2"/>
      <c r="BW307" s="2"/>
      <c r="BX307" s="2"/>
      <c r="BY307" s="2"/>
      <c r="BZ307" s="2"/>
      <c r="CA307" s="2"/>
      <c r="CB307" s="2"/>
      <c r="CC307" s="2"/>
      <c r="CD307" s="2"/>
      <c r="CE307" s="2"/>
      <c r="CF307" s="2"/>
      <c r="CG307" s="2"/>
      <c r="CH307" s="2"/>
      <c r="CI307" s="2"/>
      <c r="CJ307" s="2"/>
      <c r="CK307" s="2"/>
      <c r="CL307" s="2"/>
      <c r="CM307" s="2"/>
      <c r="CN307" s="2"/>
      <c r="CO307" s="2"/>
      <c r="CP307" s="2"/>
      <c r="CQ307" s="2"/>
      <c r="CR307" s="2"/>
      <c r="CS307" s="2"/>
      <c r="CT307" s="2"/>
      <c r="CU307" s="2"/>
      <c r="CV307" s="2"/>
      <c r="CW307" s="2"/>
      <c r="CX307" s="2"/>
      <c r="CY307" s="2"/>
      <c r="CZ307" s="2"/>
      <c r="DA307" s="2"/>
      <c r="DB307" s="2"/>
      <c r="DC307" s="2"/>
      <c r="DD307" s="2"/>
      <c r="DE307" s="2"/>
      <c r="DF307" s="2"/>
      <c r="DG307" s="2"/>
      <c r="DH307" s="2"/>
      <c r="DI307" s="2"/>
      <c r="DJ307" s="2"/>
      <c r="DK307" s="2"/>
      <c r="DL307" s="2"/>
      <c r="DM307" s="2"/>
      <c r="DN307" s="2"/>
      <c r="DO307" s="2"/>
      <c r="DP307" s="6">
        <v>1</v>
      </c>
      <c r="DQ307" s="268"/>
      <c r="DR307" s="268"/>
    </row>
    <row r="308" spans="2:122" s="1" customFormat="1" ht="15.75">
      <c r="B308" s="1644"/>
      <c r="C308" s="256"/>
      <c r="D308" s="1645"/>
      <c r="E308" s="1646"/>
      <c r="F308" s="1647"/>
      <c r="G308" s="1648"/>
      <c r="H308" s="1648"/>
      <c r="I308" s="1648"/>
      <c r="J308" s="1649"/>
      <c r="K308" s="1650"/>
      <c r="L308" s="1651"/>
      <c r="M308"/>
      <c r="N308" s="1644"/>
      <c r="O308" s="256"/>
      <c r="P308" s="1645"/>
      <c r="Q308" s="1646"/>
      <c r="R308" s="1647"/>
      <c r="S308" s="1647"/>
      <c r="T308" s="1647"/>
      <c r="U308" s="1648"/>
      <c r="V308" s="1649"/>
      <c r="W308" s="1650"/>
      <c r="X308" s="1651"/>
      <c r="Y308"/>
      <c r="Z308" s="1644"/>
      <c r="AA308" s="256"/>
      <c r="AB308" s="1645"/>
      <c r="AC308" s="1646"/>
      <c r="AD308" s="1647"/>
      <c r="AE308" s="1648"/>
      <c r="AF308" s="1648"/>
      <c r="AG308" s="1648"/>
      <c r="AH308" s="1649"/>
      <c r="AI308" s="1650"/>
      <c r="AJ308" s="1651"/>
      <c r="AK308"/>
      <c r="AL308"/>
      <c r="AM308" s="2"/>
      <c r="AN308" s="2"/>
      <c r="AO308"/>
      <c r="AP308"/>
      <c r="AQ308" s="2"/>
      <c r="AR308" s="2"/>
      <c r="AS308" s="2"/>
      <c r="AT308" s="2"/>
      <c r="AU308" s="2"/>
      <c r="AV308" s="2"/>
      <c r="AW308" s="2"/>
      <c r="AX308" s="2"/>
      <c r="AY308" s="2"/>
      <c r="AZ308" s="2"/>
      <c r="BA308" s="2"/>
      <c r="BB308" s="2"/>
      <c r="BC308" s="2"/>
      <c r="BD308" s="2"/>
      <c r="BE308" s="2"/>
      <c r="BF308" s="2"/>
      <c r="BG308" s="2"/>
      <c r="BH308" s="2"/>
      <c r="BI308" s="2"/>
      <c r="BJ308" s="2"/>
      <c r="BK308" s="2"/>
      <c r="BL308" s="2"/>
      <c r="BM308" s="2"/>
      <c r="BN308" s="2"/>
      <c r="BO308" s="2"/>
      <c r="BP308" s="2"/>
      <c r="BQ308" s="2"/>
      <c r="BR308" s="2"/>
      <c r="BS308" s="2"/>
      <c r="BT308" s="2"/>
      <c r="BU308" s="2"/>
      <c r="BV308" s="2"/>
      <c r="BW308" s="2"/>
      <c r="BX308" s="2"/>
      <c r="BY308" s="2"/>
      <c r="BZ308" s="2"/>
      <c r="CA308" s="2"/>
      <c r="CB308" s="2"/>
      <c r="CC308" s="2"/>
      <c r="CD308" s="2"/>
      <c r="CE308" s="2"/>
      <c r="CF308" s="2"/>
      <c r="CG308" s="2"/>
      <c r="CH308" s="2"/>
      <c r="CI308" s="2"/>
      <c r="CJ308" s="2"/>
      <c r="CK308" s="2"/>
      <c r="CL308" s="2"/>
      <c r="CM308" s="2"/>
      <c r="CN308" s="2"/>
      <c r="CO308" s="2"/>
      <c r="CP308" s="2"/>
      <c r="CQ308" s="2"/>
      <c r="CR308" s="2"/>
      <c r="CS308" s="2"/>
      <c r="CT308" s="2"/>
      <c r="CU308" s="2"/>
      <c r="CV308" s="2"/>
      <c r="CW308" s="2"/>
      <c r="CX308" s="2"/>
      <c r="CY308" s="2"/>
      <c r="CZ308" s="2"/>
      <c r="DA308" s="2"/>
      <c r="DB308" s="2"/>
      <c r="DC308" s="2"/>
      <c r="DD308" s="2"/>
      <c r="DE308" s="2"/>
      <c r="DF308" s="2"/>
      <c r="DG308" s="2"/>
      <c r="DH308" s="2"/>
      <c r="DI308" s="2"/>
      <c r="DJ308" s="2"/>
      <c r="DK308" s="2"/>
      <c r="DL308" s="2"/>
      <c r="DM308" s="2"/>
      <c r="DN308" s="2"/>
      <c r="DO308" s="2"/>
      <c r="DP308" s="6">
        <v>1</v>
      </c>
      <c r="DQ308" s="268"/>
      <c r="DR308" s="268"/>
    </row>
    <row r="309" spans="2:122" s="1" customFormat="1" ht="15.75">
      <c r="B309" s="1644"/>
      <c r="C309" s="256"/>
      <c r="D309" s="1652"/>
      <c r="E309" s="1652"/>
      <c r="F309" s="1645"/>
      <c r="G309" s="1648"/>
      <c r="H309" s="1648"/>
      <c r="I309" s="1648"/>
      <c r="J309" s="1649"/>
      <c r="K309" s="1650"/>
      <c r="L309" s="1653"/>
      <c r="M309"/>
      <c r="N309" s="1644"/>
      <c r="O309" s="256"/>
      <c r="P309" s="1652"/>
      <c r="Q309" s="1652"/>
      <c r="R309" s="1645"/>
      <c r="S309" s="1645"/>
      <c r="T309" s="1645"/>
      <c r="U309" s="1648"/>
      <c r="V309" s="1649"/>
      <c r="W309" s="1650"/>
      <c r="X309" s="1653"/>
      <c r="Y309"/>
      <c r="Z309" s="1644"/>
      <c r="AA309" s="256"/>
      <c r="AB309" s="1652"/>
      <c r="AC309" s="1652"/>
      <c r="AD309" s="1645"/>
      <c r="AE309" s="1648"/>
      <c r="AF309" s="1648"/>
      <c r="AG309" s="1648"/>
      <c r="AH309" s="1649"/>
      <c r="AI309" s="1650"/>
      <c r="AJ309" s="1653"/>
      <c r="AK309"/>
      <c r="AL309"/>
      <c r="AM309" s="2"/>
      <c r="AN309" s="2"/>
      <c r="AO309"/>
      <c r="AP309"/>
      <c r="AQ309" s="2"/>
      <c r="AR309" s="2"/>
      <c r="AS309" s="2"/>
      <c r="AT309" s="2"/>
      <c r="AU309" s="2"/>
      <c r="AV309" s="2"/>
      <c r="AW309" s="2"/>
      <c r="AX309" s="2"/>
      <c r="AY309" s="2"/>
      <c r="AZ309" s="2"/>
      <c r="BA309" s="2"/>
      <c r="BB309" s="2"/>
      <c r="BC309" s="2"/>
      <c r="BD309" s="2"/>
      <c r="BE309" s="2"/>
      <c r="BF309" s="2"/>
      <c r="BG309" s="2"/>
      <c r="BH309" s="2"/>
      <c r="BI309" s="2"/>
      <c r="BJ309" s="2"/>
      <c r="BK309" s="2"/>
      <c r="BL309" s="2"/>
      <c r="BM309" s="2"/>
      <c r="BN309" s="2"/>
      <c r="BO309" s="2"/>
      <c r="BP309" s="2"/>
      <c r="BQ309" s="2"/>
      <c r="BR309" s="2"/>
      <c r="BS309" s="2"/>
      <c r="BT309" s="2"/>
      <c r="BU309" s="2"/>
      <c r="BV309" s="2"/>
      <c r="BW309" s="2"/>
      <c r="BX309" s="2"/>
      <c r="BY309" s="2"/>
      <c r="BZ309" s="2"/>
      <c r="CA309" s="2"/>
      <c r="CB309" s="2"/>
      <c r="CC309" s="2"/>
      <c r="CD309" s="2"/>
      <c r="CE309" s="2"/>
      <c r="CF309" s="2"/>
      <c r="CG309" s="2"/>
      <c r="CH309" s="2"/>
      <c r="CI309" s="2"/>
      <c r="CJ309" s="2"/>
      <c r="CK309" s="2"/>
      <c r="CL309" s="2"/>
      <c r="CM309" s="2"/>
      <c r="CN309" s="2"/>
      <c r="CO309" s="2"/>
      <c r="CP309" s="2"/>
      <c r="CQ309" s="2"/>
      <c r="CR309" s="2"/>
      <c r="CS309" s="2"/>
      <c r="CT309" s="2"/>
      <c r="CU309" s="2"/>
      <c r="CV309" s="2"/>
      <c r="CW309" s="2"/>
      <c r="CX309" s="2"/>
      <c r="CY309" s="2"/>
      <c r="CZ309" s="2"/>
      <c r="DA309" s="2"/>
      <c r="DB309" s="2"/>
      <c r="DC309" s="2"/>
      <c r="DD309" s="2"/>
      <c r="DE309" s="2"/>
      <c r="DF309" s="2"/>
      <c r="DG309" s="2"/>
      <c r="DH309" s="2"/>
      <c r="DI309" s="2"/>
      <c r="DJ309" s="2"/>
      <c r="DK309" s="2"/>
      <c r="DL309" s="2"/>
      <c r="DM309" s="2"/>
      <c r="DN309" s="2"/>
      <c r="DO309" s="2"/>
      <c r="DP309" s="6">
        <v>1</v>
      </c>
      <c r="DQ309" s="268"/>
      <c r="DR309" s="268"/>
    </row>
    <row r="310" spans="2:122" s="1" customFormat="1" ht="15.75">
      <c r="B310" s="1644"/>
      <c r="C310" s="256"/>
      <c r="D310" s="1645"/>
      <c r="E310" s="1646"/>
      <c r="F310" s="1647"/>
      <c r="G310" s="1648"/>
      <c r="H310" s="1648"/>
      <c r="I310" s="1648"/>
      <c r="J310" s="1649"/>
      <c r="K310" s="1650"/>
      <c r="L310" s="1651"/>
      <c r="M310"/>
      <c r="N310" s="1644"/>
      <c r="O310" s="256"/>
      <c r="P310" s="1645"/>
      <c r="Q310" s="1646"/>
      <c r="R310" s="1647"/>
      <c r="S310" s="1647"/>
      <c r="T310" s="1647"/>
      <c r="U310" s="1648"/>
      <c r="V310" s="1649"/>
      <c r="W310" s="1650"/>
      <c r="X310" s="1651"/>
      <c r="Y310"/>
      <c r="Z310" s="1644"/>
      <c r="AA310" s="256"/>
      <c r="AB310" s="1645"/>
      <c r="AC310" s="1646"/>
      <c r="AD310" s="1647"/>
      <c r="AE310" s="1648"/>
      <c r="AF310" s="1648"/>
      <c r="AG310" s="1648"/>
      <c r="AH310" s="1649"/>
      <c r="AI310" s="1650"/>
      <c r="AJ310" s="1651"/>
      <c r="AK310"/>
      <c r="AL310"/>
      <c r="AM310" s="2"/>
      <c r="AN310" s="2"/>
      <c r="AO310"/>
      <c r="AP310"/>
      <c r="AQ310" s="2"/>
      <c r="AR310" s="2"/>
      <c r="AS310" s="2"/>
      <c r="AT310" s="2"/>
      <c r="AU310" s="2"/>
      <c r="AV310" s="2"/>
      <c r="AW310" s="2"/>
      <c r="AX310" s="2"/>
      <c r="AY310" s="2"/>
      <c r="AZ310" s="2"/>
      <c r="BA310" s="2"/>
      <c r="BB310" s="2"/>
      <c r="BC310" s="2"/>
      <c r="BD310" s="2"/>
      <c r="BE310" s="2"/>
      <c r="BF310" s="2"/>
      <c r="BG310" s="2"/>
      <c r="BH310" s="2"/>
      <c r="BI310" s="2"/>
      <c r="BJ310" s="2"/>
      <c r="BK310" s="2"/>
      <c r="BL310" s="2"/>
      <c r="BM310" s="2"/>
      <c r="BN310" s="2"/>
      <c r="BO310" s="2"/>
      <c r="BP310" s="2"/>
      <c r="BQ310" s="2"/>
      <c r="BR310" s="2"/>
      <c r="BS310" s="2"/>
      <c r="BT310" s="2"/>
      <c r="BU310" s="2"/>
      <c r="BV310" s="2"/>
      <c r="BW310" s="2"/>
      <c r="BX310" s="2"/>
      <c r="BY310" s="2"/>
      <c r="BZ310" s="2"/>
      <c r="CA310" s="2"/>
      <c r="CB310" s="2"/>
      <c r="CC310" s="2"/>
      <c r="CD310" s="2"/>
      <c r="CE310" s="2"/>
      <c r="CF310" s="2"/>
      <c r="CG310" s="2"/>
      <c r="CH310" s="2"/>
      <c r="CI310" s="2"/>
      <c r="CJ310" s="2"/>
      <c r="CK310" s="2"/>
      <c r="CL310" s="2"/>
      <c r="CM310" s="2"/>
      <c r="CN310" s="2"/>
      <c r="CO310" s="2"/>
      <c r="CP310" s="2"/>
      <c r="CQ310" s="2"/>
      <c r="CR310" s="2"/>
      <c r="CS310" s="2"/>
      <c r="CT310" s="2"/>
      <c r="CU310" s="2"/>
      <c r="CV310" s="2"/>
      <c r="CW310" s="2"/>
      <c r="CX310" s="2"/>
      <c r="CY310" s="2"/>
      <c r="CZ310" s="2"/>
      <c r="DA310" s="2"/>
      <c r="DB310" s="2"/>
      <c r="DC310" s="2"/>
      <c r="DD310" s="2"/>
      <c r="DE310" s="2"/>
      <c r="DF310" s="2"/>
      <c r="DG310" s="2"/>
      <c r="DH310" s="2"/>
      <c r="DI310" s="2"/>
      <c r="DJ310" s="2"/>
      <c r="DK310" s="2"/>
      <c r="DL310" s="2"/>
      <c r="DM310" s="2"/>
      <c r="DN310" s="2"/>
      <c r="DO310" s="2"/>
      <c r="DP310" s="6">
        <v>1</v>
      </c>
      <c r="DQ310" s="268"/>
      <c r="DR310" s="268"/>
    </row>
    <row r="311" spans="2:122" s="1" customFormat="1" ht="15.75">
      <c r="B311" s="1644"/>
      <c r="C311" s="256"/>
      <c r="D311" s="1652"/>
      <c r="E311" s="1652"/>
      <c r="F311" s="1645"/>
      <c r="G311" s="1648"/>
      <c r="H311" s="1648"/>
      <c r="I311" s="1648"/>
      <c r="J311" s="1649"/>
      <c r="K311" s="1650"/>
      <c r="L311" s="1653"/>
      <c r="M311"/>
      <c r="N311" s="1644"/>
      <c r="O311" s="256"/>
      <c r="P311" s="1652"/>
      <c r="Q311" s="1652"/>
      <c r="R311" s="1645"/>
      <c r="S311" s="1645"/>
      <c r="T311" s="1645"/>
      <c r="U311" s="1648"/>
      <c r="V311" s="1649"/>
      <c r="W311" s="1650"/>
      <c r="X311" s="1653"/>
      <c r="Y311"/>
      <c r="Z311" s="1644"/>
      <c r="AA311" s="256"/>
      <c r="AB311" s="1652"/>
      <c r="AC311" s="1652"/>
      <c r="AD311" s="1645"/>
      <c r="AE311" s="1648"/>
      <c r="AF311" s="1648"/>
      <c r="AG311" s="1648"/>
      <c r="AH311" s="1649"/>
      <c r="AI311" s="1650"/>
      <c r="AJ311" s="1653"/>
      <c r="AK311"/>
      <c r="AL311"/>
      <c r="AM311" s="2"/>
      <c r="AN311" s="2"/>
      <c r="AO311"/>
      <c r="AP311"/>
      <c r="AQ311" s="2"/>
      <c r="AR311" s="2"/>
      <c r="AS311" s="2"/>
      <c r="AT311" s="2"/>
      <c r="AU311" s="2"/>
      <c r="AV311" s="2"/>
      <c r="AW311" s="2"/>
      <c r="AX311" s="2"/>
      <c r="AY311" s="2"/>
      <c r="AZ311" s="2"/>
      <c r="BA311" s="2"/>
      <c r="BB311" s="2"/>
      <c r="BC311" s="2"/>
      <c r="BD311" s="2"/>
      <c r="BE311" s="2"/>
      <c r="BF311" s="2"/>
      <c r="BG311" s="2"/>
      <c r="BH311" s="2"/>
      <c r="BI311" s="2"/>
      <c r="BJ311" s="2"/>
      <c r="BK311" s="2"/>
      <c r="BL311" s="2"/>
      <c r="BM311" s="2"/>
      <c r="BN311" s="2"/>
      <c r="BO311" s="2"/>
      <c r="BP311" s="2"/>
      <c r="BQ311" s="2"/>
      <c r="BR311" s="2"/>
      <c r="BS311" s="2"/>
      <c r="BT311" s="2"/>
      <c r="BU311" s="2"/>
      <c r="BV311" s="2"/>
      <c r="BW311" s="2"/>
      <c r="BX311" s="2"/>
      <c r="BY311" s="2"/>
      <c r="BZ311" s="2"/>
      <c r="CA311" s="2"/>
      <c r="CB311" s="2"/>
      <c r="CC311" s="2"/>
      <c r="CD311" s="2"/>
      <c r="CE311" s="2"/>
      <c r="CF311" s="2"/>
      <c r="CG311" s="2"/>
      <c r="CH311" s="2"/>
      <c r="CI311" s="2"/>
      <c r="CJ311" s="2"/>
      <c r="CK311" s="2"/>
      <c r="CL311" s="2"/>
      <c r="CM311" s="2"/>
      <c r="CN311" s="2"/>
      <c r="CO311" s="2"/>
      <c r="CP311" s="2"/>
      <c r="CQ311" s="2"/>
      <c r="CR311" s="2"/>
      <c r="CS311" s="2"/>
      <c r="CT311" s="2"/>
      <c r="CU311" s="2"/>
      <c r="CV311" s="2"/>
      <c r="CW311" s="2"/>
      <c r="CX311" s="2"/>
      <c r="CY311" s="2"/>
      <c r="CZ311" s="2"/>
      <c r="DA311" s="2"/>
      <c r="DB311" s="2"/>
      <c r="DC311" s="2"/>
      <c r="DD311" s="2"/>
      <c r="DE311" s="2"/>
      <c r="DF311" s="2"/>
      <c r="DG311" s="2"/>
      <c r="DH311" s="2"/>
      <c r="DI311" s="2"/>
      <c r="DJ311" s="2"/>
      <c r="DK311" s="2"/>
      <c r="DL311" s="2"/>
      <c r="DM311" s="2"/>
      <c r="DN311" s="2"/>
      <c r="DO311" s="2"/>
      <c r="DP311" s="6">
        <v>1</v>
      </c>
      <c r="DQ311" s="268"/>
      <c r="DR311" s="268"/>
    </row>
    <row r="312" spans="2:122" s="1" customFormat="1" ht="15.75">
      <c r="B312" s="1644"/>
      <c r="C312" s="256"/>
      <c r="D312" s="1645"/>
      <c r="E312" s="1646"/>
      <c r="F312" s="1647"/>
      <c r="G312" s="1648"/>
      <c r="H312" s="1648"/>
      <c r="I312" s="1648"/>
      <c r="J312" s="1649"/>
      <c r="K312" s="1650"/>
      <c r="L312" s="1651"/>
      <c r="M312"/>
      <c r="N312" s="1644"/>
      <c r="O312" s="256"/>
      <c r="P312" s="1645"/>
      <c r="Q312" s="1646"/>
      <c r="R312" s="1647"/>
      <c r="S312" s="1647"/>
      <c r="T312" s="1647"/>
      <c r="U312" s="1648"/>
      <c r="V312" s="1649"/>
      <c r="W312" s="1650"/>
      <c r="X312" s="1651"/>
      <c r="Y312"/>
      <c r="Z312" s="1644"/>
      <c r="AA312" s="256"/>
      <c r="AB312" s="1645"/>
      <c r="AC312" s="1646"/>
      <c r="AD312" s="1647"/>
      <c r="AE312" s="1648"/>
      <c r="AF312" s="1648"/>
      <c r="AG312" s="1648"/>
      <c r="AH312" s="1649"/>
      <c r="AI312" s="1650"/>
      <c r="AJ312" s="1651"/>
      <c r="AK312"/>
      <c r="AL312"/>
      <c r="AM312" s="2"/>
      <c r="AN312" s="2"/>
      <c r="AO312"/>
      <c r="AP312"/>
      <c r="AQ312" s="2"/>
      <c r="AR312" s="2"/>
      <c r="AS312" s="2"/>
      <c r="AT312" s="2"/>
      <c r="AU312" s="2"/>
      <c r="AV312" s="2"/>
      <c r="AW312" s="2"/>
      <c r="AX312" s="2"/>
      <c r="AY312" s="2"/>
      <c r="AZ312" s="2"/>
      <c r="BA312" s="2"/>
      <c r="BB312" s="2"/>
      <c r="BC312" s="2"/>
      <c r="BD312" s="2"/>
      <c r="BE312" s="2"/>
      <c r="BF312" s="2"/>
      <c r="BG312" s="2"/>
      <c r="BH312" s="2"/>
      <c r="BI312" s="2"/>
      <c r="BJ312" s="2"/>
      <c r="BK312" s="2"/>
      <c r="BL312" s="2"/>
      <c r="BM312" s="2"/>
      <c r="BN312" s="2"/>
      <c r="BO312" s="2"/>
      <c r="BP312" s="2"/>
      <c r="BQ312" s="2"/>
      <c r="BR312" s="2"/>
      <c r="BS312" s="2"/>
      <c r="BT312" s="2"/>
      <c r="BU312" s="2"/>
      <c r="BV312" s="2"/>
      <c r="BW312" s="2"/>
      <c r="BX312" s="2"/>
      <c r="BY312" s="2"/>
      <c r="BZ312" s="2"/>
      <c r="CA312" s="2"/>
      <c r="CB312" s="2"/>
      <c r="CC312" s="2"/>
      <c r="CD312" s="2"/>
      <c r="CE312" s="2"/>
      <c r="CF312" s="2"/>
      <c r="CG312" s="2"/>
      <c r="CH312" s="2"/>
      <c r="CI312" s="2"/>
      <c r="CJ312" s="2"/>
      <c r="CK312" s="2"/>
      <c r="CL312" s="2"/>
      <c r="CM312" s="2"/>
      <c r="CN312" s="2"/>
      <c r="CO312" s="2"/>
      <c r="CP312" s="2"/>
      <c r="CQ312" s="2"/>
      <c r="CR312" s="2"/>
      <c r="CS312" s="2"/>
      <c r="CT312" s="2"/>
      <c r="CU312" s="2"/>
      <c r="CV312" s="2"/>
      <c r="CW312" s="2"/>
      <c r="CX312" s="2"/>
      <c r="CY312" s="2"/>
      <c r="CZ312" s="2"/>
      <c r="DA312" s="2"/>
      <c r="DB312" s="2"/>
      <c r="DC312" s="2"/>
      <c r="DD312" s="2"/>
      <c r="DE312" s="2"/>
      <c r="DF312" s="2"/>
      <c r="DG312" s="2"/>
      <c r="DH312" s="2"/>
      <c r="DI312" s="2"/>
      <c r="DJ312" s="2"/>
      <c r="DK312" s="2"/>
      <c r="DL312" s="2"/>
      <c r="DM312" s="2"/>
      <c r="DN312" s="2"/>
      <c r="DO312" s="2"/>
      <c r="DP312" s="6">
        <v>1</v>
      </c>
      <c r="DQ312" s="268"/>
      <c r="DR312" s="268"/>
    </row>
    <row r="313" spans="2:122" s="1" customFormat="1" ht="15.75">
      <c r="B313" s="1644"/>
      <c r="C313" s="256"/>
      <c r="D313" s="1652"/>
      <c r="E313" s="1652"/>
      <c r="F313" s="1645"/>
      <c r="G313" s="1648"/>
      <c r="H313" s="1648"/>
      <c r="I313" s="1648"/>
      <c r="J313" s="1649"/>
      <c r="K313" s="1650"/>
      <c r="L313" s="1653"/>
      <c r="M313"/>
      <c r="N313" s="1644"/>
      <c r="O313" s="256"/>
      <c r="P313" s="1652"/>
      <c r="Q313" s="1652"/>
      <c r="R313" s="1645"/>
      <c r="S313" s="1645"/>
      <c r="T313" s="1645"/>
      <c r="U313" s="1648"/>
      <c r="V313" s="1649"/>
      <c r="W313" s="1650"/>
      <c r="X313" s="1653"/>
      <c r="Y313"/>
      <c r="Z313" s="1644"/>
      <c r="AA313" s="256"/>
      <c r="AB313" s="1652"/>
      <c r="AC313" s="1652"/>
      <c r="AD313" s="1645"/>
      <c r="AE313" s="1648"/>
      <c r="AF313" s="1648"/>
      <c r="AG313" s="1648"/>
      <c r="AH313" s="1649"/>
      <c r="AI313" s="1650"/>
      <c r="AJ313" s="1653"/>
      <c r="AK313"/>
      <c r="AL313"/>
      <c r="AM313" s="2"/>
      <c r="AN313" s="2"/>
      <c r="AO313"/>
      <c r="AP313"/>
      <c r="AQ313" s="2"/>
      <c r="AR313" s="2"/>
      <c r="AS313" s="2"/>
      <c r="AT313" s="2"/>
      <c r="AU313" s="2"/>
      <c r="AV313" s="2"/>
      <c r="AW313" s="2"/>
      <c r="AX313" s="2"/>
      <c r="AY313" s="2"/>
      <c r="AZ313" s="2"/>
      <c r="BA313" s="2"/>
      <c r="BB313" s="2"/>
      <c r="BC313" s="2"/>
      <c r="BD313" s="2"/>
      <c r="BE313" s="2"/>
      <c r="BF313" s="2"/>
      <c r="BG313" s="2"/>
      <c r="BH313" s="2"/>
      <c r="BI313" s="2"/>
      <c r="BJ313" s="2"/>
      <c r="BK313" s="2"/>
      <c r="BL313" s="2"/>
      <c r="BM313" s="2"/>
      <c r="BN313" s="2"/>
      <c r="BO313" s="2"/>
      <c r="BP313" s="2"/>
      <c r="BQ313" s="2"/>
      <c r="BR313" s="2"/>
      <c r="BS313" s="2"/>
      <c r="BT313" s="2"/>
      <c r="BU313" s="2"/>
      <c r="BV313" s="2"/>
      <c r="BW313" s="2"/>
      <c r="BX313" s="2"/>
      <c r="BY313" s="2"/>
      <c r="BZ313" s="2"/>
      <c r="CA313" s="2"/>
      <c r="CB313" s="2"/>
      <c r="CC313" s="2"/>
      <c r="CD313" s="2"/>
      <c r="CE313" s="2"/>
      <c r="CF313" s="2"/>
      <c r="CG313" s="2"/>
      <c r="CH313" s="2"/>
      <c r="CI313" s="2"/>
      <c r="CJ313" s="2"/>
      <c r="CK313" s="2"/>
      <c r="CL313" s="2"/>
      <c r="CM313" s="2"/>
      <c r="CN313" s="2"/>
      <c r="CO313" s="2"/>
      <c r="CP313" s="2"/>
      <c r="CQ313" s="2"/>
      <c r="CR313" s="2"/>
      <c r="CS313" s="2"/>
      <c r="CT313" s="2"/>
      <c r="CU313" s="2"/>
      <c r="CV313" s="2"/>
      <c r="CW313" s="2"/>
      <c r="CX313" s="2"/>
      <c r="CY313" s="2"/>
      <c r="CZ313" s="2"/>
      <c r="DA313" s="2"/>
      <c r="DB313" s="2"/>
      <c r="DC313" s="2"/>
      <c r="DD313" s="2"/>
      <c r="DE313" s="2"/>
      <c r="DF313" s="2"/>
      <c r="DG313" s="2"/>
      <c r="DH313" s="2"/>
      <c r="DI313" s="2"/>
      <c r="DJ313" s="2"/>
      <c r="DK313" s="2"/>
      <c r="DL313" s="2"/>
      <c r="DM313" s="2"/>
      <c r="DN313" s="2"/>
      <c r="DO313" s="2"/>
      <c r="DP313" s="6">
        <v>1</v>
      </c>
      <c r="DQ313" s="268"/>
      <c r="DR313" s="268"/>
    </row>
    <row r="314" spans="2:122" s="1" customFormat="1" ht="15.75">
      <c r="B314" s="1644"/>
      <c r="C314" s="256"/>
      <c r="D314" s="1645"/>
      <c r="E314" s="1646"/>
      <c r="F314" s="1647"/>
      <c r="G314" s="1648"/>
      <c r="H314" s="1648"/>
      <c r="I314" s="1648"/>
      <c r="J314" s="1649"/>
      <c r="K314" s="1650"/>
      <c r="L314" s="1651"/>
      <c r="M314"/>
      <c r="N314" s="1644"/>
      <c r="O314" s="256"/>
      <c r="P314" s="1645"/>
      <c r="Q314" s="1646"/>
      <c r="R314" s="1647"/>
      <c r="S314" s="1647"/>
      <c r="T314" s="1647"/>
      <c r="U314" s="1648"/>
      <c r="V314" s="1649"/>
      <c r="W314" s="1650"/>
      <c r="X314" s="1651"/>
      <c r="Y314"/>
      <c r="Z314" s="1644"/>
      <c r="AA314" s="256"/>
      <c r="AB314" s="1645"/>
      <c r="AC314" s="1646"/>
      <c r="AD314" s="1647"/>
      <c r="AE314" s="1648"/>
      <c r="AF314" s="1648"/>
      <c r="AG314" s="1648"/>
      <c r="AH314" s="1649"/>
      <c r="AI314" s="1650"/>
      <c r="AJ314" s="1651"/>
      <c r="AK314"/>
      <c r="AL314"/>
      <c r="AM314" s="2"/>
      <c r="AN314" s="2"/>
      <c r="AO314"/>
      <c r="AP314"/>
      <c r="AQ314" s="2"/>
      <c r="AR314" s="2"/>
      <c r="AS314" s="2"/>
      <c r="AT314" s="2"/>
      <c r="AU314" s="2"/>
      <c r="AV314" s="2"/>
      <c r="AW314" s="2"/>
      <c r="AX314" s="2"/>
      <c r="AY314" s="2"/>
      <c r="AZ314" s="2"/>
      <c r="BA314" s="2"/>
      <c r="BB314" s="2"/>
      <c r="BC314" s="2"/>
      <c r="BD314" s="2"/>
      <c r="BE314" s="2"/>
      <c r="BF314" s="2"/>
      <c r="BG314" s="2"/>
      <c r="BH314" s="2"/>
      <c r="BI314" s="2"/>
      <c r="BJ314" s="2"/>
      <c r="BK314" s="2"/>
      <c r="BL314" s="2"/>
      <c r="BM314" s="2"/>
      <c r="BN314" s="2"/>
      <c r="BO314" s="2"/>
      <c r="BP314" s="2"/>
      <c r="BQ314" s="2"/>
      <c r="BR314" s="2"/>
      <c r="BS314" s="2"/>
      <c r="BT314" s="2"/>
      <c r="BU314" s="2"/>
      <c r="BV314" s="2"/>
      <c r="BW314" s="2"/>
      <c r="BX314" s="2"/>
      <c r="BY314" s="2"/>
      <c r="BZ314" s="2"/>
      <c r="CA314" s="2"/>
      <c r="CB314" s="2"/>
      <c r="CC314" s="2"/>
      <c r="CD314" s="2"/>
      <c r="CE314" s="2"/>
      <c r="CF314" s="2"/>
      <c r="CG314" s="2"/>
      <c r="CH314" s="2"/>
      <c r="CI314" s="2"/>
      <c r="CJ314" s="2"/>
      <c r="CK314" s="2"/>
      <c r="CL314" s="2"/>
      <c r="CM314" s="2"/>
      <c r="CN314" s="2"/>
      <c r="CO314" s="2"/>
      <c r="CP314" s="2"/>
      <c r="CQ314" s="2"/>
      <c r="CR314" s="2"/>
      <c r="CS314" s="2"/>
      <c r="CT314" s="2"/>
      <c r="CU314" s="2"/>
      <c r="CV314" s="2"/>
      <c r="CW314" s="2"/>
      <c r="CX314" s="2"/>
      <c r="CY314" s="2"/>
      <c r="CZ314" s="2"/>
      <c r="DA314" s="2"/>
      <c r="DB314" s="2"/>
      <c r="DC314" s="2"/>
      <c r="DD314" s="2"/>
      <c r="DE314" s="2"/>
      <c r="DF314" s="2"/>
      <c r="DG314" s="2"/>
      <c r="DH314" s="2"/>
      <c r="DI314" s="2"/>
      <c r="DJ314" s="2"/>
      <c r="DK314" s="2"/>
      <c r="DL314" s="2"/>
      <c r="DM314" s="2"/>
      <c r="DN314" s="2"/>
      <c r="DO314" s="2"/>
      <c r="DP314" s="6">
        <v>1</v>
      </c>
      <c r="DQ314" s="268"/>
      <c r="DR314" s="268"/>
    </row>
    <row r="315" spans="2:122" s="1" customFormat="1" ht="15.75">
      <c r="B315" s="1644"/>
      <c r="C315" s="256"/>
      <c r="D315" s="1652"/>
      <c r="E315" s="1652"/>
      <c r="F315" s="1645"/>
      <c r="G315" s="1648"/>
      <c r="H315" s="1648"/>
      <c r="I315" s="1648"/>
      <c r="J315" s="1649"/>
      <c r="K315" s="1650"/>
      <c r="L315" s="1653"/>
      <c r="M315"/>
      <c r="N315" s="1644"/>
      <c r="O315" s="256"/>
      <c r="P315" s="1652"/>
      <c r="Q315" s="1652"/>
      <c r="R315" s="1645"/>
      <c r="S315" s="1645"/>
      <c r="T315" s="1645"/>
      <c r="U315" s="1648"/>
      <c r="V315" s="1649"/>
      <c r="W315" s="1650"/>
      <c r="X315" s="1653"/>
      <c r="Y315"/>
      <c r="Z315" s="1644"/>
      <c r="AA315" s="256"/>
      <c r="AB315" s="1652"/>
      <c r="AC315" s="1652"/>
      <c r="AD315" s="1645"/>
      <c r="AE315" s="1648"/>
      <c r="AF315" s="1648"/>
      <c r="AG315" s="1648"/>
      <c r="AH315" s="1649"/>
      <c r="AI315" s="1650"/>
      <c r="AJ315" s="1653"/>
      <c r="AK315"/>
      <c r="AL315"/>
      <c r="AM315" s="2"/>
      <c r="AN315" s="2"/>
      <c r="AO315"/>
      <c r="AP315"/>
      <c r="AQ315" s="2"/>
      <c r="AR315" s="2"/>
      <c r="AS315" s="2"/>
      <c r="AT315" s="2"/>
      <c r="AU315" s="2"/>
      <c r="AV315" s="2"/>
      <c r="AW315" s="2"/>
      <c r="AX315" s="2"/>
      <c r="AY315" s="2"/>
      <c r="AZ315" s="2"/>
      <c r="BA315" s="2"/>
      <c r="BB315" s="2"/>
      <c r="BC315" s="2"/>
      <c r="BD315" s="2"/>
      <c r="BE315" s="2"/>
      <c r="BF315" s="2"/>
      <c r="BG315" s="2"/>
      <c r="BH315" s="2"/>
      <c r="BI315" s="2"/>
      <c r="BJ315" s="2"/>
      <c r="BK315" s="2"/>
      <c r="BL315" s="2"/>
      <c r="BM315" s="2"/>
      <c r="BN315" s="2"/>
      <c r="BO315" s="2"/>
      <c r="BP315" s="2"/>
      <c r="BQ315" s="2"/>
      <c r="BR315" s="2"/>
      <c r="BS315" s="2"/>
      <c r="BT315" s="2"/>
      <c r="BU315" s="2"/>
      <c r="BV315" s="2"/>
      <c r="BW315" s="2"/>
      <c r="BX315" s="2"/>
      <c r="BY315" s="2"/>
      <c r="BZ315" s="2"/>
      <c r="CA315" s="2"/>
      <c r="CB315" s="2"/>
      <c r="CC315" s="2"/>
      <c r="CD315" s="2"/>
      <c r="CE315" s="2"/>
      <c r="CF315" s="2"/>
      <c r="CG315" s="2"/>
      <c r="CH315" s="2"/>
      <c r="CI315" s="2"/>
      <c r="CJ315" s="2"/>
      <c r="CK315" s="2"/>
      <c r="CL315" s="2"/>
      <c r="CM315" s="2"/>
      <c r="CN315" s="2"/>
      <c r="CO315" s="2"/>
      <c r="CP315" s="2"/>
      <c r="CQ315" s="2"/>
      <c r="CR315" s="2"/>
      <c r="CS315" s="2"/>
      <c r="CT315" s="2"/>
      <c r="CU315" s="2"/>
      <c r="CV315" s="2"/>
      <c r="CW315" s="2"/>
      <c r="CX315" s="2"/>
      <c r="CY315" s="2"/>
      <c r="CZ315" s="2"/>
      <c r="DA315" s="2"/>
      <c r="DB315" s="2"/>
      <c r="DC315" s="2"/>
      <c r="DD315" s="2"/>
      <c r="DE315" s="2"/>
      <c r="DF315" s="2"/>
      <c r="DG315" s="2"/>
      <c r="DH315" s="2"/>
      <c r="DI315" s="2"/>
      <c r="DJ315" s="2"/>
      <c r="DK315" s="2"/>
      <c r="DL315" s="2"/>
      <c r="DM315" s="2"/>
      <c r="DN315" s="2"/>
      <c r="DO315" s="2"/>
      <c r="DP315" s="6">
        <v>1</v>
      </c>
      <c r="DQ315" s="268"/>
      <c r="DR315" s="268"/>
    </row>
    <row r="316" spans="2:122" s="1" customFormat="1" ht="15.75">
      <c r="B316" s="1644"/>
      <c r="C316" s="256"/>
      <c r="D316" s="1645"/>
      <c r="E316" s="1646"/>
      <c r="F316" s="1647"/>
      <c r="G316" s="1648"/>
      <c r="H316" s="1648"/>
      <c r="I316" s="1648"/>
      <c r="J316" s="1649"/>
      <c r="K316" s="1650"/>
      <c r="L316" s="1651"/>
      <c r="M316"/>
      <c r="N316" s="1644"/>
      <c r="O316" s="256"/>
      <c r="P316" s="1645"/>
      <c r="Q316" s="1646"/>
      <c r="R316" s="1647"/>
      <c r="S316" s="1647"/>
      <c r="T316" s="1647"/>
      <c r="U316" s="1648"/>
      <c r="V316" s="1649"/>
      <c r="W316" s="1650"/>
      <c r="X316" s="1651"/>
      <c r="Y316"/>
      <c r="Z316" s="1644"/>
      <c r="AA316" s="256"/>
      <c r="AB316" s="1645"/>
      <c r="AC316" s="1646"/>
      <c r="AD316" s="1647"/>
      <c r="AE316" s="1648"/>
      <c r="AF316" s="1648"/>
      <c r="AG316" s="1648"/>
      <c r="AH316" s="1649"/>
      <c r="AI316" s="1650"/>
      <c r="AJ316" s="1651"/>
      <c r="AK316"/>
      <c r="AL316"/>
      <c r="AM316" s="2"/>
      <c r="AN316" s="2"/>
      <c r="AO316"/>
      <c r="AP316"/>
      <c r="AQ316" s="2"/>
      <c r="AR316" s="2"/>
      <c r="AS316" s="2"/>
      <c r="AT316" s="2"/>
      <c r="AU316" s="2"/>
      <c r="AV316" s="2"/>
      <c r="AW316" s="2"/>
      <c r="AX316" s="2"/>
      <c r="AY316" s="2"/>
      <c r="AZ316" s="2"/>
      <c r="BA316" s="2"/>
      <c r="BB316" s="2"/>
      <c r="BC316" s="2"/>
      <c r="BD316" s="2"/>
      <c r="BE316" s="2"/>
      <c r="BF316" s="2"/>
      <c r="BG316" s="2"/>
      <c r="BH316" s="2"/>
      <c r="BI316" s="2"/>
      <c r="BJ316" s="2"/>
      <c r="BK316" s="2"/>
      <c r="BL316" s="2"/>
      <c r="BM316" s="2"/>
      <c r="BN316" s="2"/>
      <c r="BO316" s="2"/>
      <c r="BP316" s="2"/>
      <c r="BQ316" s="2"/>
      <c r="BR316" s="2"/>
      <c r="BS316" s="2"/>
      <c r="BT316" s="2"/>
      <c r="BU316" s="2"/>
      <c r="BV316" s="2"/>
      <c r="BW316" s="2"/>
      <c r="BX316" s="2"/>
      <c r="BY316" s="2"/>
      <c r="BZ316" s="2"/>
      <c r="CA316" s="2"/>
      <c r="CB316" s="2"/>
      <c r="CC316" s="2"/>
      <c r="CD316" s="2"/>
      <c r="CE316" s="2"/>
      <c r="CF316" s="2"/>
      <c r="CG316" s="2"/>
      <c r="CH316" s="2"/>
      <c r="CI316" s="2"/>
      <c r="CJ316" s="2"/>
      <c r="CK316" s="2"/>
      <c r="CL316" s="2"/>
      <c r="CM316" s="2"/>
      <c r="CN316" s="2"/>
      <c r="CO316" s="2"/>
      <c r="CP316" s="2"/>
      <c r="CQ316" s="2"/>
      <c r="CR316" s="2"/>
      <c r="CS316" s="2"/>
      <c r="CT316" s="2"/>
      <c r="CU316" s="2"/>
      <c r="CV316" s="2"/>
      <c r="CW316" s="2"/>
      <c r="CX316" s="2"/>
      <c r="CY316" s="2"/>
      <c r="CZ316" s="2"/>
      <c r="DA316" s="2"/>
      <c r="DB316" s="2"/>
      <c r="DC316" s="2"/>
      <c r="DD316" s="2"/>
      <c r="DE316" s="2"/>
      <c r="DF316" s="2"/>
      <c r="DG316" s="2"/>
      <c r="DH316" s="2"/>
      <c r="DI316" s="2"/>
      <c r="DJ316" s="2"/>
      <c r="DK316" s="2"/>
      <c r="DL316" s="2"/>
      <c r="DM316" s="2"/>
      <c r="DN316" s="2"/>
      <c r="DO316" s="2"/>
      <c r="DP316" s="6">
        <v>1</v>
      </c>
      <c r="DQ316" s="268"/>
      <c r="DR316" s="268"/>
    </row>
    <row r="317" spans="2:122" s="1" customFormat="1" ht="15.75">
      <c r="B317" s="1644"/>
      <c r="C317" s="256"/>
      <c r="D317" s="1652"/>
      <c r="E317" s="1652"/>
      <c r="F317" s="1645"/>
      <c r="G317" s="1648"/>
      <c r="H317" s="1648"/>
      <c r="I317" s="1648"/>
      <c r="J317" s="1649"/>
      <c r="K317" s="1650"/>
      <c r="L317" s="1653"/>
      <c r="M317"/>
      <c r="N317" s="1644"/>
      <c r="O317" s="256"/>
      <c r="P317" s="1652"/>
      <c r="Q317" s="1652"/>
      <c r="R317" s="1645"/>
      <c r="S317" s="1645"/>
      <c r="T317" s="1645"/>
      <c r="U317" s="1648"/>
      <c r="V317" s="1649"/>
      <c r="W317" s="1650"/>
      <c r="X317" s="1653"/>
      <c r="Y317"/>
      <c r="Z317" s="1644"/>
      <c r="AA317" s="256"/>
      <c r="AB317" s="1652"/>
      <c r="AC317" s="1652"/>
      <c r="AD317" s="1645"/>
      <c r="AE317" s="1648"/>
      <c r="AF317" s="1648"/>
      <c r="AG317" s="1648"/>
      <c r="AH317" s="1649"/>
      <c r="AI317" s="1650"/>
      <c r="AJ317" s="1653"/>
      <c r="AK317"/>
      <c r="AL317"/>
      <c r="AM317" s="2"/>
      <c r="AN317" s="2"/>
      <c r="AO317"/>
      <c r="AP317"/>
      <c r="AQ317" s="2"/>
      <c r="AR317" s="2"/>
      <c r="AS317" s="2"/>
      <c r="AT317" s="2"/>
      <c r="AU317" s="2"/>
      <c r="AV317" s="2"/>
      <c r="AW317" s="2"/>
      <c r="AX317" s="2"/>
      <c r="AY317" s="2"/>
      <c r="AZ317" s="2"/>
      <c r="BA317" s="2"/>
      <c r="BB317" s="2"/>
      <c r="BC317" s="2"/>
      <c r="BD317" s="2"/>
      <c r="BE317" s="2"/>
      <c r="BF317" s="2"/>
      <c r="BG317" s="2"/>
      <c r="BH317" s="2"/>
      <c r="BI317" s="2"/>
      <c r="BJ317" s="2"/>
      <c r="BK317" s="2"/>
      <c r="BL317" s="2"/>
      <c r="BM317" s="2"/>
      <c r="BN317" s="2"/>
      <c r="BO317" s="2"/>
      <c r="BP317" s="2"/>
      <c r="BQ317" s="2"/>
      <c r="BR317" s="2"/>
      <c r="BS317" s="2"/>
      <c r="BT317" s="2"/>
      <c r="BU317" s="2"/>
      <c r="BV317" s="2"/>
      <c r="BW317" s="2"/>
      <c r="BX317" s="2"/>
      <c r="BY317" s="2"/>
      <c r="BZ317" s="2"/>
      <c r="CA317" s="2"/>
      <c r="CB317" s="2"/>
      <c r="CC317" s="2"/>
      <c r="CD317" s="2"/>
      <c r="CE317" s="2"/>
      <c r="CF317" s="2"/>
      <c r="CG317" s="2"/>
      <c r="CH317" s="2"/>
      <c r="CI317" s="2"/>
      <c r="CJ317" s="2"/>
      <c r="CK317" s="2"/>
      <c r="CL317" s="2"/>
      <c r="CM317" s="2"/>
      <c r="CN317" s="2"/>
      <c r="CO317" s="2"/>
      <c r="CP317" s="2"/>
      <c r="CQ317" s="2"/>
      <c r="CR317" s="2"/>
      <c r="CS317" s="2"/>
      <c r="CT317" s="2"/>
      <c r="CU317" s="2"/>
      <c r="CV317" s="2"/>
      <c r="CW317" s="2"/>
      <c r="CX317" s="2"/>
      <c r="CY317" s="2"/>
      <c r="CZ317" s="2"/>
      <c r="DA317" s="2"/>
      <c r="DB317" s="2"/>
      <c r="DC317" s="2"/>
      <c r="DD317" s="2"/>
      <c r="DE317" s="2"/>
      <c r="DF317" s="2"/>
      <c r="DG317" s="2"/>
      <c r="DH317" s="2"/>
      <c r="DI317" s="2"/>
      <c r="DJ317" s="2"/>
      <c r="DK317" s="2"/>
      <c r="DL317" s="2"/>
      <c r="DM317" s="2"/>
      <c r="DN317" s="2"/>
      <c r="DO317" s="2"/>
      <c r="DP317" s="6">
        <v>1</v>
      </c>
      <c r="DQ317" s="268"/>
      <c r="DR317" s="268"/>
    </row>
    <row r="318" spans="2:122" s="1" customFormat="1" ht="15.75">
      <c r="B318" s="1644"/>
      <c r="C318" s="256"/>
      <c r="D318" s="1645"/>
      <c r="E318" s="1646"/>
      <c r="F318" s="1647"/>
      <c r="G318" s="1648"/>
      <c r="H318" s="1648"/>
      <c r="I318" s="1648"/>
      <c r="J318" s="1649"/>
      <c r="K318" s="1650"/>
      <c r="L318" s="1651"/>
      <c r="M318"/>
      <c r="N318" s="1644"/>
      <c r="O318" s="256"/>
      <c r="P318" s="1645"/>
      <c r="Q318" s="1646"/>
      <c r="R318" s="1647"/>
      <c r="S318" s="1647"/>
      <c r="T318" s="1647"/>
      <c r="U318" s="1648"/>
      <c r="V318" s="1649"/>
      <c r="W318" s="1650"/>
      <c r="X318" s="1651"/>
      <c r="Y318"/>
      <c r="Z318" s="1644"/>
      <c r="AA318" s="256"/>
      <c r="AB318" s="1645"/>
      <c r="AC318" s="1646"/>
      <c r="AD318" s="1647"/>
      <c r="AE318" s="1648"/>
      <c r="AF318" s="1648"/>
      <c r="AG318" s="1648"/>
      <c r="AH318" s="1649"/>
      <c r="AI318" s="1650"/>
      <c r="AJ318" s="1651"/>
      <c r="AK318"/>
      <c r="AL318"/>
      <c r="AM318" s="2"/>
      <c r="AN318" s="2"/>
      <c r="AO318"/>
      <c r="AP318"/>
      <c r="AQ318" s="2"/>
      <c r="AR318" s="2"/>
      <c r="AS318" s="2"/>
      <c r="AT318" s="2"/>
      <c r="AU318" s="2"/>
      <c r="AV318" s="2"/>
      <c r="AW318" s="2"/>
      <c r="AX318" s="2"/>
      <c r="AY318" s="2"/>
      <c r="AZ318" s="2"/>
      <c r="BA318" s="2"/>
      <c r="BB318" s="2"/>
      <c r="BC318" s="2"/>
      <c r="BD318" s="2"/>
      <c r="BE318" s="2"/>
      <c r="BF318" s="2"/>
      <c r="BG318" s="2"/>
      <c r="BH318" s="2"/>
      <c r="BI318" s="2"/>
      <c r="BJ318" s="2"/>
      <c r="BK318" s="2"/>
      <c r="BL318" s="2"/>
      <c r="BM318" s="2"/>
      <c r="BN318" s="2"/>
      <c r="BO318" s="2"/>
      <c r="BP318" s="2"/>
      <c r="BQ318" s="2"/>
      <c r="BR318" s="2"/>
      <c r="BS318" s="2"/>
      <c r="BT318" s="2"/>
      <c r="BU318" s="2"/>
      <c r="BV318" s="2"/>
      <c r="BW318" s="2"/>
      <c r="BX318" s="2"/>
      <c r="BY318" s="2"/>
      <c r="BZ318" s="2"/>
      <c r="CA318" s="2"/>
      <c r="CB318" s="2"/>
      <c r="CC318" s="2"/>
      <c r="CD318" s="2"/>
      <c r="CE318" s="2"/>
      <c r="CF318" s="2"/>
      <c r="CG318" s="2"/>
      <c r="CH318" s="2"/>
      <c r="CI318" s="2"/>
      <c r="CJ318" s="2"/>
      <c r="CK318" s="2"/>
      <c r="CL318" s="2"/>
      <c r="CM318" s="2"/>
      <c r="CN318" s="2"/>
      <c r="CO318" s="2"/>
      <c r="CP318" s="2"/>
      <c r="CQ318" s="2"/>
      <c r="CR318" s="2"/>
      <c r="CS318" s="2"/>
      <c r="CT318" s="2"/>
      <c r="CU318" s="2"/>
      <c r="CV318" s="2"/>
      <c r="CW318" s="2"/>
      <c r="CX318" s="2"/>
      <c r="CY318" s="2"/>
      <c r="CZ318" s="2"/>
      <c r="DA318" s="2"/>
      <c r="DB318" s="2"/>
      <c r="DC318" s="2"/>
      <c r="DD318" s="2"/>
      <c r="DE318" s="2"/>
      <c r="DF318" s="2"/>
      <c r="DG318" s="2"/>
      <c r="DH318" s="2"/>
      <c r="DI318" s="2"/>
      <c r="DJ318" s="2"/>
      <c r="DK318" s="2"/>
      <c r="DL318" s="2"/>
      <c r="DM318" s="2"/>
      <c r="DN318" s="2"/>
      <c r="DO318" s="2"/>
      <c r="DP318" s="6">
        <v>1</v>
      </c>
      <c r="DQ318" s="268"/>
      <c r="DR318" s="268"/>
    </row>
    <row r="319" spans="2:122" s="1" customFormat="1" ht="15.75">
      <c r="B319" s="1644"/>
      <c r="C319" s="256"/>
      <c r="D319" s="1652"/>
      <c r="E319" s="1652"/>
      <c r="F319" s="1645"/>
      <c r="G319" s="1648"/>
      <c r="H319" s="1648"/>
      <c r="I319" s="1648"/>
      <c r="J319" s="1649"/>
      <c r="K319" s="1650"/>
      <c r="L319" s="1653"/>
      <c r="M319"/>
      <c r="N319" s="1644"/>
      <c r="O319" s="256"/>
      <c r="P319" s="1652"/>
      <c r="Q319" s="1652"/>
      <c r="R319" s="1645"/>
      <c r="S319" s="1645"/>
      <c r="T319" s="1645"/>
      <c r="U319" s="1648"/>
      <c r="V319" s="1649"/>
      <c r="W319" s="1650"/>
      <c r="X319" s="1653"/>
      <c r="Y319"/>
      <c r="Z319" s="1644"/>
      <c r="AA319" s="256"/>
      <c r="AB319" s="1652"/>
      <c r="AC319" s="1652"/>
      <c r="AD319" s="1645"/>
      <c r="AE319" s="1648"/>
      <c r="AF319" s="1648"/>
      <c r="AG319" s="1648"/>
      <c r="AH319" s="1649"/>
      <c r="AI319" s="1650"/>
      <c r="AJ319" s="1653"/>
      <c r="AK319"/>
      <c r="AL319"/>
      <c r="AM319" s="2"/>
      <c r="AN319" s="2"/>
      <c r="AO319"/>
      <c r="AP319"/>
      <c r="AQ319" s="2"/>
      <c r="AR319" s="2"/>
      <c r="AS319" s="2"/>
      <c r="AT319" s="2"/>
      <c r="AU319" s="2"/>
      <c r="AV319" s="2"/>
      <c r="AW319" s="2"/>
      <c r="AX319" s="2"/>
      <c r="AY319" s="2"/>
      <c r="AZ319" s="2"/>
      <c r="BA319" s="2"/>
      <c r="BB319" s="2"/>
      <c r="BC319" s="2"/>
      <c r="BD319" s="2"/>
      <c r="BE319" s="2"/>
      <c r="BF319" s="2"/>
      <c r="BG319" s="2"/>
      <c r="BH319" s="2"/>
      <c r="BI319" s="2"/>
      <c r="BJ319" s="2"/>
      <c r="BK319" s="2"/>
      <c r="BL319" s="2"/>
      <c r="BM319" s="2"/>
      <c r="BN319" s="2"/>
      <c r="BO319" s="2"/>
      <c r="BP319" s="2"/>
      <c r="BQ319" s="2"/>
      <c r="BR319" s="2"/>
      <c r="BS319" s="2"/>
      <c r="BT319" s="2"/>
      <c r="BU319" s="2"/>
      <c r="BV319" s="2"/>
      <c r="BW319" s="2"/>
      <c r="BX319" s="2"/>
      <c r="BY319" s="2"/>
      <c r="BZ319" s="2"/>
      <c r="CA319" s="2"/>
      <c r="CB319" s="2"/>
      <c r="CC319" s="2"/>
      <c r="CD319" s="2"/>
      <c r="CE319" s="2"/>
      <c r="CF319" s="2"/>
      <c r="CG319" s="2"/>
      <c r="CH319" s="2"/>
      <c r="CI319" s="2"/>
      <c r="CJ319" s="2"/>
      <c r="CK319" s="2"/>
      <c r="CL319" s="2"/>
      <c r="CM319" s="2"/>
      <c r="CN319" s="2"/>
      <c r="CO319" s="2"/>
      <c r="CP319" s="2"/>
      <c r="CQ319" s="2"/>
      <c r="CR319" s="2"/>
      <c r="CS319" s="2"/>
      <c r="CT319" s="2"/>
      <c r="CU319" s="2"/>
      <c r="CV319" s="2"/>
      <c r="CW319" s="2"/>
      <c r="CX319" s="2"/>
      <c r="CY319" s="2"/>
      <c r="CZ319" s="2"/>
      <c r="DA319" s="2"/>
      <c r="DB319" s="2"/>
      <c r="DC319" s="2"/>
      <c r="DD319" s="2"/>
      <c r="DE319" s="2"/>
      <c r="DF319" s="2"/>
      <c r="DG319" s="2"/>
      <c r="DH319" s="2"/>
      <c r="DI319" s="2"/>
      <c r="DJ319" s="2"/>
      <c r="DK319" s="2"/>
      <c r="DL319" s="2"/>
      <c r="DM319" s="2"/>
      <c r="DN319" s="2"/>
      <c r="DO319" s="2"/>
      <c r="DP319" s="6">
        <v>1</v>
      </c>
      <c r="DQ319" s="268"/>
      <c r="DR319" s="268"/>
    </row>
    <row r="320" spans="2:122" s="1" customFormat="1" ht="15.75">
      <c r="B320" s="1644"/>
      <c r="C320" s="256"/>
      <c r="D320" s="1645"/>
      <c r="E320" s="1646"/>
      <c r="F320" s="1647"/>
      <c r="G320" s="1648"/>
      <c r="H320" s="1648"/>
      <c r="I320" s="1648"/>
      <c r="J320" s="1649"/>
      <c r="K320" s="1650"/>
      <c r="L320" s="1651"/>
      <c r="M320"/>
      <c r="N320" s="1644"/>
      <c r="O320" s="256"/>
      <c r="P320" s="1645"/>
      <c r="Q320" s="1646"/>
      <c r="R320" s="1647"/>
      <c r="S320" s="1647"/>
      <c r="T320" s="1647"/>
      <c r="U320" s="1648"/>
      <c r="V320" s="1649"/>
      <c r="W320" s="1650"/>
      <c r="X320" s="1651"/>
      <c r="Y320"/>
      <c r="Z320" s="1644"/>
      <c r="AA320" s="256"/>
      <c r="AB320" s="1645"/>
      <c r="AC320" s="1646"/>
      <c r="AD320" s="1647"/>
      <c r="AE320" s="1648"/>
      <c r="AF320" s="1648"/>
      <c r="AG320" s="1648"/>
      <c r="AH320" s="1649"/>
      <c r="AI320" s="1650"/>
      <c r="AJ320" s="1651"/>
      <c r="AK320"/>
      <c r="AL320"/>
      <c r="AM320" s="2"/>
      <c r="AN320" s="2"/>
      <c r="AO320"/>
      <c r="AP320"/>
      <c r="AQ320" s="2"/>
      <c r="AR320" s="2"/>
      <c r="AS320" s="2"/>
      <c r="AT320" s="2"/>
      <c r="AU320" s="2"/>
      <c r="AV320" s="2"/>
      <c r="AW320" s="2"/>
      <c r="AX320" s="2"/>
      <c r="AY320" s="2"/>
      <c r="AZ320" s="2"/>
      <c r="BA320" s="2"/>
      <c r="BB320" s="2"/>
      <c r="BC320" s="2"/>
      <c r="BD320" s="2"/>
      <c r="BE320" s="2"/>
      <c r="BF320" s="2"/>
      <c r="BG320" s="2"/>
      <c r="BH320" s="2"/>
      <c r="BI320" s="2"/>
      <c r="BJ320" s="2"/>
      <c r="BK320" s="2"/>
      <c r="BL320" s="2"/>
      <c r="BM320" s="2"/>
      <c r="BN320" s="2"/>
      <c r="BO320" s="2"/>
      <c r="BP320" s="2"/>
      <c r="BQ320" s="2"/>
      <c r="BR320" s="2"/>
      <c r="BS320" s="2"/>
      <c r="BT320" s="2"/>
      <c r="BU320" s="2"/>
      <c r="BV320" s="2"/>
      <c r="BW320" s="2"/>
      <c r="BX320" s="2"/>
      <c r="BY320" s="2"/>
      <c r="BZ320" s="2"/>
      <c r="CA320" s="2"/>
      <c r="CB320" s="2"/>
      <c r="CC320" s="2"/>
      <c r="CD320" s="2"/>
      <c r="CE320" s="2"/>
      <c r="CF320" s="2"/>
      <c r="CG320" s="2"/>
      <c r="CH320" s="2"/>
      <c r="CI320" s="2"/>
      <c r="CJ320" s="2"/>
      <c r="CK320" s="2"/>
      <c r="CL320" s="2"/>
      <c r="CM320" s="2"/>
      <c r="CN320" s="2"/>
      <c r="CO320" s="2"/>
      <c r="CP320" s="2"/>
      <c r="CQ320" s="2"/>
      <c r="CR320" s="2"/>
      <c r="CS320" s="2"/>
      <c r="CT320" s="2"/>
      <c r="CU320" s="2"/>
      <c r="CV320" s="2"/>
      <c r="CW320" s="2"/>
      <c r="CX320" s="2"/>
      <c r="CY320" s="2"/>
      <c r="CZ320" s="2"/>
      <c r="DA320" s="2"/>
      <c r="DB320" s="2"/>
      <c r="DC320" s="2"/>
      <c r="DD320" s="2"/>
      <c r="DE320" s="2"/>
      <c r="DF320" s="2"/>
      <c r="DG320" s="2"/>
      <c r="DH320" s="2"/>
      <c r="DI320" s="2"/>
      <c r="DJ320" s="2"/>
      <c r="DK320" s="2"/>
      <c r="DL320" s="2"/>
      <c r="DM320" s="2"/>
      <c r="DN320" s="2"/>
      <c r="DO320" s="2"/>
      <c r="DP320" s="6">
        <v>1</v>
      </c>
      <c r="DQ320" s="268"/>
      <c r="DR320" s="268"/>
    </row>
    <row r="321" spans="2:122" s="1" customFormat="1" ht="15.75">
      <c r="B321" s="1644"/>
      <c r="C321" s="256"/>
      <c r="D321" s="1652"/>
      <c r="E321" s="1652"/>
      <c r="F321" s="1645"/>
      <c r="G321" s="1648"/>
      <c r="H321" s="1648"/>
      <c r="I321" s="1648"/>
      <c r="J321" s="1649"/>
      <c r="K321" s="1650"/>
      <c r="L321" s="1653"/>
      <c r="M321"/>
      <c r="N321" s="1644"/>
      <c r="O321" s="256"/>
      <c r="P321" s="1652"/>
      <c r="Q321" s="1652"/>
      <c r="R321" s="1645"/>
      <c r="S321" s="1645"/>
      <c r="T321" s="1645"/>
      <c r="U321" s="1648"/>
      <c r="V321" s="1649"/>
      <c r="W321" s="1650"/>
      <c r="X321" s="1653"/>
      <c r="Y321"/>
      <c r="Z321" s="1644"/>
      <c r="AA321" s="256"/>
      <c r="AB321" s="1652"/>
      <c r="AC321" s="1652"/>
      <c r="AD321" s="1645"/>
      <c r="AE321" s="1648"/>
      <c r="AF321" s="1648"/>
      <c r="AG321" s="1648"/>
      <c r="AH321" s="1649"/>
      <c r="AI321" s="1650"/>
      <c r="AJ321" s="1653"/>
      <c r="AK321"/>
      <c r="AL321"/>
      <c r="AM321" s="2"/>
      <c r="AN321" s="2"/>
      <c r="AO321"/>
      <c r="AP321"/>
      <c r="AQ321" s="2"/>
      <c r="AR321" s="2"/>
      <c r="AS321" s="2"/>
      <c r="AT321" s="2"/>
      <c r="AU321" s="2"/>
      <c r="AV321" s="2"/>
      <c r="AW321" s="2"/>
      <c r="AX321" s="2"/>
      <c r="AY321" s="2"/>
      <c r="AZ321" s="2"/>
      <c r="BA321" s="2"/>
      <c r="BB321" s="2"/>
      <c r="BC321" s="2"/>
      <c r="BD321" s="2"/>
      <c r="BE321" s="2"/>
      <c r="BF321" s="2"/>
      <c r="BG321" s="2"/>
      <c r="BH321" s="2"/>
      <c r="BI321" s="2"/>
      <c r="BJ321" s="2"/>
      <c r="BK321" s="2"/>
      <c r="BL321" s="2"/>
      <c r="BM321" s="2"/>
      <c r="BN321" s="2"/>
      <c r="BO321" s="2"/>
      <c r="BP321" s="2"/>
      <c r="BQ321" s="2"/>
      <c r="BR321" s="2"/>
      <c r="BS321" s="2"/>
      <c r="BT321" s="2"/>
      <c r="BU321" s="2"/>
      <c r="BV321" s="2"/>
      <c r="BW321" s="2"/>
      <c r="BX321" s="2"/>
      <c r="BY321" s="2"/>
      <c r="BZ321" s="2"/>
      <c r="CA321" s="2"/>
      <c r="CB321" s="2"/>
      <c r="CC321" s="2"/>
      <c r="CD321" s="2"/>
      <c r="CE321" s="2"/>
      <c r="CF321" s="2"/>
      <c r="CG321" s="2"/>
      <c r="CH321" s="2"/>
      <c r="CI321" s="2"/>
      <c r="CJ321" s="2"/>
      <c r="CK321" s="2"/>
      <c r="CL321" s="2"/>
      <c r="CM321" s="2"/>
      <c r="CN321" s="2"/>
      <c r="CO321" s="2"/>
      <c r="CP321" s="2"/>
      <c r="CQ321" s="2"/>
      <c r="CR321" s="2"/>
      <c r="CS321" s="2"/>
      <c r="CT321" s="2"/>
      <c r="CU321" s="2"/>
      <c r="CV321" s="2"/>
      <c r="CW321" s="2"/>
      <c r="CX321" s="2"/>
      <c r="CY321" s="2"/>
      <c r="CZ321" s="2"/>
      <c r="DA321" s="2"/>
      <c r="DB321" s="2"/>
      <c r="DC321" s="2"/>
      <c r="DD321" s="2"/>
      <c r="DE321" s="2"/>
      <c r="DF321" s="2"/>
      <c r="DG321" s="2"/>
      <c r="DH321" s="2"/>
      <c r="DI321" s="2"/>
      <c r="DJ321" s="2"/>
      <c r="DK321" s="2"/>
      <c r="DL321" s="2"/>
      <c r="DM321" s="2"/>
      <c r="DN321" s="2"/>
      <c r="DO321" s="2"/>
      <c r="DP321" s="6">
        <v>1</v>
      </c>
      <c r="DQ321" s="268"/>
      <c r="DR321" s="268"/>
    </row>
    <row r="322" spans="2:122" s="1" customFormat="1" ht="15.75">
      <c r="B322" s="1644"/>
      <c r="C322" s="256"/>
      <c r="D322" s="1645"/>
      <c r="E322" s="1646"/>
      <c r="F322" s="1647"/>
      <c r="G322" s="1648"/>
      <c r="H322" s="1648"/>
      <c r="I322" s="1648"/>
      <c r="J322" s="1649"/>
      <c r="K322" s="1650"/>
      <c r="L322" s="1651"/>
      <c r="M322"/>
      <c r="N322" s="1644"/>
      <c r="O322" s="256"/>
      <c r="P322" s="1645"/>
      <c r="Q322" s="1646"/>
      <c r="R322" s="1647"/>
      <c r="S322" s="1647"/>
      <c r="T322" s="1647"/>
      <c r="U322" s="1648"/>
      <c r="V322" s="1649"/>
      <c r="W322" s="1650"/>
      <c r="X322" s="1651"/>
      <c r="Y322"/>
      <c r="Z322" s="1644"/>
      <c r="AA322" s="256"/>
      <c r="AB322" s="1645"/>
      <c r="AC322" s="1646"/>
      <c r="AD322" s="1647"/>
      <c r="AE322" s="1648"/>
      <c r="AF322" s="1648"/>
      <c r="AG322" s="1648"/>
      <c r="AH322" s="1649"/>
      <c r="AI322" s="1650"/>
      <c r="AJ322" s="1651"/>
      <c r="AK322"/>
      <c r="AL322"/>
      <c r="AM322" s="2"/>
      <c r="AN322" s="2"/>
      <c r="AO322"/>
      <c r="AP322"/>
      <c r="AQ322" s="2"/>
      <c r="AR322" s="2"/>
      <c r="AS322" s="2"/>
      <c r="AT322" s="2"/>
      <c r="AU322" s="2"/>
      <c r="AV322" s="2"/>
      <c r="AW322" s="2"/>
      <c r="AX322" s="2"/>
      <c r="AY322" s="2"/>
      <c r="AZ322" s="2"/>
      <c r="BA322" s="2"/>
      <c r="BB322" s="2"/>
      <c r="BC322" s="2"/>
      <c r="BD322" s="2"/>
      <c r="BE322" s="2"/>
      <c r="BF322" s="2"/>
      <c r="BG322" s="2"/>
      <c r="BH322" s="2"/>
      <c r="BI322" s="2"/>
      <c r="BJ322" s="2"/>
      <c r="BK322" s="2"/>
      <c r="BL322" s="2"/>
      <c r="BM322" s="2"/>
      <c r="BN322" s="2"/>
      <c r="BO322" s="2"/>
      <c r="BP322" s="2"/>
      <c r="BQ322" s="2"/>
      <c r="BR322" s="2"/>
      <c r="BS322" s="2"/>
      <c r="BT322" s="2"/>
      <c r="BU322" s="2"/>
      <c r="BV322" s="2"/>
      <c r="BW322" s="2"/>
      <c r="BX322" s="2"/>
      <c r="BY322" s="2"/>
      <c r="BZ322" s="2"/>
      <c r="CA322" s="2"/>
      <c r="CB322" s="2"/>
      <c r="CC322" s="2"/>
      <c r="CD322" s="2"/>
      <c r="CE322" s="2"/>
      <c r="CF322" s="2"/>
      <c r="CG322" s="2"/>
      <c r="CH322" s="2"/>
      <c r="CI322" s="2"/>
      <c r="CJ322" s="2"/>
      <c r="CK322" s="2"/>
      <c r="CL322" s="2"/>
      <c r="CM322" s="2"/>
      <c r="CN322" s="2"/>
      <c r="CO322" s="2"/>
      <c r="CP322" s="2"/>
      <c r="CQ322" s="2"/>
      <c r="CR322" s="2"/>
      <c r="CS322" s="2"/>
      <c r="CT322" s="2"/>
      <c r="CU322" s="2"/>
      <c r="CV322" s="2"/>
      <c r="CW322" s="2"/>
      <c r="CX322" s="2"/>
      <c r="CY322" s="2"/>
      <c r="CZ322" s="2"/>
      <c r="DA322" s="2"/>
      <c r="DB322" s="2"/>
      <c r="DC322" s="2"/>
      <c r="DD322" s="2"/>
      <c r="DE322" s="2"/>
      <c r="DF322" s="2"/>
      <c r="DG322" s="2"/>
      <c r="DH322" s="2"/>
      <c r="DI322" s="2"/>
      <c r="DJ322" s="2"/>
      <c r="DK322" s="2"/>
      <c r="DL322" s="2"/>
      <c r="DM322" s="2"/>
      <c r="DN322" s="2"/>
      <c r="DO322" s="2"/>
      <c r="DP322" s="6">
        <v>1</v>
      </c>
      <c r="DQ322" s="268"/>
      <c r="DR322" s="268"/>
    </row>
    <row r="323" spans="2:122" s="1" customFormat="1" ht="15.75">
      <c r="B323" s="1644"/>
      <c r="C323" s="256"/>
      <c r="D323" s="1652"/>
      <c r="E323" s="1652"/>
      <c r="F323" s="1645"/>
      <c r="G323" s="1648"/>
      <c r="H323" s="1648"/>
      <c r="I323" s="1648"/>
      <c r="J323" s="1649"/>
      <c r="K323" s="1650"/>
      <c r="L323" s="1653"/>
      <c r="M323"/>
      <c r="N323" s="1644"/>
      <c r="O323" s="256"/>
      <c r="P323" s="1652"/>
      <c r="Q323" s="1652"/>
      <c r="R323" s="1645"/>
      <c r="S323" s="1645"/>
      <c r="T323" s="1645"/>
      <c r="U323" s="1648"/>
      <c r="V323" s="1649"/>
      <c r="W323" s="1650"/>
      <c r="X323" s="1653"/>
      <c r="Y323"/>
      <c r="Z323" s="1644"/>
      <c r="AA323" s="256"/>
      <c r="AB323" s="1652"/>
      <c r="AC323" s="1652"/>
      <c r="AD323" s="1645"/>
      <c r="AE323" s="1648"/>
      <c r="AF323" s="1648"/>
      <c r="AG323" s="1648"/>
      <c r="AH323" s="1649"/>
      <c r="AI323" s="1650"/>
      <c r="AJ323" s="1653"/>
      <c r="AK323"/>
      <c r="AL323"/>
      <c r="AM323" s="2"/>
      <c r="AN323" s="2"/>
      <c r="AO323"/>
      <c r="AP323"/>
      <c r="AQ323" s="2"/>
      <c r="AR323" s="2"/>
      <c r="AS323" s="2"/>
      <c r="AT323" s="2"/>
      <c r="AU323" s="2"/>
      <c r="AV323" s="2"/>
      <c r="AW323" s="2"/>
      <c r="AX323" s="2"/>
      <c r="AY323" s="2"/>
      <c r="AZ323" s="2"/>
      <c r="BA323" s="2"/>
      <c r="BB323" s="2"/>
      <c r="BC323" s="2"/>
      <c r="BD323" s="2"/>
      <c r="BE323" s="2"/>
      <c r="BF323" s="2"/>
      <c r="BG323" s="2"/>
      <c r="BH323" s="2"/>
      <c r="BI323" s="2"/>
      <c r="BJ323" s="2"/>
      <c r="BK323" s="2"/>
      <c r="BL323" s="2"/>
      <c r="BM323" s="2"/>
      <c r="BN323" s="2"/>
      <c r="BO323" s="2"/>
      <c r="BP323" s="2"/>
      <c r="BQ323" s="2"/>
      <c r="BR323" s="2"/>
      <c r="BS323" s="2"/>
      <c r="BT323" s="2"/>
      <c r="BU323" s="2"/>
      <c r="BV323" s="2"/>
      <c r="BW323" s="2"/>
      <c r="BX323" s="2"/>
      <c r="BY323" s="2"/>
      <c r="BZ323" s="2"/>
      <c r="CA323" s="2"/>
      <c r="CB323" s="2"/>
      <c r="CC323" s="2"/>
      <c r="CD323" s="2"/>
      <c r="CE323" s="2"/>
      <c r="CF323" s="2"/>
      <c r="CG323" s="2"/>
      <c r="CH323" s="2"/>
      <c r="CI323" s="2"/>
      <c r="CJ323" s="2"/>
      <c r="CK323" s="2"/>
      <c r="CL323" s="2"/>
      <c r="CM323" s="2"/>
      <c r="CN323" s="2"/>
      <c r="CO323" s="2"/>
      <c r="CP323" s="2"/>
      <c r="CQ323" s="2"/>
      <c r="CR323" s="2"/>
      <c r="CS323" s="2"/>
      <c r="CT323" s="2"/>
      <c r="CU323" s="2"/>
      <c r="CV323" s="2"/>
      <c r="CW323" s="2"/>
      <c r="CX323" s="2"/>
      <c r="CY323" s="2"/>
      <c r="CZ323" s="2"/>
      <c r="DA323" s="2"/>
      <c r="DB323" s="2"/>
      <c r="DC323" s="2"/>
      <c r="DD323" s="2"/>
      <c r="DE323" s="2"/>
      <c r="DF323" s="2"/>
      <c r="DG323" s="2"/>
      <c r="DH323" s="2"/>
      <c r="DI323" s="2"/>
      <c r="DJ323" s="2"/>
      <c r="DK323" s="2"/>
      <c r="DL323" s="2"/>
      <c r="DM323" s="2"/>
      <c r="DN323" s="2"/>
      <c r="DO323" s="2"/>
      <c r="DP323" s="6">
        <v>1</v>
      </c>
      <c r="DQ323" s="268"/>
      <c r="DR323" s="268"/>
    </row>
    <row r="324" spans="2:122" s="1" customFormat="1" ht="15.75">
      <c r="B324" s="1644"/>
      <c r="C324" s="256"/>
      <c r="D324" s="1645"/>
      <c r="E324" s="1646"/>
      <c r="F324" s="1647"/>
      <c r="G324" s="1648"/>
      <c r="H324" s="1648"/>
      <c r="I324" s="1648"/>
      <c r="J324" s="1649"/>
      <c r="K324" s="1650"/>
      <c r="L324" s="1651"/>
      <c r="M324"/>
      <c r="N324" s="1644"/>
      <c r="O324" s="256"/>
      <c r="P324" s="1645"/>
      <c r="Q324" s="1646"/>
      <c r="R324" s="1647"/>
      <c r="S324" s="1647"/>
      <c r="T324" s="1647"/>
      <c r="U324" s="1648"/>
      <c r="V324" s="1649"/>
      <c r="W324" s="1650"/>
      <c r="X324" s="1651"/>
      <c r="Y324"/>
      <c r="Z324" s="1644"/>
      <c r="AA324" s="256"/>
      <c r="AB324" s="1645"/>
      <c r="AC324" s="1646"/>
      <c r="AD324" s="1647"/>
      <c r="AE324" s="1648"/>
      <c r="AF324" s="1648"/>
      <c r="AG324" s="1648"/>
      <c r="AH324" s="1649"/>
      <c r="AI324" s="1650"/>
      <c r="AJ324" s="1651"/>
      <c r="AK324"/>
      <c r="AL324"/>
      <c r="AM324" s="2"/>
      <c r="AN324" s="2"/>
      <c r="AO324"/>
      <c r="AP324"/>
      <c r="AQ324" s="2"/>
      <c r="AR324" s="2"/>
      <c r="AS324" s="2"/>
      <c r="AT324" s="2"/>
      <c r="AU324" s="2"/>
      <c r="AV324" s="2"/>
      <c r="AW324" s="2"/>
      <c r="AX324" s="2"/>
      <c r="AY324" s="2"/>
      <c r="AZ324" s="2"/>
      <c r="BA324" s="2"/>
      <c r="BB324" s="2"/>
      <c r="BC324" s="2"/>
      <c r="BD324" s="2"/>
      <c r="BE324" s="2"/>
      <c r="BF324" s="2"/>
      <c r="BG324" s="2"/>
      <c r="BH324" s="2"/>
      <c r="BI324" s="2"/>
      <c r="BJ324" s="2"/>
      <c r="BK324" s="2"/>
      <c r="BL324" s="2"/>
      <c r="BM324" s="2"/>
      <c r="BN324" s="2"/>
      <c r="BO324" s="2"/>
      <c r="BP324" s="2"/>
      <c r="BQ324" s="2"/>
      <c r="BR324" s="2"/>
      <c r="BS324" s="2"/>
      <c r="BT324" s="2"/>
      <c r="BU324" s="2"/>
      <c r="BV324" s="2"/>
      <c r="BW324" s="2"/>
      <c r="BX324" s="2"/>
      <c r="BY324" s="2"/>
      <c r="BZ324" s="2"/>
      <c r="CA324" s="2"/>
      <c r="CB324" s="2"/>
      <c r="CC324" s="2"/>
      <c r="CD324" s="2"/>
      <c r="CE324" s="2"/>
      <c r="CF324" s="2"/>
      <c r="CG324" s="2"/>
      <c r="CH324" s="2"/>
      <c r="CI324" s="2"/>
      <c r="CJ324" s="2"/>
      <c r="CK324" s="2"/>
      <c r="CL324" s="2"/>
      <c r="CM324" s="2"/>
      <c r="CN324" s="2"/>
      <c r="CO324" s="2"/>
      <c r="CP324" s="2"/>
      <c r="CQ324" s="2"/>
      <c r="CR324" s="2"/>
      <c r="CS324" s="2"/>
      <c r="CT324" s="2"/>
      <c r="CU324" s="2"/>
      <c r="CV324" s="2"/>
      <c r="CW324" s="2"/>
      <c r="CX324" s="2"/>
      <c r="CY324" s="2"/>
      <c r="CZ324" s="2"/>
      <c r="DA324" s="2"/>
      <c r="DB324" s="2"/>
      <c r="DC324" s="2"/>
      <c r="DD324" s="2"/>
      <c r="DE324" s="2"/>
      <c r="DF324" s="2"/>
      <c r="DG324" s="2"/>
      <c r="DH324" s="2"/>
      <c r="DI324" s="2"/>
      <c r="DJ324" s="2"/>
      <c r="DK324" s="2"/>
      <c r="DL324" s="2"/>
      <c r="DM324" s="2"/>
      <c r="DN324" s="2"/>
      <c r="DO324" s="2"/>
      <c r="DP324" s="6">
        <v>1</v>
      </c>
      <c r="DQ324" s="268"/>
      <c r="DR324" s="268"/>
    </row>
    <row r="325" spans="2:122" s="1" customFormat="1" ht="15.75">
      <c r="B325" s="1644"/>
      <c r="C325" s="256"/>
      <c r="D325" s="1652"/>
      <c r="E325" s="1652"/>
      <c r="F325" s="1645"/>
      <c r="G325" s="1648"/>
      <c r="H325" s="1648"/>
      <c r="I325" s="1648"/>
      <c r="J325" s="1649"/>
      <c r="K325" s="1650"/>
      <c r="L325" s="1653"/>
      <c r="M325"/>
      <c r="N325" s="1644"/>
      <c r="O325" s="256"/>
      <c r="P325" s="1652"/>
      <c r="Q325" s="1652"/>
      <c r="R325" s="1645"/>
      <c r="S325" s="1645"/>
      <c r="T325" s="1645"/>
      <c r="U325" s="1648"/>
      <c r="V325" s="1649"/>
      <c r="W325" s="1650"/>
      <c r="X325" s="1653"/>
      <c r="Y325"/>
      <c r="Z325" s="1644"/>
      <c r="AA325" s="256"/>
      <c r="AB325" s="1652"/>
      <c r="AC325" s="1652"/>
      <c r="AD325" s="1645"/>
      <c r="AE325" s="1648"/>
      <c r="AF325" s="1648"/>
      <c r="AG325" s="1648"/>
      <c r="AH325" s="1649"/>
      <c r="AI325" s="1650"/>
      <c r="AJ325" s="1653"/>
      <c r="AK325"/>
      <c r="AL325"/>
      <c r="AM325" s="2"/>
      <c r="AN325" s="2"/>
      <c r="AO325"/>
      <c r="AP325"/>
      <c r="AQ325" s="2"/>
      <c r="AR325" s="2"/>
      <c r="AS325" s="2"/>
      <c r="AT325" s="2"/>
      <c r="AU325" s="2"/>
      <c r="AV325" s="2"/>
      <c r="AW325" s="2"/>
      <c r="AX325" s="2"/>
      <c r="AY325" s="2"/>
      <c r="AZ325" s="2"/>
      <c r="BA325" s="2"/>
      <c r="BB325" s="2"/>
      <c r="BC325" s="2"/>
      <c r="BD325" s="2"/>
      <c r="BE325" s="2"/>
      <c r="BF325" s="2"/>
      <c r="BG325" s="2"/>
      <c r="BH325" s="2"/>
      <c r="BI325" s="2"/>
      <c r="BJ325" s="2"/>
      <c r="BK325" s="2"/>
      <c r="BL325" s="2"/>
      <c r="BM325" s="2"/>
      <c r="BN325" s="2"/>
      <c r="BO325" s="2"/>
      <c r="BP325" s="2"/>
      <c r="BQ325" s="2"/>
      <c r="BR325" s="2"/>
      <c r="BS325" s="2"/>
      <c r="BT325" s="2"/>
      <c r="BU325" s="2"/>
      <c r="BV325" s="2"/>
      <c r="BW325" s="2"/>
      <c r="BX325" s="2"/>
      <c r="BY325" s="2"/>
      <c r="BZ325" s="2"/>
      <c r="CA325" s="2"/>
      <c r="CB325" s="2"/>
      <c r="CC325" s="2"/>
      <c r="CD325" s="2"/>
      <c r="CE325" s="2"/>
      <c r="CF325" s="2"/>
      <c r="CG325" s="2"/>
      <c r="CH325" s="2"/>
      <c r="CI325" s="2"/>
      <c r="CJ325" s="2"/>
      <c r="CK325" s="2"/>
      <c r="CL325" s="2"/>
      <c r="CM325" s="2"/>
      <c r="CN325" s="2"/>
      <c r="CO325" s="2"/>
      <c r="CP325" s="2"/>
      <c r="CQ325" s="2"/>
      <c r="CR325" s="2"/>
      <c r="CS325" s="2"/>
      <c r="CT325" s="2"/>
      <c r="CU325" s="2"/>
      <c r="CV325" s="2"/>
      <c r="CW325" s="2"/>
      <c r="CX325" s="2"/>
      <c r="CY325" s="2"/>
      <c r="CZ325" s="2"/>
      <c r="DA325" s="2"/>
      <c r="DB325" s="2"/>
      <c r="DC325" s="2"/>
      <c r="DD325" s="2"/>
      <c r="DE325" s="2"/>
      <c r="DF325" s="2"/>
      <c r="DG325" s="2"/>
      <c r="DH325" s="2"/>
      <c r="DI325" s="2"/>
      <c r="DJ325" s="2"/>
      <c r="DK325" s="2"/>
      <c r="DL325" s="2"/>
      <c r="DM325" s="2"/>
      <c r="DN325" s="2"/>
      <c r="DO325" s="2"/>
      <c r="DP325" s="6">
        <v>1</v>
      </c>
      <c r="DQ325" s="268"/>
      <c r="DR325" s="268"/>
    </row>
    <row r="326" spans="2:122" s="1" customFormat="1" ht="15.75">
      <c r="B326" s="1644"/>
      <c r="C326" s="256"/>
      <c r="D326" s="1645"/>
      <c r="E326" s="1646"/>
      <c r="F326" s="1647"/>
      <c r="G326" s="1648"/>
      <c r="H326" s="1648"/>
      <c r="I326" s="1648"/>
      <c r="J326" s="1649"/>
      <c r="K326" s="1650"/>
      <c r="L326" s="1651"/>
      <c r="M326"/>
      <c r="N326" s="1644"/>
      <c r="O326" s="256"/>
      <c r="P326" s="1645"/>
      <c r="Q326" s="1646"/>
      <c r="R326" s="1647"/>
      <c r="S326" s="1647"/>
      <c r="T326" s="1647"/>
      <c r="U326" s="1648"/>
      <c r="V326" s="1649"/>
      <c r="W326" s="1650"/>
      <c r="X326" s="1651"/>
      <c r="Y326"/>
      <c r="Z326" s="1644"/>
      <c r="AA326" s="256"/>
      <c r="AB326" s="1645"/>
      <c r="AC326" s="1646"/>
      <c r="AD326" s="1647"/>
      <c r="AE326" s="1648"/>
      <c r="AF326" s="1648"/>
      <c r="AG326" s="1648"/>
      <c r="AH326" s="1649"/>
      <c r="AI326" s="1650"/>
      <c r="AJ326" s="1651"/>
      <c r="AK326"/>
      <c r="AL326"/>
      <c r="AM326" s="2"/>
      <c r="AN326" s="2"/>
      <c r="AO326"/>
      <c r="AP326"/>
      <c r="AQ326" s="2"/>
      <c r="AR326" s="2"/>
      <c r="AS326" s="2"/>
      <c r="AT326" s="2"/>
      <c r="AU326" s="2"/>
      <c r="AV326" s="2"/>
      <c r="AW326" s="2"/>
      <c r="AX326" s="2"/>
      <c r="AY326" s="2"/>
      <c r="AZ326" s="2"/>
      <c r="BA326" s="2"/>
      <c r="BB326" s="2"/>
      <c r="BC326" s="2"/>
      <c r="BD326" s="2"/>
      <c r="BE326" s="2"/>
      <c r="BF326" s="2"/>
      <c r="BG326" s="2"/>
      <c r="BH326" s="2"/>
      <c r="BI326" s="2"/>
      <c r="BJ326" s="2"/>
      <c r="BK326" s="2"/>
      <c r="BL326" s="2"/>
      <c r="BM326" s="2"/>
      <c r="BN326" s="2"/>
      <c r="BO326" s="2"/>
      <c r="BP326" s="2"/>
      <c r="BQ326" s="2"/>
      <c r="BR326" s="2"/>
      <c r="BS326" s="2"/>
      <c r="BT326" s="2"/>
      <c r="BU326" s="2"/>
      <c r="BV326" s="2"/>
      <c r="BW326" s="2"/>
      <c r="BX326" s="2"/>
      <c r="BY326" s="2"/>
      <c r="BZ326" s="2"/>
      <c r="CA326" s="2"/>
      <c r="CB326" s="2"/>
      <c r="CC326" s="2"/>
      <c r="CD326" s="2"/>
      <c r="CE326" s="2"/>
      <c r="CF326" s="2"/>
      <c r="CG326" s="2"/>
      <c r="CH326" s="2"/>
      <c r="CI326" s="2"/>
      <c r="CJ326" s="2"/>
      <c r="CK326" s="2"/>
      <c r="CL326" s="2"/>
      <c r="CM326" s="2"/>
      <c r="CN326" s="2"/>
      <c r="CO326" s="2"/>
      <c r="CP326" s="2"/>
      <c r="CQ326" s="2"/>
      <c r="CR326" s="2"/>
      <c r="CS326" s="2"/>
      <c r="CT326" s="2"/>
      <c r="CU326" s="2"/>
      <c r="CV326" s="2"/>
      <c r="CW326" s="2"/>
      <c r="CX326" s="2"/>
      <c r="CY326" s="2"/>
      <c r="CZ326" s="2"/>
      <c r="DA326" s="2"/>
      <c r="DB326" s="2"/>
      <c r="DC326" s="2"/>
      <c r="DD326" s="2"/>
      <c r="DE326" s="2"/>
      <c r="DF326" s="2"/>
      <c r="DG326" s="2"/>
      <c r="DH326" s="2"/>
      <c r="DI326" s="2"/>
      <c r="DJ326" s="2"/>
      <c r="DK326" s="2"/>
      <c r="DL326" s="2"/>
      <c r="DM326" s="2"/>
      <c r="DN326" s="2"/>
      <c r="DO326" s="2"/>
      <c r="DP326" s="6">
        <v>1</v>
      </c>
      <c r="DQ326" s="268"/>
      <c r="DR326" s="268"/>
    </row>
    <row r="327" spans="2:122" s="1" customFormat="1" ht="15.75">
      <c r="B327" s="1644"/>
      <c r="C327" s="256"/>
      <c r="D327" s="1652"/>
      <c r="E327" s="1652"/>
      <c r="F327" s="1645"/>
      <c r="G327" s="1648"/>
      <c r="H327" s="1648"/>
      <c r="I327" s="1648"/>
      <c r="J327" s="1649"/>
      <c r="K327" s="1650"/>
      <c r="L327" s="1653"/>
      <c r="M327"/>
      <c r="N327" s="1644"/>
      <c r="O327" s="256"/>
      <c r="P327" s="1652"/>
      <c r="Q327" s="1652"/>
      <c r="R327" s="1645"/>
      <c r="S327" s="1645"/>
      <c r="T327" s="1645"/>
      <c r="U327" s="1648"/>
      <c r="V327" s="1649"/>
      <c r="W327" s="1650"/>
      <c r="X327" s="1653"/>
      <c r="Y327"/>
      <c r="Z327" s="1644"/>
      <c r="AA327" s="256"/>
      <c r="AB327" s="1652"/>
      <c r="AC327" s="1652"/>
      <c r="AD327" s="1645"/>
      <c r="AE327" s="1648"/>
      <c r="AF327" s="1648"/>
      <c r="AG327" s="1648"/>
      <c r="AH327" s="1649"/>
      <c r="AI327" s="1650"/>
      <c r="AJ327" s="1653"/>
      <c r="AK327"/>
      <c r="AL327"/>
      <c r="AM327" s="2"/>
      <c r="AN327" s="2"/>
      <c r="AO327"/>
      <c r="AP327"/>
      <c r="AQ327" s="2"/>
      <c r="AR327" s="2"/>
      <c r="AS327" s="2"/>
      <c r="AT327" s="2"/>
      <c r="AU327" s="2"/>
      <c r="AV327" s="2"/>
      <c r="AW327" s="2"/>
      <c r="AX327" s="2"/>
      <c r="AY327" s="2"/>
      <c r="AZ327" s="2"/>
      <c r="BA327" s="2"/>
      <c r="BB327" s="2"/>
      <c r="BC327" s="2"/>
      <c r="BD327" s="2"/>
      <c r="BE327" s="2"/>
      <c r="BF327" s="2"/>
      <c r="BG327" s="2"/>
      <c r="BH327" s="2"/>
      <c r="BI327" s="2"/>
      <c r="BJ327" s="2"/>
      <c r="BK327" s="2"/>
      <c r="BL327" s="2"/>
      <c r="BM327" s="2"/>
      <c r="BN327" s="2"/>
      <c r="BO327" s="2"/>
      <c r="BP327" s="2"/>
      <c r="BQ327" s="2"/>
      <c r="BR327" s="2"/>
      <c r="BS327" s="2"/>
      <c r="BT327" s="2"/>
      <c r="BU327" s="2"/>
      <c r="BV327" s="2"/>
      <c r="BW327" s="2"/>
      <c r="BX327" s="2"/>
      <c r="BY327" s="2"/>
      <c r="BZ327" s="2"/>
      <c r="CA327" s="2"/>
      <c r="CB327" s="2"/>
      <c r="CC327" s="2"/>
      <c r="CD327" s="2"/>
      <c r="CE327" s="2"/>
      <c r="CF327" s="2"/>
      <c r="CG327" s="2"/>
      <c r="CH327" s="2"/>
      <c r="CI327" s="2"/>
      <c r="CJ327" s="2"/>
      <c r="CK327" s="2"/>
      <c r="CL327" s="2"/>
      <c r="CM327" s="2"/>
      <c r="CN327" s="2"/>
      <c r="CO327" s="2"/>
      <c r="CP327" s="2"/>
      <c r="CQ327" s="2"/>
      <c r="CR327" s="2"/>
      <c r="CS327" s="2"/>
      <c r="CT327" s="2"/>
      <c r="CU327" s="2"/>
      <c r="CV327" s="2"/>
      <c r="CW327" s="2"/>
      <c r="CX327" s="2"/>
      <c r="CY327" s="2"/>
      <c r="CZ327" s="2"/>
      <c r="DA327" s="2"/>
      <c r="DB327" s="2"/>
      <c r="DC327" s="2"/>
      <c r="DD327" s="2"/>
      <c r="DE327" s="2"/>
      <c r="DF327" s="2"/>
      <c r="DG327" s="2"/>
      <c r="DH327" s="2"/>
      <c r="DI327" s="2"/>
      <c r="DJ327" s="2"/>
      <c r="DK327" s="2"/>
      <c r="DL327" s="2"/>
      <c r="DM327" s="2"/>
      <c r="DN327" s="2"/>
      <c r="DO327" s="2"/>
      <c r="DP327" s="6">
        <v>1</v>
      </c>
      <c r="DQ327" s="268"/>
      <c r="DR327" s="268"/>
    </row>
    <row r="328" spans="2:122" s="1" customFormat="1" ht="15.75">
      <c r="B328" s="1644"/>
      <c r="C328" s="256"/>
      <c r="D328" s="1645"/>
      <c r="E328" s="1646"/>
      <c r="F328" s="1647"/>
      <c r="G328" s="1648"/>
      <c r="H328" s="1648"/>
      <c r="I328" s="1648"/>
      <c r="J328" s="1649"/>
      <c r="K328" s="1650"/>
      <c r="L328" s="1651"/>
      <c r="M328"/>
      <c r="N328" s="1644"/>
      <c r="O328" s="256"/>
      <c r="P328" s="1645"/>
      <c r="Q328" s="1646"/>
      <c r="R328" s="1647"/>
      <c r="S328" s="1647"/>
      <c r="T328" s="1647"/>
      <c r="U328" s="1648"/>
      <c r="V328" s="1649"/>
      <c r="W328" s="1650"/>
      <c r="X328" s="1651"/>
      <c r="Y328"/>
      <c r="Z328" s="1644"/>
      <c r="AA328" s="256"/>
      <c r="AB328" s="1645"/>
      <c r="AC328" s="1646"/>
      <c r="AD328" s="1647"/>
      <c r="AE328" s="1648"/>
      <c r="AF328" s="1648"/>
      <c r="AG328" s="1648"/>
      <c r="AH328" s="1649"/>
      <c r="AI328" s="1650"/>
      <c r="AJ328" s="1651"/>
      <c r="AK328"/>
      <c r="AL328"/>
      <c r="AM328" s="2"/>
      <c r="AN328" s="2"/>
      <c r="AO328"/>
      <c r="AP328"/>
      <c r="AQ328" s="2"/>
      <c r="AR328" s="2"/>
      <c r="AS328" s="2"/>
      <c r="AT328" s="2"/>
      <c r="AU328" s="2"/>
      <c r="AV328" s="2"/>
      <c r="AW328" s="2"/>
      <c r="AX328" s="2"/>
      <c r="AY328" s="2"/>
      <c r="AZ328" s="2"/>
      <c r="BA328" s="2"/>
      <c r="BB328" s="2"/>
      <c r="BC328" s="2"/>
      <c r="BD328" s="2"/>
      <c r="BE328" s="2"/>
      <c r="BF328" s="2"/>
      <c r="BG328" s="2"/>
      <c r="BH328" s="2"/>
      <c r="BI328" s="2"/>
      <c r="BJ328" s="2"/>
      <c r="BK328" s="2"/>
      <c r="BL328" s="2"/>
      <c r="BM328" s="2"/>
      <c r="BN328" s="2"/>
      <c r="BO328" s="2"/>
      <c r="BP328" s="2"/>
      <c r="BQ328" s="2"/>
      <c r="BR328" s="2"/>
      <c r="BS328" s="2"/>
      <c r="BT328" s="2"/>
      <c r="BU328" s="2"/>
      <c r="BV328" s="2"/>
      <c r="BW328" s="2"/>
      <c r="BX328" s="2"/>
      <c r="BY328" s="2"/>
      <c r="BZ328" s="2"/>
      <c r="CA328" s="2"/>
      <c r="CB328" s="2"/>
      <c r="CC328" s="2"/>
      <c r="CD328" s="2"/>
      <c r="CE328" s="2"/>
      <c r="CF328" s="2"/>
      <c r="CG328" s="2"/>
      <c r="CH328" s="2"/>
      <c r="CI328" s="2"/>
      <c r="CJ328" s="2"/>
      <c r="CK328" s="2"/>
      <c r="CL328" s="2"/>
      <c r="CM328" s="2"/>
      <c r="CN328" s="2"/>
      <c r="CO328" s="2"/>
      <c r="CP328" s="2"/>
      <c r="CQ328" s="2"/>
      <c r="CR328" s="2"/>
      <c r="CS328" s="2"/>
      <c r="CT328" s="2"/>
      <c r="CU328" s="2"/>
      <c r="CV328" s="2"/>
      <c r="CW328" s="2"/>
      <c r="CX328" s="2"/>
      <c r="CY328" s="2"/>
      <c r="CZ328" s="2"/>
      <c r="DA328" s="2"/>
      <c r="DB328" s="2"/>
      <c r="DC328" s="2"/>
      <c r="DD328" s="2"/>
      <c r="DE328" s="2"/>
      <c r="DF328" s="2"/>
      <c r="DG328" s="2"/>
      <c r="DH328" s="2"/>
      <c r="DI328" s="2"/>
      <c r="DJ328" s="2"/>
      <c r="DK328" s="2"/>
      <c r="DL328" s="2"/>
      <c r="DM328" s="2"/>
      <c r="DN328" s="2"/>
      <c r="DO328" s="2"/>
      <c r="DP328" s="6">
        <v>1</v>
      </c>
      <c r="DQ328" s="268"/>
      <c r="DR328" s="268"/>
    </row>
    <row r="329" spans="2:122" s="1" customFormat="1" ht="15.75">
      <c r="B329" s="1644"/>
      <c r="C329" s="256"/>
      <c r="D329" s="1652"/>
      <c r="E329" s="1652"/>
      <c r="F329" s="1645"/>
      <c r="G329" s="1648"/>
      <c r="H329" s="1648"/>
      <c r="I329" s="1648"/>
      <c r="J329" s="1649"/>
      <c r="K329" s="1650"/>
      <c r="L329" s="1653"/>
      <c r="M329"/>
      <c r="N329" s="1644"/>
      <c r="O329" s="256"/>
      <c r="P329" s="1652"/>
      <c r="Q329" s="1652"/>
      <c r="R329" s="1645"/>
      <c r="S329" s="1645"/>
      <c r="T329" s="1645"/>
      <c r="U329" s="1648"/>
      <c r="V329" s="1649"/>
      <c r="W329" s="1650"/>
      <c r="X329" s="1653"/>
      <c r="Y329"/>
      <c r="Z329" s="1644"/>
      <c r="AA329" s="256"/>
      <c r="AB329" s="1652"/>
      <c r="AC329" s="1652"/>
      <c r="AD329" s="1645"/>
      <c r="AE329" s="1648"/>
      <c r="AF329" s="1648"/>
      <c r="AG329" s="1648"/>
      <c r="AH329" s="1649"/>
      <c r="AI329" s="1650"/>
      <c r="AJ329" s="1653"/>
      <c r="AK329"/>
      <c r="AL329"/>
      <c r="AM329" s="2"/>
      <c r="AN329" s="2"/>
      <c r="AO329"/>
      <c r="AP329"/>
      <c r="AQ329" s="2"/>
      <c r="AR329" s="2"/>
      <c r="AS329" s="2"/>
      <c r="AT329" s="2"/>
      <c r="AU329" s="2"/>
      <c r="AV329" s="2"/>
      <c r="AW329" s="2"/>
      <c r="AX329" s="2"/>
      <c r="AY329" s="2"/>
      <c r="AZ329" s="2"/>
      <c r="BA329" s="2"/>
      <c r="BB329" s="2"/>
      <c r="BC329" s="2"/>
      <c r="BD329" s="2"/>
      <c r="BE329" s="2"/>
      <c r="BF329" s="2"/>
      <c r="BG329" s="2"/>
      <c r="BH329" s="2"/>
      <c r="BI329" s="2"/>
      <c r="BJ329" s="2"/>
      <c r="BK329" s="2"/>
      <c r="BL329" s="2"/>
      <c r="BM329" s="2"/>
      <c r="BN329" s="2"/>
      <c r="BO329" s="2"/>
      <c r="BP329" s="2"/>
      <c r="BQ329" s="2"/>
      <c r="BR329" s="2"/>
      <c r="BS329" s="2"/>
      <c r="BT329" s="2"/>
      <c r="BU329" s="2"/>
      <c r="BV329" s="2"/>
      <c r="BW329" s="2"/>
      <c r="BX329" s="2"/>
      <c r="BY329" s="2"/>
      <c r="BZ329" s="2"/>
      <c r="CA329" s="2"/>
      <c r="CB329" s="2"/>
      <c r="CC329" s="2"/>
      <c r="CD329" s="2"/>
      <c r="CE329" s="2"/>
      <c r="CF329" s="2"/>
      <c r="CG329" s="2"/>
      <c r="CH329" s="2"/>
      <c r="CI329" s="2"/>
      <c r="CJ329" s="2"/>
      <c r="CK329" s="2"/>
      <c r="CL329" s="2"/>
      <c r="CM329" s="2"/>
      <c r="CN329" s="2"/>
      <c r="CO329" s="2"/>
      <c r="CP329" s="2"/>
      <c r="CQ329" s="2"/>
      <c r="CR329" s="2"/>
      <c r="CS329" s="2"/>
      <c r="CT329" s="2"/>
      <c r="CU329" s="2"/>
      <c r="CV329" s="2"/>
      <c r="CW329" s="2"/>
      <c r="CX329" s="2"/>
      <c r="CY329" s="2"/>
      <c r="CZ329" s="2"/>
      <c r="DA329" s="2"/>
      <c r="DB329" s="2"/>
      <c r="DC329" s="2"/>
      <c r="DD329" s="2"/>
      <c r="DE329" s="2"/>
      <c r="DF329" s="2"/>
      <c r="DG329" s="2"/>
      <c r="DH329" s="2"/>
      <c r="DI329" s="2"/>
      <c r="DJ329" s="2"/>
      <c r="DK329" s="2"/>
      <c r="DL329" s="2"/>
      <c r="DM329" s="2"/>
      <c r="DN329" s="2"/>
      <c r="DO329" s="2"/>
      <c r="DP329" s="6">
        <v>1</v>
      </c>
      <c r="DQ329" s="268"/>
      <c r="DR329" s="268"/>
    </row>
    <row r="330" spans="2:122" s="1" customFormat="1" ht="15.75">
      <c r="B330" s="1644"/>
      <c r="C330" s="256"/>
      <c r="D330" s="1645"/>
      <c r="E330" s="1646"/>
      <c r="F330" s="1647"/>
      <c r="G330" s="1648"/>
      <c r="H330" s="1648"/>
      <c r="I330" s="1648"/>
      <c r="J330" s="1649"/>
      <c r="K330" s="1650"/>
      <c r="L330" s="1651"/>
      <c r="M330"/>
      <c r="N330" s="1644"/>
      <c r="O330" s="256"/>
      <c r="P330" s="1645"/>
      <c r="Q330" s="1646"/>
      <c r="R330" s="1647"/>
      <c r="S330" s="1647"/>
      <c r="T330" s="1647"/>
      <c r="U330" s="1648"/>
      <c r="V330" s="1649"/>
      <c r="W330" s="1650"/>
      <c r="X330" s="1651"/>
      <c r="Y330"/>
      <c r="Z330" s="1644"/>
      <c r="AA330" s="256"/>
      <c r="AB330" s="1645"/>
      <c r="AC330" s="1646"/>
      <c r="AD330" s="1647"/>
      <c r="AE330" s="1648"/>
      <c r="AF330" s="1648"/>
      <c r="AG330" s="1648"/>
      <c r="AH330" s="1649"/>
      <c r="AI330" s="1650"/>
      <c r="AJ330" s="1651"/>
      <c r="AK330"/>
      <c r="AL330"/>
      <c r="AM330" s="2"/>
      <c r="AN330" s="2"/>
      <c r="AO330"/>
      <c r="AP330"/>
      <c r="AQ330" s="2"/>
      <c r="AR330" s="2"/>
      <c r="AS330" s="2"/>
      <c r="AT330" s="2"/>
      <c r="AU330" s="2"/>
      <c r="AV330" s="2"/>
      <c r="AW330" s="2"/>
      <c r="AX330" s="2"/>
      <c r="AY330" s="2"/>
      <c r="AZ330" s="2"/>
      <c r="BA330" s="2"/>
      <c r="BB330" s="2"/>
      <c r="BC330" s="2"/>
      <c r="BD330" s="2"/>
      <c r="BE330" s="2"/>
      <c r="BF330" s="2"/>
      <c r="BG330" s="2"/>
      <c r="BH330" s="2"/>
      <c r="BI330" s="2"/>
      <c r="BJ330" s="2"/>
      <c r="BK330" s="2"/>
      <c r="BL330" s="2"/>
      <c r="BM330" s="2"/>
      <c r="BN330" s="2"/>
      <c r="BO330" s="2"/>
      <c r="BP330" s="2"/>
      <c r="BQ330" s="2"/>
      <c r="BR330" s="2"/>
      <c r="BS330" s="2"/>
      <c r="BT330" s="2"/>
      <c r="BU330" s="2"/>
      <c r="BV330" s="2"/>
      <c r="BW330" s="2"/>
      <c r="BX330" s="2"/>
      <c r="BY330" s="2"/>
      <c r="BZ330" s="2"/>
      <c r="CA330" s="2"/>
      <c r="CB330" s="2"/>
      <c r="CC330" s="2"/>
      <c r="CD330" s="2"/>
      <c r="CE330" s="2"/>
      <c r="CF330" s="2"/>
      <c r="CG330" s="2"/>
      <c r="CH330" s="2"/>
      <c r="CI330" s="2"/>
      <c r="CJ330" s="2"/>
      <c r="CK330" s="2"/>
      <c r="CL330" s="2"/>
      <c r="CM330" s="2"/>
      <c r="CN330" s="2"/>
      <c r="CO330" s="2"/>
      <c r="CP330" s="2"/>
      <c r="CQ330" s="2"/>
      <c r="CR330" s="2"/>
      <c r="CS330" s="2"/>
      <c r="CT330" s="2"/>
      <c r="CU330" s="2"/>
      <c r="CV330" s="2"/>
      <c r="CW330" s="2"/>
      <c r="CX330" s="2"/>
      <c r="CY330" s="2"/>
      <c r="CZ330" s="2"/>
      <c r="DA330" s="2"/>
      <c r="DB330" s="2"/>
      <c r="DC330" s="2"/>
      <c r="DD330" s="2"/>
      <c r="DE330" s="2"/>
      <c r="DF330" s="2"/>
      <c r="DG330" s="2"/>
      <c r="DH330" s="2"/>
      <c r="DI330" s="2"/>
      <c r="DJ330" s="2"/>
      <c r="DK330" s="2"/>
      <c r="DL330" s="2"/>
      <c r="DM330" s="2"/>
      <c r="DN330" s="2"/>
      <c r="DO330" s="2"/>
      <c r="DP330" s="6">
        <v>1</v>
      </c>
      <c r="DQ330" s="268"/>
      <c r="DR330" s="268"/>
    </row>
    <row r="331" spans="2:122" s="1" customFormat="1" ht="15.75">
      <c r="B331" s="1644"/>
      <c r="C331" s="256"/>
      <c r="D331" s="1652"/>
      <c r="E331" s="1652"/>
      <c r="F331" s="1645"/>
      <c r="G331" s="1648"/>
      <c r="H331" s="1648"/>
      <c r="I331" s="1648"/>
      <c r="J331" s="1649"/>
      <c r="K331" s="1650"/>
      <c r="L331" s="1653"/>
      <c r="M331"/>
      <c r="N331" s="1644"/>
      <c r="O331" s="256"/>
      <c r="P331" s="1652"/>
      <c r="Q331" s="1652"/>
      <c r="R331" s="1645"/>
      <c r="S331" s="1645"/>
      <c r="T331" s="1645"/>
      <c r="U331" s="1648"/>
      <c r="V331" s="1649"/>
      <c r="W331" s="1650"/>
      <c r="X331" s="1653"/>
      <c r="Y331"/>
      <c r="Z331" s="1644"/>
      <c r="AA331" s="256"/>
      <c r="AB331" s="1652"/>
      <c r="AC331" s="1652"/>
      <c r="AD331" s="1645"/>
      <c r="AE331" s="1648"/>
      <c r="AF331" s="1648"/>
      <c r="AG331" s="1648"/>
      <c r="AH331" s="1649"/>
      <c r="AI331" s="1650"/>
      <c r="AJ331" s="1653"/>
      <c r="AK331"/>
      <c r="AL331"/>
      <c r="AM331" s="2"/>
      <c r="AN331" s="2"/>
      <c r="AO331"/>
      <c r="AP331"/>
      <c r="AQ331" s="2"/>
      <c r="AR331" s="2"/>
      <c r="AS331" s="2"/>
      <c r="AT331" s="2"/>
      <c r="AU331" s="2"/>
      <c r="AV331" s="2"/>
      <c r="AW331" s="2"/>
      <c r="AX331" s="2"/>
      <c r="AY331" s="2"/>
      <c r="AZ331" s="2"/>
      <c r="BA331" s="2"/>
      <c r="BB331" s="2"/>
      <c r="BC331" s="2"/>
      <c r="BD331" s="2"/>
      <c r="BE331" s="2"/>
      <c r="BF331" s="2"/>
      <c r="BG331" s="2"/>
      <c r="BH331" s="2"/>
      <c r="BI331" s="2"/>
      <c r="BJ331" s="2"/>
      <c r="BK331" s="2"/>
      <c r="BL331" s="2"/>
      <c r="BM331" s="2"/>
      <c r="BN331" s="2"/>
      <c r="BO331" s="2"/>
      <c r="BP331" s="2"/>
      <c r="BQ331" s="2"/>
      <c r="BR331" s="2"/>
      <c r="BS331" s="2"/>
      <c r="BT331" s="2"/>
      <c r="BU331" s="2"/>
      <c r="BV331" s="2"/>
      <c r="BW331" s="2"/>
      <c r="BX331" s="2"/>
      <c r="BY331" s="2"/>
      <c r="BZ331" s="2"/>
      <c r="CA331" s="2"/>
      <c r="CB331" s="2"/>
      <c r="CC331" s="2"/>
      <c r="CD331" s="2"/>
      <c r="CE331" s="2"/>
      <c r="CF331" s="2"/>
      <c r="CG331" s="2"/>
      <c r="CH331" s="2"/>
      <c r="CI331" s="2"/>
      <c r="CJ331" s="2"/>
      <c r="CK331" s="2"/>
      <c r="CL331" s="2"/>
      <c r="CM331" s="2"/>
      <c r="CN331" s="2"/>
      <c r="CO331" s="2"/>
      <c r="CP331" s="2"/>
      <c r="CQ331" s="2"/>
      <c r="CR331" s="2"/>
      <c r="CS331" s="2"/>
      <c r="CT331" s="2"/>
      <c r="CU331" s="2"/>
      <c r="CV331" s="2"/>
      <c r="CW331" s="2"/>
      <c r="CX331" s="2"/>
      <c r="CY331" s="2"/>
      <c r="CZ331" s="2"/>
      <c r="DA331" s="2"/>
      <c r="DB331" s="2"/>
      <c r="DC331" s="2"/>
      <c r="DD331" s="2"/>
      <c r="DE331" s="2"/>
      <c r="DF331" s="2"/>
      <c r="DG331" s="2"/>
      <c r="DH331" s="2"/>
      <c r="DI331" s="2"/>
      <c r="DJ331" s="2"/>
      <c r="DK331" s="2"/>
      <c r="DL331" s="2"/>
      <c r="DM331" s="2"/>
      <c r="DN331" s="2"/>
      <c r="DO331" s="2"/>
      <c r="DP331" s="6">
        <v>1</v>
      </c>
      <c r="DQ331" s="268"/>
      <c r="DR331" s="268"/>
    </row>
    <row r="332" spans="2:122" s="1" customFormat="1" ht="15.75">
      <c r="B332" s="1644"/>
      <c r="C332" s="256"/>
      <c r="D332" s="1645"/>
      <c r="E332" s="1646"/>
      <c r="F332" s="1647"/>
      <c r="G332" s="1648"/>
      <c r="H332" s="1648"/>
      <c r="I332" s="1648"/>
      <c r="J332" s="1649"/>
      <c r="K332" s="1650"/>
      <c r="L332" s="1651"/>
      <c r="M332"/>
      <c r="N332" s="1644"/>
      <c r="O332" s="256"/>
      <c r="P332" s="1645"/>
      <c r="Q332" s="1646"/>
      <c r="R332" s="1647"/>
      <c r="S332" s="1647"/>
      <c r="T332" s="1647"/>
      <c r="U332" s="1648"/>
      <c r="V332" s="1649"/>
      <c r="W332" s="1650"/>
      <c r="X332" s="1651"/>
      <c r="Y332"/>
      <c r="Z332" s="1644"/>
      <c r="AA332" s="256"/>
      <c r="AB332" s="1645"/>
      <c r="AC332" s="1646"/>
      <c r="AD332" s="1647"/>
      <c r="AE332" s="1648"/>
      <c r="AF332" s="1648"/>
      <c r="AG332" s="1648"/>
      <c r="AH332" s="1649"/>
      <c r="AI332" s="1650"/>
      <c r="AJ332" s="1651"/>
      <c r="AK332"/>
      <c r="AL332"/>
      <c r="AM332" s="2"/>
      <c r="AN332" s="2"/>
      <c r="AO332"/>
      <c r="AP332"/>
      <c r="AQ332" s="2"/>
      <c r="AR332" s="2"/>
      <c r="AS332" s="2"/>
      <c r="AT332" s="2"/>
      <c r="AU332" s="2"/>
      <c r="AV332" s="2"/>
      <c r="AW332" s="2"/>
      <c r="AX332" s="2"/>
      <c r="AY332" s="2"/>
      <c r="AZ332" s="2"/>
      <c r="BA332" s="2"/>
      <c r="BB332" s="2"/>
      <c r="BC332" s="2"/>
      <c r="BD332" s="2"/>
      <c r="BE332" s="2"/>
      <c r="BF332" s="2"/>
      <c r="BG332" s="2"/>
      <c r="BH332" s="2"/>
      <c r="BI332" s="2"/>
      <c r="BJ332" s="2"/>
      <c r="BK332" s="2"/>
      <c r="BL332" s="2"/>
      <c r="BM332" s="2"/>
      <c r="BN332" s="2"/>
      <c r="BO332" s="2"/>
      <c r="BP332" s="2"/>
      <c r="BQ332" s="2"/>
      <c r="BR332" s="2"/>
      <c r="BS332" s="2"/>
      <c r="BT332" s="2"/>
      <c r="BU332" s="2"/>
      <c r="BV332" s="2"/>
      <c r="BW332" s="2"/>
      <c r="BX332" s="2"/>
      <c r="BY332" s="2"/>
      <c r="BZ332" s="2"/>
      <c r="CA332" s="2"/>
      <c r="CB332" s="2"/>
      <c r="CC332" s="2"/>
      <c r="CD332" s="2"/>
      <c r="CE332" s="2"/>
      <c r="CF332" s="2"/>
      <c r="CG332" s="2"/>
      <c r="CH332" s="2"/>
      <c r="CI332" s="2"/>
      <c r="CJ332" s="2"/>
      <c r="CK332" s="2"/>
      <c r="CL332" s="2"/>
      <c r="CM332" s="2"/>
      <c r="CN332" s="2"/>
      <c r="CO332" s="2"/>
      <c r="CP332" s="2"/>
      <c r="CQ332" s="2"/>
      <c r="CR332" s="2"/>
      <c r="CS332" s="2"/>
      <c r="CT332" s="2"/>
      <c r="CU332" s="2"/>
      <c r="CV332" s="2"/>
      <c r="CW332" s="2"/>
      <c r="CX332" s="2"/>
      <c r="CY332" s="2"/>
      <c r="CZ332" s="2"/>
      <c r="DA332" s="2"/>
      <c r="DB332" s="2"/>
      <c r="DC332" s="2"/>
      <c r="DD332" s="2"/>
      <c r="DE332" s="2"/>
      <c r="DF332" s="2"/>
      <c r="DG332" s="2"/>
      <c r="DH332" s="2"/>
      <c r="DI332" s="2"/>
      <c r="DJ332" s="2"/>
      <c r="DK332" s="2"/>
      <c r="DL332" s="2"/>
      <c r="DM332" s="2"/>
      <c r="DN332" s="2"/>
      <c r="DO332" s="2"/>
      <c r="DP332" s="6">
        <v>1</v>
      </c>
      <c r="DQ332" s="268"/>
      <c r="DR332" s="268"/>
    </row>
    <row r="333" spans="2:122" s="1" customFormat="1" ht="15.75">
      <c r="B333" s="1644"/>
      <c r="C333" s="256"/>
      <c r="D333" s="1652"/>
      <c r="E333" s="1652"/>
      <c r="F333" s="1645"/>
      <c r="G333" s="1648"/>
      <c r="H333" s="1648"/>
      <c r="I333" s="1648"/>
      <c r="J333" s="1649"/>
      <c r="K333" s="1650"/>
      <c r="L333" s="1653"/>
      <c r="M333"/>
      <c r="N333" s="1644"/>
      <c r="O333" s="256"/>
      <c r="P333" s="1652"/>
      <c r="Q333" s="1652"/>
      <c r="R333" s="1645"/>
      <c r="S333" s="1645"/>
      <c r="T333" s="1645"/>
      <c r="U333" s="1648"/>
      <c r="V333" s="1649"/>
      <c r="W333" s="1650"/>
      <c r="X333" s="1653"/>
      <c r="Y333"/>
      <c r="Z333" s="1644"/>
      <c r="AA333" s="256"/>
      <c r="AB333" s="1652"/>
      <c r="AC333" s="1652"/>
      <c r="AD333" s="1645"/>
      <c r="AE333" s="1648"/>
      <c r="AF333" s="1648"/>
      <c r="AG333" s="1648"/>
      <c r="AH333" s="1649"/>
      <c r="AI333" s="1650"/>
      <c r="AJ333" s="1653"/>
      <c r="AK333"/>
      <c r="AL333"/>
      <c r="AM333" s="2"/>
      <c r="AN333" s="2"/>
      <c r="AO333"/>
      <c r="AP333"/>
      <c r="AQ333" s="2"/>
      <c r="AR333" s="2"/>
      <c r="AS333" s="2"/>
      <c r="AT333" s="2"/>
      <c r="AU333" s="2"/>
      <c r="AV333" s="2"/>
      <c r="AW333" s="2"/>
      <c r="AX333" s="2"/>
      <c r="AY333" s="2"/>
      <c r="AZ333" s="2"/>
      <c r="BA333" s="2"/>
      <c r="BB333" s="2"/>
      <c r="BC333" s="2"/>
      <c r="BD333" s="2"/>
      <c r="BE333" s="2"/>
      <c r="BF333" s="2"/>
      <c r="BG333" s="2"/>
      <c r="BH333" s="2"/>
      <c r="BI333" s="2"/>
      <c r="BJ333" s="2"/>
      <c r="BK333" s="2"/>
      <c r="BL333" s="2"/>
      <c r="BM333" s="2"/>
      <c r="BN333" s="2"/>
      <c r="BO333" s="2"/>
      <c r="BP333" s="2"/>
      <c r="BQ333" s="2"/>
      <c r="BR333" s="2"/>
      <c r="BS333" s="2"/>
      <c r="BT333" s="2"/>
      <c r="BU333" s="2"/>
      <c r="BV333" s="2"/>
      <c r="BW333" s="2"/>
      <c r="BX333" s="2"/>
      <c r="BY333" s="2"/>
      <c r="BZ333" s="2"/>
      <c r="CA333" s="2"/>
      <c r="CB333" s="2"/>
      <c r="CC333" s="2"/>
      <c r="CD333" s="2"/>
      <c r="CE333" s="2"/>
      <c r="CF333" s="2"/>
      <c r="CG333" s="2"/>
      <c r="CH333" s="2"/>
      <c r="CI333" s="2"/>
      <c r="CJ333" s="2"/>
      <c r="CK333" s="2"/>
      <c r="CL333" s="2"/>
      <c r="CM333" s="2"/>
      <c r="CN333" s="2"/>
      <c r="CO333" s="2"/>
      <c r="CP333" s="2"/>
      <c r="CQ333" s="2"/>
      <c r="CR333" s="2"/>
      <c r="CS333" s="2"/>
      <c r="CT333" s="2"/>
      <c r="CU333" s="2"/>
      <c r="CV333" s="2"/>
      <c r="CW333" s="2"/>
      <c r="CX333" s="2"/>
      <c r="CY333" s="2"/>
      <c r="CZ333" s="2"/>
      <c r="DA333" s="2"/>
      <c r="DB333" s="2"/>
      <c r="DC333" s="2"/>
      <c r="DD333" s="2"/>
      <c r="DE333" s="2"/>
      <c r="DF333" s="2"/>
      <c r="DG333" s="2"/>
      <c r="DH333" s="2"/>
      <c r="DI333" s="2"/>
      <c r="DJ333" s="2"/>
      <c r="DK333" s="2"/>
      <c r="DL333" s="2"/>
      <c r="DM333" s="2"/>
      <c r="DN333" s="2"/>
      <c r="DO333" s="2"/>
      <c r="DP333" s="6">
        <v>1</v>
      </c>
      <c r="DQ333" s="268"/>
      <c r="DR333" s="268"/>
    </row>
    <row r="334" spans="2:122" s="1" customFormat="1" ht="15.75">
      <c r="B334" s="1644"/>
      <c r="C334" s="256"/>
      <c r="D334" s="1645"/>
      <c r="E334" s="1646"/>
      <c r="F334" s="1647"/>
      <c r="G334" s="1648"/>
      <c r="H334" s="1648"/>
      <c r="I334" s="1648"/>
      <c r="J334" s="1649"/>
      <c r="K334" s="1650"/>
      <c r="L334" s="1651"/>
      <c r="M334"/>
      <c r="N334" s="1644"/>
      <c r="O334" s="256"/>
      <c r="P334" s="1645"/>
      <c r="Q334" s="1646"/>
      <c r="R334" s="1647"/>
      <c r="S334" s="1647"/>
      <c r="T334" s="1647"/>
      <c r="U334" s="1648"/>
      <c r="V334" s="1649"/>
      <c r="W334" s="1650"/>
      <c r="X334" s="1651"/>
      <c r="Y334"/>
      <c r="Z334" s="1644"/>
      <c r="AA334" s="256"/>
      <c r="AB334" s="1645"/>
      <c r="AC334" s="1646"/>
      <c r="AD334" s="1647"/>
      <c r="AE334" s="1648"/>
      <c r="AF334" s="1648"/>
      <c r="AG334" s="1648"/>
      <c r="AH334" s="1649"/>
      <c r="AI334" s="1650"/>
      <c r="AJ334" s="1651"/>
      <c r="AK334"/>
      <c r="AL334"/>
      <c r="AM334" s="2"/>
      <c r="AN334" s="2"/>
      <c r="AO334"/>
      <c r="AP334"/>
      <c r="AQ334" s="2"/>
      <c r="AR334" s="2"/>
      <c r="AS334" s="2"/>
      <c r="AT334" s="2"/>
      <c r="AU334" s="2"/>
      <c r="AV334" s="2"/>
      <c r="AW334" s="2"/>
      <c r="AX334" s="2"/>
      <c r="AY334" s="2"/>
      <c r="AZ334" s="2"/>
      <c r="BA334" s="2"/>
      <c r="BB334" s="2"/>
      <c r="BC334" s="2"/>
      <c r="BD334" s="2"/>
      <c r="BE334" s="2"/>
      <c r="BF334" s="2"/>
      <c r="BG334" s="2"/>
      <c r="BH334" s="2"/>
      <c r="BI334" s="2"/>
      <c r="BJ334" s="2"/>
      <c r="BK334" s="2"/>
      <c r="BL334" s="2"/>
      <c r="BM334" s="2"/>
      <c r="BN334" s="2"/>
      <c r="BO334" s="2"/>
      <c r="BP334" s="2"/>
      <c r="BQ334" s="2"/>
      <c r="BR334" s="2"/>
      <c r="BS334" s="2"/>
      <c r="BT334" s="2"/>
      <c r="BU334" s="2"/>
      <c r="BV334" s="2"/>
      <c r="BW334" s="2"/>
      <c r="BX334" s="2"/>
      <c r="BY334" s="2"/>
      <c r="BZ334" s="2"/>
      <c r="CA334" s="2"/>
      <c r="CB334" s="2"/>
      <c r="CC334" s="2"/>
      <c r="CD334" s="2"/>
      <c r="CE334" s="2"/>
      <c r="CF334" s="2"/>
      <c r="CG334" s="2"/>
      <c r="CH334" s="2"/>
      <c r="CI334" s="2"/>
      <c r="CJ334" s="2"/>
      <c r="CK334" s="2"/>
      <c r="CL334" s="2"/>
      <c r="CM334" s="2"/>
      <c r="CN334" s="2"/>
      <c r="CO334" s="2"/>
      <c r="CP334" s="2"/>
      <c r="CQ334" s="2"/>
      <c r="CR334" s="2"/>
      <c r="CS334" s="2"/>
      <c r="CT334" s="2"/>
      <c r="CU334" s="2"/>
      <c r="CV334" s="2"/>
      <c r="CW334" s="2"/>
      <c r="CX334" s="2"/>
      <c r="CY334" s="2"/>
      <c r="CZ334" s="2"/>
      <c r="DA334" s="2"/>
      <c r="DB334" s="2"/>
      <c r="DC334" s="2"/>
      <c r="DD334" s="2"/>
      <c r="DE334" s="2"/>
      <c r="DF334" s="2"/>
      <c r="DG334" s="2"/>
      <c r="DH334" s="2"/>
      <c r="DI334" s="2"/>
      <c r="DJ334" s="2"/>
      <c r="DK334" s="2"/>
      <c r="DL334" s="2"/>
      <c r="DM334" s="2"/>
      <c r="DN334" s="2"/>
      <c r="DO334" s="2"/>
      <c r="DP334" s="6">
        <v>1</v>
      </c>
      <c r="DQ334" s="268"/>
      <c r="DR334" s="268"/>
    </row>
    <row r="335" spans="2:122" s="1" customFormat="1" ht="15.75">
      <c r="B335" s="1644"/>
      <c r="C335" s="256"/>
      <c r="D335" s="1652"/>
      <c r="E335" s="1652"/>
      <c r="F335" s="1645"/>
      <c r="G335" s="1648"/>
      <c r="H335" s="1648"/>
      <c r="I335" s="1648"/>
      <c r="J335" s="1649"/>
      <c r="K335" s="1650"/>
      <c r="L335" s="1653"/>
      <c r="M335"/>
      <c r="N335" s="1644"/>
      <c r="O335" s="256"/>
      <c r="P335" s="1652"/>
      <c r="Q335" s="1652"/>
      <c r="R335" s="1645"/>
      <c r="S335" s="1645"/>
      <c r="T335" s="1645"/>
      <c r="U335" s="1648"/>
      <c r="V335" s="1649"/>
      <c r="W335" s="1650"/>
      <c r="X335" s="1653"/>
      <c r="Y335"/>
      <c r="Z335" s="1644"/>
      <c r="AA335" s="256"/>
      <c r="AB335" s="1652"/>
      <c r="AC335" s="1652"/>
      <c r="AD335" s="1645"/>
      <c r="AE335" s="1648"/>
      <c r="AF335" s="1648"/>
      <c r="AG335" s="1648"/>
      <c r="AH335" s="1649"/>
      <c r="AI335" s="1650"/>
      <c r="AJ335" s="1653"/>
      <c r="AK335"/>
      <c r="AL335"/>
      <c r="AM335" s="2"/>
      <c r="AN335" s="2"/>
      <c r="AO335"/>
      <c r="AP335"/>
      <c r="AQ335" s="2"/>
      <c r="AR335" s="2"/>
      <c r="AS335" s="2"/>
      <c r="AT335" s="2"/>
      <c r="AU335" s="2"/>
      <c r="AV335" s="2"/>
      <c r="AW335" s="2"/>
      <c r="AX335" s="2"/>
      <c r="AY335" s="2"/>
      <c r="AZ335" s="2"/>
      <c r="BA335" s="2"/>
      <c r="BB335" s="2"/>
      <c r="BC335" s="2"/>
      <c r="BD335" s="2"/>
      <c r="BE335" s="2"/>
      <c r="BF335" s="2"/>
      <c r="BG335" s="2"/>
      <c r="BH335" s="2"/>
      <c r="BI335" s="2"/>
      <c r="BJ335" s="2"/>
      <c r="BK335" s="2"/>
      <c r="BL335" s="2"/>
      <c r="BM335" s="2"/>
      <c r="BN335" s="2"/>
      <c r="BO335" s="2"/>
      <c r="BP335" s="2"/>
      <c r="BQ335" s="2"/>
      <c r="BR335" s="2"/>
      <c r="BS335" s="2"/>
      <c r="BT335" s="2"/>
      <c r="BU335" s="2"/>
      <c r="BV335" s="2"/>
      <c r="BW335" s="2"/>
      <c r="BX335" s="2"/>
      <c r="BY335" s="2"/>
      <c r="BZ335" s="2"/>
      <c r="CA335" s="2"/>
      <c r="CB335" s="2"/>
      <c r="CC335" s="2"/>
      <c r="CD335" s="2"/>
      <c r="CE335" s="2"/>
      <c r="CF335" s="2"/>
      <c r="CG335" s="2"/>
      <c r="CH335" s="2"/>
      <c r="CI335" s="2"/>
      <c r="CJ335" s="2"/>
      <c r="CK335" s="2"/>
      <c r="CL335" s="2"/>
      <c r="CM335" s="2"/>
      <c r="CN335" s="2"/>
      <c r="CO335" s="2"/>
      <c r="CP335" s="2"/>
      <c r="CQ335" s="2"/>
      <c r="CR335" s="2"/>
      <c r="CS335" s="2"/>
      <c r="CT335" s="2"/>
      <c r="CU335" s="2"/>
      <c r="CV335" s="2"/>
      <c r="CW335" s="2"/>
      <c r="CX335" s="2"/>
      <c r="CY335" s="2"/>
      <c r="CZ335" s="2"/>
      <c r="DA335" s="2"/>
      <c r="DB335" s="2"/>
      <c r="DC335" s="2"/>
      <c r="DD335" s="2"/>
      <c r="DE335" s="2"/>
      <c r="DF335" s="2"/>
      <c r="DG335" s="2"/>
      <c r="DH335" s="2"/>
      <c r="DI335" s="2"/>
      <c r="DJ335" s="2"/>
      <c r="DK335" s="2"/>
      <c r="DL335" s="2"/>
      <c r="DM335" s="2"/>
      <c r="DN335" s="2"/>
      <c r="DO335" s="2"/>
      <c r="DP335" s="6">
        <v>1</v>
      </c>
      <c r="DQ335" s="268"/>
      <c r="DR335" s="268"/>
    </row>
    <row r="336" spans="2:122" s="1" customFormat="1" ht="15.75">
      <c r="B336" s="1644"/>
      <c r="C336" s="256"/>
      <c r="D336" s="1645"/>
      <c r="E336" s="1646"/>
      <c r="F336" s="1647"/>
      <c r="G336" s="1648"/>
      <c r="H336" s="1648"/>
      <c r="I336" s="1648"/>
      <c r="J336" s="1649"/>
      <c r="K336" s="1650"/>
      <c r="L336" s="1651"/>
      <c r="M336"/>
      <c r="N336" s="1644"/>
      <c r="O336" s="256"/>
      <c r="P336" s="1645"/>
      <c r="Q336" s="1646"/>
      <c r="R336" s="1647"/>
      <c r="S336" s="1647"/>
      <c r="T336" s="1647"/>
      <c r="U336" s="1648"/>
      <c r="V336" s="1649"/>
      <c r="W336" s="1650"/>
      <c r="X336" s="1651"/>
      <c r="Y336"/>
      <c r="Z336" s="1644"/>
      <c r="AA336" s="256"/>
      <c r="AB336" s="1645"/>
      <c r="AC336" s="1646"/>
      <c r="AD336" s="1647"/>
      <c r="AE336" s="1648"/>
      <c r="AF336" s="1648"/>
      <c r="AG336" s="1648"/>
      <c r="AH336" s="1649"/>
      <c r="AI336" s="1650"/>
      <c r="AJ336" s="1651"/>
      <c r="AK336"/>
      <c r="AL336"/>
      <c r="AM336" s="2"/>
      <c r="AN336" s="2"/>
      <c r="AO336"/>
      <c r="AP336"/>
      <c r="AQ336" s="2"/>
      <c r="AR336" s="2"/>
      <c r="AS336" s="2"/>
      <c r="AT336" s="2"/>
      <c r="AU336" s="2"/>
      <c r="AV336" s="2"/>
      <c r="AW336" s="2"/>
      <c r="AX336" s="2"/>
      <c r="AY336" s="2"/>
      <c r="AZ336" s="2"/>
      <c r="BA336" s="2"/>
      <c r="BB336" s="2"/>
      <c r="BC336" s="2"/>
      <c r="BD336" s="2"/>
      <c r="BE336" s="2"/>
      <c r="BF336" s="2"/>
      <c r="BG336" s="2"/>
      <c r="BH336" s="2"/>
      <c r="BI336" s="2"/>
      <c r="BJ336" s="2"/>
      <c r="BK336" s="2"/>
      <c r="BL336" s="2"/>
      <c r="BM336" s="2"/>
      <c r="BN336" s="2"/>
      <c r="BO336" s="2"/>
      <c r="BP336" s="2"/>
      <c r="BQ336" s="2"/>
      <c r="BR336" s="2"/>
      <c r="BS336" s="2"/>
      <c r="BT336" s="2"/>
      <c r="BU336" s="2"/>
      <c r="BV336" s="2"/>
      <c r="BW336" s="2"/>
      <c r="BX336" s="2"/>
      <c r="BY336" s="2"/>
      <c r="BZ336" s="2"/>
      <c r="CA336" s="2"/>
      <c r="CB336" s="2"/>
      <c r="CC336" s="2"/>
      <c r="CD336" s="2"/>
      <c r="CE336" s="2"/>
      <c r="CF336" s="2"/>
      <c r="CG336" s="2"/>
      <c r="CH336" s="2"/>
      <c r="CI336" s="2"/>
      <c r="CJ336" s="2"/>
      <c r="CK336" s="2"/>
      <c r="CL336" s="2"/>
      <c r="CM336" s="2"/>
      <c r="CN336" s="2"/>
      <c r="CO336" s="2"/>
      <c r="CP336" s="2"/>
      <c r="CQ336" s="2"/>
      <c r="CR336" s="2"/>
      <c r="CS336" s="2"/>
      <c r="CT336" s="2"/>
      <c r="CU336" s="2"/>
      <c r="CV336" s="2"/>
      <c r="CW336" s="2"/>
      <c r="CX336" s="2"/>
      <c r="CY336" s="2"/>
      <c r="CZ336" s="2"/>
      <c r="DA336" s="2"/>
      <c r="DB336" s="2"/>
      <c r="DC336" s="2"/>
      <c r="DD336" s="2"/>
      <c r="DE336" s="2"/>
      <c r="DF336" s="2"/>
      <c r="DG336" s="2"/>
      <c r="DH336" s="2"/>
      <c r="DI336" s="2"/>
      <c r="DJ336" s="2"/>
      <c r="DK336" s="2"/>
      <c r="DL336" s="2"/>
      <c r="DM336" s="2"/>
      <c r="DN336" s="2"/>
      <c r="DO336" s="2"/>
      <c r="DP336" s="6">
        <v>1</v>
      </c>
      <c r="DQ336" s="268"/>
      <c r="DR336" s="268"/>
    </row>
    <row r="337" spans="2:122" s="1" customFormat="1" ht="15.75">
      <c r="B337" s="1644"/>
      <c r="C337" s="256"/>
      <c r="D337" s="1652"/>
      <c r="E337" s="1652"/>
      <c r="F337" s="1645"/>
      <c r="G337" s="1648"/>
      <c r="H337" s="1648"/>
      <c r="I337" s="1648"/>
      <c r="J337" s="1649"/>
      <c r="K337" s="1650"/>
      <c r="L337" s="1653"/>
      <c r="M337"/>
      <c r="N337" s="1644"/>
      <c r="O337" s="256"/>
      <c r="P337" s="1652"/>
      <c r="Q337" s="1652"/>
      <c r="R337" s="1645"/>
      <c r="S337" s="1645"/>
      <c r="T337" s="1645"/>
      <c r="U337" s="1648"/>
      <c r="V337" s="1649"/>
      <c r="W337" s="1650"/>
      <c r="X337" s="1653"/>
      <c r="Y337"/>
      <c r="Z337" s="1644"/>
      <c r="AA337" s="256"/>
      <c r="AB337" s="1652"/>
      <c r="AC337" s="1652"/>
      <c r="AD337" s="1645"/>
      <c r="AE337" s="1648"/>
      <c r="AF337" s="1648"/>
      <c r="AG337" s="1648"/>
      <c r="AH337" s="1649"/>
      <c r="AI337" s="1650"/>
      <c r="AJ337" s="1653"/>
      <c r="AK337"/>
      <c r="AL337"/>
      <c r="AM337" s="2"/>
      <c r="AN337" s="2"/>
      <c r="AO337"/>
      <c r="AP337"/>
      <c r="AQ337" s="2"/>
      <c r="AR337" s="2"/>
      <c r="AS337" s="2"/>
      <c r="AT337" s="2"/>
      <c r="AU337" s="2"/>
      <c r="AV337" s="2"/>
      <c r="AW337" s="2"/>
      <c r="AX337" s="2"/>
      <c r="AY337" s="2"/>
      <c r="AZ337" s="2"/>
      <c r="BA337" s="2"/>
      <c r="BB337" s="2"/>
      <c r="BC337" s="2"/>
      <c r="BD337" s="2"/>
      <c r="BE337" s="2"/>
      <c r="BF337" s="2"/>
      <c r="BG337" s="2"/>
      <c r="BH337" s="2"/>
      <c r="BI337" s="2"/>
      <c r="BJ337" s="2"/>
      <c r="BK337" s="2"/>
      <c r="BL337" s="2"/>
      <c r="BM337" s="2"/>
      <c r="BN337" s="2"/>
      <c r="BO337" s="2"/>
      <c r="BP337" s="2"/>
      <c r="BQ337" s="2"/>
      <c r="BR337" s="2"/>
      <c r="BS337" s="2"/>
      <c r="BT337" s="2"/>
      <c r="BU337" s="2"/>
      <c r="BV337" s="2"/>
      <c r="BW337" s="2"/>
      <c r="BX337" s="2"/>
      <c r="BY337" s="2"/>
      <c r="BZ337" s="2"/>
      <c r="CA337" s="2"/>
      <c r="CB337" s="2"/>
      <c r="CC337" s="2"/>
      <c r="CD337" s="2"/>
      <c r="CE337" s="2"/>
      <c r="CF337" s="2"/>
      <c r="CG337" s="2"/>
      <c r="CH337" s="2"/>
      <c r="CI337" s="2"/>
      <c r="CJ337" s="2"/>
      <c r="CK337" s="2"/>
      <c r="CL337" s="2"/>
      <c r="CM337" s="2"/>
      <c r="CN337" s="2"/>
      <c r="CO337" s="2"/>
      <c r="CP337" s="2"/>
      <c r="CQ337" s="2"/>
      <c r="CR337" s="2"/>
      <c r="CS337" s="2"/>
      <c r="CT337" s="2"/>
      <c r="CU337" s="2"/>
      <c r="CV337" s="2"/>
      <c r="CW337" s="2"/>
      <c r="CX337" s="2"/>
      <c r="CY337" s="2"/>
      <c r="CZ337" s="2"/>
      <c r="DA337" s="2"/>
      <c r="DB337" s="2"/>
      <c r="DC337" s="2"/>
      <c r="DD337" s="2"/>
      <c r="DE337" s="2"/>
      <c r="DF337" s="2"/>
      <c r="DG337" s="2"/>
      <c r="DH337" s="2"/>
      <c r="DI337" s="2"/>
      <c r="DJ337" s="2"/>
      <c r="DK337" s="2"/>
      <c r="DL337" s="2"/>
      <c r="DM337" s="2"/>
      <c r="DN337" s="2"/>
      <c r="DO337" s="2"/>
      <c r="DP337" s="6">
        <v>1</v>
      </c>
      <c r="DQ337" s="268"/>
      <c r="DR337" s="268"/>
    </row>
    <row r="338" spans="2:122" s="1" customFormat="1" ht="15.75">
      <c r="B338" s="1644"/>
      <c r="C338" s="256"/>
      <c r="D338" s="1645"/>
      <c r="E338" s="1646"/>
      <c r="F338" s="1647"/>
      <c r="G338" s="1648"/>
      <c r="H338" s="1648"/>
      <c r="I338" s="1648"/>
      <c r="J338" s="1649"/>
      <c r="K338" s="1650"/>
      <c r="L338" s="1651"/>
      <c r="M338"/>
      <c r="N338" s="1644"/>
      <c r="O338" s="256"/>
      <c r="P338" s="1645"/>
      <c r="Q338" s="1646"/>
      <c r="R338" s="1647"/>
      <c r="S338" s="1647"/>
      <c r="T338" s="1647"/>
      <c r="U338" s="1648"/>
      <c r="V338" s="1649"/>
      <c r="W338" s="1650"/>
      <c r="X338" s="1651"/>
      <c r="Y338"/>
      <c r="Z338" s="1644"/>
      <c r="AA338" s="256"/>
      <c r="AB338" s="1645"/>
      <c r="AC338" s="1646"/>
      <c r="AD338" s="1647"/>
      <c r="AE338" s="1648"/>
      <c r="AF338" s="1648"/>
      <c r="AG338" s="1648"/>
      <c r="AH338" s="1649"/>
      <c r="AI338" s="1650"/>
      <c r="AJ338" s="1651"/>
      <c r="AK338"/>
      <c r="AL338"/>
      <c r="AM338" s="2"/>
      <c r="AN338" s="2"/>
      <c r="AO338"/>
      <c r="AP338"/>
      <c r="AQ338" s="2"/>
      <c r="AR338" s="2"/>
      <c r="AS338" s="2"/>
      <c r="AT338" s="2"/>
      <c r="AU338" s="2"/>
      <c r="AV338" s="2"/>
      <c r="AW338" s="2"/>
      <c r="AX338" s="2"/>
      <c r="AY338" s="2"/>
      <c r="AZ338" s="2"/>
      <c r="BA338" s="2"/>
      <c r="BB338" s="2"/>
      <c r="BC338" s="2"/>
      <c r="BD338" s="2"/>
      <c r="BE338" s="2"/>
      <c r="BF338" s="2"/>
      <c r="BG338" s="2"/>
      <c r="BH338" s="2"/>
      <c r="BI338" s="2"/>
      <c r="BJ338" s="2"/>
      <c r="BK338" s="2"/>
      <c r="BL338" s="2"/>
      <c r="BM338" s="2"/>
      <c r="BN338" s="2"/>
      <c r="BO338" s="2"/>
      <c r="BP338" s="2"/>
      <c r="BQ338" s="2"/>
      <c r="BR338" s="2"/>
      <c r="BS338" s="2"/>
      <c r="BT338" s="2"/>
      <c r="BU338" s="2"/>
      <c r="BV338" s="2"/>
      <c r="BW338" s="2"/>
      <c r="BX338" s="2"/>
      <c r="BY338" s="2"/>
      <c r="BZ338" s="2"/>
      <c r="CA338" s="2"/>
      <c r="CB338" s="2"/>
      <c r="CC338" s="2"/>
      <c r="CD338" s="2"/>
      <c r="CE338" s="2"/>
      <c r="CF338" s="2"/>
      <c r="CG338" s="2"/>
      <c r="CH338" s="2"/>
      <c r="CI338" s="2"/>
      <c r="CJ338" s="2"/>
      <c r="CK338" s="2"/>
      <c r="CL338" s="2"/>
      <c r="CM338" s="2"/>
      <c r="CN338" s="2"/>
      <c r="CO338" s="2"/>
      <c r="CP338" s="2"/>
      <c r="CQ338" s="2"/>
      <c r="CR338" s="2"/>
      <c r="CS338" s="2"/>
      <c r="CT338" s="2"/>
      <c r="CU338" s="2"/>
      <c r="CV338" s="2"/>
      <c r="CW338" s="2"/>
      <c r="CX338" s="2"/>
      <c r="CY338" s="2"/>
      <c r="CZ338" s="2"/>
      <c r="DA338" s="2"/>
      <c r="DB338" s="2"/>
      <c r="DC338" s="2"/>
      <c r="DD338" s="2"/>
      <c r="DE338" s="2"/>
      <c r="DF338" s="2"/>
      <c r="DG338" s="2"/>
      <c r="DH338" s="2"/>
      <c r="DI338" s="2"/>
      <c r="DJ338" s="2"/>
      <c r="DK338" s="2"/>
      <c r="DL338" s="2"/>
      <c r="DM338" s="2"/>
      <c r="DN338" s="2"/>
      <c r="DO338" s="2"/>
      <c r="DP338" s="6">
        <v>1</v>
      </c>
      <c r="DQ338" s="268"/>
      <c r="DR338" s="268"/>
    </row>
    <row r="339" spans="2:122" s="1" customFormat="1" ht="15.75">
      <c r="B339" s="1644"/>
      <c r="C339" s="256"/>
      <c r="D339" s="1652"/>
      <c r="E339" s="1652"/>
      <c r="F339" s="1645"/>
      <c r="G339" s="1648"/>
      <c r="H339" s="1648"/>
      <c r="I339" s="1648"/>
      <c r="J339" s="1649"/>
      <c r="K339" s="1650"/>
      <c r="L339" s="1653"/>
      <c r="M339"/>
      <c r="N339" s="1644"/>
      <c r="O339" s="256"/>
      <c r="P339" s="1652"/>
      <c r="Q339" s="1652"/>
      <c r="R339" s="1645"/>
      <c r="S339" s="1645"/>
      <c r="T339" s="1645"/>
      <c r="U339" s="1648"/>
      <c r="V339" s="1649"/>
      <c r="W339" s="1650"/>
      <c r="X339" s="1653"/>
      <c r="Y339"/>
      <c r="Z339" s="1644"/>
      <c r="AA339" s="256"/>
      <c r="AB339" s="1652"/>
      <c r="AC339" s="1652"/>
      <c r="AD339" s="1645"/>
      <c r="AE339" s="1648"/>
      <c r="AF339" s="1648"/>
      <c r="AG339" s="1648"/>
      <c r="AH339" s="1649"/>
      <c r="AI339" s="1650"/>
      <c r="AJ339" s="1653"/>
      <c r="AK339"/>
      <c r="AL339"/>
      <c r="AM339" s="2"/>
      <c r="AN339" s="2"/>
      <c r="AO339"/>
      <c r="AP339"/>
      <c r="AQ339" s="2"/>
      <c r="AR339" s="2"/>
      <c r="AS339" s="2"/>
      <c r="AT339" s="2"/>
      <c r="AU339" s="2"/>
      <c r="AV339" s="2"/>
      <c r="AW339" s="2"/>
      <c r="AX339" s="2"/>
      <c r="AY339" s="2"/>
      <c r="AZ339" s="2"/>
      <c r="BA339" s="2"/>
      <c r="BB339" s="2"/>
      <c r="BC339" s="2"/>
      <c r="BD339" s="2"/>
      <c r="BE339" s="2"/>
      <c r="BF339" s="2"/>
      <c r="BG339" s="2"/>
      <c r="BH339" s="2"/>
      <c r="BI339" s="2"/>
      <c r="BJ339" s="2"/>
      <c r="BK339" s="2"/>
      <c r="BL339" s="2"/>
      <c r="BM339" s="2"/>
      <c r="BN339" s="2"/>
      <c r="BO339" s="2"/>
      <c r="BP339" s="2"/>
      <c r="BQ339" s="2"/>
      <c r="BR339" s="2"/>
      <c r="BS339" s="2"/>
      <c r="BT339" s="2"/>
      <c r="BU339" s="2"/>
      <c r="BV339" s="2"/>
      <c r="BW339" s="2"/>
      <c r="BX339" s="2"/>
      <c r="BY339" s="2"/>
      <c r="BZ339" s="2"/>
      <c r="CA339" s="2"/>
      <c r="CB339" s="2"/>
      <c r="CC339" s="2"/>
      <c r="CD339" s="2"/>
      <c r="CE339" s="2"/>
      <c r="CF339" s="2"/>
      <c r="CG339" s="2"/>
      <c r="CH339" s="2"/>
      <c r="CI339" s="2"/>
      <c r="CJ339" s="2"/>
      <c r="CK339" s="2"/>
      <c r="CL339" s="2"/>
      <c r="CM339" s="2"/>
      <c r="CN339" s="2"/>
      <c r="CO339" s="2"/>
      <c r="CP339" s="2"/>
      <c r="CQ339" s="2"/>
      <c r="CR339" s="2"/>
      <c r="CS339" s="2"/>
      <c r="CT339" s="2"/>
      <c r="CU339" s="2"/>
      <c r="CV339" s="2"/>
      <c r="CW339" s="2"/>
      <c r="CX339" s="2"/>
      <c r="CY339" s="2"/>
      <c r="CZ339" s="2"/>
      <c r="DA339" s="2"/>
      <c r="DB339" s="2"/>
      <c r="DC339" s="2"/>
      <c r="DD339" s="2"/>
      <c r="DE339" s="2"/>
      <c r="DF339" s="2"/>
      <c r="DG339" s="2"/>
      <c r="DH339" s="2"/>
      <c r="DI339" s="2"/>
      <c r="DJ339" s="2"/>
      <c r="DK339" s="2"/>
      <c r="DL339" s="2"/>
      <c r="DM339" s="2"/>
      <c r="DN339" s="2"/>
      <c r="DO339" s="2"/>
      <c r="DP339" s="6">
        <v>1</v>
      </c>
      <c r="DQ339" s="268"/>
      <c r="DR339" s="268"/>
    </row>
    <row r="340" spans="2:122" s="1" customFormat="1" ht="15.75">
      <c r="B340" s="1644"/>
      <c r="C340" s="256"/>
      <c r="D340" s="1645"/>
      <c r="E340" s="1646"/>
      <c r="F340" s="1647"/>
      <c r="G340" s="1648"/>
      <c r="H340" s="1648"/>
      <c r="I340" s="1648"/>
      <c r="J340" s="1649"/>
      <c r="K340" s="1650"/>
      <c r="L340" s="1651"/>
      <c r="M340"/>
      <c r="N340" s="1644"/>
      <c r="O340" s="256"/>
      <c r="P340" s="1645"/>
      <c r="Q340" s="1646"/>
      <c r="R340" s="1647"/>
      <c r="S340" s="1647"/>
      <c r="T340" s="1647"/>
      <c r="U340" s="1648"/>
      <c r="V340" s="1649"/>
      <c r="W340" s="1650"/>
      <c r="X340" s="1651"/>
      <c r="Y340"/>
      <c r="Z340" s="1644"/>
      <c r="AA340" s="256"/>
      <c r="AB340" s="1645"/>
      <c r="AC340" s="1646"/>
      <c r="AD340" s="1647"/>
      <c r="AE340" s="1648"/>
      <c r="AF340" s="1648"/>
      <c r="AG340" s="1648"/>
      <c r="AH340" s="1649"/>
      <c r="AI340" s="1650"/>
      <c r="AJ340" s="1651"/>
      <c r="AK340"/>
      <c r="AL340"/>
      <c r="AM340" s="2"/>
      <c r="AN340" s="2"/>
      <c r="AO340"/>
      <c r="AP340"/>
      <c r="AQ340" s="2"/>
      <c r="AR340" s="2"/>
      <c r="AS340" s="2"/>
      <c r="AT340" s="2"/>
      <c r="AU340" s="2"/>
      <c r="AV340" s="2"/>
      <c r="AW340" s="2"/>
      <c r="AX340" s="2"/>
      <c r="AY340" s="2"/>
      <c r="AZ340" s="2"/>
      <c r="BA340" s="2"/>
      <c r="BB340" s="2"/>
      <c r="BC340" s="2"/>
      <c r="BD340" s="2"/>
      <c r="BE340" s="2"/>
      <c r="BF340" s="2"/>
      <c r="BG340" s="2"/>
      <c r="BH340" s="2"/>
      <c r="BI340" s="2"/>
      <c r="BJ340" s="2"/>
      <c r="BK340" s="2"/>
      <c r="BL340" s="2"/>
      <c r="BM340" s="2"/>
      <c r="BN340" s="2"/>
      <c r="BO340" s="2"/>
      <c r="BP340" s="2"/>
      <c r="BQ340" s="2"/>
      <c r="BR340" s="2"/>
      <c r="BS340" s="2"/>
      <c r="BT340" s="2"/>
      <c r="BU340" s="2"/>
      <c r="BV340" s="2"/>
      <c r="BW340" s="2"/>
      <c r="BX340" s="2"/>
      <c r="BY340" s="2"/>
      <c r="BZ340" s="2"/>
      <c r="CA340" s="2"/>
      <c r="CB340" s="2"/>
      <c r="CC340" s="2"/>
      <c r="CD340" s="2"/>
      <c r="CE340" s="2"/>
      <c r="CF340" s="2"/>
      <c r="CG340" s="2"/>
      <c r="CH340" s="2"/>
      <c r="CI340" s="2"/>
      <c r="CJ340" s="2"/>
      <c r="CK340" s="2"/>
      <c r="CL340" s="2"/>
      <c r="CM340" s="2"/>
      <c r="CN340" s="2"/>
      <c r="CO340" s="2"/>
      <c r="CP340" s="2"/>
      <c r="CQ340" s="2"/>
      <c r="CR340" s="2"/>
      <c r="CS340" s="2"/>
      <c r="CT340" s="2"/>
      <c r="CU340" s="2"/>
      <c r="CV340" s="2"/>
      <c r="CW340" s="2"/>
      <c r="CX340" s="2"/>
      <c r="CY340" s="2"/>
      <c r="CZ340" s="2"/>
      <c r="DA340" s="2"/>
      <c r="DB340" s="2"/>
      <c r="DC340" s="2"/>
      <c r="DD340" s="2"/>
      <c r="DE340" s="2"/>
      <c r="DF340" s="2"/>
      <c r="DG340" s="2"/>
      <c r="DH340" s="2"/>
      <c r="DI340" s="2"/>
      <c r="DJ340" s="2"/>
      <c r="DK340" s="2"/>
      <c r="DL340" s="2"/>
      <c r="DM340" s="2"/>
      <c r="DN340" s="2"/>
      <c r="DO340" s="2"/>
      <c r="DP340" s="6">
        <v>1</v>
      </c>
      <c r="DQ340" s="268"/>
      <c r="DR340" s="268"/>
    </row>
    <row r="341" spans="2:122" s="1" customFormat="1" ht="15.75">
      <c r="B341" s="1644"/>
      <c r="C341" s="256"/>
      <c r="D341" s="1652"/>
      <c r="E341" s="1652"/>
      <c r="F341" s="1645"/>
      <c r="G341" s="1648"/>
      <c r="H341" s="1648"/>
      <c r="I341" s="1648"/>
      <c r="J341" s="1649"/>
      <c r="K341" s="1650"/>
      <c r="L341" s="1653"/>
      <c r="M341"/>
      <c r="N341" s="1644"/>
      <c r="O341" s="256"/>
      <c r="P341" s="1652"/>
      <c r="Q341" s="1652"/>
      <c r="R341" s="1645"/>
      <c r="S341" s="1645"/>
      <c r="T341" s="1645"/>
      <c r="U341" s="1648"/>
      <c r="V341" s="1649"/>
      <c r="W341" s="1650"/>
      <c r="X341" s="1653"/>
      <c r="Y341"/>
      <c r="Z341" s="1644"/>
      <c r="AA341" s="256"/>
      <c r="AB341" s="1652"/>
      <c r="AC341" s="1652"/>
      <c r="AD341" s="1645"/>
      <c r="AE341" s="1648"/>
      <c r="AF341" s="1648"/>
      <c r="AG341" s="1648"/>
      <c r="AH341" s="1649"/>
      <c r="AI341" s="1650"/>
      <c r="AJ341" s="1653"/>
      <c r="AK341"/>
      <c r="AL341"/>
      <c r="AM341" s="2"/>
      <c r="AN341" s="2"/>
      <c r="AO341"/>
      <c r="AP341"/>
      <c r="AQ341" s="2"/>
      <c r="AR341" s="2"/>
      <c r="AS341" s="2"/>
      <c r="AT341" s="2"/>
      <c r="AU341" s="2"/>
      <c r="AV341" s="2"/>
      <c r="AW341" s="2"/>
      <c r="AX341" s="2"/>
      <c r="AY341" s="2"/>
      <c r="AZ341" s="2"/>
      <c r="BA341" s="2"/>
      <c r="BB341" s="2"/>
      <c r="BC341" s="2"/>
      <c r="BD341" s="2"/>
      <c r="BE341" s="2"/>
      <c r="BF341" s="2"/>
      <c r="BG341" s="2"/>
      <c r="BH341" s="2"/>
      <c r="BI341" s="2"/>
      <c r="BJ341" s="2"/>
      <c r="BK341" s="2"/>
      <c r="BL341" s="2"/>
      <c r="BM341" s="2"/>
      <c r="BN341" s="2"/>
      <c r="BO341" s="2"/>
      <c r="BP341" s="2"/>
      <c r="BQ341" s="2"/>
      <c r="BR341" s="2"/>
      <c r="BS341" s="2"/>
      <c r="BT341" s="2"/>
      <c r="BU341" s="2"/>
      <c r="BV341" s="2"/>
      <c r="BW341" s="2"/>
      <c r="BX341" s="2"/>
      <c r="BY341" s="2"/>
      <c r="BZ341" s="2"/>
      <c r="CA341" s="2"/>
      <c r="CB341" s="2"/>
      <c r="CC341" s="2"/>
      <c r="CD341" s="2"/>
      <c r="CE341" s="2"/>
      <c r="CF341" s="2"/>
      <c r="CG341" s="2"/>
      <c r="CH341" s="2"/>
      <c r="CI341" s="2"/>
      <c r="CJ341" s="2"/>
      <c r="CK341" s="2"/>
      <c r="CL341" s="2"/>
      <c r="CM341" s="2"/>
      <c r="CN341" s="2"/>
      <c r="CO341" s="2"/>
      <c r="CP341" s="2"/>
      <c r="CQ341" s="2"/>
      <c r="CR341" s="2"/>
      <c r="CS341" s="2"/>
      <c r="CT341" s="2"/>
      <c r="CU341" s="2"/>
      <c r="CV341" s="2"/>
      <c r="CW341" s="2"/>
      <c r="CX341" s="2"/>
      <c r="CY341" s="2"/>
      <c r="CZ341" s="2"/>
      <c r="DA341" s="2"/>
      <c r="DB341" s="2"/>
      <c r="DC341" s="2"/>
      <c r="DD341" s="2"/>
      <c r="DE341" s="2"/>
      <c r="DF341" s="2"/>
      <c r="DG341" s="2"/>
      <c r="DH341" s="2"/>
      <c r="DI341" s="2"/>
      <c r="DJ341" s="2"/>
      <c r="DK341" s="2"/>
      <c r="DL341" s="2"/>
      <c r="DM341" s="2"/>
      <c r="DN341" s="2"/>
      <c r="DO341" s="2"/>
      <c r="DP341" s="6">
        <v>1</v>
      </c>
      <c r="DQ341" s="268"/>
      <c r="DR341" s="268"/>
    </row>
    <row r="342" spans="2:122" s="1" customFormat="1" ht="15.75">
      <c r="B342" s="1644"/>
      <c r="C342" s="256"/>
      <c r="D342" s="1645"/>
      <c r="E342" s="1646"/>
      <c r="F342" s="1647"/>
      <c r="G342" s="1648"/>
      <c r="H342" s="1648"/>
      <c r="I342" s="1648"/>
      <c r="J342" s="1649"/>
      <c r="K342" s="1650"/>
      <c r="L342" s="1651"/>
      <c r="M342"/>
      <c r="N342" s="1644"/>
      <c r="O342" s="256"/>
      <c r="P342" s="1645"/>
      <c r="Q342" s="1646"/>
      <c r="R342" s="1647"/>
      <c r="S342" s="1647"/>
      <c r="T342" s="1647"/>
      <c r="U342" s="1648"/>
      <c r="V342" s="1649"/>
      <c r="W342" s="1650"/>
      <c r="X342" s="1651"/>
      <c r="Y342"/>
      <c r="Z342" s="1644"/>
      <c r="AA342" s="256"/>
      <c r="AB342" s="1645"/>
      <c r="AC342" s="1646"/>
      <c r="AD342" s="1647"/>
      <c r="AE342" s="1648"/>
      <c r="AF342" s="1648"/>
      <c r="AG342" s="1648"/>
      <c r="AH342" s="1649"/>
      <c r="AI342" s="1650"/>
      <c r="AJ342" s="1651"/>
      <c r="AK342"/>
      <c r="AL342"/>
      <c r="AM342" s="2"/>
      <c r="AN342" s="2"/>
      <c r="AO342"/>
      <c r="AP342"/>
      <c r="AQ342" s="2"/>
      <c r="AR342" s="2"/>
      <c r="AS342" s="2"/>
      <c r="AT342" s="2"/>
      <c r="AU342" s="2"/>
      <c r="AV342" s="2"/>
      <c r="AW342" s="2"/>
      <c r="AX342" s="2"/>
      <c r="AY342" s="2"/>
      <c r="AZ342" s="2"/>
      <c r="BA342" s="2"/>
      <c r="BB342" s="2"/>
      <c r="BC342" s="2"/>
      <c r="BD342" s="2"/>
      <c r="BE342" s="2"/>
      <c r="BF342" s="2"/>
      <c r="BG342" s="2"/>
      <c r="BH342" s="2"/>
      <c r="BI342" s="2"/>
      <c r="BJ342" s="2"/>
      <c r="BK342" s="2"/>
      <c r="BL342" s="2"/>
      <c r="BM342" s="2"/>
      <c r="BN342" s="2"/>
      <c r="BO342" s="2"/>
      <c r="BP342" s="2"/>
      <c r="BQ342" s="2"/>
      <c r="BR342" s="2"/>
      <c r="BS342" s="2"/>
      <c r="BT342" s="2"/>
      <c r="BU342" s="2"/>
      <c r="BV342" s="2"/>
      <c r="BW342" s="2"/>
      <c r="BX342" s="2"/>
      <c r="BY342" s="2"/>
      <c r="BZ342" s="2"/>
      <c r="CA342" s="2"/>
      <c r="CB342" s="2"/>
      <c r="CC342" s="2"/>
      <c r="CD342" s="2"/>
      <c r="CE342" s="2"/>
      <c r="CF342" s="2"/>
      <c r="CG342" s="2"/>
      <c r="CH342" s="2"/>
      <c r="CI342" s="2"/>
      <c r="CJ342" s="2"/>
      <c r="CK342" s="2"/>
      <c r="CL342" s="2"/>
      <c r="CM342" s="2"/>
      <c r="CN342" s="2"/>
      <c r="CO342" s="2"/>
      <c r="CP342" s="2"/>
      <c r="CQ342" s="2"/>
      <c r="CR342" s="2"/>
      <c r="CS342" s="2"/>
      <c r="CT342" s="2"/>
      <c r="CU342" s="2"/>
      <c r="CV342" s="2"/>
      <c r="CW342" s="2"/>
      <c r="CX342" s="2"/>
      <c r="CY342" s="2"/>
      <c r="CZ342" s="2"/>
      <c r="DA342" s="2"/>
      <c r="DB342" s="2"/>
      <c r="DC342" s="2"/>
      <c r="DD342" s="2"/>
      <c r="DE342" s="2"/>
      <c r="DF342" s="2"/>
      <c r="DG342" s="2"/>
      <c r="DH342" s="2"/>
      <c r="DI342" s="2"/>
      <c r="DJ342" s="2"/>
      <c r="DK342" s="2"/>
      <c r="DL342" s="2"/>
      <c r="DM342" s="2"/>
      <c r="DN342" s="2"/>
      <c r="DO342" s="2"/>
      <c r="DP342" s="6">
        <v>1</v>
      </c>
      <c r="DQ342" s="268"/>
      <c r="DR342" s="268"/>
    </row>
    <row r="343" spans="2:122" s="1" customFormat="1" ht="15.75">
      <c r="B343" s="1644"/>
      <c r="C343" s="256"/>
      <c r="D343" s="1652"/>
      <c r="E343" s="1652"/>
      <c r="F343" s="1645"/>
      <c r="G343" s="1648"/>
      <c r="H343" s="1648"/>
      <c r="I343" s="1648"/>
      <c r="J343" s="1649"/>
      <c r="K343" s="1650"/>
      <c r="L343" s="1653"/>
      <c r="M343"/>
      <c r="N343" s="1644"/>
      <c r="O343" s="256"/>
      <c r="P343" s="1652"/>
      <c r="Q343" s="1652"/>
      <c r="R343" s="1645"/>
      <c r="S343" s="1645"/>
      <c r="T343" s="1645"/>
      <c r="U343" s="1648"/>
      <c r="V343" s="1649"/>
      <c r="W343" s="1650"/>
      <c r="X343" s="1653"/>
      <c r="Y343"/>
      <c r="Z343" s="1644"/>
      <c r="AA343" s="256"/>
      <c r="AB343" s="1652"/>
      <c r="AC343" s="1652"/>
      <c r="AD343" s="1645"/>
      <c r="AE343" s="1648"/>
      <c r="AF343" s="1648"/>
      <c r="AG343" s="1648"/>
      <c r="AH343" s="1649"/>
      <c r="AI343" s="1650"/>
      <c r="AJ343" s="1653"/>
      <c r="AK343"/>
      <c r="AL343"/>
      <c r="AM343" s="2"/>
      <c r="AN343" s="2"/>
      <c r="AO343"/>
      <c r="AP343"/>
      <c r="AQ343" s="2"/>
      <c r="AR343" s="2"/>
      <c r="AS343" s="2"/>
      <c r="AT343" s="2"/>
      <c r="AU343" s="2"/>
      <c r="AV343" s="2"/>
      <c r="AW343" s="2"/>
      <c r="AX343" s="2"/>
      <c r="AY343" s="2"/>
      <c r="AZ343" s="2"/>
      <c r="BA343" s="2"/>
      <c r="BB343" s="2"/>
      <c r="BC343" s="2"/>
      <c r="BD343" s="2"/>
      <c r="BE343" s="2"/>
      <c r="BF343" s="2"/>
      <c r="BG343" s="2"/>
      <c r="BH343" s="2"/>
      <c r="BI343" s="2"/>
      <c r="BJ343" s="2"/>
      <c r="BK343" s="2"/>
      <c r="BL343" s="2"/>
      <c r="BM343" s="2"/>
      <c r="BN343" s="2"/>
      <c r="BO343" s="2"/>
      <c r="BP343" s="2"/>
      <c r="BQ343" s="2"/>
      <c r="BR343" s="2"/>
      <c r="BS343" s="2"/>
      <c r="BT343" s="2"/>
      <c r="BU343" s="2"/>
      <c r="BV343" s="2"/>
      <c r="BW343" s="2"/>
      <c r="BX343" s="2"/>
      <c r="BY343" s="2"/>
      <c r="BZ343" s="2"/>
      <c r="CA343" s="2"/>
      <c r="CB343" s="2"/>
      <c r="CC343" s="2"/>
      <c r="CD343" s="2"/>
      <c r="CE343" s="2"/>
      <c r="CF343" s="2"/>
      <c r="CG343" s="2"/>
      <c r="CH343" s="2"/>
      <c r="CI343" s="2"/>
      <c r="CJ343" s="2"/>
      <c r="CK343" s="2"/>
      <c r="CL343" s="2"/>
      <c r="CM343" s="2"/>
      <c r="CN343" s="2"/>
      <c r="CO343" s="2"/>
      <c r="CP343" s="2"/>
      <c r="CQ343" s="2"/>
      <c r="CR343" s="2"/>
      <c r="CS343" s="2"/>
      <c r="CT343" s="2"/>
      <c r="CU343" s="2"/>
      <c r="CV343" s="2"/>
      <c r="CW343" s="2"/>
      <c r="CX343" s="2"/>
      <c r="CY343" s="2"/>
      <c r="CZ343" s="2"/>
      <c r="DA343" s="2"/>
      <c r="DB343" s="2"/>
      <c r="DC343" s="2"/>
      <c r="DD343" s="2"/>
      <c r="DE343" s="2"/>
      <c r="DF343" s="2"/>
      <c r="DG343" s="2"/>
      <c r="DH343" s="2"/>
      <c r="DI343" s="2"/>
      <c r="DJ343" s="2"/>
      <c r="DK343" s="2"/>
      <c r="DL343" s="2"/>
      <c r="DM343" s="2"/>
      <c r="DN343" s="2"/>
      <c r="DO343" s="2"/>
      <c r="DP343" s="6">
        <v>1</v>
      </c>
      <c r="DQ343" s="268"/>
      <c r="DR343" s="268"/>
    </row>
    <row r="344" spans="2:122" s="1" customFormat="1" ht="15.75">
      <c r="B344" s="1644"/>
      <c r="C344" s="256"/>
      <c r="D344" s="1645"/>
      <c r="E344" s="1646"/>
      <c r="F344" s="1647"/>
      <c r="G344" s="1648"/>
      <c r="H344" s="1648"/>
      <c r="I344" s="1648"/>
      <c r="J344" s="1649"/>
      <c r="K344" s="1650"/>
      <c r="L344" s="1651"/>
      <c r="M344"/>
      <c r="N344" s="1644"/>
      <c r="O344" s="256"/>
      <c r="P344" s="1645"/>
      <c r="Q344" s="1646"/>
      <c r="R344" s="1647"/>
      <c r="S344" s="1647"/>
      <c r="T344" s="1647"/>
      <c r="U344" s="1648"/>
      <c r="V344" s="1649"/>
      <c r="W344" s="1650"/>
      <c r="X344" s="1651"/>
      <c r="Y344"/>
      <c r="Z344" s="1644"/>
      <c r="AA344" s="256"/>
      <c r="AB344" s="1645"/>
      <c r="AC344" s="1646"/>
      <c r="AD344" s="1647"/>
      <c r="AE344" s="1648"/>
      <c r="AF344" s="1648"/>
      <c r="AG344" s="1648"/>
      <c r="AH344" s="1649"/>
      <c r="AI344" s="1650"/>
      <c r="AJ344" s="1651"/>
      <c r="AK344"/>
      <c r="AL344"/>
      <c r="AM344" s="2"/>
      <c r="AN344" s="2"/>
      <c r="AO344"/>
      <c r="AP344"/>
      <c r="AQ344" s="2"/>
      <c r="AR344" s="2"/>
      <c r="AS344" s="2"/>
      <c r="AT344" s="2"/>
      <c r="AU344" s="2"/>
      <c r="AV344" s="2"/>
      <c r="AW344" s="2"/>
      <c r="AX344" s="2"/>
      <c r="AY344" s="2"/>
      <c r="AZ344" s="2"/>
      <c r="BA344" s="2"/>
      <c r="BB344" s="2"/>
      <c r="BC344" s="2"/>
      <c r="BD344" s="2"/>
      <c r="BE344" s="2"/>
      <c r="BF344" s="2"/>
      <c r="BG344" s="2"/>
      <c r="BH344" s="2"/>
      <c r="BI344" s="2"/>
      <c r="BJ344" s="2"/>
      <c r="BK344" s="2"/>
      <c r="BL344" s="2"/>
      <c r="BM344" s="2"/>
      <c r="BN344" s="2"/>
      <c r="BO344" s="2"/>
      <c r="BP344" s="2"/>
      <c r="BQ344" s="2"/>
      <c r="BR344" s="2"/>
      <c r="BS344" s="2"/>
      <c r="BT344" s="2"/>
      <c r="BU344" s="2"/>
      <c r="BV344" s="2"/>
      <c r="BW344" s="2"/>
      <c r="BX344" s="2"/>
      <c r="BY344" s="2"/>
      <c r="BZ344" s="2"/>
      <c r="CA344" s="2"/>
      <c r="CB344" s="2"/>
      <c r="CC344" s="2"/>
      <c r="CD344" s="2"/>
      <c r="CE344" s="2"/>
      <c r="CF344" s="2"/>
      <c r="CG344" s="2"/>
      <c r="CH344" s="2"/>
      <c r="CI344" s="2"/>
      <c r="CJ344" s="2"/>
      <c r="CK344" s="2"/>
      <c r="CL344" s="2"/>
      <c r="CM344" s="2"/>
      <c r="CN344" s="2"/>
      <c r="CO344" s="2"/>
      <c r="CP344" s="2"/>
      <c r="CQ344" s="2"/>
      <c r="CR344" s="2"/>
      <c r="CS344" s="2"/>
      <c r="CT344" s="2"/>
      <c r="CU344" s="2"/>
      <c r="CV344" s="2"/>
      <c r="CW344" s="2"/>
      <c r="CX344" s="2"/>
      <c r="CY344" s="2"/>
      <c r="CZ344" s="2"/>
      <c r="DA344" s="2"/>
      <c r="DB344" s="2"/>
      <c r="DC344" s="2"/>
      <c r="DD344" s="2"/>
      <c r="DE344" s="2"/>
      <c r="DF344" s="2"/>
      <c r="DG344" s="2"/>
      <c r="DH344" s="2"/>
      <c r="DI344" s="2"/>
      <c r="DJ344" s="2"/>
      <c r="DK344" s="2"/>
      <c r="DL344" s="2"/>
      <c r="DM344" s="2"/>
      <c r="DN344" s="2"/>
      <c r="DO344" s="2"/>
      <c r="DP344" s="6">
        <v>1</v>
      </c>
      <c r="DQ344" s="268"/>
      <c r="DR344" s="268"/>
    </row>
    <row r="345" spans="2:122" s="1" customFormat="1" ht="15.75">
      <c r="B345" s="1644"/>
      <c r="C345" s="256"/>
      <c r="D345" s="1652"/>
      <c r="E345" s="1652"/>
      <c r="F345" s="1645"/>
      <c r="G345" s="1648"/>
      <c r="H345" s="1648"/>
      <c r="I345" s="1648"/>
      <c r="J345" s="1649"/>
      <c r="K345" s="1650"/>
      <c r="L345" s="1653"/>
      <c r="M345"/>
      <c r="N345" s="1644"/>
      <c r="O345" s="256"/>
      <c r="P345" s="1652"/>
      <c r="Q345" s="1652"/>
      <c r="R345" s="1645"/>
      <c r="S345" s="1645"/>
      <c r="T345" s="1645"/>
      <c r="U345" s="1648"/>
      <c r="V345" s="1649"/>
      <c r="W345" s="1650"/>
      <c r="X345" s="1653"/>
      <c r="Y345"/>
      <c r="Z345" s="1644"/>
      <c r="AA345" s="256"/>
      <c r="AB345" s="1652"/>
      <c r="AC345" s="1652"/>
      <c r="AD345" s="1645"/>
      <c r="AE345" s="1648"/>
      <c r="AF345" s="1648"/>
      <c r="AG345" s="1648"/>
      <c r="AH345" s="1649"/>
      <c r="AI345" s="1650"/>
      <c r="AJ345" s="1653"/>
      <c r="AK345"/>
      <c r="AL345"/>
      <c r="AM345" s="2"/>
      <c r="AN345" s="2"/>
      <c r="AO345"/>
      <c r="AP345"/>
      <c r="AQ345" s="2"/>
      <c r="AR345" s="2"/>
      <c r="AS345" s="2"/>
      <c r="AT345" s="2"/>
      <c r="AU345" s="2"/>
      <c r="AV345" s="2"/>
      <c r="AW345" s="2"/>
      <c r="AX345" s="2"/>
      <c r="AY345" s="2"/>
      <c r="AZ345" s="2"/>
      <c r="BA345" s="2"/>
      <c r="BB345" s="2"/>
      <c r="BC345" s="2"/>
      <c r="BD345" s="2"/>
      <c r="BE345" s="2"/>
      <c r="BF345" s="2"/>
      <c r="BG345" s="2"/>
      <c r="BH345" s="2"/>
      <c r="BI345" s="2"/>
      <c r="BJ345" s="2"/>
      <c r="BK345" s="2"/>
      <c r="BL345" s="2"/>
      <c r="BM345" s="2"/>
      <c r="BN345" s="2"/>
      <c r="BO345" s="2"/>
      <c r="BP345" s="2"/>
      <c r="BQ345" s="2"/>
      <c r="BR345" s="2"/>
      <c r="BS345" s="2"/>
      <c r="BT345" s="2"/>
      <c r="BU345" s="2"/>
      <c r="BV345" s="2"/>
      <c r="BW345" s="2"/>
      <c r="BX345" s="2"/>
      <c r="BY345" s="2"/>
      <c r="BZ345" s="2"/>
      <c r="CA345" s="2"/>
      <c r="CB345" s="2"/>
      <c r="CC345" s="2"/>
      <c r="CD345" s="2"/>
      <c r="CE345" s="2"/>
      <c r="CF345" s="2"/>
      <c r="CG345" s="2"/>
      <c r="CH345" s="2"/>
      <c r="CI345" s="2"/>
      <c r="CJ345" s="2"/>
      <c r="CK345" s="2"/>
      <c r="CL345" s="2"/>
      <c r="CM345" s="2"/>
      <c r="CN345" s="2"/>
      <c r="CO345" s="2"/>
      <c r="CP345" s="2"/>
      <c r="CQ345" s="2"/>
      <c r="CR345" s="2"/>
      <c r="CS345" s="2"/>
      <c r="CT345" s="2"/>
      <c r="CU345" s="2"/>
      <c r="CV345" s="2"/>
      <c r="CW345" s="2"/>
      <c r="CX345" s="2"/>
      <c r="CY345" s="2"/>
      <c r="CZ345" s="2"/>
      <c r="DA345" s="2"/>
      <c r="DB345" s="2"/>
      <c r="DC345" s="2"/>
      <c r="DD345" s="2"/>
      <c r="DE345" s="2"/>
      <c r="DF345" s="2"/>
      <c r="DG345" s="2"/>
      <c r="DH345" s="2"/>
      <c r="DI345" s="2"/>
      <c r="DJ345" s="2"/>
      <c r="DK345" s="2"/>
      <c r="DL345" s="2"/>
      <c r="DM345" s="2"/>
      <c r="DN345" s="2"/>
      <c r="DO345" s="2"/>
      <c r="DP345" s="6">
        <v>1</v>
      </c>
      <c r="DQ345" s="268"/>
      <c r="DR345" s="268"/>
    </row>
    <row r="346" spans="2:122" s="1" customFormat="1" ht="15.75">
      <c r="B346" s="1644"/>
      <c r="C346" s="256"/>
      <c r="D346" s="1645"/>
      <c r="E346" s="1646"/>
      <c r="F346" s="1647"/>
      <c r="G346" s="1648"/>
      <c r="H346" s="1648"/>
      <c r="I346" s="1648"/>
      <c r="J346" s="1649"/>
      <c r="K346" s="1650"/>
      <c r="L346" s="1651"/>
      <c r="M346"/>
      <c r="N346" s="1644"/>
      <c r="O346" s="256"/>
      <c r="P346" s="1645"/>
      <c r="Q346" s="1646"/>
      <c r="R346" s="1647"/>
      <c r="S346" s="1647"/>
      <c r="T346" s="1647"/>
      <c r="U346" s="1648"/>
      <c r="V346" s="1649"/>
      <c r="W346" s="1650"/>
      <c r="X346" s="1651"/>
      <c r="Y346"/>
      <c r="Z346" s="1644"/>
      <c r="AA346" s="256"/>
      <c r="AB346" s="1645"/>
      <c r="AC346" s="1646"/>
      <c r="AD346" s="1647"/>
      <c r="AE346" s="1648"/>
      <c r="AF346" s="1648"/>
      <c r="AG346" s="1648"/>
      <c r="AH346" s="1649"/>
      <c r="AI346" s="1650"/>
      <c r="AJ346" s="1651"/>
      <c r="AK346"/>
      <c r="AL346"/>
      <c r="AM346" s="2"/>
      <c r="AN346" s="2"/>
      <c r="AO346"/>
      <c r="AP346"/>
      <c r="AQ346" s="2"/>
      <c r="AR346" s="2"/>
      <c r="AS346" s="2"/>
      <c r="AT346" s="2"/>
      <c r="AU346" s="2"/>
      <c r="AV346" s="2"/>
      <c r="AW346" s="2"/>
      <c r="AX346" s="2"/>
      <c r="AY346" s="2"/>
      <c r="AZ346" s="2"/>
      <c r="BA346" s="2"/>
      <c r="BB346" s="2"/>
      <c r="BC346" s="2"/>
      <c r="BD346" s="2"/>
      <c r="BE346" s="2"/>
      <c r="BF346" s="2"/>
      <c r="BG346" s="2"/>
      <c r="BH346" s="2"/>
      <c r="BI346" s="2"/>
      <c r="BJ346" s="2"/>
      <c r="BK346" s="2"/>
      <c r="BL346" s="2"/>
      <c r="BM346" s="2"/>
      <c r="BN346" s="2"/>
      <c r="BO346" s="2"/>
      <c r="BP346" s="2"/>
      <c r="BQ346" s="2"/>
      <c r="BR346" s="2"/>
      <c r="BS346" s="2"/>
      <c r="BT346" s="2"/>
      <c r="BU346" s="2"/>
      <c r="BV346" s="2"/>
      <c r="BW346" s="2"/>
      <c r="BX346" s="2"/>
      <c r="BY346" s="2"/>
      <c r="BZ346" s="2"/>
      <c r="CA346" s="2"/>
      <c r="CB346" s="2"/>
      <c r="CC346" s="2"/>
      <c r="CD346" s="2"/>
      <c r="CE346" s="2"/>
      <c r="CF346" s="2"/>
      <c r="CG346" s="2"/>
      <c r="CH346" s="2"/>
      <c r="CI346" s="2"/>
      <c r="CJ346" s="2"/>
      <c r="CK346" s="2"/>
      <c r="CL346" s="2"/>
      <c r="CM346" s="2"/>
      <c r="CN346" s="2"/>
      <c r="CO346" s="2"/>
      <c r="CP346" s="2"/>
      <c r="CQ346" s="2"/>
      <c r="CR346" s="2"/>
      <c r="CS346" s="2"/>
      <c r="CT346" s="2"/>
      <c r="CU346" s="2"/>
      <c r="CV346" s="2"/>
      <c r="CW346" s="2"/>
      <c r="CX346" s="2"/>
      <c r="CY346" s="2"/>
      <c r="CZ346" s="2"/>
      <c r="DA346" s="2"/>
      <c r="DB346" s="2"/>
      <c r="DC346" s="2"/>
      <c r="DD346" s="2"/>
      <c r="DE346" s="2"/>
      <c r="DF346" s="2"/>
      <c r="DG346" s="2"/>
      <c r="DH346" s="2"/>
      <c r="DI346" s="2"/>
      <c r="DJ346" s="2"/>
      <c r="DK346" s="2"/>
      <c r="DL346" s="2"/>
      <c r="DM346" s="2"/>
      <c r="DN346" s="2"/>
      <c r="DO346" s="2"/>
      <c r="DP346" s="6">
        <v>1</v>
      </c>
      <c r="DQ346" s="268"/>
      <c r="DR346" s="268"/>
    </row>
    <row r="347" spans="2:122" s="1" customFormat="1" ht="15.75">
      <c r="B347" s="1644"/>
      <c r="C347" s="256"/>
      <c r="D347" s="1652"/>
      <c r="E347" s="1652"/>
      <c r="F347" s="1645"/>
      <c r="G347" s="1648"/>
      <c r="H347" s="1648"/>
      <c r="I347" s="1648"/>
      <c r="J347" s="1649"/>
      <c r="K347" s="1650"/>
      <c r="L347" s="1653"/>
      <c r="M347"/>
      <c r="N347" s="1644"/>
      <c r="O347" s="256"/>
      <c r="P347" s="1652"/>
      <c r="Q347" s="1652"/>
      <c r="R347" s="1645"/>
      <c r="S347" s="1645"/>
      <c r="T347" s="1645"/>
      <c r="U347" s="1648"/>
      <c r="V347" s="1649"/>
      <c r="W347" s="1650"/>
      <c r="X347" s="1653"/>
      <c r="Y347"/>
      <c r="Z347" s="1644"/>
      <c r="AA347" s="256"/>
      <c r="AB347" s="1652"/>
      <c r="AC347" s="1652"/>
      <c r="AD347" s="1645"/>
      <c r="AE347" s="1648"/>
      <c r="AF347" s="1648"/>
      <c r="AG347" s="1648"/>
      <c r="AH347" s="1649"/>
      <c r="AI347" s="1650"/>
      <c r="AJ347" s="1653"/>
      <c r="AK347"/>
      <c r="AL347"/>
      <c r="AM347" s="2"/>
      <c r="AN347" s="2"/>
      <c r="AO347"/>
      <c r="AP347"/>
      <c r="AQ347" s="2"/>
      <c r="AR347" s="2"/>
      <c r="AS347" s="2"/>
      <c r="AT347" s="2"/>
      <c r="AU347" s="2"/>
      <c r="AV347" s="2"/>
      <c r="AW347" s="2"/>
      <c r="AX347" s="2"/>
      <c r="AY347" s="2"/>
      <c r="AZ347" s="2"/>
      <c r="BA347" s="2"/>
      <c r="BB347" s="2"/>
      <c r="BC347" s="2"/>
      <c r="BD347" s="2"/>
      <c r="BE347" s="2"/>
      <c r="BF347" s="2"/>
      <c r="BG347" s="2"/>
      <c r="BH347" s="2"/>
      <c r="BI347" s="2"/>
      <c r="BJ347" s="2"/>
      <c r="BK347" s="2"/>
      <c r="BL347" s="2"/>
      <c r="BM347" s="2"/>
      <c r="BN347" s="2"/>
      <c r="BO347" s="2"/>
      <c r="BP347" s="2"/>
      <c r="BQ347" s="2"/>
      <c r="BR347" s="2"/>
      <c r="BS347" s="2"/>
      <c r="BT347" s="2"/>
      <c r="BU347" s="2"/>
      <c r="BV347" s="2"/>
      <c r="BW347" s="2"/>
      <c r="BX347" s="2"/>
      <c r="BY347" s="2"/>
      <c r="BZ347" s="2"/>
      <c r="CA347" s="2"/>
      <c r="CB347" s="2"/>
      <c r="CC347" s="2"/>
      <c r="CD347" s="2"/>
      <c r="CE347" s="2"/>
      <c r="CF347" s="2"/>
      <c r="CG347" s="2"/>
      <c r="CH347" s="2"/>
      <c r="CI347" s="2"/>
      <c r="CJ347" s="2"/>
      <c r="CK347" s="2"/>
      <c r="CL347" s="2"/>
      <c r="CM347" s="2"/>
      <c r="CN347" s="2"/>
      <c r="CO347" s="2"/>
      <c r="CP347" s="2"/>
      <c r="CQ347" s="2"/>
      <c r="CR347" s="2"/>
      <c r="CS347" s="2"/>
      <c r="CT347" s="2"/>
      <c r="CU347" s="2"/>
      <c r="CV347" s="2"/>
      <c r="CW347" s="2"/>
      <c r="CX347" s="2"/>
      <c r="CY347" s="2"/>
      <c r="CZ347" s="2"/>
      <c r="DA347" s="2"/>
      <c r="DB347" s="2"/>
      <c r="DC347" s="2"/>
      <c r="DD347" s="2"/>
      <c r="DE347" s="2"/>
      <c r="DF347" s="2"/>
      <c r="DG347" s="2"/>
      <c r="DH347" s="2"/>
      <c r="DI347" s="2"/>
      <c r="DJ347" s="2"/>
      <c r="DK347" s="2"/>
      <c r="DL347" s="2"/>
      <c r="DM347" s="2"/>
      <c r="DN347" s="2"/>
      <c r="DO347" s="2"/>
      <c r="DP347" s="6">
        <v>1</v>
      </c>
      <c r="DQ347" s="268"/>
      <c r="DR347" s="268"/>
    </row>
    <row r="348" spans="2:122" s="1" customFormat="1" ht="15.75">
      <c r="B348" s="1644"/>
      <c r="C348" s="256"/>
      <c r="D348" s="1645"/>
      <c r="E348" s="1646"/>
      <c r="F348" s="1647"/>
      <c r="G348" s="1648"/>
      <c r="H348" s="1648"/>
      <c r="I348" s="1648"/>
      <c r="J348" s="1649"/>
      <c r="K348" s="1650"/>
      <c r="L348" s="1651"/>
      <c r="M348"/>
      <c r="N348" s="1644"/>
      <c r="O348" s="256"/>
      <c r="P348" s="1645"/>
      <c r="Q348" s="1646"/>
      <c r="R348" s="1647"/>
      <c r="S348" s="1647"/>
      <c r="T348" s="1647"/>
      <c r="U348" s="1648"/>
      <c r="V348" s="1649"/>
      <c r="W348" s="1650"/>
      <c r="X348" s="1651"/>
      <c r="Y348"/>
      <c r="Z348" s="1644"/>
      <c r="AA348" s="256"/>
      <c r="AB348" s="1645"/>
      <c r="AC348" s="1646"/>
      <c r="AD348" s="1647"/>
      <c r="AE348" s="1648"/>
      <c r="AF348" s="1648"/>
      <c r="AG348" s="1648"/>
      <c r="AH348" s="1649"/>
      <c r="AI348" s="1650"/>
      <c r="AJ348" s="1651"/>
      <c r="AK348"/>
      <c r="AL348"/>
      <c r="AM348" s="2"/>
      <c r="AN348" s="2"/>
      <c r="AO348"/>
      <c r="AP348"/>
      <c r="AQ348" s="2"/>
      <c r="AR348" s="2"/>
      <c r="AS348" s="2"/>
      <c r="AT348" s="2"/>
      <c r="AU348" s="2"/>
      <c r="AV348" s="2"/>
      <c r="AW348" s="2"/>
      <c r="AX348" s="2"/>
      <c r="AY348" s="2"/>
      <c r="AZ348" s="2"/>
      <c r="BA348" s="2"/>
      <c r="BB348" s="2"/>
      <c r="BC348" s="2"/>
      <c r="BD348" s="2"/>
      <c r="BE348" s="2"/>
      <c r="BF348" s="2"/>
      <c r="BG348" s="2"/>
      <c r="BH348" s="2"/>
      <c r="BI348" s="2"/>
      <c r="BJ348" s="2"/>
      <c r="BK348" s="2"/>
      <c r="BL348" s="2"/>
      <c r="BM348" s="2"/>
      <c r="BN348" s="2"/>
      <c r="BO348" s="2"/>
      <c r="BP348" s="2"/>
      <c r="BQ348" s="2"/>
      <c r="BR348" s="2"/>
      <c r="BS348" s="2"/>
      <c r="BT348" s="2"/>
      <c r="BU348" s="2"/>
      <c r="BV348" s="2"/>
      <c r="BW348" s="2"/>
      <c r="BX348" s="2"/>
      <c r="BY348" s="2"/>
      <c r="BZ348" s="2"/>
      <c r="CA348" s="2"/>
      <c r="CB348" s="2"/>
      <c r="CC348" s="2"/>
      <c r="CD348" s="2"/>
      <c r="CE348" s="2"/>
      <c r="CF348" s="2"/>
      <c r="CG348" s="2"/>
      <c r="CH348" s="2"/>
      <c r="CI348" s="2"/>
      <c r="CJ348" s="2"/>
      <c r="CK348" s="2"/>
      <c r="CL348" s="2"/>
      <c r="CM348" s="2"/>
      <c r="CN348" s="2"/>
      <c r="CO348" s="2"/>
      <c r="CP348" s="2"/>
      <c r="CQ348" s="2"/>
      <c r="CR348" s="2"/>
      <c r="CS348" s="2"/>
      <c r="CT348" s="2"/>
      <c r="CU348" s="2"/>
      <c r="CV348" s="2"/>
      <c r="CW348" s="2"/>
      <c r="CX348" s="2"/>
      <c r="CY348" s="2"/>
      <c r="CZ348" s="2"/>
      <c r="DA348" s="2"/>
      <c r="DB348" s="2"/>
      <c r="DC348" s="2"/>
      <c r="DD348" s="2"/>
      <c r="DE348" s="2"/>
      <c r="DF348" s="2"/>
      <c r="DG348" s="2"/>
      <c r="DH348" s="2"/>
      <c r="DI348" s="2"/>
      <c r="DJ348" s="2"/>
      <c r="DK348" s="2"/>
      <c r="DL348" s="2"/>
      <c r="DM348" s="2"/>
      <c r="DN348" s="2"/>
      <c r="DO348" s="2"/>
      <c r="DP348" s="6">
        <v>1</v>
      </c>
      <c r="DQ348" s="268"/>
      <c r="DR348" s="268"/>
    </row>
    <row r="349" spans="2:122" s="1" customFormat="1" ht="15.75">
      <c r="B349" s="1644"/>
      <c r="C349" s="256"/>
      <c r="D349" s="1652"/>
      <c r="E349" s="1652"/>
      <c r="F349" s="1645"/>
      <c r="G349" s="1648"/>
      <c r="H349" s="1648"/>
      <c r="I349" s="1648"/>
      <c r="J349" s="1649"/>
      <c r="K349" s="1650"/>
      <c r="L349" s="1653"/>
      <c r="M349"/>
      <c r="N349" s="1644"/>
      <c r="O349" s="256"/>
      <c r="P349" s="1652"/>
      <c r="Q349" s="1652"/>
      <c r="R349" s="1645"/>
      <c r="S349" s="1645"/>
      <c r="T349" s="1645"/>
      <c r="U349" s="1648"/>
      <c r="V349" s="1649"/>
      <c r="W349" s="1650"/>
      <c r="X349" s="1653"/>
      <c r="Y349"/>
      <c r="Z349" s="1644"/>
      <c r="AA349" s="256"/>
      <c r="AB349" s="1652"/>
      <c r="AC349" s="1652"/>
      <c r="AD349" s="1645"/>
      <c r="AE349" s="1648"/>
      <c r="AF349" s="1648"/>
      <c r="AG349" s="1648"/>
      <c r="AH349" s="1649"/>
      <c r="AI349" s="1650"/>
      <c r="AJ349" s="1653"/>
      <c r="AK349"/>
      <c r="AL349"/>
      <c r="AM349" s="2"/>
      <c r="AN349" s="2"/>
      <c r="AO349"/>
      <c r="AP349"/>
      <c r="AQ349" s="2"/>
      <c r="AR349" s="2"/>
      <c r="AS349" s="2"/>
      <c r="AT349" s="2"/>
      <c r="AU349" s="2"/>
      <c r="AV349" s="2"/>
      <c r="AW349" s="2"/>
      <c r="AX349" s="2"/>
      <c r="AY349" s="2"/>
      <c r="AZ349" s="2"/>
      <c r="BA349" s="2"/>
      <c r="BB349" s="2"/>
      <c r="BC349" s="2"/>
      <c r="BD349" s="2"/>
      <c r="BE349" s="2"/>
      <c r="BF349" s="2"/>
      <c r="BG349" s="2"/>
      <c r="BH349" s="2"/>
      <c r="BI349" s="2"/>
      <c r="BJ349" s="2"/>
      <c r="BK349" s="2"/>
      <c r="BL349" s="2"/>
      <c r="BM349" s="2"/>
      <c r="BN349" s="2"/>
      <c r="BO349" s="2"/>
      <c r="BP349" s="2"/>
      <c r="BQ349" s="2"/>
      <c r="BR349" s="2"/>
      <c r="BS349" s="2"/>
      <c r="BT349" s="2"/>
      <c r="BU349" s="2"/>
      <c r="BV349" s="2"/>
      <c r="BW349" s="2"/>
      <c r="BX349" s="2"/>
      <c r="BY349" s="2"/>
      <c r="BZ349" s="2"/>
      <c r="CA349" s="2"/>
      <c r="CB349" s="2"/>
      <c r="CC349" s="2"/>
      <c r="CD349" s="2"/>
      <c r="CE349" s="2"/>
      <c r="CF349" s="2"/>
      <c r="CG349" s="2"/>
      <c r="CH349" s="2"/>
      <c r="CI349" s="2"/>
      <c r="CJ349" s="2"/>
      <c r="CK349" s="2"/>
      <c r="CL349" s="2"/>
      <c r="CM349" s="2"/>
      <c r="CN349" s="2"/>
      <c r="CO349" s="2"/>
      <c r="CP349" s="2"/>
      <c r="CQ349" s="2"/>
      <c r="CR349" s="2"/>
      <c r="CS349" s="2"/>
      <c r="CT349" s="2"/>
      <c r="CU349" s="2"/>
      <c r="CV349" s="2"/>
      <c r="CW349" s="2"/>
      <c r="CX349" s="2"/>
      <c r="CY349" s="2"/>
      <c r="CZ349" s="2"/>
      <c r="DA349" s="2"/>
      <c r="DB349" s="2"/>
      <c r="DC349" s="2"/>
      <c r="DD349" s="2"/>
      <c r="DE349" s="2"/>
      <c r="DF349" s="2"/>
      <c r="DG349" s="2"/>
      <c r="DH349" s="2"/>
      <c r="DI349" s="2"/>
      <c r="DJ349" s="2"/>
      <c r="DK349" s="2"/>
      <c r="DL349" s="2"/>
      <c r="DM349" s="2"/>
      <c r="DN349" s="2"/>
      <c r="DO349" s="2"/>
      <c r="DP349" s="6">
        <v>1</v>
      </c>
      <c r="DQ349" s="268"/>
      <c r="DR349" s="268"/>
    </row>
    <row r="350" spans="2:122" s="1" customFormat="1" ht="15.75">
      <c r="B350" s="1644"/>
      <c r="C350" s="256"/>
      <c r="D350" s="1645"/>
      <c r="E350" s="1646"/>
      <c r="F350" s="1647"/>
      <c r="G350" s="1648"/>
      <c r="H350" s="1648"/>
      <c r="I350" s="1648"/>
      <c r="J350" s="1649"/>
      <c r="K350" s="1650"/>
      <c r="L350" s="1651"/>
      <c r="M350"/>
      <c r="N350" s="1644"/>
      <c r="O350" s="256"/>
      <c r="P350" s="1645"/>
      <c r="Q350" s="1646"/>
      <c r="R350" s="1647"/>
      <c r="S350" s="1647"/>
      <c r="T350" s="1647"/>
      <c r="U350" s="1648"/>
      <c r="V350" s="1649"/>
      <c r="W350" s="1650"/>
      <c r="X350" s="1651"/>
      <c r="Y350"/>
      <c r="Z350" s="1644"/>
      <c r="AA350" s="256"/>
      <c r="AB350" s="1645"/>
      <c r="AC350" s="1646"/>
      <c r="AD350" s="1647"/>
      <c r="AE350" s="1648"/>
      <c r="AF350" s="1648"/>
      <c r="AG350" s="1648"/>
      <c r="AH350" s="1649"/>
      <c r="AI350" s="1650"/>
      <c r="AJ350" s="1651"/>
      <c r="AK350"/>
      <c r="AL350"/>
      <c r="AM350" s="2"/>
      <c r="AN350" s="2"/>
      <c r="AO350"/>
      <c r="AP350"/>
      <c r="AQ350" s="2"/>
      <c r="AR350" s="2"/>
      <c r="AS350" s="2"/>
      <c r="AT350" s="2"/>
      <c r="AU350" s="2"/>
      <c r="AV350" s="2"/>
      <c r="AW350" s="2"/>
      <c r="AX350" s="2"/>
      <c r="AY350" s="2"/>
      <c r="AZ350" s="2"/>
      <c r="BA350" s="2"/>
      <c r="BB350" s="2"/>
      <c r="BC350" s="2"/>
      <c r="BD350" s="2"/>
      <c r="BE350" s="2"/>
      <c r="BF350" s="2"/>
      <c r="BG350" s="2"/>
      <c r="BH350" s="2"/>
      <c r="BI350" s="2"/>
      <c r="BJ350" s="2"/>
      <c r="BK350" s="2"/>
      <c r="BL350" s="2"/>
      <c r="BM350" s="2"/>
      <c r="BN350" s="2"/>
      <c r="BO350" s="2"/>
      <c r="BP350" s="2"/>
      <c r="BQ350" s="2"/>
      <c r="BR350" s="2"/>
      <c r="BS350" s="2"/>
      <c r="BT350" s="2"/>
      <c r="BU350" s="2"/>
      <c r="BV350" s="2"/>
      <c r="BW350" s="2"/>
      <c r="BX350" s="2"/>
      <c r="BY350" s="2"/>
      <c r="BZ350" s="2"/>
      <c r="CA350" s="2"/>
      <c r="CB350" s="2"/>
      <c r="CC350" s="2"/>
      <c r="CD350" s="2"/>
      <c r="CE350" s="2"/>
      <c r="CF350" s="2"/>
      <c r="CG350" s="2"/>
      <c r="CH350" s="2"/>
      <c r="CI350" s="2"/>
      <c r="CJ350" s="2"/>
      <c r="CK350" s="2"/>
      <c r="CL350" s="2"/>
      <c r="CM350" s="2"/>
      <c r="CN350" s="2"/>
      <c r="CO350" s="2"/>
      <c r="CP350" s="2"/>
      <c r="CQ350" s="2"/>
      <c r="CR350" s="2"/>
      <c r="CS350" s="2"/>
      <c r="CT350" s="2"/>
      <c r="CU350" s="2"/>
      <c r="CV350" s="2"/>
      <c r="CW350" s="2"/>
      <c r="CX350" s="2"/>
      <c r="CY350" s="2"/>
      <c r="CZ350" s="2"/>
      <c r="DA350" s="2"/>
      <c r="DB350" s="2"/>
      <c r="DC350" s="2"/>
      <c r="DD350" s="2"/>
      <c r="DE350" s="2"/>
      <c r="DF350" s="2"/>
      <c r="DG350" s="2"/>
      <c r="DH350" s="2"/>
      <c r="DI350" s="2"/>
      <c r="DJ350" s="2"/>
      <c r="DK350" s="2"/>
      <c r="DL350" s="2"/>
      <c r="DM350" s="2"/>
      <c r="DN350" s="2"/>
      <c r="DO350" s="2"/>
      <c r="DP350" s="6">
        <v>1</v>
      </c>
      <c r="DQ350" s="268"/>
      <c r="DR350" s="268"/>
    </row>
    <row r="351" spans="2:122" s="1" customFormat="1" ht="15.75">
      <c r="B351" s="1644"/>
      <c r="C351" s="256"/>
      <c r="D351" s="1652"/>
      <c r="E351" s="1652"/>
      <c r="F351" s="1645"/>
      <c r="G351" s="1648"/>
      <c r="H351" s="1648"/>
      <c r="I351" s="1648"/>
      <c r="J351" s="1649"/>
      <c r="K351" s="1650"/>
      <c r="L351" s="1653"/>
      <c r="M351"/>
      <c r="N351" s="1644"/>
      <c r="O351" s="256"/>
      <c r="P351" s="1652"/>
      <c r="Q351" s="1652"/>
      <c r="R351" s="1645"/>
      <c r="S351" s="1645"/>
      <c r="T351" s="1645"/>
      <c r="U351" s="1648"/>
      <c r="V351" s="1649"/>
      <c r="W351" s="1650"/>
      <c r="X351" s="1653"/>
      <c r="Y351"/>
      <c r="Z351" s="1644"/>
      <c r="AA351" s="256"/>
      <c r="AB351" s="1652"/>
      <c r="AC351" s="1652"/>
      <c r="AD351" s="1645"/>
      <c r="AE351" s="1648"/>
      <c r="AF351" s="1648"/>
      <c r="AG351" s="1648"/>
      <c r="AH351" s="1649"/>
      <c r="AI351" s="1650"/>
      <c r="AJ351" s="1653"/>
      <c r="AK351"/>
      <c r="AL351"/>
      <c r="AM351" s="2"/>
      <c r="AN351" s="2"/>
      <c r="AO351"/>
      <c r="AP351"/>
      <c r="AQ351" s="2"/>
      <c r="AR351" s="2"/>
      <c r="AS351" s="2"/>
      <c r="AT351" s="2"/>
      <c r="AU351" s="2"/>
      <c r="AV351" s="2"/>
      <c r="AW351" s="2"/>
      <c r="AX351" s="2"/>
      <c r="AY351" s="2"/>
      <c r="AZ351" s="2"/>
      <c r="BA351" s="2"/>
      <c r="BB351" s="2"/>
      <c r="BC351" s="2"/>
      <c r="BD351" s="2"/>
      <c r="BE351" s="2"/>
      <c r="BF351" s="2"/>
      <c r="BG351" s="2"/>
      <c r="BH351" s="2"/>
      <c r="BI351" s="2"/>
      <c r="BJ351" s="2"/>
      <c r="BK351" s="2"/>
      <c r="BL351" s="2"/>
      <c r="BM351" s="2"/>
      <c r="BN351" s="2"/>
      <c r="BO351" s="2"/>
      <c r="BP351" s="2"/>
      <c r="BQ351" s="2"/>
      <c r="BR351" s="2"/>
      <c r="BS351" s="2"/>
      <c r="BT351" s="2"/>
      <c r="BU351" s="2"/>
      <c r="BV351" s="2"/>
      <c r="BW351" s="2"/>
      <c r="BX351" s="2"/>
      <c r="BY351" s="2"/>
      <c r="BZ351" s="2"/>
      <c r="CA351" s="2"/>
      <c r="CB351" s="2"/>
      <c r="CC351" s="2"/>
      <c r="CD351" s="2"/>
      <c r="CE351" s="2"/>
      <c r="CF351" s="2"/>
      <c r="CG351" s="2"/>
      <c r="CH351" s="2"/>
      <c r="CI351" s="2"/>
      <c r="CJ351" s="2"/>
      <c r="CK351" s="2"/>
      <c r="CL351" s="2"/>
      <c r="CM351" s="2"/>
      <c r="CN351" s="2"/>
      <c r="CO351" s="2"/>
      <c r="CP351" s="2"/>
      <c r="CQ351" s="2"/>
      <c r="CR351" s="2"/>
      <c r="CS351" s="2"/>
      <c r="CT351" s="2"/>
      <c r="CU351" s="2"/>
      <c r="CV351" s="2"/>
      <c r="CW351" s="2"/>
      <c r="CX351" s="2"/>
      <c r="CY351" s="2"/>
      <c r="CZ351" s="2"/>
      <c r="DA351" s="2"/>
      <c r="DB351" s="2"/>
      <c r="DC351" s="2"/>
      <c r="DD351" s="2"/>
      <c r="DE351" s="2"/>
      <c r="DF351" s="2"/>
      <c r="DG351" s="2"/>
      <c r="DH351" s="2"/>
      <c r="DI351" s="2"/>
      <c r="DJ351" s="2"/>
      <c r="DK351" s="2"/>
      <c r="DL351" s="2"/>
      <c r="DM351" s="2"/>
      <c r="DN351" s="2"/>
      <c r="DO351" s="2"/>
      <c r="DP351" s="6">
        <v>1</v>
      </c>
      <c r="DQ351" s="268"/>
      <c r="DR351" s="268"/>
    </row>
    <row r="352" spans="2:122" s="1" customFormat="1" ht="15.75">
      <c r="B352" s="1644"/>
      <c r="C352" s="256"/>
      <c r="D352" s="1645"/>
      <c r="E352" s="1646"/>
      <c r="F352" s="1647"/>
      <c r="G352" s="1648"/>
      <c r="H352" s="1648"/>
      <c r="I352" s="1648"/>
      <c r="J352" s="1649"/>
      <c r="K352" s="1650"/>
      <c r="L352" s="1651"/>
      <c r="M352"/>
      <c r="N352" s="1644"/>
      <c r="O352" s="256"/>
      <c r="P352" s="1645"/>
      <c r="Q352" s="1646"/>
      <c r="R352" s="1647"/>
      <c r="S352" s="1647"/>
      <c r="T352" s="1647"/>
      <c r="U352" s="1648"/>
      <c r="V352" s="1649"/>
      <c r="W352" s="1650"/>
      <c r="X352" s="1651"/>
      <c r="Y352"/>
      <c r="Z352" s="1644"/>
      <c r="AA352" s="256"/>
      <c r="AB352" s="1645"/>
      <c r="AC352" s="1646"/>
      <c r="AD352" s="1647"/>
      <c r="AE352" s="1648"/>
      <c r="AF352" s="1648"/>
      <c r="AG352" s="1648"/>
      <c r="AH352" s="1649"/>
      <c r="AI352" s="1650"/>
      <c r="AJ352" s="1651"/>
      <c r="AK352"/>
      <c r="AL352"/>
      <c r="AM352" s="2"/>
      <c r="AN352" s="2"/>
      <c r="AO352"/>
      <c r="AP352"/>
      <c r="AQ352" s="2"/>
      <c r="AR352" s="2"/>
      <c r="AS352" s="2"/>
      <c r="AT352" s="2"/>
      <c r="AU352" s="2"/>
      <c r="AV352" s="2"/>
      <c r="AW352" s="2"/>
      <c r="AX352" s="2"/>
      <c r="AY352" s="2"/>
      <c r="AZ352" s="2"/>
      <c r="BA352" s="2"/>
      <c r="BB352" s="2"/>
      <c r="BC352" s="2"/>
      <c r="BD352" s="2"/>
      <c r="BE352" s="2"/>
      <c r="BF352" s="2"/>
      <c r="BG352" s="2"/>
      <c r="BH352" s="2"/>
      <c r="BI352" s="2"/>
      <c r="BJ352" s="2"/>
      <c r="BK352" s="2"/>
      <c r="BL352" s="2"/>
      <c r="BM352" s="2"/>
      <c r="BN352" s="2"/>
      <c r="BO352" s="2"/>
      <c r="BP352" s="2"/>
      <c r="BQ352" s="2"/>
      <c r="BR352" s="2"/>
      <c r="BS352" s="2"/>
      <c r="BT352" s="2"/>
      <c r="BU352" s="2"/>
      <c r="BV352" s="2"/>
      <c r="BW352" s="2"/>
      <c r="BX352" s="2"/>
      <c r="BY352" s="2"/>
      <c r="BZ352" s="2"/>
      <c r="CA352" s="2"/>
      <c r="CB352" s="2"/>
      <c r="CC352" s="2"/>
      <c r="CD352" s="2"/>
      <c r="CE352" s="2"/>
      <c r="CF352" s="2"/>
      <c r="CG352" s="2"/>
      <c r="CH352" s="2"/>
      <c r="CI352" s="2"/>
      <c r="CJ352" s="2"/>
      <c r="CK352" s="2"/>
      <c r="CL352" s="2"/>
      <c r="CM352" s="2"/>
      <c r="CN352" s="2"/>
      <c r="CO352" s="2"/>
      <c r="CP352" s="2"/>
      <c r="CQ352" s="2"/>
      <c r="CR352" s="2"/>
      <c r="CS352" s="2"/>
      <c r="CT352" s="2"/>
      <c r="CU352" s="2"/>
      <c r="CV352" s="2"/>
      <c r="CW352" s="2"/>
      <c r="CX352" s="2"/>
      <c r="CY352" s="2"/>
      <c r="CZ352" s="2"/>
      <c r="DA352" s="2"/>
      <c r="DB352" s="2"/>
      <c r="DC352" s="2"/>
      <c r="DD352" s="2"/>
      <c r="DE352" s="2"/>
      <c r="DF352" s="2"/>
      <c r="DG352" s="2"/>
      <c r="DH352" s="2"/>
      <c r="DI352" s="2"/>
      <c r="DJ352" s="2"/>
      <c r="DK352" s="2"/>
      <c r="DL352" s="2"/>
      <c r="DM352" s="2"/>
      <c r="DN352" s="2"/>
      <c r="DO352" s="2"/>
      <c r="DP352" s="6">
        <v>1</v>
      </c>
      <c r="DQ352" s="268"/>
      <c r="DR352" s="268"/>
    </row>
    <row r="353" spans="2:122" s="1" customFormat="1" ht="15.75">
      <c r="B353" s="1644"/>
      <c r="C353" s="256"/>
      <c r="D353" s="1652"/>
      <c r="E353" s="1652"/>
      <c r="F353" s="1645"/>
      <c r="G353" s="1648"/>
      <c r="H353" s="1648"/>
      <c r="I353" s="1648"/>
      <c r="J353" s="1649"/>
      <c r="K353" s="1650"/>
      <c r="L353" s="1653"/>
      <c r="M353"/>
      <c r="N353" s="1644"/>
      <c r="O353" s="256"/>
      <c r="P353" s="1652"/>
      <c r="Q353" s="1652"/>
      <c r="R353" s="1645"/>
      <c r="S353" s="1645"/>
      <c r="T353" s="1645"/>
      <c r="U353" s="1648"/>
      <c r="V353" s="1649"/>
      <c r="W353" s="1650"/>
      <c r="X353" s="1653"/>
      <c r="Y353"/>
      <c r="Z353" s="1644"/>
      <c r="AA353" s="256"/>
      <c r="AB353" s="1652"/>
      <c r="AC353" s="1652"/>
      <c r="AD353" s="1645"/>
      <c r="AE353" s="1648"/>
      <c r="AF353" s="1648"/>
      <c r="AG353" s="1648"/>
      <c r="AH353" s="1649"/>
      <c r="AI353" s="1650"/>
      <c r="AJ353" s="1653"/>
      <c r="AK353"/>
      <c r="AL353"/>
      <c r="AM353" s="2"/>
      <c r="AN353" s="2"/>
      <c r="AO353"/>
      <c r="AP353"/>
      <c r="AQ353" s="2"/>
      <c r="AR353" s="2"/>
      <c r="AS353" s="2"/>
      <c r="AT353" s="2"/>
      <c r="AU353" s="2"/>
      <c r="AV353" s="2"/>
      <c r="AW353" s="2"/>
      <c r="AX353" s="2"/>
      <c r="AY353" s="2"/>
      <c r="AZ353" s="2"/>
      <c r="BA353" s="2"/>
      <c r="BB353" s="2"/>
      <c r="BC353" s="2"/>
      <c r="BD353" s="2"/>
      <c r="BE353" s="2"/>
      <c r="BF353" s="2"/>
      <c r="BG353" s="2"/>
      <c r="BH353" s="2"/>
      <c r="BI353" s="2"/>
      <c r="BJ353" s="2"/>
      <c r="BK353" s="2"/>
      <c r="BL353" s="2"/>
      <c r="BM353" s="2"/>
      <c r="BN353" s="2"/>
      <c r="BO353" s="2"/>
      <c r="BP353" s="2"/>
      <c r="BQ353" s="2"/>
      <c r="BR353" s="2"/>
      <c r="BS353" s="2"/>
      <c r="BT353" s="2"/>
      <c r="BU353" s="2"/>
      <c r="BV353" s="2"/>
      <c r="BW353" s="2"/>
      <c r="BX353" s="2"/>
      <c r="BY353" s="2"/>
      <c r="BZ353" s="2"/>
      <c r="CA353" s="2"/>
      <c r="CB353" s="2"/>
      <c r="CC353" s="2"/>
      <c r="CD353" s="2"/>
      <c r="CE353" s="2"/>
      <c r="CF353" s="2"/>
      <c r="CG353" s="2"/>
      <c r="CH353" s="2"/>
      <c r="CI353" s="2"/>
      <c r="CJ353" s="2"/>
      <c r="CK353" s="2"/>
      <c r="CL353" s="2"/>
      <c r="CM353" s="2"/>
      <c r="CN353" s="2"/>
      <c r="CO353" s="2"/>
      <c r="CP353" s="2"/>
      <c r="CQ353" s="2"/>
      <c r="CR353" s="2"/>
      <c r="CS353" s="2"/>
      <c r="CT353" s="2"/>
      <c r="CU353" s="2"/>
      <c r="CV353" s="2"/>
      <c r="CW353" s="2"/>
      <c r="CX353" s="2"/>
      <c r="CY353" s="2"/>
      <c r="CZ353" s="2"/>
      <c r="DA353" s="2"/>
      <c r="DB353" s="2"/>
      <c r="DC353" s="2"/>
      <c r="DD353" s="2"/>
      <c r="DE353" s="2"/>
      <c r="DF353" s="2"/>
      <c r="DG353" s="2"/>
      <c r="DH353" s="2"/>
      <c r="DI353" s="2"/>
      <c r="DJ353" s="2"/>
      <c r="DK353" s="2"/>
      <c r="DL353" s="2"/>
      <c r="DM353" s="2"/>
      <c r="DN353" s="2"/>
      <c r="DO353" s="2"/>
      <c r="DP353" s="6">
        <v>1</v>
      </c>
      <c r="DQ353" s="268"/>
      <c r="DR353" s="268"/>
    </row>
    <row r="354" spans="2:122" s="1" customFormat="1" ht="15.75">
      <c r="B354" s="1644"/>
      <c r="C354" s="256"/>
      <c r="D354" s="1645"/>
      <c r="E354" s="1646"/>
      <c r="F354" s="1647"/>
      <c r="G354" s="1648"/>
      <c r="H354" s="1648"/>
      <c r="I354" s="1648"/>
      <c r="J354" s="1649"/>
      <c r="K354" s="1650"/>
      <c r="L354" s="1651"/>
      <c r="M354"/>
      <c r="N354" s="1644"/>
      <c r="O354" s="256"/>
      <c r="P354" s="1645"/>
      <c r="Q354" s="1646"/>
      <c r="R354" s="1647"/>
      <c r="S354" s="1647"/>
      <c r="T354" s="1647"/>
      <c r="U354" s="1648"/>
      <c r="V354" s="1649"/>
      <c r="W354" s="1650"/>
      <c r="X354" s="1651"/>
      <c r="Y354"/>
      <c r="Z354" s="1644"/>
      <c r="AA354" s="256"/>
      <c r="AB354" s="1645"/>
      <c r="AC354" s="1646"/>
      <c r="AD354" s="1647"/>
      <c r="AE354" s="1648"/>
      <c r="AF354" s="1648"/>
      <c r="AG354" s="1648"/>
      <c r="AH354" s="1649"/>
      <c r="AI354" s="1650"/>
      <c r="AJ354" s="1651"/>
      <c r="AK354"/>
      <c r="AL354"/>
      <c r="AM354" s="2"/>
      <c r="AN354" s="2"/>
      <c r="AO354"/>
      <c r="AP354"/>
      <c r="AQ354" s="2"/>
      <c r="AR354" s="2"/>
      <c r="AS354" s="2"/>
      <c r="AT354" s="2"/>
      <c r="AU354" s="2"/>
      <c r="AV354" s="2"/>
      <c r="AW354" s="2"/>
      <c r="AX354" s="2"/>
      <c r="AY354" s="2"/>
      <c r="AZ354" s="2"/>
      <c r="BA354" s="2"/>
      <c r="BB354" s="2"/>
      <c r="BC354" s="2"/>
      <c r="BD354" s="2"/>
      <c r="BE354" s="2"/>
      <c r="BF354" s="2"/>
      <c r="BG354" s="2"/>
      <c r="BH354" s="2"/>
      <c r="BI354" s="2"/>
      <c r="BJ354" s="2"/>
      <c r="BK354" s="2"/>
      <c r="BL354" s="2"/>
      <c r="BM354" s="2"/>
      <c r="BN354" s="2"/>
      <c r="BO354" s="2"/>
      <c r="BP354" s="2"/>
      <c r="BQ354" s="2"/>
      <c r="BR354" s="2"/>
      <c r="BS354" s="2"/>
      <c r="BT354" s="2"/>
      <c r="BU354" s="2"/>
      <c r="BV354" s="2"/>
      <c r="BW354" s="2"/>
      <c r="BX354" s="2"/>
      <c r="BY354" s="2"/>
      <c r="BZ354" s="2"/>
      <c r="CA354" s="2"/>
      <c r="CB354" s="2"/>
      <c r="CC354" s="2"/>
      <c r="CD354" s="2"/>
      <c r="CE354" s="2"/>
      <c r="CF354" s="2"/>
      <c r="CG354" s="2"/>
      <c r="CH354" s="2"/>
      <c r="CI354" s="2"/>
      <c r="CJ354" s="2"/>
      <c r="CK354" s="2"/>
      <c r="CL354" s="2"/>
      <c r="CM354" s="2"/>
      <c r="CN354" s="2"/>
      <c r="CO354" s="2"/>
      <c r="CP354" s="2"/>
      <c r="CQ354" s="2"/>
      <c r="CR354" s="2"/>
      <c r="CS354" s="2"/>
      <c r="CT354" s="2"/>
      <c r="CU354" s="2"/>
      <c r="CV354" s="2"/>
      <c r="CW354" s="2"/>
      <c r="CX354" s="2"/>
      <c r="CY354" s="2"/>
      <c r="CZ354" s="2"/>
      <c r="DA354" s="2"/>
      <c r="DB354" s="2"/>
      <c r="DC354" s="2"/>
      <c r="DD354" s="2"/>
      <c r="DE354" s="2"/>
      <c r="DF354" s="2"/>
      <c r="DG354" s="2"/>
      <c r="DH354" s="2"/>
      <c r="DI354" s="2"/>
      <c r="DJ354" s="2"/>
      <c r="DK354" s="2"/>
      <c r="DL354" s="2"/>
      <c r="DM354" s="2"/>
      <c r="DN354" s="2"/>
      <c r="DO354" s="2"/>
      <c r="DP354" s="6">
        <v>1</v>
      </c>
      <c r="DQ354" s="268"/>
      <c r="DR354" s="268"/>
    </row>
    <row r="355" spans="2:122" s="1" customFormat="1" ht="15.75">
      <c r="B355" s="1644"/>
      <c r="C355" s="256"/>
      <c r="D355" s="1652"/>
      <c r="E355" s="1652"/>
      <c r="F355" s="1645"/>
      <c r="G355" s="1648"/>
      <c r="H355" s="1648"/>
      <c r="I355" s="1648"/>
      <c r="J355" s="1649"/>
      <c r="K355" s="1650"/>
      <c r="L355" s="1653"/>
      <c r="M355"/>
      <c r="N355" s="1644"/>
      <c r="O355" s="256"/>
      <c r="P355" s="1652"/>
      <c r="Q355" s="1652"/>
      <c r="R355" s="1645"/>
      <c r="S355" s="1645"/>
      <c r="T355" s="1645"/>
      <c r="U355" s="1648"/>
      <c r="V355" s="1649"/>
      <c r="W355" s="1650"/>
      <c r="X355" s="1653"/>
      <c r="Y355"/>
      <c r="Z355" s="1644"/>
      <c r="AA355" s="256"/>
      <c r="AB355" s="1652"/>
      <c r="AC355" s="1652"/>
      <c r="AD355" s="1645"/>
      <c r="AE355" s="1648"/>
      <c r="AF355" s="1648"/>
      <c r="AG355" s="1648"/>
      <c r="AH355" s="1649"/>
      <c r="AI355" s="1650"/>
      <c r="AJ355" s="1653"/>
      <c r="AK355"/>
      <c r="AL355"/>
      <c r="AM355" s="2"/>
      <c r="AN355" s="2"/>
      <c r="AO355"/>
      <c r="AP355"/>
      <c r="AQ355" s="2"/>
      <c r="AR355" s="2"/>
      <c r="AS355" s="2"/>
      <c r="AT355" s="2"/>
      <c r="AU355" s="2"/>
      <c r="AV355" s="2"/>
      <c r="AW355" s="2"/>
      <c r="AX355" s="2"/>
      <c r="AY355" s="2"/>
      <c r="AZ355" s="2"/>
      <c r="BA355" s="2"/>
      <c r="BB355" s="2"/>
      <c r="BC355" s="2"/>
      <c r="BD355" s="2"/>
      <c r="BE355" s="2"/>
      <c r="BF355" s="2"/>
      <c r="BG355" s="2"/>
      <c r="BH355" s="2"/>
      <c r="BI355" s="2"/>
      <c r="BJ355" s="2"/>
      <c r="BK355" s="2"/>
      <c r="BL355" s="2"/>
      <c r="BM355" s="2"/>
      <c r="BN355" s="2"/>
      <c r="BO355" s="2"/>
      <c r="BP355" s="2"/>
      <c r="BQ355" s="2"/>
      <c r="BR355" s="2"/>
      <c r="BS355" s="2"/>
      <c r="BT355" s="2"/>
      <c r="BU355" s="2"/>
      <c r="BV355" s="2"/>
      <c r="BW355" s="2"/>
      <c r="BX355" s="2"/>
      <c r="BY355" s="2"/>
      <c r="BZ355" s="2"/>
      <c r="CA355" s="2"/>
      <c r="CB355" s="2"/>
      <c r="CC355" s="2"/>
      <c r="CD355" s="2"/>
      <c r="CE355" s="2"/>
      <c r="CF355" s="2"/>
      <c r="CG355" s="2"/>
      <c r="CH355" s="2"/>
      <c r="CI355" s="2"/>
      <c r="CJ355" s="2"/>
      <c r="CK355" s="2"/>
      <c r="CL355" s="2"/>
      <c r="CM355" s="2"/>
      <c r="CN355" s="2"/>
      <c r="CO355" s="2"/>
      <c r="CP355" s="2"/>
      <c r="CQ355" s="2"/>
      <c r="CR355" s="2"/>
      <c r="CS355" s="2"/>
      <c r="CT355" s="2"/>
      <c r="CU355" s="2"/>
      <c r="CV355" s="2"/>
      <c r="CW355" s="2"/>
      <c r="CX355" s="2"/>
      <c r="CY355" s="2"/>
      <c r="CZ355" s="2"/>
      <c r="DA355" s="2"/>
      <c r="DB355" s="2"/>
      <c r="DC355" s="2"/>
      <c r="DD355" s="2"/>
      <c r="DE355" s="2"/>
      <c r="DF355" s="2"/>
      <c r="DG355" s="2"/>
      <c r="DH355" s="2"/>
      <c r="DI355" s="2"/>
      <c r="DJ355" s="2"/>
      <c r="DK355" s="2"/>
      <c r="DL355" s="2"/>
      <c r="DM355" s="2"/>
      <c r="DN355" s="2"/>
      <c r="DO355" s="2"/>
      <c r="DP355" s="6">
        <v>1</v>
      </c>
      <c r="DQ355" s="268"/>
      <c r="DR355" s="268"/>
    </row>
    <row r="356" spans="2:122" s="1" customFormat="1" ht="15.75">
      <c r="B356" s="1644"/>
      <c r="C356" s="256"/>
      <c r="D356" s="1645"/>
      <c r="E356" s="1646"/>
      <c r="F356" s="1647"/>
      <c r="G356" s="1648"/>
      <c r="H356" s="1648"/>
      <c r="I356" s="1648"/>
      <c r="J356" s="1649"/>
      <c r="K356" s="1650"/>
      <c r="L356" s="1651"/>
      <c r="M356"/>
      <c r="N356" s="1644"/>
      <c r="O356" s="256"/>
      <c r="P356" s="1645"/>
      <c r="Q356" s="1646"/>
      <c r="R356" s="1647"/>
      <c r="S356" s="1647"/>
      <c r="T356" s="1647"/>
      <c r="U356" s="1648"/>
      <c r="V356" s="1649"/>
      <c r="W356" s="1650"/>
      <c r="X356" s="1651"/>
      <c r="Y356"/>
      <c r="Z356" s="1644"/>
      <c r="AA356" s="256"/>
      <c r="AB356" s="1645"/>
      <c r="AC356" s="1646"/>
      <c r="AD356" s="1647"/>
      <c r="AE356" s="1648"/>
      <c r="AF356" s="1648"/>
      <c r="AG356" s="1648"/>
      <c r="AH356" s="1649"/>
      <c r="AI356" s="1650"/>
      <c r="AJ356" s="1651"/>
      <c r="AK356"/>
      <c r="AL356"/>
      <c r="AM356" s="2"/>
      <c r="AN356" s="2"/>
      <c r="AO356"/>
      <c r="AP356"/>
      <c r="AQ356" s="2"/>
      <c r="AR356" s="2"/>
      <c r="AS356" s="2"/>
      <c r="AT356" s="2"/>
      <c r="AU356" s="2"/>
      <c r="AV356" s="2"/>
      <c r="AW356" s="2"/>
      <c r="AX356" s="2"/>
      <c r="AY356" s="2"/>
      <c r="AZ356" s="2"/>
      <c r="BA356" s="2"/>
      <c r="BB356" s="2"/>
      <c r="BC356" s="2"/>
      <c r="BD356" s="2"/>
      <c r="BE356" s="2"/>
      <c r="BF356" s="2"/>
      <c r="BG356" s="2"/>
      <c r="BH356" s="2"/>
      <c r="BI356" s="2"/>
      <c r="BJ356" s="2"/>
      <c r="BK356" s="2"/>
      <c r="BL356" s="2"/>
      <c r="BM356" s="2"/>
      <c r="BN356" s="2"/>
      <c r="BO356" s="2"/>
      <c r="BP356" s="2"/>
      <c r="BQ356" s="2"/>
      <c r="BR356" s="2"/>
      <c r="BS356" s="2"/>
      <c r="BT356" s="2"/>
      <c r="BU356" s="2"/>
      <c r="BV356" s="2"/>
      <c r="BW356" s="2"/>
      <c r="BX356" s="2"/>
      <c r="BY356" s="2"/>
      <c r="BZ356" s="2"/>
      <c r="CA356" s="2"/>
      <c r="CB356" s="2"/>
      <c r="CC356" s="2"/>
      <c r="CD356" s="2"/>
      <c r="CE356" s="2"/>
      <c r="CF356" s="2"/>
      <c r="CG356" s="2"/>
      <c r="CH356" s="2"/>
      <c r="CI356" s="2"/>
      <c r="CJ356" s="2"/>
      <c r="CK356" s="2"/>
      <c r="CL356" s="2"/>
      <c r="CM356" s="2"/>
      <c r="CN356" s="2"/>
      <c r="CO356" s="2"/>
      <c r="CP356" s="2"/>
      <c r="CQ356" s="2"/>
      <c r="CR356" s="2"/>
      <c r="CS356" s="2"/>
      <c r="CT356" s="2"/>
      <c r="CU356" s="2"/>
      <c r="CV356" s="2"/>
      <c r="CW356" s="2"/>
      <c r="CX356" s="2"/>
      <c r="CY356" s="2"/>
      <c r="CZ356" s="2"/>
      <c r="DA356" s="2"/>
      <c r="DB356" s="2"/>
      <c r="DC356" s="2"/>
      <c r="DD356" s="2"/>
      <c r="DE356" s="2"/>
      <c r="DF356" s="2"/>
      <c r="DG356" s="2"/>
      <c r="DH356" s="2"/>
      <c r="DI356" s="2"/>
      <c r="DJ356" s="2"/>
      <c r="DK356" s="2"/>
      <c r="DL356" s="2"/>
      <c r="DM356" s="2"/>
      <c r="DN356" s="2"/>
      <c r="DO356" s="2"/>
      <c r="DP356" s="6">
        <v>1</v>
      </c>
      <c r="DQ356" s="268"/>
      <c r="DR356" s="268"/>
    </row>
    <row r="357" spans="2:122" s="1" customFormat="1" ht="15.75">
      <c r="B357" s="1644"/>
      <c r="C357" s="256"/>
      <c r="D357" s="1652"/>
      <c r="E357" s="1652"/>
      <c r="F357" s="1645"/>
      <c r="G357" s="1648"/>
      <c r="H357" s="1648"/>
      <c r="I357" s="1648"/>
      <c r="J357" s="1649"/>
      <c r="K357" s="1650"/>
      <c r="L357" s="1653"/>
      <c r="M357"/>
      <c r="N357" s="1644"/>
      <c r="O357" s="256"/>
      <c r="P357" s="1652"/>
      <c r="Q357" s="1652"/>
      <c r="R357" s="1645"/>
      <c r="S357" s="1645"/>
      <c r="T357" s="1645"/>
      <c r="U357" s="1648"/>
      <c r="V357" s="1649"/>
      <c r="W357" s="1650"/>
      <c r="X357" s="1653"/>
      <c r="Y357"/>
      <c r="Z357" s="1644"/>
      <c r="AA357" s="256"/>
      <c r="AB357" s="1652"/>
      <c r="AC357" s="1652"/>
      <c r="AD357" s="1645"/>
      <c r="AE357" s="1648"/>
      <c r="AF357" s="1648"/>
      <c r="AG357" s="1648"/>
      <c r="AH357" s="1649"/>
      <c r="AI357" s="1650"/>
      <c r="AJ357" s="1653"/>
      <c r="AK357"/>
      <c r="AL357"/>
      <c r="AM357" s="2"/>
      <c r="AN357" s="2"/>
      <c r="AO357"/>
      <c r="AP357"/>
      <c r="AQ357" s="2"/>
      <c r="AR357" s="2"/>
      <c r="AS357" s="2"/>
      <c r="AT357" s="2"/>
      <c r="AU357" s="2"/>
      <c r="AV357" s="2"/>
      <c r="AW357" s="2"/>
      <c r="AX357" s="2"/>
      <c r="AY357" s="2"/>
      <c r="AZ357" s="2"/>
      <c r="BA357" s="2"/>
      <c r="BB357" s="2"/>
      <c r="BC357" s="2"/>
      <c r="BD357" s="2"/>
      <c r="BE357" s="2"/>
      <c r="BF357" s="2"/>
      <c r="BG357" s="2"/>
      <c r="BH357" s="2"/>
      <c r="BI357" s="2"/>
      <c r="BJ357" s="2"/>
      <c r="BK357" s="2"/>
      <c r="BL357" s="2"/>
      <c r="BM357" s="2"/>
      <c r="BN357" s="2"/>
      <c r="BO357" s="2"/>
      <c r="BP357" s="2"/>
      <c r="BQ357" s="2"/>
      <c r="BR357" s="2"/>
      <c r="BS357" s="2"/>
      <c r="BT357" s="2"/>
      <c r="BU357" s="2"/>
      <c r="BV357" s="2"/>
      <c r="BW357" s="2"/>
      <c r="BX357" s="2"/>
      <c r="BY357" s="2"/>
      <c r="BZ357" s="2"/>
      <c r="CA357" s="2"/>
      <c r="CB357" s="2"/>
      <c r="CC357" s="2"/>
      <c r="CD357" s="2"/>
      <c r="CE357" s="2"/>
      <c r="CF357" s="2"/>
      <c r="CG357" s="2"/>
      <c r="CH357" s="2"/>
      <c r="CI357" s="2"/>
      <c r="CJ357" s="2"/>
      <c r="CK357" s="2"/>
      <c r="CL357" s="2"/>
      <c r="CM357" s="2"/>
      <c r="CN357" s="2"/>
      <c r="CO357" s="2"/>
      <c r="CP357" s="2"/>
      <c r="CQ357" s="2"/>
      <c r="CR357" s="2"/>
      <c r="CS357" s="2"/>
      <c r="CT357" s="2"/>
      <c r="CU357" s="2"/>
      <c r="CV357" s="2"/>
      <c r="CW357" s="2"/>
      <c r="CX357" s="2"/>
      <c r="CY357" s="2"/>
      <c r="CZ357" s="2"/>
      <c r="DA357" s="2"/>
      <c r="DB357" s="2"/>
      <c r="DC357" s="2"/>
      <c r="DD357" s="2"/>
      <c r="DE357" s="2"/>
      <c r="DF357" s="2"/>
      <c r="DG357" s="2"/>
      <c r="DH357" s="2"/>
      <c r="DI357" s="2"/>
      <c r="DJ357" s="2"/>
      <c r="DK357" s="2"/>
      <c r="DL357" s="2"/>
      <c r="DM357" s="2"/>
      <c r="DN357" s="2"/>
      <c r="DO357" s="2"/>
      <c r="DP357" s="6">
        <v>1</v>
      </c>
      <c r="DQ357" s="268"/>
      <c r="DR357" s="268"/>
    </row>
    <row r="358" spans="2:122" s="1" customFormat="1" ht="15.75">
      <c r="B358" s="1644"/>
      <c r="C358" s="256"/>
      <c r="D358" s="1645"/>
      <c r="E358" s="1646"/>
      <c r="F358" s="1647"/>
      <c r="G358" s="1648"/>
      <c r="H358" s="1648"/>
      <c r="I358" s="1648"/>
      <c r="J358" s="1649"/>
      <c r="K358" s="1650"/>
      <c r="L358" s="1651"/>
      <c r="M358"/>
      <c r="N358" s="1644"/>
      <c r="O358" s="256"/>
      <c r="P358" s="1645"/>
      <c r="Q358" s="1646"/>
      <c r="R358" s="1647"/>
      <c r="S358" s="1647"/>
      <c r="T358" s="1647"/>
      <c r="U358" s="1648"/>
      <c r="V358" s="1649"/>
      <c r="W358" s="1650"/>
      <c r="X358" s="1651"/>
      <c r="Y358"/>
      <c r="Z358" s="1644"/>
      <c r="AA358" s="256"/>
      <c r="AB358" s="1645"/>
      <c r="AC358" s="1646"/>
      <c r="AD358" s="1647"/>
      <c r="AE358" s="1648"/>
      <c r="AF358" s="1648"/>
      <c r="AG358" s="1648"/>
      <c r="AH358" s="1649"/>
      <c r="AI358" s="1650"/>
      <c r="AJ358" s="1651"/>
      <c r="AK358"/>
      <c r="AL358"/>
      <c r="AM358" s="2"/>
      <c r="AN358" s="2"/>
      <c r="AO358"/>
      <c r="AP358"/>
      <c r="AQ358" s="2"/>
      <c r="AR358" s="2"/>
      <c r="AS358" s="2"/>
      <c r="AT358" s="2"/>
      <c r="AU358" s="2"/>
      <c r="AV358" s="2"/>
      <c r="AW358" s="2"/>
      <c r="AX358" s="2"/>
      <c r="AY358" s="2"/>
      <c r="AZ358" s="2"/>
      <c r="BA358" s="2"/>
      <c r="BB358" s="2"/>
      <c r="BC358" s="2"/>
      <c r="BD358" s="2"/>
      <c r="BE358" s="2"/>
      <c r="BF358" s="2"/>
      <c r="BG358" s="2"/>
      <c r="BH358" s="2"/>
      <c r="BI358" s="2"/>
      <c r="BJ358" s="2"/>
      <c r="BK358" s="2"/>
      <c r="BL358" s="2"/>
      <c r="BM358" s="2"/>
      <c r="BN358" s="2"/>
      <c r="BO358" s="2"/>
      <c r="BP358" s="2"/>
      <c r="BQ358" s="2"/>
      <c r="BR358" s="2"/>
      <c r="BS358" s="2"/>
      <c r="BT358" s="2"/>
      <c r="BU358" s="2"/>
      <c r="BV358" s="2"/>
      <c r="BW358" s="2"/>
      <c r="BX358" s="2"/>
      <c r="BY358" s="2"/>
      <c r="BZ358" s="2"/>
      <c r="CA358" s="2"/>
      <c r="CB358" s="2"/>
      <c r="CC358" s="2"/>
      <c r="CD358" s="2"/>
      <c r="CE358" s="2"/>
      <c r="CF358" s="2"/>
      <c r="CG358" s="2"/>
      <c r="CH358" s="2"/>
      <c r="CI358" s="2"/>
      <c r="CJ358" s="2"/>
      <c r="CK358" s="2"/>
      <c r="CL358" s="2"/>
      <c r="CM358" s="2"/>
      <c r="CN358" s="2"/>
      <c r="CO358" s="2"/>
      <c r="CP358" s="2"/>
      <c r="CQ358" s="2"/>
      <c r="CR358" s="2"/>
      <c r="CS358" s="2"/>
      <c r="CT358" s="2"/>
      <c r="CU358" s="2"/>
      <c r="CV358" s="2"/>
      <c r="CW358" s="2"/>
      <c r="CX358" s="2"/>
      <c r="CY358" s="2"/>
      <c r="CZ358" s="2"/>
      <c r="DA358" s="2"/>
      <c r="DB358" s="2"/>
      <c r="DC358" s="2"/>
      <c r="DD358" s="2"/>
      <c r="DE358" s="2"/>
      <c r="DF358" s="2"/>
      <c r="DG358" s="2"/>
      <c r="DH358" s="2"/>
      <c r="DI358" s="2"/>
      <c r="DJ358" s="2"/>
      <c r="DK358" s="2"/>
      <c r="DL358" s="2"/>
      <c r="DM358" s="2"/>
      <c r="DN358" s="2"/>
      <c r="DO358" s="2"/>
      <c r="DP358" s="6">
        <v>1</v>
      </c>
      <c r="DQ358" s="268"/>
      <c r="DR358" s="268"/>
    </row>
    <row r="359" spans="2:122" s="1" customFormat="1" ht="15.75">
      <c r="B359" s="1644"/>
      <c r="C359" s="256"/>
      <c r="D359" s="1652"/>
      <c r="E359" s="1652"/>
      <c r="F359" s="1645"/>
      <c r="G359" s="1648"/>
      <c r="H359" s="1648"/>
      <c r="I359" s="1648"/>
      <c r="J359" s="1649"/>
      <c r="K359" s="1650"/>
      <c r="L359" s="1653"/>
      <c r="M359"/>
      <c r="N359" s="1644"/>
      <c r="O359" s="256"/>
      <c r="P359" s="1652"/>
      <c r="Q359" s="1652"/>
      <c r="R359" s="1645"/>
      <c r="S359" s="1645"/>
      <c r="T359" s="1645"/>
      <c r="U359" s="1648"/>
      <c r="V359" s="1649"/>
      <c r="W359" s="1650"/>
      <c r="X359" s="1653"/>
      <c r="Y359"/>
      <c r="Z359" s="1644"/>
      <c r="AA359" s="256"/>
      <c r="AB359" s="1652"/>
      <c r="AC359" s="1652"/>
      <c r="AD359" s="1645"/>
      <c r="AE359" s="1648"/>
      <c r="AF359" s="1648"/>
      <c r="AG359" s="1648"/>
      <c r="AH359" s="1649"/>
      <c r="AI359" s="1650"/>
      <c r="AJ359" s="1653"/>
      <c r="AK359"/>
      <c r="AL359"/>
      <c r="AM359" s="2"/>
      <c r="AN359" s="2"/>
      <c r="AO359"/>
      <c r="AP359"/>
      <c r="AQ359" s="2"/>
      <c r="AR359" s="2"/>
      <c r="AS359" s="2"/>
      <c r="AT359" s="2"/>
      <c r="AU359" s="2"/>
      <c r="AV359" s="2"/>
      <c r="AW359" s="2"/>
      <c r="AX359" s="2"/>
      <c r="AY359" s="2"/>
      <c r="AZ359" s="2"/>
      <c r="BA359" s="2"/>
      <c r="BB359" s="2"/>
      <c r="BC359" s="2"/>
      <c r="BD359" s="2"/>
      <c r="BE359" s="2"/>
      <c r="BF359" s="2"/>
      <c r="BG359" s="2"/>
      <c r="BH359" s="2"/>
      <c r="BI359" s="2"/>
      <c r="BJ359" s="2"/>
      <c r="BK359" s="2"/>
      <c r="BL359" s="2"/>
      <c r="BM359" s="2"/>
      <c r="BN359" s="2"/>
      <c r="BO359" s="2"/>
      <c r="BP359" s="2"/>
      <c r="BQ359" s="2"/>
      <c r="BR359" s="2"/>
      <c r="BS359" s="2"/>
      <c r="BT359" s="2"/>
      <c r="BU359" s="2"/>
      <c r="BV359" s="2"/>
      <c r="BW359" s="2"/>
      <c r="BX359" s="2"/>
      <c r="BY359" s="2"/>
      <c r="BZ359" s="2"/>
      <c r="CA359" s="2"/>
      <c r="CB359" s="2"/>
      <c r="CC359" s="2"/>
      <c r="CD359" s="2"/>
      <c r="CE359" s="2"/>
      <c r="CF359" s="2"/>
      <c r="CG359" s="2"/>
      <c r="CH359" s="2"/>
      <c r="CI359" s="2"/>
      <c r="CJ359" s="2"/>
      <c r="CK359" s="2"/>
      <c r="CL359" s="2"/>
      <c r="CM359" s="2"/>
      <c r="CN359" s="2"/>
      <c r="CO359" s="2"/>
      <c r="CP359" s="2"/>
      <c r="CQ359" s="2"/>
      <c r="CR359" s="2"/>
      <c r="CS359" s="2"/>
      <c r="CT359" s="2"/>
      <c r="CU359" s="2"/>
      <c r="CV359" s="2"/>
      <c r="CW359" s="2"/>
      <c r="CX359" s="2"/>
      <c r="CY359" s="2"/>
      <c r="CZ359" s="2"/>
      <c r="DA359" s="2"/>
      <c r="DB359" s="2"/>
      <c r="DC359" s="2"/>
      <c r="DD359" s="2"/>
      <c r="DE359" s="2"/>
      <c r="DF359" s="2"/>
      <c r="DG359" s="2"/>
      <c r="DH359" s="2"/>
      <c r="DI359" s="2"/>
      <c r="DJ359" s="2"/>
      <c r="DK359" s="2"/>
      <c r="DL359" s="2"/>
      <c r="DM359" s="2"/>
      <c r="DN359" s="2"/>
      <c r="DO359" s="2"/>
      <c r="DP359" s="6">
        <v>1</v>
      </c>
      <c r="DQ359" s="268"/>
      <c r="DR359" s="268"/>
    </row>
    <row r="360" spans="2:122" s="1" customFormat="1" ht="15" customHeight="1">
      <c r="B360" s="1644"/>
      <c r="C360" s="256"/>
      <c r="D360" s="1645"/>
      <c r="E360" s="1646"/>
      <c r="F360" s="1647"/>
      <c r="G360" s="1648"/>
      <c r="H360" s="1648"/>
      <c r="I360" s="1648"/>
      <c r="J360" s="1649"/>
      <c r="K360" s="1650"/>
      <c r="L360" s="1651"/>
      <c r="M360"/>
      <c r="N360" s="1644"/>
      <c r="O360" s="256"/>
      <c r="P360" s="1645"/>
      <c r="Q360" s="1646"/>
      <c r="R360" s="1647"/>
      <c r="S360" s="1647"/>
      <c r="T360" s="1647"/>
      <c r="U360" s="1648"/>
      <c r="V360" s="1649"/>
      <c r="W360" s="1650"/>
      <c r="X360" s="1651"/>
      <c r="Y360"/>
      <c r="Z360" s="1644"/>
      <c r="AA360" s="256"/>
      <c r="AB360" s="1645"/>
      <c r="AC360" s="1646"/>
      <c r="AD360" s="1647"/>
      <c r="AE360" s="1648"/>
      <c r="AF360" s="1648"/>
      <c r="AG360" s="1648"/>
      <c r="AH360" s="1649"/>
      <c r="AI360" s="1650"/>
      <c r="AJ360" s="1651"/>
      <c r="AK360"/>
      <c r="AL360"/>
      <c r="AM360" s="2"/>
      <c r="AN360" s="2"/>
      <c r="AO360"/>
      <c r="AP360"/>
      <c r="AQ360" s="2"/>
      <c r="AR360" s="2"/>
      <c r="AS360" s="2"/>
      <c r="AT360" s="2"/>
      <c r="AU360" s="2"/>
      <c r="AV360" s="2"/>
      <c r="AW360" s="2"/>
      <c r="AX360" s="2"/>
      <c r="AY360" s="2"/>
      <c r="AZ360" s="2"/>
      <c r="BA360" s="2"/>
      <c r="BB360" s="2"/>
      <c r="BC360" s="2"/>
      <c r="BD360" s="2"/>
      <c r="BE360" s="2"/>
      <c r="BF360" s="2"/>
      <c r="BG360" s="2"/>
      <c r="BH360" s="2"/>
      <c r="BI360" s="2"/>
      <c r="BJ360" s="2"/>
      <c r="BK360" s="2"/>
      <c r="BL360" s="2"/>
      <c r="BM360" s="2"/>
      <c r="BN360" s="2"/>
      <c r="BO360" s="2"/>
      <c r="BP360" s="2"/>
      <c r="BQ360" s="2"/>
      <c r="BR360" s="2"/>
      <c r="BS360" s="2"/>
      <c r="BT360" s="2"/>
      <c r="BU360" s="2"/>
      <c r="BV360" s="2"/>
      <c r="BW360" s="2"/>
      <c r="BX360" s="2"/>
      <c r="BY360" s="2"/>
      <c r="BZ360" s="2"/>
      <c r="CA360" s="2"/>
      <c r="CB360" s="2"/>
      <c r="CC360" s="2"/>
      <c r="CD360" s="2"/>
      <c r="CE360" s="2"/>
      <c r="CF360" s="2"/>
      <c r="CG360" s="2"/>
      <c r="CH360" s="2"/>
      <c r="CI360" s="2"/>
      <c r="CJ360" s="2"/>
      <c r="CK360" s="2"/>
      <c r="CL360" s="2"/>
      <c r="CM360" s="2"/>
      <c r="CN360" s="2"/>
      <c r="CO360" s="2"/>
      <c r="CP360" s="2"/>
      <c r="CQ360" s="2"/>
      <c r="CR360" s="2"/>
      <c r="CS360" s="2"/>
      <c r="CT360" s="2"/>
      <c r="CU360" s="2"/>
      <c r="CV360" s="2"/>
      <c r="CW360" s="2"/>
      <c r="CX360" s="2"/>
      <c r="CY360" s="2"/>
      <c r="CZ360" s="2"/>
      <c r="DA360" s="2"/>
      <c r="DB360" s="2"/>
      <c r="DC360" s="2"/>
      <c r="DD360" s="2"/>
      <c r="DE360" s="2"/>
      <c r="DF360" s="2"/>
      <c r="DG360" s="2"/>
      <c r="DH360" s="2"/>
      <c r="DI360" s="2"/>
      <c r="DJ360" s="2"/>
      <c r="DK360" s="2"/>
      <c r="DL360" s="2"/>
      <c r="DM360" s="2"/>
      <c r="DN360" s="2"/>
      <c r="DO360" s="2"/>
      <c r="DP360" s="6">
        <v>1</v>
      </c>
      <c r="DQ360" s="268"/>
      <c r="DR360" s="268"/>
    </row>
    <row r="361" spans="2:122" s="1" customFormat="1" ht="15.75">
      <c r="B361" s="1644"/>
      <c r="C361" s="256"/>
      <c r="D361" s="1652"/>
      <c r="E361" s="1652"/>
      <c r="F361" s="1645"/>
      <c r="G361" s="1648"/>
      <c r="H361" s="1648"/>
      <c r="I361" s="1648"/>
      <c r="J361" s="1649"/>
      <c r="K361" s="1650"/>
      <c r="L361" s="1653"/>
      <c r="M361"/>
      <c r="N361" s="1644"/>
      <c r="O361" s="256"/>
      <c r="P361" s="1652"/>
      <c r="Q361" s="1652"/>
      <c r="R361" s="1645"/>
      <c r="S361" s="1645"/>
      <c r="T361" s="1645"/>
      <c r="U361" s="1648"/>
      <c r="V361" s="1649"/>
      <c r="W361" s="1650"/>
      <c r="X361" s="1653"/>
      <c r="Y361"/>
      <c r="Z361" s="1644"/>
      <c r="AA361" s="256"/>
      <c r="AB361" s="1652"/>
      <c r="AC361" s="1652"/>
      <c r="AD361" s="1645"/>
      <c r="AE361" s="1648"/>
      <c r="AF361" s="1648"/>
      <c r="AG361" s="1648"/>
      <c r="AH361" s="1649"/>
      <c r="AI361" s="1650"/>
      <c r="AJ361" s="1653"/>
      <c r="AK361"/>
      <c r="AL361"/>
      <c r="AM361" s="2"/>
      <c r="AN361" s="2"/>
      <c r="AO361"/>
      <c r="AP361"/>
      <c r="AQ361" s="2"/>
      <c r="AR361" s="2"/>
      <c r="AS361" s="2"/>
      <c r="AT361" s="2"/>
      <c r="AU361" s="2"/>
      <c r="AV361" s="2"/>
      <c r="AW361" s="2"/>
      <c r="AX361" s="2"/>
      <c r="AY361" s="2"/>
      <c r="AZ361" s="2"/>
      <c r="BA361" s="2"/>
      <c r="BB361" s="2"/>
      <c r="BC361" s="2"/>
      <c r="BD361" s="2"/>
      <c r="BE361" s="2"/>
      <c r="BF361" s="2"/>
      <c r="BG361" s="2"/>
      <c r="BH361" s="2"/>
      <c r="BI361" s="2"/>
      <c r="BJ361" s="2"/>
      <c r="BK361" s="2"/>
      <c r="BL361" s="2"/>
      <c r="BM361" s="2"/>
      <c r="BN361" s="2"/>
      <c r="BO361" s="2"/>
      <c r="BP361" s="2"/>
      <c r="BQ361" s="2"/>
      <c r="BR361" s="2"/>
      <c r="BS361" s="2"/>
      <c r="BT361" s="2"/>
      <c r="BU361" s="2"/>
      <c r="BV361" s="2"/>
      <c r="BW361" s="2"/>
      <c r="BX361" s="2"/>
      <c r="BY361" s="2"/>
      <c r="BZ361" s="2"/>
      <c r="CA361" s="2"/>
      <c r="CB361" s="2"/>
      <c r="CC361" s="2"/>
      <c r="CD361" s="2"/>
      <c r="CE361" s="2"/>
      <c r="CF361" s="2"/>
      <c r="CG361" s="2"/>
      <c r="CH361" s="2"/>
      <c r="CI361" s="2"/>
      <c r="CJ361" s="2"/>
      <c r="CK361" s="2"/>
      <c r="CL361" s="2"/>
      <c r="CM361" s="2"/>
      <c r="CN361" s="2"/>
      <c r="CO361" s="2"/>
      <c r="CP361" s="2"/>
      <c r="CQ361" s="2"/>
      <c r="CR361" s="2"/>
      <c r="CS361" s="2"/>
      <c r="CT361" s="2"/>
      <c r="CU361" s="2"/>
      <c r="CV361" s="2"/>
      <c r="CW361" s="2"/>
      <c r="CX361" s="2"/>
      <c r="CY361" s="2"/>
      <c r="CZ361" s="2"/>
      <c r="DA361" s="2"/>
      <c r="DB361" s="2"/>
      <c r="DC361" s="2"/>
      <c r="DD361" s="2"/>
      <c r="DE361" s="2"/>
      <c r="DF361" s="2"/>
      <c r="DG361" s="2"/>
      <c r="DH361" s="2"/>
      <c r="DI361" s="2"/>
      <c r="DJ361" s="2"/>
      <c r="DK361" s="2"/>
      <c r="DL361" s="2"/>
      <c r="DM361" s="2"/>
      <c r="DN361" s="2"/>
      <c r="DO361" s="2"/>
      <c r="DP361" s="6">
        <v>1</v>
      </c>
      <c r="DQ361" s="268"/>
      <c r="DR361" s="268"/>
    </row>
    <row r="362" spans="2:122" s="1" customFormat="1" ht="15" customHeight="1">
      <c r="B362" s="1644"/>
      <c r="C362" s="256"/>
      <c r="D362" s="1645"/>
      <c r="E362" s="1646"/>
      <c r="F362" s="1647"/>
      <c r="G362" s="1648"/>
      <c r="H362" s="1648"/>
      <c r="I362" s="1648"/>
      <c r="J362" s="1649"/>
      <c r="K362" s="1650"/>
      <c r="L362" s="1651"/>
      <c r="M362"/>
      <c r="N362" s="1644"/>
      <c r="O362" s="256"/>
      <c r="P362" s="1645"/>
      <c r="Q362" s="1646"/>
      <c r="R362" s="1647"/>
      <c r="S362" s="1647"/>
      <c r="T362" s="1647"/>
      <c r="U362" s="1648"/>
      <c r="V362" s="1649"/>
      <c r="W362" s="1650"/>
      <c r="X362" s="1651"/>
      <c r="Y362"/>
      <c r="Z362" s="1644"/>
      <c r="AA362" s="256"/>
      <c r="AB362" s="1645"/>
      <c r="AC362" s="1646"/>
      <c r="AD362" s="1647"/>
      <c r="AE362" s="1648"/>
      <c r="AF362" s="1648"/>
      <c r="AG362" s="1648"/>
      <c r="AH362" s="1649"/>
      <c r="AI362" s="1650"/>
      <c r="AJ362" s="1651"/>
      <c r="AK362"/>
      <c r="AL362"/>
      <c r="AM362" s="2"/>
      <c r="AN362" s="2"/>
      <c r="AO362"/>
      <c r="AP362"/>
      <c r="AQ362" s="2"/>
      <c r="AR362" s="2"/>
      <c r="AS362" s="2"/>
      <c r="AT362" s="2"/>
      <c r="AU362" s="2"/>
      <c r="AV362" s="2"/>
      <c r="AW362" s="2"/>
      <c r="AX362" s="2"/>
      <c r="AY362" s="2"/>
      <c r="AZ362" s="2"/>
      <c r="BA362" s="2"/>
      <c r="BB362" s="2"/>
      <c r="BC362" s="2"/>
      <c r="BD362" s="2"/>
      <c r="BE362" s="2"/>
      <c r="BF362" s="2"/>
      <c r="BG362" s="2"/>
      <c r="BH362" s="2"/>
      <c r="BI362" s="2"/>
      <c r="BJ362" s="2"/>
      <c r="BK362" s="2"/>
      <c r="BL362" s="2"/>
      <c r="BM362" s="2"/>
      <c r="BN362" s="2"/>
      <c r="BO362" s="2"/>
      <c r="BP362" s="2"/>
      <c r="BQ362" s="2"/>
      <c r="BR362" s="2"/>
      <c r="BS362" s="2"/>
      <c r="BT362" s="2"/>
      <c r="BU362" s="2"/>
      <c r="BV362" s="2"/>
      <c r="BW362" s="2"/>
      <c r="BX362" s="2"/>
      <c r="BY362" s="2"/>
      <c r="BZ362" s="2"/>
      <c r="CA362" s="2"/>
      <c r="CB362" s="2"/>
      <c r="CC362" s="2"/>
      <c r="CD362" s="2"/>
      <c r="CE362" s="2"/>
      <c r="CF362" s="2"/>
      <c r="CG362" s="2"/>
      <c r="CH362" s="2"/>
      <c r="CI362" s="2"/>
      <c r="CJ362" s="2"/>
      <c r="CK362" s="2"/>
      <c r="CL362" s="2"/>
      <c r="CM362" s="2"/>
      <c r="CN362" s="2"/>
      <c r="CO362" s="2"/>
      <c r="CP362" s="2"/>
      <c r="CQ362" s="2"/>
      <c r="CR362" s="2"/>
      <c r="CS362" s="2"/>
      <c r="CT362" s="2"/>
      <c r="CU362" s="2"/>
      <c r="CV362" s="2"/>
      <c r="CW362" s="2"/>
      <c r="CX362" s="2"/>
      <c r="CY362" s="2"/>
      <c r="CZ362" s="2"/>
      <c r="DA362" s="2"/>
      <c r="DB362" s="2"/>
      <c r="DC362" s="2"/>
      <c r="DD362" s="2"/>
      <c r="DE362" s="2"/>
      <c r="DF362" s="2"/>
      <c r="DG362" s="2"/>
      <c r="DH362" s="2"/>
      <c r="DI362" s="2"/>
      <c r="DJ362" s="2"/>
      <c r="DK362" s="2"/>
      <c r="DL362" s="2"/>
      <c r="DM362" s="2"/>
      <c r="DN362" s="2"/>
      <c r="DO362" s="2"/>
      <c r="DP362" s="6">
        <v>1</v>
      </c>
      <c r="DQ362" s="268"/>
      <c r="DR362" s="268"/>
    </row>
    <row r="363" spans="2:122" s="1" customFormat="1" ht="15.75">
      <c r="B363" s="1644"/>
      <c r="C363" s="256"/>
      <c r="D363" s="1652"/>
      <c r="E363" s="1652"/>
      <c r="F363" s="1645"/>
      <c r="G363" s="1648"/>
      <c r="H363" s="1648"/>
      <c r="I363" s="1648"/>
      <c r="J363" s="1649"/>
      <c r="K363" s="1650"/>
      <c r="L363" s="1653"/>
      <c r="M363"/>
      <c r="N363" s="1644"/>
      <c r="O363" s="256"/>
      <c r="P363" s="1652"/>
      <c r="Q363" s="1652"/>
      <c r="R363" s="1645"/>
      <c r="S363" s="1645"/>
      <c r="T363" s="1645"/>
      <c r="U363" s="1648"/>
      <c r="V363" s="1649"/>
      <c r="W363" s="1650"/>
      <c r="X363" s="1653"/>
      <c r="Y363"/>
      <c r="Z363" s="1644"/>
      <c r="AA363" s="256"/>
      <c r="AB363" s="1652"/>
      <c r="AC363" s="1652"/>
      <c r="AD363" s="1645"/>
      <c r="AE363" s="1648"/>
      <c r="AF363" s="1648"/>
      <c r="AG363" s="1648"/>
      <c r="AH363" s="1649"/>
      <c r="AI363" s="1650"/>
      <c r="AJ363" s="1653"/>
      <c r="AK363"/>
      <c r="AL363"/>
      <c r="AM363" s="2"/>
      <c r="AN363" s="2"/>
      <c r="AO363"/>
      <c r="AP363"/>
      <c r="AQ363" s="2"/>
      <c r="AR363" s="2"/>
      <c r="AS363" s="2"/>
      <c r="AT363" s="2"/>
      <c r="AU363" s="2"/>
      <c r="AV363" s="2"/>
      <c r="AW363" s="2"/>
      <c r="AX363" s="2"/>
      <c r="AY363" s="2"/>
      <c r="AZ363" s="2"/>
      <c r="BA363" s="2"/>
      <c r="BB363" s="2"/>
      <c r="BC363" s="2"/>
      <c r="BD363" s="2"/>
      <c r="BE363" s="2"/>
      <c r="BF363" s="2"/>
      <c r="BG363" s="2"/>
      <c r="BH363" s="2"/>
      <c r="BI363" s="2"/>
      <c r="BJ363" s="2"/>
      <c r="BK363" s="2"/>
      <c r="BL363" s="2"/>
      <c r="BM363" s="2"/>
      <c r="BN363" s="2"/>
      <c r="BO363" s="2"/>
      <c r="BP363" s="2"/>
      <c r="BQ363" s="2"/>
      <c r="BR363" s="2"/>
      <c r="BS363" s="2"/>
      <c r="BT363" s="2"/>
      <c r="BU363" s="2"/>
      <c r="BV363" s="2"/>
      <c r="BW363" s="2"/>
      <c r="BX363" s="2"/>
      <c r="BY363" s="2"/>
      <c r="BZ363" s="2"/>
      <c r="CA363" s="2"/>
      <c r="CB363" s="2"/>
      <c r="CC363" s="2"/>
      <c r="CD363" s="2"/>
      <c r="CE363" s="2"/>
      <c r="CF363" s="2"/>
      <c r="CG363" s="2"/>
      <c r="CH363" s="2"/>
      <c r="CI363" s="2"/>
      <c r="CJ363" s="2"/>
      <c r="CK363" s="2"/>
      <c r="CL363" s="2"/>
      <c r="CM363" s="2"/>
      <c r="CN363" s="2"/>
      <c r="CO363" s="2"/>
      <c r="CP363" s="2"/>
      <c r="CQ363" s="2"/>
      <c r="CR363" s="2"/>
      <c r="CS363" s="2"/>
      <c r="CT363" s="2"/>
      <c r="CU363" s="2"/>
      <c r="CV363" s="2"/>
      <c r="CW363" s="2"/>
      <c r="CX363" s="2"/>
      <c r="CY363" s="2"/>
      <c r="CZ363" s="2"/>
      <c r="DA363" s="2"/>
      <c r="DB363" s="2"/>
      <c r="DC363" s="2"/>
      <c r="DD363" s="2"/>
      <c r="DE363" s="2"/>
      <c r="DF363" s="2"/>
      <c r="DG363" s="2"/>
      <c r="DH363" s="2"/>
      <c r="DI363" s="2"/>
      <c r="DJ363" s="2"/>
      <c r="DK363" s="2"/>
      <c r="DL363" s="2"/>
      <c r="DM363" s="2"/>
      <c r="DN363" s="2"/>
      <c r="DO363" s="2"/>
      <c r="DP363" s="6">
        <v>1</v>
      </c>
      <c r="DQ363" s="268"/>
      <c r="DR363" s="268"/>
    </row>
    <row r="364" spans="2:122" s="1" customFormat="1" ht="15.75">
      <c r="B364" s="1644"/>
      <c r="C364" s="256"/>
      <c r="D364" s="1645"/>
      <c r="E364" s="1646"/>
      <c r="F364" s="1647"/>
      <c r="G364" s="1648"/>
      <c r="H364" s="1648"/>
      <c r="I364" s="1648"/>
      <c r="J364" s="1649"/>
      <c r="K364" s="1650"/>
      <c r="L364" s="1651"/>
      <c r="M364"/>
      <c r="N364" s="1644"/>
      <c r="O364" s="256"/>
      <c r="P364" s="1645"/>
      <c r="Q364" s="1646"/>
      <c r="R364" s="1647"/>
      <c r="S364" s="1647"/>
      <c r="T364" s="1647"/>
      <c r="U364" s="1648"/>
      <c r="V364" s="1649"/>
      <c r="W364" s="1650"/>
      <c r="X364" s="1651"/>
      <c r="Y364"/>
      <c r="Z364" s="1644"/>
      <c r="AA364" s="256"/>
      <c r="AB364" s="1645"/>
      <c r="AC364" s="1646"/>
      <c r="AD364" s="1647"/>
      <c r="AE364" s="1648"/>
      <c r="AF364" s="1648"/>
      <c r="AG364" s="1648"/>
      <c r="AH364" s="1649"/>
      <c r="AI364" s="1650"/>
      <c r="AJ364" s="1651"/>
      <c r="AK364"/>
      <c r="AL364"/>
      <c r="AM364" s="2"/>
      <c r="AN364" s="2"/>
      <c r="AO364"/>
      <c r="AP364"/>
      <c r="AQ364" s="2"/>
      <c r="AR364" s="2"/>
      <c r="AS364" s="2"/>
      <c r="AT364" s="2"/>
      <c r="AU364" s="2"/>
      <c r="AV364" s="2"/>
      <c r="AW364" s="2"/>
      <c r="AX364" s="2"/>
      <c r="AY364" s="2"/>
      <c r="AZ364" s="2"/>
      <c r="BA364" s="2"/>
      <c r="BB364" s="2"/>
      <c r="BC364" s="2"/>
      <c r="BD364" s="2"/>
      <c r="BE364" s="2"/>
      <c r="BF364" s="2"/>
      <c r="BG364" s="2"/>
      <c r="BH364" s="2"/>
      <c r="BI364" s="2"/>
      <c r="BJ364" s="2"/>
      <c r="BK364" s="2"/>
      <c r="BL364" s="2"/>
      <c r="BM364" s="2"/>
      <c r="BN364" s="2"/>
      <c r="BO364" s="2"/>
      <c r="BP364" s="2"/>
      <c r="BQ364" s="2"/>
      <c r="BR364" s="2"/>
      <c r="BS364" s="2"/>
      <c r="BT364" s="2"/>
      <c r="BU364" s="2"/>
      <c r="BV364" s="2"/>
      <c r="BW364" s="2"/>
      <c r="BX364" s="2"/>
      <c r="BY364" s="2"/>
      <c r="BZ364" s="2"/>
      <c r="CA364" s="2"/>
      <c r="CB364" s="2"/>
      <c r="CC364" s="2"/>
      <c r="CD364" s="2"/>
      <c r="CE364" s="2"/>
      <c r="CF364" s="2"/>
      <c r="CG364" s="2"/>
      <c r="CH364" s="2"/>
      <c r="CI364" s="2"/>
      <c r="CJ364" s="2"/>
      <c r="CK364" s="2"/>
      <c r="CL364" s="2"/>
      <c r="CM364" s="2"/>
      <c r="CN364" s="2"/>
      <c r="CO364" s="2"/>
      <c r="CP364" s="2"/>
      <c r="CQ364" s="2"/>
      <c r="CR364" s="2"/>
      <c r="CS364" s="2"/>
      <c r="CT364" s="2"/>
      <c r="CU364" s="2"/>
      <c r="CV364" s="2"/>
      <c r="CW364" s="2"/>
      <c r="CX364" s="2"/>
      <c r="CY364" s="2"/>
      <c r="CZ364" s="2"/>
      <c r="DA364" s="2"/>
      <c r="DB364" s="2"/>
      <c r="DC364" s="2"/>
      <c r="DD364" s="2"/>
      <c r="DE364" s="2"/>
      <c r="DF364" s="2"/>
      <c r="DG364" s="2"/>
      <c r="DH364" s="2"/>
      <c r="DI364" s="2"/>
      <c r="DJ364" s="2"/>
      <c r="DK364" s="2"/>
      <c r="DL364" s="2"/>
      <c r="DM364" s="2"/>
      <c r="DN364" s="2"/>
      <c r="DO364" s="2"/>
      <c r="DP364" s="6">
        <v>1</v>
      </c>
      <c r="DQ364" s="268"/>
      <c r="DR364" s="268"/>
    </row>
    <row r="365" spans="2:122" s="1" customFormat="1" ht="15.75">
      <c r="B365" s="1644"/>
      <c r="C365" s="256"/>
      <c r="D365" s="1652"/>
      <c r="E365" s="1652"/>
      <c r="F365" s="1645"/>
      <c r="G365" s="1648"/>
      <c r="H365" s="1648"/>
      <c r="I365" s="1648"/>
      <c r="J365" s="1649"/>
      <c r="K365" s="1650"/>
      <c r="L365" s="1653"/>
      <c r="M365"/>
      <c r="N365" s="1644"/>
      <c r="O365" s="256"/>
      <c r="P365" s="1652"/>
      <c r="Q365" s="1652"/>
      <c r="R365" s="1645"/>
      <c r="S365" s="1645"/>
      <c r="T365" s="1645"/>
      <c r="U365" s="1648"/>
      <c r="V365" s="1649"/>
      <c r="W365" s="1650"/>
      <c r="X365" s="1653"/>
      <c r="Y365"/>
      <c r="Z365" s="1644"/>
      <c r="AA365" s="256"/>
      <c r="AB365" s="1652"/>
      <c r="AC365" s="1652"/>
      <c r="AD365" s="1645"/>
      <c r="AE365" s="1648"/>
      <c r="AF365" s="1648"/>
      <c r="AG365" s="1648"/>
      <c r="AH365" s="1649"/>
      <c r="AI365" s="1650"/>
      <c r="AJ365" s="1653"/>
      <c r="AK365"/>
      <c r="AL365"/>
      <c r="AM365" s="2"/>
      <c r="AN365" s="2"/>
      <c r="AO365"/>
      <c r="AP365"/>
      <c r="AQ365" s="2"/>
      <c r="AR365" s="2"/>
      <c r="AS365" s="2"/>
      <c r="AT365" s="2"/>
      <c r="AU365" s="2"/>
      <c r="AV365" s="2"/>
      <c r="AW365" s="2"/>
      <c r="AX365" s="2"/>
      <c r="AY365" s="2"/>
      <c r="AZ365" s="2"/>
      <c r="BA365" s="2"/>
      <c r="BB365" s="2"/>
      <c r="BC365" s="2"/>
      <c r="BD365" s="2"/>
      <c r="BE365" s="2"/>
      <c r="BF365" s="2"/>
      <c r="BG365" s="2"/>
      <c r="BH365" s="2"/>
      <c r="BI365" s="2"/>
      <c r="BJ365" s="2"/>
      <c r="BK365" s="2"/>
      <c r="BL365" s="2"/>
      <c r="BM365" s="2"/>
      <c r="BN365" s="2"/>
      <c r="BO365" s="2"/>
      <c r="BP365" s="2"/>
      <c r="BQ365" s="2"/>
      <c r="BR365" s="2"/>
      <c r="BS365" s="2"/>
      <c r="BT365" s="2"/>
      <c r="BU365" s="2"/>
      <c r="BV365" s="2"/>
      <c r="BW365" s="2"/>
      <c r="BX365" s="2"/>
      <c r="BY365" s="2"/>
      <c r="BZ365" s="2"/>
      <c r="CA365" s="2"/>
      <c r="CB365" s="2"/>
      <c r="CC365" s="2"/>
      <c r="CD365" s="2"/>
      <c r="CE365" s="2"/>
      <c r="CF365" s="2"/>
      <c r="CG365" s="2"/>
      <c r="CH365" s="2"/>
      <c r="CI365" s="2"/>
      <c r="CJ365" s="2"/>
      <c r="CK365" s="2"/>
      <c r="CL365" s="2"/>
      <c r="CM365" s="2"/>
      <c r="CN365" s="2"/>
      <c r="CO365" s="2"/>
      <c r="CP365" s="2"/>
      <c r="CQ365" s="2"/>
      <c r="CR365" s="2"/>
      <c r="CS365" s="2"/>
      <c r="CT365" s="2"/>
      <c r="CU365" s="2"/>
      <c r="CV365" s="2"/>
      <c r="CW365" s="2"/>
      <c r="CX365" s="2"/>
      <c r="CY365" s="2"/>
      <c r="CZ365" s="2"/>
      <c r="DA365" s="2"/>
      <c r="DB365" s="2"/>
      <c r="DC365" s="2"/>
      <c r="DD365" s="2"/>
      <c r="DE365" s="2"/>
      <c r="DF365" s="2"/>
      <c r="DG365" s="2"/>
      <c r="DH365" s="2"/>
      <c r="DI365" s="2"/>
      <c r="DJ365" s="2"/>
      <c r="DK365" s="2"/>
      <c r="DL365" s="2"/>
      <c r="DM365" s="2"/>
      <c r="DN365" s="2"/>
      <c r="DO365" s="2"/>
      <c r="DP365" s="6">
        <v>1</v>
      </c>
      <c r="DQ365" s="268"/>
      <c r="DR365" s="268"/>
    </row>
    <row r="366" spans="2:122" s="1" customFormat="1" ht="15.75">
      <c r="B366" s="1644"/>
      <c r="C366" s="256"/>
      <c r="D366" s="1645"/>
      <c r="E366" s="1646"/>
      <c r="F366" s="1647"/>
      <c r="G366" s="1648"/>
      <c r="H366" s="1648"/>
      <c r="I366" s="1648"/>
      <c r="J366" s="1649"/>
      <c r="K366" s="1650"/>
      <c r="L366" s="1651"/>
      <c r="M366"/>
      <c r="N366" s="1644"/>
      <c r="O366" s="256"/>
      <c r="P366" s="1645"/>
      <c r="Q366" s="1646"/>
      <c r="R366" s="1647"/>
      <c r="S366" s="1647"/>
      <c r="T366" s="1647"/>
      <c r="U366" s="1648"/>
      <c r="V366" s="1649"/>
      <c r="W366" s="1650"/>
      <c r="X366" s="1651"/>
      <c r="Y366"/>
      <c r="Z366" s="1644"/>
      <c r="AA366" s="256"/>
      <c r="AB366" s="1645"/>
      <c r="AC366" s="1646"/>
      <c r="AD366" s="1647"/>
      <c r="AE366" s="1648"/>
      <c r="AF366" s="1648"/>
      <c r="AG366" s="1648"/>
      <c r="AH366" s="1649"/>
      <c r="AI366" s="1650"/>
      <c r="AJ366" s="1651"/>
      <c r="AK366"/>
      <c r="AL366"/>
      <c r="AM366" s="2"/>
      <c r="AN366" s="2"/>
      <c r="AO366" s="2"/>
      <c r="AP366" s="2"/>
      <c r="AQ366" s="2"/>
      <c r="AR366" s="2"/>
      <c r="AS366" s="2"/>
      <c r="AT366" s="2"/>
      <c r="AU366" s="2"/>
      <c r="AV366" s="2"/>
      <c r="AW366" s="2"/>
      <c r="AX366" s="2"/>
      <c r="AY366" s="2"/>
      <c r="AZ366" s="2"/>
      <c r="BA366" s="2"/>
      <c r="BB366" s="2"/>
      <c r="BC366" s="2"/>
      <c r="BD366" s="2"/>
      <c r="BE366" s="2"/>
      <c r="BF366" s="2"/>
      <c r="BG366" s="2"/>
      <c r="BH366" s="2"/>
      <c r="BI366" s="2"/>
      <c r="BJ366" s="2"/>
      <c r="BK366" s="2"/>
      <c r="BL366" s="2"/>
      <c r="BM366" s="2"/>
      <c r="BN366" s="2"/>
      <c r="BO366" s="2"/>
      <c r="BP366" s="2"/>
      <c r="BQ366" s="2"/>
      <c r="BR366" s="2"/>
      <c r="BS366" s="2"/>
      <c r="BT366" s="2"/>
      <c r="BU366" s="2"/>
      <c r="BV366" s="2"/>
      <c r="BW366" s="2"/>
      <c r="BX366" s="2"/>
      <c r="BY366" s="2"/>
      <c r="BZ366" s="2"/>
      <c r="CA366" s="2"/>
      <c r="CB366" s="2"/>
      <c r="CC366" s="2"/>
      <c r="CD366" s="2"/>
      <c r="CE366" s="2"/>
      <c r="CF366" s="2"/>
      <c r="CG366" s="2"/>
      <c r="CH366" s="2"/>
      <c r="CI366" s="2"/>
      <c r="CJ366" s="2"/>
      <c r="CK366" s="2"/>
      <c r="CL366" s="2"/>
      <c r="CM366" s="2"/>
      <c r="CN366" s="2"/>
      <c r="CO366" s="2"/>
      <c r="CP366" s="2"/>
      <c r="CQ366" s="2"/>
      <c r="CR366" s="2"/>
      <c r="CS366" s="2"/>
      <c r="CT366" s="2"/>
      <c r="CU366" s="2"/>
      <c r="CV366" s="2"/>
      <c r="CW366" s="2"/>
      <c r="CX366" s="2"/>
      <c r="CY366" s="2"/>
      <c r="CZ366" s="2"/>
      <c r="DA366" s="2"/>
      <c r="DB366" s="2"/>
      <c r="DC366" s="2"/>
      <c r="DD366" s="2"/>
      <c r="DE366" s="2"/>
      <c r="DF366" s="2"/>
      <c r="DG366" s="2"/>
      <c r="DH366" s="2"/>
      <c r="DI366" s="2"/>
      <c r="DJ366" s="2"/>
      <c r="DK366" s="2"/>
      <c r="DL366" s="2"/>
      <c r="DM366" s="2"/>
      <c r="DN366" s="2"/>
      <c r="DO366" s="2"/>
      <c r="DP366" s="6">
        <v>1</v>
      </c>
      <c r="DQ366" s="268"/>
      <c r="DR366" s="268"/>
    </row>
    <row r="367" spans="2:122" s="1" customFormat="1" ht="15.75">
      <c r="B367" s="1644"/>
      <c r="C367" s="256"/>
      <c r="D367" s="1652"/>
      <c r="E367" s="1652"/>
      <c r="F367" s="1645"/>
      <c r="G367" s="1648"/>
      <c r="H367" s="1648"/>
      <c r="I367" s="1648"/>
      <c r="J367" s="1649"/>
      <c r="K367" s="1650"/>
      <c r="L367" s="1653"/>
      <c r="M367"/>
      <c r="N367" s="1644"/>
      <c r="O367" s="256"/>
      <c r="P367" s="1652"/>
      <c r="Q367" s="1652"/>
      <c r="R367" s="1645"/>
      <c r="S367" s="1645"/>
      <c r="T367" s="1645"/>
      <c r="U367" s="1648"/>
      <c r="V367" s="1649"/>
      <c r="W367" s="1650"/>
      <c r="X367" s="1653"/>
      <c r="Y367"/>
      <c r="Z367" s="1644"/>
      <c r="AA367" s="256"/>
      <c r="AB367" s="1652"/>
      <c r="AC367" s="1652"/>
      <c r="AD367" s="1645"/>
      <c r="AE367" s="1648"/>
      <c r="AF367" s="1648"/>
      <c r="AG367" s="1648"/>
      <c r="AH367" s="1649"/>
      <c r="AI367" s="1650"/>
      <c r="AJ367" s="1653"/>
      <c r="AK367"/>
      <c r="AL367"/>
      <c r="AM367" s="2"/>
      <c r="AN367" s="2"/>
      <c r="AO367"/>
      <c r="AP367"/>
      <c r="AQ367" s="2"/>
      <c r="AR367" s="2"/>
      <c r="AS367" s="2"/>
      <c r="AT367" s="2"/>
      <c r="AU367" s="2"/>
      <c r="AV367" s="2"/>
      <c r="AW367" s="2"/>
      <c r="AX367" s="2"/>
      <c r="AY367" s="2"/>
      <c r="AZ367" s="2"/>
      <c r="BA367" s="2"/>
      <c r="BB367" s="2"/>
      <c r="BC367" s="2"/>
      <c r="BD367" s="2"/>
      <c r="BE367" s="2"/>
      <c r="BF367" s="2"/>
      <c r="BG367" s="2"/>
      <c r="BH367" s="2"/>
      <c r="BI367" s="2"/>
      <c r="BJ367" s="2"/>
      <c r="BK367" s="2"/>
      <c r="BL367" s="2"/>
      <c r="BM367" s="2"/>
      <c r="BN367" s="2"/>
      <c r="BO367" s="2"/>
      <c r="BP367" s="2"/>
      <c r="BQ367" s="2"/>
      <c r="BR367" s="2"/>
      <c r="BS367" s="2"/>
      <c r="BT367" s="2"/>
      <c r="BU367" s="2"/>
      <c r="BV367" s="2"/>
      <c r="BW367" s="2"/>
      <c r="BX367" s="2"/>
      <c r="BY367" s="2"/>
      <c r="BZ367" s="2"/>
      <c r="CA367" s="2"/>
      <c r="CB367" s="2"/>
      <c r="CC367" s="2"/>
      <c r="CD367" s="2"/>
      <c r="CE367" s="2"/>
      <c r="CF367" s="2"/>
      <c r="CG367" s="2"/>
      <c r="CH367" s="2"/>
      <c r="CI367" s="2"/>
      <c r="CJ367" s="2"/>
      <c r="CK367" s="2"/>
      <c r="CL367" s="2"/>
      <c r="CM367" s="2"/>
      <c r="CN367" s="2"/>
      <c r="CO367" s="2"/>
      <c r="CP367" s="2"/>
      <c r="CQ367" s="2"/>
      <c r="CR367" s="2"/>
      <c r="CS367" s="2"/>
      <c r="CT367" s="2"/>
      <c r="CU367" s="2"/>
      <c r="CV367" s="2"/>
      <c r="CW367" s="2"/>
      <c r="CX367" s="2"/>
      <c r="CY367" s="2"/>
      <c r="CZ367" s="2"/>
      <c r="DA367" s="2"/>
      <c r="DB367" s="2"/>
      <c r="DC367" s="2"/>
      <c r="DD367" s="2"/>
      <c r="DE367" s="2"/>
      <c r="DF367" s="2"/>
      <c r="DG367" s="2"/>
      <c r="DH367" s="2"/>
      <c r="DI367" s="2"/>
      <c r="DJ367" s="2"/>
      <c r="DK367" s="2"/>
      <c r="DL367" s="2"/>
      <c r="DM367" s="2"/>
      <c r="DN367" s="2"/>
      <c r="DO367" s="2"/>
      <c r="DP367" s="6">
        <v>1</v>
      </c>
      <c r="DQ367" s="268"/>
      <c r="DR367" s="268"/>
    </row>
    <row r="368" spans="2:122" s="1" customFormat="1" ht="15.75">
      <c r="B368" s="1644"/>
      <c r="C368" s="256"/>
      <c r="D368" s="1645"/>
      <c r="E368" s="1646"/>
      <c r="F368" s="1647"/>
      <c r="G368" s="1648"/>
      <c r="H368" s="1648"/>
      <c r="I368" s="1648"/>
      <c r="J368" s="1649"/>
      <c r="K368" s="1650"/>
      <c r="L368" s="1651"/>
      <c r="M368"/>
      <c r="N368" s="1644"/>
      <c r="O368" s="256"/>
      <c r="P368" s="1645"/>
      <c r="Q368" s="1646"/>
      <c r="R368" s="1647"/>
      <c r="S368" s="1647"/>
      <c r="T368" s="1647"/>
      <c r="U368" s="1648"/>
      <c r="V368" s="1649"/>
      <c r="W368" s="1650"/>
      <c r="X368" s="1651"/>
      <c r="Y368"/>
      <c r="Z368" s="1644"/>
      <c r="AA368" s="256"/>
      <c r="AB368" s="1645"/>
      <c r="AC368" s="1646"/>
      <c r="AD368" s="1647"/>
      <c r="AE368" s="1648"/>
      <c r="AF368" s="1648"/>
      <c r="AG368" s="1648"/>
      <c r="AH368" s="1649"/>
      <c r="AI368" s="1650"/>
      <c r="AJ368" s="1651"/>
      <c r="AK368"/>
      <c r="AL368"/>
      <c r="AM368" s="2"/>
      <c r="AN368" s="2"/>
      <c r="AO368"/>
      <c r="AP368"/>
      <c r="AQ368" s="2"/>
      <c r="AR368" s="2"/>
      <c r="AS368" s="2"/>
      <c r="AT368" s="2"/>
      <c r="AU368" s="2"/>
      <c r="AV368" s="2"/>
      <c r="AW368" s="2"/>
      <c r="AX368" s="2"/>
      <c r="AY368" s="2"/>
      <c r="AZ368" s="2"/>
      <c r="BA368" s="2"/>
      <c r="BB368" s="2"/>
      <c r="BC368" s="2"/>
      <c r="BD368" s="2"/>
      <c r="BE368" s="2"/>
      <c r="BF368" s="2"/>
      <c r="BG368" s="2"/>
      <c r="BH368" s="2"/>
      <c r="BI368" s="2"/>
      <c r="BJ368" s="2"/>
      <c r="BK368" s="2"/>
      <c r="BL368" s="2"/>
      <c r="BM368" s="2"/>
      <c r="BN368" s="2"/>
      <c r="BO368" s="2"/>
      <c r="BP368" s="2"/>
      <c r="BQ368" s="2"/>
      <c r="BR368" s="2"/>
      <c r="BS368" s="2"/>
      <c r="BT368" s="2"/>
      <c r="BU368" s="2"/>
      <c r="BV368" s="2"/>
      <c r="BW368" s="2"/>
      <c r="BX368" s="2"/>
      <c r="BY368" s="2"/>
      <c r="BZ368" s="2"/>
      <c r="CA368" s="2"/>
      <c r="CB368" s="2"/>
      <c r="CC368" s="2"/>
      <c r="CD368" s="2"/>
      <c r="CE368" s="2"/>
      <c r="CF368" s="2"/>
      <c r="CG368" s="2"/>
      <c r="CH368" s="2"/>
      <c r="CI368" s="2"/>
      <c r="CJ368" s="2"/>
      <c r="CK368" s="2"/>
      <c r="CL368" s="2"/>
      <c r="CM368" s="2"/>
      <c r="CN368" s="2"/>
      <c r="CO368" s="2"/>
      <c r="CP368" s="2"/>
      <c r="CQ368" s="2"/>
      <c r="CR368" s="2"/>
      <c r="CS368" s="2"/>
      <c r="CT368" s="2"/>
      <c r="CU368" s="2"/>
      <c r="CV368" s="2"/>
      <c r="CW368" s="2"/>
      <c r="CX368" s="2"/>
      <c r="CY368" s="2"/>
      <c r="CZ368" s="2"/>
      <c r="DA368" s="2"/>
      <c r="DB368" s="2"/>
      <c r="DC368" s="2"/>
      <c r="DD368" s="2"/>
      <c r="DE368" s="2"/>
      <c r="DF368" s="2"/>
      <c r="DG368" s="2"/>
      <c r="DH368" s="2"/>
      <c r="DI368" s="2"/>
      <c r="DJ368" s="2"/>
      <c r="DK368" s="2"/>
      <c r="DL368" s="2"/>
      <c r="DM368" s="2"/>
      <c r="DN368" s="2"/>
      <c r="DO368" s="2"/>
      <c r="DP368" s="6">
        <v>1</v>
      </c>
      <c r="DQ368" s="268"/>
      <c r="DR368" s="268"/>
    </row>
    <row r="369" spans="2:122" s="1" customFormat="1" ht="15.75">
      <c r="B369" s="1644"/>
      <c r="C369" s="256"/>
      <c r="D369" s="1652"/>
      <c r="E369" s="1652"/>
      <c r="F369" s="1645"/>
      <c r="G369" s="1648"/>
      <c r="H369" s="1648"/>
      <c r="I369" s="1648"/>
      <c r="J369" s="1649"/>
      <c r="K369" s="1650"/>
      <c r="L369" s="1653"/>
      <c r="M369"/>
      <c r="N369" s="1644"/>
      <c r="O369" s="256"/>
      <c r="P369" s="1652"/>
      <c r="Q369" s="1652"/>
      <c r="R369" s="1645"/>
      <c r="S369" s="1645"/>
      <c r="T369" s="1645"/>
      <c r="U369" s="1648"/>
      <c r="V369" s="1649"/>
      <c r="W369" s="1650"/>
      <c r="X369" s="1653"/>
      <c r="Y369"/>
      <c r="Z369" s="1644"/>
      <c r="AA369" s="256"/>
      <c r="AB369" s="1652"/>
      <c r="AC369" s="1652"/>
      <c r="AD369" s="1645"/>
      <c r="AE369" s="1648"/>
      <c r="AF369" s="1648"/>
      <c r="AG369" s="1648"/>
      <c r="AH369" s="1649"/>
      <c r="AI369" s="1650"/>
      <c r="AJ369" s="1653"/>
      <c r="AK369"/>
      <c r="AL369"/>
      <c r="AM369" s="2"/>
      <c r="AN369" s="2"/>
      <c r="AO369"/>
      <c r="AP369"/>
      <c r="AQ369" s="2"/>
      <c r="AR369" s="2"/>
      <c r="AS369" s="2"/>
      <c r="AT369" s="2"/>
      <c r="AU369" s="2"/>
      <c r="AV369" s="2"/>
      <c r="AW369" s="2"/>
      <c r="AX369" s="2"/>
      <c r="AY369" s="2"/>
      <c r="AZ369" s="2"/>
      <c r="BA369" s="2"/>
      <c r="BB369" s="2"/>
      <c r="BC369" s="2"/>
      <c r="BD369" s="2"/>
      <c r="BE369" s="2"/>
      <c r="BF369" s="2"/>
      <c r="BG369" s="2"/>
      <c r="BH369" s="2"/>
      <c r="BI369" s="2"/>
      <c r="BJ369" s="2"/>
      <c r="BK369" s="2"/>
      <c r="BL369" s="2"/>
      <c r="BM369" s="2"/>
      <c r="BN369" s="2"/>
      <c r="BO369" s="2"/>
      <c r="BP369" s="2"/>
      <c r="BQ369" s="2"/>
      <c r="BR369" s="2"/>
      <c r="BS369" s="2"/>
      <c r="BT369" s="2"/>
      <c r="BU369" s="2"/>
      <c r="BV369" s="2"/>
      <c r="BW369" s="2"/>
      <c r="BX369" s="2"/>
      <c r="BY369" s="2"/>
      <c r="BZ369" s="2"/>
      <c r="CA369" s="2"/>
      <c r="CB369" s="2"/>
      <c r="CC369" s="2"/>
      <c r="CD369" s="2"/>
      <c r="CE369" s="2"/>
      <c r="CF369" s="2"/>
      <c r="CG369" s="2"/>
      <c r="CH369" s="2"/>
      <c r="CI369" s="2"/>
      <c r="CJ369" s="2"/>
      <c r="CK369" s="2"/>
      <c r="CL369" s="2"/>
      <c r="CM369" s="2"/>
      <c r="CN369" s="2"/>
      <c r="CO369" s="2"/>
      <c r="CP369" s="2"/>
      <c r="CQ369" s="2"/>
      <c r="CR369" s="2"/>
      <c r="CS369" s="2"/>
      <c r="CT369" s="2"/>
      <c r="CU369" s="2"/>
      <c r="CV369" s="2"/>
      <c r="CW369" s="2"/>
      <c r="CX369" s="2"/>
      <c r="CY369" s="2"/>
      <c r="CZ369" s="2"/>
      <c r="DA369" s="2"/>
      <c r="DB369" s="2"/>
      <c r="DC369" s="2"/>
      <c r="DD369" s="2"/>
      <c r="DE369" s="2"/>
      <c r="DF369" s="2"/>
      <c r="DG369" s="2"/>
      <c r="DH369" s="2"/>
      <c r="DI369" s="2"/>
      <c r="DJ369" s="2"/>
      <c r="DK369" s="2"/>
      <c r="DL369" s="2"/>
      <c r="DM369" s="2"/>
      <c r="DN369" s="2"/>
      <c r="DO369" s="2"/>
      <c r="DP369" s="6">
        <v>1</v>
      </c>
      <c r="DQ369" s="268"/>
      <c r="DR369" s="268"/>
    </row>
    <row r="370" spans="2:122" s="1" customFormat="1" ht="15.75">
      <c r="B370" s="1644"/>
      <c r="C370" s="256"/>
      <c r="D370" s="1645"/>
      <c r="E370" s="1646"/>
      <c r="F370" s="1647"/>
      <c r="G370" s="1648"/>
      <c r="H370" s="1648"/>
      <c r="I370" s="1648"/>
      <c r="J370" s="1649"/>
      <c r="K370" s="1650"/>
      <c r="L370" s="1651"/>
      <c r="M370"/>
      <c r="N370" s="1644"/>
      <c r="O370" s="256"/>
      <c r="P370" s="1645"/>
      <c r="Q370" s="1646"/>
      <c r="R370" s="1647"/>
      <c r="S370" s="1647"/>
      <c r="T370" s="1647"/>
      <c r="U370" s="1648"/>
      <c r="V370" s="1649"/>
      <c r="W370" s="1650"/>
      <c r="X370" s="1651"/>
      <c r="Y370"/>
      <c r="Z370" s="1644"/>
      <c r="AA370" s="256"/>
      <c r="AB370" s="1645"/>
      <c r="AC370" s="1646"/>
      <c r="AD370" s="1647"/>
      <c r="AE370" s="1648"/>
      <c r="AF370" s="1648"/>
      <c r="AG370" s="1648"/>
      <c r="AH370" s="1649"/>
      <c r="AI370" s="1650"/>
      <c r="AJ370" s="1651"/>
      <c r="AK370"/>
      <c r="AL370"/>
      <c r="AM370" s="2"/>
      <c r="AN370" s="2"/>
      <c r="AO370"/>
      <c r="AP370"/>
      <c r="AQ370" s="2"/>
      <c r="AR370" s="2"/>
      <c r="AS370" s="2"/>
      <c r="AT370" s="2"/>
      <c r="AU370" s="2"/>
      <c r="AV370" s="2"/>
      <c r="AW370" s="2"/>
      <c r="AX370" s="2"/>
      <c r="AY370" s="2"/>
      <c r="AZ370" s="2"/>
      <c r="BA370" s="2"/>
      <c r="BB370" s="2"/>
      <c r="BC370" s="2"/>
      <c r="BD370" s="2"/>
      <c r="BE370" s="2"/>
      <c r="BF370" s="2"/>
      <c r="BG370" s="2"/>
      <c r="BH370" s="2"/>
      <c r="BI370" s="2"/>
      <c r="BJ370" s="2"/>
      <c r="BK370" s="2"/>
      <c r="BL370" s="2"/>
      <c r="BM370" s="2"/>
      <c r="BN370" s="2"/>
      <c r="BO370" s="2"/>
      <c r="BP370" s="2"/>
      <c r="BQ370" s="2"/>
      <c r="BR370" s="2"/>
      <c r="BS370" s="2"/>
      <c r="BT370" s="2"/>
      <c r="BU370" s="2"/>
      <c r="BV370" s="2"/>
      <c r="BW370" s="2"/>
      <c r="BX370" s="2"/>
      <c r="BY370" s="2"/>
      <c r="BZ370" s="2"/>
      <c r="CA370" s="2"/>
      <c r="CB370" s="2"/>
      <c r="CC370" s="2"/>
      <c r="CD370" s="2"/>
      <c r="CE370" s="2"/>
      <c r="CF370" s="2"/>
      <c r="CG370" s="2"/>
      <c r="CH370" s="2"/>
      <c r="CI370" s="2"/>
      <c r="CJ370" s="2"/>
      <c r="CK370" s="2"/>
      <c r="CL370" s="2"/>
      <c r="CM370" s="2"/>
      <c r="CN370" s="2"/>
      <c r="CO370" s="2"/>
      <c r="CP370" s="2"/>
      <c r="CQ370" s="2"/>
      <c r="CR370" s="2"/>
      <c r="CS370" s="2"/>
      <c r="CT370" s="2"/>
      <c r="CU370" s="2"/>
      <c r="CV370" s="2"/>
      <c r="CW370" s="2"/>
      <c r="CX370" s="2"/>
      <c r="CY370" s="2"/>
      <c r="CZ370" s="2"/>
      <c r="DA370" s="2"/>
      <c r="DB370" s="2"/>
      <c r="DC370" s="2"/>
      <c r="DD370" s="2"/>
      <c r="DE370" s="2"/>
      <c r="DF370" s="2"/>
      <c r="DG370" s="2"/>
      <c r="DH370" s="2"/>
      <c r="DI370" s="2"/>
      <c r="DJ370" s="2"/>
      <c r="DK370" s="2"/>
      <c r="DL370" s="2"/>
      <c r="DM370" s="2"/>
      <c r="DN370" s="2"/>
      <c r="DO370" s="2"/>
      <c r="DP370" s="6">
        <v>1</v>
      </c>
      <c r="DQ370" s="268"/>
      <c r="DR370" s="268"/>
    </row>
    <row r="371" spans="2:122" s="1" customFormat="1" ht="15.75">
      <c r="B371" s="1644"/>
      <c r="C371" s="256"/>
      <c r="D371" s="1652"/>
      <c r="E371" s="1652"/>
      <c r="F371" s="1645"/>
      <c r="G371" s="1648"/>
      <c r="H371" s="1648"/>
      <c r="I371" s="1648"/>
      <c r="J371" s="1649"/>
      <c r="K371" s="1650"/>
      <c r="L371" s="1653"/>
      <c r="M371"/>
      <c r="N371" s="1644"/>
      <c r="O371" s="256"/>
      <c r="P371" s="1652"/>
      <c r="Q371" s="1652"/>
      <c r="R371" s="1645"/>
      <c r="S371" s="1645"/>
      <c r="T371" s="1645"/>
      <c r="U371" s="1648"/>
      <c r="V371" s="1649"/>
      <c r="W371" s="1650"/>
      <c r="X371" s="1653"/>
      <c r="Y371"/>
      <c r="Z371" s="1644"/>
      <c r="AA371" s="256"/>
      <c r="AB371" s="1652"/>
      <c r="AC371" s="1652"/>
      <c r="AD371" s="1645"/>
      <c r="AE371" s="1648"/>
      <c r="AF371" s="1648"/>
      <c r="AG371" s="1648"/>
      <c r="AH371" s="1649"/>
      <c r="AI371" s="1650"/>
      <c r="AJ371" s="1653"/>
      <c r="AK371"/>
      <c r="AL371"/>
      <c r="AM371" s="2"/>
      <c r="AN371" s="2"/>
      <c r="AO371"/>
      <c r="AP371"/>
      <c r="AQ371" s="2"/>
      <c r="AR371" s="2"/>
      <c r="AS371" s="2"/>
      <c r="AT371" s="2"/>
      <c r="AU371" s="2"/>
      <c r="AV371" s="2"/>
      <c r="AW371" s="2"/>
      <c r="AX371" s="2"/>
      <c r="AY371" s="2"/>
      <c r="AZ371" s="2"/>
      <c r="BA371" s="2"/>
      <c r="BB371" s="2"/>
      <c r="BC371" s="2"/>
      <c r="BD371" s="2"/>
      <c r="BE371" s="2"/>
      <c r="BF371" s="2"/>
      <c r="BG371" s="2"/>
      <c r="BH371" s="2"/>
      <c r="BI371" s="2"/>
      <c r="BJ371" s="2"/>
      <c r="BK371" s="2"/>
      <c r="BL371" s="2"/>
      <c r="BM371" s="2"/>
      <c r="BN371" s="2"/>
      <c r="BO371" s="2"/>
      <c r="BP371" s="2"/>
      <c r="BQ371" s="2"/>
      <c r="BR371" s="2"/>
      <c r="BS371" s="2"/>
      <c r="BT371" s="2"/>
      <c r="BU371" s="2"/>
      <c r="BV371" s="2"/>
      <c r="BW371" s="2"/>
      <c r="BX371" s="2"/>
      <c r="BY371" s="2"/>
      <c r="BZ371" s="2"/>
      <c r="CA371" s="2"/>
      <c r="CB371" s="2"/>
      <c r="CC371" s="2"/>
      <c r="CD371" s="2"/>
      <c r="CE371" s="2"/>
      <c r="CF371" s="2"/>
      <c r="CG371" s="2"/>
      <c r="CH371" s="2"/>
      <c r="CI371" s="2"/>
      <c r="CJ371" s="2"/>
      <c r="CK371" s="2"/>
      <c r="CL371" s="2"/>
      <c r="CM371" s="2"/>
      <c r="CN371" s="2"/>
      <c r="CO371" s="2"/>
      <c r="CP371" s="2"/>
      <c r="CQ371" s="2"/>
      <c r="CR371" s="2"/>
      <c r="CS371" s="2"/>
      <c r="CT371" s="2"/>
      <c r="CU371" s="2"/>
      <c r="CV371" s="2"/>
      <c r="CW371" s="2"/>
      <c r="CX371" s="2"/>
      <c r="CY371" s="2"/>
      <c r="CZ371" s="2"/>
      <c r="DA371" s="2"/>
      <c r="DB371" s="2"/>
      <c r="DC371" s="2"/>
      <c r="DD371" s="2"/>
      <c r="DE371" s="2"/>
      <c r="DF371" s="2"/>
      <c r="DG371" s="2"/>
      <c r="DH371" s="2"/>
      <c r="DI371" s="2"/>
      <c r="DJ371" s="2"/>
      <c r="DK371" s="2"/>
      <c r="DL371" s="2"/>
      <c r="DM371" s="2"/>
      <c r="DN371" s="2"/>
      <c r="DO371" s="2"/>
      <c r="DP371" s="6">
        <v>1</v>
      </c>
      <c r="DQ371" s="268"/>
      <c r="DR371" s="268"/>
    </row>
    <row r="372" spans="2:122" s="1" customFormat="1" ht="15.75">
      <c r="B372" s="1644"/>
      <c r="C372" s="256"/>
      <c r="D372" s="1645"/>
      <c r="E372" s="1646"/>
      <c r="F372" s="1647"/>
      <c r="G372" s="1648"/>
      <c r="H372" s="1648"/>
      <c r="I372" s="1648"/>
      <c r="J372" s="1649"/>
      <c r="K372" s="1650"/>
      <c r="L372" s="1651"/>
      <c r="M372"/>
      <c r="N372" s="1644"/>
      <c r="O372" s="256"/>
      <c r="P372" s="1645"/>
      <c r="Q372" s="1646"/>
      <c r="R372" s="1647"/>
      <c r="S372" s="1647"/>
      <c r="T372" s="1647"/>
      <c r="U372" s="1648"/>
      <c r="V372" s="1649"/>
      <c r="W372" s="1650"/>
      <c r="X372" s="1651"/>
      <c r="Y372"/>
      <c r="Z372" s="1644"/>
      <c r="AA372" s="256"/>
      <c r="AB372" s="1645"/>
      <c r="AC372" s="1646"/>
      <c r="AD372" s="1647"/>
      <c r="AE372" s="1648"/>
      <c r="AF372" s="1648"/>
      <c r="AG372" s="1648"/>
      <c r="AH372" s="1649"/>
      <c r="AI372" s="1650"/>
      <c r="AJ372" s="1651"/>
      <c r="AK372"/>
      <c r="AL372"/>
      <c r="AM372" s="2"/>
      <c r="AN372" s="2"/>
      <c r="AO372"/>
      <c r="AP372"/>
      <c r="AQ372" s="2"/>
      <c r="AR372" s="2"/>
      <c r="AS372" s="2"/>
      <c r="AT372" s="2"/>
      <c r="AU372" s="2"/>
      <c r="AV372" s="2"/>
      <c r="AW372" s="2"/>
      <c r="AX372" s="2"/>
      <c r="AY372" s="2"/>
      <c r="AZ372" s="2"/>
      <c r="BA372" s="2"/>
      <c r="BB372" s="2"/>
      <c r="BC372" s="2"/>
      <c r="BD372" s="2"/>
      <c r="BE372" s="2"/>
      <c r="BF372" s="2"/>
      <c r="BG372" s="2"/>
      <c r="BH372" s="2"/>
      <c r="BI372" s="2"/>
      <c r="BJ372" s="2"/>
      <c r="BK372" s="2"/>
      <c r="BL372" s="2"/>
      <c r="BM372" s="2"/>
      <c r="BN372" s="2"/>
      <c r="BO372" s="2"/>
      <c r="BP372" s="2"/>
      <c r="BQ372" s="2"/>
      <c r="BR372" s="2"/>
      <c r="BS372" s="2"/>
      <c r="BT372" s="2"/>
      <c r="BU372" s="2"/>
      <c r="BV372" s="2"/>
      <c r="BW372" s="2"/>
      <c r="BX372" s="2"/>
      <c r="BY372" s="2"/>
      <c r="BZ372" s="2"/>
      <c r="CA372" s="2"/>
      <c r="CB372" s="2"/>
      <c r="CC372" s="2"/>
      <c r="CD372" s="2"/>
      <c r="CE372" s="2"/>
      <c r="CF372" s="2"/>
      <c r="CG372" s="2"/>
      <c r="CH372" s="2"/>
      <c r="CI372" s="2"/>
      <c r="CJ372" s="2"/>
      <c r="CK372" s="2"/>
      <c r="CL372" s="2"/>
      <c r="CM372" s="2"/>
      <c r="CN372" s="2"/>
      <c r="CO372" s="2"/>
      <c r="CP372" s="2"/>
      <c r="CQ372" s="2"/>
      <c r="CR372" s="2"/>
      <c r="CS372" s="2"/>
      <c r="CT372" s="2"/>
      <c r="CU372" s="2"/>
      <c r="CV372" s="2"/>
      <c r="CW372" s="2"/>
      <c r="CX372" s="2"/>
      <c r="CY372" s="2"/>
      <c r="CZ372" s="2"/>
      <c r="DA372" s="2"/>
      <c r="DB372" s="2"/>
      <c r="DC372" s="2"/>
      <c r="DD372" s="2"/>
      <c r="DE372" s="2"/>
      <c r="DF372" s="2"/>
      <c r="DG372" s="2"/>
      <c r="DH372" s="2"/>
      <c r="DI372" s="2"/>
      <c r="DJ372" s="2"/>
      <c r="DK372" s="2"/>
      <c r="DL372" s="2"/>
      <c r="DM372" s="2"/>
      <c r="DN372" s="2"/>
      <c r="DO372" s="2"/>
      <c r="DP372" s="6">
        <v>1</v>
      </c>
      <c r="DQ372" s="268"/>
      <c r="DR372" s="268"/>
    </row>
    <row r="373" spans="2:122" s="1" customFormat="1" ht="15.75">
      <c r="B373" s="1644"/>
      <c r="C373" s="256"/>
      <c r="D373" s="1652"/>
      <c r="E373" s="1652"/>
      <c r="F373" s="1645"/>
      <c r="G373" s="1648"/>
      <c r="H373" s="1648"/>
      <c r="I373" s="1648"/>
      <c r="J373" s="1649"/>
      <c r="K373" s="1650"/>
      <c r="L373" s="1653"/>
      <c r="M373"/>
      <c r="N373" s="1644"/>
      <c r="O373" s="256"/>
      <c r="P373" s="1652"/>
      <c r="Q373" s="1652"/>
      <c r="R373" s="1645"/>
      <c r="S373" s="1645"/>
      <c r="T373" s="1645"/>
      <c r="U373" s="1648"/>
      <c r="V373" s="1649"/>
      <c r="W373" s="1650"/>
      <c r="X373" s="1653"/>
      <c r="Y373"/>
      <c r="Z373" s="1644"/>
      <c r="AA373" s="256"/>
      <c r="AB373" s="1652"/>
      <c r="AC373" s="1652"/>
      <c r="AD373" s="1645"/>
      <c r="AE373" s="1648"/>
      <c r="AF373" s="1648"/>
      <c r="AG373" s="1648"/>
      <c r="AH373" s="1649"/>
      <c r="AI373" s="1650"/>
      <c r="AJ373" s="1653"/>
      <c r="AK373"/>
      <c r="AL373"/>
      <c r="AM373" s="2"/>
      <c r="AN373" s="2"/>
      <c r="AO373"/>
      <c r="AP373"/>
      <c r="AQ373" s="2"/>
      <c r="AR373" s="2"/>
      <c r="AS373" s="2"/>
      <c r="AT373" s="2"/>
      <c r="AU373" s="2"/>
      <c r="AV373" s="2"/>
      <c r="AW373" s="2"/>
      <c r="AX373" s="2"/>
      <c r="AY373" s="2"/>
      <c r="AZ373" s="2"/>
      <c r="BA373" s="2"/>
      <c r="BB373" s="2"/>
      <c r="BC373" s="2"/>
      <c r="BD373" s="2"/>
      <c r="BE373" s="2"/>
      <c r="BF373" s="2"/>
      <c r="BG373" s="2"/>
      <c r="BH373" s="2"/>
      <c r="BI373" s="2"/>
      <c r="BJ373" s="2"/>
      <c r="BK373" s="2"/>
      <c r="BL373" s="2"/>
      <c r="BM373" s="2"/>
      <c r="BN373" s="2"/>
      <c r="BO373" s="2"/>
      <c r="BP373" s="2"/>
      <c r="BQ373" s="2"/>
      <c r="BR373" s="2"/>
      <c r="BS373" s="2"/>
      <c r="BT373" s="2"/>
      <c r="BU373" s="2"/>
      <c r="BV373" s="2"/>
      <c r="BW373" s="2"/>
      <c r="BX373" s="2"/>
      <c r="BY373" s="2"/>
      <c r="BZ373" s="2"/>
      <c r="CA373" s="2"/>
      <c r="CB373" s="2"/>
      <c r="CC373" s="2"/>
      <c r="CD373" s="2"/>
      <c r="CE373" s="2"/>
      <c r="CF373" s="2"/>
      <c r="CG373" s="2"/>
      <c r="CH373" s="2"/>
      <c r="CI373" s="2"/>
      <c r="CJ373" s="2"/>
      <c r="CK373" s="2"/>
      <c r="CL373" s="2"/>
      <c r="CM373" s="2"/>
      <c r="CN373" s="2"/>
      <c r="CO373" s="2"/>
      <c r="CP373" s="2"/>
      <c r="CQ373" s="2"/>
      <c r="CR373" s="2"/>
      <c r="CS373" s="2"/>
      <c r="CT373" s="2"/>
      <c r="CU373" s="2"/>
      <c r="CV373" s="2"/>
      <c r="CW373" s="2"/>
      <c r="CX373" s="2"/>
      <c r="CY373" s="2"/>
      <c r="CZ373" s="2"/>
      <c r="DA373" s="2"/>
      <c r="DB373" s="2"/>
      <c r="DC373" s="2"/>
      <c r="DD373" s="2"/>
      <c r="DE373" s="2"/>
      <c r="DF373" s="2"/>
      <c r="DG373" s="2"/>
      <c r="DH373" s="2"/>
      <c r="DI373" s="2"/>
      <c r="DJ373" s="2"/>
      <c r="DK373" s="2"/>
      <c r="DL373" s="2"/>
      <c r="DM373" s="2"/>
      <c r="DN373" s="2"/>
      <c r="DO373" s="2"/>
      <c r="DP373" s="6">
        <v>1</v>
      </c>
      <c r="DQ373" s="268"/>
      <c r="DR373" s="268"/>
    </row>
    <row r="374" spans="2:122" s="1" customFormat="1" ht="15.75">
      <c r="B374" s="1644"/>
      <c r="C374" s="256"/>
      <c r="D374" s="1645"/>
      <c r="E374" s="1646"/>
      <c r="F374" s="1647"/>
      <c r="G374" s="1648"/>
      <c r="H374" s="1648"/>
      <c r="I374" s="1648"/>
      <c r="J374" s="1649"/>
      <c r="K374" s="1650"/>
      <c r="L374" s="1651"/>
      <c r="M374"/>
      <c r="N374" s="1644"/>
      <c r="O374" s="256"/>
      <c r="P374" s="1645"/>
      <c r="Q374" s="1646"/>
      <c r="R374" s="1647"/>
      <c r="S374" s="1647"/>
      <c r="T374" s="1647"/>
      <c r="U374" s="1648"/>
      <c r="V374" s="1649"/>
      <c r="W374" s="1650"/>
      <c r="X374" s="1651"/>
      <c r="Y374"/>
      <c r="Z374" s="1644"/>
      <c r="AA374" s="256"/>
      <c r="AB374" s="1645"/>
      <c r="AC374" s="1646"/>
      <c r="AD374" s="1647"/>
      <c r="AE374" s="1648"/>
      <c r="AF374" s="1648"/>
      <c r="AG374" s="1648"/>
      <c r="AH374" s="1649"/>
      <c r="AI374" s="1650"/>
      <c r="AJ374" s="1651"/>
      <c r="AK374"/>
      <c r="AL374"/>
      <c r="AM374" s="2"/>
      <c r="AN374" s="2"/>
      <c r="AO374"/>
      <c r="AP374"/>
      <c r="AQ374" s="2"/>
      <c r="AR374" s="2"/>
      <c r="AS374" s="2"/>
      <c r="AT374" s="2"/>
      <c r="AU374" s="2"/>
      <c r="AV374" s="2"/>
      <c r="AW374" s="2"/>
      <c r="AX374" s="2"/>
      <c r="AY374" s="2"/>
      <c r="AZ374" s="2"/>
      <c r="BA374" s="2"/>
      <c r="BB374" s="2"/>
      <c r="BC374" s="2"/>
      <c r="BD374" s="2"/>
      <c r="BE374" s="2"/>
      <c r="BF374" s="2"/>
      <c r="BG374" s="2"/>
      <c r="BH374" s="2"/>
      <c r="BI374" s="2"/>
      <c r="BJ374" s="2"/>
      <c r="BK374" s="2"/>
      <c r="BL374" s="2"/>
      <c r="BM374" s="2"/>
      <c r="BN374" s="2"/>
      <c r="BO374" s="2"/>
      <c r="BP374" s="2"/>
      <c r="BQ374" s="2"/>
      <c r="BR374" s="2"/>
      <c r="BS374" s="2"/>
      <c r="BT374" s="2"/>
      <c r="BU374" s="2"/>
      <c r="BV374" s="2"/>
      <c r="BW374" s="2"/>
      <c r="BX374" s="2"/>
      <c r="BY374" s="2"/>
      <c r="BZ374" s="2"/>
      <c r="CA374" s="2"/>
      <c r="CB374" s="2"/>
      <c r="CC374" s="2"/>
      <c r="CD374" s="2"/>
      <c r="CE374" s="2"/>
      <c r="CF374" s="2"/>
      <c r="CG374" s="2"/>
      <c r="CH374" s="2"/>
      <c r="CI374" s="2"/>
      <c r="CJ374" s="2"/>
      <c r="CK374" s="2"/>
      <c r="CL374" s="2"/>
      <c r="CM374" s="2"/>
      <c r="CN374" s="2"/>
      <c r="CO374" s="2"/>
      <c r="CP374" s="2"/>
      <c r="CQ374" s="2"/>
      <c r="CR374" s="2"/>
      <c r="CS374" s="2"/>
      <c r="CT374" s="2"/>
      <c r="CU374" s="2"/>
      <c r="CV374" s="2"/>
      <c r="CW374" s="2"/>
      <c r="CX374" s="2"/>
      <c r="CY374" s="2"/>
      <c r="CZ374" s="2"/>
      <c r="DA374" s="2"/>
      <c r="DB374" s="2"/>
      <c r="DC374" s="2"/>
      <c r="DD374" s="2"/>
      <c r="DE374" s="2"/>
      <c r="DF374" s="2"/>
      <c r="DG374" s="2"/>
      <c r="DH374" s="2"/>
      <c r="DI374" s="2"/>
      <c r="DJ374" s="2"/>
      <c r="DK374" s="2"/>
      <c r="DL374" s="2"/>
      <c r="DM374" s="2"/>
      <c r="DN374" s="2"/>
      <c r="DO374" s="2"/>
      <c r="DP374" s="6">
        <v>1</v>
      </c>
      <c r="DQ374" s="268"/>
      <c r="DR374" s="268"/>
    </row>
    <row r="375" spans="2:122" s="1" customFormat="1" ht="15.75">
      <c r="B375" s="1644"/>
      <c r="C375" s="256"/>
      <c r="D375" s="1652"/>
      <c r="E375" s="1652"/>
      <c r="F375" s="1645"/>
      <c r="G375" s="1648"/>
      <c r="H375" s="1648"/>
      <c r="I375" s="1648"/>
      <c r="J375" s="1649"/>
      <c r="K375" s="1650"/>
      <c r="L375" s="1653"/>
      <c r="M375"/>
      <c r="N375" s="1644"/>
      <c r="O375" s="256"/>
      <c r="P375" s="1652"/>
      <c r="Q375" s="1652"/>
      <c r="R375" s="1645"/>
      <c r="S375" s="1645"/>
      <c r="T375" s="1645"/>
      <c r="U375" s="1648"/>
      <c r="V375" s="1649"/>
      <c r="W375" s="1650"/>
      <c r="X375" s="1653"/>
      <c r="Y375"/>
      <c r="Z375" s="1644"/>
      <c r="AA375" s="256"/>
      <c r="AB375" s="1652"/>
      <c r="AC375" s="1652"/>
      <c r="AD375" s="1645"/>
      <c r="AE375" s="1648"/>
      <c r="AF375" s="1648"/>
      <c r="AG375" s="1648"/>
      <c r="AH375" s="1649"/>
      <c r="AI375" s="1650"/>
      <c r="AJ375" s="1653"/>
      <c r="AK375"/>
      <c r="AL375"/>
      <c r="AM375" s="2"/>
      <c r="AN375" s="2"/>
      <c r="AO375"/>
      <c r="AP375"/>
      <c r="AQ375" s="2"/>
      <c r="AR375" s="2"/>
      <c r="AS375" s="2"/>
      <c r="AT375" s="2"/>
      <c r="AU375" s="2"/>
      <c r="AV375" s="2"/>
      <c r="AW375" s="2"/>
      <c r="AX375" s="2"/>
      <c r="AY375" s="2"/>
      <c r="AZ375" s="2"/>
      <c r="BA375" s="2"/>
      <c r="BB375" s="2"/>
      <c r="BC375" s="2"/>
      <c r="BD375" s="2"/>
      <c r="BE375" s="2"/>
      <c r="BF375" s="2"/>
      <c r="BG375" s="2"/>
      <c r="BH375" s="2"/>
      <c r="BI375" s="2"/>
      <c r="BJ375" s="2"/>
      <c r="BK375" s="2"/>
      <c r="BL375" s="2"/>
      <c r="BM375" s="2"/>
      <c r="BN375" s="2"/>
      <c r="BO375" s="2"/>
      <c r="BP375" s="2"/>
      <c r="BQ375" s="2"/>
      <c r="BR375" s="2"/>
      <c r="BS375" s="2"/>
      <c r="BT375" s="2"/>
      <c r="BU375" s="2"/>
      <c r="BV375" s="2"/>
      <c r="BW375" s="2"/>
      <c r="BX375" s="2"/>
      <c r="BY375" s="2"/>
      <c r="BZ375" s="2"/>
      <c r="CA375" s="2"/>
      <c r="CB375" s="2"/>
      <c r="CC375" s="2"/>
      <c r="CD375" s="2"/>
      <c r="CE375" s="2"/>
      <c r="CF375" s="2"/>
      <c r="CG375" s="2"/>
      <c r="CH375" s="2"/>
      <c r="CI375" s="2"/>
      <c r="CJ375" s="2"/>
      <c r="CK375" s="2"/>
      <c r="CL375" s="2"/>
      <c r="CM375" s="2"/>
      <c r="CN375" s="2"/>
      <c r="CO375" s="2"/>
      <c r="CP375" s="2"/>
      <c r="CQ375" s="2"/>
      <c r="CR375" s="2"/>
      <c r="CS375" s="2"/>
      <c r="CT375" s="2"/>
      <c r="CU375" s="2"/>
      <c r="CV375" s="2"/>
      <c r="CW375" s="2"/>
      <c r="CX375" s="2"/>
      <c r="CY375" s="2"/>
      <c r="CZ375" s="2"/>
      <c r="DA375" s="2"/>
      <c r="DB375" s="2"/>
      <c r="DC375" s="2"/>
      <c r="DD375" s="2"/>
      <c r="DE375" s="2"/>
      <c r="DF375" s="2"/>
      <c r="DG375" s="2"/>
      <c r="DH375" s="2"/>
      <c r="DI375" s="2"/>
      <c r="DJ375" s="2"/>
      <c r="DK375" s="2"/>
      <c r="DL375" s="2"/>
      <c r="DM375" s="2"/>
      <c r="DN375" s="2"/>
      <c r="DO375" s="2"/>
      <c r="DP375" s="6">
        <v>1</v>
      </c>
      <c r="DQ375" s="268"/>
      <c r="DR375" s="268"/>
    </row>
    <row r="376" spans="2:122" s="1" customFormat="1" ht="15.75">
      <c r="B376" s="1644"/>
      <c r="C376" s="256"/>
      <c r="D376" s="1645"/>
      <c r="E376" s="1646"/>
      <c r="F376" s="1647"/>
      <c r="G376" s="1648"/>
      <c r="H376" s="1648"/>
      <c r="I376" s="1648"/>
      <c r="J376" s="1649"/>
      <c r="K376" s="1650"/>
      <c r="L376" s="1651"/>
      <c r="M376"/>
      <c r="N376" s="1644"/>
      <c r="O376" s="256"/>
      <c r="P376" s="1645"/>
      <c r="Q376" s="1646"/>
      <c r="R376" s="1647"/>
      <c r="S376" s="1647"/>
      <c r="T376" s="1647"/>
      <c r="U376" s="1648"/>
      <c r="V376" s="1649"/>
      <c r="W376" s="1650"/>
      <c r="X376" s="1651"/>
      <c r="Y376"/>
      <c r="Z376" s="1644"/>
      <c r="AA376" s="256"/>
      <c r="AB376" s="1645"/>
      <c r="AC376" s="1646"/>
      <c r="AD376" s="1647"/>
      <c r="AE376" s="1648"/>
      <c r="AF376" s="1648"/>
      <c r="AG376" s="1648"/>
      <c r="AH376" s="1649"/>
      <c r="AI376" s="1650"/>
      <c r="AJ376" s="1651"/>
      <c r="AK376"/>
      <c r="AL376"/>
      <c r="AM376" s="2"/>
      <c r="AN376" s="2"/>
      <c r="AO376"/>
      <c r="AP376"/>
      <c r="AQ376" s="2"/>
      <c r="AR376" s="2"/>
      <c r="AS376" s="2"/>
      <c r="AT376" s="2"/>
      <c r="AU376" s="2"/>
      <c r="AV376" s="2"/>
      <c r="AW376" s="2"/>
      <c r="AX376" s="2"/>
      <c r="AY376" s="2"/>
      <c r="AZ376" s="2"/>
      <c r="BA376" s="2"/>
      <c r="BB376" s="2"/>
      <c r="BC376" s="2"/>
      <c r="BD376" s="2"/>
      <c r="BE376" s="2"/>
      <c r="BF376" s="2"/>
      <c r="BG376" s="2"/>
      <c r="BH376" s="2"/>
      <c r="BI376" s="2"/>
      <c r="BJ376" s="2"/>
      <c r="BK376" s="2"/>
      <c r="BL376" s="2"/>
      <c r="BM376" s="2"/>
      <c r="BN376" s="2"/>
      <c r="BO376" s="2"/>
      <c r="BP376" s="2"/>
      <c r="BQ376" s="2"/>
      <c r="BR376" s="2"/>
      <c r="BS376" s="2"/>
      <c r="BT376" s="2"/>
      <c r="BU376" s="2"/>
      <c r="BV376" s="2"/>
      <c r="BW376" s="2"/>
      <c r="BX376" s="2"/>
      <c r="BY376" s="2"/>
      <c r="BZ376" s="2"/>
      <c r="CA376" s="2"/>
      <c r="CB376" s="2"/>
      <c r="CC376" s="2"/>
      <c r="CD376" s="2"/>
      <c r="CE376" s="2"/>
      <c r="CF376" s="2"/>
      <c r="CG376" s="2"/>
      <c r="CH376" s="2"/>
      <c r="CI376" s="2"/>
      <c r="CJ376" s="2"/>
      <c r="CK376" s="2"/>
      <c r="CL376" s="2"/>
      <c r="CM376" s="2"/>
      <c r="CN376" s="2"/>
      <c r="CO376" s="2"/>
      <c r="CP376" s="2"/>
      <c r="CQ376" s="2"/>
      <c r="CR376" s="2"/>
      <c r="CS376" s="2"/>
      <c r="CT376" s="2"/>
      <c r="CU376" s="2"/>
      <c r="CV376" s="2"/>
      <c r="CW376" s="2"/>
      <c r="CX376" s="2"/>
      <c r="CY376" s="2"/>
      <c r="CZ376" s="2"/>
      <c r="DA376" s="2"/>
      <c r="DB376" s="2"/>
      <c r="DC376" s="2"/>
      <c r="DD376" s="2"/>
      <c r="DE376" s="2"/>
      <c r="DF376" s="2"/>
      <c r="DG376" s="2"/>
      <c r="DH376" s="2"/>
      <c r="DI376" s="2"/>
      <c r="DJ376" s="2"/>
      <c r="DK376" s="2"/>
      <c r="DL376" s="2"/>
      <c r="DM376" s="2"/>
      <c r="DN376" s="2"/>
      <c r="DO376" s="2"/>
      <c r="DP376" s="6">
        <v>1</v>
      </c>
      <c r="DQ376" s="268"/>
      <c r="DR376" s="268"/>
    </row>
    <row r="377" spans="2:122" s="1" customFormat="1" ht="15.75">
      <c r="B377" s="1644"/>
      <c r="C377" s="256"/>
      <c r="D377" s="1652"/>
      <c r="E377" s="1652"/>
      <c r="F377" s="1645"/>
      <c r="G377" s="1648"/>
      <c r="H377" s="1648"/>
      <c r="I377" s="1648"/>
      <c r="J377" s="1649"/>
      <c r="K377" s="1650"/>
      <c r="L377" s="1653"/>
      <c r="M377"/>
      <c r="N377" s="1644"/>
      <c r="O377" s="256"/>
      <c r="P377" s="1652"/>
      <c r="Q377" s="1652"/>
      <c r="R377" s="1645"/>
      <c r="S377" s="1645"/>
      <c r="T377" s="1645"/>
      <c r="U377" s="1648"/>
      <c r="V377" s="1649"/>
      <c r="W377" s="1650"/>
      <c r="X377" s="1653"/>
      <c r="Y377"/>
      <c r="Z377" s="1644"/>
      <c r="AA377" s="256"/>
      <c r="AB377" s="1652"/>
      <c r="AC377" s="1652"/>
      <c r="AD377" s="1645"/>
      <c r="AE377" s="1648"/>
      <c r="AF377" s="1648"/>
      <c r="AG377" s="1648"/>
      <c r="AH377" s="1649"/>
      <c r="AI377" s="1650"/>
      <c r="AJ377" s="1653"/>
      <c r="AK377"/>
      <c r="AL377"/>
      <c r="AM377" s="2"/>
      <c r="AN377" s="2"/>
      <c r="AO377"/>
      <c r="AP377"/>
      <c r="AQ377" s="2"/>
      <c r="AR377" s="2"/>
      <c r="AS377" s="2"/>
      <c r="AT377" s="2"/>
      <c r="AU377" s="2"/>
      <c r="AV377" s="2"/>
      <c r="AW377" s="2"/>
      <c r="AX377" s="2"/>
      <c r="AY377" s="2"/>
      <c r="AZ377" s="2"/>
      <c r="BA377" s="2"/>
      <c r="BB377" s="2"/>
      <c r="BC377" s="2"/>
      <c r="BD377" s="2"/>
      <c r="BE377" s="2"/>
      <c r="BF377" s="2"/>
      <c r="BG377" s="2"/>
      <c r="BH377" s="2"/>
      <c r="BI377" s="2"/>
      <c r="BJ377" s="2"/>
      <c r="BK377" s="2"/>
      <c r="BL377" s="2"/>
      <c r="BM377" s="2"/>
      <c r="BN377" s="2"/>
      <c r="BO377" s="2"/>
      <c r="BP377" s="2"/>
      <c r="BQ377" s="2"/>
      <c r="BR377" s="2"/>
      <c r="BS377" s="2"/>
      <c r="BT377" s="2"/>
      <c r="BU377" s="2"/>
      <c r="BV377" s="2"/>
      <c r="BW377" s="2"/>
      <c r="BX377" s="2"/>
      <c r="BY377" s="2"/>
      <c r="BZ377" s="2"/>
      <c r="CA377" s="2"/>
      <c r="CB377" s="2"/>
      <c r="CC377" s="2"/>
      <c r="CD377" s="2"/>
      <c r="CE377" s="2"/>
      <c r="CF377" s="2"/>
      <c r="CG377" s="2"/>
      <c r="CH377" s="2"/>
      <c r="CI377" s="2"/>
      <c r="CJ377" s="2"/>
      <c r="CK377" s="2"/>
      <c r="CL377" s="2"/>
      <c r="CM377" s="2"/>
      <c r="CN377" s="2"/>
      <c r="CO377" s="2"/>
      <c r="CP377" s="2"/>
      <c r="CQ377" s="2"/>
      <c r="CR377" s="2"/>
      <c r="CS377" s="2"/>
      <c r="CT377" s="2"/>
      <c r="CU377" s="2"/>
      <c r="CV377" s="2"/>
      <c r="CW377" s="2"/>
      <c r="CX377" s="2"/>
      <c r="CY377" s="2"/>
      <c r="CZ377" s="2"/>
      <c r="DA377" s="2"/>
      <c r="DB377" s="2"/>
      <c r="DC377" s="2"/>
      <c r="DD377" s="2"/>
      <c r="DE377" s="2"/>
      <c r="DF377" s="2"/>
      <c r="DG377" s="2"/>
      <c r="DH377" s="2"/>
      <c r="DI377" s="2"/>
      <c r="DJ377" s="2"/>
      <c r="DK377" s="2"/>
      <c r="DL377" s="2"/>
      <c r="DM377" s="2"/>
      <c r="DN377" s="2"/>
      <c r="DO377" s="2"/>
      <c r="DP377" s="6">
        <v>1</v>
      </c>
      <c r="DQ377" s="268"/>
      <c r="DR377" s="268"/>
    </row>
    <row r="378" spans="2:122" s="1" customFormat="1" ht="15.75">
      <c r="B378" s="1644"/>
      <c r="C378" s="256"/>
      <c r="D378" s="1645"/>
      <c r="E378" s="1646"/>
      <c r="F378" s="1647"/>
      <c r="G378" s="1648"/>
      <c r="H378" s="1648"/>
      <c r="I378" s="1648"/>
      <c r="J378" s="1649"/>
      <c r="K378" s="1650"/>
      <c r="L378" s="1651"/>
      <c r="M378"/>
      <c r="N378" s="1644"/>
      <c r="O378" s="256"/>
      <c r="P378" s="1645"/>
      <c r="Q378" s="1646"/>
      <c r="R378" s="1647"/>
      <c r="S378" s="1647"/>
      <c r="T378" s="1647"/>
      <c r="U378" s="1648"/>
      <c r="V378" s="1649"/>
      <c r="W378" s="1650"/>
      <c r="X378" s="1651"/>
      <c r="Y378"/>
      <c r="Z378" s="1644"/>
      <c r="AA378" s="256"/>
      <c r="AB378" s="1645"/>
      <c r="AC378" s="1646"/>
      <c r="AD378" s="1647"/>
      <c r="AE378" s="1648"/>
      <c r="AF378" s="1648"/>
      <c r="AG378" s="1648"/>
      <c r="AH378" s="1649"/>
      <c r="AI378" s="1650"/>
      <c r="AJ378" s="1651"/>
      <c r="AK378"/>
      <c r="AL378"/>
      <c r="AM378" s="2"/>
      <c r="AN378" s="2"/>
      <c r="AO378"/>
      <c r="AP378"/>
      <c r="AQ378" s="2"/>
      <c r="AR378" s="2"/>
      <c r="AS378" s="2"/>
      <c r="AT378" s="2"/>
      <c r="AU378" s="2"/>
      <c r="AV378" s="2"/>
      <c r="AW378" s="2"/>
      <c r="AX378" s="2"/>
      <c r="AY378" s="2"/>
      <c r="AZ378" s="2"/>
      <c r="BA378" s="2"/>
      <c r="BB378" s="2"/>
      <c r="BC378" s="2"/>
      <c r="BD378" s="2"/>
      <c r="BE378" s="2"/>
      <c r="BF378" s="2"/>
      <c r="BG378" s="2"/>
      <c r="BH378" s="2"/>
      <c r="BI378" s="2"/>
      <c r="BJ378" s="2"/>
      <c r="BK378" s="2"/>
      <c r="BL378" s="2"/>
      <c r="BM378" s="2"/>
      <c r="BN378" s="2"/>
      <c r="BO378" s="2"/>
      <c r="BP378" s="2"/>
      <c r="BQ378" s="2"/>
      <c r="BR378" s="2"/>
      <c r="BS378" s="2"/>
      <c r="BT378" s="2"/>
      <c r="BU378" s="2"/>
      <c r="BV378" s="2"/>
      <c r="BW378" s="2"/>
      <c r="BX378" s="2"/>
      <c r="BY378" s="2"/>
      <c r="BZ378" s="2"/>
      <c r="CA378" s="2"/>
      <c r="CB378" s="2"/>
      <c r="CC378" s="2"/>
      <c r="CD378" s="2"/>
      <c r="CE378" s="2"/>
      <c r="CF378" s="2"/>
      <c r="CG378" s="2"/>
      <c r="CH378" s="2"/>
      <c r="CI378" s="2"/>
      <c r="CJ378" s="2"/>
      <c r="CK378" s="2"/>
      <c r="CL378" s="2"/>
      <c r="CM378" s="2"/>
      <c r="CN378" s="2"/>
      <c r="CO378" s="2"/>
      <c r="CP378" s="2"/>
      <c r="CQ378" s="2"/>
      <c r="CR378" s="2"/>
      <c r="CS378" s="2"/>
      <c r="CT378" s="2"/>
      <c r="CU378" s="2"/>
      <c r="CV378" s="2"/>
      <c r="CW378" s="2"/>
      <c r="CX378" s="2"/>
      <c r="CY378" s="2"/>
      <c r="CZ378" s="2"/>
      <c r="DA378" s="2"/>
      <c r="DB378" s="2"/>
      <c r="DC378" s="2"/>
      <c r="DD378" s="2"/>
      <c r="DE378" s="2"/>
      <c r="DF378" s="2"/>
      <c r="DG378" s="2"/>
      <c r="DH378" s="2"/>
      <c r="DI378" s="2"/>
      <c r="DJ378" s="2"/>
      <c r="DK378" s="2"/>
      <c r="DL378" s="2"/>
      <c r="DM378" s="2"/>
      <c r="DN378" s="2"/>
      <c r="DO378" s="2"/>
      <c r="DP378" s="6">
        <v>1</v>
      </c>
      <c r="DQ378" s="268"/>
      <c r="DR378" s="268"/>
    </row>
    <row r="379" spans="2:122" s="1" customFormat="1" ht="15.75">
      <c r="B379" s="1644"/>
      <c r="C379" s="256"/>
      <c r="D379" s="1652"/>
      <c r="E379" s="1652"/>
      <c r="F379" s="1645"/>
      <c r="G379" s="1648"/>
      <c r="H379" s="1648"/>
      <c r="I379" s="1648"/>
      <c r="J379" s="1649"/>
      <c r="K379" s="1650"/>
      <c r="L379" s="1653"/>
      <c r="M379"/>
      <c r="N379" s="1644"/>
      <c r="O379" s="256"/>
      <c r="P379" s="1652"/>
      <c r="Q379" s="1652"/>
      <c r="R379" s="1645"/>
      <c r="S379" s="1645"/>
      <c r="T379" s="1645"/>
      <c r="U379" s="1648"/>
      <c r="V379" s="1649"/>
      <c r="W379" s="1650"/>
      <c r="X379" s="1653"/>
      <c r="Y379"/>
      <c r="Z379" s="1644"/>
      <c r="AA379" s="256"/>
      <c r="AB379" s="1652"/>
      <c r="AC379" s="1652"/>
      <c r="AD379" s="1645"/>
      <c r="AE379" s="1648"/>
      <c r="AF379" s="1648"/>
      <c r="AG379" s="1648"/>
      <c r="AH379" s="1649"/>
      <c r="AI379" s="1650"/>
      <c r="AJ379" s="1653"/>
      <c r="AK379"/>
      <c r="AL379"/>
      <c r="AM379" s="2"/>
      <c r="AN379" s="2"/>
      <c r="AO379"/>
      <c r="AP379"/>
      <c r="AQ379" s="2"/>
      <c r="AR379" s="2"/>
      <c r="AS379" s="2"/>
      <c r="AT379" s="2"/>
      <c r="AU379" s="2"/>
      <c r="AV379" s="2"/>
      <c r="AW379" s="2"/>
      <c r="AX379" s="2"/>
      <c r="AY379" s="2"/>
      <c r="AZ379" s="2"/>
      <c r="BA379" s="2"/>
      <c r="BB379" s="2"/>
      <c r="BC379" s="2"/>
      <c r="BD379" s="2"/>
      <c r="BE379" s="2"/>
      <c r="BF379" s="2"/>
      <c r="BG379" s="2"/>
      <c r="BH379" s="2"/>
      <c r="BI379" s="2"/>
      <c r="BJ379" s="2"/>
      <c r="BK379" s="2"/>
      <c r="BL379" s="2"/>
      <c r="BM379" s="2"/>
      <c r="BN379" s="2"/>
      <c r="BO379" s="2"/>
      <c r="BP379" s="2"/>
      <c r="BQ379" s="2"/>
      <c r="BR379" s="2"/>
      <c r="BS379" s="2"/>
      <c r="BT379" s="2"/>
      <c r="BU379" s="2"/>
      <c r="BV379" s="2"/>
      <c r="BW379" s="2"/>
      <c r="BX379" s="2"/>
      <c r="BY379" s="2"/>
      <c r="BZ379" s="2"/>
      <c r="CA379" s="2"/>
      <c r="CB379" s="2"/>
      <c r="CC379" s="2"/>
      <c r="CD379" s="2"/>
      <c r="CE379" s="2"/>
      <c r="CF379" s="2"/>
      <c r="CG379" s="2"/>
      <c r="CH379" s="2"/>
      <c r="CI379" s="2"/>
      <c r="CJ379" s="2"/>
      <c r="CK379" s="2"/>
      <c r="CL379" s="2"/>
      <c r="CM379" s="2"/>
      <c r="CN379" s="2"/>
      <c r="CO379" s="2"/>
      <c r="CP379" s="2"/>
      <c r="CQ379" s="2"/>
      <c r="CR379" s="2"/>
      <c r="CS379" s="2"/>
      <c r="CT379" s="2"/>
      <c r="CU379" s="2"/>
      <c r="CV379" s="2"/>
      <c r="CW379" s="2"/>
      <c r="CX379" s="2"/>
      <c r="CY379" s="2"/>
      <c r="CZ379" s="2"/>
      <c r="DA379" s="2"/>
      <c r="DB379" s="2"/>
      <c r="DC379" s="2"/>
      <c r="DD379" s="2"/>
      <c r="DE379" s="2"/>
      <c r="DF379" s="2"/>
      <c r="DG379" s="2"/>
      <c r="DH379" s="2"/>
      <c r="DI379" s="2"/>
      <c r="DJ379" s="2"/>
      <c r="DK379" s="2"/>
      <c r="DL379" s="2"/>
      <c r="DM379" s="2"/>
      <c r="DN379" s="2"/>
      <c r="DO379" s="2"/>
      <c r="DP379" s="6">
        <v>1</v>
      </c>
      <c r="DQ379" s="268"/>
      <c r="DR379" s="268"/>
    </row>
    <row r="380" spans="2:122" s="1" customFormat="1" ht="15.75">
      <c r="B380" s="1644"/>
      <c r="C380" s="256"/>
      <c r="D380" s="1645"/>
      <c r="E380" s="1646"/>
      <c r="F380" s="1647"/>
      <c r="G380" s="1648"/>
      <c r="H380" s="1648"/>
      <c r="I380" s="1648"/>
      <c r="J380" s="1649"/>
      <c r="K380" s="1650"/>
      <c r="L380" s="1651"/>
      <c r="M380"/>
      <c r="N380" s="1644"/>
      <c r="O380" s="256"/>
      <c r="P380" s="1645"/>
      <c r="Q380" s="1646"/>
      <c r="R380" s="1647"/>
      <c r="S380" s="1647"/>
      <c r="T380" s="1647"/>
      <c r="U380" s="1648"/>
      <c r="V380" s="1649"/>
      <c r="W380" s="1650"/>
      <c r="X380" s="1651"/>
      <c r="Y380"/>
      <c r="Z380" s="1644"/>
      <c r="AA380" s="256"/>
      <c r="AB380" s="1645"/>
      <c r="AC380" s="1646"/>
      <c r="AD380" s="1647"/>
      <c r="AE380" s="1648"/>
      <c r="AF380" s="1648"/>
      <c r="AG380" s="1648"/>
      <c r="AH380" s="1649"/>
      <c r="AI380" s="1650"/>
      <c r="AJ380" s="1651"/>
      <c r="AK380"/>
      <c r="AL380"/>
      <c r="AM380" s="2"/>
      <c r="AN380" s="2"/>
      <c r="AO380"/>
      <c r="AP380"/>
      <c r="AQ380" s="2"/>
      <c r="AR380" s="2"/>
      <c r="AS380" s="2"/>
      <c r="AT380" s="2"/>
      <c r="AU380" s="2"/>
      <c r="AV380" s="2"/>
      <c r="AW380" s="2"/>
      <c r="AX380" s="2"/>
      <c r="AY380" s="2"/>
      <c r="AZ380" s="2"/>
      <c r="BA380" s="2"/>
      <c r="BB380" s="2"/>
      <c r="BC380" s="2"/>
      <c r="BD380" s="2"/>
      <c r="BE380" s="2"/>
      <c r="BF380" s="2"/>
      <c r="BG380" s="2"/>
      <c r="BH380" s="2"/>
      <c r="BI380" s="2"/>
      <c r="BJ380" s="2"/>
      <c r="BK380" s="2"/>
      <c r="BL380" s="2"/>
      <c r="BM380" s="2"/>
      <c r="BN380" s="2"/>
      <c r="BO380" s="2"/>
      <c r="BP380" s="2"/>
      <c r="BQ380" s="2"/>
      <c r="BR380" s="2"/>
      <c r="BS380" s="2"/>
      <c r="BT380" s="2"/>
      <c r="BU380" s="2"/>
      <c r="BV380" s="2"/>
      <c r="BW380" s="2"/>
      <c r="BX380" s="2"/>
      <c r="BY380" s="2"/>
      <c r="BZ380" s="2"/>
      <c r="CA380" s="2"/>
      <c r="CB380" s="2"/>
      <c r="CC380" s="2"/>
      <c r="CD380" s="2"/>
      <c r="CE380" s="2"/>
      <c r="CF380" s="2"/>
      <c r="CG380" s="2"/>
      <c r="CH380" s="2"/>
      <c r="CI380" s="2"/>
      <c r="CJ380" s="2"/>
      <c r="CK380" s="2"/>
      <c r="CL380" s="2"/>
      <c r="CM380" s="2"/>
      <c r="CN380" s="2"/>
      <c r="CO380" s="2"/>
      <c r="CP380" s="2"/>
      <c r="CQ380" s="2"/>
      <c r="CR380" s="2"/>
      <c r="CS380" s="2"/>
      <c r="CT380" s="2"/>
      <c r="CU380" s="2"/>
      <c r="CV380" s="2"/>
      <c r="CW380" s="2"/>
      <c r="CX380" s="2"/>
      <c r="CY380" s="2"/>
      <c r="CZ380" s="2"/>
      <c r="DA380" s="2"/>
      <c r="DB380" s="2"/>
      <c r="DC380" s="2"/>
      <c r="DD380" s="2"/>
      <c r="DE380" s="2"/>
      <c r="DF380" s="2"/>
      <c r="DG380" s="2"/>
      <c r="DH380" s="2"/>
      <c r="DI380" s="2"/>
      <c r="DJ380" s="2"/>
      <c r="DK380" s="2"/>
      <c r="DL380" s="2"/>
      <c r="DM380" s="2"/>
      <c r="DN380" s="2"/>
      <c r="DO380" s="2"/>
      <c r="DP380" s="6">
        <v>1</v>
      </c>
      <c r="DQ380" s="268"/>
      <c r="DR380" s="268"/>
    </row>
    <row r="381" spans="2:122" s="1" customFormat="1" ht="15.75">
      <c r="B381" s="1644"/>
      <c r="C381" s="256"/>
      <c r="D381" s="1652"/>
      <c r="E381" s="1652"/>
      <c r="F381" s="1645"/>
      <c r="G381" s="1648"/>
      <c r="H381" s="1648"/>
      <c r="I381" s="1648"/>
      <c r="J381" s="1649"/>
      <c r="K381" s="1650"/>
      <c r="L381" s="1653"/>
      <c r="M381"/>
      <c r="N381" s="1644"/>
      <c r="O381" s="256"/>
      <c r="P381" s="1652"/>
      <c r="Q381" s="1652"/>
      <c r="R381" s="1645"/>
      <c r="S381" s="1645"/>
      <c r="T381" s="1645"/>
      <c r="U381" s="1648"/>
      <c r="V381" s="1649"/>
      <c r="W381" s="1650"/>
      <c r="X381" s="1653"/>
      <c r="Y381"/>
      <c r="Z381" s="1644"/>
      <c r="AA381" s="256"/>
      <c r="AB381" s="1652"/>
      <c r="AC381" s="1652"/>
      <c r="AD381" s="1645"/>
      <c r="AE381" s="1648"/>
      <c r="AF381" s="1648"/>
      <c r="AG381" s="1648"/>
      <c r="AH381" s="1649"/>
      <c r="AI381" s="1650"/>
      <c r="AJ381" s="1653"/>
      <c r="AK381"/>
      <c r="AL381"/>
      <c r="AM381" s="2"/>
      <c r="AN381" s="2"/>
      <c r="AO381"/>
      <c r="AP381"/>
      <c r="AQ381" s="2"/>
      <c r="AR381" s="2"/>
      <c r="AS381" s="2"/>
      <c r="AT381" s="2"/>
      <c r="AU381" s="2"/>
      <c r="AV381" s="2"/>
      <c r="AW381" s="2"/>
      <c r="AX381" s="2"/>
      <c r="AY381" s="2"/>
      <c r="AZ381" s="2"/>
      <c r="BA381" s="2"/>
      <c r="BB381" s="2"/>
      <c r="BC381" s="2"/>
      <c r="BD381" s="2"/>
      <c r="BE381" s="2"/>
      <c r="BF381" s="2"/>
      <c r="BG381" s="2"/>
      <c r="BH381" s="2"/>
      <c r="BI381" s="2"/>
      <c r="BJ381" s="2"/>
      <c r="BK381" s="2"/>
      <c r="BL381" s="2"/>
      <c r="BM381" s="2"/>
      <c r="BN381" s="2"/>
      <c r="BO381" s="2"/>
      <c r="BP381" s="2"/>
      <c r="BQ381" s="2"/>
      <c r="BR381" s="2"/>
      <c r="BS381" s="2"/>
      <c r="BT381" s="2"/>
      <c r="BU381" s="2"/>
      <c r="BV381" s="2"/>
      <c r="BW381" s="2"/>
      <c r="BX381" s="2"/>
      <c r="BY381" s="2"/>
      <c r="BZ381" s="2"/>
      <c r="CA381" s="2"/>
      <c r="CB381" s="2"/>
      <c r="CC381" s="2"/>
      <c r="CD381" s="2"/>
      <c r="CE381" s="2"/>
      <c r="CF381" s="2"/>
      <c r="CG381" s="2"/>
      <c r="CH381" s="2"/>
      <c r="CI381" s="2"/>
      <c r="CJ381" s="2"/>
      <c r="CK381" s="2"/>
      <c r="CL381" s="2"/>
      <c r="CM381" s="2"/>
      <c r="CN381" s="2"/>
      <c r="CO381" s="2"/>
      <c r="CP381" s="2"/>
      <c r="CQ381" s="2"/>
      <c r="CR381" s="2"/>
      <c r="CS381" s="2"/>
      <c r="CT381" s="2"/>
      <c r="CU381" s="2"/>
      <c r="CV381" s="2"/>
      <c r="CW381" s="2"/>
      <c r="CX381" s="2"/>
      <c r="CY381" s="2"/>
      <c r="CZ381" s="2"/>
      <c r="DA381" s="2"/>
      <c r="DB381" s="2"/>
      <c r="DC381" s="2"/>
      <c r="DD381" s="2"/>
      <c r="DE381" s="2"/>
      <c r="DF381" s="2"/>
      <c r="DG381" s="2"/>
      <c r="DH381" s="2"/>
      <c r="DI381" s="2"/>
      <c r="DJ381" s="2"/>
      <c r="DK381" s="2"/>
      <c r="DL381" s="2"/>
      <c r="DM381" s="2"/>
      <c r="DN381" s="2"/>
      <c r="DO381" s="2"/>
      <c r="DP381" s="6">
        <v>1</v>
      </c>
      <c r="DQ381" s="268"/>
      <c r="DR381" s="268"/>
    </row>
    <row r="382" spans="2:122" s="1" customFormat="1" ht="15.75">
      <c r="B382" s="1644"/>
      <c r="C382" s="256"/>
      <c r="D382" s="1645"/>
      <c r="E382" s="1646"/>
      <c r="F382" s="1647"/>
      <c r="G382" s="1648"/>
      <c r="H382" s="1648"/>
      <c r="I382" s="1648"/>
      <c r="J382" s="1649"/>
      <c r="K382" s="1650"/>
      <c r="L382" s="1651"/>
      <c r="M382"/>
      <c r="N382" s="1644"/>
      <c r="O382" s="256"/>
      <c r="P382" s="1645"/>
      <c r="Q382" s="1646"/>
      <c r="R382" s="1647"/>
      <c r="S382" s="1647"/>
      <c r="T382" s="1647"/>
      <c r="U382" s="1648"/>
      <c r="V382" s="1649"/>
      <c r="W382" s="1650"/>
      <c r="X382" s="1651"/>
      <c r="Y382"/>
      <c r="Z382" s="1644"/>
      <c r="AA382" s="256"/>
      <c r="AB382" s="1645"/>
      <c r="AC382" s="1646"/>
      <c r="AD382" s="1647"/>
      <c r="AE382" s="1648"/>
      <c r="AF382" s="1648"/>
      <c r="AG382" s="1648"/>
      <c r="AH382" s="1649"/>
      <c r="AI382" s="1650"/>
      <c r="AJ382" s="1651"/>
      <c r="AK382"/>
      <c r="AL382"/>
      <c r="AM382" s="2"/>
      <c r="AN382" s="2"/>
      <c r="AO382"/>
      <c r="AP382"/>
      <c r="AQ382" s="2"/>
      <c r="AR382" s="2"/>
      <c r="AS382" s="2"/>
      <c r="AT382" s="2"/>
      <c r="AU382" s="2"/>
      <c r="AV382" s="2"/>
      <c r="AW382" s="2"/>
      <c r="AX382" s="2"/>
      <c r="AY382" s="2"/>
      <c r="AZ382" s="2"/>
      <c r="BA382" s="2"/>
      <c r="BB382" s="2"/>
      <c r="BC382" s="2"/>
      <c r="BD382" s="2"/>
      <c r="BE382" s="2"/>
      <c r="BF382" s="2"/>
      <c r="BG382" s="2"/>
      <c r="BH382" s="2"/>
      <c r="BI382" s="2"/>
      <c r="BJ382" s="2"/>
      <c r="BK382" s="2"/>
      <c r="BL382" s="2"/>
      <c r="BM382" s="2"/>
      <c r="BN382" s="2"/>
      <c r="BO382" s="2"/>
      <c r="BP382" s="2"/>
      <c r="BQ382" s="2"/>
      <c r="BR382" s="2"/>
      <c r="BS382" s="2"/>
      <c r="BT382" s="2"/>
      <c r="BU382" s="2"/>
      <c r="BV382" s="2"/>
      <c r="BW382" s="2"/>
      <c r="BX382" s="2"/>
      <c r="BY382" s="2"/>
      <c r="BZ382" s="2"/>
      <c r="CA382" s="2"/>
      <c r="CB382" s="2"/>
      <c r="CC382" s="2"/>
      <c r="CD382" s="2"/>
      <c r="CE382" s="2"/>
      <c r="CF382" s="2"/>
      <c r="CG382" s="2"/>
      <c r="CH382" s="2"/>
      <c r="CI382" s="2"/>
      <c r="CJ382" s="2"/>
      <c r="CK382" s="2"/>
      <c r="CL382" s="2"/>
      <c r="CM382" s="2"/>
      <c r="CN382" s="2"/>
      <c r="CO382" s="2"/>
      <c r="CP382" s="2"/>
      <c r="CQ382" s="2"/>
      <c r="CR382" s="2"/>
      <c r="CS382" s="2"/>
      <c r="CT382" s="2"/>
      <c r="CU382" s="2"/>
      <c r="CV382" s="2"/>
      <c r="CW382" s="2"/>
      <c r="CX382" s="2"/>
      <c r="CY382" s="2"/>
      <c r="CZ382" s="2"/>
      <c r="DA382" s="2"/>
      <c r="DB382" s="2"/>
      <c r="DC382" s="2"/>
      <c r="DD382" s="2"/>
      <c r="DE382" s="2"/>
      <c r="DF382" s="2"/>
      <c r="DG382" s="2"/>
      <c r="DH382" s="2"/>
      <c r="DI382" s="2"/>
      <c r="DJ382" s="2"/>
      <c r="DK382" s="2"/>
      <c r="DL382" s="2"/>
      <c r="DM382" s="2"/>
      <c r="DN382" s="2"/>
      <c r="DO382" s="2"/>
      <c r="DP382" s="6">
        <v>1</v>
      </c>
      <c r="DQ382" s="268"/>
      <c r="DR382" s="268"/>
    </row>
    <row r="383" spans="2:122" s="1" customFormat="1" ht="15.75">
      <c r="B383" s="1644"/>
      <c r="C383" s="256"/>
      <c r="D383" s="1652"/>
      <c r="E383" s="1652"/>
      <c r="F383" s="1645"/>
      <c r="G383" s="1648"/>
      <c r="H383" s="1648"/>
      <c r="I383" s="1648"/>
      <c r="J383" s="1649"/>
      <c r="K383" s="1650"/>
      <c r="L383" s="1653"/>
      <c r="M383"/>
      <c r="N383" s="1644"/>
      <c r="O383" s="256"/>
      <c r="P383" s="1652"/>
      <c r="Q383" s="1652"/>
      <c r="R383" s="1645"/>
      <c r="S383" s="1645"/>
      <c r="T383" s="1645"/>
      <c r="U383" s="1648"/>
      <c r="V383" s="1649"/>
      <c r="W383" s="1650"/>
      <c r="X383" s="1653"/>
      <c r="Y383"/>
      <c r="Z383" s="1644"/>
      <c r="AA383" s="256"/>
      <c r="AB383" s="1652"/>
      <c r="AC383" s="1652"/>
      <c r="AD383" s="1645"/>
      <c r="AE383" s="1648"/>
      <c r="AF383" s="1648"/>
      <c r="AG383" s="1648"/>
      <c r="AH383" s="1649"/>
      <c r="AI383" s="1650"/>
      <c r="AJ383" s="1653"/>
      <c r="AK383"/>
      <c r="AL383"/>
      <c r="AM383" s="2"/>
      <c r="AN383" s="2"/>
      <c r="AO383"/>
      <c r="AP383"/>
      <c r="AQ383" s="2"/>
      <c r="AR383" s="2"/>
      <c r="AS383" s="2"/>
      <c r="AT383" s="2"/>
      <c r="AU383" s="2"/>
      <c r="AV383" s="2"/>
      <c r="AW383" s="2"/>
      <c r="AX383" s="2"/>
      <c r="AY383" s="2"/>
      <c r="AZ383" s="2"/>
      <c r="BA383" s="2"/>
      <c r="BB383" s="2"/>
      <c r="BC383" s="2"/>
      <c r="BD383" s="2"/>
      <c r="BE383" s="2"/>
      <c r="BF383" s="2"/>
      <c r="BG383" s="2"/>
      <c r="BH383" s="2"/>
      <c r="BI383" s="2"/>
      <c r="BJ383" s="2"/>
      <c r="BK383" s="2"/>
      <c r="BL383" s="2"/>
      <c r="BM383" s="2"/>
      <c r="BN383" s="2"/>
      <c r="BO383" s="2"/>
      <c r="BP383" s="2"/>
      <c r="BQ383" s="2"/>
      <c r="BR383" s="2"/>
      <c r="BS383" s="2"/>
      <c r="BT383" s="2"/>
      <c r="BU383" s="2"/>
      <c r="BV383" s="2"/>
      <c r="BW383" s="2"/>
      <c r="BX383" s="2"/>
      <c r="BY383" s="2"/>
      <c r="BZ383" s="2"/>
      <c r="CA383" s="2"/>
      <c r="CB383" s="2"/>
      <c r="CC383" s="2"/>
      <c r="CD383" s="2"/>
      <c r="CE383" s="2"/>
      <c r="CF383" s="2"/>
      <c r="CG383" s="2"/>
      <c r="CH383" s="2"/>
      <c r="CI383" s="2"/>
      <c r="CJ383" s="2"/>
      <c r="CK383" s="2"/>
      <c r="CL383" s="2"/>
      <c r="CM383" s="2"/>
      <c r="CN383" s="2"/>
      <c r="CO383" s="2"/>
      <c r="CP383" s="2"/>
      <c r="CQ383" s="2"/>
      <c r="CR383" s="2"/>
      <c r="CS383" s="2"/>
      <c r="CT383" s="2"/>
      <c r="CU383" s="2"/>
      <c r="CV383" s="2"/>
      <c r="CW383" s="2"/>
      <c r="CX383" s="2"/>
      <c r="CY383" s="2"/>
      <c r="CZ383" s="2"/>
      <c r="DA383" s="2"/>
      <c r="DB383" s="2"/>
      <c r="DC383" s="2"/>
      <c r="DD383" s="2"/>
      <c r="DE383" s="2"/>
      <c r="DF383" s="2"/>
      <c r="DG383" s="2"/>
      <c r="DH383" s="2"/>
      <c r="DI383" s="2"/>
      <c r="DJ383" s="2"/>
      <c r="DK383" s="2"/>
      <c r="DL383" s="2"/>
      <c r="DM383" s="2"/>
      <c r="DN383" s="2"/>
      <c r="DO383" s="2"/>
      <c r="DP383" s="6">
        <v>1</v>
      </c>
      <c r="DQ383" s="268"/>
      <c r="DR383" s="268"/>
    </row>
    <row r="384" spans="2:122" s="1" customFormat="1" ht="15.75">
      <c r="B384" s="1644"/>
      <c r="C384" s="256"/>
      <c r="D384" s="1645"/>
      <c r="E384" s="1646"/>
      <c r="F384" s="1647"/>
      <c r="G384" s="1648"/>
      <c r="H384" s="1648"/>
      <c r="I384" s="1648"/>
      <c r="J384" s="1649"/>
      <c r="K384" s="1650"/>
      <c r="L384" s="1651"/>
      <c r="M384"/>
      <c r="N384" s="1644"/>
      <c r="O384" s="256"/>
      <c r="P384" s="1645"/>
      <c r="Q384" s="1646"/>
      <c r="R384" s="1647"/>
      <c r="S384" s="1647"/>
      <c r="T384" s="1647"/>
      <c r="U384" s="1648"/>
      <c r="V384" s="1649"/>
      <c r="W384" s="1650"/>
      <c r="X384" s="1651"/>
      <c r="Y384"/>
      <c r="Z384" s="1644"/>
      <c r="AA384" s="256"/>
      <c r="AB384" s="1645"/>
      <c r="AC384" s="1646"/>
      <c r="AD384" s="1647"/>
      <c r="AE384" s="1648"/>
      <c r="AF384" s="1648"/>
      <c r="AG384" s="1648"/>
      <c r="AH384" s="1649"/>
      <c r="AI384" s="1650"/>
      <c r="AJ384" s="1651"/>
      <c r="AK384"/>
      <c r="AL384"/>
      <c r="AM384" s="2"/>
      <c r="AN384" s="2"/>
      <c r="AO384"/>
      <c r="AP384"/>
      <c r="AQ384" s="2"/>
      <c r="AR384" s="2"/>
      <c r="AS384" s="2"/>
      <c r="AT384" s="2"/>
      <c r="AU384" s="2"/>
      <c r="AV384" s="2"/>
      <c r="AW384" s="2"/>
      <c r="AX384" s="2"/>
      <c r="AY384" s="2"/>
      <c r="AZ384" s="2"/>
      <c r="BA384" s="2"/>
      <c r="BB384" s="2"/>
      <c r="BC384" s="2"/>
      <c r="BD384" s="2"/>
      <c r="BE384" s="2"/>
      <c r="BF384" s="2"/>
      <c r="BG384" s="2"/>
      <c r="BH384" s="2"/>
      <c r="BI384" s="2"/>
      <c r="BJ384" s="2"/>
      <c r="BK384" s="2"/>
      <c r="BL384" s="2"/>
      <c r="BM384" s="2"/>
      <c r="BN384" s="2"/>
      <c r="BO384" s="2"/>
      <c r="BP384" s="2"/>
      <c r="BQ384" s="2"/>
      <c r="BR384" s="2"/>
      <c r="BS384" s="2"/>
      <c r="BT384" s="2"/>
      <c r="BU384" s="2"/>
      <c r="BV384" s="2"/>
      <c r="BW384" s="2"/>
      <c r="BX384" s="2"/>
      <c r="BY384" s="2"/>
      <c r="BZ384" s="2"/>
      <c r="CA384" s="2"/>
      <c r="CB384" s="2"/>
      <c r="CC384" s="2"/>
      <c r="CD384" s="2"/>
      <c r="CE384" s="2"/>
      <c r="CF384" s="2"/>
      <c r="CG384" s="2"/>
      <c r="CH384" s="2"/>
      <c r="CI384" s="2"/>
      <c r="CJ384" s="2"/>
      <c r="CK384" s="2"/>
      <c r="CL384" s="2"/>
      <c r="CM384" s="2"/>
      <c r="CN384" s="2"/>
      <c r="CO384" s="2"/>
      <c r="CP384" s="2"/>
      <c r="CQ384" s="2"/>
      <c r="CR384" s="2"/>
      <c r="CS384" s="2"/>
      <c r="CT384" s="2"/>
      <c r="CU384" s="2"/>
      <c r="CV384" s="2"/>
      <c r="CW384" s="2"/>
      <c r="CX384" s="2"/>
      <c r="CY384" s="2"/>
      <c r="CZ384" s="2"/>
      <c r="DA384" s="2"/>
      <c r="DB384" s="2"/>
      <c r="DC384" s="2"/>
      <c r="DD384" s="2"/>
      <c r="DE384" s="2"/>
      <c r="DF384" s="2"/>
      <c r="DG384" s="2"/>
      <c r="DH384" s="2"/>
      <c r="DI384" s="2"/>
      <c r="DJ384" s="2"/>
      <c r="DK384" s="2"/>
      <c r="DL384" s="2"/>
      <c r="DM384" s="2"/>
      <c r="DN384" s="2"/>
      <c r="DO384" s="2"/>
      <c r="DP384" s="6">
        <v>1</v>
      </c>
      <c r="DQ384" s="268"/>
      <c r="DR384" s="268"/>
    </row>
    <row r="385" spans="2:122" s="1" customFormat="1" ht="15.75">
      <c r="B385" s="1644"/>
      <c r="C385" s="256"/>
      <c r="D385" s="1652"/>
      <c r="E385" s="1652"/>
      <c r="F385" s="1645"/>
      <c r="G385" s="1648"/>
      <c r="H385" s="1648"/>
      <c r="I385" s="1648"/>
      <c r="J385" s="1649"/>
      <c r="K385" s="1650"/>
      <c r="L385" s="1653"/>
      <c r="M385"/>
      <c r="N385" s="1644"/>
      <c r="O385" s="256"/>
      <c r="P385" s="1652"/>
      <c r="Q385" s="1652"/>
      <c r="R385" s="1645"/>
      <c r="S385" s="1645"/>
      <c r="T385" s="1645"/>
      <c r="U385" s="1648"/>
      <c r="V385" s="1649"/>
      <c r="W385" s="1650"/>
      <c r="X385" s="1653"/>
      <c r="Y385"/>
      <c r="Z385" s="1644"/>
      <c r="AA385" s="256"/>
      <c r="AB385" s="1652"/>
      <c r="AC385" s="1652"/>
      <c r="AD385" s="1645"/>
      <c r="AE385" s="1648"/>
      <c r="AF385" s="1648"/>
      <c r="AG385" s="1648"/>
      <c r="AH385" s="1649"/>
      <c r="AI385" s="1650"/>
      <c r="AJ385" s="1653"/>
      <c r="AK385"/>
      <c r="AL385"/>
      <c r="AM385" s="2"/>
      <c r="AN385" s="2"/>
      <c r="AO385"/>
      <c r="AP385"/>
      <c r="AQ385" s="2"/>
      <c r="AR385" s="2"/>
      <c r="AS385" s="2"/>
      <c r="AT385" s="2"/>
      <c r="AU385" s="2"/>
      <c r="AV385" s="2"/>
      <c r="AW385" s="2"/>
      <c r="AX385" s="2"/>
      <c r="AY385" s="2"/>
      <c r="AZ385" s="2"/>
      <c r="BA385" s="2"/>
      <c r="BB385" s="2"/>
      <c r="BC385" s="2"/>
      <c r="BD385" s="2"/>
      <c r="BE385" s="2"/>
      <c r="BF385" s="2"/>
      <c r="BG385" s="2"/>
      <c r="BH385" s="2"/>
      <c r="BI385" s="2"/>
      <c r="BJ385" s="2"/>
      <c r="BK385" s="2"/>
      <c r="BL385" s="2"/>
      <c r="BM385" s="2"/>
      <c r="BN385" s="2"/>
      <c r="BO385" s="2"/>
      <c r="BP385" s="2"/>
      <c r="BQ385" s="2"/>
      <c r="BR385" s="2"/>
      <c r="BS385" s="2"/>
      <c r="BT385" s="2"/>
      <c r="BU385" s="2"/>
      <c r="BV385" s="2"/>
      <c r="BW385" s="2"/>
      <c r="BX385" s="2"/>
      <c r="BY385" s="2"/>
      <c r="BZ385" s="2"/>
      <c r="CA385" s="2"/>
      <c r="CB385" s="2"/>
      <c r="CC385" s="2"/>
      <c r="CD385" s="2"/>
      <c r="CE385" s="2"/>
      <c r="CF385" s="2"/>
      <c r="CG385" s="2"/>
      <c r="CH385" s="2"/>
      <c r="CI385" s="2"/>
      <c r="CJ385" s="2"/>
      <c r="CK385" s="2"/>
      <c r="CL385" s="2"/>
      <c r="CM385" s="2"/>
      <c r="CN385" s="2"/>
      <c r="CO385" s="2"/>
      <c r="CP385" s="2"/>
      <c r="CQ385" s="2"/>
      <c r="CR385" s="2"/>
      <c r="CS385" s="2"/>
      <c r="CT385" s="2"/>
      <c r="CU385" s="2"/>
      <c r="CV385" s="2"/>
      <c r="CW385" s="2"/>
      <c r="CX385" s="2"/>
      <c r="CY385" s="2"/>
      <c r="CZ385" s="2"/>
      <c r="DA385" s="2"/>
      <c r="DB385" s="2"/>
      <c r="DC385" s="2"/>
      <c r="DD385" s="2"/>
      <c r="DE385" s="2"/>
      <c r="DF385" s="2"/>
      <c r="DG385" s="2"/>
      <c r="DH385" s="2"/>
      <c r="DI385" s="2"/>
      <c r="DJ385" s="2"/>
      <c r="DK385" s="2"/>
      <c r="DL385" s="2"/>
      <c r="DM385" s="2"/>
      <c r="DN385" s="2"/>
      <c r="DO385" s="2"/>
      <c r="DP385" s="6">
        <v>1</v>
      </c>
      <c r="DQ385" s="268"/>
      <c r="DR385" s="268"/>
    </row>
    <row r="386" spans="2:122" s="1" customFormat="1" ht="15.75">
      <c r="B386" s="1644"/>
      <c r="C386" s="256"/>
      <c r="D386" s="1645"/>
      <c r="E386" s="1646"/>
      <c r="F386" s="1647"/>
      <c r="G386" s="1648"/>
      <c r="H386" s="1648"/>
      <c r="I386" s="1648"/>
      <c r="J386" s="1649"/>
      <c r="K386" s="1650"/>
      <c r="L386" s="1651"/>
      <c r="M386"/>
      <c r="N386" s="1644"/>
      <c r="O386" s="256"/>
      <c r="P386" s="1645"/>
      <c r="Q386" s="1646"/>
      <c r="R386" s="1647"/>
      <c r="S386" s="1647"/>
      <c r="T386" s="1647"/>
      <c r="U386" s="1648"/>
      <c r="V386" s="1649"/>
      <c r="W386" s="1650"/>
      <c r="X386" s="1651"/>
      <c r="Y386"/>
      <c r="Z386" s="1644"/>
      <c r="AA386" s="256"/>
      <c r="AB386" s="1645"/>
      <c r="AC386" s="1646"/>
      <c r="AD386" s="1647"/>
      <c r="AE386" s="1648"/>
      <c r="AF386" s="1648"/>
      <c r="AG386" s="1648"/>
      <c r="AH386" s="1649"/>
      <c r="AI386" s="1650"/>
      <c r="AJ386" s="1651"/>
      <c r="AK386"/>
      <c r="AL386"/>
      <c r="AM386" s="2"/>
      <c r="AN386" s="2"/>
      <c r="AO386"/>
      <c r="AP386"/>
      <c r="AQ386" s="2"/>
      <c r="AR386" s="2"/>
      <c r="AS386" s="2"/>
      <c r="AT386" s="2"/>
      <c r="AU386" s="2"/>
      <c r="AV386" s="2"/>
      <c r="AW386" s="2"/>
      <c r="AX386" s="2"/>
      <c r="AY386" s="2"/>
      <c r="AZ386" s="2"/>
      <c r="BA386" s="2"/>
      <c r="BB386" s="2"/>
      <c r="BC386" s="2"/>
      <c r="BD386" s="2"/>
      <c r="BE386" s="2"/>
      <c r="BF386" s="2"/>
      <c r="BG386" s="2"/>
      <c r="BH386" s="2"/>
      <c r="BI386" s="2"/>
      <c r="BJ386" s="2"/>
      <c r="BK386" s="2"/>
      <c r="BL386" s="2"/>
      <c r="BM386" s="2"/>
      <c r="BN386" s="2"/>
      <c r="BO386" s="2"/>
      <c r="BP386" s="2"/>
      <c r="BQ386" s="2"/>
      <c r="BR386" s="2"/>
      <c r="BS386" s="2"/>
      <c r="BT386" s="2"/>
      <c r="BU386" s="2"/>
      <c r="BV386" s="2"/>
      <c r="BW386" s="2"/>
      <c r="BX386" s="2"/>
      <c r="BY386" s="2"/>
      <c r="BZ386" s="2"/>
      <c r="CA386" s="2"/>
      <c r="CB386" s="2"/>
      <c r="CC386" s="2"/>
      <c r="CD386" s="2"/>
      <c r="CE386" s="2"/>
      <c r="CF386" s="2"/>
      <c r="CG386" s="2"/>
      <c r="CH386" s="2"/>
      <c r="CI386" s="2"/>
      <c r="CJ386" s="2"/>
      <c r="CK386" s="2"/>
      <c r="CL386" s="2"/>
      <c r="CM386" s="2"/>
      <c r="CN386" s="2"/>
      <c r="CO386" s="2"/>
      <c r="CP386" s="2"/>
      <c r="CQ386" s="2"/>
      <c r="CR386" s="2"/>
      <c r="CS386" s="2"/>
      <c r="CT386" s="2"/>
      <c r="CU386" s="2"/>
      <c r="CV386" s="2"/>
      <c r="CW386" s="2"/>
      <c r="CX386" s="2"/>
      <c r="CY386" s="2"/>
      <c r="CZ386" s="2"/>
      <c r="DA386" s="2"/>
      <c r="DB386" s="2"/>
      <c r="DC386" s="2"/>
      <c r="DD386" s="2"/>
      <c r="DE386" s="2"/>
      <c r="DF386" s="2"/>
      <c r="DG386" s="2"/>
      <c r="DH386" s="2"/>
      <c r="DI386" s="2"/>
      <c r="DJ386" s="2"/>
      <c r="DK386" s="2"/>
      <c r="DL386" s="2"/>
      <c r="DM386" s="2"/>
      <c r="DN386" s="2"/>
      <c r="DO386" s="2"/>
      <c r="DP386" s="6">
        <v>1</v>
      </c>
      <c r="DQ386" s="268"/>
      <c r="DR386" s="268"/>
    </row>
    <row r="387" spans="2:122" s="1" customFormat="1" ht="15.75">
      <c r="B387" s="1644"/>
      <c r="C387" s="256"/>
      <c r="D387" s="1652"/>
      <c r="E387" s="1652"/>
      <c r="F387" s="1645"/>
      <c r="G387" s="1648"/>
      <c r="H387" s="1648"/>
      <c r="I387" s="1648"/>
      <c r="J387" s="1649"/>
      <c r="K387" s="1650"/>
      <c r="L387" s="1653"/>
      <c r="M387"/>
      <c r="N387" s="1644"/>
      <c r="O387" s="256"/>
      <c r="P387" s="1652"/>
      <c r="Q387" s="1652"/>
      <c r="R387" s="1645"/>
      <c r="S387" s="1645"/>
      <c r="T387" s="1645"/>
      <c r="U387" s="1648"/>
      <c r="V387" s="1649"/>
      <c r="W387" s="1650"/>
      <c r="X387" s="1653"/>
      <c r="Y387"/>
      <c r="Z387" s="1644"/>
      <c r="AA387" s="256"/>
      <c r="AB387" s="1652"/>
      <c r="AC387" s="1652"/>
      <c r="AD387" s="1645"/>
      <c r="AE387" s="1648"/>
      <c r="AF387" s="1648"/>
      <c r="AG387" s="1648"/>
      <c r="AH387" s="1649"/>
      <c r="AI387" s="1650"/>
      <c r="AJ387" s="1653"/>
      <c r="AK387"/>
      <c r="AL387"/>
      <c r="AM387" s="2"/>
      <c r="AN387" s="2"/>
      <c r="AO387"/>
      <c r="AP387"/>
      <c r="AQ387" s="2"/>
      <c r="AR387" s="2"/>
      <c r="AS387" s="2"/>
      <c r="AT387" s="2"/>
      <c r="AU387" s="2"/>
      <c r="AV387" s="2"/>
      <c r="AW387" s="2"/>
      <c r="AX387" s="2"/>
      <c r="AY387" s="2"/>
      <c r="AZ387" s="2"/>
      <c r="BA387" s="2"/>
      <c r="BB387" s="2"/>
      <c r="BC387" s="2"/>
      <c r="BD387" s="2"/>
      <c r="BE387" s="2"/>
      <c r="BF387" s="2"/>
      <c r="BG387" s="2"/>
      <c r="BH387" s="2"/>
      <c r="BI387" s="2"/>
      <c r="BJ387" s="2"/>
      <c r="BK387" s="2"/>
      <c r="BL387" s="2"/>
      <c r="BM387" s="2"/>
      <c r="BN387" s="2"/>
      <c r="BO387" s="2"/>
      <c r="BP387" s="2"/>
      <c r="BQ387" s="2"/>
      <c r="BR387" s="2"/>
      <c r="BS387" s="2"/>
      <c r="BT387" s="2"/>
      <c r="BU387" s="2"/>
      <c r="BV387" s="2"/>
      <c r="BW387" s="2"/>
      <c r="BX387" s="2"/>
      <c r="BY387" s="2"/>
      <c r="BZ387" s="2"/>
      <c r="CA387" s="2"/>
      <c r="CB387" s="2"/>
      <c r="CC387" s="2"/>
      <c r="CD387" s="2"/>
      <c r="CE387" s="2"/>
      <c r="CF387" s="2"/>
      <c r="CG387" s="2"/>
      <c r="CH387" s="2"/>
      <c r="CI387" s="2"/>
      <c r="CJ387" s="2"/>
      <c r="CK387" s="2"/>
      <c r="CL387" s="2"/>
      <c r="CM387" s="2"/>
      <c r="CN387" s="2"/>
      <c r="CO387" s="2"/>
      <c r="CP387" s="2"/>
      <c r="CQ387" s="2"/>
      <c r="CR387" s="2"/>
      <c r="CS387" s="2"/>
      <c r="CT387" s="2"/>
      <c r="CU387" s="2"/>
      <c r="CV387" s="2"/>
      <c r="CW387" s="2"/>
      <c r="CX387" s="2"/>
      <c r="CY387" s="2"/>
      <c r="CZ387" s="2"/>
      <c r="DA387" s="2"/>
      <c r="DB387" s="2"/>
      <c r="DC387" s="2"/>
      <c r="DD387" s="2"/>
      <c r="DE387" s="2"/>
      <c r="DF387" s="2"/>
      <c r="DG387" s="2"/>
      <c r="DH387" s="2"/>
      <c r="DI387" s="2"/>
      <c r="DJ387" s="2"/>
      <c r="DK387" s="2"/>
      <c r="DL387" s="2"/>
      <c r="DM387" s="2"/>
      <c r="DN387" s="2"/>
      <c r="DO387" s="2"/>
      <c r="DP387" s="6">
        <v>1</v>
      </c>
      <c r="DQ387" s="268"/>
      <c r="DR387" s="268"/>
    </row>
    <row r="388" spans="2:122" s="1" customFormat="1" ht="15.75">
      <c r="B388" s="1644"/>
      <c r="C388" s="256"/>
      <c r="D388" s="1645"/>
      <c r="E388" s="1646"/>
      <c r="F388" s="1647"/>
      <c r="G388" s="1648"/>
      <c r="H388" s="1648"/>
      <c r="I388" s="1648"/>
      <c r="J388" s="1649"/>
      <c r="K388" s="1650"/>
      <c r="L388" s="1651"/>
      <c r="M388"/>
      <c r="N388" s="1644"/>
      <c r="O388" s="256"/>
      <c r="P388" s="1645"/>
      <c r="Q388" s="1646"/>
      <c r="R388" s="1647"/>
      <c r="S388" s="1647"/>
      <c r="T388" s="1647"/>
      <c r="U388" s="1648"/>
      <c r="V388" s="1649"/>
      <c r="W388" s="1650"/>
      <c r="X388" s="1651"/>
      <c r="Y388"/>
      <c r="Z388" s="1644"/>
      <c r="AA388" s="256"/>
      <c r="AB388" s="1645"/>
      <c r="AC388" s="1646"/>
      <c r="AD388" s="1647"/>
      <c r="AE388" s="1648"/>
      <c r="AF388" s="1648"/>
      <c r="AG388" s="1648"/>
      <c r="AH388" s="1649"/>
      <c r="AI388" s="1650"/>
      <c r="AJ388" s="1651"/>
      <c r="AK388"/>
      <c r="AL388"/>
      <c r="AM388" s="2"/>
      <c r="AN388" s="2"/>
      <c r="AO388"/>
      <c r="AP388"/>
      <c r="AQ388" s="2"/>
      <c r="AR388" s="2"/>
      <c r="AS388" s="2"/>
      <c r="AT388" s="2"/>
      <c r="AU388" s="2"/>
      <c r="AV388" s="2"/>
      <c r="AW388" s="2"/>
      <c r="AX388" s="2"/>
      <c r="AY388" s="2"/>
      <c r="AZ388" s="2"/>
      <c r="BA388" s="2"/>
      <c r="BB388" s="2"/>
      <c r="BC388" s="2"/>
      <c r="BD388" s="2"/>
      <c r="BE388" s="2"/>
      <c r="BF388" s="2"/>
      <c r="BG388" s="2"/>
      <c r="BH388" s="2"/>
      <c r="BI388" s="2"/>
      <c r="BJ388" s="2"/>
      <c r="BK388" s="2"/>
      <c r="BL388" s="2"/>
      <c r="BM388" s="2"/>
      <c r="BN388" s="2"/>
      <c r="BO388" s="2"/>
      <c r="BP388" s="2"/>
      <c r="BQ388" s="2"/>
      <c r="BR388" s="2"/>
      <c r="BS388" s="2"/>
      <c r="BT388" s="2"/>
      <c r="BU388" s="2"/>
      <c r="BV388" s="2"/>
      <c r="BW388" s="2"/>
      <c r="BX388" s="2"/>
      <c r="BY388" s="2"/>
      <c r="BZ388" s="2"/>
      <c r="CA388" s="2"/>
      <c r="CB388" s="2"/>
      <c r="CC388" s="2"/>
      <c r="CD388" s="2"/>
      <c r="CE388" s="2"/>
      <c r="CF388" s="2"/>
      <c r="CG388" s="2"/>
      <c r="CH388" s="2"/>
      <c r="CI388" s="2"/>
      <c r="CJ388" s="2"/>
      <c r="CK388" s="2"/>
      <c r="CL388" s="2"/>
      <c r="CM388" s="2"/>
      <c r="CN388" s="2"/>
      <c r="CO388" s="2"/>
      <c r="CP388" s="2"/>
      <c r="CQ388" s="2"/>
      <c r="CR388" s="2"/>
      <c r="CS388" s="2"/>
      <c r="CT388" s="2"/>
      <c r="CU388" s="2"/>
      <c r="CV388" s="2"/>
      <c r="CW388" s="2"/>
      <c r="CX388" s="2"/>
      <c r="CY388" s="2"/>
      <c r="CZ388" s="2"/>
      <c r="DA388" s="2"/>
      <c r="DB388" s="2"/>
      <c r="DC388" s="2"/>
      <c r="DD388" s="2"/>
      <c r="DE388" s="2"/>
      <c r="DF388" s="2"/>
      <c r="DG388" s="2"/>
      <c r="DH388" s="2"/>
      <c r="DI388" s="2"/>
      <c r="DJ388" s="2"/>
      <c r="DK388" s="2"/>
      <c r="DL388" s="2"/>
      <c r="DM388" s="2"/>
      <c r="DN388" s="2"/>
      <c r="DO388" s="2"/>
      <c r="DP388" s="6">
        <v>1</v>
      </c>
      <c r="DQ388" s="268"/>
      <c r="DR388" s="268"/>
    </row>
    <row r="389" spans="2:122" s="1" customFormat="1" ht="15.75">
      <c r="B389" s="1644"/>
      <c r="C389" s="256"/>
      <c r="D389" s="1652"/>
      <c r="E389" s="1652"/>
      <c r="F389" s="1645"/>
      <c r="G389" s="1648"/>
      <c r="H389" s="1648"/>
      <c r="I389" s="1648"/>
      <c r="J389" s="1649"/>
      <c r="K389" s="1650"/>
      <c r="L389" s="1653"/>
      <c r="M389"/>
      <c r="N389" s="1644"/>
      <c r="O389" s="256"/>
      <c r="P389" s="1652"/>
      <c r="Q389" s="1652"/>
      <c r="R389" s="1645"/>
      <c r="S389" s="1645"/>
      <c r="T389" s="1645"/>
      <c r="U389" s="1648"/>
      <c r="V389" s="1649"/>
      <c r="W389" s="1650"/>
      <c r="X389" s="1653"/>
      <c r="Y389"/>
      <c r="Z389" s="1644"/>
      <c r="AA389" s="256"/>
      <c r="AB389" s="1652"/>
      <c r="AC389" s="1652"/>
      <c r="AD389" s="1645"/>
      <c r="AE389" s="1648"/>
      <c r="AF389" s="1648"/>
      <c r="AG389" s="1648"/>
      <c r="AH389" s="1649"/>
      <c r="AI389" s="1650"/>
      <c r="AJ389" s="1653"/>
      <c r="AK389"/>
      <c r="AL389"/>
      <c r="AM389" s="2"/>
      <c r="AN389" s="2"/>
      <c r="AO389"/>
      <c r="AP389"/>
      <c r="AQ389" s="2"/>
      <c r="AR389" s="2"/>
      <c r="AS389" s="2"/>
      <c r="AT389" s="2"/>
      <c r="AU389" s="2"/>
      <c r="AV389" s="2"/>
      <c r="AW389" s="2"/>
      <c r="AX389" s="2"/>
      <c r="AY389" s="2"/>
      <c r="AZ389" s="2"/>
      <c r="BA389" s="2"/>
      <c r="BB389" s="2"/>
      <c r="BC389" s="2"/>
      <c r="BD389" s="2"/>
      <c r="BE389" s="2"/>
      <c r="BF389" s="2"/>
      <c r="BG389" s="2"/>
      <c r="BH389" s="2"/>
      <c r="BI389" s="2"/>
      <c r="BJ389" s="2"/>
      <c r="BK389" s="2"/>
      <c r="BL389" s="2"/>
      <c r="BM389" s="2"/>
      <c r="BN389" s="2"/>
      <c r="BO389" s="2"/>
      <c r="BP389" s="2"/>
      <c r="BQ389" s="2"/>
      <c r="BR389" s="2"/>
      <c r="BS389" s="2"/>
      <c r="BT389" s="2"/>
      <c r="BU389" s="2"/>
      <c r="BV389" s="2"/>
      <c r="BW389" s="2"/>
      <c r="BX389" s="2"/>
      <c r="BY389" s="2"/>
      <c r="BZ389" s="2"/>
      <c r="CA389" s="2"/>
      <c r="CB389" s="2"/>
      <c r="CC389" s="2"/>
      <c r="CD389" s="2"/>
      <c r="CE389" s="2"/>
      <c r="CF389" s="2"/>
      <c r="CG389" s="2"/>
      <c r="CH389" s="2"/>
      <c r="CI389" s="2"/>
      <c r="CJ389" s="2"/>
      <c r="CK389" s="2"/>
      <c r="CL389" s="2"/>
      <c r="CM389" s="2"/>
      <c r="CN389" s="2"/>
      <c r="CO389" s="2"/>
      <c r="CP389" s="2"/>
      <c r="CQ389" s="2"/>
      <c r="CR389" s="2"/>
      <c r="CS389" s="2"/>
      <c r="CT389" s="2"/>
      <c r="CU389" s="2"/>
      <c r="CV389" s="2"/>
      <c r="CW389" s="2"/>
      <c r="CX389" s="2"/>
      <c r="CY389" s="2"/>
      <c r="CZ389" s="2"/>
      <c r="DA389" s="2"/>
      <c r="DB389" s="2"/>
      <c r="DC389" s="2"/>
      <c r="DD389" s="2"/>
      <c r="DE389" s="2"/>
      <c r="DF389" s="2"/>
      <c r="DG389" s="2"/>
      <c r="DH389" s="2"/>
      <c r="DI389" s="2"/>
      <c r="DJ389" s="2"/>
      <c r="DK389" s="2"/>
      <c r="DL389" s="2"/>
      <c r="DM389" s="2"/>
      <c r="DN389" s="2"/>
      <c r="DO389" s="2"/>
      <c r="DP389" s="6">
        <v>1</v>
      </c>
      <c r="DQ389" s="268"/>
      <c r="DR389" s="268"/>
    </row>
    <row r="390" spans="2:122" s="1" customFormat="1" ht="15.75">
      <c r="B390" s="1644"/>
      <c r="C390" s="256"/>
      <c r="D390" s="1645"/>
      <c r="E390" s="1646"/>
      <c r="F390" s="1647"/>
      <c r="G390" s="1648"/>
      <c r="H390" s="1648"/>
      <c r="I390" s="1648"/>
      <c r="J390" s="1649"/>
      <c r="K390" s="1650"/>
      <c r="L390" s="1651"/>
      <c r="M390"/>
      <c r="N390" s="1644"/>
      <c r="O390" s="256"/>
      <c r="P390" s="1645"/>
      <c r="Q390" s="1646"/>
      <c r="R390" s="1647"/>
      <c r="S390" s="1647"/>
      <c r="T390" s="1647"/>
      <c r="U390" s="1648"/>
      <c r="V390" s="1649"/>
      <c r="W390" s="1650"/>
      <c r="X390" s="1651"/>
      <c r="Y390"/>
      <c r="Z390" s="1644"/>
      <c r="AA390" s="256"/>
      <c r="AB390" s="1645"/>
      <c r="AC390" s="1646"/>
      <c r="AD390" s="1647"/>
      <c r="AE390" s="1648"/>
      <c r="AF390" s="1648"/>
      <c r="AG390" s="1648"/>
      <c r="AH390" s="1649"/>
      <c r="AI390" s="1650"/>
      <c r="AJ390" s="1651"/>
      <c r="AK390"/>
      <c r="AL390"/>
      <c r="AM390" s="2"/>
      <c r="AN390" s="2"/>
      <c r="AO390"/>
      <c r="AP390"/>
      <c r="AQ390" s="2"/>
      <c r="AR390" s="2"/>
      <c r="AS390" s="2"/>
      <c r="AT390" s="2"/>
      <c r="AU390" s="2"/>
      <c r="AV390" s="2"/>
      <c r="AW390" s="2"/>
      <c r="AX390" s="2"/>
      <c r="AY390" s="2"/>
      <c r="AZ390" s="2"/>
      <c r="BA390" s="2"/>
      <c r="BB390" s="2"/>
      <c r="BC390" s="2"/>
      <c r="BD390" s="2"/>
      <c r="BE390" s="2"/>
      <c r="BF390" s="2"/>
      <c r="BG390" s="2"/>
      <c r="BH390" s="2"/>
      <c r="BI390" s="2"/>
      <c r="BJ390" s="2"/>
      <c r="BK390" s="2"/>
      <c r="BL390" s="2"/>
      <c r="BM390" s="2"/>
      <c r="BN390" s="2"/>
      <c r="BO390" s="2"/>
      <c r="BP390" s="2"/>
      <c r="BQ390" s="2"/>
      <c r="BR390" s="2"/>
      <c r="BS390" s="2"/>
      <c r="BT390" s="2"/>
      <c r="BU390" s="2"/>
      <c r="BV390" s="2"/>
      <c r="BW390" s="2"/>
      <c r="BX390" s="2"/>
      <c r="BY390" s="2"/>
      <c r="BZ390" s="2"/>
      <c r="CA390" s="2"/>
      <c r="CB390" s="2"/>
      <c r="CC390" s="2"/>
      <c r="CD390" s="2"/>
      <c r="CE390" s="2"/>
      <c r="CF390" s="2"/>
      <c r="CG390" s="2"/>
      <c r="CH390" s="2"/>
      <c r="CI390" s="2"/>
      <c r="CJ390" s="2"/>
      <c r="CK390" s="2"/>
      <c r="CL390" s="2"/>
      <c r="CM390" s="2"/>
      <c r="CN390" s="2"/>
      <c r="CO390" s="2"/>
      <c r="CP390" s="2"/>
      <c r="CQ390" s="2"/>
      <c r="CR390" s="2"/>
      <c r="CS390" s="2"/>
      <c r="CT390" s="2"/>
      <c r="CU390" s="2"/>
      <c r="CV390" s="2"/>
      <c r="CW390" s="2"/>
      <c r="CX390" s="2"/>
      <c r="CY390" s="2"/>
      <c r="CZ390" s="2"/>
      <c r="DA390" s="2"/>
      <c r="DB390" s="2"/>
      <c r="DC390" s="2"/>
      <c r="DD390" s="2"/>
      <c r="DE390" s="2"/>
      <c r="DF390" s="2"/>
      <c r="DG390" s="2"/>
      <c r="DH390" s="2"/>
      <c r="DI390" s="2"/>
      <c r="DJ390" s="2"/>
      <c r="DK390" s="2"/>
      <c r="DL390" s="2"/>
      <c r="DM390" s="2"/>
      <c r="DN390" s="2"/>
      <c r="DO390" s="2"/>
      <c r="DP390" s="6">
        <v>1</v>
      </c>
      <c r="DQ390" s="268"/>
      <c r="DR390" s="268"/>
    </row>
    <row r="391" spans="2:122" s="1" customFormat="1" ht="15.75">
      <c r="B391" s="1644"/>
      <c r="C391" s="256"/>
      <c r="D391" s="1652"/>
      <c r="E391" s="1652"/>
      <c r="F391" s="1645"/>
      <c r="G391" s="1648"/>
      <c r="H391" s="1648"/>
      <c r="I391" s="1648"/>
      <c r="J391" s="1649"/>
      <c r="K391" s="1650"/>
      <c r="L391" s="1653"/>
      <c r="M391"/>
      <c r="N391" s="1644"/>
      <c r="O391" s="256"/>
      <c r="P391" s="1652"/>
      <c r="Q391" s="1652"/>
      <c r="R391" s="1645"/>
      <c r="S391" s="1645"/>
      <c r="T391" s="1645"/>
      <c r="U391" s="1648"/>
      <c r="V391" s="1649"/>
      <c r="W391" s="1650"/>
      <c r="X391" s="1653"/>
      <c r="Y391"/>
      <c r="Z391" s="1644"/>
      <c r="AA391" s="256"/>
      <c r="AB391" s="1652"/>
      <c r="AC391" s="1652"/>
      <c r="AD391" s="1645"/>
      <c r="AE391" s="1648"/>
      <c r="AF391" s="1648"/>
      <c r="AG391" s="1648"/>
      <c r="AH391" s="1649"/>
      <c r="AI391" s="1650"/>
      <c r="AJ391" s="1653"/>
      <c r="AK391"/>
      <c r="AL391"/>
      <c r="AM391" s="2"/>
      <c r="AN391" s="2"/>
      <c r="AO391"/>
      <c r="AP391"/>
      <c r="AQ391" s="2"/>
      <c r="AR391" s="2"/>
      <c r="AS391" s="2"/>
      <c r="AT391" s="2"/>
      <c r="AU391" s="2"/>
      <c r="AV391" s="2"/>
      <c r="AW391" s="2"/>
      <c r="AX391" s="2"/>
      <c r="AY391" s="2"/>
      <c r="AZ391" s="2"/>
      <c r="BA391" s="2"/>
      <c r="BB391" s="2"/>
      <c r="BC391" s="2"/>
      <c r="BD391" s="2"/>
      <c r="BE391" s="2"/>
      <c r="BF391" s="2"/>
      <c r="BG391" s="2"/>
      <c r="BH391" s="2"/>
      <c r="BI391" s="2"/>
      <c r="BJ391" s="2"/>
      <c r="BK391" s="2"/>
      <c r="BL391" s="2"/>
      <c r="BM391" s="2"/>
      <c r="BN391" s="2"/>
      <c r="BO391" s="2"/>
      <c r="BP391" s="2"/>
      <c r="BQ391" s="2"/>
      <c r="BR391" s="2"/>
      <c r="BS391" s="2"/>
      <c r="BT391" s="2"/>
      <c r="BU391" s="2"/>
      <c r="BV391" s="2"/>
      <c r="BW391" s="2"/>
      <c r="BX391" s="2"/>
      <c r="BY391" s="2"/>
      <c r="BZ391" s="2"/>
      <c r="CA391" s="2"/>
      <c r="CB391" s="2"/>
      <c r="CC391" s="2"/>
      <c r="CD391" s="2"/>
      <c r="CE391" s="2"/>
      <c r="CF391" s="2"/>
      <c r="CG391" s="2"/>
      <c r="CH391" s="2"/>
      <c r="CI391" s="2"/>
      <c r="CJ391" s="2"/>
      <c r="CK391" s="2"/>
      <c r="CL391" s="2"/>
      <c r="CM391" s="2"/>
      <c r="CN391" s="2"/>
      <c r="CO391" s="2"/>
      <c r="CP391" s="2"/>
      <c r="CQ391" s="2"/>
      <c r="CR391" s="2"/>
      <c r="CS391" s="2"/>
      <c r="CT391" s="2"/>
      <c r="CU391" s="2"/>
      <c r="CV391" s="2"/>
      <c r="CW391" s="2"/>
      <c r="CX391" s="2"/>
      <c r="CY391" s="2"/>
      <c r="CZ391" s="2"/>
      <c r="DA391" s="2"/>
      <c r="DB391" s="2"/>
      <c r="DC391" s="2"/>
      <c r="DD391" s="2"/>
      <c r="DE391" s="2"/>
      <c r="DF391" s="2"/>
      <c r="DG391" s="2"/>
      <c r="DH391" s="2"/>
      <c r="DI391" s="2"/>
      <c r="DJ391" s="2"/>
      <c r="DK391" s="2"/>
      <c r="DL391" s="2"/>
      <c r="DM391" s="2"/>
      <c r="DN391" s="2"/>
      <c r="DO391" s="2"/>
      <c r="DP391" s="6">
        <v>1</v>
      </c>
      <c r="DQ391" s="268"/>
      <c r="DR391" s="268"/>
    </row>
    <row r="392" spans="2:122" s="1" customFormat="1" ht="15.75">
      <c r="B392" s="1644"/>
      <c r="C392" s="256"/>
      <c r="D392" s="1645"/>
      <c r="E392" s="1646"/>
      <c r="F392" s="1647"/>
      <c r="G392" s="1648"/>
      <c r="H392" s="1648"/>
      <c r="I392" s="1648"/>
      <c r="J392" s="1649"/>
      <c r="K392" s="1650"/>
      <c r="L392" s="1651"/>
      <c r="M392"/>
      <c r="N392" s="1644"/>
      <c r="O392" s="256"/>
      <c r="P392" s="1645"/>
      <c r="Q392" s="1646"/>
      <c r="R392" s="1647"/>
      <c r="S392" s="1647"/>
      <c r="T392" s="1647"/>
      <c r="U392" s="1648"/>
      <c r="V392" s="1649"/>
      <c r="W392" s="1650"/>
      <c r="X392" s="1651"/>
      <c r="Y392"/>
      <c r="Z392" s="1644"/>
      <c r="AA392" s="256"/>
      <c r="AB392" s="1645"/>
      <c r="AC392" s="1646"/>
      <c r="AD392" s="1647"/>
      <c r="AE392" s="1648"/>
      <c r="AF392" s="1648"/>
      <c r="AG392" s="1648"/>
      <c r="AH392" s="1649"/>
      <c r="AI392" s="1650"/>
      <c r="AJ392" s="1651"/>
      <c r="AK392"/>
      <c r="AL392"/>
      <c r="AM392" s="2"/>
      <c r="AN392" s="2"/>
      <c r="AO392"/>
      <c r="AP392"/>
      <c r="AQ392" s="2"/>
      <c r="AR392" s="2"/>
      <c r="AS392" s="2"/>
      <c r="AT392" s="2"/>
      <c r="AU392" s="2"/>
      <c r="AV392" s="2"/>
      <c r="AW392" s="2"/>
      <c r="AX392" s="2"/>
      <c r="AY392" s="2"/>
      <c r="AZ392" s="2"/>
      <c r="BA392" s="2"/>
      <c r="BB392" s="2"/>
      <c r="BC392" s="2"/>
      <c r="BD392" s="2"/>
      <c r="BE392" s="2"/>
      <c r="BF392" s="2"/>
      <c r="BG392" s="2"/>
      <c r="BH392" s="2"/>
      <c r="BI392" s="2"/>
      <c r="BJ392" s="2"/>
      <c r="BK392" s="2"/>
      <c r="BL392" s="2"/>
      <c r="BM392" s="2"/>
      <c r="BN392" s="2"/>
      <c r="BO392" s="2"/>
      <c r="BP392" s="2"/>
      <c r="BQ392" s="2"/>
      <c r="BR392" s="2"/>
      <c r="BS392" s="2"/>
      <c r="BT392" s="2"/>
      <c r="BU392" s="2"/>
      <c r="BV392" s="2"/>
      <c r="BW392" s="2"/>
      <c r="BX392" s="2"/>
      <c r="BY392" s="2"/>
      <c r="BZ392" s="2"/>
      <c r="CA392" s="2"/>
      <c r="CB392" s="2"/>
      <c r="CC392" s="2"/>
      <c r="CD392" s="2"/>
      <c r="CE392" s="2"/>
      <c r="CF392" s="2"/>
      <c r="CG392" s="2"/>
      <c r="CH392" s="2"/>
      <c r="CI392" s="2"/>
      <c r="CJ392" s="2"/>
      <c r="CK392" s="2"/>
      <c r="CL392" s="2"/>
      <c r="CM392" s="2"/>
      <c r="CN392" s="2"/>
      <c r="CO392" s="2"/>
      <c r="CP392" s="2"/>
      <c r="CQ392" s="2"/>
      <c r="CR392" s="2"/>
      <c r="CS392" s="2"/>
      <c r="CT392" s="2"/>
      <c r="CU392" s="2"/>
      <c r="CV392" s="2"/>
      <c r="CW392" s="2"/>
      <c r="CX392" s="2"/>
      <c r="CY392" s="2"/>
      <c r="CZ392" s="2"/>
      <c r="DA392" s="2"/>
      <c r="DB392" s="2"/>
      <c r="DC392" s="2"/>
      <c r="DD392" s="2"/>
      <c r="DE392" s="2"/>
      <c r="DF392" s="2"/>
      <c r="DG392" s="2"/>
      <c r="DH392" s="2"/>
      <c r="DI392" s="2"/>
      <c r="DJ392" s="2"/>
      <c r="DK392" s="2"/>
      <c r="DL392" s="2"/>
      <c r="DM392" s="2"/>
      <c r="DN392" s="2"/>
      <c r="DO392" s="2"/>
      <c r="DP392" s="6">
        <v>1</v>
      </c>
      <c r="DQ392" s="268"/>
      <c r="DR392" s="268"/>
    </row>
    <row r="393" spans="2:122" s="1" customFormat="1" ht="15.75">
      <c r="B393" s="1644"/>
      <c r="C393" s="256"/>
      <c r="D393" s="1652"/>
      <c r="E393" s="1652"/>
      <c r="F393" s="1645"/>
      <c r="G393" s="1648"/>
      <c r="H393" s="1648"/>
      <c r="I393" s="1648"/>
      <c r="J393" s="1649"/>
      <c r="K393" s="1650"/>
      <c r="L393" s="1653"/>
      <c r="M393"/>
      <c r="N393" s="1644"/>
      <c r="O393" s="256"/>
      <c r="P393" s="1652"/>
      <c r="Q393" s="1652"/>
      <c r="R393" s="1645"/>
      <c r="S393" s="1645"/>
      <c r="T393" s="1645"/>
      <c r="U393" s="1648"/>
      <c r="V393" s="1649"/>
      <c r="W393" s="1650"/>
      <c r="X393" s="1653"/>
      <c r="Y393"/>
      <c r="Z393" s="1644"/>
      <c r="AA393" s="256"/>
      <c r="AB393" s="1652"/>
      <c r="AC393" s="1652"/>
      <c r="AD393" s="1645"/>
      <c r="AE393" s="1648"/>
      <c r="AF393" s="1648"/>
      <c r="AG393" s="1648"/>
      <c r="AH393" s="1649"/>
      <c r="AI393" s="1650"/>
      <c r="AJ393" s="1653"/>
      <c r="AK393"/>
      <c r="AL393"/>
      <c r="AM393" s="2"/>
      <c r="AN393" s="2"/>
      <c r="AO393"/>
      <c r="AP393"/>
      <c r="AQ393" s="2"/>
      <c r="AR393" s="2"/>
      <c r="AS393" s="2"/>
      <c r="AT393" s="2"/>
      <c r="AU393" s="2"/>
      <c r="AV393" s="2"/>
      <c r="AW393" s="2"/>
      <c r="AX393" s="2"/>
      <c r="AY393" s="2"/>
      <c r="AZ393" s="2"/>
      <c r="BA393" s="2"/>
      <c r="BB393" s="2"/>
      <c r="BC393" s="2"/>
      <c r="BD393" s="2"/>
      <c r="BE393" s="2"/>
      <c r="BF393" s="2"/>
      <c r="BG393" s="2"/>
      <c r="BH393" s="2"/>
      <c r="BI393" s="2"/>
      <c r="BJ393" s="2"/>
      <c r="BK393" s="2"/>
      <c r="BL393" s="2"/>
      <c r="BM393" s="2"/>
      <c r="BN393" s="2"/>
      <c r="BO393" s="2"/>
      <c r="BP393" s="2"/>
      <c r="BQ393" s="2"/>
      <c r="BR393" s="2"/>
      <c r="BS393" s="2"/>
      <c r="BT393" s="2"/>
      <c r="BU393" s="2"/>
      <c r="BV393" s="2"/>
      <c r="BW393" s="2"/>
      <c r="BX393" s="2"/>
      <c r="BY393" s="2"/>
      <c r="BZ393" s="2"/>
      <c r="CA393" s="2"/>
      <c r="CB393" s="2"/>
      <c r="CC393" s="2"/>
      <c r="CD393" s="2"/>
      <c r="CE393" s="2"/>
      <c r="CF393" s="2"/>
      <c r="CG393" s="2"/>
      <c r="CH393" s="2"/>
      <c r="CI393" s="2"/>
      <c r="CJ393" s="2"/>
      <c r="CK393" s="2"/>
      <c r="CL393" s="2"/>
      <c r="CM393" s="2"/>
      <c r="CN393" s="2"/>
      <c r="CO393" s="2"/>
      <c r="CP393" s="2"/>
      <c r="CQ393" s="2"/>
      <c r="CR393" s="2"/>
      <c r="CS393" s="2"/>
      <c r="CT393" s="2"/>
      <c r="CU393" s="2"/>
      <c r="CV393" s="2"/>
      <c r="CW393" s="2"/>
      <c r="CX393" s="2"/>
      <c r="CY393" s="2"/>
      <c r="CZ393" s="2"/>
      <c r="DA393" s="2"/>
      <c r="DB393" s="2"/>
      <c r="DC393" s="2"/>
      <c r="DD393" s="2"/>
      <c r="DE393" s="2"/>
      <c r="DF393" s="2"/>
      <c r="DG393" s="2"/>
      <c r="DH393" s="2"/>
      <c r="DI393" s="2"/>
      <c r="DJ393" s="2"/>
      <c r="DK393" s="2"/>
      <c r="DL393" s="2"/>
      <c r="DM393" s="2"/>
      <c r="DN393" s="2"/>
      <c r="DO393" s="2"/>
      <c r="DP393" s="6">
        <v>1</v>
      </c>
      <c r="DQ393" s="268"/>
      <c r="DR393" s="268"/>
    </row>
    <row r="394" spans="2:122" s="1" customFormat="1" ht="15.75">
      <c r="B394" s="1644"/>
      <c r="C394" s="256"/>
      <c r="D394" s="1645"/>
      <c r="E394" s="1646"/>
      <c r="F394" s="1647"/>
      <c r="G394" s="1648"/>
      <c r="H394" s="1648"/>
      <c r="I394" s="1648"/>
      <c r="J394" s="1649"/>
      <c r="K394" s="1650"/>
      <c r="L394" s="1651"/>
      <c r="M394"/>
      <c r="N394" s="1644"/>
      <c r="O394" s="256"/>
      <c r="P394" s="1645"/>
      <c r="Q394" s="1646"/>
      <c r="R394" s="1647"/>
      <c r="S394" s="1647"/>
      <c r="T394" s="1647"/>
      <c r="U394" s="1648"/>
      <c r="V394" s="1649"/>
      <c r="W394" s="1650"/>
      <c r="X394" s="1651"/>
      <c r="Y394"/>
      <c r="Z394" s="1644"/>
      <c r="AA394" s="256"/>
      <c r="AB394" s="1645"/>
      <c r="AC394" s="1646"/>
      <c r="AD394" s="1647"/>
      <c r="AE394" s="1648"/>
      <c r="AF394" s="1648"/>
      <c r="AG394" s="1648"/>
      <c r="AH394" s="1649"/>
      <c r="AI394" s="1650"/>
      <c r="AJ394" s="1651"/>
      <c r="AK394"/>
      <c r="AL394"/>
      <c r="AM394" s="2"/>
      <c r="AN394" s="2"/>
      <c r="AO394"/>
      <c r="AP394"/>
      <c r="AQ394" s="2"/>
      <c r="AR394" s="2"/>
      <c r="AS394" s="2"/>
      <c r="AT394" s="2"/>
      <c r="AU394" s="2"/>
      <c r="AV394" s="2"/>
      <c r="AW394" s="2"/>
      <c r="AX394" s="2"/>
      <c r="AY394" s="2"/>
      <c r="AZ394" s="2"/>
      <c r="BA394" s="2"/>
      <c r="BB394" s="2"/>
      <c r="BC394" s="2"/>
      <c r="BD394" s="2"/>
      <c r="BE394" s="2"/>
      <c r="BF394" s="2"/>
      <c r="BG394" s="2"/>
      <c r="BH394" s="2"/>
      <c r="BI394" s="2"/>
      <c r="BJ394" s="2"/>
      <c r="BK394" s="2"/>
      <c r="BL394" s="2"/>
      <c r="BM394" s="2"/>
      <c r="BN394" s="2"/>
      <c r="BO394" s="2"/>
      <c r="BP394" s="2"/>
      <c r="BQ394" s="2"/>
      <c r="BR394" s="2"/>
      <c r="BS394" s="2"/>
      <c r="BT394" s="2"/>
      <c r="BU394" s="2"/>
      <c r="BV394" s="2"/>
      <c r="BW394" s="2"/>
      <c r="BX394" s="2"/>
      <c r="BY394" s="2"/>
      <c r="BZ394" s="2"/>
      <c r="CA394" s="2"/>
      <c r="CB394" s="2"/>
      <c r="CC394" s="2"/>
      <c r="CD394" s="2"/>
      <c r="CE394" s="2"/>
      <c r="CF394" s="2"/>
      <c r="CG394" s="2"/>
      <c r="CH394" s="2"/>
      <c r="CI394" s="2"/>
      <c r="CJ394" s="2"/>
      <c r="CK394" s="2"/>
      <c r="CL394" s="2"/>
      <c r="CM394" s="2"/>
      <c r="CN394" s="2"/>
      <c r="CO394" s="2"/>
      <c r="CP394" s="2"/>
      <c r="CQ394" s="2"/>
      <c r="CR394" s="2"/>
      <c r="CS394" s="2"/>
      <c r="CT394" s="2"/>
      <c r="CU394" s="2"/>
      <c r="CV394" s="2"/>
      <c r="CW394" s="2"/>
      <c r="CX394" s="2"/>
      <c r="CY394" s="2"/>
      <c r="CZ394" s="2"/>
      <c r="DA394" s="2"/>
      <c r="DB394" s="2"/>
      <c r="DC394" s="2"/>
      <c r="DD394" s="2"/>
      <c r="DE394" s="2"/>
      <c r="DF394" s="2"/>
      <c r="DG394" s="2"/>
      <c r="DH394" s="2"/>
      <c r="DI394" s="2"/>
      <c r="DJ394" s="2"/>
      <c r="DK394" s="2"/>
      <c r="DL394" s="2"/>
      <c r="DM394" s="2"/>
      <c r="DN394" s="2"/>
      <c r="DO394" s="2"/>
      <c r="DP394" s="6">
        <v>1</v>
      </c>
      <c r="DQ394" s="268"/>
      <c r="DR394" s="268"/>
    </row>
    <row r="395" spans="2:122" s="1" customFormat="1" ht="15.75">
      <c r="B395" s="1644"/>
      <c r="C395" s="256"/>
      <c r="D395" s="1652"/>
      <c r="E395" s="1652"/>
      <c r="F395" s="1645"/>
      <c r="G395" s="1648"/>
      <c r="H395" s="1648"/>
      <c r="I395" s="1648"/>
      <c r="J395" s="1649"/>
      <c r="K395" s="1650"/>
      <c r="L395" s="1653"/>
      <c r="M395"/>
      <c r="N395" s="1644"/>
      <c r="O395" s="256"/>
      <c r="P395" s="1652"/>
      <c r="Q395" s="1652"/>
      <c r="R395" s="1645"/>
      <c r="S395" s="1645"/>
      <c r="T395" s="1645"/>
      <c r="U395" s="1648"/>
      <c r="V395" s="1649"/>
      <c r="W395" s="1650"/>
      <c r="X395" s="1653"/>
      <c r="Y395"/>
      <c r="Z395" s="1644"/>
      <c r="AA395" s="256"/>
      <c r="AB395" s="1652"/>
      <c r="AC395" s="1652"/>
      <c r="AD395" s="1645"/>
      <c r="AE395" s="1648"/>
      <c r="AF395" s="1648"/>
      <c r="AG395" s="1648"/>
      <c r="AH395" s="1649"/>
      <c r="AI395" s="1650"/>
      <c r="AJ395" s="1653"/>
      <c r="AK395"/>
      <c r="AL395"/>
      <c r="AM395" s="2"/>
      <c r="AN395" s="2"/>
      <c r="AO395"/>
      <c r="AP395"/>
      <c r="AQ395" s="2"/>
      <c r="AR395" s="2"/>
      <c r="AS395" s="2"/>
      <c r="AT395" s="2"/>
      <c r="AU395" s="2"/>
      <c r="AV395" s="2"/>
      <c r="AW395" s="2"/>
      <c r="AX395" s="2"/>
      <c r="AY395" s="2"/>
      <c r="AZ395" s="2"/>
      <c r="BA395" s="2"/>
      <c r="BB395" s="2"/>
      <c r="BC395" s="2"/>
      <c r="BD395" s="2"/>
      <c r="BE395" s="2"/>
      <c r="BF395" s="2"/>
      <c r="BG395" s="2"/>
      <c r="BH395" s="2"/>
      <c r="BI395" s="2"/>
      <c r="BJ395" s="2"/>
      <c r="BK395" s="2"/>
      <c r="BL395" s="2"/>
      <c r="BM395" s="2"/>
      <c r="BN395" s="2"/>
      <c r="BO395" s="2"/>
      <c r="BP395" s="2"/>
      <c r="BQ395" s="2"/>
      <c r="BR395" s="2"/>
      <c r="BS395" s="2"/>
      <c r="BT395" s="2"/>
      <c r="BU395" s="2"/>
      <c r="BV395" s="2"/>
      <c r="BW395" s="2"/>
      <c r="BX395" s="2"/>
      <c r="BY395" s="2"/>
      <c r="BZ395" s="2"/>
      <c r="CA395" s="2"/>
      <c r="CB395" s="2"/>
      <c r="CC395" s="2"/>
      <c r="CD395" s="2"/>
      <c r="CE395" s="2"/>
      <c r="CF395" s="2"/>
      <c r="CG395" s="2"/>
      <c r="CH395" s="2"/>
      <c r="CI395" s="2"/>
      <c r="CJ395" s="2"/>
      <c r="CK395" s="2"/>
      <c r="CL395" s="2"/>
      <c r="CM395" s="2"/>
      <c r="CN395" s="2"/>
      <c r="CO395" s="2"/>
      <c r="CP395" s="2"/>
      <c r="CQ395" s="2"/>
      <c r="CR395" s="2"/>
      <c r="CS395" s="2"/>
      <c r="CT395" s="2"/>
      <c r="CU395" s="2"/>
      <c r="CV395" s="2"/>
      <c r="CW395" s="2"/>
      <c r="CX395" s="2"/>
      <c r="CY395" s="2"/>
      <c r="CZ395" s="2"/>
      <c r="DA395" s="2"/>
      <c r="DB395" s="2"/>
      <c r="DC395" s="2"/>
      <c r="DD395" s="2"/>
      <c r="DE395" s="2"/>
      <c r="DF395" s="2"/>
      <c r="DG395" s="2"/>
      <c r="DH395" s="2"/>
      <c r="DI395" s="2"/>
      <c r="DJ395" s="2"/>
      <c r="DK395" s="2"/>
      <c r="DL395" s="2"/>
      <c r="DM395" s="2"/>
      <c r="DN395" s="2"/>
      <c r="DO395" s="2"/>
      <c r="DP395" s="6">
        <v>1</v>
      </c>
      <c r="DQ395" s="268"/>
      <c r="DR395" s="268"/>
    </row>
    <row r="396" spans="2:122" s="1" customFormat="1" ht="15.75">
      <c r="B396" s="1644"/>
      <c r="C396" s="256"/>
      <c r="D396" s="1645"/>
      <c r="E396" s="1646"/>
      <c r="F396" s="1647"/>
      <c r="G396" s="1648"/>
      <c r="H396" s="1648"/>
      <c r="I396" s="1648"/>
      <c r="J396" s="1649"/>
      <c r="K396" s="1650"/>
      <c r="L396" s="1651"/>
      <c r="M396"/>
      <c r="N396" s="1644"/>
      <c r="O396" s="256"/>
      <c r="P396" s="1645"/>
      <c r="Q396" s="1646"/>
      <c r="R396" s="1647"/>
      <c r="S396" s="1647"/>
      <c r="T396" s="1647"/>
      <c r="U396" s="1648"/>
      <c r="V396" s="1649"/>
      <c r="W396" s="1650"/>
      <c r="X396" s="1651"/>
      <c r="Y396"/>
      <c r="Z396" s="1644"/>
      <c r="AA396" s="256"/>
      <c r="AB396" s="1645"/>
      <c r="AC396" s="1646"/>
      <c r="AD396" s="1647"/>
      <c r="AE396" s="1648"/>
      <c r="AF396" s="1648"/>
      <c r="AG396" s="1648"/>
      <c r="AH396" s="1649"/>
      <c r="AI396" s="1650"/>
      <c r="AJ396" s="1651"/>
      <c r="AK396"/>
      <c r="AL396"/>
      <c r="AM396" s="2"/>
      <c r="AN396" s="2"/>
      <c r="AO396"/>
      <c r="AP396"/>
      <c r="AQ396" s="2"/>
      <c r="AR396" s="2"/>
      <c r="AS396" s="2"/>
      <c r="AT396" s="2"/>
      <c r="AU396" s="2"/>
      <c r="AV396" s="2"/>
      <c r="AW396" s="2"/>
      <c r="AX396" s="2"/>
      <c r="AY396" s="2"/>
      <c r="AZ396" s="2"/>
      <c r="BA396" s="2"/>
      <c r="BB396" s="2"/>
      <c r="BC396" s="2"/>
      <c r="BD396" s="2"/>
      <c r="BE396" s="2"/>
      <c r="BF396" s="2"/>
      <c r="BG396" s="2"/>
      <c r="BH396" s="2"/>
      <c r="BI396" s="2"/>
      <c r="BJ396" s="2"/>
      <c r="BK396" s="2"/>
      <c r="BL396" s="2"/>
      <c r="BM396" s="2"/>
      <c r="BN396" s="2"/>
      <c r="BO396" s="2"/>
      <c r="BP396" s="2"/>
      <c r="BQ396" s="2"/>
      <c r="BR396" s="2"/>
      <c r="BS396" s="2"/>
      <c r="BT396" s="2"/>
      <c r="BU396" s="2"/>
      <c r="BV396" s="2"/>
      <c r="BW396" s="2"/>
      <c r="BX396" s="2"/>
      <c r="BY396" s="2"/>
      <c r="BZ396" s="2"/>
      <c r="CA396" s="2"/>
      <c r="CB396" s="2"/>
      <c r="CC396" s="2"/>
      <c r="CD396" s="2"/>
      <c r="CE396" s="2"/>
      <c r="CF396" s="2"/>
      <c r="CG396" s="2"/>
      <c r="CH396" s="2"/>
      <c r="CI396" s="2"/>
      <c r="CJ396" s="2"/>
      <c r="CK396" s="2"/>
      <c r="CL396" s="2"/>
      <c r="CM396" s="2"/>
      <c r="CN396" s="2"/>
      <c r="CO396" s="2"/>
      <c r="CP396" s="2"/>
      <c r="CQ396" s="2"/>
      <c r="CR396" s="2"/>
      <c r="CS396" s="2"/>
      <c r="CT396" s="2"/>
      <c r="CU396" s="2"/>
      <c r="CV396" s="2"/>
      <c r="CW396" s="2"/>
      <c r="CX396" s="2"/>
      <c r="CY396" s="2"/>
      <c r="CZ396" s="2"/>
      <c r="DA396" s="2"/>
      <c r="DB396" s="2"/>
      <c r="DC396" s="2"/>
      <c r="DD396" s="2"/>
      <c r="DE396" s="2"/>
      <c r="DF396" s="2"/>
      <c r="DG396" s="2"/>
      <c r="DH396" s="2"/>
      <c r="DI396" s="2"/>
      <c r="DJ396" s="2"/>
      <c r="DK396" s="2"/>
      <c r="DL396" s="2"/>
      <c r="DM396" s="2"/>
      <c r="DN396" s="2"/>
      <c r="DO396" s="2"/>
      <c r="DP396" s="6">
        <v>1</v>
      </c>
      <c r="DQ396" s="268"/>
      <c r="DR396" s="268"/>
    </row>
    <row r="397" spans="2:122" s="1" customFormat="1" ht="15.75">
      <c r="B397" s="1644"/>
      <c r="C397" s="256"/>
      <c r="D397" s="1652"/>
      <c r="E397" s="1652"/>
      <c r="F397" s="1645"/>
      <c r="G397" s="1648"/>
      <c r="H397" s="1648"/>
      <c r="I397" s="1648"/>
      <c r="J397" s="1649"/>
      <c r="K397" s="1650"/>
      <c r="L397" s="1653"/>
      <c r="M397"/>
      <c r="N397" s="1644"/>
      <c r="O397" s="256"/>
      <c r="P397" s="1652"/>
      <c r="Q397" s="1652"/>
      <c r="R397" s="1645"/>
      <c r="S397" s="1645"/>
      <c r="T397" s="1645"/>
      <c r="U397" s="1648"/>
      <c r="V397" s="1649"/>
      <c r="W397" s="1650"/>
      <c r="X397" s="1653"/>
      <c r="Y397"/>
      <c r="Z397" s="1644"/>
      <c r="AA397" s="256"/>
      <c r="AB397" s="1652"/>
      <c r="AC397" s="1652"/>
      <c r="AD397" s="1645"/>
      <c r="AE397" s="1648"/>
      <c r="AF397" s="1648"/>
      <c r="AG397" s="1648"/>
      <c r="AH397" s="1649"/>
      <c r="AI397" s="1650"/>
      <c r="AJ397" s="1653"/>
      <c r="AK397"/>
      <c r="AL397"/>
      <c r="AM397" s="2"/>
      <c r="AN397" s="2"/>
      <c r="AO397"/>
      <c r="AP397"/>
      <c r="AQ397" s="2"/>
      <c r="AR397" s="2"/>
      <c r="AS397" s="2"/>
      <c r="AT397" s="2"/>
      <c r="AU397" s="2"/>
      <c r="AV397" s="2"/>
      <c r="AW397" s="2"/>
      <c r="AX397" s="2"/>
      <c r="AY397" s="2"/>
      <c r="AZ397" s="2"/>
      <c r="BA397" s="2"/>
      <c r="BB397" s="2"/>
      <c r="BC397" s="2"/>
      <c r="BD397" s="2"/>
      <c r="BE397" s="2"/>
      <c r="BF397" s="2"/>
      <c r="BG397" s="2"/>
      <c r="BH397" s="2"/>
      <c r="BI397" s="2"/>
      <c r="BJ397" s="2"/>
      <c r="BK397" s="2"/>
      <c r="BL397" s="2"/>
      <c r="BM397" s="2"/>
      <c r="BN397" s="2"/>
      <c r="BO397" s="2"/>
      <c r="BP397" s="2"/>
      <c r="BQ397" s="2"/>
      <c r="BR397" s="2"/>
      <c r="BS397" s="2"/>
      <c r="BT397" s="2"/>
      <c r="BU397" s="2"/>
      <c r="BV397" s="2"/>
      <c r="BW397" s="2"/>
      <c r="BX397" s="2"/>
      <c r="BY397" s="2"/>
      <c r="BZ397" s="2"/>
      <c r="CA397" s="2"/>
      <c r="CB397" s="2"/>
      <c r="CC397" s="2"/>
      <c r="CD397" s="2"/>
      <c r="CE397" s="2"/>
      <c r="CF397" s="2"/>
      <c r="CG397" s="2"/>
      <c r="CH397" s="2"/>
      <c r="CI397" s="2"/>
      <c r="CJ397" s="2"/>
      <c r="CK397" s="2"/>
      <c r="CL397" s="2"/>
      <c r="CM397" s="2"/>
      <c r="CN397" s="2"/>
      <c r="CO397" s="2"/>
      <c r="CP397" s="2"/>
      <c r="CQ397" s="2"/>
      <c r="CR397" s="2"/>
      <c r="CS397" s="2"/>
      <c r="CT397" s="2"/>
      <c r="CU397" s="2"/>
      <c r="CV397" s="2"/>
      <c r="CW397" s="2"/>
      <c r="CX397" s="2"/>
      <c r="CY397" s="2"/>
      <c r="CZ397" s="2"/>
      <c r="DA397" s="2"/>
      <c r="DB397" s="2"/>
      <c r="DC397" s="2"/>
      <c r="DD397" s="2"/>
      <c r="DE397" s="2"/>
      <c r="DF397" s="2"/>
      <c r="DG397" s="2"/>
      <c r="DH397" s="2"/>
      <c r="DI397" s="2"/>
      <c r="DJ397" s="2"/>
      <c r="DK397" s="2"/>
      <c r="DL397" s="2"/>
      <c r="DM397" s="2"/>
      <c r="DN397" s="2"/>
      <c r="DO397" s="2"/>
      <c r="DP397" s="6">
        <v>1</v>
      </c>
      <c r="DQ397" s="268"/>
      <c r="DR397" s="268"/>
    </row>
    <row r="398" spans="2:122" s="1" customFormat="1" ht="15.75">
      <c r="B398" s="1644"/>
      <c r="C398" s="256"/>
      <c r="D398" s="1645"/>
      <c r="E398" s="1646"/>
      <c r="F398" s="1647"/>
      <c r="G398" s="1648"/>
      <c r="H398" s="1648"/>
      <c r="I398" s="1648"/>
      <c r="J398" s="1649"/>
      <c r="K398" s="1650"/>
      <c r="L398" s="1651"/>
      <c r="M398"/>
      <c r="N398" s="1644"/>
      <c r="O398" s="256"/>
      <c r="P398" s="1645"/>
      <c r="Q398" s="1646"/>
      <c r="R398" s="1647"/>
      <c r="S398" s="1647"/>
      <c r="T398" s="1647"/>
      <c r="U398" s="1648"/>
      <c r="V398" s="1649"/>
      <c r="W398" s="1650"/>
      <c r="X398" s="1651"/>
      <c r="Y398"/>
      <c r="Z398" s="1644"/>
      <c r="AA398" s="256"/>
      <c r="AB398" s="1645"/>
      <c r="AC398" s="1646"/>
      <c r="AD398" s="1647"/>
      <c r="AE398" s="1648"/>
      <c r="AF398" s="1648"/>
      <c r="AG398" s="1648"/>
      <c r="AH398" s="1649"/>
      <c r="AI398" s="1650"/>
      <c r="AJ398" s="1651"/>
      <c r="AK398"/>
      <c r="AL398"/>
      <c r="AM398" s="2"/>
      <c r="AN398" s="2"/>
      <c r="AO398"/>
      <c r="AP398"/>
      <c r="AQ398" s="2"/>
      <c r="AR398" s="2"/>
      <c r="AS398" s="2"/>
      <c r="AT398" s="2"/>
      <c r="AU398" s="2"/>
      <c r="AV398" s="2"/>
      <c r="AW398" s="2"/>
      <c r="AX398" s="2"/>
      <c r="AY398" s="2"/>
      <c r="AZ398" s="2"/>
      <c r="BA398" s="2"/>
      <c r="BB398" s="2"/>
      <c r="BC398" s="2"/>
      <c r="BD398" s="2"/>
      <c r="BE398" s="2"/>
      <c r="BF398" s="2"/>
      <c r="BG398" s="2"/>
      <c r="BH398" s="2"/>
      <c r="BI398" s="2"/>
      <c r="BJ398" s="2"/>
      <c r="BK398" s="2"/>
      <c r="BL398" s="2"/>
      <c r="BM398" s="2"/>
      <c r="BN398" s="2"/>
      <c r="BO398" s="2"/>
      <c r="BP398" s="2"/>
      <c r="BQ398" s="2"/>
      <c r="BR398" s="2"/>
      <c r="BS398" s="2"/>
      <c r="BT398" s="2"/>
      <c r="BU398" s="2"/>
      <c r="BV398" s="2"/>
      <c r="BW398" s="2"/>
      <c r="BX398" s="2"/>
      <c r="BY398" s="2"/>
      <c r="BZ398" s="2"/>
      <c r="CA398" s="2"/>
      <c r="CB398" s="2"/>
      <c r="CC398" s="2"/>
      <c r="CD398" s="2"/>
      <c r="CE398" s="2"/>
      <c r="CF398" s="2"/>
      <c r="CG398" s="2"/>
      <c r="CH398" s="2"/>
      <c r="CI398" s="2"/>
      <c r="CJ398" s="2"/>
      <c r="CK398" s="2"/>
      <c r="CL398" s="2"/>
      <c r="CM398" s="2"/>
      <c r="CN398" s="2"/>
      <c r="CO398" s="2"/>
      <c r="CP398" s="2"/>
      <c r="CQ398" s="2"/>
      <c r="CR398" s="2"/>
      <c r="CS398" s="2"/>
      <c r="CT398" s="2"/>
      <c r="CU398" s="2"/>
      <c r="CV398" s="2"/>
      <c r="CW398" s="2"/>
      <c r="CX398" s="2"/>
      <c r="CY398" s="2"/>
      <c r="CZ398" s="2"/>
      <c r="DA398" s="2"/>
      <c r="DB398" s="2"/>
      <c r="DC398" s="2"/>
      <c r="DD398" s="2"/>
      <c r="DE398" s="2"/>
      <c r="DF398" s="2"/>
      <c r="DG398" s="2"/>
      <c r="DH398" s="2"/>
      <c r="DI398" s="2"/>
      <c r="DJ398" s="2"/>
      <c r="DK398" s="2"/>
      <c r="DL398" s="2"/>
      <c r="DM398" s="2"/>
      <c r="DN398" s="2"/>
      <c r="DO398" s="2"/>
      <c r="DP398" s="6">
        <v>1</v>
      </c>
      <c r="DQ398" s="268"/>
      <c r="DR398" s="268"/>
    </row>
    <row r="399" spans="2:122" s="1" customFormat="1" ht="15.75">
      <c r="B399" s="1644"/>
      <c r="C399" s="256"/>
      <c r="D399" s="1652"/>
      <c r="E399" s="1652"/>
      <c r="F399" s="1645"/>
      <c r="G399" s="1648"/>
      <c r="H399" s="1648"/>
      <c r="I399" s="1648"/>
      <c r="J399" s="1649"/>
      <c r="K399" s="1650"/>
      <c r="L399" s="1653"/>
      <c r="M399"/>
      <c r="N399" s="1644"/>
      <c r="O399" s="256"/>
      <c r="P399" s="1652"/>
      <c r="Q399" s="1652"/>
      <c r="R399" s="1645"/>
      <c r="S399" s="1645"/>
      <c r="T399" s="1645"/>
      <c r="U399" s="1648"/>
      <c r="V399" s="1649"/>
      <c r="W399" s="1650"/>
      <c r="X399" s="1653"/>
      <c r="Y399"/>
      <c r="Z399" s="1644"/>
      <c r="AA399" s="256"/>
      <c r="AB399" s="1652"/>
      <c r="AC399" s="1652"/>
      <c r="AD399" s="1645"/>
      <c r="AE399" s="1648"/>
      <c r="AF399" s="1648"/>
      <c r="AG399" s="1648"/>
      <c r="AH399" s="1649"/>
      <c r="AI399" s="1650"/>
      <c r="AJ399" s="1653"/>
      <c r="AK399"/>
      <c r="AL399"/>
      <c r="AM399" s="2"/>
      <c r="AN399" s="2"/>
      <c r="AO399"/>
      <c r="AP399"/>
      <c r="AQ399" s="2"/>
      <c r="AR399" s="2"/>
      <c r="AS399" s="2"/>
      <c r="AT399" s="2"/>
      <c r="AU399" s="2"/>
      <c r="AV399" s="2"/>
      <c r="AW399" s="2"/>
      <c r="AX399" s="2"/>
      <c r="AY399" s="2"/>
      <c r="AZ399" s="2"/>
      <c r="BA399" s="2"/>
      <c r="BB399" s="2"/>
      <c r="BC399" s="2"/>
      <c r="BD399" s="2"/>
      <c r="BE399" s="2"/>
      <c r="BF399" s="2"/>
      <c r="BG399" s="2"/>
      <c r="BH399" s="2"/>
      <c r="BI399" s="2"/>
      <c r="BJ399" s="2"/>
      <c r="BK399" s="2"/>
      <c r="BL399" s="2"/>
      <c r="BM399" s="2"/>
      <c r="BN399" s="2"/>
      <c r="BO399" s="2"/>
      <c r="BP399" s="2"/>
      <c r="BQ399" s="2"/>
      <c r="BR399" s="2"/>
      <c r="BS399" s="2"/>
      <c r="BT399" s="2"/>
      <c r="BU399" s="2"/>
      <c r="BV399" s="2"/>
      <c r="BW399" s="2"/>
      <c r="BX399" s="2"/>
      <c r="BY399" s="2"/>
      <c r="BZ399" s="2"/>
      <c r="CA399" s="2"/>
      <c r="CB399" s="2"/>
      <c r="CC399" s="2"/>
      <c r="CD399" s="2"/>
      <c r="CE399" s="2"/>
      <c r="CF399" s="2"/>
      <c r="CG399" s="2"/>
      <c r="CH399" s="2"/>
      <c r="CI399" s="2"/>
      <c r="CJ399" s="2"/>
      <c r="CK399" s="2"/>
      <c r="CL399" s="2"/>
      <c r="CM399" s="2"/>
      <c r="CN399" s="2"/>
      <c r="CO399" s="2"/>
      <c r="CP399" s="2"/>
      <c r="CQ399" s="2"/>
      <c r="CR399" s="2"/>
      <c r="CS399" s="2"/>
      <c r="CT399" s="2"/>
      <c r="CU399" s="2"/>
      <c r="CV399" s="2"/>
      <c r="CW399" s="2"/>
      <c r="CX399" s="2"/>
      <c r="CY399" s="2"/>
      <c r="CZ399" s="2"/>
      <c r="DA399" s="2"/>
      <c r="DB399" s="2"/>
      <c r="DC399" s="2"/>
      <c r="DD399" s="2"/>
      <c r="DE399" s="2"/>
      <c r="DF399" s="2"/>
      <c r="DG399" s="2"/>
      <c r="DH399" s="2"/>
      <c r="DI399" s="2"/>
      <c r="DJ399" s="2"/>
      <c r="DK399" s="2"/>
      <c r="DL399" s="2"/>
      <c r="DM399" s="2"/>
      <c r="DN399" s="2"/>
      <c r="DO399" s="2"/>
      <c r="DP399" s="6">
        <v>1</v>
      </c>
      <c r="DQ399" s="268"/>
      <c r="DR399" s="268"/>
    </row>
    <row r="400" spans="2:122" s="1" customFormat="1" ht="15.75">
      <c r="B400" s="1644"/>
      <c r="C400" s="256"/>
      <c r="D400" s="1645"/>
      <c r="E400" s="1646"/>
      <c r="F400" s="1647"/>
      <c r="G400" s="1648"/>
      <c r="H400" s="1648"/>
      <c r="I400" s="1648"/>
      <c r="J400" s="1649"/>
      <c r="K400" s="1650"/>
      <c r="L400" s="1651"/>
      <c r="M400"/>
      <c r="N400" s="1644"/>
      <c r="O400" s="256"/>
      <c r="P400" s="1645"/>
      <c r="Q400" s="1646"/>
      <c r="R400" s="1647"/>
      <c r="S400" s="1647"/>
      <c r="T400" s="1647"/>
      <c r="U400" s="1648"/>
      <c r="V400" s="1649"/>
      <c r="W400" s="1650"/>
      <c r="X400" s="1651"/>
      <c r="Y400"/>
      <c r="Z400" s="1644"/>
      <c r="AA400" s="256"/>
      <c r="AB400" s="1645"/>
      <c r="AC400" s="1646"/>
      <c r="AD400" s="1647"/>
      <c r="AE400" s="1648"/>
      <c r="AF400" s="1648"/>
      <c r="AG400" s="1648"/>
      <c r="AH400" s="1649"/>
      <c r="AI400" s="1650"/>
      <c r="AJ400" s="1651"/>
      <c r="AK400"/>
      <c r="AL400"/>
      <c r="AM400" s="2"/>
      <c r="AN400" s="2"/>
      <c r="AO400"/>
      <c r="AP400"/>
      <c r="AQ400" s="2"/>
      <c r="AR400" s="2"/>
      <c r="AS400" s="2"/>
      <c r="AT400" s="2"/>
      <c r="AU400" s="2"/>
      <c r="AV400" s="2"/>
      <c r="AW400" s="2"/>
      <c r="AX400" s="2"/>
      <c r="AY400" s="2"/>
      <c r="AZ400" s="2"/>
      <c r="BA400" s="2"/>
      <c r="BB400" s="2"/>
      <c r="BC400" s="2"/>
      <c r="BD400" s="2"/>
      <c r="BE400" s="2"/>
      <c r="BF400" s="2"/>
      <c r="BG400" s="2"/>
      <c r="BH400" s="2"/>
      <c r="BI400" s="2"/>
      <c r="BJ400" s="2"/>
      <c r="BK400" s="2"/>
      <c r="BL400" s="2"/>
      <c r="BM400" s="2"/>
      <c r="BN400" s="2"/>
      <c r="BO400" s="2"/>
      <c r="BP400" s="2"/>
      <c r="BQ400" s="2"/>
      <c r="BR400" s="2"/>
      <c r="BS400" s="2"/>
      <c r="BT400" s="2"/>
      <c r="BU400" s="2"/>
      <c r="BV400" s="2"/>
      <c r="BW400" s="2"/>
      <c r="BX400" s="2"/>
      <c r="BY400" s="2"/>
      <c r="BZ400" s="2"/>
      <c r="CA400" s="2"/>
      <c r="CB400" s="2"/>
      <c r="CC400" s="2"/>
      <c r="CD400" s="2"/>
      <c r="CE400" s="2"/>
      <c r="CF400" s="2"/>
      <c r="CG400" s="2"/>
      <c r="CH400" s="2"/>
      <c r="CI400" s="2"/>
      <c r="CJ400" s="2"/>
      <c r="CK400" s="2"/>
      <c r="CL400" s="2"/>
      <c r="CM400" s="2"/>
      <c r="CN400" s="2"/>
      <c r="CO400" s="2"/>
      <c r="CP400" s="2"/>
      <c r="CQ400" s="2"/>
      <c r="CR400" s="2"/>
      <c r="CS400" s="2"/>
      <c r="CT400" s="2"/>
      <c r="CU400" s="2"/>
      <c r="CV400" s="2"/>
      <c r="CW400" s="2"/>
      <c r="CX400" s="2"/>
      <c r="CY400" s="2"/>
      <c r="CZ400" s="2"/>
      <c r="DA400" s="2"/>
      <c r="DB400" s="2"/>
      <c r="DC400" s="2"/>
      <c r="DD400" s="2"/>
      <c r="DE400" s="2"/>
      <c r="DF400" s="2"/>
      <c r="DG400" s="2"/>
      <c r="DH400" s="2"/>
      <c r="DI400" s="2"/>
      <c r="DJ400" s="2"/>
      <c r="DK400" s="2"/>
      <c r="DL400" s="2"/>
      <c r="DM400" s="2"/>
      <c r="DN400" s="2"/>
      <c r="DO400" s="2"/>
      <c r="DP400" s="6">
        <v>1</v>
      </c>
      <c r="DQ400" s="268"/>
      <c r="DR400" s="268"/>
    </row>
    <row r="401" spans="2:122" s="1" customFormat="1" ht="15.75">
      <c r="B401" s="1644"/>
      <c r="C401" s="256"/>
      <c r="D401" s="1652"/>
      <c r="E401" s="1652"/>
      <c r="F401" s="1645"/>
      <c r="G401" s="1648"/>
      <c r="H401" s="1648"/>
      <c r="I401" s="1648"/>
      <c r="J401" s="1649"/>
      <c r="K401" s="1650"/>
      <c r="L401" s="1653"/>
      <c r="M401"/>
      <c r="N401" s="1644"/>
      <c r="O401" s="256"/>
      <c r="P401" s="1652"/>
      <c r="Q401" s="1652"/>
      <c r="R401" s="1645"/>
      <c r="S401" s="1645"/>
      <c r="T401" s="1645"/>
      <c r="U401" s="1648"/>
      <c r="V401" s="1649"/>
      <c r="W401" s="1650"/>
      <c r="X401" s="1653"/>
      <c r="Y401"/>
      <c r="Z401" s="1644"/>
      <c r="AA401" s="256"/>
      <c r="AB401" s="1652"/>
      <c r="AC401" s="1652"/>
      <c r="AD401" s="1645"/>
      <c r="AE401" s="1648"/>
      <c r="AF401" s="1648"/>
      <c r="AG401" s="1648"/>
      <c r="AH401" s="1649"/>
      <c r="AI401" s="1650"/>
      <c r="AJ401" s="1653"/>
      <c r="AK401"/>
      <c r="AL401"/>
      <c r="AM401" s="2"/>
      <c r="AN401" s="2"/>
      <c r="AO401"/>
      <c r="AP401"/>
      <c r="AQ401" s="2"/>
      <c r="AR401" s="2"/>
      <c r="AS401" s="2"/>
      <c r="AT401" s="2"/>
      <c r="AU401" s="2"/>
      <c r="AV401" s="2"/>
      <c r="AW401" s="2"/>
      <c r="AX401" s="2"/>
      <c r="AY401" s="2"/>
      <c r="AZ401" s="2"/>
      <c r="BA401" s="2"/>
      <c r="BB401" s="2"/>
      <c r="BC401" s="2"/>
      <c r="BD401" s="2"/>
      <c r="BE401" s="2"/>
      <c r="BF401" s="2"/>
      <c r="BG401" s="2"/>
      <c r="BH401" s="2"/>
      <c r="BI401" s="2"/>
      <c r="BJ401" s="2"/>
      <c r="BK401" s="2"/>
      <c r="BL401" s="2"/>
      <c r="BM401" s="2"/>
      <c r="BN401" s="2"/>
      <c r="BO401" s="2"/>
      <c r="BP401" s="2"/>
      <c r="BQ401" s="2"/>
      <c r="BR401" s="2"/>
      <c r="BS401" s="2"/>
      <c r="BT401" s="2"/>
      <c r="BU401" s="2"/>
      <c r="BV401" s="2"/>
      <c r="BW401" s="2"/>
      <c r="BX401" s="2"/>
      <c r="BY401" s="2"/>
      <c r="BZ401" s="2"/>
      <c r="CA401" s="2"/>
      <c r="CB401" s="2"/>
      <c r="CC401" s="2"/>
      <c r="CD401" s="2"/>
      <c r="CE401" s="2"/>
      <c r="CF401" s="2"/>
      <c r="CG401" s="2"/>
      <c r="CH401" s="2"/>
      <c r="CI401" s="2"/>
      <c r="CJ401" s="2"/>
      <c r="CK401" s="2"/>
      <c r="CL401" s="2"/>
      <c r="CM401" s="2"/>
      <c r="CN401" s="2"/>
      <c r="CO401" s="2"/>
      <c r="CP401" s="2"/>
      <c r="CQ401" s="2"/>
      <c r="CR401" s="2"/>
      <c r="CS401" s="2"/>
      <c r="CT401" s="2"/>
      <c r="CU401" s="2"/>
      <c r="CV401" s="2"/>
      <c r="CW401" s="2"/>
      <c r="CX401" s="2"/>
      <c r="CY401" s="2"/>
      <c r="CZ401" s="2"/>
      <c r="DA401" s="2"/>
      <c r="DB401" s="2"/>
      <c r="DC401" s="2"/>
      <c r="DD401" s="2"/>
      <c r="DE401" s="2"/>
      <c r="DF401" s="2"/>
      <c r="DG401" s="2"/>
      <c r="DH401" s="2"/>
      <c r="DI401" s="2"/>
      <c r="DJ401" s="2"/>
      <c r="DK401" s="2"/>
      <c r="DL401" s="2"/>
      <c r="DM401" s="2"/>
      <c r="DN401" s="2"/>
      <c r="DO401" s="2"/>
      <c r="DP401" s="6">
        <v>1</v>
      </c>
      <c r="DQ401" s="268"/>
      <c r="DR401" s="268"/>
    </row>
    <row r="402" spans="2:122" s="1" customFormat="1" ht="15.75">
      <c r="B402" s="1644"/>
      <c r="C402" s="256"/>
      <c r="D402" s="1645"/>
      <c r="E402" s="1646"/>
      <c r="F402" s="1647"/>
      <c r="G402" s="1648"/>
      <c r="H402" s="1648"/>
      <c r="I402" s="1648"/>
      <c r="J402" s="1649"/>
      <c r="K402" s="1650"/>
      <c r="L402" s="1651"/>
      <c r="M402"/>
      <c r="N402" s="1644"/>
      <c r="O402" s="256"/>
      <c r="P402" s="1645"/>
      <c r="Q402" s="1646"/>
      <c r="R402" s="1647"/>
      <c r="S402" s="1647"/>
      <c r="T402" s="1647"/>
      <c r="U402" s="1648"/>
      <c r="V402" s="1649"/>
      <c r="W402" s="1650"/>
      <c r="X402" s="1651"/>
      <c r="Y402"/>
      <c r="Z402" s="1644"/>
      <c r="AA402" s="256"/>
      <c r="AB402" s="1645"/>
      <c r="AC402" s="1646"/>
      <c r="AD402" s="1647"/>
      <c r="AE402" s="1648"/>
      <c r="AF402" s="1648"/>
      <c r="AG402" s="1648"/>
      <c r="AH402" s="1649"/>
      <c r="AI402" s="1650"/>
      <c r="AJ402" s="1651"/>
      <c r="AK402"/>
      <c r="AL402"/>
      <c r="AM402" s="2"/>
      <c r="AN402" s="2"/>
      <c r="AO402"/>
      <c r="AP402"/>
      <c r="AQ402" s="2"/>
      <c r="AR402" s="2"/>
      <c r="AS402" s="2"/>
      <c r="AT402" s="2"/>
      <c r="AU402" s="2"/>
      <c r="AV402" s="2"/>
      <c r="AW402" s="2"/>
      <c r="AX402" s="2"/>
      <c r="AY402" s="2"/>
      <c r="AZ402" s="2"/>
      <c r="BA402" s="2"/>
      <c r="BB402" s="2"/>
      <c r="BC402" s="2"/>
      <c r="BD402" s="2"/>
      <c r="BE402" s="2"/>
      <c r="BF402" s="2"/>
      <c r="BG402" s="2"/>
      <c r="BH402" s="2"/>
      <c r="BI402" s="2"/>
      <c r="BJ402" s="2"/>
      <c r="BK402" s="2"/>
      <c r="BL402" s="2"/>
      <c r="BM402" s="2"/>
      <c r="BN402" s="2"/>
      <c r="BO402" s="2"/>
      <c r="BP402" s="2"/>
      <c r="BQ402" s="2"/>
      <c r="BR402" s="2"/>
      <c r="BS402" s="2"/>
      <c r="BT402" s="2"/>
      <c r="BU402" s="2"/>
      <c r="BV402" s="2"/>
      <c r="BW402" s="2"/>
      <c r="BX402" s="2"/>
      <c r="BY402" s="2"/>
      <c r="BZ402" s="2"/>
      <c r="CA402" s="2"/>
      <c r="CB402" s="2"/>
      <c r="CC402" s="2"/>
      <c r="CD402" s="2"/>
      <c r="CE402" s="2"/>
      <c r="CF402" s="2"/>
      <c r="CG402" s="2"/>
      <c r="CH402" s="2"/>
      <c r="CI402" s="2"/>
      <c r="CJ402" s="2"/>
      <c r="CK402" s="2"/>
      <c r="CL402" s="2"/>
      <c r="CM402" s="2"/>
      <c r="CN402" s="2"/>
      <c r="CO402" s="2"/>
      <c r="CP402" s="2"/>
      <c r="CQ402" s="2"/>
      <c r="CR402" s="2"/>
      <c r="CS402" s="2"/>
      <c r="CT402" s="2"/>
      <c r="CU402" s="2"/>
      <c r="CV402" s="2"/>
      <c r="CW402" s="2"/>
      <c r="CX402" s="2"/>
      <c r="CY402" s="2"/>
      <c r="CZ402" s="2"/>
      <c r="DA402" s="2"/>
      <c r="DB402" s="2"/>
      <c r="DC402" s="2"/>
      <c r="DD402" s="2"/>
      <c r="DE402" s="2"/>
      <c r="DF402" s="2"/>
      <c r="DG402" s="2"/>
      <c r="DH402" s="2"/>
      <c r="DI402" s="2"/>
      <c r="DJ402" s="2"/>
      <c r="DK402" s="2"/>
      <c r="DL402" s="2"/>
      <c r="DM402" s="2"/>
      <c r="DN402" s="2"/>
      <c r="DO402" s="2"/>
      <c r="DP402" s="6">
        <v>1</v>
      </c>
      <c r="DQ402" s="268"/>
      <c r="DR402" s="268"/>
    </row>
    <row r="403" spans="2:122" s="1" customFormat="1" ht="15.75">
      <c r="B403" s="1644"/>
      <c r="C403" s="256"/>
      <c r="D403" s="1652"/>
      <c r="E403" s="1652"/>
      <c r="F403" s="1645"/>
      <c r="G403" s="1648"/>
      <c r="H403" s="1648"/>
      <c r="I403" s="1648"/>
      <c r="J403" s="1649"/>
      <c r="K403" s="1650"/>
      <c r="L403" s="1653"/>
      <c r="M403"/>
      <c r="N403" s="1644"/>
      <c r="O403" s="256"/>
      <c r="P403" s="1652"/>
      <c r="Q403" s="1652"/>
      <c r="R403" s="1645"/>
      <c r="S403" s="1645"/>
      <c r="T403" s="1645"/>
      <c r="U403" s="1648"/>
      <c r="V403" s="1649"/>
      <c r="W403" s="1650"/>
      <c r="X403" s="1653"/>
      <c r="Y403"/>
      <c r="Z403" s="1644"/>
      <c r="AA403" s="256"/>
      <c r="AB403" s="1652"/>
      <c r="AC403" s="1652"/>
      <c r="AD403" s="1645"/>
      <c r="AE403" s="1648"/>
      <c r="AF403" s="1648"/>
      <c r="AG403" s="1648"/>
      <c r="AH403" s="1649"/>
      <c r="AI403" s="1650"/>
      <c r="AJ403" s="1653"/>
      <c r="AK403"/>
      <c r="AL403"/>
      <c r="AM403" s="2"/>
      <c r="AN403" s="2"/>
      <c r="AO403"/>
      <c r="AP403"/>
      <c r="AQ403" s="2"/>
      <c r="AR403" s="2"/>
      <c r="AS403" s="2"/>
      <c r="AT403" s="2"/>
      <c r="AU403" s="2"/>
      <c r="AV403" s="2"/>
      <c r="AW403" s="2"/>
      <c r="AX403" s="2"/>
      <c r="AY403" s="2"/>
      <c r="AZ403" s="2"/>
      <c r="BA403" s="2"/>
      <c r="BB403" s="2"/>
      <c r="BC403" s="2"/>
      <c r="BD403" s="2"/>
      <c r="BE403" s="2"/>
      <c r="BF403" s="2"/>
      <c r="BG403" s="2"/>
      <c r="BH403" s="2"/>
      <c r="BI403" s="2"/>
      <c r="BJ403" s="2"/>
      <c r="BK403" s="2"/>
      <c r="BL403" s="2"/>
      <c r="BM403" s="2"/>
      <c r="BN403" s="2"/>
      <c r="BO403" s="2"/>
      <c r="BP403" s="2"/>
      <c r="BQ403" s="2"/>
      <c r="BR403" s="2"/>
      <c r="BS403" s="2"/>
      <c r="BT403" s="2"/>
      <c r="BU403" s="2"/>
      <c r="BV403" s="2"/>
      <c r="BW403" s="2"/>
      <c r="BX403" s="2"/>
      <c r="BY403" s="2"/>
      <c r="BZ403" s="2"/>
      <c r="CA403" s="2"/>
      <c r="CB403" s="2"/>
      <c r="CC403" s="2"/>
      <c r="CD403" s="2"/>
      <c r="CE403" s="2"/>
      <c r="CF403" s="2"/>
      <c r="CG403" s="2"/>
      <c r="CH403" s="2"/>
      <c r="CI403" s="2"/>
      <c r="CJ403" s="2"/>
      <c r="CK403" s="2"/>
      <c r="CL403" s="2"/>
      <c r="CM403" s="2"/>
      <c r="CN403" s="2"/>
      <c r="CO403" s="2"/>
      <c r="CP403" s="2"/>
      <c r="CQ403" s="2"/>
      <c r="CR403" s="2"/>
      <c r="CS403" s="2"/>
      <c r="CT403" s="2"/>
      <c r="CU403" s="2"/>
      <c r="CV403" s="2"/>
      <c r="CW403" s="2"/>
      <c r="CX403" s="2"/>
      <c r="CY403" s="2"/>
      <c r="CZ403" s="2"/>
      <c r="DA403" s="2"/>
      <c r="DB403" s="2"/>
      <c r="DC403" s="2"/>
      <c r="DD403" s="2"/>
      <c r="DE403" s="2"/>
      <c r="DF403" s="2"/>
      <c r="DG403" s="2"/>
      <c r="DH403" s="2"/>
      <c r="DI403" s="2"/>
      <c r="DJ403" s="2"/>
      <c r="DK403" s="2"/>
      <c r="DL403" s="2"/>
      <c r="DM403" s="2"/>
      <c r="DN403" s="2"/>
      <c r="DO403" s="2"/>
      <c r="DP403" s="6">
        <v>1</v>
      </c>
      <c r="DQ403" s="268"/>
      <c r="DR403" s="268"/>
    </row>
    <row r="404" spans="2:122" s="1" customFormat="1" ht="15.75">
      <c r="B404" s="1644"/>
      <c r="C404" s="256"/>
      <c r="D404" s="1645"/>
      <c r="E404" s="1646"/>
      <c r="F404" s="1647"/>
      <c r="G404" s="1648"/>
      <c r="H404" s="1648"/>
      <c r="I404" s="1648"/>
      <c r="J404" s="1649"/>
      <c r="K404" s="1650"/>
      <c r="L404" s="1651"/>
      <c r="M404"/>
      <c r="N404" s="1644"/>
      <c r="O404" s="256"/>
      <c r="P404" s="1645"/>
      <c r="Q404" s="1646"/>
      <c r="R404" s="1647"/>
      <c r="S404" s="1647"/>
      <c r="T404" s="1647"/>
      <c r="U404" s="1648"/>
      <c r="V404" s="1649"/>
      <c r="W404" s="1650"/>
      <c r="X404" s="1651"/>
      <c r="Y404"/>
      <c r="Z404" s="1644"/>
      <c r="AA404" s="256"/>
      <c r="AB404" s="1645"/>
      <c r="AC404" s="1646"/>
      <c r="AD404" s="1647"/>
      <c r="AE404" s="1648"/>
      <c r="AF404" s="1648"/>
      <c r="AG404" s="1648"/>
      <c r="AH404" s="1649"/>
      <c r="AI404" s="1650"/>
      <c r="AJ404" s="1651"/>
      <c r="AK404"/>
      <c r="AL404"/>
      <c r="AM404" s="2"/>
      <c r="AN404" s="2"/>
      <c r="AO404"/>
      <c r="AP404"/>
      <c r="AQ404" s="2"/>
      <c r="AR404" s="2"/>
      <c r="AS404" s="2"/>
      <c r="AT404" s="2"/>
      <c r="AU404" s="2"/>
      <c r="AV404" s="2"/>
      <c r="AW404" s="2"/>
      <c r="AX404" s="2"/>
      <c r="AY404" s="2"/>
      <c r="AZ404" s="2"/>
      <c r="BA404" s="2"/>
      <c r="BB404" s="2"/>
      <c r="BC404" s="2"/>
      <c r="BD404" s="2"/>
      <c r="BE404" s="2"/>
      <c r="BF404" s="2"/>
      <c r="BG404" s="2"/>
      <c r="BH404" s="2"/>
      <c r="BI404" s="2"/>
      <c r="BJ404" s="2"/>
      <c r="BK404" s="2"/>
      <c r="BL404" s="2"/>
      <c r="BM404" s="2"/>
      <c r="BN404" s="2"/>
      <c r="BO404" s="2"/>
      <c r="BP404" s="2"/>
      <c r="BQ404" s="2"/>
      <c r="BR404" s="2"/>
      <c r="BS404" s="2"/>
      <c r="BT404" s="2"/>
      <c r="BU404" s="2"/>
      <c r="BV404" s="2"/>
      <c r="BW404" s="2"/>
      <c r="BX404" s="2"/>
      <c r="BY404" s="2"/>
      <c r="BZ404" s="2"/>
      <c r="CA404" s="2"/>
      <c r="CB404" s="2"/>
      <c r="CC404" s="2"/>
      <c r="CD404" s="2"/>
      <c r="CE404" s="2"/>
      <c r="CF404" s="2"/>
      <c r="CG404" s="2"/>
      <c r="CH404" s="2"/>
      <c r="CI404" s="2"/>
      <c r="CJ404" s="2"/>
      <c r="CK404" s="2"/>
      <c r="CL404" s="2"/>
      <c r="CM404" s="2"/>
      <c r="CN404" s="2"/>
      <c r="CO404" s="2"/>
      <c r="CP404" s="2"/>
      <c r="CQ404" s="2"/>
      <c r="CR404" s="2"/>
      <c r="CS404" s="2"/>
      <c r="CT404" s="2"/>
      <c r="CU404" s="2"/>
      <c r="CV404" s="2"/>
      <c r="CW404" s="2"/>
      <c r="CX404" s="2"/>
      <c r="CY404" s="2"/>
      <c r="CZ404" s="2"/>
      <c r="DA404" s="2"/>
      <c r="DB404" s="2"/>
      <c r="DC404" s="2"/>
      <c r="DD404" s="2"/>
      <c r="DE404" s="2"/>
      <c r="DF404" s="2"/>
      <c r="DG404" s="2"/>
      <c r="DH404" s="2"/>
      <c r="DI404" s="2"/>
      <c r="DJ404" s="2"/>
      <c r="DK404" s="2"/>
      <c r="DL404" s="2"/>
      <c r="DM404" s="2"/>
      <c r="DN404" s="2"/>
      <c r="DO404" s="2"/>
      <c r="DP404" s="6">
        <v>1</v>
      </c>
      <c r="DQ404" s="268"/>
      <c r="DR404" s="268"/>
    </row>
    <row r="405" spans="2:122" s="1" customFormat="1" ht="15.75">
      <c r="B405" s="1644"/>
      <c r="C405" s="256"/>
      <c r="D405" s="1652"/>
      <c r="E405" s="1652"/>
      <c r="F405" s="1645"/>
      <c r="G405" s="1648"/>
      <c r="H405" s="1648"/>
      <c r="I405" s="1648"/>
      <c r="J405" s="1649"/>
      <c r="K405" s="1650"/>
      <c r="L405" s="1653"/>
      <c r="M405"/>
      <c r="N405" s="1644"/>
      <c r="O405" s="256"/>
      <c r="P405" s="1652"/>
      <c r="Q405" s="1652"/>
      <c r="R405" s="1645"/>
      <c r="S405" s="1645"/>
      <c r="T405" s="1645"/>
      <c r="U405" s="1648"/>
      <c r="V405" s="1649"/>
      <c r="W405" s="1650"/>
      <c r="X405" s="1653"/>
      <c r="Y405"/>
      <c r="Z405" s="1644"/>
      <c r="AA405" s="256"/>
      <c r="AB405" s="1652"/>
      <c r="AC405" s="1652"/>
      <c r="AD405" s="1645"/>
      <c r="AE405" s="1648"/>
      <c r="AF405" s="1648"/>
      <c r="AG405" s="1648"/>
      <c r="AH405" s="1649"/>
      <c r="AI405" s="1650"/>
      <c r="AJ405" s="1653"/>
      <c r="AK405"/>
      <c r="AL405"/>
      <c r="AM405" s="2"/>
      <c r="AN405" s="2"/>
      <c r="AO405"/>
      <c r="AP405"/>
      <c r="AQ405" s="2"/>
      <c r="AR405" s="2"/>
      <c r="AS405" s="2"/>
      <c r="AT405" s="2"/>
      <c r="AU405" s="2"/>
      <c r="AV405" s="2"/>
      <c r="AW405" s="2"/>
      <c r="AX405" s="2"/>
      <c r="AY405" s="2"/>
      <c r="AZ405" s="2"/>
      <c r="BA405" s="2"/>
      <c r="BB405" s="2"/>
      <c r="BC405" s="2"/>
      <c r="BD405" s="2"/>
      <c r="BE405" s="2"/>
      <c r="BF405" s="2"/>
      <c r="BG405" s="2"/>
      <c r="BH405" s="2"/>
      <c r="BI405" s="2"/>
      <c r="BJ405" s="2"/>
      <c r="BK405" s="2"/>
      <c r="BL405" s="2"/>
      <c r="BM405" s="2"/>
      <c r="BN405" s="2"/>
      <c r="BO405" s="2"/>
      <c r="BP405" s="2"/>
      <c r="BQ405" s="2"/>
      <c r="BR405" s="2"/>
      <c r="BS405" s="2"/>
      <c r="BT405" s="2"/>
      <c r="BU405" s="2"/>
      <c r="BV405" s="2"/>
      <c r="BW405" s="2"/>
      <c r="BX405" s="2"/>
      <c r="BY405" s="2"/>
      <c r="BZ405" s="2"/>
      <c r="CA405" s="2"/>
      <c r="CB405" s="2"/>
      <c r="CC405" s="2"/>
      <c r="CD405" s="2"/>
      <c r="CE405" s="2"/>
      <c r="CF405" s="2"/>
      <c r="CG405" s="2"/>
      <c r="CH405" s="2"/>
      <c r="CI405" s="2"/>
      <c r="CJ405" s="2"/>
      <c r="CK405" s="2"/>
      <c r="CL405" s="2"/>
      <c r="CM405" s="2"/>
      <c r="CN405" s="2"/>
      <c r="CO405" s="2"/>
      <c r="CP405" s="2"/>
      <c r="CQ405" s="2"/>
      <c r="CR405" s="2"/>
      <c r="CS405" s="2"/>
      <c r="CT405" s="2"/>
      <c r="CU405" s="2"/>
      <c r="CV405" s="2"/>
      <c r="CW405" s="2"/>
      <c r="CX405" s="2"/>
      <c r="CY405" s="2"/>
      <c r="CZ405" s="2"/>
      <c r="DA405" s="2"/>
      <c r="DB405" s="2"/>
      <c r="DC405" s="2"/>
      <c r="DD405" s="2"/>
      <c r="DE405" s="2"/>
      <c r="DF405" s="2"/>
      <c r="DG405" s="2"/>
      <c r="DH405" s="2"/>
      <c r="DI405" s="2"/>
      <c r="DJ405" s="2"/>
      <c r="DK405" s="2"/>
      <c r="DL405" s="2"/>
      <c r="DM405" s="2"/>
      <c r="DN405" s="2"/>
      <c r="DO405" s="2"/>
      <c r="DP405" s="6">
        <v>1</v>
      </c>
      <c r="DQ405" s="268"/>
      <c r="DR405" s="268"/>
    </row>
    <row r="406" spans="2:122" s="1" customFormat="1" ht="15.75">
      <c r="B406" s="1644"/>
      <c r="C406" s="256"/>
      <c r="D406" s="1645"/>
      <c r="E406" s="1646"/>
      <c r="F406" s="1647"/>
      <c r="G406" s="1648"/>
      <c r="H406" s="1648"/>
      <c r="I406" s="1648"/>
      <c r="J406" s="1649"/>
      <c r="K406" s="1650"/>
      <c r="L406" s="1651"/>
      <c r="M406"/>
      <c r="N406" s="1644"/>
      <c r="O406" s="256"/>
      <c r="P406" s="1645"/>
      <c r="Q406" s="1646"/>
      <c r="R406" s="1647"/>
      <c r="S406" s="1647"/>
      <c r="T406" s="1647"/>
      <c r="U406" s="1648"/>
      <c r="V406" s="1649"/>
      <c r="W406" s="1650"/>
      <c r="X406" s="1651"/>
      <c r="Y406"/>
      <c r="Z406" s="1644"/>
      <c r="AA406" s="256"/>
      <c r="AB406" s="1645"/>
      <c r="AC406" s="1646"/>
      <c r="AD406" s="1647"/>
      <c r="AE406" s="1648"/>
      <c r="AF406" s="1648"/>
      <c r="AG406" s="1648"/>
      <c r="AH406" s="1649"/>
      <c r="AI406" s="1650"/>
      <c r="AJ406" s="1651"/>
      <c r="AK406"/>
      <c r="AL406"/>
      <c r="AM406" s="2"/>
      <c r="AN406" s="2"/>
      <c r="AO406"/>
      <c r="AP406"/>
      <c r="AQ406" s="2"/>
      <c r="AR406" s="2"/>
      <c r="AS406" s="2"/>
      <c r="AT406" s="2"/>
      <c r="AU406" s="2"/>
      <c r="AV406" s="2"/>
      <c r="AW406" s="2"/>
      <c r="AX406" s="2"/>
      <c r="AY406" s="2"/>
      <c r="AZ406" s="2"/>
      <c r="BA406" s="2"/>
      <c r="BB406" s="2"/>
      <c r="BC406" s="2"/>
      <c r="BD406" s="2"/>
      <c r="BE406" s="2"/>
      <c r="BF406" s="2"/>
      <c r="BG406" s="2"/>
      <c r="BH406" s="2"/>
      <c r="BI406" s="2"/>
      <c r="BJ406" s="2"/>
      <c r="BK406" s="2"/>
      <c r="BL406" s="2"/>
      <c r="BM406" s="2"/>
      <c r="BN406" s="2"/>
      <c r="BO406" s="2"/>
      <c r="BP406" s="2"/>
      <c r="BQ406" s="2"/>
      <c r="BR406" s="2"/>
      <c r="BS406" s="2"/>
      <c r="BT406" s="2"/>
      <c r="BU406" s="2"/>
      <c r="BV406" s="2"/>
      <c r="BW406" s="2"/>
      <c r="BX406" s="2"/>
      <c r="BY406" s="2"/>
      <c r="BZ406" s="2"/>
      <c r="CA406" s="2"/>
      <c r="CB406" s="2"/>
      <c r="CC406" s="2"/>
      <c r="CD406" s="2"/>
      <c r="CE406" s="2"/>
      <c r="CF406" s="2"/>
      <c r="CG406" s="2"/>
      <c r="CH406" s="2"/>
      <c r="CI406" s="2"/>
      <c r="CJ406" s="2"/>
      <c r="CK406" s="2"/>
      <c r="CL406" s="2"/>
      <c r="CM406" s="2"/>
      <c r="CN406" s="2"/>
      <c r="CO406" s="2"/>
      <c r="CP406" s="2"/>
      <c r="CQ406" s="2"/>
      <c r="CR406" s="2"/>
      <c r="CS406" s="2"/>
      <c r="CT406" s="2"/>
      <c r="CU406" s="2"/>
      <c r="CV406" s="2"/>
      <c r="CW406" s="2"/>
      <c r="CX406" s="2"/>
      <c r="CY406" s="2"/>
      <c r="CZ406" s="2"/>
      <c r="DA406" s="2"/>
      <c r="DB406" s="2"/>
      <c r="DC406" s="2"/>
      <c r="DD406" s="2"/>
      <c r="DE406" s="2"/>
      <c r="DF406" s="2"/>
      <c r="DG406" s="2"/>
      <c r="DH406" s="2"/>
      <c r="DI406" s="2"/>
      <c r="DJ406" s="2"/>
      <c r="DK406" s="2"/>
      <c r="DL406" s="2"/>
      <c r="DM406" s="2"/>
      <c r="DN406" s="2"/>
      <c r="DO406" s="2"/>
      <c r="DP406" s="6">
        <v>1</v>
      </c>
      <c r="DQ406" s="268"/>
      <c r="DR406" s="268"/>
    </row>
    <row r="407" spans="2:122" s="1" customFormat="1" ht="15.75">
      <c r="B407" s="1644"/>
      <c r="C407" s="256"/>
      <c r="D407" s="1652"/>
      <c r="E407" s="1652"/>
      <c r="F407" s="1645"/>
      <c r="G407" s="1648"/>
      <c r="H407" s="1648"/>
      <c r="I407" s="1648"/>
      <c r="J407" s="1649"/>
      <c r="K407" s="1650"/>
      <c r="L407" s="1653"/>
      <c r="M407"/>
      <c r="N407" s="1644"/>
      <c r="O407" s="256"/>
      <c r="P407" s="1652"/>
      <c r="Q407" s="1652"/>
      <c r="R407" s="1645"/>
      <c r="S407" s="1645"/>
      <c r="T407" s="1645"/>
      <c r="U407" s="1648"/>
      <c r="V407" s="1649"/>
      <c r="W407" s="1650"/>
      <c r="X407" s="1653"/>
      <c r="Y407"/>
      <c r="Z407" s="1644"/>
      <c r="AA407" s="256"/>
      <c r="AB407" s="1652"/>
      <c r="AC407" s="1652"/>
      <c r="AD407" s="1645"/>
      <c r="AE407" s="1648"/>
      <c r="AF407" s="1648"/>
      <c r="AG407" s="1648"/>
      <c r="AH407" s="1649"/>
      <c r="AI407" s="1650"/>
      <c r="AJ407" s="1653"/>
      <c r="AK407"/>
      <c r="AL407"/>
      <c r="AM407" s="2"/>
      <c r="AN407" s="2"/>
      <c r="AO407"/>
      <c r="AP407"/>
      <c r="AQ407" s="2"/>
      <c r="AR407" s="2"/>
      <c r="AS407" s="2"/>
      <c r="AT407" s="2"/>
      <c r="AU407" s="2"/>
      <c r="AV407" s="2"/>
      <c r="AW407" s="2"/>
      <c r="AX407" s="2"/>
      <c r="AY407" s="2"/>
      <c r="AZ407" s="2"/>
      <c r="BA407" s="2"/>
      <c r="BB407" s="2"/>
      <c r="BC407" s="2"/>
      <c r="BD407" s="2"/>
      <c r="BE407" s="2"/>
      <c r="BF407" s="2"/>
      <c r="BG407" s="2"/>
      <c r="BH407" s="2"/>
      <c r="BI407" s="2"/>
      <c r="BJ407" s="2"/>
      <c r="BK407" s="2"/>
      <c r="BL407" s="2"/>
      <c r="BM407" s="2"/>
      <c r="BN407" s="2"/>
      <c r="BO407" s="2"/>
      <c r="BP407" s="2"/>
      <c r="BQ407" s="2"/>
      <c r="BR407" s="2"/>
      <c r="BS407" s="2"/>
      <c r="BT407" s="2"/>
      <c r="BU407" s="2"/>
      <c r="BV407" s="2"/>
      <c r="BW407" s="2"/>
      <c r="BX407" s="2"/>
      <c r="BY407" s="2"/>
      <c r="BZ407" s="2"/>
      <c r="CA407" s="2"/>
      <c r="CB407" s="2"/>
      <c r="CC407" s="2"/>
      <c r="CD407" s="2"/>
      <c r="CE407" s="2"/>
      <c r="CF407" s="2"/>
      <c r="CG407" s="2"/>
      <c r="CH407" s="2"/>
      <c r="CI407" s="2"/>
      <c r="CJ407" s="2"/>
      <c r="CK407" s="2"/>
      <c r="CL407" s="2"/>
      <c r="CM407" s="2"/>
      <c r="CN407" s="2"/>
      <c r="CO407" s="2"/>
      <c r="CP407" s="2"/>
      <c r="CQ407" s="2"/>
      <c r="CR407" s="2"/>
      <c r="CS407" s="2"/>
      <c r="CT407" s="2"/>
      <c r="CU407" s="2"/>
      <c r="CV407" s="2"/>
      <c r="CW407" s="2"/>
      <c r="CX407" s="2"/>
      <c r="CY407" s="2"/>
      <c r="CZ407" s="2"/>
      <c r="DA407" s="2"/>
      <c r="DB407" s="2"/>
      <c r="DC407" s="2"/>
      <c r="DD407" s="2"/>
      <c r="DE407" s="2"/>
      <c r="DF407" s="2"/>
      <c r="DG407" s="2"/>
      <c r="DH407" s="2"/>
      <c r="DI407" s="2"/>
      <c r="DJ407" s="2"/>
      <c r="DK407" s="2"/>
      <c r="DL407" s="2"/>
      <c r="DM407" s="2"/>
      <c r="DN407" s="2"/>
      <c r="DO407" s="2"/>
      <c r="DP407" s="6">
        <v>1</v>
      </c>
      <c r="DQ407" s="268"/>
      <c r="DR407" s="268"/>
    </row>
    <row r="408" spans="2:122" s="1" customFormat="1" ht="15.75">
      <c r="B408" s="1644"/>
      <c r="C408" s="256"/>
      <c r="D408" s="1645"/>
      <c r="E408" s="1646"/>
      <c r="F408" s="1647"/>
      <c r="G408" s="1648"/>
      <c r="H408" s="1648"/>
      <c r="I408" s="1648"/>
      <c r="J408" s="1649"/>
      <c r="K408" s="1650"/>
      <c r="L408" s="1651"/>
      <c r="M408"/>
      <c r="N408" s="1644"/>
      <c r="O408" s="256"/>
      <c r="P408" s="1645"/>
      <c r="Q408" s="1646"/>
      <c r="R408" s="1647"/>
      <c r="S408" s="1647"/>
      <c r="T408" s="1647"/>
      <c r="U408" s="1648"/>
      <c r="V408" s="1649"/>
      <c r="W408" s="1650"/>
      <c r="X408" s="1651"/>
      <c r="Y408"/>
      <c r="Z408" s="1644"/>
      <c r="AA408" s="256"/>
      <c r="AB408" s="1645"/>
      <c r="AC408" s="1646"/>
      <c r="AD408" s="1647"/>
      <c r="AE408" s="1648"/>
      <c r="AF408" s="1648"/>
      <c r="AG408" s="1648"/>
      <c r="AH408" s="1649"/>
      <c r="AI408" s="1650"/>
      <c r="AJ408" s="1651"/>
      <c r="AK408"/>
      <c r="AL408"/>
      <c r="AM408" s="2"/>
      <c r="AN408" s="2"/>
      <c r="AO408"/>
      <c r="AP408"/>
      <c r="AQ408" s="2"/>
      <c r="AR408" s="2"/>
      <c r="AS408" s="2"/>
      <c r="AT408" s="2"/>
      <c r="AU408" s="2"/>
      <c r="AV408" s="2"/>
      <c r="AW408" s="2"/>
      <c r="AX408" s="2"/>
      <c r="AY408" s="2"/>
      <c r="AZ408" s="2"/>
      <c r="BA408" s="2"/>
      <c r="BB408" s="2"/>
      <c r="BC408" s="2"/>
      <c r="BD408" s="2"/>
      <c r="BE408" s="2"/>
      <c r="BF408" s="2"/>
      <c r="BG408" s="2"/>
      <c r="BH408" s="2"/>
      <c r="BI408" s="2"/>
      <c r="BJ408" s="2"/>
      <c r="BK408" s="2"/>
      <c r="BL408" s="2"/>
      <c r="BM408" s="2"/>
      <c r="BN408" s="2"/>
      <c r="BO408" s="2"/>
      <c r="BP408" s="2"/>
      <c r="BQ408" s="2"/>
      <c r="BR408" s="2"/>
      <c r="BS408" s="2"/>
      <c r="BT408" s="2"/>
      <c r="BU408" s="2"/>
      <c r="BV408" s="2"/>
      <c r="BW408" s="2"/>
      <c r="BX408" s="2"/>
      <c r="BY408" s="2"/>
      <c r="BZ408" s="2"/>
      <c r="CA408" s="2"/>
      <c r="CB408" s="2"/>
      <c r="CC408" s="2"/>
      <c r="CD408" s="2"/>
      <c r="CE408" s="2"/>
      <c r="CF408" s="2"/>
      <c r="CG408" s="2"/>
      <c r="CH408" s="2"/>
      <c r="CI408" s="2"/>
      <c r="CJ408" s="2"/>
      <c r="CK408" s="2"/>
      <c r="CL408" s="2"/>
      <c r="CM408" s="2"/>
      <c r="CN408" s="2"/>
      <c r="CO408" s="2"/>
      <c r="CP408" s="2"/>
      <c r="CQ408" s="2"/>
      <c r="CR408" s="2"/>
      <c r="CS408" s="2"/>
      <c r="CT408" s="2"/>
      <c r="CU408" s="2"/>
      <c r="CV408" s="2"/>
      <c r="CW408" s="2"/>
      <c r="CX408" s="2"/>
      <c r="CY408" s="2"/>
      <c r="CZ408" s="2"/>
      <c r="DA408" s="2"/>
      <c r="DB408" s="2"/>
      <c r="DC408" s="2"/>
      <c r="DD408" s="2"/>
      <c r="DE408" s="2"/>
      <c r="DF408" s="2"/>
      <c r="DG408" s="2"/>
      <c r="DH408" s="2"/>
      <c r="DI408" s="2"/>
      <c r="DJ408" s="2"/>
      <c r="DK408" s="2"/>
      <c r="DL408" s="2"/>
      <c r="DM408" s="2"/>
      <c r="DN408" s="2"/>
      <c r="DO408" s="2"/>
      <c r="DP408" s="6">
        <v>1</v>
      </c>
      <c r="DQ408" s="268"/>
      <c r="DR408" s="268"/>
    </row>
    <row r="409" spans="2:122" s="1" customFormat="1" ht="15.75">
      <c r="B409" s="1644"/>
      <c r="C409" s="256"/>
      <c r="D409" s="1652"/>
      <c r="E409" s="1652"/>
      <c r="F409" s="1645"/>
      <c r="G409" s="1648"/>
      <c r="H409" s="1648"/>
      <c r="I409" s="1648"/>
      <c r="J409" s="1649"/>
      <c r="K409" s="1650"/>
      <c r="L409" s="1653"/>
      <c r="M409"/>
      <c r="N409" s="1644"/>
      <c r="O409" s="256"/>
      <c r="P409" s="1652"/>
      <c r="Q409" s="1652"/>
      <c r="R409" s="1645"/>
      <c r="S409" s="1645"/>
      <c r="T409" s="1645"/>
      <c r="U409" s="1648"/>
      <c r="V409" s="1649"/>
      <c r="W409" s="1650"/>
      <c r="X409" s="1653"/>
      <c r="Y409"/>
      <c r="Z409" s="1644"/>
      <c r="AA409" s="256"/>
      <c r="AB409" s="1652"/>
      <c r="AC409" s="1652"/>
      <c r="AD409" s="1645"/>
      <c r="AE409" s="1648"/>
      <c r="AF409" s="1648"/>
      <c r="AG409" s="1648"/>
      <c r="AH409" s="1649"/>
      <c r="AI409" s="1650"/>
      <c r="AJ409" s="1653"/>
      <c r="AK409"/>
      <c r="AL409"/>
      <c r="AM409" s="2"/>
      <c r="AN409" s="2"/>
      <c r="AO409"/>
      <c r="AP409"/>
      <c r="AQ409" s="2"/>
      <c r="AR409" s="2"/>
      <c r="AS409" s="2"/>
      <c r="AT409" s="2"/>
      <c r="AU409" s="2"/>
      <c r="AV409" s="2"/>
      <c r="AW409" s="2"/>
      <c r="AX409" s="2"/>
      <c r="AY409" s="2"/>
      <c r="AZ409" s="2"/>
      <c r="BA409" s="2"/>
      <c r="BB409" s="2"/>
      <c r="BC409" s="2"/>
      <c r="BD409" s="2"/>
      <c r="BE409" s="2"/>
      <c r="BF409" s="2"/>
      <c r="BG409" s="2"/>
      <c r="BH409" s="2"/>
      <c r="BI409" s="2"/>
      <c r="BJ409" s="2"/>
      <c r="BK409" s="2"/>
      <c r="BL409" s="2"/>
      <c r="BM409" s="2"/>
      <c r="BN409" s="2"/>
      <c r="BO409" s="2"/>
      <c r="BP409" s="2"/>
      <c r="BQ409" s="2"/>
      <c r="BR409" s="2"/>
      <c r="BS409" s="2"/>
      <c r="BT409" s="2"/>
      <c r="BU409" s="2"/>
      <c r="BV409" s="2"/>
      <c r="BW409" s="2"/>
      <c r="BX409" s="2"/>
      <c r="BY409" s="2"/>
      <c r="BZ409" s="2"/>
      <c r="CA409" s="2"/>
      <c r="CB409" s="2"/>
      <c r="CC409" s="2"/>
      <c r="CD409" s="2"/>
      <c r="CE409" s="2"/>
      <c r="CF409" s="2"/>
      <c r="CG409" s="2"/>
      <c r="CH409" s="2"/>
      <c r="CI409" s="2"/>
      <c r="CJ409" s="2"/>
      <c r="CK409" s="2"/>
      <c r="CL409" s="2"/>
      <c r="CM409" s="2"/>
      <c r="CN409" s="2"/>
      <c r="CO409" s="2"/>
      <c r="CP409" s="2"/>
      <c r="CQ409" s="2"/>
      <c r="CR409" s="2"/>
      <c r="CS409" s="2"/>
      <c r="CT409" s="2"/>
      <c r="CU409" s="2"/>
      <c r="CV409" s="2"/>
      <c r="CW409" s="2"/>
      <c r="CX409" s="2"/>
      <c r="CY409" s="2"/>
      <c r="CZ409" s="2"/>
      <c r="DA409" s="2"/>
      <c r="DB409" s="2"/>
      <c r="DC409" s="2"/>
      <c r="DD409" s="2"/>
      <c r="DE409" s="2"/>
      <c r="DF409" s="2"/>
      <c r="DG409" s="2"/>
      <c r="DH409" s="2"/>
      <c r="DI409" s="2"/>
      <c r="DJ409" s="2"/>
      <c r="DK409" s="2"/>
      <c r="DL409" s="2"/>
      <c r="DM409" s="2"/>
      <c r="DN409" s="2"/>
      <c r="DO409" s="2"/>
      <c r="DP409" s="6">
        <v>1</v>
      </c>
      <c r="DQ409" s="268"/>
      <c r="DR409" s="268"/>
    </row>
    <row r="410" spans="2:122" s="1" customFormat="1" ht="15.75">
      <c r="B410" s="1644"/>
      <c r="C410" s="256"/>
      <c r="D410" s="1645"/>
      <c r="E410" s="1646"/>
      <c r="F410" s="1647"/>
      <c r="G410" s="1648"/>
      <c r="H410" s="1648"/>
      <c r="I410" s="1648"/>
      <c r="J410" s="1649"/>
      <c r="K410" s="1650"/>
      <c r="L410" s="1651"/>
      <c r="M410"/>
      <c r="N410" s="1644"/>
      <c r="O410" s="256"/>
      <c r="P410" s="1645"/>
      <c r="Q410" s="1646"/>
      <c r="R410" s="1647"/>
      <c r="S410" s="1647"/>
      <c r="T410" s="1647"/>
      <c r="U410" s="1648"/>
      <c r="V410" s="1649"/>
      <c r="W410" s="1650"/>
      <c r="X410" s="1651"/>
      <c r="Y410"/>
      <c r="Z410" s="1644"/>
      <c r="AA410" s="256"/>
      <c r="AB410" s="1645"/>
      <c r="AC410" s="1646"/>
      <c r="AD410" s="1647"/>
      <c r="AE410" s="1648"/>
      <c r="AF410" s="1648"/>
      <c r="AG410" s="1648"/>
      <c r="AH410" s="1649"/>
      <c r="AI410" s="1650"/>
      <c r="AJ410" s="1651"/>
      <c r="AK410"/>
      <c r="AL410"/>
      <c r="AM410" s="2"/>
      <c r="AN410" s="2"/>
      <c r="AO410"/>
      <c r="AP410"/>
      <c r="AQ410" s="2"/>
      <c r="AR410" s="2"/>
      <c r="AS410" s="2"/>
      <c r="AT410" s="2"/>
      <c r="AU410" s="2"/>
      <c r="AV410" s="2"/>
      <c r="AW410" s="2"/>
      <c r="AX410" s="2"/>
      <c r="AY410" s="2"/>
      <c r="AZ410" s="2"/>
      <c r="BA410" s="2"/>
      <c r="BB410" s="2"/>
      <c r="BC410" s="2"/>
      <c r="BD410" s="2"/>
      <c r="BE410" s="2"/>
      <c r="BF410" s="2"/>
      <c r="BG410" s="2"/>
      <c r="BH410" s="2"/>
      <c r="BI410" s="2"/>
      <c r="BJ410" s="2"/>
      <c r="BK410" s="2"/>
      <c r="BL410" s="2"/>
      <c r="BM410" s="2"/>
      <c r="BN410" s="2"/>
      <c r="BO410" s="2"/>
      <c r="BP410" s="2"/>
      <c r="BQ410" s="2"/>
      <c r="BR410" s="2"/>
      <c r="BS410" s="2"/>
      <c r="BT410" s="2"/>
      <c r="BU410" s="2"/>
      <c r="BV410" s="2"/>
      <c r="BW410" s="2"/>
      <c r="BX410" s="2"/>
      <c r="BY410" s="2"/>
      <c r="BZ410" s="2"/>
      <c r="CA410" s="2"/>
      <c r="CB410" s="2"/>
      <c r="CC410" s="2"/>
      <c r="CD410" s="2"/>
      <c r="CE410" s="2"/>
      <c r="CF410" s="2"/>
      <c r="CG410" s="2"/>
      <c r="CH410" s="2"/>
      <c r="CI410" s="2"/>
      <c r="CJ410" s="2"/>
      <c r="CK410" s="2"/>
      <c r="CL410" s="2"/>
      <c r="CM410" s="2"/>
      <c r="CN410" s="2"/>
      <c r="CO410" s="2"/>
      <c r="CP410" s="2"/>
      <c r="CQ410" s="2"/>
      <c r="CR410" s="2"/>
      <c r="CS410" s="2"/>
      <c r="CT410" s="2"/>
      <c r="CU410" s="2"/>
      <c r="CV410" s="2"/>
      <c r="CW410" s="2"/>
      <c r="CX410" s="2"/>
      <c r="CY410" s="2"/>
      <c r="CZ410" s="2"/>
      <c r="DA410" s="2"/>
      <c r="DB410" s="2"/>
      <c r="DC410" s="2"/>
      <c r="DD410" s="2"/>
      <c r="DE410" s="2"/>
      <c r="DF410" s="2"/>
      <c r="DG410" s="2"/>
      <c r="DH410" s="2"/>
      <c r="DI410" s="2"/>
      <c r="DJ410" s="2"/>
      <c r="DK410" s="2"/>
      <c r="DL410" s="2"/>
      <c r="DM410" s="2"/>
      <c r="DN410" s="2"/>
      <c r="DO410" s="2"/>
      <c r="DP410" s="6">
        <v>1</v>
      </c>
      <c r="DQ410" s="268"/>
      <c r="DR410" s="268"/>
    </row>
    <row r="411" spans="2:122" s="1" customFormat="1" ht="15.75">
      <c r="B411" s="1644"/>
      <c r="C411" s="256"/>
      <c r="D411" s="1652"/>
      <c r="E411" s="1652"/>
      <c r="F411" s="1645"/>
      <c r="G411" s="1648"/>
      <c r="H411" s="1648"/>
      <c r="I411" s="1648"/>
      <c r="J411" s="1649"/>
      <c r="K411" s="1650"/>
      <c r="L411" s="1653"/>
      <c r="M411"/>
      <c r="N411" s="1644"/>
      <c r="O411" s="256"/>
      <c r="P411" s="1652"/>
      <c r="Q411" s="1652"/>
      <c r="R411" s="1645"/>
      <c r="S411" s="1645"/>
      <c r="T411" s="1645"/>
      <c r="U411" s="1648"/>
      <c r="V411" s="1649"/>
      <c r="W411" s="1650"/>
      <c r="X411" s="1653"/>
      <c r="Y411"/>
      <c r="Z411" s="1644"/>
      <c r="AA411" s="256"/>
      <c r="AB411" s="1652"/>
      <c r="AC411" s="1652"/>
      <c r="AD411" s="1645"/>
      <c r="AE411" s="1648"/>
      <c r="AF411" s="1648"/>
      <c r="AG411" s="1648"/>
      <c r="AH411" s="1649"/>
      <c r="AI411" s="1650"/>
      <c r="AJ411" s="1653"/>
      <c r="AK411"/>
      <c r="AL411"/>
      <c r="AM411" s="2"/>
      <c r="AN411" s="2"/>
      <c r="AO411"/>
      <c r="AP411"/>
      <c r="AQ411" s="2"/>
      <c r="AR411" s="2"/>
      <c r="AS411" s="2"/>
      <c r="AT411" s="2"/>
      <c r="AU411" s="2"/>
      <c r="AV411" s="2"/>
      <c r="AW411" s="2"/>
      <c r="AX411" s="2"/>
      <c r="AY411" s="2"/>
      <c r="AZ411" s="2"/>
      <c r="BA411" s="2"/>
      <c r="BB411" s="2"/>
      <c r="BC411" s="2"/>
      <c r="BD411" s="2"/>
      <c r="BE411" s="2"/>
      <c r="BF411" s="2"/>
      <c r="BG411" s="2"/>
      <c r="BH411" s="2"/>
      <c r="BI411" s="2"/>
      <c r="BJ411" s="2"/>
      <c r="BK411" s="2"/>
      <c r="BL411" s="2"/>
      <c r="BM411" s="2"/>
      <c r="BN411" s="2"/>
      <c r="BO411" s="2"/>
      <c r="BP411" s="2"/>
      <c r="BQ411" s="2"/>
      <c r="BR411" s="2"/>
      <c r="BS411" s="2"/>
      <c r="BT411" s="2"/>
      <c r="BU411" s="2"/>
      <c r="BV411" s="2"/>
      <c r="BW411" s="2"/>
      <c r="BX411" s="2"/>
      <c r="BY411" s="2"/>
      <c r="BZ411" s="2"/>
      <c r="CA411" s="2"/>
      <c r="CB411" s="2"/>
      <c r="CC411" s="2"/>
      <c r="CD411" s="2"/>
      <c r="CE411" s="2"/>
      <c r="CF411" s="2"/>
      <c r="CG411" s="2"/>
      <c r="CH411" s="2"/>
      <c r="CI411" s="2"/>
      <c r="CJ411" s="2"/>
      <c r="CK411" s="2"/>
      <c r="CL411" s="2"/>
      <c r="CM411" s="2"/>
      <c r="CN411" s="2"/>
      <c r="CO411" s="2"/>
      <c r="CP411" s="2"/>
      <c r="CQ411" s="2"/>
      <c r="CR411" s="2"/>
      <c r="CS411" s="2"/>
      <c r="CT411" s="2"/>
      <c r="CU411" s="2"/>
      <c r="CV411" s="2"/>
      <c r="CW411" s="2"/>
      <c r="CX411" s="2"/>
      <c r="CY411" s="2"/>
      <c r="CZ411" s="2"/>
      <c r="DA411" s="2"/>
      <c r="DB411" s="2"/>
      <c r="DC411" s="2"/>
      <c r="DD411" s="2"/>
      <c r="DE411" s="2"/>
      <c r="DF411" s="2"/>
      <c r="DG411" s="2"/>
      <c r="DH411" s="2"/>
      <c r="DI411" s="2"/>
      <c r="DJ411" s="2"/>
      <c r="DK411" s="2"/>
      <c r="DL411" s="2"/>
      <c r="DM411" s="2"/>
      <c r="DN411" s="2"/>
      <c r="DO411" s="2"/>
      <c r="DP411" s="6">
        <v>1</v>
      </c>
      <c r="DQ411" s="268"/>
      <c r="DR411" s="268"/>
    </row>
    <row r="412" spans="2:122" s="1" customFormat="1" ht="15.75">
      <c r="B412" s="1644"/>
      <c r="C412" s="256"/>
      <c r="D412" s="1645"/>
      <c r="E412" s="1646"/>
      <c r="F412" s="1647"/>
      <c r="G412" s="1648"/>
      <c r="H412" s="1648"/>
      <c r="I412" s="1648"/>
      <c r="J412" s="1649"/>
      <c r="K412" s="1650"/>
      <c r="L412" s="1651"/>
      <c r="M412"/>
      <c r="N412" s="1644"/>
      <c r="O412" s="256"/>
      <c r="P412" s="1645"/>
      <c r="Q412" s="1646"/>
      <c r="R412" s="1647"/>
      <c r="S412" s="1647"/>
      <c r="T412" s="1647"/>
      <c r="U412" s="1648"/>
      <c r="V412" s="1649"/>
      <c r="W412" s="1650"/>
      <c r="X412" s="1651"/>
      <c r="Y412"/>
      <c r="Z412" s="1644"/>
      <c r="AA412" s="256"/>
      <c r="AB412" s="1645"/>
      <c r="AC412" s="1646"/>
      <c r="AD412" s="1647"/>
      <c r="AE412" s="1648"/>
      <c r="AF412" s="1648"/>
      <c r="AG412" s="1648"/>
      <c r="AH412" s="1649"/>
      <c r="AI412" s="1650"/>
      <c r="AJ412" s="1651"/>
      <c r="AK412"/>
      <c r="AL412"/>
      <c r="AM412" s="2"/>
      <c r="AN412" s="2"/>
      <c r="AO412"/>
      <c r="AP412"/>
      <c r="AQ412" s="2"/>
      <c r="AR412" s="2"/>
      <c r="AS412" s="2"/>
      <c r="AT412" s="2"/>
      <c r="AU412" s="2"/>
      <c r="AV412" s="2"/>
      <c r="AW412" s="2"/>
      <c r="AX412" s="2"/>
      <c r="AY412" s="2"/>
      <c r="AZ412" s="2"/>
      <c r="BA412" s="2"/>
      <c r="BB412" s="2"/>
      <c r="BC412" s="2"/>
      <c r="BD412" s="2"/>
      <c r="BE412" s="2"/>
      <c r="BF412" s="2"/>
      <c r="BG412" s="2"/>
      <c r="BH412" s="2"/>
      <c r="BI412" s="2"/>
      <c r="BJ412" s="2"/>
      <c r="BK412" s="2"/>
      <c r="BL412" s="2"/>
      <c r="BM412" s="2"/>
      <c r="BN412" s="2"/>
      <c r="BO412" s="2"/>
      <c r="BP412" s="2"/>
      <c r="BQ412" s="2"/>
      <c r="BR412" s="2"/>
      <c r="BS412" s="2"/>
      <c r="BT412" s="2"/>
      <c r="BU412" s="2"/>
      <c r="BV412" s="2"/>
      <c r="BW412" s="2"/>
      <c r="BX412" s="2"/>
      <c r="BY412" s="2"/>
      <c r="BZ412" s="2"/>
      <c r="CA412" s="2"/>
      <c r="CB412" s="2"/>
      <c r="CC412" s="2"/>
      <c r="CD412" s="2"/>
      <c r="CE412" s="2"/>
      <c r="CF412" s="2"/>
      <c r="CG412" s="2"/>
      <c r="CH412" s="2"/>
      <c r="CI412" s="2"/>
      <c r="CJ412" s="2"/>
      <c r="CK412" s="2"/>
      <c r="CL412" s="2"/>
      <c r="CM412" s="2"/>
      <c r="CN412" s="2"/>
      <c r="CO412" s="2"/>
      <c r="CP412" s="2"/>
      <c r="CQ412" s="2"/>
      <c r="CR412" s="2"/>
      <c r="CS412" s="2"/>
      <c r="CT412" s="2"/>
      <c r="CU412" s="2"/>
      <c r="CV412" s="2"/>
      <c r="CW412" s="2"/>
      <c r="CX412" s="2"/>
      <c r="CY412" s="2"/>
      <c r="CZ412" s="2"/>
      <c r="DA412" s="2"/>
      <c r="DB412" s="2"/>
      <c r="DC412" s="2"/>
      <c r="DD412" s="2"/>
      <c r="DE412" s="2"/>
      <c r="DF412" s="2"/>
      <c r="DG412" s="2"/>
      <c r="DH412" s="2"/>
      <c r="DI412" s="2"/>
      <c r="DJ412" s="2"/>
      <c r="DK412" s="2"/>
      <c r="DL412" s="2"/>
      <c r="DM412" s="2"/>
      <c r="DN412" s="2"/>
      <c r="DO412" s="2"/>
      <c r="DP412" s="6">
        <v>1</v>
      </c>
      <c r="DQ412" s="268"/>
      <c r="DR412" s="268"/>
    </row>
    <row r="413" spans="2:122" s="1" customFormat="1" ht="15.75">
      <c r="B413" s="1644"/>
      <c r="C413" s="256"/>
      <c r="D413" s="1652"/>
      <c r="E413" s="1652"/>
      <c r="F413" s="1645"/>
      <c r="G413" s="1648"/>
      <c r="H413" s="1648"/>
      <c r="I413" s="1648"/>
      <c r="J413" s="1649"/>
      <c r="K413" s="1650"/>
      <c r="L413" s="1653"/>
      <c r="M413"/>
      <c r="N413" s="1644"/>
      <c r="O413" s="256"/>
      <c r="P413" s="1652"/>
      <c r="Q413" s="1652"/>
      <c r="R413" s="1645"/>
      <c r="S413" s="1645"/>
      <c r="T413" s="1645"/>
      <c r="U413" s="1648"/>
      <c r="V413" s="1649"/>
      <c r="W413" s="1650"/>
      <c r="X413" s="1653"/>
      <c r="Y413"/>
      <c r="Z413" s="1644"/>
      <c r="AA413" s="256"/>
      <c r="AB413" s="1652"/>
      <c r="AC413" s="1652"/>
      <c r="AD413" s="1645"/>
      <c r="AE413" s="1648"/>
      <c r="AF413" s="1648"/>
      <c r="AG413" s="1648"/>
      <c r="AH413" s="1649"/>
      <c r="AI413" s="1650"/>
      <c r="AJ413" s="1653"/>
      <c r="AK413"/>
      <c r="AL413"/>
      <c r="AM413" s="2"/>
      <c r="AN413" s="2"/>
      <c r="AO413"/>
      <c r="AP413"/>
      <c r="AQ413" s="2"/>
      <c r="AR413" s="2"/>
      <c r="AS413" s="2"/>
      <c r="AT413" s="2"/>
      <c r="AU413" s="2"/>
      <c r="AV413" s="2"/>
      <c r="AW413" s="2"/>
      <c r="AX413" s="2"/>
      <c r="AY413" s="2"/>
      <c r="AZ413" s="2"/>
      <c r="BA413" s="2"/>
      <c r="BB413" s="2"/>
      <c r="BC413" s="2"/>
      <c r="BD413" s="2"/>
      <c r="BE413" s="2"/>
      <c r="BF413" s="2"/>
      <c r="BG413" s="2"/>
      <c r="BH413" s="2"/>
      <c r="BI413" s="2"/>
      <c r="BJ413" s="2"/>
      <c r="BK413" s="2"/>
      <c r="BL413" s="2"/>
      <c r="BM413" s="2"/>
      <c r="BN413" s="2"/>
      <c r="BO413" s="2"/>
      <c r="BP413" s="2"/>
      <c r="BQ413" s="2"/>
      <c r="BR413" s="2"/>
      <c r="BS413" s="2"/>
      <c r="BT413" s="2"/>
      <c r="BU413" s="2"/>
      <c r="BV413" s="2"/>
      <c r="BW413" s="2"/>
      <c r="BX413" s="2"/>
      <c r="BY413" s="2"/>
      <c r="BZ413" s="2"/>
      <c r="CA413" s="2"/>
      <c r="CB413" s="2"/>
      <c r="CC413" s="2"/>
      <c r="CD413" s="2"/>
      <c r="CE413" s="2"/>
      <c r="CF413" s="2"/>
      <c r="CG413" s="2"/>
      <c r="CH413" s="2"/>
      <c r="CI413" s="2"/>
      <c r="CJ413" s="2"/>
      <c r="CK413" s="2"/>
      <c r="CL413" s="2"/>
      <c r="CM413" s="2"/>
      <c r="CN413" s="2"/>
      <c r="CO413" s="2"/>
      <c r="CP413" s="2"/>
      <c r="CQ413" s="2"/>
      <c r="CR413" s="2"/>
      <c r="CS413" s="2"/>
      <c r="CT413" s="2"/>
      <c r="CU413" s="2"/>
      <c r="CV413" s="2"/>
      <c r="CW413" s="2"/>
      <c r="CX413" s="2"/>
      <c r="CY413" s="2"/>
      <c r="CZ413" s="2"/>
      <c r="DA413" s="2"/>
      <c r="DB413" s="2"/>
      <c r="DC413" s="2"/>
      <c r="DD413" s="2"/>
      <c r="DE413" s="2"/>
      <c r="DF413" s="2"/>
      <c r="DG413" s="2"/>
      <c r="DH413" s="2"/>
      <c r="DI413" s="2"/>
      <c r="DJ413" s="2"/>
      <c r="DK413" s="2"/>
      <c r="DL413" s="2"/>
      <c r="DM413" s="2"/>
      <c r="DN413" s="2"/>
      <c r="DO413" s="2"/>
      <c r="DP413" s="6">
        <v>1</v>
      </c>
      <c r="DQ413" s="268"/>
      <c r="DR413" s="268"/>
    </row>
    <row r="414" spans="2:122" s="1" customFormat="1" ht="15.75">
      <c r="B414" s="1644"/>
      <c r="C414" s="256"/>
      <c r="D414" s="1645"/>
      <c r="E414" s="1646"/>
      <c r="F414" s="1647"/>
      <c r="G414" s="1648"/>
      <c r="H414" s="1648"/>
      <c r="I414" s="1648"/>
      <c r="J414" s="1649"/>
      <c r="K414" s="1650"/>
      <c r="L414" s="1651"/>
      <c r="M414"/>
      <c r="N414" s="1644"/>
      <c r="O414" s="256"/>
      <c r="P414" s="1645"/>
      <c r="Q414" s="1646"/>
      <c r="R414" s="1647"/>
      <c r="S414" s="1647"/>
      <c r="T414" s="1647"/>
      <c r="U414" s="1648"/>
      <c r="V414" s="1649"/>
      <c r="W414" s="1650"/>
      <c r="X414" s="1651"/>
      <c r="Y414"/>
      <c r="Z414" s="1644"/>
      <c r="AA414" s="256"/>
      <c r="AB414" s="1645"/>
      <c r="AC414" s="1646"/>
      <c r="AD414" s="1647"/>
      <c r="AE414" s="1648"/>
      <c r="AF414" s="1648"/>
      <c r="AG414" s="1648"/>
      <c r="AH414" s="1649"/>
      <c r="AI414" s="1650"/>
      <c r="AJ414" s="1651"/>
      <c r="AK414"/>
      <c r="AL414"/>
      <c r="AM414" s="2"/>
      <c r="AN414" s="2"/>
      <c r="AO414"/>
      <c r="AP414"/>
      <c r="AQ414" s="2"/>
      <c r="AR414" s="2"/>
      <c r="AS414" s="2"/>
      <c r="AT414" s="2"/>
      <c r="AU414" s="2"/>
      <c r="AV414" s="2"/>
      <c r="AW414" s="2"/>
      <c r="AX414" s="2"/>
      <c r="AY414" s="2"/>
      <c r="AZ414" s="2"/>
      <c r="BA414" s="2"/>
      <c r="BB414" s="2"/>
      <c r="BC414" s="2"/>
      <c r="BD414" s="2"/>
      <c r="BE414" s="2"/>
      <c r="BF414" s="2"/>
      <c r="BG414" s="2"/>
      <c r="BH414" s="2"/>
      <c r="BI414" s="2"/>
      <c r="BJ414" s="2"/>
      <c r="BK414" s="2"/>
      <c r="BL414" s="2"/>
      <c r="BM414" s="2"/>
      <c r="BN414" s="2"/>
      <c r="BO414" s="2"/>
      <c r="BP414" s="2"/>
      <c r="BQ414" s="2"/>
      <c r="BR414" s="2"/>
      <c r="BS414" s="2"/>
      <c r="BT414" s="2"/>
      <c r="BU414" s="2"/>
      <c r="BV414" s="2"/>
      <c r="BW414" s="2"/>
      <c r="BX414" s="2"/>
      <c r="BY414" s="2"/>
      <c r="BZ414" s="2"/>
      <c r="CA414" s="2"/>
      <c r="CB414" s="2"/>
      <c r="CC414" s="2"/>
      <c r="CD414" s="2"/>
      <c r="CE414" s="2"/>
      <c r="CF414" s="2"/>
      <c r="CG414" s="2"/>
      <c r="CH414" s="2"/>
      <c r="CI414" s="2"/>
      <c r="CJ414" s="2"/>
      <c r="CK414" s="2"/>
      <c r="CL414" s="2"/>
      <c r="CM414" s="2"/>
      <c r="CN414" s="2"/>
      <c r="CO414" s="2"/>
      <c r="CP414" s="2"/>
      <c r="CQ414" s="2"/>
      <c r="CR414" s="2"/>
      <c r="CS414" s="2"/>
      <c r="CT414" s="2"/>
      <c r="CU414" s="2"/>
      <c r="CV414" s="2"/>
      <c r="CW414" s="2"/>
      <c r="CX414" s="2"/>
      <c r="CY414" s="2"/>
      <c r="CZ414" s="2"/>
      <c r="DA414" s="2"/>
      <c r="DB414" s="2"/>
      <c r="DC414" s="2"/>
      <c r="DD414" s="2"/>
      <c r="DE414" s="2"/>
      <c r="DF414" s="2"/>
      <c r="DG414" s="2"/>
      <c r="DH414" s="2"/>
      <c r="DI414" s="2"/>
      <c r="DJ414" s="2"/>
      <c r="DK414" s="2"/>
      <c r="DL414" s="2"/>
      <c r="DM414" s="2"/>
      <c r="DN414" s="2"/>
      <c r="DO414" s="2"/>
      <c r="DP414" s="6">
        <v>1</v>
      </c>
      <c r="DQ414" s="268"/>
      <c r="DR414" s="268"/>
    </row>
    <row r="415" spans="2:122" s="1" customFormat="1" ht="15.75">
      <c r="B415" s="1644"/>
      <c r="C415" s="256"/>
      <c r="D415" s="1652"/>
      <c r="E415" s="1652"/>
      <c r="F415" s="1645"/>
      <c r="G415" s="1648"/>
      <c r="H415" s="1648"/>
      <c r="I415" s="1648"/>
      <c r="J415" s="1649"/>
      <c r="K415" s="1650"/>
      <c r="L415" s="1653"/>
      <c r="M415"/>
      <c r="N415" s="1644"/>
      <c r="O415" s="256"/>
      <c r="P415" s="1652"/>
      <c r="Q415" s="1652"/>
      <c r="R415" s="1645"/>
      <c r="S415" s="1645"/>
      <c r="T415" s="1645"/>
      <c r="U415" s="1648"/>
      <c r="V415" s="1649"/>
      <c r="W415" s="1650"/>
      <c r="X415" s="1653"/>
      <c r="Y415"/>
      <c r="Z415" s="1644"/>
      <c r="AA415" s="256"/>
      <c r="AB415" s="1652"/>
      <c r="AC415" s="1652"/>
      <c r="AD415" s="1645"/>
      <c r="AE415" s="1648"/>
      <c r="AF415" s="1648"/>
      <c r="AG415" s="1648"/>
      <c r="AH415" s="1649"/>
      <c r="AI415" s="1650"/>
      <c r="AJ415" s="1653"/>
      <c r="AK415"/>
      <c r="AL415"/>
      <c r="AM415" s="2"/>
      <c r="AN415" s="2"/>
      <c r="AO415"/>
      <c r="AP415"/>
      <c r="AQ415" s="2"/>
      <c r="AR415" s="2"/>
      <c r="AS415" s="2"/>
      <c r="AT415" s="2"/>
      <c r="AU415" s="2"/>
      <c r="AV415" s="2"/>
      <c r="AW415" s="2"/>
      <c r="AX415" s="2"/>
      <c r="AY415" s="2"/>
      <c r="AZ415" s="2"/>
      <c r="BA415" s="2"/>
      <c r="BB415" s="2"/>
      <c r="BC415" s="2"/>
      <c r="BD415" s="2"/>
      <c r="BE415" s="2"/>
      <c r="BF415" s="2"/>
      <c r="BG415" s="2"/>
      <c r="BH415" s="2"/>
      <c r="BI415" s="2"/>
      <c r="BJ415" s="2"/>
      <c r="BK415" s="2"/>
      <c r="BL415" s="2"/>
      <c r="BM415" s="2"/>
      <c r="BN415" s="2"/>
      <c r="BO415" s="2"/>
      <c r="BP415" s="2"/>
      <c r="BQ415" s="2"/>
      <c r="BR415" s="2"/>
      <c r="BS415" s="2"/>
      <c r="BT415" s="2"/>
      <c r="BU415" s="2"/>
      <c r="BV415" s="2"/>
      <c r="BW415" s="2"/>
      <c r="BX415" s="2"/>
      <c r="BY415" s="2"/>
      <c r="BZ415" s="2"/>
      <c r="CA415" s="2"/>
      <c r="CB415" s="2"/>
      <c r="CC415" s="2"/>
      <c r="CD415" s="2"/>
      <c r="CE415" s="2"/>
      <c r="CF415" s="2"/>
      <c r="CG415" s="2"/>
      <c r="CH415" s="2"/>
      <c r="CI415" s="2"/>
      <c r="CJ415" s="2"/>
      <c r="CK415" s="2"/>
      <c r="CL415" s="2"/>
      <c r="CM415" s="2"/>
      <c r="CN415" s="2"/>
      <c r="CO415" s="2"/>
      <c r="CP415" s="2"/>
      <c r="CQ415" s="2"/>
      <c r="CR415" s="2"/>
      <c r="CS415" s="2"/>
      <c r="CT415" s="2"/>
      <c r="CU415" s="2"/>
      <c r="CV415" s="2"/>
      <c r="CW415" s="2"/>
      <c r="CX415" s="2"/>
      <c r="CY415" s="2"/>
      <c r="CZ415" s="2"/>
      <c r="DA415" s="2"/>
      <c r="DB415" s="2"/>
      <c r="DC415" s="2"/>
      <c r="DD415" s="2"/>
      <c r="DE415" s="2"/>
      <c r="DF415" s="2"/>
      <c r="DG415" s="2"/>
      <c r="DH415" s="2"/>
      <c r="DI415" s="2"/>
      <c r="DJ415" s="2"/>
      <c r="DK415" s="2"/>
      <c r="DL415" s="2"/>
      <c r="DM415" s="2"/>
      <c r="DN415" s="2"/>
      <c r="DO415" s="2"/>
      <c r="DP415" s="6">
        <v>1</v>
      </c>
      <c r="DQ415" s="268"/>
      <c r="DR415" s="268"/>
    </row>
    <row r="416" spans="2:122" s="1" customFormat="1" ht="15.75">
      <c r="B416" s="1644"/>
      <c r="C416" s="256"/>
      <c r="D416" s="1645"/>
      <c r="E416" s="1646"/>
      <c r="F416" s="1647"/>
      <c r="G416" s="1648"/>
      <c r="H416" s="1648"/>
      <c r="I416" s="1648"/>
      <c r="J416" s="1649"/>
      <c r="K416" s="1650"/>
      <c r="L416" s="1651"/>
      <c r="M416"/>
      <c r="N416" s="1644"/>
      <c r="O416" s="256"/>
      <c r="P416" s="1645"/>
      <c r="Q416" s="1646"/>
      <c r="R416" s="1647"/>
      <c r="S416" s="1647"/>
      <c r="T416" s="1647"/>
      <c r="U416" s="1648"/>
      <c r="V416" s="1649"/>
      <c r="W416" s="1650"/>
      <c r="X416" s="1651"/>
      <c r="Y416"/>
      <c r="Z416" s="1644"/>
      <c r="AA416" s="256"/>
      <c r="AB416" s="1645"/>
      <c r="AC416" s="1646"/>
      <c r="AD416" s="1647"/>
      <c r="AE416" s="1648"/>
      <c r="AF416" s="1648"/>
      <c r="AG416" s="1648"/>
      <c r="AH416" s="1649"/>
      <c r="AI416" s="1650"/>
      <c r="AJ416" s="1651"/>
      <c r="AK416"/>
      <c r="AL416"/>
      <c r="AM416" s="2"/>
      <c r="AN416" s="2"/>
      <c r="AO416"/>
      <c r="AP416"/>
      <c r="AQ416" s="2"/>
      <c r="AR416" s="2"/>
      <c r="AS416" s="2"/>
      <c r="AT416" s="2"/>
      <c r="AU416" s="2"/>
      <c r="AV416" s="2"/>
      <c r="AW416" s="2"/>
      <c r="AX416" s="2"/>
      <c r="AY416" s="2"/>
      <c r="AZ416" s="2"/>
      <c r="BA416" s="2"/>
      <c r="BB416" s="2"/>
      <c r="BC416" s="2"/>
      <c r="BD416" s="2"/>
      <c r="BE416" s="2"/>
      <c r="BF416" s="2"/>
      <c r="BG416" s="2"/>
      <c r="BH416" s="2"/>
      <c r="BI416" s="2"/>
      <c r="BJ416" s="2"/>
      <c r="BK416" s="2"/>
      <c r="BL416" s="2"/>
      <c r="BM416" s="2"/>
      <c r="BN416" s="2"/>
      <c r="BO416" s="2"/>
      <c r="BP416" s="2"/>
      <c r="BQ416" s="2"/>
      <c r="BR416" s="2"/>
      <c r="BS416" s="2"/>
      <c r="BT416" s="2"/>
      <c r="BU416" s="2"/>
      <c r="BV416" s="2"/>
      <c r="BW416" s="2"/>
      <c r="BX416" s="2"/>
      <c r="BY416" s="2"/>
      <c r="BZ416" s="2"/>
      <c r="CA416" s="2"/>
      <c r="CB416" s="2"/>
      <c r="CC416" s="2"/>
      <c r="CD416" s="2"/>
      <c r="CE416" s="2"/>
      <c r="CF416" s="2"/>
      <c r="CG416" s="2"/>
      <c r="CH416" s="2"/>
      <c r="CI416" s="2"/>
      <c r="CJ416" s="2"/>
      <c r="CK416" s="2"/>
      <c r="CL416" s="2"/>
      <c r="CM416" s="2"/>
      <c r="CN416" s="2"/>
      <c r="CO416" s="2"/>
      <c r="CP416" s="2"/>
      <c r="CQ416" s="2"/>
      <c r="CR416" s="2"/>
      <c r="CS416" s="2"/>
      <c r="CT416" s="2"/>
      <c r="CU416" s="2"/>
      <c r="CV416" s="2"/>
      <c r="CW416" s="2"/>
      <c r="CX416" s="2"/>
      <c r="CY416" s="2"/>
      <c r="CZ416" s="2"/>
      <c r="DA416" s="2"/>
      <c r="DB416" s="2"/>
      <c r="DC416" s="2"/>
      <c r="DD416" s="2"/>
      <c r="DE416" s="2"/>
      <c r="DF416" s="2"/>
      <c r="DG416" s="2"/>
      <c r="DH416" s="2"/>
      <c r="DI416" s="2"/>
      <c r="DJ416" s="2"/>
      <c r="DK416" s="2"/>
      <c r="DL416" s="2"/>
      <c r="DM416" s="2"/>
      <c r="DN416" s="2"/>
      <c r="DO416" s="2"/>
      <c r="DP416" s="6">
        <v>1</v>
      </c>
      <c r="DQ416" s="268"/>
      <c r="DR416" s="268"/>
    </row>
    <row r="417" spans="1:122">
      <c r="D417" s="1"/>
      <c r="E417" s="1"/>
      <c r="F417" s="1"/>
      <c r="G417" s="1"/>
      <c r="H417" s="1"/>
      <c r="I417" s="1"/>
      <c r="J417" s="1"/>
      <c r="K417" s="1"/>
      <c r="L417" s="1"/>
      <c r="P417" s="1"/>
      <c r="Q417" s="1"/>
      <c r="R417" s="1"/>
      <c r="S417" s="1"/>
      <c r="T417" s="1"/>
      <c r="U417" s="1"/>
      <c r="V417" s="1"/>
      <c r="W417" s="1"/>
      <c r="X417" s="1"/>
      <c r="AB417" s="1"/>
      <c r="AC417" s="1"/>
      <c r="AD417" s="1"/>
      <c r="AE417" s="1"/>
      <c r="AF417" s="1"/>
      <c r="AG417" s="1"/>
      <c r="AH417" s="1"/>
      <c r="AI417" s="1"/>
      <c r="AJ417" s="1"/>
      <c r="DP417" s="977" t="s">
        <v>0</v>
      </c>
    </row>
    <row r="418" spans="1:122">
      <c r="A418" s="6">
        <v>1</v>
      </c>
      <c r="B418" s="6">
        <v>1</v>
      </c>
      <c r="C418" s="6">
        <v>1</v>
      </c>
      <c r="D418" s="6">
        <v>1</v>
      </c>
      <c r="E418" s="6">
        <v>1</v>
      </c>
      <c r="F418" s="6">
        <v>1</v>
      </c>
      <c r="G418" s="6">
        <v>1</v>
      </c>
      <c r="H418" s="6">
        <v>1</v>
      </c>
      <c r="I418" s="6">
        <v>1</v>
      </c>
      <c r="J418" s="6">
        <v>1</v>
      </c>
      <c r="K418" s="6">
        <v>1</v>
      </c>
      <c r="L418" s="6">
        <v>1</v>
      </c>
      <c r="M418" s="6">
        <v>1</v>
      </c>
      <c r="N418" s="6">
        <v>1</v>
      </c>
      <c r="O418" s="6">
        <v>1</v>
      </c>
      <c r="P418" s="6">
        <v>1</v>
      </c>
      <c r="Q418" s="6">
        <v>1</v>
      </c>
      <c r="R418" s="6">
        <v>1</v>
      </c>
      <c r="S418" s="6">
        <v>1</v>
      </c>
      <c r="T418" s="6">
        <v>1</v>
      </c>
      <c r="U418" s="6">
        <v>1</v>
      </c>
      <c r="V418" s="6">
        <v>1</v>
      </c>
      <c r="W418" s="6">
        <v>1</v>
      </c>
      <c r="X418" s="6">
        <v>1</v>
      </c>
      <c r="Y418" s="6">
        <v>1</v>
      </c>
      <c r="Z418" s="6">
        <v>1</v>
      </c>
      <c r="AA418" s="6">
        <v>1</v>
      </c>
      <c r="AB418" s="6">
        <v>1</v>
      </c>
      <c r="AC418" s="6">
        <v>1</v>
      </c>
      <c r="AD418" s="6">
        <v>1</v>
      </c>
      <c r="AE418" s="6">
        <v>1</v>
      </c>
      <c r="AF418" s="6">
        <v>1</v>
      </c>
      <c r="AG418" s="6">
        <v>1</v>
      </c>
      <c r="AH418" s="6">
        <v>1</v>
      </c>
      <c r="AI418" s="6">
        <v>1</v>
      </c>
      <c r="AJ418" s="6">
        <v>1</v>
      </c>
      <c r="AK418" s="6">
        <v>1</v>
      </c>
      <c r="AL418" s="6">
        <v>1</v>
      </c>
      <c r="AM418" s="6">
        <v>1</v>
      </c>
      <c r="AN418" s="6">
        <v>1</v>
      </c>
      <c r="AO418" s="6">
        <v>1</v>
      </c>
      <c r="AP418" s="6">
        <v>1</v>
      </c>
      <c r="AQ418" s="6">
        <v>1</v>
      </c>
      <c r="AR418" s="6">
        <v>1</v>
      </c>
      <c r="AS418" s="6">
        <v>1</v>
      </c>
      <c r="AT418" s="6">
        <v>1</v>
      </c>
      <c r="AU418" s="6">
        <v>1</v>
      </c>
      <c r="AV418" s="6">
        <v>1</v>
      </c>
      <c r="AW418" s="6">
        <v>1</v>
      </c>
      <c r="AX418" s="6">
        <v>1</v>
      </c>
      <c r="AY418" s="6">
        <v>1</v>
      </c>
      <c r="AZ418" s="6">
        <v>1</v>
      </c>
      <c r="BA418" s="6">
        <v>1</v>
      </c>
      <c r="BB418" s="6">
        <v>1</v>
      </c>
      <c r="BC418" s="6">
        <v>1</v>
      </c>
      <c r="BD418" s="6">
        <v>1</v>
      </c>
      <c r="BE418" s="6">
        <v>1</v>
      </c>
      <c r="BF418" s="6">
        <v>1</v>
      </c>
      <c r="BG418" s="6">
        <v>1</v>
      </c>
      <c r="BH418" s="6">
        <v>1</v>
      </c>
      <c r="BI418" s="6">
        <v>1</v>
      </c>
      <c r="BJ418" s="6">
        <v>1</v>
      </c>
      <c r="BK418" s="6">
        <v>1</v>
      </c>
      <c r="BL418" s="6">
        <v>1</v>
      </c>
      <c r="BM418" s="6">
        <v>1</v>
      </c>
      <c r="BN418" s="6">
        <v>1</v>
      </c>
      <c r="BO418" s="6">
        <v>1</v>
      </c>
      <c r="BP418" s="6">
        <v>1</v>
      </c>
      <c r="BQ418" s="6">
        <v>1</v>
      </c>
      <c r="BR418" s="6">
        <v>1</v>
      </c>
      <c r="BS418" s="6">
        <v>1</v>
      </c>
      <c r="BT418" s="6">
        <v>1</v>
      </c>
      <c r="BU418" s="6">
        <v>1</v>
      </c>
      <c r="BV418" s="6">
        <v>1</v>
      </c>
      <c r="BW418" s="6">
        <v>1</v>
      </c>
      <c r="BX418" s="6">
        <v>1</v>
      </c>
      <c r="BY418" s="6">
        <v>1</v>
      </c>
      <c r="BZ418" s="6">
        <v>1</v>
      </c>
      <c r="CA418" s="6">
        <v>1</v>
      </c>
      <c r="CB418" s="6">
        <v>1</v>
      </c>
      <c r="CC418" s="6">
        <v>1</v>
      </c>
      <c r="CD418" s="6">
        <v>1</v>
      </c>
      <c r="CE418" s="6">
        <v>1</v>
      </c>
      <c r="CF418" s="6">
        <v>1</v>
      </c>
      <c r="CG418" s="6">
        <v>1</v>
      </c>
      <c r="CH418" s="6">
        <v>1</v>
      </c>
      <c r="CI418" s="6">
        <v>1</v>
      </c>
      <c r="CJ418" s="6">
        <v>1</v>
      </c>
      <c r="CK418" s="6">
        <v>1</v>
      </c>
      <c r="CL418" s="6">
        <v>1</v>
      </c>
      <c r="CM418" s="6">
        <v>1</v>
      </c>
      <c r="CN418" s="6">
        <v>1</v>
      </c>
      <c r="CO418" s="6">
        <v>1</v>
      </c>
      <c r="CP418" s="6">
        <v>1</v>
      </c>
      <c r="CQ418" s="6">
        <v>1</v>
      </c>
      <c r="CR418" s="6">
        <v>1</v>
      </c>
      <c r="CS418" s="6">
        <v>1</v>
      </c>
      <c r="CT418" s="6">
        <v>1</v>
      </c>
      <c r="CU418" s="6">
        <v>1</v>
      </c>
      <c r="CV418" s="6">
        <v>1</v>
      </c>
      <c r="CW418" s="6">
        <v>1</v>
      </c>
      <c r="CX418" s="6">
        <v>1</v>
      </c>
      <c r="CY418" s="6">
        <v>1</v>
      </c>
      <c r="CZ418" s="6">
        <v>1</v>
      </c>
      <c r="DA418" s="6">
        <v>1</v>
      </c>
      <c r="DB418" s="6">
        <v>1</v>
      </c>
      <c r="DC418" s="6">
        <v>1</v>
      </c>
      <c r="DD418" s="6">
        <v>1</v>
      </c>
      <c r="DE418" s="6">
        <v>1</v>
      </c>
      <c r="DF418" s="6">
        <v>1</v>
      </c>
      <c r="DG418" s="6">
        <v>1</v>
      </c>
      <c r="DH418" s="6">
        <v>1</v>
      </c>
      <c r="DI418" s="6">
        <v>1</v>
      </c>
      <c r="DJ418" s="6">
        <v>1</v>
      </c>
      <c r="DK418" s="6">
        <v>1</v>
      </c>
      <c r="DL418" s="6">
        <v>1</v>
      </c>
      <c r="DM418" s="6">
        <v>1</v>
      </c>
      <c r="DN418" s="6">
        <v>1</v>
      </c>
      <c r="DO418" s="6">
        <v>1</v>
      </c>
      <c r="DP418" s="5" t="str">
        <f>ADDRESS(ROW(),COLUMN(),4)</f>
        <v>DP418</v>
      </c>
      <c r="DQ418" s="4"/>
      <c r="DR418" s="3" t="str">
        <f>ADDRESS(ROW(),COLUMN(),4)</f>
        <v>DR418</v>
      </c>
    </row>
  </sheetData>
  <mergeCells count="535">
    <mergeCell ref="CG108:CH108"/>
    <mergeCell ref="CJ108:CK108"/>
    <mergeCell ref="CG104:CH104"/>
    <mergeCell ref="CJ104:CK104"/>
    <mergeCell ref="CG106:CH106"/>
    <mergeCell ref="CJ106:CK106"/>
    <mergeCell ref="CG98:CH98"/>
    <mergeCell ref="CJ98:CK98"/>
    <mergeCell ref="CG100:CH100"/>
    <mergeCell ref="CJ100:CK100"/>
    <mergeCell ref="CG102:CH102"/>
    <mergeCell ref="CJ102:CK102"/>
    <mergeCell ref="CG94:CH94"/>
    <mergeCell ref="CJ94:CK94"/>
    <mergeCell ref="CG96:CH96"/>
    <mergeCell ref="CJ96:CK96"/>
    <mergeCell ref="CG88:CH88"/>
    <mergeCell ref="CJ88:CK88"/>
    <mergeCell ref="CG90:CH90"/>
    <mergeCell ref="CJ90:CK90"/>
    <mergeCell ref="CG92:CH92"/>
    <mergeCell ref="CJ92:CK92"/>
    <mergeCell ref="CG84:CH84"/>
    <mergeCell ref="CJ84:CK84"/>
    <mergeCell ref="CG86:CH86"/>
    <mergeCell ref="CJ86:CK86"/>
    <mergeCell ref="CG78:CH78"/>
    <mergeCell ref="CJ78:CK78"/>
    <mergeCell ref="CG80:CH80"/>
    <mergeCell ref="CJ80:CK80"/>
    <mergeCell ref="CG82:CH82"/>
    <mergeCell ref="CJ82:CK82"/>
    <mergeCell ref="CG70:CH70"/>
    <mergeCell ref="CJ70:CK70"/>
    <mergeCell ref="CG72:CH72"/>
    <mergeCell ref="CJ72:CK72"/>
    <mergeCell ref="CG74:CH74"/>
    <mergeCell ref="CJ74:CK74"/>
    <mergeCell ref="CG76:CH76"/>
    <mergeCell ref="CJ76:CK76"/>
    <mergeCell ref="CG60:CH60"/>
    <mergeCell ref="CJ60:CK60"/>
    <mergeCell ref="CG62:CH62"/>
    <mergeCell ref="CJ62:CK62"/>
    <mergeCell ref="CG64:CH64"/>
    <mergeCell ref="CJ64:CK64"/>
    <mergeCell ref="CG66:CH66"/>
    <mergeCell ref="CJ66:CK66"/>
    <mergeCell ref="CG68:CH68"/>
    <mergeCell ref="CJ68:CK68"/>
    <mergeCell ref="CG50:CH50"/>
    <mergeCell ref="CJ50:CK50"/>
    <mergeCell ref="CG52:CH52"/>
    <mergeCell ref="CJ52:CK52"/>
    <mergeCell ref="CG54:CH54"/>
    <mergeCell ref="CJ54:CK54"/>
    <mergeCell ref="CG56:CH56"/>
    <mergeCell ref="CJ56:CK56"/>
    <mergeCell ref="CG58:CH58"/>
    <mergeCell ref="CJ58:CK58"/>
    <mergeCell ref="CG46:CH46"/>
    <mergeCell ref="CJ46:CK46"/>
    <mergeCell ref="CM46:CN46"/>
    <mergeCell ref="CP46:CQ46"/>
    <mergeCell ref="CG48:CH48"/>
    <mergeCell ref="CJ48:CK48"/>
    <mergeCell ref="CM48:CN48"/>
    <mergeCell ref="CP48:CQ48"/>
    <mergeCell ref="CG44:CH44"/>
    <mergeCell ref="CJ44:CK44"/>
    <mergeCell ref="CM44:CN44"/>
    <mergeCell ref="CP44:CQ44"/>
    <mergeCell ref="CG40:CH40"/>
    <mergeCell ref="CJ40:CK40"/>
    <mergeCell ref="CM40:CN40"/>
    <mergeCell ref="CP40:CQ40"/>
    <mergeCell ref="CG42:CH42"/>
    <mergeCell ref="CJ42:CK42"/>
    <mergeCell ref="CM42:CN42"/>
    <mergeCell ref="CP42:CQ42"/>
    <mergeCell ref="CG38:CH38"/>
    <mergeCell ref="CJ38:CK38"/>
    <mergeCell ref="CM38:CN38"/>
    <mergeCell ref="CP38:CQ38"/>
    <mergeCell ref="CG34:CH34"/>
    <mergeCell ref="CJ34:CK34"/>
    <mergeCell ref="CM34:CN34"/>
    <mergeCell ref="CP34:CQ34"/>
    <mergeCell ref="CG36:CH36"/>
    <mergeCell ref="CJ36:CK36"/>
    <mergeCell ref="CM36:CN36"/>
    <mergeCell ref="CP36:CQ36"/>
    <mergeCell ref="CG32:CH32"/>
    <mergeCell ref="CJ32:CK32"/>
    <mergeCell ref="CM32:CN32"/>
    <mergeCell ref="CP32:CQ32"/>
    <mergeCell ref="CP18:CQ18"/>
    <mergeCell ref="CG28:CH28"/>
    <mergeCell ref="CJ28:CK28"/>
    <mergeCell ref="CM28:CN28"/>
    <mergeCell ref="CP28:CQ28"/>
    <mergeCell ref="CG30:CH30"/>
    <mergeCell ref="CJ30:CK30"/>
    <mergeCell ref="CM30:CN30"/>
    <mergeCell ref="CP30:CQ30"/>
    <mergeCell ref="CG26:CH26"/>
    <mergeCell ref="CJ26:CK26"/>
    <mergeCell ref="CM26:CN26"/>
    <mergeCell ref="CP26:CQ26"/>
    <mergeCell ref="CM12:CN12"/>
    <mergeCell ref="CP12:CQ12"/>
    <mergeCell ref="CM14:CN14"/>
    <mergeCell ref="CP14:CQ14"/>
    <mergeCell ref="CD80:CE80"/>
    <mergeCell ref="CD82:CE82"/>
    <mergeCell ref="CD84:CE84"/>
    <mergeCell ref="CD86:CE86"/>
    <mergeCell ref="CD88:CE88"/>
    <mergeCell ref="CD48:CE48"/>
    <mergeCell ref="CD50:CE50"/>
    <mergeCell ref="CD52:CE52"/>
    <mergeCell ref="CD54:CE54"/>
    <mergeCell ref="CD56:CE56"/>
    <mergeCell ref="CD58:CE58"/>
    <mergeCell ref="CD60:CE60"/>
    <mergeCell ref="CM22:CN22"/>
    <mergeCell ref="CP22:CQ22"/>
    <mergeCell ref="CG24:CH24"/>
    <mergeCell ref="CJ24:CK24"/>
    <mergeCell ref="CM24:CN24"/>
    <mergeCell ref="CP24:CQ24"/>
    <mergeCell ref="CM16:CN16"/>
    <mergeCell ref="CP16:CQ16"/>
    <mergeCell ref="CD90:CE90"/>
    <mergeCell ref="CG8:CH8"/>
    <mergeCell ref="CJ8:CK8"/>
    <mergeCell ref="CG10:CH10"/>
    <mergeCell ref="CJ10:CK10"/>
    <mergeCell ref="CG12:CH12"/>
    <mergeCell ref="CJ12:CK12"/>
    <mergeCell ref="CG14:CH14"/>
    <mergeCell ref="CJ14:CK14"/>
    <mergeCell ref="CG16:CH16"/>
    <mergeCell ref="CJ16:CK16"/>
    <mergeCell ref="CG20:CH20"/>
    <mergeCell ref="CJ20:CK20"/>
    <mergeCell ref="CD62:CE62"/>
    <mergeCell ref="CD64:CE64"/>
    <mergeCell ref="CD66:CE66"/>
    <mergeCell ref="CD68:CE68"/>
    <mergeCell ref="CD70:CE70"/>
    <mergeCell ref="CD72:CE72"/>
    <mergeCell ref="CD74:CE74"/>
    <mergeCell ref="CD76:CE76"/>
    <mergeCell ref="CD78:CE78"/>
    <mergeCell ref="CD44:CE44"/>
    <mergeCell ref="CD46:CE46"/>
    <mergeCell ref="CA80:CB80"/>
    <mergeCell ref="CA82:CB82"/>
    <mergeCell ref="CA84:CB84"/>
    <mergeCell ref="CA86:CB86"/>
    <mergeCell ref="CA88:CB88"/>
    <mergeCell ref="CA90:CB90"/>
    <mergeCell ref="CD8:CE8"/>
    <mergeCell ref="CD10:CE10"/>
    <mergeCell ref="CD12:CE12"/>
    <mergeCell ref="CD14:CE14"/>
    <mergeCell ref="CD16:CE16"/>
    <mergeCell ref="CD18:CE18"/>
    <mergeCell ref="CD20:CE20"/>
    <mergeCell ref="CD22:CE22"/>
    <mergeCell ref="CD24:CE24"/>
    <mergeCell ref="CD26:CE26"/>
    <mergeCell ref="CD28:CE28"/>
    <mergeCell ref="CD30:CE30"/>
    <mergeCell ref="CD32:CE32"/>
    <mergeCell ref="CD34:CE34"/>
    <mergeCell ref="CD36:CE36"/>
    <mergeCell ref="CD38:CE38"/>
    <mergeCell ref="CD40:CE40"/>
    <mergeCell ref="CD42:CE42"/>
    <mergeCell ref="CA62:CB62"/>
    <mergeCell ref="CA64:CB64"/>
    <mergeCell ref="CA66:CB66"/>
    <mergeCell ref="CA68:CB68"/>
    <mergeCell ref="CA70:CB70"/>
    <mergeCell ref="CA72:CB72"/>
    <mergeCell ref="CA74:CB74"/>
    <mergeCell ref="CA76:CB76"/>
    <mergeCell ref="CA78:CB78"/>
    <mergeCell ref="CA44:CB44"/>
    <mergeCell ref="CA46:CB46"/>
    <mergeCell ref="CA48:CB48"/>
    <mergeCell ref="CA50:CB50"/>
    <mergeCell ref="CA52:CB52"/>
    <mergeCell ref="CA54:CB54"/>
    <mergeCell ref="CA56:CB56"/>
    <mergeCell ref="CA58:CB58"/>
    <mergeCell ref="CA60:CB60"/>
    <mergeCell ref="BX42:BY42"/>
    <mergeCell ref="BX44:BY44"/>
    <mergeCell ref="BX46:BY46"/>
    <mergeCell ref="BX48:BY48"/>
    <mergeCell ref="BX50:BY50"/>
    <mergeCell ref="BX52:BY52"/>
    <mergeCell ref="CA8:CB8"/>
    <mergeCell ref="CA10:CB10"/>
    <mergeCell ref="CA12:CB12"/>
    <mergeCell ref="CA14:CB14"/>
    <mergeCell ref="CA16:CB16"/>
    <mergeCell ref="CA18:CB18"/>
    <mergeCell ref="CA20:CB20"/>
    <mergeCell ref="CA22:CB22"/>
    <mergeCell ref="CA24:CB24"/>
    <mergeCell ref="CA26:CB26"/>
    <mergeCell ref="CA28:CB28"/>
    <mergeCell ref="CA30:CB30"/>
    <mergeCell ref="CA32:CB32"/>
    <mergeCell ref="CA34:CB34"/>
    <mergeCell ref="CA36:CB36"/>
    <mergeCell ref="CA38:CB38"/>
    <mergeCell ref="CA40:CB40"/>
    <mergeCell ref="CA42:CB42"/>
    <mergeCell ref="BU40:BV40"/>
    <mergeCell ref="BU42:BV42"/>
    <mergeCell ref="BU44:BV44"/>
    <mergeCell ref="BU46:BV46"/>
    <mergeCell ref="BU48:BV48"/>
    <mergeCell ref="BU50:BV50"/>
    <mergeCell ref="BU52:BV52"/>
    <mergeCell ref="BX8:BY8"/>
    <mergeCell ref="BX10:BY10"/>
    <mergeCell ref="BX12:BY12"/>
    <mergeCell ref="BX14:BY14"/>
    <mergeCell ref="BX16:BY16"/>
    <mergeCell ref="BX18:BY18"/>
    <mergeCell ref="BX20:BY20"/>
    <mergeCell ref="BX22:BY22"/>
    <mergeCell ref="BX24:BY24"/>
    <mergeCell ref="BX26:BY26"/>
    <mergeCell ref="BX28:BY28"/>
    <mergeCell ref="BX30:BY30"/>
    <mergeCell ref="BX32:BY32"/>
    <mergeCell ref="BX34:BY34"/>
    <mergeCell ref="BX36:BY36"/>
    <mergeCell ref="BX38:BY38"/>
    <mergeCell ref="BX40:BY40"/>
    <mergeCell ref="BR28:BS28"/>
    <mergeCell ref="BR30:BS30"/>
    <mergeCell ref="BR32:BS32"/>
    <mergeCell ref="BR34:BS34"/>
    <mergeCell ref="BR36:BS36"/>
    <mergeCell ref="BR38:BS38"/>
    <mergeCell ref="BU8:BV8"/>
    <mergeCell ref="BU10:BV10"/>
    <mergeCell ref="BU12:BV12"/>
    <mergeCell ref="BU14:BV14"/>
    <mergeCell ref="BU16:BV16"/>
    <mergeCell ref="BU18:BV18"/>
    <mergeCell ref="BU20:BV20"/>
    <mergeCell ref="BU22:BV22"/>
    <mergeCell ref="BU24:BV24"/>
    <mergeCell ref="BU26:BV26"/>
    <mergeCell ref="BU28:BV28"/>
    <mergeCell ref="BU30:BV30"/>
    <mergeCell ref="BU32:BV32"/>
    <mergeCell ref="BU34:BV34"/>
    <mergeCell ref="BU36:BV36"/>
    <mergeCell ref="BU38:BV38"/>
    <mergeCell ref="BL28:BM28"/>
    <mergeCell ref="BL30:BM30"/>
    <mergeCell ref="BL32:BM32"/>
    <mergeCell ref="BL34:BM34"/>
    <mergeCell ref="BL36:BM36"/>
    <mergeCell ref="BL38:BM38"/>
    <mergeCell ref="BL40:BM40"/>
    <mergeCell ref="BL42:BM42"/>
    <mergeCell ref="BO8:BP8"/>
    <mergeCell ref="BO10:BP10"/>
    <mergeCell ref="BO12:BP12"/>
    <mergeCell ref="BO14:BP14"/>
    <mergeCell ref="BO16:BP16"/>
    <mergeCell ref="BO18:BP18"/>
    <mergeCell ref="BO20:BP20"/>
    <mergeCell ref="BO22:BP22"/>
    <mergeCell ref="BO24:BP24"/>
    <mergeCell ref="BO26:BP26"/>
    <mergeCell ref="BO28:BP28"/>
    <mergeCell ref="BO30:BP30"/>
    <mergeCell ref="BO32:BP32"/>
    <mergeCell ref="BO34:BP34"/>
    <mergeCell ref="BO36:BP36"/>
    <mergeCell ref="BO38:BP38"/>
    <mergeCell ref="BF42:BG42"/>
    <mergeCell ref="BF44:BG44"/>
    <mergeCell ref="BI8:BJ8"/>
    <mergeCell ref="BI10:BJ10"/>
    <mergeCell ref="BI12:BJ12"/>
    <mergeCell ref="BI14:BJ14"/>
    <mergeCell ref="BI16:BJ16"/>
    <mergeCell ref="BI18:BJ18"/>
    <mergeCell ref="BI20:BJ20"/>
    <mergeCell ref="BI22:BJ22"/>
    <mergeCell ref="BI24:BJ24"/>
    <mergeCell ref="BI26:BJ26"/>
    <mergeCell ref="BI28:BJ28"/>
    <mergeCell ref="BI30:BJ30"/>
    <mergeCell ref="BI32:BJ32"/>
    <mergeCell ref="BI34:BJ34"/>
    <mergeCell ref="BI36:BJ36"/>
    <mergeCell ref="BI38:BJ38"/>
    <mergeCell ref="BI40:BJ40"/>
    <mergeCell ref="BI42:BJ42"/>
    <mergeCell ref="BC32:BD32"/>
    <mergeCell ref="BC34:BD34"/>
    <mergeCell ref="BC36:BD36"/>
    <mergeCell ref="BC38:BD38"/>
    <mergeCell ref="BC40:BD40"/>
    <mergeCell ref="BC42:BD42"/>
    <mergeCell ref="BC44:BD44"/>
    <mergeCell ref="BF8:BG8"/>
    <mergeCell ref="BF10:BG10"/>
    <mergeCell ref="BF12:BG12"/>
    <mergeCell ref="BF14:BG14"/>
    <mergeCell ref="BF16:BG16"/>
    <mergeCell ref="BF18:BG18"/>
    <mergeCell ref="BF20:BG20"/>
    <mergeCell ref="BF22:BG22"/>
    <mergeCell ref="BF24:BG24"/>
    <mergeCell ref="BF26:BG26"/>
    <mergeCell ref="BF28:BG28"/>
    <mergeCell ref="BF30:BG30"/>
    <mergeCell ref="BF32:BG32"/>
    <mergeCell ref="BF34:BG34"/>
    <mergeCell ref="BF36:BG36"/>
    <mergeCell ref="BF38:BG38"/>
    <mergeCell ref="BF40:BG40"/>
    <mergeCell ref="CX29:CY29"/>
    <mergeCell ref="CX30:CY30"/>
    <mergeCell ref="AQ26:AR26"/>
    <mergeCell ref="AQ28:AR28"/>
    <mergeCell ref="BC8:BD8"/>
    <mergeCell ref="BC10:BD10"/>
    <mergeCell ref="BC12:BD12"/>
    <mergeCell ref="BC14:BD14"/>
    <mergeCell ref="BC16:BD16"/>
    <mergeCell ref="BC18:BD18"/>
    <mergeCell ref="BC20:BD20"/>
    <mergeCell ref="BC22:BD22"/>
    <mergeCell ref="BC24:BD24"/>
    <mergeCell ref="BC26:BD26"/>
    <mergeCell ref="BC28:BD28"/>
    <mergeCell ref="BC30:BD30"/>
    <mergeCell ref="BL8:BM8"/>
    <mergeCell ref="BL10:BM10"/>
    <mergeCell ref="BL12:BM12"/>
    <mergeCell ref="BL14:BM14"/>
    <mergeCell ref="BL16:BM16"/>
    <mergeCell ref="BL18:BM18"/>
    <mergeCell ref="BL20:BM20"/>
    <mergeCell ref="BL22:BM22"/>
    <mergeCell ref="I29:I30"/>
    <mergeCell ref="J29:J30"/>
    <mergeCell ref="K29:K30"/>
    <mergeCell ref="U29:U30"/>
    <mergeCell ref="V29:V30"/>
    <mergeCell ref="W29:W30"/>
    <mergeCell ref="AG29:AG30"/>
    <mergeCell ref="AH29:AH30"/>
    <mergeCell ref="AI29:AI30"/>
    <mergeCell ref="AI22:AJ23"/>
    <mergeCell ref="CX22:CY22"/>
    <mergeCell ref="CX24:CY24"/>
    <mergeCell ref="AQ18:AR18"/>
    <mergeCell ref="AQ22:AR22"/>
    <mergeCell ref="AQ24:AR24"/>
    <mergeCell ref="AF26:AG26"/>
    <mergeCell ref="AH26:AI26"/>
    <mergeCell ref="CX27:CY27"/>
    <mergeCell ref="BL24:BM24"/>
    <mergeCell ref="BL26:BM26"/>
    <mergeCell ref="BR18:BS18"/>
    <mergeCell ref="BR20:BS20"/>
    <mergeCell ref="BR22:BS22"/>
    <mergeCell ref="BR24:BS24"/>
    <mergeCell ref="BR26:BS26"/>
    <mergeCell ref="CM20:CN20"/>
    <mergeCell ref="CP20:CQ20"/>
    <mergeCell ref="CG22:CH22"/>
    <mergeCell ref="CJ22:CK22"/>
    <mergeCell ref="AQ20:AR20"/>
    <mergeCell ref="CG18:CH18"/>
    <mergeCell ref="CJ18:CK18"/>
    <mergeCell ref="CM18:CN18"/>
    <mergeCell ref="DK8:DM8"/>
    <mergeCell ref="DA9:DH9"/>
    <mergeCell ref="CX11:CY11"/>
    <mergeCell ref="CX12:CY14"/>
    <mergeCell ref="CX16:CY17"/>
    <mergeCell ref="CX20:CY20"/>
    <mergeCell ref="DA20:DH20"/>
    <mergeCell ref="AE20:AF20"/>
    <mergeCell ref="AG20:AJ20"/>
    <mergeCell ref="DA18:DH19"/>
    <mergeCell ref="CX19:CY19"/>
    <mergeCell ref="BR8:BS8"/>
    <mergeCell ref="BR10:BS10"/>
    <mergeCell ref="BR12:BS12"/>
    <mergeCell ref="BR14:BS14"/>
    <mergeCell ref="BR16:BS16"/>
    <mergeCell ref="CM8:CN8"/>
    <mergeCell ref="CP8:CQ8"/>
    <mergeCell ref="CM10:CN10"/>
    <mergeCell ref="CP10:CQ10"/>
    <mergeCell ref="AT12:AU12"/>
    <mergeCell ref="AQ12:AR12"/>
    <mergeCell ref="AQ16:AR16"/>
    <mergeCell ref="AQ14:AR14"/>
    <mergeCell ref="B2:B7"/>
    <mergeCell ref="N2:N7"/>
    <mergeCell ref="Z2:Z7"/>
    <mergeCell ref="D6:K7"/>
    <mergeCell ref="DK4:DM4"/>
    <mergeCell ref="L5:L7"/>
    <mergeCell ref="X5:X7"/>
    <mergeCell ref="AJ5:AJ7"/>
    <mergeCell ref="P6:W7"/>
    <mergeCell ref="AB6:AI7"/>
    <mergeCell ref="DK6:DM6"/>
    <mergeCell ref="AT6:AU6"/>
    <mergeCell ref="AD4:AE4"/>
    <mergeCell ref="R4:S4"/>
    <mergeCell ref="F4:G4"/>
    <mergeCell ref="AW6:AX6"/>
    <mergeCell ref="AT8:AU8"/>
    <mergeCell ref="AQ8:AR8"/>
    <mergeCell ref="AQ6:AR6"/>
    <mergeCell ref="AQ10:AR10"/>
    <mergeCell ref="AT10:AU10"/>
    <mergeCell ref="AQ58:AR58"/>
    <mergeCell ref="AQ40:AR40"/>
    <mergeCell ref="AQ42:AR42"/>
    <mergeCell ref="AQ44:AR44"/>
    <mergeCell ref="AQ46:AR46"/>
    <mergeCell ref="AQ48:AR48"/>
    <mergeCell ref="AQ30:AR30"/>
    <mergeCell ref="AQ32:AR32"/>
    <mergeCell ref="AQ34:AR34"/>
    <mergeCell ref="AQ36:AR36"/>
    <mergeCell ref="AQ38:AR38"/>
    <mergeCell ref="AT42:AU42"/>
    <mergeCell ref="AT44:AU44"/>
    <mergeCell ref="AT46:AU46"/>
    <mergeCell ref="AT48:AU48"/>
    <mergeCell ref="AQ60:AR60"/>
    <mergeCell ref="AQ62:AR62"/>
    <mergeCell ref="AQ64:AR64"/>
    <mergeCell ref="AT14:AU14"/>
    <mergeCell ref="AT16:AU16"/>
    <mergeCell ref="AT18:AU18"/>
    <mergeCell ref="AT20:AU20"/>
    <mergeCell ref="AT22:AU22"/>
    <mergeCell ref="AT24:AU24"/>
    <mergeCell ref="AT26:AU26"/>
    <mergeCell ref="AT28:AU28"/>
    <mergeCell ref="AT30:AU30"/>
    <mergeCell ref="AT32:AU32"/>
    <mergeCell ref="AT34:AU34"/>
    <mergeCell ref="AT36:AU36"/>
    <mergeCell ref="AT38:AU38"/>
    <mergeCell ref="AQ50:AR50"/>
    <mergeCell ref="AQ52:AR52"/>
    <mergeCell ref="AQ54:AR54"/>
    <mergeCell ref="AQ56:AR56"/>
    <mergeCell ref="AW40:AX40"/>
    <mergeCell ref="AW42:AX42"/>
    <mergeCell ref="AT60:AU60"/>
    <mergeCell ref="AT62:AU62"/>
    <mergeCell ref="AT64:AU64"/>
    <mergeCell ref="AW8:AX8"/>
    <mergeCell ref="AW10:AX10"/>
    <mergeCell ref="AW12:AX12"/>
    <mergeCell ref="AW14:AX14"/>
    <mergeCell ref="AW16:AX16"/>
    <mergeCell ref="AW18:AX18"/>
    <mergeCell ref="AW20:AX20"/>
    <mergeCell ref="AW22:AX22"/>
    <mergeCell ref="AW24:AX24"/>
    <mergeCell ref="AW26:AX26"/>
    <mergeCell ref="AW28:AX28"/>
    <mergeCell ref="AW30:AX30"/>
    <mergeCell ref="AW32:AX32"/>
    <mergeCell ref="AT50:AU50"/>
    <mergeCell ref="AT52:AU52"/>
    <mergeCell ref="AT54:AU54"/>
    <mergeCell ref="AT56:AU56"/>
    <mergeCell ref="AT58:AU58"/>
    <mergeCell ref="AT40:AU40"/>
    <mergeCell ref="AW54:AX54"/>
    <mergeCell ref="AW56:AX56"/>
    <mergeCell ref="AW58:AX58"/>
    <mergeCell ref="AZ8:BA8"/>
    <mergeCell ref="AZ10:BA10"/>
    <mergeCell ref="AZ12:BA12"/>
    <mergeCell ref="AZ14:BA14"/>
    <mergeCell ref="AZ16:BA16"/>
    <mergeCell ref="AZ18:BA18"/>
    <mergeCell ref="AZ20:BA20"/>
    <mergeCell ref="AZ22:BA22"/>
    <mergeCell ref="AZ24:BA24"/>
    <mergeCell ref="AZ26:BA26"/>
    <mergeCell ref="AZ28:BA28"/>
    <mergeCell ref="AZ30:BA30"/>
    <mergeCell ref="AZ32:BA32"/>
    <mergeCell ref="AW44:AX44"/>
    <mergeCell ref="AW46:AX46"/>
    <mergeCell ref="AW48:AX48"/>
    <mergeCell ref="AW50:AX50"/>
    <mergeCell ref="AW52:AX52"/>
    <mergeCell ref="AW34:AX34"/>
    <mergeCell ref="AW36:AX36"/>
    <mergeCell ref="AW38:AX38"/>
    <mergeCell ref="AZ54:BA54"/>
    <mergeCell ref="AZ56:BA56"/>
    <mergeCell ref="AZ58:BA58"/>
    <mergeCell ref="AZ44:BA44"/>
    <mergeCell ref="AZ46:BA46"/>
    <mergeCell ref="AZ48:BA48"/>
    <mergeCell ref="AZ50:BA50"/>
    <mergeCell ref="AZ52:BA52"/>
    <mergeCell ref="AZ34:BA34"/>
    <mergeCell ref="AZ36:BA36"/>
    <mergeCell ref="AZ38:BA38"/>
    <mergeCell ref="AZ40:BA40"/>
    <mergeCell ref="AZ42:BA42"/>
  </mergeCells>
  <conditionalFormatting sqref="AI31:AI42">
    <cfRule type="cellIs" dxfId="0" priority="1" operator="notEqual">
      <formula>1</formula>
    </cfRule>
  </conditionalFormatting>
  <hyperlinks>
    <hyperlink ref="DA18" r:id="rId1" xr:uid="{F5ABF1BF-4B91-4A4B-BFAE-69B108359C39}"/>
    <hyperlink ref="DK10" r:id="rId2" xr:uid="{6B5E6DFB-7DFC-42FE-A6C9-E3190A55C98C}"/>
    <hyperlink ref="DK12" r:id="rId3" xr:uid="{9A2B177C-4713-442B-8A66-89C979B0F39D}"/>
    <hyperlink ref="DK14" r:id="rId4" xr:uid="{89B05FF0-5027-4E14-8DAC-B51F7B786A60}"/>
    <hyperlink ref="DK16" r:id="rId5" xr:uid="{EDE623FE-F959-40BA-BC5B-8450FC6C2CDD}"/>
    <hyperlink ref="DK6" r:id="rId6" xr:uid="{67B51910-E7C6-4CA2-9DEF-924858CE0392}"/>
    <hyperlink ref="DK4" r:id="rId7" xr:uid="{21E5F379-0A9E-429F-9325-BEBC0D20B4EF}"/>
    <hyperlink ref="DK8" r:id="rId8" xr:uid="{051258F0-1653-4868-8476-3C5463F86621}"/>
    <hyperlink ref="DK18" r:id="rId9" xr:uid="{2D184C58-4F88-422E-90D6-2CB4FB853927}"/>
    <hyperlink ref="N16" r:id="rId10" xr:uid="{51A1A0BB-EF3A-4595-B80F-D46A37D1D8F9}"/>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154617-2BBC-4B43-BACE-E8FFACA8A19D}">
  <sheetPr codeName="Feuil2"/>
  <dimension ref="B2:Q74"/>
  <sheetViews>
    <sheetView workbookViewId="0">
      <selection activeCell="O27" sqref="O27"/>
    </sheetView>
  </sheetViews>
  <sheetFormatPr baseColWidth="10" defaultRowHeight="15"/>
  <cols>
    <col min="1" max="1" width="4.140625" customWidth="1"/>
  </cols>
  <sheetData>
    <row r="2" spans="2:17">
      <c r="B2" t="s">
        <v>1689</v>
      </c>
      <c r="Q2" t="s">
        <v>1690</v>
      </c>
    </row>
    <row r="3" spans="2:17">
      <c r="B3" s="1659"/>
      <c r="Q3" s="1659"/>
    </row>
    <row r="4" spans="2:17">
      <c r="B4" s="1660" t="s">
        <v>1691</v>
      </c>
      <c r="Q4" s="1660" t="s">
        <v>1692</v>
      </c>
    </row>
    <row r="5" spans="2:17">
      <c r="B5" s="1660" t="s">
        <v>1693</v>
      </c>
      <c r="Q5" s="1660" t="s">
        <v>1694</v>
      </c>
    </row>
    <row r="6" spans="2:17">
      <c r="B6" s="1660" t="s">
        <v>1695</v>
      </c>
      <c r="Q6" s="1660" t="s">
        <v>1696</v>
      </c>
    </row>
    <row r="7" spans="2:17">
      <c r="B7" s="1660" t="s">
        <v>1697</v>
      </c>
      <c r="Q7" s="1660" t="s">
        <v>1698</v>
      </c>
    </row>
    <row r="8" spans="2:17">
      <c r="B8" s="1660" t="s">
        <v>1699</v>
      </c>
      <c r="Q8" s="1660" t="s">
        <v>1700</v>
      </c>
    </row>
    <row r="9" spans="2:17">
      <c r="B9" s="1660" t="s">
        <v>1701</v>
      </c>
      <c r="Q9" s="1660" t="s">
        <v>1702</v>
      </c>
    </row>
    <row r="10" spans="2:17">
      <c r="B10" s="1660" t="s">
        <v>1703</v>
      </c>
      <c r="Q10" s="1660" t="s">
        <v>1704</v>
      </c>
    </row>
    <row r="11" spans="2:17">
      <c r="B11" s="1660" t="s">
        <v>1705</v>
      </c>
      <c r="Q11" s="1660" t="s">
        <v>1706</v>
      </c>
    </row>
    <row r="12" spans="2:17">
      <c r="B12" s="1660" t="s">
        <v>1707</v>
      </c>
      <c r="Q12" s="1660" t="s">
        <v>1708</v>
      </c>
    </row>
    <row r="13" spans="2:17">
      <c r="B13" s="1660" t="s">
        <v>1709</v>
      </c>
      <c r="Q13" s="1660" t="s">
        <v>1710</v>
      </c>
    </row>
    <row r="14" spans="2:17">
      <c r="B14" s="1660" t="s">
        <v>1711</v>
      </c>
      <c r="Q14" s="1660" t="s">
        <v>1712</v>
      </c>
    </row>
    <row r="15" spans="2:17">
      <c r="B15" s="1660" t="s">
        <v>1713</v>
      </c>
      <c r="Q15" s="1660" t="s">
        <v>1714</v>
      </c>
    </row>
    <row r="16" spans="2:17">
      <c r="B16" s="1660" t="s">
        <v>1715</v>
      </c>
      <c r="Q16" s="1660" t="s">
        <v>1716</v>
      </c>
    </row>
    <row r="17" spans="2:17">
      <c r="B17" s="1660" t="s">
        <v>1717</v>
      </c>
      <c r="Q17" s="1660" t="s">
        <v>1718</v>
      </c>
    </row>
    <row r="18" spans="2:17">
      <c r="B18" s="1660" t="s">
        <v>1719</v>
      </c>
      <c r="Q18" s="1660" t="s">
        <v>1720</v>
      </c>
    </row>
    <row r="19" spans="2:17">
      <c r="B19" s="1660" t="s">
        <v>1721</v>
      </c>
      <c r="Q19" s="1660" t="s">
        <v>1722</v>
      </c>
    </row>
    <row r="20" spans="2:17">
      <c r="B20" s="1660" t="s">
        <v>1723</v>
      </c>
      <c r="Q20" s="1660" t="s">
        <v>1724</v>
      </c>
    </row>
    <row r="21" spans="2:17">
      <c r="B21" s="1660" t="s">
        <v>1725</v>
      </c>
      <c r="Q21" s="1660" t="s">
        <v>1726</v>
      </c>
    </row>
    <row r="22" spans="2:17">
      <c r="B22" s="1660" t="s">
        <v>1727</v>
      </c>
      <c r="Q22" s="1660" t="s">
        <v>1728</v>
      </c>
    </row>
    <row r="23" spans="2:17">
      <c r="B23" s="1660" t="s">
        <v>1729</v>
      </c>
      <c r="Q23" s="1660" t="s">
        <v>1730</v>
      </c>
    </row>
    <row r="24" spans="2:17">
      <c r="B24" s="1660" t="s">
        <v>1731</v>
      </c>
      <c r="Q24" s="1660" t="s">
        <v>1732</v>
      </c>
    </row>
    <row r="25" spans="2:17">
      <c r="B25" s="1660" t="s">
        <v>1733</v>
      </c>
      <c r="Q25" s="1660" t="s">
        <v>1734</v>
      </c>
    </row>
    <row r="26" spans="2:17">
      <c r="B26" s="1660" t="s">
        <v>1735</v>
      </c>
      <c r="Q26" s="1660" t="s">
        <v>1736</v>
      </c>
    </row>
    <row r="27" spans="2:17">
      <c r="B27" s="1660" t="s">
        <v>1737</v>
      </c>
      <c r="Q27" s="1660" t="s">
        <v>1738</v>
      </c>
    </row>
    <row r="28" spans="2:17">
      <c r="B28" s="1660" t="s">
        <v>1739</v>
      </c>
      <c r="Q28" s="1660" t="s">
        <v>1740</v>
      </c>
    </row>
    <row r="29" spans="2:17">
      <c r="B29" s="1660" t="s">
        <v>1741</v>
      </c>
      <c r="Q29" s="1660" t="s">
        <v>1742</v>
      </c>
    </row>
    <row r="30" spans="2:17">
      <c r="B30" s="1660" t="s">
        <v>1743</v>
      </c>
      <c r="Q30" s="1660" t="s">
        <v>1744</v>
      </c>
    </row>
    <row r="31" spans="2:17">
      <c r="B31" s="1660" t="s">
        <v>1745</v>
      </c>
      <c r="Q31" s="1660" t="s">
        <v>1746</v>
      </c>
    </row>
    <row r="32" spans="2:17">
      <c r="B32" s="1660" t="s">
        <v>1747</v>
      </c>
      <c r="Q32" s="1660" t="s">
        <v>1748</v>
      </c>
    </row>
    <row r="33" spans="2:17">
      <c r="B33" s="1660" t="s">
        <v>1749</v>
      </c>
      <c r="Q33" s="1660" t="s">
        <v>1750</v>
      </c>
    </row>
    <row r="35" spans="2:17">
      <c r="B35" t="s">
        <v>1751</v>
      </c>
      <c r="Q35" t="s">
        <v>1752</v>
      </c>
    </row>
    <row r="37" spans="2:17">
      <c r="B37" t="s">
        <v>1753</v>
      </c>
    </row>
    <row r="38" spans="2:17">
      <c r="B38" s="1"/>
    </row>
    <row r="39" spans="2:17">
      <c r="B39" s="1661" t="s">
        <v>1754</v>
      </c>
    </row>
    <row r="41" spans="2:17">
      <c r="B41" t="s">
        <v>1755</v>
      </c>
    </row>
    <row r="42" spans="2:17">
      <c r="B42" s="1659"/>
    </row>
    <row r="43" spans="2:17">
      <c r="B43" s="1660" t="s">
        <v>1756</v>
      </c>
    </row>
    <row r="44" spans="2:17">
      <c r="B44" s="1660" t="s">
        <v>1757</v>
      </c>
    </row>
    <row r="45" spans="2:17">
      <c r="B45" s="1660" t="s">
        <v>1758</v>
      </c>
    </row>
    <row r="46" spans="2:17">
      <c r="B46" s="1660" t="s">
        <v>1759</v>
      </c>
    </row>
    <row r="47" spans="2:17">
      <c r="B47" s="1660" t="s">
        <v>1760</v>
      </c>
    </row>
    <row r="48" spans="2:17">
      <c r="B48" s="1660" t="s">
        <v>1761</v>
      </c>
    </row>
    <row r="50" spans="2:2">
      <c r="B50" t="s">
        <v>1762</v>
      </c>
    </row>
    <row r="52" spans="2:2">
      <c r="B52" t="s">
        <v>1763</v>
      </c>
    </row>
    <row r="54" spans="2:2">
      <c r="B54" t="s">
        <v>1764</v>
      </c>
    </row>
    <row r="55" spans="2:2">
      <c r="B55" s="1659"/>
    </row>
    <row r="56" spans="2:2">
      <c r="B56" s="1660" t="s">
        <v>1765</v>
      </c>
    </row>
    <row r="57" spans="2:2">
      <c r="B57" s="1660" t="s">
        <v>1766</v>
      </c>
    </row>
    <row r="58" spans="2:2">
      <c r="B58" s="1660" t="s">
        <v>1767</v>
      </c>
    </row>
    <row r="60" spans="2:2">
      <c r="B60" t="s">
        <v>1768</v>
      </c>
    </row>
    <row r="61" spans="2:2">
      <c r="B61" s="1"/>
    </row>
    <row r="62" spans="2:2">
      <c r="B62" s="1662" t="s">
        <v>1769</v>
      </c>
    </row>
    <row r="64" spans="2:2">
      <c r="B64" t="s">
        <v>1755</v>
      </c>
    </row>
    <row r="65" spans="2:2">
      <c r="B65" s="1659"/>
    </row>
    <row r="66" spans="2:2">
      <c r="B66" s="1660" t="s">
        <v>1770</v>
      </c>
    </row>
    <row r="67" spans="2:2">
      <c r="B67" s="1660" t="s">
        <v>1771</v>
      </c>
    </row>
    <row r="68" spans="2:2">
      <c r="B68" s="1660" t="s">
        <v>1772</v>
      </c>
    </row>
    <row r="69" spans="2:2">
      <c r="B69" s="1660" t="s">
        <v>1773</v>
      </c>
    </row>
    <row r="70" spans="2:2">
      <c r="B70" s="1660" t="s">
        <v>1774</v>
      </c>
    </row>
    <row r="71" spans="2:2">
      <c r="B71" s="1660" t="s">
        <v>1775</v>
      </c>
    </row>
    <row r="72" spans="2:2">
      <c r="B72" s="1660" t="s">
        <v>1776</v>
      </c>
    </row>
    <row r="74" spans="2:2">
      <c r="B74" t="s">
        <v>1777</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4974CC-E212-4C5E-904C-D8ABE056378C}">
  <dimension ref="A1:AQ248"/>
  <sheetViews>
    <sheetView workbookViewId="0">
      <selection activeCell="P11" sqref="P11"/>
    </sheetView>
  </sheetViews>
  <sheetFormatPr baseColWidth="10" defaultRowHeight="15"/>
  <cols>
    <col min="1" max="1" width="7.28515625" customWidth="1"/>
    <col min="6" max="6" width="2.7109375" customWidth="1"/>
    <col min="10" max="10" width="9.5703125" customWidth="1"/>
    <col min="11" max="11" width="14.42578125" customWidth="1"/>
    <col min="12" max="12" width="6.85546875" customWidth="1"/>
    <col min="13" max="13" width="35.7109375" customWidth="1"/>
    <col min="14" max="14" width="4.5703125" customWidth="1"/>
    <col min="19" max="19" width="7.28515625" customWidth="1"/>
    <col min="20" max="20" width="19.7109375" style="2" customWidth="1"/>
    <col min="21" max="21" width="19" style="2" customWidth="1"/>
    <col min="22" max="22" width="25.7109375" style="2" customWidth="1"/>
    <col min="23" max="23" width="16.7109375" style="2" customWidth="1"/>
    <col min="24" max="24" width="7" style="2" customWidth="1"/>
    <col min="25" max="25" width="19.7109375" customWidth="1"/>
    <col min="26" max="26" width="18.7109375" customWidth="1"/>
    <col min="27" max="27" width="25.7109375" customWidth="1"/>
    <col min="28" max="28" width="16.7109375" customWidth="1"/>
    <col min="29" max="29" width="17" bestFit="1" customWidth="1"/>
    <col min="30" max="31" width="11.7109375" customWidth="1"/>
    <col min="33" max="33" width="19.7109375" customWidth="1"/>
    <col min="34" max="34" width="32.28515625" customWidth="1"/>
    <col min="35" max="35" width="25.7109375" customWidth="1"/>
    <col min="36" max="36" width="16.7109375" customWidth="1"/>
    <col min="37" max="37" width="13" customWidth="1"/>
    <col min="38" max="38" width="22.7109375" customWidth="1"/>
    <col min="39" max="39" width="24.5703125" customWidth="1"/>
    <col min="40" max="40" width="4.42578125" style="2" customWidth="1"/>
    <col min="41" max="41" width="8.7109375" customWidth="1"/>
    <col min="42" max="42" width="11.42578125" style="1"/>
    <col min="43" max="43" width="43.5703125" style="1" customWidth="1"/>
  </cols>
  <sheetData>
    <row r="1" spans="1:43" ht="15.75" thickTop="1">
      <c r="A1" s="5" t="str">
        <f>ADDRESS(ROW(),COLUMN(),4)</f>
        <v>A1</v>
      </c>
      <c r="B1" s="349" t="str">
        <f t="shared" ref="B1:R1" si="0">SUBSTITUTE(ADDRESS(1,COLUMN(),4),"1","")</f>
        <v>B</v>
      </c>
      <c r="C1" s="349" t="str">
        <f t="shared" si="0"/>
        <v>C</v>
      </c>
      <c r="D1" s="349" t="str">
        <f t="shared" si="0"/>
        <v>D</v>
      </c>
      <c r="E1" s="349" t="str">
        <f t="shared" si="0"/>
        <v>E</v>
      </c>
      <c r="F1" s="349" t="str">
        <f t="shared" si="0"/>
        <v>F</v>
      </c>
      <c r="G1" s="349" t="str">
        <f t="shared" si="0"/>
        <v>G</v>
      </c>
      <c r="H1" s="349" t="str">
        <f t="shared" si="0"/>
        <v>H</v>
      </c>
      <c r="I1" s="349" t="str">
        <f t="shared" si="0"/>
        <v>I</v>
      </c>
      <c r="J1" s="349" t="str">
        <f t="shared" si="0"/>
        <v>J</v>
      </c>
      <c r="K1" s="349" t="str">
        <f t="shared" si="0"/>
        <v>K</v>
      </c>
      <c r="L1" s="349" t="str">
        <f t="shared" si="0"/>
        <v>L</v>
      </c>
      <c r="M1" s="349" t="str">
        <f t="shared" si="0"/>
        <v>M</v>
      </c>
      <c r="N1" s="349" t="str">
        <f t="shared" si="0"/>
        <v>N</v>
      </c>
      <c r="O1" s="349" t="str">
        <f t="shared" si="0"/>
        <v>O</v>
      </c>
      <c r="P1" s="349" t="str">
        <f t="shared" si="0"/>
        <v>P</v>
      </c>
      <c r="Q1" s="349" t="str">
        <f t="shared" si="0"/>
        <v>Q</v>
      </c>
      <c r="R1" s="349" t="str">
        <f t="shared" si="0"/>
        <v>R</v>
      </c>
      <c r="T1" s="349" t="str">
        <f t="shared" ref="T1:AN1" si="1">SUBSTITUTE(ADDRESS(1,COLUMN(),4),"1","")</f>
        <v>T</v>
      </c>
      <c r="U1" s="349" t="str">
        <f t="shared" si="1"/>
        <v>U</v>
      </c>
      <c r="V1" s="349" t="str">
        <f t="shared" si="1"/>
        <v>V</v>
      </c>
      <c r="W1" s="349" t="str">
        <f t="shared" si="1"/>
        <v>W</v>
      </c>
      <c r="X1" s="349" t="str">
        <f t="shared" si="1"/>
        <v>X</v>
      </c>
      <c r="Y1" s="349" t="str">
        <f t="shared" si="1"/>
        <v>Y</v>
      </c>
      <c r="Z1" s="349" t="str">
        <f t="shared" si="1"/>
        <v>Z</v>
      </c>
      <c r="AA1" s="349" t="str">
        <f t="shared" si="1"/>
        <v>AA</v>
      </c>
      <c r="AB1" s="349" t="str">
        <f t="shared" si="1"/>
        <v>AB</v>
      </c>
      <c r="AC1" s="349" t="str">
        <f t="shared" si="1"/>
        <v>AC</v>
      </c>
      <c r="AD1" s="349" t="str">
        <f t="shared" si="1"/>
        <v>AD</v>
      </c>
      <c r="AE1" s="349" t="str">
        <f t="shared" si="1"/>
        <v>AE</v>
      </c>
      <c r="AF1" s="349" t="str">
        <f t="shared" si="1"/>
        <v>AF</v>
      </c>
      <c r="AG1" s="349" t="str">
        <f t="shared" si="1"/>
        <v>AG</v>
      </c>
      <c r="AH1" s="349" t="str">
        <f t="shared" si="1"/>
        <v>AH</v>
      </c>
      <c r="AI1" s="349" t="str">
        <f t="shared" si="1"/>
        <v>AI</v>
      </c>
      <c r="AJ1" s="349" t="str">
        <f t="shared" si="1"/>
        <v>AJ</v>
      </c>
      <c r="AK1" s="349" t="str">
        <f t="shared" si="1"/>
        <v>AK</v>
      </c>
      <c r="AL1" s="349" t="str">
        <f t="shared" si="1"/>
        <v>AL</v>
      </c>
      <c r="AM1" s="349" t="str">
        <f t="shared" si="1"/>
        <v>AM</v>
      </c>
      <c r="AN1" s="349" t="str">
        <f t="shared" si="1"/>
        <v>AN</v>
      </c>
      <c r="AO1" s="348" t="str">
        <f>SUBSTITUTE(ADDRESS(1,COLUMN(),4),"1","")</f>
        <v>AO</v>
      </c>
      <c r="AP1" s="347" t="str">
        <f>SUBSTITUTE(ADDRESS(1,COLUMN(),4),"1","")</f>
        <v>AP</v>
      </c>
      <c r="AQ1" s="347" t="str">
        <f>SUBSTITUTE(ADDRESS(1,COLUMN(),4),"1","")</f>
        <v>AQ</v>
      </c>
    </row>
    <row r="2" spans="1:43" ht="15.75" thickBot="1">
      <c r="B2" s="30">
        <f t="shared" ref="B2:R2" ca="1" si="2">CELL("largeur",B2)</f>
        <v>11</v>
      </c>
      <c r="C2" s="30">
        <f t="shared" ca="1" si="2"/>
        <v>11</v>
      </c>
      <c r="D2" s="30">
        <f t="shared" ca="1" si="2"/>
        <v>11</v>
      </c>
      <c r="E2" s="30">
        <f t="shared" ca="1" si="2"/>
        <v>11</v>
      </c>
      <c r="F2" s="30">
        <f t="shared" ca="1" si="2"/>
        <v>2</v>
      </c>
      <c r="G2" s="30">
        <f t="shared" ca="1" si="2"/>
        <v>11</v>
      </c>
      <c r="H2" s="30">
        <f t="shared" ca="1" si="2"/>
        <v>11</v>
      </c>
      <c r="I2" s="30">
        <f t="shared" ca="1" si="2"/>
        <v>11</v>
      </c>
      <c r="J2" s="30">
        <f t="shared" ca="1" si="2"/>
        <v>9</v>
      </c>
      <c r="K2" s="30">
        <f t="shared" ca="1" si="2"/>
        <v>14</v>
      </c>
      <c r="L2" s="30">
        <f t="shared" ca="1" si="2"/>
        <v>6</v>
      </c>
      <c r="M2" s="30">
        <f t="shared" ca="1" si="2"/>
        <v>35</v>
      </c>
      <c r="N2" s="30">
        <f t="shared" ca="1" si="2"/>
        <v>4</v>
      </c>
      <c r="O2" s="30">
        <f t="shared" ca="1" si="2"/>
        <v>11</v>
      </c>
      <c r="P2" s="30">
        <f t="shared" ca="1" si="2"/>
        <v>11</v>
      </c>
      <c r="Q2" s="30">
        <f t="shared" ca="1" si="2"/>
        <v>11</v>
      </c>
      <c r="R2" s="30">
        <f t="shared" ca="1" si="2"/>
        <v>11</v>
      </c>
      <c r="T2" s="30">
        <f t="shared" ref="T2:AN2" ca="1" si="3">CELL("largeur",T2)</f>
        <v>19</v>
      </c>
      <c r="U2" s="30">
        <f t="shared" ca="1" si="3"/>
        <v>18</v>
      </c>
      <c r="V2" s="30">
        <f t="shared" ca="1" si="3"/>
        <v>25</v>
      </c>
      <c r="W2" s="30">
        <f t="shared" ca="1" si="3"/>
        <v>16</v>
      </c>
      <c r="X2" s="30">
        <f t="shared" ca="1" si="3"/>
        <v>6</v>
      </c>
      <c r="Y2" s="30">
        <f t="shared" ca="1" si="3"/>
        <v>19</v>
      </c>
      <c r="Z2" s="30">
        <f t="shared" ca="1" si="3"/>
        <v>18</v>
      </c>
      <c r="AA2" s="30">
        <f t="shared" ca="1" si="3"/>
        <v>25</v>
      </c>
      <c r="AB2" s="30">
        <f t="shared" ca="1" si="3"/>
        <v>16</v>
      </c>
      <c r="AC2" s="30">
        <f t="shared" ca="1" si="3"/>
        <v>16</v>
      </c>
      <c r="AD2" s="30">
        <f t="shared" ca="1" si="3"/>
        <v>11</v>
      </c>
      <c r="AE2" s="30">
        <f t="shared" ca="1" si="3"/>
        <v>11</v>
      </c>
      <c r="AF2" s="30">
        <f t="shared" ca="1" si="3"/>
        <v>11</v>
      </c>
      <c r="AG2" s="30">
        <f t="shared" ca="1" si="3"/>
        <v>19</v>
      </c>
      <c r="AH2" s="30">
        <f t="shared" ca="1" si="3"/>
        <v>32</v>
      </c>
      <c r="AI2" s="30">
        <f t="shared" ca="1" si="3"/>
        <v>25</v>
      </c>
      <c r="AJ2" s="30">
        <f t="shared" ca="1" si="3"/>
        <v>16</v>
      </c>
      <c r="AK2" s="30">
        <f t="shared" ca="1" si="3"/>
        <v>12</v>
      </c>
      <c r="AL2" s="30">
        <f t="shared" ca="1" si="3"/>
        <v>22</v>
      </c>
      <c r="AM2" s="30">
        <f t="shared" ca="1" si="3"/>
        <v>24</v>
      </c>
      <c r="AN2" s="30">
        <f t="shared" ca="1" si="3"/>
        <v>4</v>
      </c>
      <c r="AO2" s="6">
        <v>1</v>
      </c>
      <c r="AP2" s="345"/>
      <c r="AQ2" s="344"/>
    </row>
    <row r="3" spans="1:43" ht="15.75">
      <c r="T3"/>
      <c r="U3"/>
      <c r="V3" s="337"/>
      <c r="W3"/>
      <c r="X3"/>
      <c r="AN3"/>
      <c r="AO3" s="6">
        <v>1</v>
      </c>
      <c r="AP3" s="342"/>
      <c r="AQ3" s="342" t="s">
        <v>361</v>
      </c>
    </row>
    <row r="4" spans="1:43" ht="15.75">
      <c r="U4"/>
      <c r="V4" s="337" t="s">
        <v>362</v>
      </c>
      <c r="AN4"/>
      <c r="AO4" s="6">
        <v>1</v>
      </c>
      <c r="AP4" s="334">
        <f ca="1">COUNTA(A1:AO248) + COUNTBLANK(A1:AO248)</f>
        <v>10174</v>
      </c>
      <c r="AQ4" s="333" t="str">
        <f>"cellules entre"&amp;" " &amp;A1&amp;" et  "&amp;AO248</f>
        <v>cellules entre A1 et  AO248</v>
      </c>
    </row>
    <row r="5" spans="1:43" ht="15.75">
      <c r="U5"/>
      <c r="V5" s="337" t="s">
        <v>349</v>
      </c>
      <c r="AO5" s="6">
        <v>1</v>
      </c>
      <c r="AP5" s="334">
        <f ca="1">COUNTA(A1:AO248)</f>
        <v>1600</v>
      </c>
      <c r="AQ5" s="333" t="s">
        <v>357</v>
      </c>
    </row>
    <row r="6" spans="1:43" ht="18.75">
      <c r="U6"/>
      <c r="V6" s="339" t="s">
        <v>358</v>
      </c>
      <c r="AL6" s="702" t="s">
        <v>352</v>
      </c>
      <c r="AO6" s="6">
        <v>1</v>
      </c>
      <c r="AP6" s="334">
        <f ca="1">COUNTBLANK(A1:AO248)</f>
        <v>8574</v>
      </c>
      <c r="AQ6" s="333" t="s">
        <v>354</v>
      </c>
    </row>
    <row r="7" spans="1:43" ht="18.75">
      <c r="V7" s="339" t="s">
        <v>355</v>
      </c>
      <c r="AL7" s="704" t="str">
        <f>$AO$248</f>
        <v>AO248</v>
      </c>
      <c r="AO7" s="6">
        <v>1</v>
      </c>
      <c r="AP7" s="334">
        <f>SUM(AO1:AO246)+2</f>
        <v>247</v>
      </c>
      <c r="AQ7" s="333" t="s">
        <v>351</v>
      </c>
    </row>
    <row r="8" spans="1:43" ht="15.75">
      <c r="AN8" s="8"/>
      <c r="AO8" s="6">
        <v>1</v>
      </c>
      <c r="AP8" s="334">
        <f>SUM(A248:AN248)+1</f>
        <v>41</v>
      </c>
      <c r="AQ8" s="333" t="s">
        <v>348</v>
      </c>
    </row>
    <row r="9" spans="1:43" ht="21">
      <c r="B9" s="2403" t="s">
        <v>1851</v>
      </c>
      <c r="C9" s="2404"/>
      <c r="D9" s="2404"/>
      <c r="E9" s="2404"/>
      <c r="F9" s="2404"/>
      <c r="G9" s="2404"/>
      <c r="H9" s="2404"/>
      <c r="I9" s="2404"/>
      <c r="J9" s="2404"/>
      <c r="K9" s="2404"/>
      <c r="L9" s="2404"/>
      <c r="M9" s="2405" t="s">
        <v>1852</v>
      </c>
      <c r="O9" s="2401" t="s">
        <v>1850</v>
      </c>
      <c r="R9" s="2402" t="s">
        <v>1850</v>
      </c>
      <c r="AL9" s="705" t="str">
        <f ca="1">"Page "&amp;_xlfn.SHEET()&amp;" sur "&amp;_xlfn.SHEETS()</f>
        <v>Page 2 sur 11</v>
      </c>
      <c r="AN9" s="8"/>
      <c r="AO9" s="6">
        <v>1</v>
      </c>
    </row>
    <row r="10" spans="1:43" ht="15.75" thickBot="1">
      <c r="AL10" t="s">
        <v>1853</v>
      </c>
      <c r="AN10" s="8"/>
      <c r="AO10" s="6">
        <v>1</v>
      </c>
    </row>
    <row r="11" spans="1:43" ht="16.5" thickTop="1" thickBot="1">
      <c r="B11" s="1673" t="s">
        <v>1523</v>
      </c>
      <c r="C11" s="1673" t="s">
        <v>30</v>
      </c>
      <c r="D11" s="1673" t="s">
        <v>29</v>
      </c>
      <c r="E11" s="1673" t="s">
        <v>28</v>
      </c>
      <c r="G11" s="1673" t="s">
        <v>27</v>
      </c>
      <c r="H11" s="1673" t="s">
        <v>26</v>
      </c>
      <c r="I11" s="1673" t="s">
        <v>25</v>
      </c>
      <c r="J11" s="1673" t="s">
        <v>24</v>
      </c>
      <c r="K11" s="1673" t="s">
        <v>23</v>
      </c>
      <c r="L11" s="1673" t="s">
        <v>22</v>
      </c>
      <c r="M11" s="1673" t="s">
        <v>21</v>
      </c>
      <c r="O11" s="1750" t="s">
        <v>20</v>
      </c>
      <c r="P11" s="1750" t="s">
        <v>19</v>
      </c>
      <c r="Q11" s="1750" t="s">
        <v>18</v>
      </c>
      <c r="R11" s="1751" t="s">
        <v>17</v>
      </c>
      <c r="AN11" s="8"/>
      <c r="AO11" s="6">
        <v>1</v>
      </c>
    </row>
    <row r="12" spans="1:43" ht="33.75" customHeight="1" thickTop="1" thickBot="1">
      <c r="T12" s="1918" t="s">
        <v>341</v>
      </c>
      <c r="U12" s="1919"/>
      <c r="V12" s="1919"/>
      <c r="W12" s="1920"/>
      <c r="Y12" s="1918" t="s">
        <v>363</v>
      </c>
      <c r="Z12" s="1919"/>
      <c r="AA12" s="1919"/>
      <c r="AB12" s="1919"/>
      <c r="AC12" s="1919"/>
      <c r="AD12" s="1919"/>
      <c r="AE12" s="1920"/>
      <c r="AF12" s="1"/>
      <c r="AG12" s="1918" t="s">
        <v>364</v>
      </c>
      <c r="AH12" s="1919"/>
      <c r="AI12" s="1919"/>
      <c r="AJ12" s="1919"/>
      <c r="AK12" s="1919"/>
      <c r="AL12" s="1919"/>
      <c r="AM12" s="1920"/>
      <c r="AN12" s="8"/>
      <c r="AO12" s="6">
        <v>1</v>
      </c>
    </row>
    <row r="13" spans="1:43" ht="15" customHeight="1">
      <c r="B13" s="1800" t="s">
        <v>1788</v>
      </c>
      <c r="C13" s="1801"/>
      <c r="D13" s="1801"/>
      <c r="E13" s="1801"/>
      <c r="F13" s="1801"/>
      <c r="G13" s="1801"/>
      <c r="H13" s="1801"/>
      <c r="I13" s="1801"/>
      <c r="J13" s="1801"/>
      <c r="K13" s="1801"/>
      <c r="L13" s="1801"/>
      <c r="M13" s="1801"/>
      <c r="N13" s="1801"/>
      <c r="O13" s="1801"/>
      <c r="P13" s="1801"/>
      <c r="Q13" s="1801"/>
      <c r="R13" s="1802"/>
      <c r="T13" s="1921"/>
      <c r="U13" s="1922"/>
      <c r="V13" s="1922"/>
      <c r="W13" s="1923"/>
      <c r="Y13" s="1921"/>
      <c r="Z13" s="1922"/>
      <c r="AA13" s="1922"/>
      <c r="AB13" s="1922"/>
      <c r="AC13" s="1922"/>
      <c r="AD13" s="1922"/>
      <c r="AE13" s="1923"/>
      <c r="AF13" s="1"/>
      <c r="AG13" s="1921"/>
      <c r="AH13" s="1922"/>
      <c r="AI13" s="1922"/>
      <c r="AJ13" s="1922"/>
      <c r="AK13" s="1922"/>
      <c r="AL13" s="1922"/>
      <c r="AM13" s="1923"/>
      <c r="AN13" s="8"/>
      <c r="AO13" s="6">
        <v>1</v>
      </c>
    </row>
    <row r="14" spans="1:43" ht="24.75" customHeight="1">
      <c r="B14" s="2398"/>
      <c r="C14" s="2399"/>
      <c r="D14" s="2399"/>
      <c r="E14" s="2399"/>
      <c r="F14" s="2399"/>
      <c r="G14" s="2399"/>
      <c r="H14" s="2399"/>
      <c r="I14" s="2399"/>
      <c r="J14" s="2399"/>
      <c r="K14" s="2399"/>
      <c r="L14" s="2399"/>
      <c r="M14" s="2399"/>
      <c r="N14" s="2399"/>
      <c r="O14" s="2399"/>
      <c r="P14" s="2399"/>
      <c r="Q14" s="2399"/>
      <c r="R14" s="2400"/>
      <c r="T14" s="1921"/>
      <c r="U14" s="1922"/>
      <c r="V14" s="1922"/>
      <c r="W14" s="1923"/>
      <c r="Y14" s="1924"/>
      <c r="Z14" s="1925"/>
      <c r="AA14" s="1925"/>
      <c r="AB14" s="1925"/>
      <c r="AC14" s="1925"/>
      <c r="AD14" s="1925"/>
      <c r="AE14" s="1926"/>
      <c r="AF14" s="1"/>
      <c r="AG14" s="1924"/>
      <c r="AH14" s="1925"/>
      <c r="AI14" s="1925"/>
      <c r="AJ14" s="1925"/>
      <c r="AK14" s="1925"/>
      <c r="AL14" s="1925"/>
      <c r="AM14" s="1926"/>
      <c r="AN14" s="8"/>
      <c r="AO14" s="6">
        <v>1</v>
      </c>
    </row>
    <row r="15" spans="1:43" ht="33" customHeight="1">
      <c r="B15" s="2390" t="s">
        <v>11</v>
      </c>
      <c r="C15" s="2391" t="str">
        <f>C25</f>
        <v xml:space="preserve">C patisserie flan garniture Clafoutis aux cerises_2023-09-20.xlsx 10 personnes </v>
      </c>
      <c r="D15" s="2392">
        <f>D25</f>
        <v>10</v>
      </c>
      <c r="E15" s="2392" t="str">
        <f>E25</f>
        <v>personnes</v>
      </c>
      <c r="F15" s="2372"/>
      <c r="G15" s="2393" t="s">
        <v>214</v>
      </c>
      <c r="H15" s="2394" t="s">
        <v>209</v>
      </c>
      <c r="I15" s="2394"/>
      <c r="J15" s="2395" t="s">
        <v>1791</v>
      </c>
      <c r="K15" s="2395"/>
      <c r="L15" s="2395"/>
      <c r="M15" s="2395"/>
      <c r="N15" s="2395"/>
      <c r="O15" s="2396" t="s">
        <v>209</v>
      </c>
      <c r="P15" s="2396"/>
      <c r="Q15" s="2397" t="s">
        <v>210</v>
      </c>
      <c r="R15" s="1676" t="str">
        <f>LEFT(J15,1)</f>
        <v>N</v>
      </c>
      <c r="T15" s="314" t="s">
        <v>338</v>
      </c>
      <c r="U15" s="298"/>
      <c r="V15" s="154"/>
      <c r="W15" s="153"/>
      <c r="Y15" s="350" t="s">
        <v>365</v>
      </c>
      <c r="Z15" s="351"/>
      <c r="AA15" s="352"/>
      <c r="AB15" s="352"/>
      <c r="AC15" s="84"/>
      <c r="AD15" s="84"/>
      <c r="AE15" s="353"/>
      <c r="AF15" s="1"/>
      <c r="AG15" s="354" t="s">
        <v>159</v>
      </c>
      <c r="AH15" s="355"/>
      <c r="AI15" s="355"/>
      <c r="AJ15" s="355"/>
      <c r="AK15" s="91"/>
      <c r="AL15" s="59"/>
      <c r="AM15" s="93"/>
      <c r="AN15" s="8"/>
      <c r="AO15" s="6">
        <v>1</v>
      </c>
    </row>
    <row r="16" spans="1:43" ht="18.75" customHeight="1">
      <c r="B16" s="60" t="s">
        <v>11</v>
      </c>
      <c r="C16" s="1232" t="str">
        <f>C25</f>
        <v xml:space="preserve">C patisserie flan garniture Clafoutis aux cerises_2023-09-20.xlsx 10 personnes </v>
      </c>
      <c r="D16" s="1232">
        <f>D25</f>
        <v>10</v>
      </c>
      <c r="E16" s="1232" t="str">
        <f>E25</f>
        <v>personnes</v>
      </c>
      <c r="F16" s="1473"/>
      <c r="G16" s="2377"/>
      <c r="H16" s="2378" t="s">
        <v>1848</v>
      </c>
      <c r="I16" s="2379"/>
      <c r="J16" s="2379"/>
      <c r="K16" s="2380" t="s">
        <v>212</v>
      </c>
      <c r="L16" s="201" t="s">
        <v>1778</v>
      </c>
      <c r="M16" s="1419"/>
      <c r="N16" s="1473"/>
      <c r="O16" s="2387" t="s">
        <v>340</v>
      </c>
      <c r="P16" s="199">
        <f>IF(OR(ISBLANK(Q19), ISBLANK(Q20)), 0, Q19/Q20)</f>
        <v>12</v>
      </c>
      <c r="Q16" s="322">
        <f>O37/Q19</f>
        <v>0</v>
      </c>
      <c r="R16" s="321" t="s">
        <v>339</v>
      </c>
      <c r="T16" s="46"/>
      <c r="U16" s="45"/>
      <c r="V16" s="45"/>
      <c r="W16" s="22"/>
      <c r="Y16" s="356" t="s">
        <v>366</v>
      </c>
      <c r="Z16" s="45"/>
      <c r="AA16" s="45"/>
      <c r="AB16" s="45"/>
      <c r="AC16" s="91"/>
      <c r="AD16" s="91"/>
      <c r="AE16" s="185"/>
      <c r="AF16" s="1"/>
      <c r="AG16" s="357" t="s">
        <v>367</v>
      </c>
      <c r="AH16" s="355"/>
      <c r="AI16" s="355"/>
      <c r="AJ16" s="355"/>
      <c r="AK16" s="91"/>
      <c r="AL16" s="59"/>
      <c r="AM16" s="93"/>
      <c r="AN16" s="8"/>
      <c r="AO16" s="6">
        <v>1</v>
      </c>
    </row>
    <row r="17" spans="2:41" ht="21" customHeight="1">
      <c r="B17" s="60" t="s">
        <v>11</v>
      </c>
      <c r="C17" s="2386" t="s">
        <v>1787</v>
      </c>
      <c r="D17" s="2386"/>
      <c r="E17" s="2386"/>
      <c r="F17" s="1473"/>
      <c r="G17" s="2321"/>
      <c r="H17" s="1420"/>
      <c r="I17" s="1420"/>
      <c r="J17" s="1420"/>
      <c r="K17" s="202"/>
      <c r="L17" s="201"/>
      <c r="M17" s="1419"/>
      <c r="N17" s="1473"/>
      <c r="O17" s="2388" t="s">
        <v>1782</v>
      </c>
      <c r="P17" s="91"/>
      <c r="Q17" s="91"/>
      <c r="R17" s="185"/>
      <c r="T17" s="314" t="s">
        <v>332</v>
      </c>
      <c r="U17" s="298"/>
      <c r="V17" s="154"/>
      <c r="W17" s="153"/>
      <c r="Y17" s="1927" t="s">
        <v>368</v>
      </c>
      <c r="Z17" s="1928"/>
      <c r="AA17" s="1928"/>
      <c r="AB17" s="1928"/>
      <c r="AC17" s="91"/>
      <c r="AD17" s="91"/>
      <c r="AE17" s="185"/>
      <c r="AF17" s="1"/>
      <c r="AG17" s="110"/>
      <c r="AH17" s="59"/>
      <c r="AI17" s="59"/>
      <c r="AJ17" s="59"/>
      <c r="AK17" s="91"/>
      <c r="AL17" s="59"/>
      <c r="AM17" s="93"/>
      <c r="AN17" s="8"/>
      <c r="AO17" s="6">
        <v>1</v>
      </c>
    </row>
    <row r="18" spans="2:41" ht="15.75" customHeight="1">
      <c r="B18" s="60" t="s">
        <v>11</v>
      </c>
      <c r="C18" s="2386"/>
      <c r="D18" s="2386"/>
      <c r="E18" s="2386"/>
      <c r="F18" s="1473"/>
      <c r="G18" s="2321"/>
      <c r="H18" s="194" t="s">
        <v>1645</v>
      </c>
      <c r="I18" s="1420"/>
      <c r="J18" s="1420"/>
      <c r="K18" s="199" t="s">
        <v>205</v>
      </c>
      <c r="L18" s="2382" t="str">
        <f>G23</f>
        <v xml:space="preserve">C patisserie flan garniture Clafoutis aux cerises_2023-09-20.xlsx 10 personnes </v>
      </c>
      <c r="M18" s="2382"/>
      <c r="N18" s="1473"/>
      <c r="O18" s="91"/>
      <c r="P18" s="91"/>
      <c r="Q18" s="91"/>
      <c r="R18" s="185"/>
      <c r="T18" s="46"/>
      <c r="U18" s="45"/>
      <c r="V18" s="45"/>
      <c r="W18" s="22"/>
      <c r="Y18" s="1929"/>
      <c r="Z18" s="1930"/>
      <c r="AA18" s="1930"/>
      <c r="AB18" s="1930"/>
      <c r="AC18" s="227"/>
      <c r="AD18" s="227"/>
      <c r="AE18" s="358"/>
      <c r="AF18" s="15" t="s">
        <v>1</v>
      </c>
      <c r="AG18" s="110"/>
      <c r="AH18" s="359" t="s">
        <v>10</v>
      </c>
      <c r="AI18" s="27" t="s">
        <v>9</v>
      </c>
      <c r="AJ18" s="1931" t="s">
        <v>8</v>
      </c>
      <c r="AK18" s="91"/>
      <c r="AL18" s="59"/>
      <c r="AM18" s="93"/>
      <c r="AN18" s="8"/>
      <c r="AO18" s="6">
        <v>1</v>
      </c>
    </row>
    <row r="19" spans="2:41" ht="21">
      <c r="B19" s="60" t="s">
        <v>11</v>
      </c>
      <c r="C19" s="2386"/>
      <c r="D19" s="2386"/>
      <c r="E19" s="2386"/>
      <c r="F19" s="1473"/>
      <c r="G19" s="195">
        <v>10</v>
      </c>
      <c r="H19" s="194" t="s">
        <v>1537</v>
      </c>
      <c r="I19" s="193" t="s">
        <v>193</v>
      </c>
      <c r="J19" s="193"/>
      <c r="K19" s="199"/>
      <c r="L19" s="2382"/>
      <c r="M19" s="2382"/>
      <c r="N19" s="1473"/>
      <c r="P19" s="1764" t="s">
        <v>334</v>
      </c>
      <c r="Q19" s="319">
        <v>120</v>
      </c>
      <c r="R19" s="318" t="str">
        <f>R20</f>
        <v>couverts</v>
      </c>
      <c r="T19" s="309" t="s">
        <v>328</v>
      </c>
      <c r="U19" s="298"/>
      <c r="V19" s="154"/>
      <c r="W19" s="153"/>
      <c r="Y19" s="360"/>
      <c r="Z19" s="361" t="s">
        <v>369</v>
      </c>
      <c r="AA19" s="59"/>
      <c r="AB19" s="59"/>
      <c r="AC19" s="91"/>
      <c r="AD19" s="59"/>
      <c r="AE19" s="93"/>
      <c r="AF19" s="1"/>
      <c r="AG19" s="110"/>
      <c r="AH19" s="59"/>
      <c r="AI19" s="362" t="s">
        <v>9</v>
      </c>
      <c r="AJ19" s="1931"/>
      <c r="AK19" s="91"/>
      <c r="AL19" s="59"/>
      <c r="AM19" s="93"/>
      <c r="AN19" s="8"/>
      <c r="AO19" s="6">
        <v>1</v>
      </c>
    </row>
    <row r="20" spans="2:41" ht="15.75" customHeight="1">
      <c r="B20" s="60" t="s">
        <v>11</v>
      </c>
      <c r="C20" s="2385" t="str">
        <f ca="1">_xlfn.FORMULATEXT(G23)</f>
        <v>=G24 &amp; " " &amp; G25 &amp; " " &amp; I25 &amp; " " &amp; K25 &amp; " " &amp; M25 &amp; " " &amp; G19 &amp; " " &amp; H19 &amp; " "</v>
      </c>
      <c r="D20" s="2385"/>
      <c r="E20" s="2385"/>
      <c r="F20" s="1473"/>
      <c r="H20" s="194" t="s">
        <v>1779</v>
      </c>
      <c r="K20" s="197"/>
      <c r="L20" s="2383" t="s">
        <v>1781</v>
      </c>
      <c r="M20" s="2381"/>
      <c r="N20" s="1473"/>
      <c r="O20" s="91"/>
      <c r="P20" s="1765" t="s">
        <v>333</v>
      </c>
      <c r="Q20" s="316">
        <v>10</v>
      </c>
      <c r="R20" s="315" t="s">
        <v>198</v>
      </c>
      <c r="T20" s="46"/>
      <c r="U20" s="45"/>
      <c r="V20" s="45"/>
      <c r="W20" s="22"/>
      <c r="Y20" s="360"/>
      <c r="Z20" s="341" t="s">
        <v>370</v>
      </c>
      <c r="AA20" s="59"/>
      <c r="AB20" s="59"/>
      <c r="AC20" s="91"/>
      <c r="AD20" s="59"/>
      <c r="AE20" s="93"/>
      <c r="AF20" s="1"/>
      <c r="AG20" s="110"/>
      <c r="AH20" s="59"/>
      <c r="AI20" s="59"/>
      <c r="AJ20" s="59"/>
      <c r="AK20" s="91"/>
      <c r="AL20" s="59"/>
      <c r="AM20" s="93"/>
      <c r="AN20" s="8"/>
      <c r="AO20" s="6">
        <v>1</v>
      </c>
    </row>
    <row r="21" spans="2:41" ht="21.75" customHeight="1" thickBot="1">
      <c r="B21" s="60" t="s">
        <v>11</v>
      </c>
      <c r="C21" s="2385"/>
      <c r="D21" s="2385"/>
      <c r="E21" s="2385"/>
      <c r="F21" s="1473"/>
      <c r="G21" s="91"/>
      <c r="H21" s="194" t="s">
        <v>1780</v>
      </c>
      <c r="I21" s="91"/>
      <c r="J21" s="91"/>
      <c r="K21" s="91"/>
      <c r="L21" s="2381"/>
      <c r="M21" s="2381"/>
      <c r="N21" s="1473"/>
      <c r="O21" s="91"/>
      <c r="P21" s="313" t="s">
        <v>224</v>
      </c>
      <c r="Q21" s="208"/>
      <c r="R21" s="312"/>
      <c r="T21" s="309" t="s">
        <v>321</v>
      </c>
      <c r="U21" s="298"/>
      <c r="V21" s="154"/>
      <c r="W21" s="153"/>
      <c r="Y21" s="110"/>
      <c r="Z21" s="363" t="s">
        <v>371</v>
      </c>
      <c r="AA21" s="59"/>
      <c r="AB21" s="59"/>
      <c r="AC21" s="91"/>
      <c r="AD21" s="59"/>
      <c r="AE21" s="364" t="s">
        <v>372</v>
      </c>
      <c r="AF21" s="1"/>
      <c r="AG21" s="365" t="s">
        <v>373</v>
      </c>
      <c r="AH21" s="59"/>
      <c r="AI21" s="59"/>
      <c r="AJ21" s="59"/>
      <c r="AK21" s="91"/>
      <c r="AL21" s="59"/>
      <c r="AM21" s="93"/>
      <c r="AN21" s="8"/>
      <c r="AO21" s="6">
        <v>1</v>
      </c>
    </row>
    <row r="22" spans="2:41" ht="26.25">
      <c r="B22" s="1666"/>
      <c r="C22" s="1473"/>
      <c r="D22" s="1473"/>
      <c r="E22" s="1473"/>
      <c r="F22" s="1473"/>
      <c r="G22" s="1473"/>
      <c r="H22" s="1473"/>
      <c r="I22" s="1473"/>
      <c r="J22" s="1473"/>
      <c r="K22" s="1473"/>
      <c r="L22" s="1473"/>
      <c r="M22" s="1473"/>
      <c r="N22" s="1473"/>
      <c r="O22" s="1473"/>
      <c r="P22" s="1667"/>
      <c r="Q22" s="1668"/>
      <c r="R22" s="1664"/>
      <c r="T22" s="46"/>
      <c r="U22" s="45"/>
      <c r="V22" s="45"/>
      <c r="W22" s="22"/>
      <c r="Y22" s="366" t="s">
        <v>214</v>
      </c>
      <c r="Z22" s="367"/>
      <c r="AA22" s="368"/>
      <c r="AB22" s="368"/>
      <c r="AC22" s="204"/>
      <c r="AD22" s="369" t="s">
        <v>374</v>
      </c>
      <c r="AE22" s="370" t="s">
        <v>375</v>
      </c>
      <c r="AF22" s="1"/>
      <c r="AG22" s="110"/>
      <c r="AH22" s="59"/>
      <c r="AI22" s="59"/>
      <c r="AJ22" s="59"/>
      <c r="AK22" s="91"/>
      <c r="AL22" s="59"/>
      <c r="AM22" s="93"/>
      <c r="AN22" s="8"/>
      <c r="AO22" s="6">
        <v>1</v>
      </c>
    </row>
    <row r="23" spans="2:41" ht="21" customHeight="1">
      <c r="B23" s="60" t="s">
        <v>11</v>
      </c>
      <c r="C23" s="1232" t="str">
        <f>C25</f>
        <v xml:space="preserve">C patisserie flan garniture Clafoutis aux cerises_2023-09-20.xlsx 10 personnes </v>
      </c>
      <c r="D23" s="1232">
        <f>D25</f>
        <v>10</v>
      </c>
      <c r="E23" s="1232" t="str">
        <f>E25</f>
        <v>personnes</v>
      </c>
      <c r="F23" s="1473"/>
      <c r="G23" s="1422" t="str">
        <f>G24 &amp; " " &amp; G25 &amp; " " &amp; I25 &amp; " " &amp; K25 &amp; " " &amp; M25 &amp; " " &amp; G19 &amp; " " &amp; H19 &amp; " "</f>
        <v xml:space="preserve">C patisserie flan garniture Clafoutis aux cerises_2023-09-20.xlsx 10 personnes </v>
      </c>
      <c r="H23" s="1423"/>
      <c r="I23" s="1423"/>
      <c r="J23" s="1423"/>
      <c r="K23" s="1423"/>
      <c r="L23" s="1424"/>
      <c r="M23" s="1672" t="s">
        <v>187</v>
      </c>
      <c r="N23" s="1473"/>
      <c r="O23" s="2373"/>
      <c r="P23" s="2373"/>
      <c r="Q23" s="2373"/>
      <c r="R23" s="178" t="str">
        <f>IF(COUNTIF(C52:P52,"&lt;0.5")=0,"Aucune colonne masquée",COUNTIF(C52:P52,"&lt;0.5")&amp;" colonnes masquées : "&amp;(O26&amp;P26))</f>
        <v>Aucune colonne masquée</v>
      </c>
      <c r="T23" s="302" t="s">
        <v>312</v>
      </c>
      <c r="U23" s="298"/>
      <c r="V23" s="154"/>
      <c r="W23" s="153"/>
      <c r="Y23" s="371" t="s">
        <v>212</v>
      </c>
      <c r="Z23" s="201" t="s">
        <v>211</v>
      </c>
      <c r="AA23" s="186"/>
      <c r="AB23" s="186"/>
      <c r="AC23" s="1805" t="s">
        <v>210</v>
      </c>
      <c r="AD23" s="1806" t="s">
        <v>209</v>
      </c>
      <c r="AE23" s="1807"/>
      <c r="AF23" s="1"/>
      <c r="AG23" s="1250" t="s">
        <v>335</v>
      </c>
      <c r="AH23" s="1241"/>
      <c r="AI23" s="1241" t="s">
        <v>1534</v>
      </c>
      <c r="AJ23" s="1242"/>
      <c r="AK23" s="1242"/>
      <c r="AL23" s="1243" t="s">
        <v>335</v>
      </c>
      <c r="AM23" s="93"/>
      <c r="AN23" s="8"/>
      <c r="AO23" s="6">
        <v>1</v>
      </c>
    </row>
    <row r="24" spans="2:41" ht="23.25">
      <c r="B24" s="60" t="s">
        <v>11</v>
      </c>
      <c r="C24" s="1232" t="str">
        <f>C25</f>
        <v xml:space="preserve">C patisserie flan garniture Clafoutis aux cerises_2023-09-20.xlsx 10 personnes </v>
      </c>
      <c r="D24" s="1232">
        <f>D25</f>
        <v>10</v>
      </c>
      <c r="E24" s="1232" t="str">
        <f>E25</f>
        <v>personnes</v>
      </c>
      <c r="F24" s="1473"/>
      <c r="G24" s="1426" t="str">
        <f>LEFT(M25,1)</f>
        <v>C</v>
      </c>
      <c r="H24" s="382" t="s">
        <v>185</v>
      </c>
      <c r="I24" s="382" t="s">
        <v>184</v>
      </c>
      <c r="J24" s="382"/>
      <c r="K24" s="382" t="s">
        <v>183</v>
      </c>
      <c r="L24" s="382"/>
      <c r="M24" s="1427" t="s">
        <v>182</v>
      </c>
      <c r="N24" s="1473"/>
      <c r="R24" s="2389" t="s">
        <v>1784</v>
      </c>
      <c r="T24" s="46"/>
      <c r="U24" s="45"/>
      <c r="V24" s="45"/>
      <c r="W24" s="22"/>
      <c r="Y24" s="372" t="s">
        <v>205</v>
      </c>
      <c r="Z24" s="325" t="s">
        <v>376</v>
      </c>
      <c r="AA24" s="325"/>
      <c r="AB24" s="186"/>
      <c r="AC24" s="1805"/>
      <c r="AD24" s="1806"/>
      <c r="AE24" s="1807"/>
      <c r="AF24" s="1"/>
      <c r="AG24" s="373"/>
      <c r="AH24" s="374"/>
      <c r="AI24" s="374"/>
      <c r="AJ24" s="374"/>
      <c r="AK24" s="91"/>
      <c r="AL24" s="59"/>
      <c r="AM24" s="93"/>
      <c r="AN24" s="8"/>
      <c r="AO24" s="6">
        <v>1</v>
      </c>
    </row>
    <row r="25" spans="2:41" ht="21" customHeight="1">
      <c r="B25" s="60" t="s">
        <v>11</v>
      </c>
      <c r="C25" s="1247" t="str">
        <f>G23</f>
        <v xml:space="preserve">C patisserie flan garniture Clafoutis aux cerises_2023-09-20.xlsx 10 personnes </v>
      </c>
      <c r="D25" s="1247">
        <f>G19</f>
        <v>10</v>
      </c>
      <c r="E25" s="1247" t="str">
        <f>H19</f>
        <v>personnes</v>
      </c>
      <c r="F25" s="1473"/>
      <c r="G25" s="1674" t="s">
        <v>1541</v>
      </c>
      <c r="H25" s="1458"/>
      <c r="I25" s="1803" t="s">
        <v>1542</v>
      </c>
      <c r="J25" s="1803"/>
      <c r="K25" s="1804" t="s">
        <v>176</v>
      </c>
      <c r="L25" s="1804"/>
      <c r="M25" s="1665" t="s">
        <v>1543</v>
      </c>
      <c r="N25" s="1473"/>
      <c r="O25" s="91"/>
      <c r="P25" s="91"/>
      <c r="Q25" s="91"/>
      <c r="R25" s="2389" t="s">
        <v>1785</v>
      </c>
      <c r="T25" s="302" t="s">
        <v>307</v>
      </c>
      <c r="U25" s="298"/>
      <c r="V25" s="154"/>
      <c r="W25" s="153"/>
      <c r="Y25" s="375"/>
      <c r="Z25" s="91"/>
      <c r="AA25" s="91"/>
      <c r="AB25" s="325"/>
      <c r="AC25" s="91"/>
      <c r="AD25" s="91"/>
      <c r="AE25" s="185"/>
      <c r="AF25" s="1"/>
      <c r="AG25" s="1932" t="s">
        <v>377</v>
      </c>
      <c r="AH25" s="1933"/>
      <c r="AI25" s="1933"/>
      <c r="AJ25" s="1933"/>
      <c r="AK25" s="1933"/>
      <c r="AL25" s="1933"/>
      <c r="AM25" s="1934"/>
      <c r="AN25" s="8"/>
      <c r="AO25" s="6">
        <v>1</v>
      </c>
    </row>
    <row r="26" spans="2:41" ht="15.75" customHeight="1">
      <c r="B26" s="60" t="s">
        <v>11</v>
      </c>
      <c r="C26" s="2384" t="str">
        <f>C25</f>
        <v xml:space="preserve">C patisserie flan garniture Clafoutis aux cerises_2023-09-20.xlsx 10 personnes </v>
      </c>
      <c r="D26" s="2384"/>
      <c r="E26" s="2384"/>
      <c r="F26" s="1473"/>
      <c r="G26" s="1432" t="s">
        <v>1657</v>
      </c>
      <c r="H26" s="2376"/>
      <c r="I26" s="2376"/>
      <c r="J26" s="2376"/>
      <c r="K26" s="2376"/>
      <c r="L26" s="2376"/>
      <c r="M26" s="1675" t="s">
        <v>1783</v>
      </c>
      <c r="N26" s="1473"/>
      <c r="O26" s="1709" t="str">
        <f>IF(C52&lt;0.5,C51&amp;".","")&amp;IF(D52&lt;0.5,D51&amp;".","")&amp;IF(E52&lt;0.5,E51&amp;".","")&amp;IF(F52&lt;0.5,F51&amp;".","")&amp;IF(G52&lt;0.5,G51&amp;".","")&amp;IF(H52&lt;0.5,H51&amp;".","")&amp;IF(I52&lt;0.5,I51&amp;".","")&amp;IF(J52&lt;0.5,J51&amp;".","")&amp;IF(K52&lt;0.5,K51&amp;".","")</f>
        <v>.........</v>
      </c>
      <c r="P26" s="2374" t="str">
        <f>IF(L52&lt;0.5,L51&amp;".","")&amp;IF(M52&lt;0.5,M51&amp;".","")&amp;IF(N52&lt;0.5,N51&amp;".","")&amp;IF(O52&lt;0.5,O51&amp;".","")&amp;IF(P52&lt;0.5,P51&amp;".","")</f>
        <v>.....</v>
      </c>
      <c r="Q26" s="2375"/>
      <c r="R26" s="178" t="str">
        <f>ROWS(B16:B53)-SUBTOTAL(103,B16:B53)&amp;" "&amp;"Lignes masquées"</f>
        <v>27 Lignes masquées</v>
      </c>
      <c r="T26" s="46"/>
      <c r="U26" s="45"/>
      <c r="V26" s="45"/>
      <c r="W26" s="22"/>
      <c r="Y26" s="360"/>
      <c r="Z26" s="341" t="s">
        <v>378</v>
      </c>
      <c r="AA26" s="59"/>
      <c r="AB26" s="59"/>
      <c r="AC26" s="91"/>
      <c r="AD26" s="59"/>
      <c r="AE26" s="93"/>
      <c r="AF26" s="1"/>
      <c r="AG26" s="1932"/>
      <c r="AH26" s="1933"/>
      <c r="AI26" s="1933"/>
      <c r="AJ26" s="1933"/>
      <c r="AK26" s="1933"/>
      <c r="AL26" s="1933"/>
      <c r="AM26" s="1934"/>
      <c r="AN26" s="8"/>
      <c r="AO26" s="6">
        <v>1</v>
      </c>
    </row>
    <row r="27" spans="2:41" ht="21" customHeight="1">
      <c r="B27" s="60" t="s">
        <v>11</v>
      </c>
      <c r="C27" s="2384"/>
      <c r="D27" s="2384"/>
      <c r="E27" s="2384"/>
      <c r="F27" s="1473"/>
      <c r="G27" s="1700"/>
      <c r="H27" s="2376"/>
      <c r="I27" s="2376"/>
      <c r="J27" s="2376"/>
      <c r="K27" s="2376"/>
      <c r="L27" s="2376"/>
      <c r="M27" s="2376"/>
      <c r="N27" s="1473"/>
      <c r="O27" s="91"/>
      <c r="P27" s="91"/>
      <c r="Q27" s="91"/>
      <c r="R27" s="2389" t="s">
        <v>1786</v>
      </c>
      <c r="T27" s="299" t="s">
        <v>306</v>
      </c>
      <c r="U27" s="298"/>
      <c r="V27" s="154"/>
      <c r="W27" s="153"/>
      <c r="Y27" s="376"/>
      <c r="Z27" s="377" t="s">
        <v>379</v>
      </c>
      <c r="AA27" s="59"/>
      <c r="AB27" s="59"/>
      <c r="AC27" s="91"/>
      <c r="AD27" s="59"/>
      <c r="AE27" s="93"/>
      <c r="AF27" s="1"/>
      <c r="AG27" s="1935" t="s">
        <v>346</v>
      </c>
      <c r="AH27" s="1936"/>
      <c r="AI27" s="1936"/>
      <c r="AJ27" s="1936"/>
      <c r="AK27" s="1936"/>
      <c r="AL27" s="1936"/>
      <c r="AM27" s="1937"/>
      <c r="AN27" s="8"/>
      <c r="AO27" s="6">
        <v>1</v>
      </c>
    </row>
    <row r="28" spans="2:41" ht="15.75" customHeight="1" thickBot="1">
      <c r="B28" s="1669"/>
      <c r="C28" s="1670"/>
      <c r="D28" s="1670"/>
      <c r="E28" s="1670"/>
      <c r="F28" s="1670"/>
      <c r="G28" s="1670"/>
      <c r="H28" s="1670"/>
      <c r="I28" s="1670"/>
      <c r="J28" s="1670"/>
      <c r="K28" s="1670"/>
      <c r="L28" s="1670"/>
      <c r="M28" s="1670"/>
      <c r="N28" s="1670"/>
      <c r="O28" s="1670"/>
      <c r="P28" s="1670"/>
      <c r="Q28" s="1670"/>
      <c r="R28" s="1671"/>
      <c r="T28" s="46"/>
      <c r="U28" s="45"/>
      <c r="V28" s="45"/>
      <c r="W28" s="22"/>
      <c r="Y28" s="360"/>
      <c r="Z28" s="341" t="s">
        <v>380</v>
      </c>
      <c r="AA28" s="59"/>
      <c r="AB28" s="59"/>
      <c r="AC28" s="91"/>
      <c r="AD28" s="59"/>
      <c r="AE28" s="93"/>
      <c r="AF28" s="1"/>
      <c r="AG28" s="1935"/>
      <c r="AH28" s="1936"/>
      <c r="AI28" s="1936"/>
      <c r="AJ28" s="1936"/>
      <c r="AK28" s="1936"/>
      <c r="AL28" s="1936"/>
      <c r="AM28" s="1937"/>
      <c r="AN28" s="8"/>
      <c r="AO28" s="6">
        <v>1</v>
      </c>
    </row>
    <row r="29" spans="2:41" ht="21">
      <c r="T29" s="299" t="s">
        <v>301</v>
      </c>
      <c r="U29" s="298"/>
      <c r="V29" s="154"/>
      <c r="W29" s="153"/>
      <c r="Y29" s="360"/>
      <c r="Z29" s="341" t="s">
        <v>381</v>
      </c>
      <c r="AA29" s="59"/>
      <c r="AB29" s="59"/>
      <c r="AC29" s="91"/>
      <c r="AD29" s="59"/>
      <c r="AE29" s="93"/>
      <c r="AF29" s="1"/>
      <c r="AG29" s="1938" t="s">
        <v>203</v>
      </c>
      <c r="AH29" s="1939"/>
      <c r="AI29" s="1939"/>
      <c r="AJ29" s="1939"/>
      <c r="AK29" s="1939"/>
      <c r="AL29" s="1939"/>
      <c r="AM29" s="1940"/>
      <c r="AN29" s="8"/>
      <c r="AO29" s="6">
        <v>1</v>
      </c>
    </row>
    <row r="30" spans="2:41" ht="15" customHeight="1">
      <c r="T30" s="46"/>
      <c r="U30" s="45"/>
      <c r="V30" s="45"/>
      <c r="W30" s="22"/>
      <c r="Y30" s="1941" t="s">
        <v>382</v>
      </c>
      <c r="Z30" s="1942"/>
      <c r="AA30" s="1942"/>
      <c r="AB30" s="1942"/>
      <c r="AC30" s="1942"/>
      <c r="AD30" s="1942"/>
      <c r="AE30" s="1943"/>
      <c r="AF30" s="1"/>
      <c r="AG30" s="1944" t="s">
        <v>200</v>
      </c>
      <c r="AH30" s="1945"/>
      <c r="AI30" s="1945"/>
      <c r="AJ30" s="1945"/>
      <c r="AK30" s="1945"/>
      <c r="AL30" s="1945"/>
      <c r="AM30" s="1946"/>
      <c r="AN30" s="8"/>
      <c r="AO30" s="6">
        <v>1</v>
      </c>
    </row>
    <row r="31" spans="2:41" ht="21">
      <c r="T31" s="297" t="s">
        <v>297</v>
      </c>
      <c r="U31" s="296"/>
      <c r="V31" s="154"/>
      <c r="W31" s="153"/>
      <c r="Y31" s="1941"/>
      <c r="Z31" s="1942"/>
      <c r="AA31" s="1942"/>
      <c r="AB31" s="1942"/>
      <c r="AC31" s="1942"/>
      <c r="AD31" s="1942"/>
      <c r="AE31" s="1943"/>
      <c r="AF31" s="1"/>
      <c r="AG31" s="1944"/>
      <c r="AH31" s="1945"/>
      <c r="AI31" s="1945"/>
      <c r="AJ31" s="1945"/>
      <c r="AK31" s="1945"/>
      <c r="AL31" s="1945"/>
      <c r="AM31" s="1946"/>
      <c r="AN31" s="8" t="s">
        <v>1</v>
      </c>
      <c r="AO31" s="6">
        <v>1</v>
      </c>
    </row>
    <row r="32" spans="2:41">
      <c r="T32" s="46"/>
      <c r="U32" s="45"/>
      <c r="V32" s="45"/>
      <c r="W32" s="22"/>
      <c r="Y32" s="110"/>
      <c r="Z32" s="59"/>
      <c r="AA32" s="59"/>
      <c r="AB32" s="59"/>
      <c r="AC32" s="1911" t="str">
        <f>Y35&amp;"."&amp;Z36&amp;"."&amp;AA36&amp;"."&amp;AB36&amp;"."&amp;AC36</f>
        <v>B.cuisine.garniture.bourguignonne.BoeufBourguignon_2023-09-20.xlsx</v>
      </c>
      <c r="AD32" s="1911"/>
      <c r="AE32" s="1912"/>
      <c r="AF32" s="1"/>
      <c r="AG32" s="110"/>
      <c r="AH32" s="59"/>
      <c r="AI32" s="378" t="s">
        <v>186</v>
      </c>
      <c r="AJ32" s="59"/>
      <c r="AK32" s="59"/>
      <c r="AL32" s="59"/>
      <c r="AM32" s="93"/>
      <c r="AN32" s="8" t="s">
        <v>1</v>
      </c>
      <c r="AO32" s="6">
        <v>1</v>
      </c>
    </row>
    <row r="33" spans="20:41" ht="16.5" customHeight="1" thickBot="1">
      <c r="T33" s="276"/>
      <c r="U33" s="293" t="s">
        <v>228</v>
      </c>
      <c r="V33" s="292" t="s">
        <v>226</v>
      </c>
      <c r="W33" s="153"/>
      <c r="Y33" s="110"/>
      <c r="Z33" s="59"/>
      <c r="AA33" s="59"/>
      <c r="AB33" s="59"/>
      <c r="AC33" s="1913"/>
      <c r="AD33" s="1913"/>
      <c r="AE33" s="1914"/>
      <c r="AF33" s="1"/>
      <c r="AG33" s="1915" t="s">
        <v>383</v>
      </c>
      <c r="AH33" s="1916"/>
      <c r="AI33" s="1916"/>
      <c r="AJ33" s="1916"/>
      <c r="AK33" s="1916"/>
      <c r="AL33" s="1916"/>
      <c r="AM33" s="1917"/>
      <c r="AN33" s="8" t="s">
        <v>1</v>
      </c>
      <c r="AO33" s="6">
        <v>1</v>
      </c>
    </row>
    <row r="34" spans="20:41" ht="18.75" customHeight="1">
      <c r="T34" s="276"/>
      <c r="U34" s="293" t="s">
        <v>227</v>
      </c>
      <c r="V34" s="292" t="s">
        <v>232</v>
      </c>
      <c r="W34" s="153"/>
      <c r="Y34" s="379"/>
      <c r="Z34" s="187" t="s">
        <v>187</v>
      </c>
      <c r="AA34" s="187"/>
      <c r="AB34" s="187"/>
      <c r="AC34" s="187"/>
      <c r="AD34" s="187"/>
      <c r="AE34" s="380"/>
      <c r="AF34" s="1"/>
      <c r="AG34" s="1915"/>
      <c r="AH34" s="1916"/>
      <c r="AI34" s="1916"/>
      <c r="AJ34" s="1916"/>
      <c r="AK34" s="1916"/>
      <c r="AL34" s="1916"/>
      <c r="AM34" s="1917"/>
      <c r="AN34" s="8" t="s">
        <v>1</v>
      </c>
      <c r="AO34" s="6">
        <v>1</v>
      </c>
    </row>
    <row r="35" spans="20:41" ht="15.75" customHeight="1">
      <c r="T35" s="276"/>
      <c r="U35" s="291" t="s">
        <v>194</v>
      </c>
      <c r="V35" s="290" t="s">
        <v>231</v>
      </c>
      <c r="W35" s="153"/>
      <c r="Y35" s="381" t="str">
        <f>LEFT(AC36,1)</f>
        <v>B</v>
      </c>
      <c r="Z35" s="181" t="s">
        <v>185</v>
      </c>
      <c r="AA35" s="181" t="s">
        <v>184</v>
      </c>
      <c r="AB35" s="382" t="s">
        <v>183</v>
      </c>
      <c r="AC35" s="180" t="s">
        <v>182</v>
      </c>
      <c r="AD35" s="382"/>
      <c r="AE35" s="383"/>
      <c r="AF35" s="1"/>
      <c r="AG35" s="110"/>
      <c r="AH35" s="59"/>
      <c r="AI35" s="59"/>
      <c r="AJ35" s="59"/>
      <c r="AK35" s="59"/>
      <c r="AL35" s="59"/>
      <c r="AM35" s="93"/>
      <c r="AN35" s="8" t="s">
        <v>1</v>
      </c>
      <c r="AO35" s="6">
        <v>1</v>
      </c>
    </row>
    <row r="36" spans="20:41" ht="16.5" customHeight="1" thickBot="1">
      <c r="T36" s="276"/>
      <c r="U36" s="288" t="s">
        <v>103</v>
      </c>
      <c r="V36" s="289" t="s">
        <v>294</v>
      </c>
      <c r="W36" s="153"/>
      <c r="Y36" s="384" t="str">
        <f ca="1">_xlfn.FORMULATEXT(Y35)</f>
        <v>=GAUCHE(AC36;1)</v>
      </c>
      <c r="Z36" s="177" t="s">
        <v>177</v>
      </c>
      <c r="AA36" s="177" t="s">
        <v>176</v>
      </c>
      <c r="AB36" s="385" t="s">
        <v>175</v>
      </c>
      <c r="AC36" s="176" t="s">
        <v>174</v>
      </c>
      <c r="AD36" s="385"/>
      <c r="AE36" s="386"/>
      <c r="AF36" s="1"/>
      <c r="AG36" s="387" t="s">
        <v>169</v>
      </c>
      <c r="AH36" s="388"/>
      <c r="AI36" s="388"/>
      <c r="AJ36" s="388"/>
      <c r="AK36" s="388"/>
      <c r="AL36" s="388"/>
      <c r="AM36" s="389"/>
      <c r="AN36" s="8" t="s">
        <v>1</v>
      </c>
      <c r="AO36" s="6">
        <v>1</v>
      </c>
    </row>
    <row r="37" spans="20:41" ht="15.75" customHeight="1">
      <c r="T37" s="276"/>
      <c r="U37" s="288" t="s">
        <v>102</v>
      </c>
      <c r="V37" s="287" t="s">
        <v>229</v>
      </c>
      <c r="W37" s="153"/>
      <c r="Y37" s="110"/>
      <c r="Z37" s="59"/>
      <c r="AA37" s="59"/>
      <c r="AB37" s="59"/>
      <c r="AC37" s="59"/>
      <c r="AD37" s="59"/>
      <c r="AE37" s="93"/>
      <c r="AF37" s="1"/>
      <c r="AG37" s="1894" t="s">
        <v>384</v>
      </c>
      <c r="AH37" s="1895"/>
      <c r="AI37" s="390"/>
      <c r="AJ37" s="39"/>
      <c r="AK37" s="39"/>
      <c r="AL37" s="39"/>
      <c r="AM37" s="391"/>
      <c r="AN37" s="8" t="s">
        <v>1</v>
      </c>
      <c r="AO37" s="6">
        <v>1</v>
      </c>
    </row>
    <row r="38" spans="20:41" ht="15.75" customHeight="1">
      <c r="T38" s="276"/>
      <c r="U38" s="286" t="s">
        <v>290</v>
      </c>
      <c r="V38" s="285"/>
      <c r="W38" s="153"/>
      <c r="Y38" s="360"/>
      <c r="Z38" s="341" t="s">
        <v>385</v>
      </c>
      <c r="AA38" s="59"/>
      <c r="AB38" s="59"/>
      <c r="AC38" s="59"/>
      <c r="AD38" s="59"/>
      <c r="AE38" s="93"/>
      <c r="AF38" s="1"/>
      <c r="AG38" s="1894"/>
      <c r="AH38" s="1895"/>
      <c r="AI38" s="390"/>
      <c r="AJ38" s="39"/>
      <c r="AK38" s="39"/>
      <c r="AL38" s="39"/>
      <c r="AM38" s="391"/>
      <c r="AN38" s="8" t="s">
        <v>1</v>
      </c>
      <c r="AO38" s="6">
        <v>1</v>
      </c>
    </row>
    <row r="39" spans="20:41" ht="19.5" thickBot="1">
      <c r="T39" s="276"/>
      <c r="U39" s="284" t="s">
        <v>289</v>
      </c>
      <c r="V39" s="283"/>
      <c r="W39" s="153"/>
      <c r="Y39" s="60" t="s">
        <v>11</v>
      </c>
      <c r="Z39" s="392" t="str">
        <f>AC32</f>
        <v>B.cuisine.garniture.bourguignonne.BoeufBourguignon_2023-09-20.xlsx</v>
      </c>
      <c r="AA39" s="393"/>
      <c r="AB39" s="393"/>
      <c r="AC39" s="59"/>
      <c r="AD39" s="59"/>
      <c r="AE39" s="93"/>
      <c r="AF39" s="1"/>
      <c r="AG39" s="394" t="s">
        <v>386</v>
      </c>
      <c r="AH39" s="169"/>
      <c r="AI39" s="167"/>
      <c r="AJ39" s="167"/>
      <c r="AK39" s="166" t="s">
        <v>159</v>
      </c>
      <c r="AL39" s="166"/>
      <c r="AM39" s="395"/>
      <c r="AN39" s="8" t="s">
        <v>1</v>
      </c>
      <c r="AO39" s="6">
        <v>1</v>
      </c>
    </row>
    <row r="40" spans="20:41" ht="17.25" customHeight="1" thickTop="1" thickBot="1">
      <c r="T40" s="276"/>
      <c r="U40" s="282" t="s">
        <v>286</v>
      </c>
      <c r="V40" s="278" t="s">
        <v>285</v>
      </c>
      <c r="W40" s="153"/>
      <c r="Y40" s="110"/>
      <c r="Z40" s="59"/>
      <c r="AA40" s="59"/>
      <c r="AB40" s="59"/>
      <c r="AC40" s="59"/>
      <c r="AD40" s="59"/>
      <c r="AE40" s="93"/>
      <c r="AF40" s="1"/>
      <c r="AG40" s="110"/>
      <c r="AH40" s="300">
        <v>65</v>
      </c>
      <c r="AI40" s="161" t="s">
        <v>152</v>
      </c>
      <c r="AJ40" s="1251" t="s">
        <v>151</v>
      </c>
      <c r="AK40" s="40"/>
      <c r="AL40" s="88"/>
      <c r="AM40" s="160" t="s">
        <v>199</v>
      </c>
      <c r="AN40" s="8" t="s">
        <v>1</v>
      </c>
      <c r="AO40" s="6">
        <v>1</v>
      </c>
    </row>
    <row r="41" spans="20:41" ht="16.5" thickTop="1">
      <c r="T41" s="276"/>
      <c r="U41" s="279" t="s">
        <v>284</v>
      </c>
      <c r="V41" s="278" t="s">
        <v>283</v>
      </c>
      <c r="W41" s="153"/>
      <c r="Y41" s="396" t="s">
        <v>387</v>
      </c>
      <c r="Z41" s="397"/>
      <c r="AA41" s="397"/>
      <c r="AB41" s="397"/>
      <c r="AC41" s="397"/>
      <c r="AD41" s="203" t="s">
        <v>11</v>
      </c>
      <c r="AE41" s="398"/>
      <c r="AF41" s="1"/>
      <c r="AG41" s="110"/>
      <c r="AH41" s="158" t="str">
        <f>IF(AH40=0, 0, IF(LEN(AI41)&gt;AH40, LEN(AI41)-AH40 &amp; " en trop", LEN(AI41)))&amp;" car."</f>
        <v>62 en trop car.</v>
      </c>
      <c r="AI41" s="157" t="s">
        <v>388</v>
      </c>
      <c r="AJ41" s="41"/>
      <c r="AK41" s="40"/>
      <c r="AL41" s="88"/>
      <c r="AM41" s="87" t="str">
        <f>TEXT(ROUND(LEN(AI41)/AH40, 1), "0.0") &amp; " lignes"</f>
        <v>2.0 lignes</v>
      </c>
      <c r="AN41" s="8" t="s">
        <v>1</v>
      </c>
      <c r="AO41" s="6">
        <v>1</v>
      </c>
    </row>
    <row r="42" spans="20:41" ht="16.5" customHeight="1">
      <c r="T42" s="276"/>
      <c r="U42" s="279" t="s">
        <v>282</v>
      </c>
      <c r="V42" s="278" t="s">
        <v>281</v>
      </c>
      <c r="W42" s="153"/>
      <c r="Y42" s="399" t="s">
        <v>389</v>
      </c>
      <c r="Z42" s="181" t="s">
        <v>185</v>
      </c>
      <c r="AA42" s="181" t="s">
        <v>184</v>
      </c>
      <c r="AB42" s="180" t="s">
        <v>183</v>
      </c>
      <c r="AC42" s="179" t="s">
        <v>182</v>
      </c>
      <c r="AD42" s="104" t="s">
        <v>11</v>
      </c>
      <c r="AE42" s="400" t="str">
        <f>AE43</f>
        <v>B.cuisine.garniture.bourguignonne.BoeufBourguignon_2023-09-20.xlsx</v>
      </c>
      <c r="AF42" s="1"/>
      <c r="AG42" s="110"/>
      <c r="AH42" s="62" t="str">
        <f>IF(AH40=0, 0, IF(LEN(AI42)&gt;AH40, LEN(AI42)-AH40 &amp; " en trop", LEN(AI42)))&amp;" car."</f>
        <v>0 car.</v>
      </c>
      <c r="AI42" s="157"/>
      <c r="AJ42" s="41"/>
      <c r="AK42" s="40"/>
      <c r="AL42" s="88"/>
      <c r="AM42" s="87" t="str">
        <f>TEXT(ROUND(LEN(AI42)/AH40, 1), "0.0") &amp; " lignes"</f>
        <v>0.0 lignes</v>
      </c>
      <c r="AN42" s="8" t="s">
        <v>1</v>
      </c>
      <c r="AO42" s="6">
        <v>1</v>
      </c>
    </row>
    <row r="43" spans="20:41" ht="15.75">
      <c r="T43" s="276"/>
      <c r="U43" s="279" t="s">
        <v>277</v>
      </c>
      <c r="V43" s="278" t="s">
        <v>276</v>
      </c>
      <c r="W43" s="153"/>
      <c r="Y43" s="401" t="str">
        <f>LEFT(AE43, SEARCH(".", AE43))</f>
        <v>B.</v>
      </c>
      <c r="Z43" s="402" t="str">
        <f>MID(AE43,SEARCH(".",AE43)+1,SEARCH(".",AE43,SEARCH(".",AE43)+1)-SEARCH(".",AE43)-1)</f>
        <v>cuisine</v>
      </c>
      <c r="AA43" s="402" t="str">
        <f>MID(AE43,SEARCH(".",AE43,SEARCH(".",AE43)+1)+1,SEARCH(".",AE43,SEARCH(".",AE43,SEARCH(".",AE43)+1)+1)-SEARCH(".",AE43,SEARCH(".",AE43)+1)-1)</f>
        <v>garniture</v>
      </c>
      <c r="AB43" s="402" t="str">
        <f>MID(AE43, SEARCH(".",AE43,SEARCH(".",AE43,SEARCH(".",AE43)+1)+1)+1, SEARCH(".",AE43,SEARCH(".",AE43,SEARCH(".",AE43,SEARCH(".",AE43)+1)+1)+1) - SEARCH(".",AE43,SEARCH(".",AE43,SEARCH(".",AE43)+1)+1) - 1)</f>
        <v>bourguignonne</v>
      </c>
      <c r="AC43" s="403" t="str">
        <f>MID(AE43,SEARCH(".",AE43,SEARCH(".",AE43,SEARCH(".",AE43,SEARCH(".",AE43)+1)+1)+1)+1,LEN(AE43)-SEARCH(".",AE43,SEARCH(".",AE43,SEARCH(".",AE43,SEARCH(".",AE43)+1)+1)+1))</f>
        <v>BoeufBourguignon_2023-09-20.xlsx</v>
      </c>
      <c r="AD43" s="104" t="s">
        <v>11</v>
      </c>
      <c r="AE43" s="404" t="s">
        <v>390</v>
      </c>
      <c r="AF43" s="1" t="s">
        <v>1</v>
      </c>
      <c r="AG43" s="110"/>
      <c r="AH43" s="62" t="str">
        <f>IF(AH40=0, 0, IF(LEN(AI43)&gt;AH40, LEN(AI43)-AH40 &amp; " en trop", LEN(AI43)))&amp;" car."</f>
        <v>37 car.</v>
      </c>
      <c r="AI43" s="146" t="s">
        <v>142</v>
      </c>
      <c r="AJ43" s="41"/>
      <c r="AK43" s="40"/>
      <c r="AL43" s="88"/>
      <c r="AM43" s="87" t="str">
        <f>TEXT(ROUND(LEN(AI43)/AH40, 1), "0.0") &amp; " lignes"</f>
        <v>0.6 lignes</v>
      </c>
      <c r="AN43" s="8" t="s">
        <v>1</v>
      </c>
      <c r="AO43" s="6">
        <v>1</v>
      </c>
    </row>
    <row r="44" spans="20:41" ht="15.75" customHeight="1">
      <c r="T44" s="276"/>
      <c r="U44" s="275" t="s">
        <v>275</v>
      </c>
      <c r="V44" s="274" t="s">
        <v>274</v>
      </c>
      <c r="W44" s="153"/>
      <c r="Y44" s="405" t="str">
        <f>SUBSTITUTE(ADDRESS(1,COLUMN(Y42),4),"1","")</f>
        <v>Y</v>
      </c>
      <c r="Z44" s="406" t="str">
        <f ca="1">_xlfn.FORMULATEXT(Y43)</f>
        <v>=GAUCHE(AE43; CHERCHE("."; AE43))</v>
      </c>
      <c r="AA44" s="48"/>
      <c r="AB44" s="48"/>
      <c r="AC44" s="48"/>
      <c r="AD44" s="104" t="s">
        <v>11</v>
      </c>
      <c r="AE44" s="400" t="str">
        <f ca="1">IF(ISBLANK(OFFSET(AE43, -1, 0)), "", OFFSET(AE43, -1, 0))</f>
        <v>B.cuisine.garniture.bourguignonne.BoeufBourguignon_2023-09-20.xlsx</v>
      </c>
      <c r="AF44" s="1" t="s">
        <v>1</v>
      </c>
      <c r="AG44" s="110"/>
      <c r="AH44" s="62" t="str">
        <f>IF(AH40=0, 0, IF(LEN(AI44)&gt;AH40, LEN(AI44)-AH40 &amp; " en trop", LEN(AI44)))&amp;" car."</f>
        <v>0 car.</v>
      </c>
      <c r="AI44" s="146"/>
      <c r="AJ44" s="41"/>
      <c r="AK44" s="40"/>
      <c r="AL44" s="88"/>
      <c r="AM44" s="87" t="str">
        <f>TEXT(ROUND(LEN(AI44)/AH40, 1), "0.0") &amp; " lignes"</f>
        <v>0.0 lignes</v>
      </c>
      <c r="AN44" s="8" t="s">
        <v>1</v>
      </c>
      <c r="AO44" s="6">
        <v>1</v>
      </c>
    </row>
    <row r="45" spans="20:41" ht="15.75">
      <c r="T45" s="46"/>
      <c r="U45" s="45"/>
      <c r="V45" s="45"/>
      <c r="W45" s="22"/>
      <c r="Y45" s="405" t="str">
        <f>SUBSTITUTE(ADDRESS(1,COLUMN(Z42),4),"1","")</f>
        <v>Z</v>
      </c>
      <c r="Z45" s="406" t="str">
        <f ca="1">_xlfn.FORMULATEXT(Z43)</f>
        <v>=STXT(AE43;CHERCHE(".";AE43)+1;CHERCHE(".";AE43;CHERCHE(".";AE43)+1)-CHERCHE(".";AE43)-1)</v>
      </c>
      <c r="AA45" s="407"/>
      <c r="AB45" s="407"/>
      <c r="AC45" s="407"/>
      <c r="AD45" s="104" t="s">
        <v>11</v>
      </c>
      <c r="AE45" s="400" t="str">
        <f ca="1">IF(ISBLANK(OFFSET(AE43, -1, 0)), "", OFFSET(AE43, -1, 0))</f>
        <v>B.cuisine.garniture.bourguignonne.BoeufBourguignon_2023-09-20.xlsx</v>
      </c>
      <c r="AF45" s="1" t="s">
        <v>1</v>
      </c>
      <c r="AG45" s="110"/>
      <c r="AH45" s="62" t="str">
        <f>IF(AH40=0, 0, IF(LEN(AI45)&gt;AH40, LEN(AI45)-AH40 &amp; " en trop", LEN(AI45)))&amp;" car."</f>
        <v>0 car.</v>
      </c>
      <c r="AI45" s="146"/>
      <c r="AJ45" s="88" t="s">
        <v>140</v>
      </c>
      <c r="AK45" s="40"/>
      <c r="AL45" s="88"/>
      <c r="AM45" s="87" t="str">
        <f>TEXT(ROUND(LEN(AI45)/AH40, 1), "0.0") &amp; " lignes"</f>
        <v>0.0 lignes</v>
      </c>
      <c r="AN45" s="8" t="s">
        <v>1</v>
      </c>
      <c r="AO45" s="6">
        <v>1</v>
      </c>
    </row>
    <row r="46" spans="20:41" ht="15.75" customHeight="1">
      <c r="T46" s="273" t="s">
        <v>270</v>
      </c>
      <c r="U46" s="272"/>
      <c r="V46" s="174"/>
      <c r="W46" s="173"/>
      <c r="Y46" s="405" t="str">
        <f>SUBSTITUTE(ADDRESS(1,COLUMN(AA43),4),"1","")</f>
        <v>AA</v>
      </c>
      <c r="Z46" s="406" t="str">
        <f ca="1">_xlfn.FORMULATEXT(AA43)</f>
        <v>=STXT(AE43;CHERCHE(".";AE43;CHERCHE(".";AE43)+1)+1;CHERCHE(".";AE43;CHERCHE(".";AE43;CHERCHE(".";AE43)+1)+1)-CHERCHE(".";AE43;CHERCHE(".";AE43)+1)-1)</v>
      </c>
      <c r="AA46" s="59"/>
      <c r="AB46" s="407"/>
      <c r="AC46" s="407"/>
      <c r="AD46" s="104" t="s">
        <v>11</v>
      </c>
      <c r="AE46" s="400" t="str">
        <f ca="1">IF(ISBLANK(OFFSET(AE43, -1, 0)), "", OFFSET(AE43, -1, 0))</f>
        <v>B.cuisine.garniture.bourguignonne.BoeufBourguignon_2023-09-20.xlsx</v>
      </c>
      <c r="AF46" s="1" t="s">
        <v>1</v>
      </c>
      <c r="AG46" s="408" t="s">
        <v>51</v>
      </c>
      <c r="AH46" s="59"/>
      <c r="AI46" s="59"/>
      <c r="AJ46" s="1252" t="s">
        <v>1549</v>
      </c>
      <c r="AK46" s="59"/>
      <c r="AL46" s="59"/>
      <c r="AM46" s="93"/>
      <c r="AN46" s="8" t="s">
        <v>1</v>
      </c>
      <c r="AO46" s="6">
        <v>1</v>
      </c>
    </row>
    <row r="47" spans="20:41" ht="15.75">
      <c r="T47" s="1892" t="s">
        <v>269</v>
      </c>
      <c r="U47" s="1893"/>
      <c r="V47" s="1893"/>
      <c r="W47" s="1896"/>
      <c r="Y47" s="405" t="str">
        <f>SUBSTITUTE(ADDRESS(1,COLUMN(AB43),4),"1","")</f>
        <v>AB</v>
      </c>
      <c r="Z47" s="406" t="str">
        <f ca="1">_xlfn.FORMULATEXT(AB43)</f>
        <v>=STXT(AE43; CHERCHE(".";AE43;CHERCHE(".";AE43;CHERCHE(".";AE43)+1)+1)+1; CHERCHE(".";AE43;CHERCHE(".";AE43;CHERCHE(".";AE43;CHERCHE(".";AE43)+1)+1)+1) - CHERCHE(".";AE43;CHERCHE(".";AE43;CHERCHE(".";AE43)+1)+1) - 1)</v>
      </c>
      <c r="AA47" s="409"/>
      <c r="AB47" s="59"/>
      <c r="AC47" s="407"/>
      <c r="AD47" s="59"/>
      <c r="AE47" s="93"/>
      <c r="AF47" s="1" t="s">
        <v>1</v>
      </c>
      <c r="AG47" s="408" t="s">
        <v>1550</v>
      </c>
      <c r="AH47" s="59"/>
      <c r="AI47" s="59"/>
      <c r="AJ47" s="1252" t="s">
        <v>1551</v>
      </c>
      <c r="AK47" s="59"/>
      <c r="AL47" s="59"/>
      <c r="AM47" s="93"/>
      <c r="AN47" s="8" t="s">
        <v>1</v>
      </c>
      <c r="AO47" s="6">
        <v>1</v>
      </c>
    </row>
    <row r="48" spans="20:41" ht="18.75" customHeight="1">
      <c r="T48" s="1892"/>
      <c r="U48" s="1893"/>
      <c r="V48" s="1893"/>
      <c r="W48" s="1896"/>
      <c r="Y48" s="405" t="str">
        <f>SUBSTITUTE(ADDRESS(1,COLUMN(AC43),4),"1","")</f>
        <v>AC</v>
      </c>
      <c r="Z48" s="406" t="str">
        <f ca="1">_xlfn.FORMULATEXT(AC43)</f>
        <v>=STXT(AE43;CHERCHE(".";AE43;CHERCHE(".";AE43;CHERCHE(".";AE43;CHERCHE(".";AE43)+1)+1)+1)+1;NBCAR(AE43)-CHERCHE(".";AE43;CHERCHE(".";AE43;CHERCHE(".";AE43;CHERCHE(".";AE43)+1)+1)+1))</v>
      </c>
      <c r="AA48" s="409"/>
      <c r="AB48" s="407"/>
      <c r="AC48" s="59"/>
      <c r="AD48" s="59"/>
      <c r="AE48" s="93"/>
      <c r="AF48" s="1" t="s">
        <v>1</v>
      </c>
      <c r="AG48" s="408" t="s">
        <v>43</v>
      </c>
      <c r="AH48" s="59"/>
      <c r="AI48" s="59"/>
      <c r="AJ48" s="1252" t="s">
        <v>1552</v>
      </c>
      <c r="AK48" s="59"/>
      <c r="AL48" s="59"/>
      <c r="AM48" s="93"/>
      <c r="AN48" s="8" t="s">
        <v>1</v>
      </c>
      <c r="AO48" s="6">
        <v>1</v>
      </c>
    </row>
    <row r="49" spans="20:41" ht="18.75" customHeight="1">
      <c r="T49" s="1892"/>
      <c r="U49" s="1893"/>
      <c r="V49" s="1893"/>
      <c r="W49" s="1896"/>
      <c r="Y49" s="410" t="s">
        <v>391</v>
      </c>
      <c r="Z49" s="59"/>
      <c r="AA49" s="59"/>
      <c r="AB49" s="59"/>
      <c r="AC49" s="59"/>
      <c r="AD49" s="59"/>
      <c r="AE49" s="93"/>
      <c r="AF49" s="1" t="s">
        <v>1</v>
      </c>
      <c r="AG49" s="408" t="s">
        <v>39</v>
      </c>
      <c r="AH49" s="59"/>
      <c r="AI49" s="59"/>
      <c r="AJ49" s="1252" t="s">
        <v>1553</v>
      </c>
      <c r="AK49" s="59"/>
      <c r="AL49" s="59"/>
      <c r="AM49" s="93"/>
      <c r="AN49" s="8" t="s">
        <v>1</v>
      </c>
      <c r="AO49" s="6">
        <v>1</v>
      </c>
    </row>
    <row r="50" spans="20:41" ht="16.5" customHeight="1">
      <c r="T50" s="1892"/>
      <c r="U50" s="1893"/>
      <c r="V50" s="1893"/>
      <c r="W50" s="1896"/>
      <c r="Y50" s="110"/>
      <c r="Z50" s="59"/>
      <c r="AA50" s="59"/>
      <c r="AB50" s="59"/>
      <c r="AC50" s="59"/>
      <c r="AD50" s="59"/>
      <c r="AE50" s="93"/>
      <c r="AF50" s="1"/>
      <c r="AG50" s="408" t="s">
        <v>37</v>
      </c>
      <c r="AH50" s="59"/>
      <c r="AI50" s="59"/>
      <c r="AJ50" s="1252" t="s">
        <v>1554</v>
      </c>
      <c r="AK50" s="59"/>
      <c r="AL50" s="59"/>
      <c r="AM50" s="93"/>
      <c r="AN50" s="8" t="s">
        <v>1</v>
      </c>
      <c r="AO50" s="6">
        <v>1</v>
      </c>
    </row>
    <row r="51" spans="20:41" ht="15.75">
      <c r="T51" s="1897" t="s">
        <v>265</v>
      </c>
      <c r="U51" s="1898"/>
      <c r="V51" s="1898"/>
      <c r="W51" s="1899"/>
      <c r="Y51" s="411"/>
      <c r="Z51" s="412"/>
      <c r="AA51" s="413"/>
      <c r="AB51" s="412"/>
      <c r="AC51" s="412"/>
      <c r="AD51" s="412"/>
      <c r="AE51" s="414"/>
      <c r="AF51" s="1"/>
      <c r="AG51" s="415"/>
      <c r="AH51" s="1"/>
      <c r="AI51" s="1"/>
      <c r="AJ51" s="1"/>
      <c r="AK51" s="1"/>
      <c r="AL51" s="1"/>
      <c r="AM51" s="159"/>
      <c r="AN51" s="8" t="s">
        <v>1</v>
      </c>
      <c r="AO51" s="6">
        <v>1</v>
      </c>
    </row>
    <row r="52" spans="20:41" ht="15.75" customHeight="1" thickBot="1">
      <c r="T52" s="1897"/>
      <c r="U52" s="1898"/>
      <c r="V52" s="1898"/>
      <c r="W52" s="1899"/>
      <c r="Y52" s="110" t="s">
        <v>392</v>
      </c>
      <c r="Z52" s="59"/>
      <c r="AA52" s="59"/>
      <c r="AB52" s="59"/>
      <c r="AC52" s="91"/>
      <c r="AD52" s="59"/>
      <c r="AE52" s="93"/>
      <c r="AF52" s="1"/>
      <c r="AG52" s="1900" t="s">
        <v>1555</v>
      </c>
      <c r="AH52" s="1901"/>
      <c r="AI52" s="1901"/>
      <c r="AJ52" s="1901"/>
      <c r="AK52" s="1901"/>
      <c r="AL52" s="1901"/>
      <c r="AM52" s="1902"/>
      <c r="AN52" s="8" t="s">
        <v>1</v>
      </c>
      <c r="AO52" s="6">
        <v>1</v>
      </c>
    </row>
    <row r="53" spans="20:41" ht="15.75" customHeight="1" thickTop="1">
      <c r="T53" s="269"/>
      <c r="U53" s="268"/>
      <c r="V53" s="154"/>
      <c r="W53" s="153"/>
      <c r="Y53" s="416" t="s">
        <v>324</v>
      </c>
      <c r="Z53" s="417" t="s">
        <v>327</v>
      </c>
      <c r="AA53" s="418" t="s">
        <v>326</v>
      </c>
      <c r="AB53" s="419"/>
      <c r="AC53" s="1903" t="s">
        <v>325</v>
      </c>
      <c r="AD53" s="1838" t="s">
        <v>301</v>
      </c>
      <c r="AE53" s="93"/>
      <c r="AF53" s="1"/>
      <c r="AG53" s="1900"/>
      <c r="AH53" s="1901"/>
      <c r="AI53" s="1901"/>
      <c r="AJ53" s="1901"/>
      <c r="AK53" s="1901"/>
      <c r="AL53" s="1901"/>
      <c r="AM53" s="1902"/>
      <c r="AN53" s="8" t="s">
        <v>1</v>
      </c>
      <c r="AO53" s="6">
        <v>1</v>
      </c>
    </row>
    <row r="54" spans="20:41" ht="15.75">
      <c r="T54" s="267" t="s">
        <v>261</v>
      </c>
      <c r="U54" s="265" t="s">
        <v>260</v>
      </c>
      <c r="V54" s="174"/>
      <c r="W54" s="153"/>
      <c r="Y54" s="420" t="s">
        <v>314</v>
      </c>
      <c r="Z54" s="421" t="s">
        <v>317</v>
      </c>
      <c r="AA54" s="307" t="s">
        <v>316</v>
      </c>
      <c r="AB54" s="168" t="s">
        <v>315</v>
      </c>
      <c r="AC54" s="1904"/>
      <c r="AD54" s="1905"/>
      <c r="AE54" s="93"/>
      <c r="AF54" s="1"/>
      <c r="AG54" s="110"/>
      <c r="AH54" s="59"/>
      <c r="AI54" s="59"/>
      <c r="AJ54" s="59"/>
      <c r="AK54" s="59"/>
      <c r="AL54" s="59"/>
      <c r="AM54" s="93"/>
      <c r="AN54" s="8" t="s">
        <v>1</v>
      </c>
      <c r="AO54" s="6">
        <v>1</v>
      </c>
    </row>
    <row r="55" spans="20:41" ht="18.75">
      <c r="T55" s="266" t="s">
        <v>256</v>
      </c>
      <c r="U55" s="265"/>
      <c r="V55" s="174"/>
      <c r="W55" s="153"/>
      <c r="Y55" s="422" t="s">
        <v>302</v>
      </c>
      <c r="Z55" s="423">
        <v>27</v>
      </c>
      <c r="AA55" s="271" t="s">
        <v>393</v>
      </c>
      <c r="AB55" s="424" t="s">
        <v>315</v>
      </c>
      <c r="AC55" s="252">
        <v>20</v>
      </c>
      <c r="AD55" s="224" t="s">
        <v>231</v>
      </c>
      <c r="AE55" s="93"/>
      <c r="AF55" s="1"/>
      <c r="AG55" s="1253"/>
      <c r="AH55" s="341" t="s">
        <v>1556</v>
      </c>
      <c r="AI55" s="1254"/>
      <c r="AJ55" s="1254"/>
      <c r="AK55" s="1254"/>
      <c r="AL55" s="1254"/>
      <c r="AM55" s="1255"/>
      <c r="AN55" s="8" t="s">
        <v>1</v>
      </c>
      <c r="AO55" s="6">
        <v>1</v>
      </c>
    </row>
    <row r="56" spans="20:41" ht="18.75">
      <c r="T56" s="18" t="s">
        <v>255</v>
      </c>
      <c r="U56" s="264"/>
      <c r="V56" s="154"/>
      <c r="W56" s="153"/>
      <c r="Y56" s="110"/>
      <c r="Z56" s="59"/>
      <c r="AA56" s="59"/>
      <c r="AB56" s="59"/>
      <c r="AC56" s="91"/>
      <c r="AD56" s="59"/>
      <c r="AE56" s="93"/>
      <c r="AF56" s="1"/>
      <c r="AG56" s="1253" t="s">
        <v>192</v>
      </c>
      <c r="AH56" s="341" t="s">
        <v>1525</v>
      </c>
      <c r="AI56" s="59"/>
      <c r="AJ56" s="59"/>
      <c r="AK56" s="59"/>
      <c r="AL56" s="59"/>
      <c r="AM56" s="93"/>
      <c r="AN56" s="8" t="s">
        <v>1</v>
      </c>
      <c r="AO56" s="6">
        <v>1</v>
      </c>
    </row>
    <row r="57" spans="20:41" ht="18.75">
      <c r="T57" s="244" t="s">
        <v>254</v>
      </c>
      <c r="U57" s="263"/>
      <c r="V57" s="154"/>
      <c r="W57" s="153"/>
      <c r="Y57" s="425" t="s">
        <v>315</v>
      </c>
      <c r="Z57" s="426" t="s">
        <v>394</v>
      </c>
      <c r="AA57" s="426"/>
      <c r="AB57" s="426"/>
      <c r="AC57" s="91"/>
      <c r="AD57" s="59"/>
      <c r="AE57" s="93"/>
      <c r="AF57" s="15" t="s">
        <v>1</v>
      </c>
      <c r="AG57" s="1256" t="s">
        <v>191</v>
      </c>
      <c r="AH57" s="341" t="s">
        <v>1529</v>
      </c>
      <c r="AI57" s="1257"/>
      <c r="AJ57" s="1257"/>
      <c r="AK57" s="1257"/>
      <c r="AL57" s="1257"/>
      <c r="AM57" s="1258"/>
      <c r="AN57" s="8" t="s">
        <v>1</v>
      </c>
      <c r="AO57" s="6">
        <v>1</v>
      </c>
    </row>
    <row r="58" spans="20:41" ht="18.75">
      <c r="T58" s="244" t="s">
        <v>250</v>
      </c>
      <c r="U58" s="263"/>
      <c r="V58" s="154"/>
      <c r="W58" s="153"/>
      <c r="Y58" s="110" t="s">
        <v>395</v>
      </c>
      <c r="Z58" s="59"/>
      <c r="AA58" s="59"/>
      <c r="AB58" s="59"/>
      <c r="AC58" s="91"/>
      <c r="AD58" s="59"/>
      <c r="AE58" s="93"/>
      <c r="AF58" s="1"/>
      <c r="AG58" s="1259" t="s">
        <v>190</v>
      </c>
      <c r="AH58" s="341" t="s">
        <v>1531</v>
      </c>
      <c r="AI58" s="59"/>
      <c r="AJ58" s="59"/>
      <c r="AK58" s="59"/>
      <c r="AL58" s="59"/>
      <c r="AM58" s="93"/>
      <c r="AN58" s="8" t="s">
        <v>1</v>
      </c>
      <c r="AO58" s="6">
        <v>1</v>
      </c>
    </row>
    <row r="59" spans="20:41" ht="18.75">
      <c r="T59" s="244" t="s">
        <v>249</v>
      </c>
      <c r="U59" s="263"/>
      <c r="V59" s="154"/>
      <c r="W59" s="153"/>
      <c r="Y59" s="110"/>
      <c r="Z59" s="59"/>
      <c r="AA59" s="59"/>
      <c r="AB59" s="59"/>
      <c r="AC59" s="91"/>
      <c r="AD59" s="59"/>
      <c r="AE59" s="93"/>
      <c r="AF59" s="1"/>
      <c r="AG59" s="1260" t="s">
        <v>189</v>
      </c>
      <c r="AH59" s="341" t="s">
        <v>1532</v>
      </c>
      <c r="AI59" s="1261"/>
      <c r="AJ59" s="1261"/>
      <c r="AK59" s="1261"/>
      <c r="AL59" s="1261"/>
      <c r="AM59" s="1262"/>
      <c r="AN59" s="8" t="s">
        <v>1</v>
      </c>
      <c r="AO59" s="6">
        <v>1</v>
      </c>
    </row>
    <row r="60" spans="20:41" ht="19.5" thickBot="1">
      <c r="T60" s="244" t="s">
        <v>248</v>
      </c>
      <c r="U60" s="263"/>
      <c r="V60" s="154"/>
      <c r="W60" s="153"/>
      <c r="Y60" s="427"/>
      <c r="Z60" s="428" t="s">
        <v>297</v>
      </c>
      <c r="AA60" s="1"/>
      <c r="AB60" s="1"/>
      <c r="AC60" s="91"/>
      <c r="AD60" s="59"/>
      <c r="AE60" s="93"/>
      <c r="AF60" s="1"/>
      <c r="AG60" s="1263" t="s">
        <v>1535</v>
      </c>
      <c r="AH60" s="341" t="s">
        <v>1536</v>
      </c>
      <c r="AI60" s="59"/>
      <c r="AJ60" s="59"/>
      <c r="AK60" s="59"/>
      <c r="AL60" s="59"/>
      <c r="AM60" s="93"/>
      <c r="AN60" s="8" t="s">
        <v>1</v>
      </c>
      <c r="AO60" s="6">
        <v>1</v>
      </c>
    </row>
    <row r="61" spans="20:41" ht="19.5" thickTop="1">
      <c r="T61" s="244" t="s">
        <v>244</v>
      </c>
      <c r="U61" s="243"/>
      <c r="V61" s="154"/>
      <c r="W61" s="153"/>
      <c r="Y61" s="1840" t="s">
        <v>325</v>
      </c>
      <c r="Z61" s="1838" t="s">
        <v>301</v>
      </c>
      <c r="AA61" s="429" t="s">
        <v>324</v>
      </c>
      <c r="AB61" s="1906" t="s">
        <v>323</v>
      </c>
      <c r="AC61" s="91"/>
      <c r="AD61" s="59"/>
      <c r="AE61" s="93"/>
      <c r="AF61" s="1"/>
      <c r="AG61" s="1264" t="s">
        <v>1539</v>
      </c>
      <c r="AH61" s="341" t="s">
        <v>1540</v>
      </c>
      <c r="AI61" s="59"/>
      <c r="AJ61" s="59"/>
      <c r="AK61" s="59"/>
      <c r="AL61" s="59"/>
      <c r="AM61" s="93"/>
      <c r="AN61" s="8" t="s">
        <v>1</v>
      </c>
      <c r="AO61" s="6">
        <v>1</v>
      </c>
    </row>
    <row r="62" spans="20:41" ht="18.75">
      <c r="T62" s="244"/>
      <c r="U62" s="243"/>
      <c r="V62" s="154"/>
      <c r="W62" s="153"/>
      <c r="Y62" s="1841"/>
      <c r="Z62" s="1905"/>
      <c r="AA62" s="430" t="s">
        <v>314</v>
      </c>
      <c r="AB62" s="1907"/>
      <c r="AC62" s="91"/>
      <c r="AD62" s="59"/>
      <c r="AE62" s="93"/>
      <c r="AF62" s="15" t="s">
        <v>1</v>
      </c>
      <c r="AG62" s="1265" t="s">
        <v>580</v>
      </c>
      <c r="AH62" s="341" t="s">
        <v>1528</v>
      </c>
      <c r="AI62" s="1254"/>
      <c r="AJ62" s="1254"/>
      <c r="AK62" s="1254"/>
      <c r="AL62" s="1254"/>
      <c r="AM62" s="1255"/>
      <c r="AN62" s="8" t="s">
        <v>1</v>
      </c>
      <c r="AO62" s="6">
        <v>1</v>
      </c>
    </row>
    <row r="63" spans="20:41" ht="18.75">
      <c r="T63" s="244"/>
      <c r="U63" s="243"/>
      <c r="V63" s="154"/>
      <c r="W63" s="153"/>
      <c r="Y63" s="431">
        <v>20</v>
      </c>
      <c r="Z63" s="224" t="s">
        <v>231</v>
      </c>
      <c r="AA63" s="432" t="s">
        <v>302</v>
      </c>
      <c r="AB63" s="433" t="s">
        <v>396</v>
      </c>
      <c r="AC63" s="91"/>
      <c r="AD63" s="59"/>
      <c r="AE63" s="93"/>
      <c r="AF63" s="1"/>
      <c r="AG63" s="1265"/>
      <c r="AH63" s="341" t="s">
        <v>173</v>
      </c>
      <c r="AI63" s="59"/>
      <c r="AJ63" s="59"/>
      <c r="AK63" s="59"/>
      <c r="AL63" s="59"/>
      <c r="AM63" s="93"/>
      <c r="AN63" s="8" t="s">
        <v>1</v>
      </c>
      <c r="AO63" s="6">
        <v>1</v>
      </c>
    </row>
    <row r="64" spans="20:41" ht="18.75">
      <c r="T64" s="242">
        <v>3</v>
      </c>
      <c r="U64" s="241" t="s">
        <v>241</v>
      </c>
      <c r="V64" s="154"/>
      <c r="W64" s="153"/>
      <c r="Y64" s="434">
        <v>1.75</v>
      </c>
      <c r="Z64" s="303" t="s">
        <v>230</v>
      </c>
      <c r="AA64" s="432" t="s">
        <v>397</v>
      </c>
      <c r="AB64" s="433" t="s">
        <v>398</v>
      </c>
      <c r="AC64" s="91"/>
      <c r="AD64" s="59"/>
      <c r="AE64" s="93"/>
      <c r="AF64" s="1"/>
      <c r="AG64" s="110"/>
      <c r="AH64" s="59"/>
      <c r="AI64" s="59"/>
      <c r="AJ64" s="59"/>
      <c r="AK64" s="59"/>
      <c r="AL64" s="59"/>
      <c r="AM64" s="93"/>
      <c r="AN64" s="8" t="s">
        <v>1</v>
      </c>
      <c r="AO64" s="6">
        <v>1</v>
      </c>
    </row>
    <row r="65" spans="20:41" ht="18.75">
      <c r="T65" s="1908" t="s">
        <v>240</v>
      </c>
      <c r="U65" s="1909"/>
      <c r="V65" s="154"/>
      <c r="W65" s="153"/>
      <c r="Y65" s="431">
        <v>1.345</v>
      </c>
      <c r="Z65" s="133" t="s">
        <v>103</v>
      </c>
      <c r="AA65" s="432" t="s">
        <v>308</v>
      </c>
      <c r="AB65" s="433" t="s">
        <v>399</v>
      </c>
      <c r="AC65" s="91"/>
      <c r="AD65" s="59"/>
      <c r="AE65" s="93"/>
      <c r="AF65" s="1"/>
      <c r="AG65" s="411"/>
      <c r="AH65" s="412"/>
      <c r="AI65" s="413"/>
      <c r="AJ65" s="412"/>
      <c r="AK65" s="412"/>
      <c r="AL65" s="412"/>
      <c r="AM65" s="414"/>
      <c r="AN65" s="8" t="s">
        <v>1</v>
      </c>
      <c r="AO65" s="6">
        <v>1</v>
      </c>
    </row>
    <row r="66" spans="20:41" ht="18.75">
      <c r="T66" s="237"/>
      <c r="U66" s="236"/>
      <c r="V66" s="154"/>
      <c r="W66" s="153"/>
      <c r="Y66" s="431">
        <v>3</v>
      </c>
      <c r="Z66" s="225" t="s">
        <v>96</v>
      </c>
      <c r="AA66" s="432" t="s">
        <v>400</v>
      </c>
      <c r="AB66" s="433" t="s">
        <v>401</v>
      </c>
      <c r="AC66" s="91"/>
      <c r="AD66" s="59"/>
      <c r="AE66" s="93"/>
      <c r="AF66" s="1"/>
      <c r="AG66" s="410" t="s">
        <v>1557</v>
      </c>
      <c r="AH66" s="341"/>
      <c r="AI66" s="341"/>
      <c r="AJ66" s="341"/>
      <c r="AK66" s="91"/>
      <c r="AL66" s="59"/>
      <c r="AM66" s="93"/>
      <c r="AN66" s="8" t="s">
        <v>1</v>
      </c>
      <c r="AO66" s="6">
        <v>1</v>
      </c>
    </row>
    <row r="67" spans="20:41" ht="18.75">
      <c r="T67" s="232" t="s">
        <v>236</v>
      </c>
      <c r="U67" s="17"/>
      <c r="V67" s="154"/>
      <c r="W67" s="153"/>
      <c r="Y67" s="435">
        <v>2.5</v>
      </c>
      <c r="Z67" s="133" t="s">
        <v>229</v>
      </c>
      <c r="AA67" s="432" t="s">
        <v>402</v>
      </c>
      <c r="AB67" s="433" t="s">
        <v>403</v>
      </c>
      <c r="AC67" s="91"/>
      <c r="AD67" s="59"/>
      <c r="AE67" s="93"/>
      <c r="AF67" s="1"/>
      <c r="AG67" s="436" t="s">
        <v>404</v>
      </c>
      <c r="AH67" s="91"/>
      <c r="AI67" s="91"/>
      <c r="AJ67" s="91"/>
      <c r="AK67" s="91"/>
      <c r="AL67" s="91"/>
      <c r="AM67" s="185"/>
      <c r="AN67" s="8" t="s">
        <v>1</v>
      </c>
      <c r="AO67" s="6">
        <v>1</v>
      </c>
    </row>
    <row r="68" spans="20:41" ht="15.75">
      <c r="T68" s="219" t="s">
        <v>235</v>
      </c>
      <c r="U68" s="17"/>
      <c r="V68" s="154"/>
      <c r="W68" s="153"/>
      <c r="Y68" s="437" t="s">
        <v>306</v>
      </c>
      <c r="Z68" s="230"/>
      <c r="AA68" s="59"/>
      <c r="AB68" s="59"/>
      <c r="AC68" s="91"/>
      <c r="AD68" s="59"/>
      <c r="AE68" s="93"/>
      <c r="AF68" s="1"/>
      <c r="AG68" s="436" t="s">
        <v>405</v>
      </c>
      <c r="AH68" s="91"/>
      <c r="AI68" s="91"/>
      <c r="AJ68" s="91"/>
      <c r="AK68" s="91"/>
      <c r="AL68" s="91"/>
      <c r="AM68" s="185"/>
      <c r="AN68" s="8" t="s">
        <v>1</v>
      </c>
      <c r="AO68" s="6">
        <v>1</v>
      </c>
    </row>
    <row r="69" spans="20:41" ht="15.75">
      <c r="T69" s="210">
        <v>10</v>
      </c>
      <c r="U69" s="226" t="s">
        <v>198</v>
      </c>
      <c r="V69" s="154"/>
      <c r="W69" s="153"/>
      <c r="Y69" s="438"/>
      <c r="Z69" s="91"/>
      <c r="AA69" s="91"/>
      <c r="AB69" s="91"/>
      <c r="AC69" s="439"/>
      <c r="AD69" s="59"/>
      <c r="AE69" s="93"/>
      <c r="AF69" s="1"/>
      <c r="AG69" s="436" t="s">
        <v>406</v>
      </c>
      <c r="AH69" s="91"/>
      <c r="AI69" s="91"/>
      <c r="AJ69" s="91"/>
      <c r="AK69" s="91"/>
      <c r="AL69" s="91"/>
      <c r="AM69" s="185"/>
      <c r="AN69" s="8" t="s">
        <v>1</v>
      </c>
      <c r="AO69" s="6">
        <v>1</v>
      </c>
    </row>
    <row r="70" spans="20:41" ht="15.75">
      <c r="T70" s="219" t="s">
        <v>225</v>
      </c>
      <c r="U70" s="17"/>
      <c r="V70" s="154"/>
      <c r="W70" s="153"/>
      <c r="Y70" s="244"/>
      <c r="Z70" s="412" t="s">
        <v>407</v>
      </c>
      <c r="AA70" s="412"/>
      <c r="AB70" s="412"/>
      <c r="AC70" s="439"/>
      <c r="AD70" s="59"/>
      <c r="AE70" s="93"/>
      <c r="AF70" s="1"/>
      <c r="AG70" s="110"/>
      <c r="AH70" s="59"/>
      <c r="AI70" s="440" t="s">
        <v>408</v>
      </c>
      <c r="AJ70" s="59"/>
      <c r="AK70" s="59"/>
      <c r="AL70" s="59"/>
      <c r="AM70" s="93"/>
      <c r="AN70" s="8" t="s">
        <v>1</v>
      </c>
      <c r="AO70" s="6">
        <v>1</v>
      </c>
    </row>
    <row r="71" spans="20:41" ht="15.75">
      <c r="T71" s="210">
        <v>5</v>
      </c>
      <c r="V71" s="154"/>
      <c r="W71" s="153"/>
      <c r="Y71" s="110" t="s">
        <v>392</v>
      </c>
      <c r="Z71" s="59"/>
      <c r="AA71" s="59"/>
      <c r="AB71" s="59"/>
      <c r="AC71" s="91"/>
      <c r="AD71" s="59"/>
      <c r="AE71" s="93"/>
      <c r="AF71" s="1"/>
      <c r="AG71" s="110"/>
      <c r="AH71" s="59"/>
      <c r="AI71" s="440" t="s">
        <v>409</v>
      </c>
      <c r="AJ71" s="59"/>
      <c r="AK71" s="59"/>
      <c r="AL71" s="59"/>
      <c r="AM71" s="93"/>
      <c r="AN71" s="8" t="s">
        <v>1</v>
      </c>
      <c r="AO71" s="6">
        <v>1</v>
      </c>
    </row>
    <row r="72" spans="20:41" ht="16.5" thickBot="1">
      <c r="T72" s="209" t="s">
        <v>224</v>
      </c>
      <c r="U72" s="208" t="s">
        <v>188</v>
      </c>
      <c r="V72" s="207"/>
      <c r="W72" s="153"/>
      <c r="Y72" s="244" t="s">
        <v>410</v>
      </c>
      <c r="Z72" s="91"/>
      <c r="AA72" s="91"/>
      <c r="AB72" s="91"/>
      <c r="AC72" s="91"/>
      <c r="AD72" s="91"/>
      <c r="AE72" s="93"/>
      <c r="AF72" s="1"/>
      <c r="AG72" s="110"/>
      <c r="AH72" s="59"/>
      <c r="AI72" s="59"/>
      <c r="AJ72" s="59"/>
      <c r="AK72" s="59"/>
      <c r="AL72" s="59"/>
      <c r="AM72" s="93"/>
      <c r="AN72" s="8" t="s">
        <v>1</v>
      </c>
      <c r="AO72" s="6">
        <v>1</v>
      </c>
    </row>
    <row r="73" spans="20:41" ht="16.5" thickTop="1">
      <c r="T73" s="18" t="s">
        <v>220</v>
      </c>
      <c r="U73" s="17"/>
      <c r="V73" s="174"/>
      <c r="W73" s="173"/>
      <c r="Y73" s="441" t="s">
        <v>327</v>
      </c>
      <c r="Z73" s="418" t="s">
        <v>326</v>
      </c>
      <c r="AA73" s="419"/>
      <c r="AB73" s="1903" t="s">
        <v>325</v>
      </c>
      <c r="AC73" s="1838" t="s">
        <v>301</v>
      </c>
      <c r="AD73" s="442" t="s">
        <v>324</v>
      </c>
      <c r="AE73" s="93"/>
      <c r="AF73" s="1"/>
      <c r="AG73" s="436"/>
      <c r="AH73" s="91" t="s">
        <v>1558</v>
      </c>
      <c r="AI73" s="91"/>
      <c r="AJ73" s="91"/>
      <c r="AK73" s="91"/>
      <c r="AL73" s="91"/>
      <c r="AM73" s="185"/>
      <c r="AN73" s="8"/>
      <c r="AO73" s="6">
        <v>1</v>
      </c>
    </row>
    <row r="74" spans="20:41" ht="15.75">
      <c r="T74" s="206" t="s">
        <v>219</v>
      </c>
      <c r="U74" s="17"/>
      <c r="V74" s="174"/>
      <c r="W74" s="173"/>
      <c r="Y74" s="443" t="s">
        <v>317</v>
      </c>
      <c r="Z74" s="444" t="s">
        <v>316</v>
      </c>
      <c r="AA74" s="253" t="s">
        <v>315</v>
      </c>
      <c r="AB74" s="1910"/>
      <c r="AC74" s="1839"/>
      <c r="AD74" s="445" t="s">
        <v>314</v>
      </c>
      <c r="AE74" s="93"/>
      <c r="AF74" s="1"/>
      <c r="AG74" s="436"/>
      <c r="AH74" s="91"/>
      <c r="AI74" s="91"/>
      <c r="AJ74" s="91"/>
      <c r="AK74" s="91"/>
      <c r="AL74" s="91"/>
      <c r="AM74" s="185"/>
      <c r="AN74" s="8"/>
      <c r="AO74" s="6">
        <v>1</v>
      </c>
    </row>
    <row r="75" spans="20:41" ht="18.75">
      <c r="T75" s="206"/>
      <c r="U75" s="17"/>
      <c r="V75" s="174"/>
      <c r="W75" s="173"/>
      <c r="Y75" s="446">
        <v>27</v>
      </c>
      <c r="Z75" s="447" t="s">
        <v>393</v>
      </c>
      <c r="AA75" s="448" t="s">
        <v>315</v>
      </c>
      <c r="AB75" s="449">
        <v>20</v>
      </c>
      <c r="AC75" s="450" t="s">
        <v>231</v>
      </c>
      <c r="AD75" s="451" t="s">
        <v>302</v>
      </c>
      <c r="AE75" s="93"/>
      <c r="AF75" s="1"/>
      <c r="AG75" s="110"/>
      <c r="AH75" s="59"/>
      <c r="AI75" s="59"/>
      <c r="AJ75" s="59"/>
      <c r="AK75" s="59"/>
      <c r="AL75" s="59"/>
      <c r="AM75" s="93"/>
      <c r="AN75" s="8"/>
      <c r="AO75" s="6">
        <v>1</v>
      </c>
    </row>
    <row r="76" spans="20:41" ht="19.5" thickBot="1">
      <c r="T76" s="206"/>
      <c r="U76" s="17"/>
      <c r="V76" s="174"/>
      <c r="W76" s="173"/>
      <c r="X76" s="15" t="s">
        <v>1</v>
      </c>
      <c r="Y76" s="446"/>
      <c r="Z76" s="447" t="s">
        <v>411</v>
      </c>
      <c r="AA76" s="448"/>
      <c r="AB76" s="449">
        <v>1</v>
      </c>
      <c r="AC76" s="452" t="s">
        <v>96</v>
      </c>
      <c r="AD76" s="451" t="s">
        <v>412</v>
      </c>
      <c r="AE76" s="93"/>
      <c r="AF76" s="1"/>
      <c r="AG76" s="453"/>
      <c r="AH76" s="454" t="s">
        <v>1559</v>
      </c>
      <c r="AI76" s="59" t="s">
        <v>413</v>
      </c>
      <c r="AJ76" s="91"/>
      <c r="AK76" s="91"/>
      <c r="AL76" s="91"/>
      <c r="AM76" s="185"/>
      <c r="AN76" s="8" t="s">
        <v>1</v>
      </c>
      <c r="AO76" s="6">
        <v>1</v>
      </c>
    </row>
    <row r="77" spans="20:41" ht="20.25" thickTop="1" thickBot="1">
      <c r="T77" s="18" t="s">
        <v>213</v>
      </c>
      <c r="U77" s="17"/>
      <c r="V77" s="174"/>
      <c r="W77" s="173"/>
      <c r="Y77" s="455"/>
      <c r="Z77" s="447" t="s">
        <v>414</v>
      </c>
      <c r="AA77" s="448"/>
      <c r="AB77" s="449">
        <v>1</v>
      </c>
      <c r="AC77" s="456" t="s">
        <v>95</v>
      </c>
      <c r="AD77" s="457" t="s">
        <v>415</v>
      </c>
      <c r="AE77" s="93"/>
      <c r="AF77" s="1"/>
      <c r="AG77" s="458"/>
      <c r="AH77" s="300">
        <v>65</v>
      </c>
      <c r="AI77" s="59" t="s">
        <v>416</v>
      </c>
      <c r="AJ77" s="91"/>
      <c r="AK77" s="91"/>
      <c r="AL77" s="91"/>
      <c r="AM77" s="185"/>
      <c r="AN77" s="8" t="s">
        <v>1</v>
      </c>
      <c r="AO77" s="6">
        <v>1</v>
      </c>
    </row>
    <row r="78" spans="20:41" ht="19.5" thickTop="1">
      <c r="T78" s="200" t="s">
        <v>208</v>
      </c>
      <c r="U78" s="151"/>
      <c r="V78" s="154"/>
      <c r="W78" s="153"/>
      <c r="Y78" s="455"/>
      <c r="Z78" s="447"/>
      <c r="AA78" s="448"/>
      <c r="AB78" s="449">
        <v>3</v>
      </c>
      <c r="AC78" s="459" t="s">
        <v>102</v>
      </c>
      <c r="AD78" s="457" t="s">
        <v>308</v>
      </c>
      <c r="AE78" s="93"/>
      <c r="AF78" s="1"/>
      <c r="AG78" s="458"/>
      <c r="AH78" s="460" t="s">
        <v>417</v>
      </c>
      <c r="AI78" s="91"/>
      <c r="AJ78" s="91"/>
      <c r="AK78" s="91"/>
      <c r="AL78" s="91"/>
      <c r="AM78" s="185"/>
      <c r="AN78" s="8" t="s">
        <v>1</v>
      </c>
      <c r="AO78" s="6">
        <v>1</v>
      </c>
    </row>
    <row r="79" spans="20:41" ht="18.75">
      <c r="T79" s="198" t="s">
        <v>204</v>
      </c>
      <c r="U79" s="151"/>
      <c r="V79" s="154"/>
      <c r="W79" s="153"/>
      <c r="Y79" s="455">
        <v>0.25</v>
      </c>
      <c r="Z79" s="447" t="s">
        <v>418</v>
      </c>
      <c r="AA79" s="448"/>
      <c r="AB79" s="449"/>
      <c r="AC79" s="461"/>
      <c r="AD79" s="457" t="s">
        <v>419</v>
      </c>
      <c r="AE79" s="93"/>
      <c r="AF79" s="1"/>
      <c r="AG79" s="458"/>
      <c r="AH79" s="91"/>
      <c r="AI79" s="91"/>
      <c r="AJ79" s="91"/>
      <c r="AK79" s="91"/>
      <c r="AL79" s="91"/>
      <c r="AM79" s="185"/>
      <c r="AN79" s="8" t="s">
        <v>1</v>
      </c>
      <c r="AO79" s="6">
        <v>1</v>
      </c>
    </row>
    <row r="80" spans="20:41" ht="18.75">
      <c r="T80" s="196" t="s">
        <v>202</v>
      </c>
      <c r="U80" s="151"/>
      <c r="V80" s="154"/>
      <c r="W80" s="153"/>
      <c r="Y80" s="455">
        <v>0.5</v>
      </c>
      <c r="Z80" s="447" t="s">
        <v>414</v>
      </c>
      <c r="AA80" s="448"/>
      <c r="AB80" s="449"/>
      <c r="AC80" s="461"/>
      <c r="AD80" s="457" t="s">
        <v>415</v>
      </c>
      <c r="AE80" s="93"/>
      <c r="AF80" s="1"/>
      <c r="AG80" s="458"/>
      <c r="AH80" s="91"/>
      <c r="AI80" s="91"/>
      <c r="AJ80" s="91"/>
      <c r="AK80" s="91"/>
      <c r="AL80" s="91"/>
      <c r="AM80" s="185"/>
      <c r="AN80" s="8" t="s">
        <v>1</v>
      </c>
      <c r="AO80" s="6">
        <v>1</v>
      </c>
    </row>
    <row r="81" spans="20:41" ht="18.75">
      <c r="T81" s="190">
        <v>16</v>
      </c>
      <c r="U81" s="189" t="s">
        <v>198</v>
      </c>
      <c r="V81" s="154"/>
      <c r="W81" s="188"/>
      <c r="Y81" s="455">
        <v>0.75</v>
      </c>
      <c r="Z81" s="447" t="s">
        <v>420</v>
      </c>
      <c r="AA81" s="448"/>
      <c r="AB81" s="449"/>
      <c r="AC81" s="461"/>
      <c r="AD81" s="457" t="s">
        <v>421</v>
      </c>
      <c r="AE81" s="93"/>
      <c r="AF81" s="1"/>
      <c r="AG81" s="458"/>
      <c r="AH81" s="91"/>
      <c r="AI81" s="91"/>
      <c r="AJ81" s="91"/>
      <c r="AK81" s="91"/>
      <c r="AL81" s="91"/>
      <c r="AM81" s="185"/>
      <c r="AN81" s="8" t="s">
        <v>1</v>
      </c>
      <c r="AO81" s="6">
        <v>1</v>
      </c>
    </row>
    <row r="82" spans="20:41" ht="18.75">
      <c r="T82" s="190">
        <v>25</v>
      </c>
      <c r="U82" s="189" t="s">
        <v>188</v>
      </c>
      <c r="V82" s="154"/>
      <c r="W82" s="188"/>
      <c r="Y82" s="462">
        <v>2</v>
      </c>
      <c r="Z82" s="463" t="s">
        <v>422</v>
      </c>
      <c r="AA82" s="448"/>
      <c r="AB82" s="449"/>
      <c r="AC82" s="461"/>
      <c r="AD82" s="457"/>
      <c r="AE82" s="93"/>
      <c r="AF82" s="1"/>
      <c r="AG82" s="458"/>
      <c r="AH82" s="464" t="s">
        <v>423</v>
      </c>
      <c r="AI82" s="91"/>
      <c r="AJ82" s="91"/>
      <c r="AK82" s="91"/>
      <c r="AL82" s="91"/>
      <c r="AM82" s="185"/>
      <c r="AN82" s="8" t="s">
        <v>1</v>
      </c>
      <c r="AO82" s="6">
        <v>1</v>
      </c>
    </row>
    <row r="83" spans="20:41" ht="15.75">
      <c r="T83" s="183" t="str">
        <f>T77</f>
        <v>augmentez ou diminuez la valeur saisie</v>
      </c>
      <c r="U83" s="182">
        <f>U77</f>
        <v>0</v>
      </c>
      <c r="V83" s="154"/>
      <c r="W83" s="173"/>
      <c r="Y83" s="465" t="s">
        <v>424</v>
      </c>
      <c r="Z83" s="466"/>
      <c r="AA83" s="91"/>
      <c r="AB83" s="91"/>
      <c r="AC83" s="91"/>
      <c r="AD83" s="91"/>
      <c r="AE83" s="93"/>
      <c r="AF83" s="1"/>
      <c r="AG83" s="467" t="s">
        <v>425</v>
      </c>
      <c r="AH83" s="91" t="s">
        <v>426</v>
      </c>
      <c r="AI83" s="59"/>
      <c r="AJ83" s="59"/>
      <c r="AK83" s="59"/>
      <c r="AL83" s="59"/>
      <c r="AM83" s="93"/>
      <c r="AN83" s="8" t="s">
        <v>1</v>
      </c>
      <c r="AO83" s="6">
        <v>1</v>
      </c>
    </row>
    <row r="84" spans="20:41" ht="15.75">
      <c r="T84" s="175"/>
      <c r="U84" s="17"/>
      <c r="V84" s="174"/>
      <c r="W84" s="173"/>
      <c r="Y84" s="458"/>
      <c r="Z84" s="468" t="s">
        <v>427</v>
      </c>
      <c r="AA84" s="91"/>
      <c r="AB84" s="91"/>
      <c r="AC84" s="91"/>
      <c r="AD84" s="91"/>
      <c r="AE84" s="93"/>
      <c r="AF84" s="1"/>
      <c r="AG84" s="469" t="s">
        <v>428</v>
      </c>
      <c r="AH84" s="91"/>
      <c r="AI84" s="91"/>
      <c r="AJ84" s="91"/>
      <c r="AK84" s="91"/>
      <c r="AL84" s="91"/>
      <c r="AM84" s="185"/>
      <c r="AN84" s="8" t="s">
        <v>1</v>
      </c>
      <c r="AO84" s="6">
        <v>1</v>
      </c>
    </row>
    <row r="85" spans="20:41" ht="15.75">
      <c r="T85" s="175" t="s">
        <v>172</v>
      </c>
      <c r="U85" s="17"/>
      <c r="V85" s="174"/>
      <c r="W85" s="173"/>
      <c r="Y85" s="458"/>
      <c r="Z85" s="468"/>
      <c r="AA85" s="91"/>
      <c r="AB85" s="91"/>
      <c r="AC85" s="91"/>
      <c r="AD85" s="91"/>
      <c r="AE85" s="93"/>
      <c r="AF85" s="1"/>
      <c r="AG85" s="470" t="s">
        <v>429</v>
      </c>
      <c r="AH85" s="91"/>
      <c r="AI85" s="91"/>
      <c r="AJ85" s="91"/>
      <c r="AK85" s="91"/>
      <c r="AL85" s="91"/>
      <c r="AM85" s="185"/>
      <c r="AN85" s="8" t="s">
        <v>1</v>
      </c>
      <c r="AO85" s="6">
        <v>1</v>
      </c>
    </row>
    <row r="86" spans="20:41" ht="18.75">
      <c r="T86" s="172"/>
      <c r="U86" s="171"/>
      <c r="V86" s="154"/>
      <c r="W86" s="153"/>
      <c r="Y86" s="458"/>
      <c r="Z86" s="241" t="s">
        <v>306</v>
      </c>
      <c r="AA86" s="91"/>
      <c r="AB86" s="91"/>
      <c r="AC86" s="91"/>
      <c r="AD86" s="91"/>
      <c r="AE86" s="93"/>
      <c r="AF86" s="1"/>
      <c r="AG86" s="471" t="s">
        <v>430</v>
      </c>
      <c r="AH86" s="91"/>
      <c r="AI86" s="91"/>
      <c r="AJ86" s="91"/>
      <c r="AK86" s="91"/>
      <c r="AL86" s="91"/>
      <c r="AM86" s="185"/>
      <c r="AN86" s="8" t="s">
        <v>1</v>
      </c>
      <c r="AO86" s="6">
        <v>1</v>
      </c>
    </row>
    <row r="87" spans="20:41">
      <c r="T87" s="1847" t="s">
        <v>158</v>
      </c>
      <c r="U87" s="1848"/>
      <c r="V87" s="1848"/>
      <c r="W87" s="1849"/>
      <c r="Y87" s="458"/>
      <c r="Z87" s="91"/>
      <c r="AA87" s="91"/>
      <c r="AB87" s="91"/>
      <c r="AC87" s="91"/>
      <c r="AD87" s="91"/>
      <c r="AE87" s="93"/>
      <c r="AF87" s="1"/>
      <c r="AG87" s="471" t="s">
        <v>431</v>
      </c>
      <c r="AH87" s="91"/>
      <c r="AI87" s="91"/>
      <c r="AJ87" s="91"/>
      <c r="AK87" s="91"/>
      <c r="AL87" s="91"/>
      <c r="AM87" s="185"/>
      <c r="AN87" s="8" t="s">
        <v>1</v>
      </c>
      <c r="AO87" s="6">
        <v>1</v>
      </c>
    </row>
    <row r="88" spans="20:41">
      <c r="T88" s="1847"/>
      <c r="U88" s="1848"/>
      <c r="V88" s="1848"/>
      <c r="W88" s="1849"/>
      <c r="Y88" s="458"/>
      <c r="Z88" s="91"/>
      <c r="AA88" s="91"/>
      <c r="AB88" s="91"/>
      <c r="AC88" s="91"/>
      <c r="AD88" s="91"/>
      <c r="AE88" s="93"/>
      <c r="AF88" s="1"/>
      <c r="AG88" s="471" t="s">
        <v>432</v>
      </c>
      <c r="AH88" s="91"/>
      <c r="AI88" s="91"/>
      <c r="AJ88" s="91"/>
      <c r="AK88" s="91"/>
      <c r="AL88" s="91"/>
      <c r="AM88" s="185"/>
      <c r="AN88" s="8" t="s">
        <v>1</v>
      </c>
      <c r="AO88" s="6">
        <v>1</v>
      </c>
    </row>
    <row r="89" spans="20:41">
      <c r="T89" s="46"/>
      <c r="U89" s="45"/>
      <c r="V89" s="45"/>
      <c r="W89" s="22"/>
      <c r="Y89" s="458"/>
      <c r="Z89" s="91"/>
      <c r="AA89" s="91"/>
      <c r="AB89" s="91"/>
      <c r="AC89" s="91"/>
      <c r="AD89" s="91"/>
      <c r="AE89" s="93"/>
      <c r="AF89" s="1"/>
      <c r="AG89" s="471" t="s">
        <v>433</v>
      </c>
      <c r="AH89" s="91"/>
      <c r="AI89" s="59"/>
      <c r="AJ89" s="59"/>
      <c r="AK89" s="59"/>
      <c r="AL89" s="59"/>
      <c r="AM89" s="93"/>
      <c r="AN89" s="8" t="s">
        <v>1</v>
      </c>
      <c r="AO89" s="6">
        <v>1</v>
      </c>
    </row>
    <row r="90" spans="20:41" ht="15.75">
      <c r="T90" s="156" t="s">
        <v>147</v>
      </c>
      <c r="U90" s="155" t="s">
        <v>146</v>
      </c>
      <c r="V90" s="20"/>
      <c r="W90" s="19"/>
      <c r="Y90" s="458"/>
      <c r="Z90" s="91"/>
      <c r="AA90" s="91"/>
      <c r="AB90" s="91"/>
      <c r="AC90" s="91"/>
      <c r="AD90" s="91"/>
      <c r="AE90" s="93"/>
      <c r="AF90" s="1"/>
      <c r="AG90" s="472" t="s">
        <v>434</v>
      </c>
      <c r="AH90" s="59"/>
      <c r="AI90" s="59"/>
      <c r="AJ90" s="59"/>
      <c r="AK90" s="59"/>
      <c r="AL90" s="59"/>
      <c r="AM90" s="93"/>
      <c r="AN90" s="8" t="s">
        <v>1</v>
      </c>
      <c r="AO90" s="6">
        <v>1</v>
      </c>
    </row>
    <row r="91" spans="20:41">
      <c r="T91" s="21"/>
      <c r="U91" s="20"/>
      <c r="V91" s="154"/>
      <c r="W91" s="153"/>
      <c r="Y91" s="458"/>
      <c r="Z91" s="91"/>
      <c r="AA91" s="91"/>
      <c r="AB91" s="91"/>
      <c r="AC91" s="91"/>
      <c r="AD91" s="91"/>
      <c r="AE91" s="93"/>
      <c r="AF91" s="1"/>
      <c r="AG91" s="472" t="s">
        <v>435</v>
      </c>
      <c r="AH91" s="59"/>
      <c r="AI91" s="59"/>
      <c r="AJ91" s="59"/>
      <c r="AK91" s="59"/>
      <c r="AL91" s="59"/>
      <c r="AM91" s="93"/>
      <c r="AN91" s="8" t="s">
        <v>1</v>
      </c>
      <c r="AO91" s="6">
        <v>1</v>
      </c>
    </row>
    <row r="92" spans="20:41" ht="19.5" thickBot="1">
      <c r="T92" s="152" t="s">
        <v>141</v>
      </c>
      <c r="U92" s="151"/>
      <c r="V92" s="20"/>
      <c r="W92" s="19"/>
      <c r="Y92" s="458"/>
      <c r="Z92" s="59"/>
      <c r="AA92" s="59"/>
      <c r="AB92" s="59"/>
      <c r="AC92" s="91"/>
      <c r="AD92" s="59"/>
      <c r="AE92" s="93"/>
      <c r="AF92" s="1"/>
      <c r="AG92" s="110" t="s">
        <v>436</v>
      </c>
      <c r="AH92" s="59"/>
      <c r="AI92" s="59"/>
      <c r="AJ92" s="59"/>
      <c r="AK92" s="59"/>
      <c r="AL92" s="59"/>
      <c r="AM92" s="93"/>
      <c r="AN92" s="8" t="s">
        <v>1</v>
      </c>
      <c r="AO92" s="6">
        <v>1</v>
      </c>
    </row>
    <row r="93" spans="20:41" ht="15.75" thickTop="1">
      <c r="T93" s="1887" t="s">
        <v>139</v>
      </c>
      <c r="U93" s="1888"/>
      <c r="V93" s="1888"/>
      <c r="W93" s="1889"/>
      <c r="Y93" s="458"/>
      <c r="Z93" s="1880" t="s">
        <v>107</v>
      </c>
      <c r="AA93" s="1880"/>
      <c r="AB93" s="1883" t="s">
        <v>106</v>
      </c>
      <c r="AC93" s="1883"/>
      <c r="AD93" s="59"/>
      <c r="AE93" s="93"/>
      <c r="AF93" s="1"/>
      <c r="AG93" s="110" t="s">
        <v>437</v>
      </c>
      <c r="AH93" s="59"/>
      <c r="AI93" s="59"/>
      <c r="AJ93" s="59"/>
      <c r="AK93" s="59"/>
      <c r="AL93" s="59"/>
      <c r="AM93" s="93"/>
      <c r="AN93" s="8" t="s">
        <v>1</v>
      </c>
      <c r="AO93" s="6">
        <v>1</v>
      </c>
    </row>
    <row r="94" spans="20:41" ht="15.75">
      <c r="T94" s="1887"/>
      <c r="U94" s="1888"/>
      <c r="V94" s="1888"/>
      <c r="W94" s="1889"/>
      <c r="Y94" s="458"/>
      <c r="Z94" s="1890"/>
      <c r="AA94" s="1890"/>
      <c r="AB94" s="1891"/>
      <c r="AC94" s="1891"/>
      <c r="AD94" s="59"/>
      <c r="AE94" s="93"/>
      <c r="AF94" s="1"/>
      <c r="AG94" s="469" t="s">
        <v>438</v>
      </c>
      <c r="AH94" s="59"/>
      <c r="AI94" s="59"/>
      <c r="AJ94" s="59"/>
      <c r="AK94" s="59"/>
      <c r="AL94" s="59"/>
      <c r="AM94" s="93"/>
      <c r="AN94" s="8" t="s">
        <v>1</v>
      </c>
      <c r="AO94" s="6">
        <v>1</v>
      </c>
    </row>
    <row r="95" spans="20:41">
      <c r="T95" s="21"/>
      <c r="U95" s="20"/>
      <c r="V95" s="20"/>
      <c r="W95" s="19"/>
      <c r="Y95" s="458"/>
      <c r="Z95" s="1882"/>
      <c r="AA95" s="1882"/>
      <c r="AB95" s="1885"/>
      <c r="AC95" s="1885"/>
      <c r="AD95" s="59"/>
      <c r="AE95" s="93"/>
      <c r="AF95" s="1"/>
      <c r="AG95" s="110"/>
      <c r="AH95" s="59"/>
      <c r="AI95" s="59"/>
      <c r="AJ95" s="59"/>
      <c r="AK95" s="59"/>
      <c r="AL95" s="473" t="s">
        <v>439</v>
      </c>
      <c r="AM95" s="474" t="str">
        <f>IF(LEN(AG94) &lt;= AH77, LEN(AG94) &amp; " OK", LEN(AG94)-AH77&amp;" "&amp;"en trop")</f>
        <v>41 en trop</v>
      </c>
      <c r="AN95" s="8" t="s">
        <v>1</v>
      </c>
      <c r="AO95" s="6">
        <v>1</v>
      </c>
    </row>
    <row r="96" spans="20:41" ht="15.75">
      <c r="T96" s="46"/>
      <c r="U96" s="150" t="s">
        <v>135</v>
      </c>
      <c r="V96" s="149" t="s">
        <v>134</v>
      </c>
      <c r="W96" s="19"/>
      <c r="Y96" s="458"/>
      <c r="Z96" s="475" t="s">
        <v>103</v>
      </c>
      <c r="AA96" s="475" t="s">
        <v>102</v>
      </c>
      <c r="AB96" s="476" t="s">
        <v>101</v>
      </c>
      <c r="AC96" s="477" t="s">
        <v>100</v>
      </c>
      <c r="AD96" s="59"/>
      <c r="AE96" s="93"/>
      <c r="AF96" s="1"/>
      <c r="AG96" s="469" t="s">
        <v>16</v>
      </c>
      <c r="AH96" s="59"/>
      <c r="AI96" s="59"/>
      <c r="AJ96" s="59"/>
      <c r="AK96" s="59"/>
      <c r="AL96" s="59"/>
      <c r="AM96" s="93"/>
      <c r="AN96" s="8" t="s">
        <v>1</v>
      </c>
      <c r="AO96" s="6">
        <v>1</v>
      </c>
    </row>
    <row r="97" spans="20:41" ht="15.75">
      <c r="T97" s="46"/>
      <c r="U97" s="148" t="s">
        <v>129</v>
      </c>
      <c r="V97" s="147">
        <v>1</v>
      </c>
      <c r="W97" s="19"/>
      <c r="Y97" s="458"/>
      <c r="Z97" s="125">
        <v>0.25</v>
      </c>
      <c r="AA97" s="125">
        <v>0.5</v>
      </c>
      <c r="AB97" s="478" t="s">
        <v>440</v>
      </c>
      <c r="AC97" s="479"/>
      <c r="AD97" s="59"/>
      <c r="AE97" s="93"/>
      <c r="AF97" s="1"/>
      <c r="AG97" s="110"/>
      <c r="AH97" s="59"/>
      <c r="AI97" s="59"/>
      <c r="AJ97" s="59"/>
      <c r="AK97" s="59"/>
      <c r="AL97" s="480" t="s">
        <v>441</v>
      </c>
      <c r="AM97" s="474" t="str">
        <f>IF(LEN(AG96) &lt;= AH77, LEN(AG96) &amp; " OK", LEN(AG96)-AH77&amp;" "&amp;"en trop")</f>
        <v>64 en trop</v>
      </c>
      <c r="AN97" s="8" t="s">
        <v>1</v>
      </c>
      <c r="AO97" s="6">
        <v>1</v>
      </c>
    </row>
    <row r="98" spans="20:41" ht="15.75">
      <c r="T98" s="21" t="s">
        <v>127</v>
      </c>
      <c r="U98" s="20"/>
      <c r="V98" s="20"/>
      <c r="W98" s="19"/>
      <c r="Y98" s="458"/>
      <c r="Z98" s="481" t="s">
        <v>96</v>
      </c>
      <c r="AA98" s="482" t="s">
        <v>95</v>
      </c>
      <c r="AB98" s="476" t="s">
        <v>94</v>
      </c>
      <c r="AC98" s="483" t="s">
        <v>93</v>
      </c>
      <c r="AD98" s="59"/>
      <c r="AE98" s="93"/>
      <c r="AF98" s="1"/>
      <c r="AG98" s="110"/>
      <c r="AH98" s="59"/>
      <c r="AI98" s="59"/>
      <c r="AJ98" s="59"/>
      <c r="AK98" s="59"/>
      <c r="AL98" s="59"/>
      <c r="AM98" s="93"/>
      <c r="AN98" s="8" t="s">
        <v>1</v>
      </c>
      <c r="AO98" s="6">
        <v>1</v>
      </c>
    </row>
    <row r="99" spans="20:41" ht="15.75">
      <c r="T99" s="21" t="s">
        <v>125</v>
      </c>
      <c r="U99" s="20"/>
      <c r="V99" s="20"/>
      <c r="W99" s="19"/>
      <c r="Y99" s="458"/>
      <c r="Z99" s="125">
        <v>0.25</v>
      </c>
      <c r="AA99" s="125">
        <v>0.5</v>
      </c>
      <c r="AB99" s="478" t="s">
        <v>442</v>
      </c>
      <c r="AC99" s="479"/>
      <c r="AD99" s="59"/>
      <c r="AE99" s="93"/>
      <c r="AF99" s="15" t="s">
        <v>1</v>
      </c>
      <c r="AG99" s="411"/>
      <c r="AH99" s="412"/>
      <c r="AI99" s="413"/>
      <c r="AJ99" s="412"/>
      <c r="AK99" s="412"/>
      <c r="AL99" s="412"/>
      <c r="AM99" s="414"/>
      <c r="AN99" s="8" t="s">
        <v>1</v>
      </c>
      <c r="AO99" s="6">
        <v>1</v>
      </c>
    </row>
    <row r="100" spans="20:41">
      <c r="T100" s="21" t="s">
        <v>121</v>
      </c>
      <c r="U100" s="20"/>
      <c r="V100" s="20"/>
      <c r="W100" s="19"/>
      <c r="Y100" s="458"/>
      <c r="Z100" s="20" t="s">
        <v>91</v>
      </c>
      <c r="AA100" s="20" t="s">
        <v>90</v>
      </c>
      <c r="AB100" s="20"/>
      <c r="AC100" s="20"/>
      <c r="AD100" s="59"/>
      <c r="AE100" s="93"/>
      <c r="AF100" s="1"/>
      <c r="AG100" s="484"/>
      <c r="AH100" s="91"/>
      <c r="AI100" s="91"/>
      <c r="AJ100" s="91"/>
      <c r="AK100" s="91"/>
      <c r="AL100" s="91"/>
      <c r="AM100" s="185"/>
      <c r="AN100" s="8" t="s">
        <v>1</v>
      </c>
      <c r="AO100" s="6">
        <v>1</v>
      </c>
    </row>
    <row r="101" spans="20:41">
      <c r="T101" s="21" t="s">
        <v>120</v>
      </c>
      <c r="U101" s="20"/>
      <c r="V101" s="20"/>
      <c r="W101" s="19"/>
      <c r="Y101" s="458"/>
      <c r="Z101" s="20"/>
      <c r="AA101" s="20"/>
      <c r="AB101" s="20"/>
      <c r="AC101" s="20"/>
      <c r="AD101" s="91"/>
      <c r="AE101" s="185"/>
      <c r="AF101" s="1"/>
      <c r="AG101" s="467" t="s">
        <v>443</v>
      </c>
      <c r="AM101" s="38"/>
      <c r="AN101" s="8" t="s">
        <v>1</v>
      </c>
      <c r="AO101" s="6">
        <v>1</v>
      </c>
    </row>
    <row r="102" spans="20:41" ht="16.5" thickBot="1">
      <c r="T102" s="21"/>
      <c r="U102" s="20"/>
      <c r="V102" s="20"/>
      <c r="W102" s="19"/>
      <c r="Y102" s="273" t="s">
        <v>270</v>
      </c>
      <c r="Z102" s="272"/>
      <c r="AA102" s="174"/>
      <c r="AB102" s="174"/>
      <c r="AC102" s="91"/>
      <c r="AD102" s="59"/>
      <c r="AE102" s="93"/>
      <c r="AF102" s="1"/>
      <c r="AG102" s="485">
        <v>3.472222222222222E-3</v>
      </c>
      <c r="AH102" s="486" t="s">
        <v>444</v>
      </c>
      <c r="AI102" s="83"/>
      <c r="AJ102" s="487" t="s">
        <v>445</v>
      </c>
      <c r="AK102" s="488">
        <v>1.0416666666666666E-2</v>
      </c>
      <c r="AL102" s="487"/>
      <c r="AM102" s="353"/>
      <c r="AN102" s="8" t="s">
        <v>1</v>
      </c>
      <c r="AO102" s="6">
        <v>1</v>
      </c>
    </row>
    <row r="103" spans="20:41" ht="17.25" thickTop="1" thickBot="1">
      <c r="T103" s="145" t="s">
        <v>21</v>
      </c>
      <c r="U103" s="144" t="s">
        <v>18</v>
      </c>
      <c r="V103" s="143" t="s">
        <v>17</v>
      </c>
      <c r="W103" s="19"/>
      <c r="Y103" s="1892" t="s">
        <v>269</v>
      </c>
      <c r="Z103" s="1893"/>
      <c r="AA103" s="1893"/>
      <c r="AB103" s="1893"/>
      <c r="AC103" s="91"/>
      <c r="AD103" s="59"/>
      <c r="AE103" s="93"/>
      <c r="AF103" s="1"/>
      <c r="AG103" s="489" t="s">
        <v>58</v>
      </c>
      <c r="AH103" s="490">
        <v>2.0833333333333332E-2</v>
      </c>
      <c r="AI103" s="227"/>
      <c r="AJ103" s="491" t="s">
        <v>446</v>
      </c>
      <c r="AK103" s="492">
        <f>AG102+AK102+AH103</f>
        <v>3.4722222222222224E-2</v>
      </c>
      <c r="AL103" s="227"/>
      <c r="AM103" s="358"/>
      <c r="AN103" s="8" t="s">
        <v>1</v>
      </c>
      <c r="AO103" s="6">
        <v>1</v>
      </c>
    </row>
    <row r="104" spans="20:41" ht="15.75" thickTop="1">
      <c r="T104" s="142"/>
      <c r="U104" s="135"/>
      <c r="V104" s="1808" t="s">
        <v>117</v>
      </c>
      <c r="W104" s="19"/>
      <c r="Y104" s="1892"/>
      <c r="Z104" s="1893"/>
      <c r="AA104" s="1893"/>
      <c r="AB104" s="1893"/>
      <c r="AC104" s="91"/>
      <c r="AD104" s="59"/>
      <c r="AE104" s="93"/>
      <c r="AF104" s="1"/>
      <c r="AG104" s="458"/>
      <c r="AH104" s="91"/>
      <c r="AI104" s="91"/>
      <c r="AJ104" s="91"/>
      <c r="AK104" s="91"/>
      <c r="AL104" s="91"/>
      <c r="AM104" s="185"/>
      <c r="AN104" s="8" t="s">
        <v>1</v>
      </c>
      <c r="AO104" s="6">
        <v>1</v>
      </c>
    </row>
    <row r="105" spans="20:41" ht="23.25">
      <c r="T105" s="141" t="s">
        <v>116</v>
      </c>
      <c r="U105" s="140" t="s">
        <v>115</v>
      </c>
      <c r="V105" s="1809"/>
      <c r="W105" s="19"/>
      <c r="Y105" s="1892"/>
      <c r="Z105" s="1893"/>
      <c r="AA105" s="1893"/>
      <c r="AB105" s="1893"/>
      <c r="AC105" s="91"/>
      <c r="AD105" s="59"/>
      <c r="AE105" s="93"/>
      <c r="AF105" s="1"/>
      <c r="AG105" s="484"/>
      <c r="AH105" s="77" t="s">
        <v>52</v>
      </c>
      <c r="AI105" s="493" t="s">
        <v>48</v>
      </c>
      <c r="AJ105" s="494"/>
      <c r="AK105" s="77"/>
      <c r="AL105" s="77" t="s">
        <v>49</v>
      </c>
      <c r="AM105" s="76" t="s">
        <v>48</v>
      </c>
      <c r="AN105" s="8" t="s">
        <v>1</v>
      </c>
      <c r="AO105" s="6">
        <v>1</v>
      </c>
    </row>
    <row r="106" spans="20:41">
      <c r="T106" s="139">
        <v>20</v>
      </c>
      <c r="U106" s="138">
        <v>0.75</v>
      </c>
      <c r="V106" s="137" t="s">
        <v>112</v>
      </c>
      <c r="W106" s="19"/>
      <c r="Y106" s="1892"/>
      <c r="Z106" s="1893"/>
      <c r="AA106" s="1893"/>
      <c r="AB106" s="1893"/>
      <c r="AC106" s="91"/>
      <c r="AD106" s="59"/>
      <c r="AE106" s="93"/>
      <c r="AF106" s="1"/>
      <c r="AG106" s="458"/>
      <c r="AH106" s="91"/>
      <c r="AI106" s="91"/>
      <c r="AJ106" s="91"/>
      <c r="AK106" s="91"/>
      <c r="AL106" s="91"/>
      <c r="AM106" s="185"/>
      <c r="AN106" s="8" t="s">
        <v>1</v>
      </c>
      <c r="AO106" s="6">
        <v>1</v>
      </c>
    </row>
    <row r="107" spans="20:41" ht="16.5" thickBot="1">
      <c r="T107" s="46" t="s">
        <v>111</v>
      </c>
      <c r="U107" s="45"/>
      <c r="V107" s="45"/>
      <c r="W107" s="19"/>
      <c r="Y107" s="495" t="s">
        <v>447</v>
      </c>
      <c r="AE107" s="38"/>
      <c r="AF107" s="1"/>
      <c r="AG107" s="110"/>
      <c r="AH107" s="496" t="s">
        <v>448</v>
      </c>
      <c r="AI107" s="497"/>
      <c r="AJ107" s="497"/>
      <c r="AK107" s="497"/>
      <c r="AL107" s="97"/>
      <c r="AM107" s="93"/>
      <c r="AN107" s="8" t="s">
        <v>1</v>
      </c>
      <c r="AO107" s="6">
        <v>1</v>
      </c>
    </row>
    <row r="108" spans="20:41" ht="15.75" customHeight="1" thickTop="1">
      <c r="T108" s="46" t="s">
        <v>110</v>
      </c>
      <c r="U108" s="45"/>
      <c r="V108" s="45"/>
      <c r="W108" s="19"/>
      <c r="Y108" s="416" t="s">
        <v>324</v>
      </c>
      <c r="Z108" s="1828" t="s">
        <v>449</v>
      </c>
      <c r="AA108" s="1829"/>
      <c r="AB108" s="1829"/>
      <c r="AC108" s="1832" t="s">
        <v>116</v>
      </c>
      <c r="AD108" s="1834" t="s">
        <v>450</v>
      </c>
      <c r="AE108" s="1835"/>
      <c r="AF108" s="1"/>
      <c r="AG108" s="110"/>
      <c r="AH108" s="1870" t="s">
        <v>56</v>
      </c>
      <c r="AI108" s="1871"/>
      <c r="AJ108" s="1871"/>
      <c r="AK108" s="1871"/>
      <c r="AL108" s="1872"/>
      <c r="AM108" s="93"/>
      <c r="AN108" s="8" t="s">
        <v>1</v>
      </c>
      <c r="AO108" s="6">
        <v>1</v>
      </c>
    </row>
    <row r="109" spans="20:41" ht="15.75" thickBot="1">
      <c r="T109" s="136"/>
      <c r="U109" s="26"/>
      <c r="V109" s="26"/>
      <c r="W109" s="25"/>
      <c r="Y109" s="420" t="s">
        <v>314</v>
      </c>
      <c r="Z109" s="1830"/>
      <c r="AA109" s="1831"/>
      <c r="AB109" s="1831"/>
      <c r="AC109" s="1833"/>
      <c r="AD109" s="1836"/>
      <c r="AE109" s="1837"/>
      <c r="AF109" s="1"/>
      <c r="AG109" s="110"/>
      <c r="AH109" s="1873"/>
      <c r="AI109" s="1874"/>
      <c r="AJ109" s="1874"/>
      <c r="AK109" s="1874"/>
      <c r="AL109" s="1875"/>
      <c r="AM109" s="93"/>
      <c r="AN109" s="8" t="s">
        <v>1</v>
      </c>
      <c r="AO109" s="6">
        <v>1</v>
      </c>
    </row>
    <row r="110" spans="20:41" ht="20.25" thickTop="1" thickBot="1">
      <c r="T110" s="1879" t="s">
        <v>107</v>
      </c>
      <c r="U110" s="1880"/>
      <c r="V110" s="1883" t="s">
        <v>106</v>
      </c>
      <c r="W110" s="1884"/>
      <c r="Y110" s="422" t="s">
        <v>451</v>
      </c>
      <c r="Z110" s="498">
        <v>1.1100000000000001</v>
      </c>
      <c r="AA110" s="499" t="s">
        <v>452</v>
      </c>
      <c r="AB110" s="500" t="s">
        <v>453</v>
      </c>
      <c r="AC110" s="501">
        <v>20</v>
      </c>
      <c r="AD110" s="502">
        <v>0.88800000000000012</v>
      </c>
      <c r="AE110" s="503" t="s">
        <v>454</v>
      </c>
      <c r="AF110" s="1"/>
      <c r="AG110" s="110"/>
      <c r="AH110" s="1876"/>
      <c r="AI110" s="1877"/>
      <c r="AJ110" s="1877"/>
      <c r="AK110" s="1877"/>
      <c r="AL110" s="1878"/>
      <c r="AM110" s="93"/>
      <c r="AN110" s="8" t="s">
        <v>1</v>
      </c>
      <c r="AO110" s="6">
        <v>1</v>
      </c>
    </row>
    <row r="111" spans="20:41" ht="19.5" thickTop="1">
      <c r="T111" s="1881"/>
      <c r="U111" s="1882"/>
      <c r="V111" s="1885"/>
      <c r="W111" s="1886"/>
      <c r="Y111" s="422" t="s">
        <v>455</v>
      </c>
      <c r="Z111" s="504">
        <v>14.929499999999999</v>
      </c>
      <c r="AA111" s="499" t="s">
        <v>456</v>
      </c>
      <c r="AB111" s="500" t="s">
        <v>457</v>
      </c>
      <c r="AC111" s="501"/>
      <c r="AD111" s="505">
        <v>14.929499999999999</v>
      </c>
      <c r="AE111" s="506" t="s">
        <v>458</v>
      </c>
      <c r="AF111" s="1"/>
      <c r="AG111" s="110"/>
      <c r="AH111" s="507" t="str">
        <f>LEN(SUBSTITUTE(AH108," ",""))&amp;" caractères plus "&amp;(LEN(AH108)-LEN(SUBSTITUTE(AH108," ","")))&amp;" espaces = "&amp;LEN(AH108)</f>
        <v>178 caractères plus 38 espaces = 216</v>
      </c>
      <c r="AI111" s="508"/>
      <c r="AJ111" s="508"/>
      <c r="AK111" s="508"/>
      <c r="AL111" s="508"/>
      <c r="AM111" s="93"/>
      <c r="AN111" s="8" t="s">
        <v>1</v>
      </c>
      <c r="AO111" s="6">
        <v>1</v>
      </c>
    </row>
    <row r="112" spans="20:41" ht="18.75">
      <c r="T112" s="134" t="s">
        <v>103</v>
      </c>
      <c r="U112" s="133" t="s">
        <v>102</v>
      </c>
      <c r="V112" s="132" t="s">
        <v>101</v>
      </c>
      <c r="W112" s="131" t="s">
        <v>100</v>
      </c>
      <c r="Y112" s="422" t="s">
        <v>459</v>
      </c>
      <c r="Z112" s="498">
        <v>8.3249999999999993</v>
      </c>
      <c r="AA112" s="499" t="s">
        <v>460</v>
      </c>
      <c r="AB112" s="500" t="s">
        <v>461</v>
      </c>
      <c r="AC112" s="501"/>
      <c r="AD112" s="502">
        <v>8.3249999999999993</v>
      </c>
      <c r="AE112" s="503" t="s">
        <v>462</v>
      </c>
      <c r="AF112" s="1"/>
      <c r="AG112" s="484"/>
      <c r="AL112" s="91"/>
      <c r="AM112" s="185"/>
      <c r="AN112" s="8" t="s">
        <v>1</v>
      </c>
      <c r="AO112" s="6">
        <v>1</v>
      </c>
    </row>
    <row r="113" spans="20:41" ht="18.75">
      <c r="T113" s="126">
        <v>0.25</v>
      </c>
      <c r="U113" s="125">
        <v>0.5</v>
      </c>
      <c r="V113" s="124" t="s">
        <v>99</v>
      </c>
      <c r="W113" s="123"/>
      <c r="Y113" s="422" t="s">
        <v>463</v>
      </c>
      <c r="Z113" s="504">
        <v>16.649999999999999</v>
      </c>
      <c r="AA113" s="499" t="s">
        <v>464</v>
      </c>
      <c r="AB113" s="500" t="s">
        <v>465</v>
      </c>
      <c r="AC113" s="501"/>
      <c r="AD113" s="505">
        <v>16.649999999999999</v>
      </c>
      <c r="AE113" s="506" t="s">
        <v>464</v>
      </c>
      <c r="AF113" s="1"/>
      <c r="AG113" s="509" t="s">
        <v>466</v>
      </c>
      <c r="AH113" s="510" t="s">
        <v>467</v>
      </c>
      <c r="AI113" s="45"/>
      <c r="AJ113" s="91"/>
      <c r="AK113" s="91"/>
      <c r="AL113" s="91"/>
      <c r="AM113" s="185"/>
      <c r="AN113" s="8" t="s">
        <v>1</v>
      </c>
      <c r="AO113" s="6">
        <v>1</v>
      </c>
    </row>
    <row r="114" spans="20:41" ht="18.75">
      <c r="T114" s="21"/>
      <c r="U114" s="20"/>
      <c r="V114" s="20"/>
      <c r="W114" s="19"/>
      <c r="Y114" s="422" t="s">
        <v>468</v>
      </c>
      <c r="Z114" s="498">
        <v>3.8850000000000002</v>
      </c>
      <c r="AA114" s="499" t="s">
        <v>469</v>
      </c>
      <c r="AB114" s="500" t="s">
        <v>470</v>
      </c>
      <c r="AC114" s="501"/>
      <c r="AD114" s="502">
        <v>3.8850000000000002</v>
      </c>
      <c r="AE114" s="503" t="s">
        <v>471</v>
      </c>
      <c r="AF114" s="1"/>
      <c r="AG114" s="511" t="s">
        <v>34</v>
      </c>
      <c r="AH114" s="56" t="s">
        <v>33</v>
      </c>
      <c r="AI114" s="512"/>
      <c r="AJ114" s="91"/>
      <c r="AK114" s="91"/>
      <c r="AL114" s="91"/>
      <c r="AM114" s="185"/>
      <c r="AN114" s="8" t="s">
        <v>1</v>
      </c>
      <c r="AO114" s="6">
        <v>1</v>
      </c>
    </row>
    <row r="115" spans="20:41" ht="18.75">
      <c r="T115" s="130" t="s">
        <v>96</v>
      </c>
      <c r="U115" s="129" t="s">
        <v>95</v>
      </c>
      <c r="V115" s="128" t="s">
        <v>94</v>
      </c>
      <c r="W115" s="127" t="s">
        <v>93</v>
      </c>
      <c r="Y115" s="422" t="s">
        <v>472</v>
      </c>
      <c r="Z115" s="504">
        <v>0.13319999999999999</v>
      </c>
      <c r="AA115" s="499" t="s">
        <v>473</v>
      </c>
      <c r="AB115" s="500" t="s">
        <v>474</v>
      </c>
      <c r="AC115" s="501">
        <v>10</v>
      </c>
      <c r="AD115" s="505">
        <v>0.11987999999999999</v>
      </c>
      <c r="AE115" s="506" t="s">
        <v>475</v>
      </c>
      <c r="AF115" s="1"/>
      <c r="AG115" s="458" t="s">
        <v>476</v>
      </c>
      <c r="AH115" s="91"/>
      <c r="AI115" s="91"/>
      <c r="AJ115" s="91"/>
      <c r="AK115" s="91"/>
      <c r="AL115" s="91"/>
      <c r="AM115" s="185"/>
      <c r="AN115" s="8" t="s">
        <v>1</v>
      </c>
      <c r="AO115" s="6">
        <v>1</v>
      </c>
    </row>
    <row r="116" spans="20:41" ht="18.75">
      <c r="T116" s="126">
        <v>0.25</v>
      </c>
      <c r="U116" s="125">
        <v>0.5</v>
      </c>
      <c r="V116" s="124" t="s">
        <v>92</v>
      </c>
      <c r="W116" s="123"/>
      <c r="Y116" s="422" t="s">
        <v>308</v>
      </c>
      <c r="Z116" s="498">
        <v>16.649999999999999</v>
      </c>
      <c r="AA116" s="499" t="s">
        <v>464</v>
      </c>
      <c r="AB116" s="500" t="s">
        <v>477</v>
      </c>
      <c r="AC116" s="501"/>
      <c r="AD116" s="502">
        <v>16.649999999999999</v>
      </c>
      <c r="AE116" s="503" t="s">
        <v>478</v>
      </c>
      <c r="AF116" s="1"/>
      <c r="AG116" s="18" t="s">
        <v>479</v>
      </c>
      <c r="AH116" s="91"/>
      <c r="AI116" s="91"/>
      <c r="AJ116" s="91"/>
      <c r="AK116" s="91"/>
      <c r="AL116" s="91"/>
      <c r="AM116" s="185"/>
      <c r="AN116" s="8" t="s">
        <v>1</v>
      </c>
      <c r="AO116" s="6">
        <v>1</v>
      </c>
    </row>
    <row r="117" spans="20:41" ht="18.75">
      <c r="T117" s="21" t="s">
        <v>91</v>
      </c>
      <c r="U117" s="20" t="s">
        <v>90</v>
      </c>
      <c r="V117" s="20"/>
      <c r="W117" s="19"/>
      <c r="Y117" s="422" t="s">
        <v>422</v>
      </c>
      <c r="Z117" s="504">
        <v>8.3249999999999993</v>
      </c>
      <c r="AA117" s="499" t="s">
        <v>480</v>
      </c>
      <c r="AB117" s="500" t="s">
        <v>481</v>
      </c>
      <c r="AC117" s="501">
        <v>30</v>
      </c>
      <c r="AD117" s="505">
        <v>5.8274999999999997</v>
      </c>
      <c r="AE117" s="506" t="s">
        <v>482</v>
      </c>
      <c r="AF117" s="1"/>
      <c r="AG117" s="513" t="s">
        <v>483</v>
      </c>
      <c r="AH117" s="514"/>
      <c r="AI117" s="514"/>
      <c r="AJ117" s="514"/>
      <c r="AK117" s="514"/>
      <c r="AL117" s="514"/>
      <c r="AM117" s="515"/>
      <c r="AN117" s="8" t="s">
        <v>1</v>
      </c>
      <c r="AO117" s="6">
        <v>1</v>
      </c>
    </row>
    <row r="118" spans="20:41" ht="18.75">
      <c r="T118" s="122"/>
      <c r="U118" s="121"/>
      <c r="V118" s="121"/>
      <c r="W118" s="120"/>
      <c r="Y118" s="422" t="s">
        <v>484</v>
      </c>
      <c r="Z118" s="498">
        <v>6.2437499999999995</v>
      </c>
      <c r="AA118" s="499" t="s">
        <v>485</v>
      </c>
      <c r="AB118" s="500" t="s">
        <v>486</v>
      </c>
      <c r="AC118" s="501"/>
      <c r="AD118" s="502">
        <v>6.2437499999999995</v>
      </c>
      <c r="AE118" s="503" t="s">
        <v>487</v>
      </c>
      <c r="AF118" s="1"/>
      <c r="AG118" s="458"/>
      <c r="AH118" s="45" t="s">
        <v>488</v>
      </c>
      <c r="AI118" s="91"/>
      <c r="AJ118" s="91"/>
      <c r="AK118" s="91"/>
      <c r="AL118" s="91"/>
      <c r="AM118" s="185"/>
      <c r="AN118" s="8" t="s">
        <v>1</v>
      </c>
      <c r="AO118" s="6">
        <v>1</v>
      </c>
    </row>
    <row r="119" spans="20:41" ht="18.75">
      <c r="T119" s="1815" t="s">
        <v>87</v>
      </c>
      <c r="U119" s="1816"/>
      <c r="V119" s="1816"/>
      <c r="W119" s="1817"/>
      <c r="Y119" s="422" t="s">
        <v>489</v>
      </c>
      <c r="Z119" s="504">
        <v>0.111</v>
      </c>
      <c r="AA119" s="499" t="s">
        <v>490</v>
      </c>
      <c r="AB119" s="500" t="s">
        <v>491</v>
      </c>
      <c r="AC119" s="501"/>
      <c r="AD119" s="505">
        <v>0.111</v>
      </c>
      <c r="AE119" s="506" t="s">
        <v>492</v>
      </c>
      <c r="AF119" s="15" t="s">
        <v>1</v>
      </c>
      <c r="AG119" s="53" t="str">
        <f>IF(OR(AI119&lt;&gt;"", AJ119&lt;&gt;"", AK119&lt;&gt;"",AL119&lt;&gt;"", AM119&lt;&gt;""),"A", "►")</f>
        <v>►</v>
      </c>
      <c r="AH119" s="45" t="str">
        <f ca="1">_xlfn.FORMULATEXT(AG119)</f>
        <v>=SI(OU(AI119&lt;&gt;""; AJ119&lt;&gt;""; AK119&lt;&gt;"";AL119&lt;&gt;""; AM119&lt;&gt;"");"A"; "►")</v>
      </c>
      <c r="AI119" s="45"/>
      <c r="AJ119" s="26"/>
      <c r="AK119" s="91"/>
      <c r="AL119" s="91"/>
      <c r="AM119" s="185"/>
      <c r="AN119" s="8" t="s">
        <v>1</v>
      </c>
      <c r="AO119" s="6">
        <v>1</v>
      </c>
    </row>
    <row r="120" spans="20:41" ht="15.75">
      <c r="T120" s="110"/>
      <c r="U120" s="117" t="s">
        <v>86</v>
      </c>
      <c r="V120" s="119">
        <v>12</v>
      </c>
      <c r="W120" s="93"/>
      <c r="Y120" s="484"/>
      <c r="AE120" s="38"/>
      <c r="AG120" s="46"/>
      <c r="AH120" s="516" t="s">
        <v>493</v>
      </c>
      <c r="AI120" s="26"/>
      <c r="AJ120" s="26"/>
      <c r="AK120" s="91"/>
      <c r="AL120" s="91"/>
      <c r="AM120" s="185"/>
      <c r="AN120" s="8" t="s">
        <v>1</v>
      </c>
      <c r="AO120" s="6">
        <v>1</v>
      </c>
    </row>
    <row r="121" spans="20:41" ht="15.75">
      <c r="T121" s="110"/>
      <c r="U121" s="117" t="s">
        <v>83</v>
      </c>
      <c r="V121" s="114" t="s">
        <v>82</v>
      </c>
      <c r="W121" s="118">
        <f>V122*V124</f>
        <v>1875</v>
      </c>
      <c r="Y121" s="517" t="s">
        <v>265</v>
      </c>
      <c r="Z121" s="518"/>
      <c r="AA121" s="518"/>
      <c r="AB121" s="518"/>
      <c r="AC121" s="91"/>
      <c r="AD121" s="59"/>
      <c r="AE121" s="93"/>
      <c r="AG121" s="53" t="s">
        <v>11</v>
      </c>
      <c r="AH121" s="91" t="s">
        <v>1607</v>
      </c>
      <c r="AI121" s="91"/>
      <c r="AJ121" s="91"/>
      <c r="AK121" s="91"/>
      <c r="AL121" s="91"/>
      <c r="AM121" s="185"/>
      <c r="AN121" s="8" t="s">
        <v>1</v>
      </c>
      <c r="AO121" s="6">
        <v>1</v>
      </c>
    </row>
    <row r="122" spans="20:41" ht="15.75">
      <c r="T122" s="110"/>
      <c r="U122" s="117" t="s">
        <v>81</v>
      </c>
      <c r="V122" s="116">
        <v>1.5</v>
      </c>
      <c r="W122" s="93"/>
      <c r="Y122" s="517"/>
      <c r="Z122" s="518"/>
      <c r="AA122" s="518"/>
      <c r="AB122" s="518"/>
      <c r="AC122" s="91"/>
      <c r="AD122" s="59"/>
      <c r="AE122" s="93"/>
      <c r="AF122" t="s">
        <v>1</v>
      </c>
      <c r="AG122" s="458"/>
      <c r="AH122" s="519" t="s">
        <v>494</v>
      </c>
      <c r="AI122" s="91"/>
      <c r="AJ122" s="91"/>
      <c r="AK122" s="91"/>
      <c r="AL122" s="91"/>
      <c r="AM122" s="185"/>
      <c r="AN122" s="8" t="s">
        <v>1</v>
      </c>
      <c r="AO122" s="6">
        <v>1</v>
      </c>
    </row>
    <row r="123" spans="20:41" ht="18.75">
      <c r="T123" s="110"/>
      <c r="U123" s="115" t="s">
        <v>80</v>
      </c>
      <c r="V123" s="114" t="s">
        <v>79</v>
      </c>
      <c r="W123" s="93"/>
      <c r="Y123" s="110"/>
      <c r="Z123" s="91"/>
      <c r="AA123" s="520" t="s">
        <v>289</v>
      </c>
      <c r="AB123" s="521"/>
      <c r="AC123" s="1818" t="s">
        <v>269</v>
      </c>
      <c r="AD123" s="1819"/>
      <c r="AE123" s="93"/>
      <c r="AG123" s="522" t="s">
        <v>11</v>
      </c>
      <c r="AH123" s="523" t="s">
        <v>495</v>
      </c>
      <c r="AI123" s="91"/>
      <c r="AJ123" s="91"/>
      <c r="AK123" s="91"/>
      <c r="AL123" s="91"/>
      <c r="AM123" s="185"/>
      <c r="AN123" s="8" t="s">
        <v>1</v>
      </c>
      <c r="AO123" s="6">
        <v>1</v>
      </c>
    </row>
    <row r="124" spans="20:41" ht="15.75">
      <c r="T124" s="110"/>
      <c r="U124" s="113" t="s">
        <v>76</v>
      </c>
      <c r="V124" s="112">
        <v>1250</v>
      </c>
      <c r="W124" s="93"/>
      <c r="Y124" s="458"/>
      <c r="Z124" s="91"/>
      <c r="AA124" s="524" t="s">
        <v>286</v>
      </c>
      <c r="AB124" s="525" t="s">
        <v>496</v>
      </c>
      <c r="AC124" s="1818"/>
      <c r="AD124" s="1819"/>
      <c r="AE124" s="93"/>
      <c r="AG124" s="526" t="s">
        <v>12</v>
      </c>
      <c r="AH124" s="523" t="s">
        <v>497</v>
      </c>
      <c r="AI124" s="91"/>
      <c r="AJ124" s="91"/>
      <c r="AK124" s="91"/>
      <c r="AL124" s="91"/>
      <c r="AM124" s="185"/>
      <c r="AN124" s="8" t="s">
        <v>1</v>
      </c>
      <c r="AO124" s="6">
        <v>1</v>
      </c>
    </row>
    <row r="125" spans="20:41" ht="15.75">
      <c r="T125" s="110"/>
      <c r="U125" s="59"/>
      <c r="V125" s="1"/>
      <c r="W125" s="111" t="str">
        <f>INT(W121/V120) &amp; " " &amp; V123 &amp; " de " &amp; V120 &amp; " " &amp; V121 &amp; IF(MOD(W121,V120)&gt;0, " + 1 contenant de " &amp; TEXT(MOD(W121,V120), "0.00") &amp; " " &amp; V121, "")</f>
        <v>156 Barquettes de 12 tranches + 1 contenant de 3.00 tranches</v>
      </c>
      <c r="Y125" s="458"/>
      <c r="Z125" s="91"/>
      <c r="AA125" s="524" t="s">
        <v>284</v>
      </c>
      <c r="AB125" s="525" t="s">
        <v>498</v>
      </c>
      <c r="AC125" s="1818"/>
      <c r="AD125" s="1819"/>
      <c r="AE125" s="93"/>
      <c r="AG125" s="458"/>
      <c r="AH125" s="91"/>
      <c r="AI125" s="91"/>
      <c r="AJ125" s="91"/>
      <c r="AK125" s="91"/>
      <c r="AL125" s="91"/>
      <c r="AM125" s="185"/>
      <c r="AN125" s="8" t="s">
        <v>1</v>
      </c>
      <c r="AO125" s="6">
        <v>1</v>
      </c>
    </row>
    <row r="126" spans="20:41" ht="15.75">
      <c r="T126" s="110"/>
      <c r="U126" s="59"/>
      <c r="V126" s="59"/>
      <c r="W126" s="93"/>
      <c r="Y126" s="458"/>
      <c r="Z126" s="91"/>
      <c r="AA126" s="524" t="s">
        <v>282</v>
      </c>
      <c r="AB126" s="525" t="s">
        <v>499</v>
      </c>
      <c r="AC126" s="1818"/>
      <c r="AD126" s="1819"/>
      <c r="AE126" s="93"/>
      <c r="AG126" s="411"/>
      <c r="AH126" s="412"/>
      <c r="AI126" s="413"/>
      <c r="AJ126" s="412"/>
      <c r="AK126" s="412"/>
      <c r="AL126" s="412"/>
      <c r="AM126" s="414"/>
      <c r="AN126" s="8" t="s">
        <v>1</v>
      </c>
      <c r="AO126" s="6">
        <v>1</v>
      </c>
    </row>
    <row r="127" spans="20:41" ht="15.75">
      <c r="T127" s="109" t="s">
        <v>73</v>
      </c>
      <c r="U127" s="45"/>
      <c r="V127" s="45"/>
      <c r="W127" s="22"/>
      <c r="Y127" s="458"/>
      <c r="Z127" s="91"/>
      <c r="AA127" s="524" t="s">
        <v>277</v>
      </c>
      <c r="AB127" s="525" t="s">
        <v>276</v>
      </c>
      <c r="AC127" s="1818"/>
      <c r="AD127" s="1819"/>
      <c r="AE127" s="93"/>
      <c r="AG127" s="18"/>
      <c r="AH127" s="91"/>
      <c r="AI127" s="91"/>
      <c r="AJ127" s="91"/>
      <c r="AK127" s="91"/>
      <c r="AL127" s="91"/>
      <c r="AM127" s="185"/>
      <c r="AN127" s="8" t="s">
        <v>1</v>
      </c>
      <c r="AO127" s="6">
        <v>1</v>
      </c>
    </row>
    <row r="128" spans="20:41" ht="15.75">
      <c r="T128" s="109" t="s">
        <v>72</v>
      </c>
      <c r="U128" s="45"/>
      <c r="V128" s="45"/>
      <c r="W128" s="22"/>
      <c r="Y128" s="458"/>
      <c r="Z128" s="91"/>
      <c r="AA128" s="524" t="s">
        <v>500</v>
      </c>
      <c r="AB128" s="525" t="s">
        <v>281</v>
      </c>
      <c r="AC128" s="1818"/>
      <c r="AD128" s="1819"/>
      <c r="AE128" s="93"/>
      <c r="AG128" s="472" t="s">
        <v>1614</v>
      </c>
      <c r="AH128" s="91"/>
      <c r="AI128" s="91"/>
      <c r="AJ128" s="91"/>
      <c r="AK128" s="91"/>
      <c r="AL128" s="91"/>
      <c r="AM128" s="185"/>
      <c r="AN128" s="8" t="s">
        <v>1</v>
      </c>
      <c r="AO128" s="6">
        <v>1</v>
      </c>
    </row>
    <row r="129" spans="20:41" ht="19.5" thickBot="1">
      <c r="T129" s="1820" t="s">
        <v>71</v>
      </c>
      <c r="U129" s="1821"/>
      <c r="V129" s="1821"/>
      <c r="W129" s="1822"/>
      <c r="Y129" s="484"/>
      <c r="Z129" s="91"/>
      <c r="AA129" s="527" t="s">
        <v>501</v>
      </c>
      <c r="AB129" s="528"/>
      <c r="AC129" s="1818"/>
      <c r="AD129" s="1819"/>
      <c r="AE129" s="93"/>
      <c r="AG129" s="458"/>
      <c r="AH129" s="91"/>
      <c r="AI129" s="91"/>
      <c r="AJ129" s="91"/>
      <c r="AK129" s="529" t="s">
        <v>502</v>
      </c>
      <c r="AL129" s="91"/>
      <c r="AM129" s="185"/>
      <c r="AN129" s="8" t="s">
        <v>1</v>
      </c>
      <c r="AO129" s="6">
        <v>1</v>
      </c>
    </row>
    <row r="130" spans="20:41" ht="16.5" thickTop="1">
      <c r="T130" s="14"/>
      <c r="U130" s="45"/>
      <c r="V130" s="45"/>
      <c r="W130" s="22"/>
      <c r="Y130" s="1823" t="s">
        <v>323</v>
      </c>
      <c r="Z130" s="91"/>
      <c r="AA130" s="530" t="s">
        <v>503</v>
      </c>
      <c r="AB130" s="531"/>
      <c r="AC130" s="1818"/>
      <c r="AD130" s="1819"/>
      <c r="AE130" s="93"/>
      <c r="AG130" s="532"/>
      <c r="AH130" s="533"/>
      <c r="AI130" s="534" t="str">
        <f ca="1">IF(COUNTIF(AG135:AM135,"&lt;0.5")=0,"Aucune colonne masquée",COUNTIF(AG135:AM135,"&lt;0.5")&amp;" colonnes masquées : "&amp;(AG131&amp;AH131))</f>
        <v>Aucune colonne masquée</v>
      </c>
      <c r="AJ130" s="533"/>
      <c r="AK130" s="533"/>
      <c r="AL130" s="534"/>
      <c r="AM130" s="535"/>
      <c r="AN130" s="8" t="s">
        <v>1</v>
      </c>
      <c r="AO130" s="6">
        <v>1</v>
      </c>
    </row>
    <row r="131" spans="20:41" ht="15.75">
      <c r="T131" s="106" t="s">
        <v>68</v>
      </c>
      <c r="U131" s="105" t="s">
        <v>67</v>
      </c>
      <c r="V131" s="45"/>
      <c r="W131" s="22"/>
      <c r="Y131" s="1824"/>
      <c r="Z131" s="91"/>
      <c r="AA131" s="91"/>
      <c r="AB131" s="91"/>
      <c r="AC131" s="91"/>
      <c r="AD131" s="91"/>
      <c r="AE131" s="93"/>
      <c r="AG131" s="536" t="str">
        <f ca="1">IF(AG135&lt;0.5,AG134&amp;".","")&amp;IF(AH135&lt;0.5,AH134&amp;".","")&amp;IF(AI135&lt;0.5,AI134&amp;".","")&amp;IF(AJ135&lt;0.5,AJ134&amp;".","")</f>
        <v/>
      </c>
      <c r="AH131" s="537" t="str">
        <f ca="1">IF(AK135&lt;0.5,AK134&amp;".","")&amp;IF(AL135&lt;0.5,AL134&amp;".","")&amp;IF(AM135&lt;0.5,AM134&amp;".","")</f>
        <v/>
      </c>
      <c r="AI131" s="538"/>
      <c r="AJ131" s="538"/>
      <c r="AK131" s="538"/>
      <c r="AL131" s="539" t="str" cm="1">
        <f t="array" aca="1" ref="AL131" ca="1">IF(COUNTIF(AG135:AI135,"&lt;0.5") &gt; 0, TEXTEJOIN(".", TRUE, IF(AG135:AI135&lt;0.5, AG134:AI134, "")), "")</f>
        <v/>
      </c>
      <c r="AM131" s="540" t="str" cm="1">
        <f t="array" aca="1" ref="AM131" ca="1">IF(COUNTIF(AJ135:AM135,"&lt;0.5") &gt; 0, TEXTEJOIN(".", TRUE, IF(AJ135:AM135&lt;0.5, AJ134:AM134, "")), "")</f>
        <v/>
      </c>
      <c r="AN131" s="8" t="s">
        <v>1</v>
      </c>
      <c r="AO131" s="6">
        <v>1</v>
      </c>
    </row>
    <row r="132" spans="20:41" ht="16.5" thickBot="1">
      <c r="T132" s="103" t="s">
        <v>65</v>
      </c>
      <c r="U132" s="45"/>
      <c r="V132" s="45"/>
      <c r="W132" s="22"/>
      <c r="Y132" s="541" t="s">
        <v>504</v>
      </c>
      <c r="Z132" s="91"/>
      <c r="AA132" s="91"/>
      <c r="AB132" s="91"/>
      <c r="AC132" s="91"/>
      <c r="AD132" s="91"/>
      <c r="AE132" s="185"/>
      <c r="AG132" s="542"/>
      <c r="AH132" s="543"/>
      <c r="AI132" s="544" t="str">
        <f ca="1">IF(COUNTIF(AG135:AM135,"&lt;0.5")=0,"Aucune colonne masquée",COUNTIF(AG135:AM135,"&lt;0.5")&amp;" colonnes masquées : "&amp;AM131&amp;AL131)</f>
        <v>Aucune colonne masquée</v>
      </c>
      <c r="AJ132" s="543" t="s">
        <v>505</v>
      </c>
      <c r="AK132" s="545"/>
      <c r="AL132" s="546"/>
      <c r="AM132" s="547"/>
      <c r="AN132" s="8" t="s">
        <v>1</v>
      </c>
      <c r="AO132" s="6">
        <v>1</v>
      </c>
    </row>
    <row r="133" spans="20:41" ht="16.5" thickTop="1" thickBot="1">
      <c r="T133" s="14"/>
      <c r="U133" s="45"/>
      <c r="V133" s="45"/>
      <c r="W133" s="22"/>
      <c r="Y133" s="484"/>
      <c r="Z133" s="548" t="s">
        <v>506</v>
      </c>
      <c r="AA133" s="91"/>
      <c r="AB133" s="91"/>
      <c r="AC133" s="91"/>
      <c r="AD133" s="91"/>
      <c r="AE133" s="185"/>
      <c r="AG133" s="145" t="s">
        <v>22</v>
      </c>
      <c r="AH133" s="144" t="s">
        <v>21</v>
      </c>
      <c r="AI133" s="144" t="s">
        <v>20</v>
      </c>
      <c r="AJ133" s="144" t="s">
        <v>19</v>
      </c>
      <c r="AK133" s="144" t="s">
        <v>18</v>
      </c>
      <c r="AL133" s="144" t="s">
        <v>17</v>
      </c>
      <c r="AM133" s="549" t="s">
        <v>507</v>
      </c>
      <c r="AN133" s="8" t="s">
        <v>1</v>
      </c>
      <c r="AO133" s="6">
        <v>1</v>
      </c>
    </row>
    <row r="134" spans="20:41" ht="16.5" thickTop="1">
      <c r="T134" s="21" t="s">
        <v>57</v>
      </c>
      <c r="U134" s="20"/>
      <c r="V134" s="20"/>
      <c r="W134" s="19"/>
      <c r="Y134" s="134" t="s">
        <v>290</v>
      </c>
      <c r="Z134" s="133" t="s">
        <v>229</v>
      </c>
      <c r="AA134" s="220" t="s">
        <v>232</v>
      </c>
      <c r="AB134" s="129" t="s">
        <v>95</v>
      </c>
      <c r="AC134" s="133" t="s">
        <v>103</v>
      </c>
      <c r="AD134" s="133" t="s">
        <v>102</v>
      </c>
      <c r="AE134" s="550" t="s">
        <v>294</v>
      </c>
      <c r="AG134" s="551" t="str">
        <f t="shared" ref="AG134:AM134" si="4">SUBSTITUTE(ADDRESS(1,COLUMN(),4),"1","")</f>
        <v>AG</v>
      </c>
      <c r="AH134" s="552" t="str">
        <f t="shared" si="4"/>
        <v>AH</v>
      </c>
      <c r="AI134" s="349" t="str">
        <f t="shared" si="4"/>
        <v>AI</v>
      </c>
      <c r="AJ134" s="349" t="str">
        <f t="shared" si="4"/>
        <v>AJ</v>
      </c>
      <c r="AK134" s="349" t="str">
        <f t="shared" si="4"/>
        <v>AK</v>
      </c>
      <c r="AL134" s="349" t="str">
        <f t="shared" si="4"/>
        <v>AL</v>
      </c>
      <c r="AM134" s="553" t="str">
        <f t="shared" si="4"/>
        <v>AM</v>
      </c>
      <c r="AN134" s="8" t="s">
        <v>1</v>
      </c>
      <c r="AO134" s="6">
        <v>1</v>
      </c>
    </row>
    <row r="135" spans="20:41" ht="15.75" thickBot="1">
      <c r="T135" s="92">
        <v>12</v>
      </c>
      <c r="U135" s="20" t="s">
        <v>55</v>
      </c>
      <c r="V135" s="20"/>
      <c r="W135" s="19"/>
      <c r="Y135" s="554">
        <v>0.22500000000000001</v>
      </c>
      <c r="Z135" s="215">
        <v>0.01</v>
      </c>
      <c r="AA135" s="215">
        <v>1E-3</v>
      </c>
      <c r="AB135" s="216">
        <v>0.5</v>
      </c>
      <c r="AC135" s="218">
        <v>0.5</v>
      </c>
      <c r="AD135" s="217">
        <v>0.25</v>
      </c>
      <c r="AE135" s="555">
        <v>0.1</v>
      </c>
      <c r="AG135" s="556">
        <f t="shared" ref="AG135:AM135" ca="1" si="5">CELL("largeur",AG135)</f>
        <v>19</v>
      </c>
      <c r="AH135" s="163">
        <f t="shared" ca="1" si="5"/>
        <v>32</v>
      </c>
      <c r="AI135" s="163">
        <f t="shared" ca="1" si="5"/>
        <v>25</v>
      </c>
      <c r="AJ135" s="163">
        <f t="shared" ca="1" si="5"/>
        <v>16</v>
      </c>
      <c r="AK135" s="163">
        <f t="shared" ca="1" si="5"/>
        <v>12</v>
      </c>
      <c r="AL135" s="163">
        <f t="shared" ca="1" si="5"/>
        <v>22</v>
      </c>
      <c r="AM135" s="557">
        <f t="shared" ca="1" si="5"/>
        <v>24</v>
      </c>
      <c r="AN135" s="8" t="s">
        <v>1</v>
      </c>
      <c r="AO135" s="6">
        <v>1</v>
      </c>
    </row>
    <row r="136" spans="20:41" ht="15.75">
      <c r="T136" s="86">
        <f ca="1">CELL("largeur",T136)</f>
        <v>19</v>
      </c>
      <c r="U136" s="20" t="s">
        <v>53</v>
      </c>
      <c r="V136" s="20"/>
      <c r="W136" s="19"/>
      <c r="Y136" s="1825" t="s">
        <v>326</v>
      </c>
      <c r="Z136" s="558" t="s">
        <v>508</v>
      </c>
      <c r="AA136" s="17"/>
      <c r="AB136" s="17"/>
      <c r="AC136" s="439"/>
      <c r="AD136" s="91"/>
      <c r="AE136" s="93"/>
      <c r="AG136" s="458"/>
      <c r="AH136" s="91"/>
      <c r="AI136" s="91"/>
      <c r="AJ136" s="91"/>
      <c r="AK136" s="529" t="s">
        <v>502</v>
      </c>
      <c r="AL136" s="91"/>
      <c r="AM136" s="185"/>
      <c r="AN136" s="8" t="s">
        <v>1</v>
      </c>
      <c r="AO136" s="6">
        <v>1</v>
      </c>
    </row>
    <row r="137" spans="20:41" ht="15.75">
      <c r="T137" s="21" t="s">
        <v>50</v>
      </c>
      <c r="U137" s="20"/>
      <c r="V137" s="20"/>
      <c r="W137" s="19"/>
      <c r="Y137" s="1825"/>
      <c r="Z137" s="1826" t="s">
        <v>509</v>
      </c>
      <c r="AA137" s="1826"/>
      <c r="AB137" s="1826"/>
      <c r="AC137" s="1826"/>
      <c r="AD137" s="1826"/>
      <c r="AE137" s="1827"/>
      <c r="AG137" s="458"/>
      <c r="AH137" s="559"/>
      <c r="AI137" s="560"/>
      <c r="AJ137" s="559" t="s">
        <v>510</v>
      </c>
      <c r="AK137" s="561" t="s">
        <v>511</v>
      </c>
      <c r="AL137" s="562"/>
      <c r="AM137" s="185"/>
      <c r="AN137" s="8" t="s">
        <v>1</v>
      </c>
      <c r="AO137" s="6">
        <v>1</v>
      </c>
    </row>
    <row r="138" spans="20:41" ht="15.75">
      <c r="T138" s="21" t="s">
        <v>47</v>
      </c>
      <c r="U138" s="20"/>
      <c r="V138" s="20"/>
      <c r="W138" s="19"/>
      <c r="Y138" s="1825"/>
      <c r="Z138" s="1826"/>
      <c r="AA138" s="1826"/>
      <c r="AB138" s="1826"/>
      <c r="AC138" s="1826"/>
      <c r="AD138" s="1826"/>
      <c r="AE138" s="1827"/>
      <c r="AG138" s="458"/>
      <c r="AH138" s="559"/>
      <c r="AI138" s="560"/>
      <c r="AJ138" s="559" t="s">
        <v>512</v>
      </c>
      <c r="AK138" s="561" t="s">
        <v>513</v>
      </c>
      <c r="AL138" s="562"/>
      <c r="AM138" s="185"/>
      <c r="AN138" s="8" t="s">
        <v>1</v>
      </c>
      <c r="AO138" s="6">
        <v>1</v>
      </c>
    </row>
    <row r="139" spans="20:41" ht="15.75">
      <c r="T139" s="21" t="s">
        <v>42</v>
      </c>
      <c r="U139" s="26"/>
      <c r="V139" s="26"/>
      <c r="W139" s="25"/>
      <c r="Y139" s="1825"/>
      <c r="Z139" s="1826"/>
      <c r="AA139" s="1826"/>
      <c r="AB139" s="1826"/>
      <c r="AC139" s="1826"/>
      <c r="AD139" s="1826"/>
      <c r="AE139" s="1827"/>
      <c r="AG139" s="458" t="s">
        <v>1</v>
      </c>
      <c r="AH139" s="91"/>
      <c r="AI139" s="560"/>
      <c r="AJ139" s="559" t="str">
        <f ca="1">_xlfn.FORMULATEXT(AK139)</f>
        <v>=SI(NB.SI(AG135:AM135;"&lt;0.5")=0;"Aucune colonne masquée";NB.SI(AG135:AM135;"&lt;0.5")&amp;" "&amp;SI(NB.SI(AG135:AM135;"&lt;0.5")&gt;1;"colonnes masquées";"colonne masquée")&amp;" : "&amp;CONCATENER(SI(AG135&lt;0.5;AG134&amp;" ";"");SI(AH135&lt;0.5;AH134&amp;" ";"");SI(AI135&lt;0.5;AI134&amp;" ";"");SI(AJ135&lt;0.5;AJ134&amp;" ";"");SI(AK135&lt;0.5;AK134&amp;" ";"");SI(AL135&lt;0.5;AL134&amp;" ";"");SI(AM135&lt;0.5;AM134&amp;" ";"")))</v>
      </c>
      <c r="AK139" s="563" t="str">
        <f ca="1">IF(COUNTIF(AG135:AM135,"&lt;0.5")=0,"Aucune colonne masquée",COUNTIF(AG135:AM135,"&lt;0.5")&amp;" "&amp;IF(COUNTIF(AG135:AM135,"&lt;0.5")&gt;1,"colonnes masquées","colonne masquée")&amp;" : "&amp;CONCATENATE(IF(AG135&lt;0.5,AG134&amp;" ",""),IF(AH135&lt;0.5,AH134&amp;" ",""),IF(AI135&lt;0.5,AI134&amp;" ",""),IF(AJ135&lt;0.5,AJ134&amp;" ",""),IF(AK135&lt;0.5,AK134&amp;" ",""),IF(AL135&lt;0.5,AL134&amp;" ",""),IF(AM135&lt;0.5,AM134&amp;" ","")))</f>
        <v>Aucune colonne masquée</v>
      </c>
      <c r="AL139" s="562"/>
      <c r="AM139" s="185"/>
      <c r="AN139" s="8" t="s">
        <v>1</v>
      </c>
      <c r="AO139" s="6">
        <v>1</v>
      </c>
    </row>
    <row r="140" spans="20:41" ht="15.75">
      <c r="T140" s="66"/>
      <c r="U140" s="26"/>
      <c r="V140" s="26"/>
      <c r="W140" s="25"/>
      <c r="Y140" s="1825"/>
      <c r="Z140" s="17" t="s">
        <v>514</v>
      </c>
      <c r="AA140" s="17"/>
      <c r="AB140" s="17"/>
      <c r="AC140" s="17"/>
      <c r="AD140" s="91"/>
      <c r="AE140" s="93"/>
      <c r="AG140" s="458"/>
      <c r="AH140" s="559"/>
      <c r="AI140" s="560"/>
      <c r="AJ140" s="559" t="str">
        <f ca="1">_xlfn.FORMULATEXT(AK140)</f>
        <v>=NB.SI(AG135:AM135;"&gt;0.5")+1&amp;" "&amp;"Colonnes Visibles"</v>
      </c>
      <c r="AK140" s="563" t="str">
        <f ca="1">COUNTIF(AG135:AM135,"&gt;0.5")+1&amp;" "&amp;"Colonnes Visibles"</f>
        <v>8 Colonnes Visibles</v>
      </c>
      <c r="AL140" s="562"/>
      <c r="AM140" s="185"/>
      <c r="AN140" s="8" t="s">
        <v>1</v>
      </c>
      <c r="AO140" s="6">
        <v>1</v>
      </c>
    </row>
    <row r="141" spans="20:41" ht="15.75">
      <c r="T141" s="61" t="s">
        <v>12</v>
      </c>
      <c r="U141" s="45" t="s">
        <v>36</v>
      </c>
      <c r="V141" s="45"/>
      <c r="W141" s="25"/>
      <c r="Y141" s="1825"/>
      <c r="Z141" s="17" t="s">
        <v>515</v>
      </c>
      <c r="AA141" s="564"/>
      <c r="AB141" s="564"/>
      <c r="AC141" s="564"/>
      <c r="AD141" s="91"/>
      <c r="AE141" s="93"/>
      <c r="AG141" s="458"/>
      <c r="AH141" s="91"/>
      <c r="AI141" s="91"/>
      <c r="AJ141" s="91"/>
      <c r="AK141" s="91"/>
      <c r="AL141" s="91"/>
      <c r="AM141" s="185"/>
      <c r="AN141" s="8" t="s">
        <v>1</v>
      </c>
      <c r="AO141" s="6">
        <v>1</v>
      </c>
    </row>
    <row r="142" spans="20:41" ht="19.5" thickBot="1">
      <c r="T142" s="46"/>
      <c r="U142" s="45" t="s">
        <v>31</v>
      </c>
      <c r="V142" s="26"/>
      <c r="W142" s="25"/>
      <c r="Y142" s="411"/>
      <c r="Z142" s="412"/>
      <c r="AA142" s="413"/>
      <c r="AB142" s="412"/>
      <c r="AC142" s="412"/>
      <c r="AD142" s="412"/>
      <c r="AE142" s="414"/>
      <c r="AG142" s="565" t="s">
        <v>516</v>
      </c>
      <c r="AH142" s="566"/>
      <c r="AI142" s="566"/>
      <c r="AJ142" s="566"/>
      <c r="AK142" s="566"/>
      <c r="AL142" s="91"/>
      <c r="AM142" s="185"/>
      <c r="AN142" s="8" t="s">
        <v>1</v>
      </c>
      <c r="AO142" s="6">
        <v>1</v>
      </c>
    </row>
    <row r="143" spans="20:41" ht="19.5" thickTop="1">
      <c r="T143" s="46"/>
      <c r="U143" s="26"/>
      <c r="V143" s="26"/>
      <c r="W143" s="25"/>
      <c r="Y143" s="1854" t="s">
        <v>517</v>
      </c>
      <c r="Z143" s="1855" t="s">
        <v>518</v>
      </c>
      <c r="AA143" s="265" t="s">
        <v>260</v>
      </c>
      <c r="AB143" s="45"/>
      <c r="AC143" s="45"/>
      <c r="AD143" s="45"/>
      <c r="AE143" s="93"/>
      <c r="AG143" s="567" t="s">
        <v>519</v>
      </c>
      <c r="AH143" s="568"/>
      <c r="AI143" s="568"/>
      <c r="AJ143" s="568"/>
      <c r="AK143" s="568"/>
      <c r="AL143" s="569"/>
      <c r="AM143" s="570"/>
      <c r="AN143" s="8" t="s">
        <v>1</v>
      </c>
      <c r="AO143" s="6">
        <v>1</v>
      </c>
    </row>
    <row r="144" spans="20:41" ht="15.75">
      <c r="T144" s="24" t="s">
        <v>15</v>
      </c>
      <c r="U144" s="23"/>
      <c r="V144" s="26"/>
      <c r="W144" s="25"/>
      <c r="Y144" s="1854"/>
      <c r="Z144" s="1856"/>
      <c r="AA144" s="265" t="s">
        <v>256</v>
      </c>
      <c r="AB144" s="45"/>
      <c r="AC144" s="45"/>
      <c r="AD144" s="45"/>
      <c r="AE144" s="93"/>
      <c r="AG144" s="411"/>
      <c r="AH144" s="571" t="s">
        <v>520</v>
      </c>
      <c r="AI144" s="413"/>
      <c r="AJ144" s="412"/>
      <c r="AK144" s="412"/>
      <c r="AL144" s="412"/>
      <c r="AM144" s="414"/>
      <c r="AN144" s="8" t="s">
        <v>1</v>
      </c>
      <c r="AO144" s="6">
        <v>1</v>
      </c>
    </row>
    <row r="145" spans="20:41" ht="15.75">
      <c r="T145" s="37" t="s">
        <v>14</v>
      </c>
      <c r="U145" s="34"/>
      <c r="V145" s="26"/>
      <c r="W145" s="25"/>
      <c r="Y145" s="1854"/>
      <c r="Z145" s="572">
        <v>1</v>
      </c>
      <c r="AA145" s="59"/>
      <c r="AB145" s="45"/>
      <c r="AC145" s="45"/>
      <c r="AD145" s="45"/>
      <c r="AE145" s="93"/>
      <c r="AG145" s="458"/>
      <c r="AJ145" s="91"/>
      <c r="AK145" s="91"/>
      <c r="AL145" s="91"/>
      <c r="AM145" s="185"/>
      <c r="AN145" s="8" t="s">
        <v>1</v>
      </c>
      <c r="AO145" s="6">
        <v>1</v>
      </c>
    </row>
    <row r="146" spans="20:41" ht="15.75">
      <c r="T146" s="28" t="s">
        <v>11</v>
      </c>
      <c r="U146" s="34"/>
      <c r="V146" s="26"/>
      <c r="W146" s="25"/>
      <c r="Y146" s="1854"/>
      <c r="Z146" s="257">
        <v>2</v>
      </c>
      <c r="AA146" s="91"/>
      <c r="AB146" s="45"/>
      <c r="AC146" s="45"/>
      <c r="AD146" s="45"/>
      <c r="AE146" s="93"/>
      <c r="AG146" s="458"/>
      <c r="AH146" s="573">
        <v>149.92240344353021</v>
      </c>
      <c r="AI146" s="574">
        <v>8</v>
      </c>
      <c r="AJ146" s="91"/>
      <c r="AK146" s="59" t="s">
        <v>521</v>
      </c>
      <c r="AL146" s="91"/>
      <c r="AM146" s="185"/>
      <c r="AN146" s="8" t="s">
        <v>1</v>
      </c>
      <c r="AO146" s="6">
        <v>1</v>
      </c>
    </row>
    <row r="147" spans="20:41" ht="18.75">
      <c r="T147" s="24" t="s">
        <v>7</v>
      </c>
      <c r="U147" s="23"/>
      <c r="V147" s="26"/>
      <c r="W147" s="25"/>
      <c r="Y147" s="1854"/>
      <c r="Z147" s="575" t="s">
        <v>255</v>
      </c>
      <c r="AA147" s="264"/>
      <c r="AB147" s="45"/>
      <c r="AC147" s="45"/>
      <c r="AD147" s="45"/>
      <c r="AE147" s="93"/>
      <c r="AG147" s="458"/>
      <c r="AH147" s="576">
        <v>1.28</v>
      </c>
      <c r="AI147" s="577">
        <v>7</v>
      </c>
      <c r="AJ147" s="91"/>
      <c r="AK147" s="59" t="s">
        <v>522</v>
      </c>
      <c r="AL147" s="91"/>
      <c r="AM147" s="185"/>
      <c r="AN147" s="8" t="s">
        <v>1</v>
      </c>
      <c r="AO147" s="6">
        <v>1</v>
      </c>
    </row>
    <row r="148" spans="20:41" ht="18.75">
      <c r="T148" s="24" t="s">
        <v>5</v>
      </c>
      <c r="U148" s="23"/>
      <c r="V148" s="26"/>
      <c r="W148" s="25"/>
      <c r="Y148" s="1854"/>
      <c r="Z148" s="578" t="s">
        <v>254</v>
      </c>
      <c r="AA148" s="263"/>
      <c r="AB148" s="45"/>
      <c r="AC148" s="45"/>
      <c r="AD148" s="45"/>
      <c r="AE148" s="93"/>
      <c r="AG148" s="458"/>
      <c r="AH148" s="579">
        <v>3</v>
      </c>
      <c r="AI148" s="580">
        <v>0.38194444444444442</v>
      </c>
      <c r="AJ148" s="91"/>
      <c r="AK148" s="581" t="s">
        <v>523</v>
      </c>
      <c r="AL148" s="582" t="s">
        <v>524</v>
      </c>
      <c r="AM148" s="583" t="s">
        <v>525</v>
      </c>
      <c r="AN148" s="8" t="s">
        <v>1</v>
      </c>
      <c r="AO148" s="6">
        <v>1</v>
      </c>
    </row>
    <row r="149" spans="20:41" ht="18.75">
      <c r="T149" s="24" t="s">
        <v>4</v>
      </c>
      <c r="U149" s="23"/>
      <c r="V149" s="20"/>
      <c r="W149" s="22"/>
      <c r="Y149" s="1854"/>
      <c r="Z149" s="578" t="s">
        <v>250</v>
      </c>
      <c r="AA149" s="263"/>
      <c r="AB149" s="45"/>
      <c r="AC149" s="45"/>
      <c r="AD149" s="45"/>
      <c r="AE149" s="93"/>
      <c r="AG149" s="21"/>
      <c r="AH149" s="584">
        <v>2</v>
      </c>
      <c r="AI149" s="585">
        <v>6</v>
      </c>
      <c r="AJ149" s="91"/>
      <c r="AK149" s="586" t="s">
        <v>526</v>
      </c>
      <c r="AL149" s="587" t="s">
        <v>527</v>
      </c>
      <c r="AM149" s="588" t="s">
        <v>528</v>
      </c>
      <c r="AN149" s="8" t="s">
        <v>1</v>
      </c>
      <c r="AO149" s="6">
        <v>1</v>
      </c>
    </row>
    <row r="150" spans="20:41" ht="18.75">
      <c r="T150" s="21"/>
      <c r="U150" s="20"/>
      <c r="V150" s="20"/>
      <c r="W150" s="19"/>
      <c r="Y150" s="1854"/>
      <c r="Z150" s="578" t="s">
        <v>249</v>
      </c>
      <c r="AA150" s="263"/>
      <c r="AB150" s="45"/>
      <c r="AC150" s="45"/>
      <c r="AD150" s="45"/>
      <c r="AE150" s="93"/>
      <c r="AG150" s="18"/>
      <c r="AH150" s="589">
        <v>2</v>
      </c>
      <c r="AI150" s="590">
        <f>ROW()</f>
        <v>150</v>
      </c>
      <c r="AJ150" s="91"/>
      <c r="AM150" s="38"/>
      <c r="AN150" s="8" t="s">
        <v>1</v>
      </c>
      <c r="AO150" s="6">
        <v>1</v>
      </c>
    </row>
    <row r="151" spans="20:41" ht="18.75">
      <c r="T151" s="18" t="s">
        <v>3</v>
      </c>
      <c r="U151" s="17"/>
      <c r="V151" s="17"/>
      <c r="W151" s="16"/>
      <c r="Y151" s="1854"/>
      <c r="Z151" s="578" t="s">
        <v>248</v>
      </c>
      <c r="AA151" s="263"/>
      <c r="AB151" s="45"/>
      <c r="AC151" s="45"/>
      <c r="AD151" s="45"/>
      <c r="AE151" s="93"/>
      <c r="AG151" s="484"/>
      <c r="AH151" s="591">
        <v>5</v>
      </c>
      <c r="AI151" s="592"/>
      <c r="AJ151" s="91"/>
      <c r="AK151" s="593" t="s">
        <v>529</v>
      </c>
      <c r="AL151" s="594" t="s">
        <v>530</v>
      </c>
      <c r="AM151" s="595" t="s">
        <v>531</v>
      </c>
      <c r="AN151" s="8" t="s">
        <v>1</v>
      </c>
      <c r="AO151" s="6">
        <v>1</v>
      </c>
    </row>
    <row r="152" spans="20:41" ht="18.75">
      <c r="T152" s="18" t="s">
        <v>2</v>
      </c>
      <c r="U152" s="17"/>
      <c r="V152" s="17"/>
      <c r="W152" s="16"/>
      <c r="Y152" s="1854"/>
      <c r="Z152" s="578" t="s">
        <v>244</v>
      </c>
      <c r="AA152" s="243"/>
      <c r="AB152" s="45"/>
      <c r="AC152" s="45"/>
      <c r="AD152" s="45"/>
      <c r="AE152" s="93"/>
      <c r="AG152" s="46"/>
      <c r="AH152" s="596">
        <v>12</v>
      </c>
      <c r="AI152" s="597">
        <f>ROW()</f>
        <v>152</v>
      </c>
      <c r="AJ152" s="91"/>
      <c r="AK152" s="598" t="s">
        <v>532</v>
      </c>
      <c r="AL152" s="599" t="s">
        <v>533</v>
      </c>
      <c r="AM152" s="600" t="s">
        <v>534</v>
      </c>
      <c r="AN152" s="8" t="s">
        <v>1</v>
      </c>
      <c r="AO152" s="6">
        <v>1</v>
      </c>
    </row>
    <row r="153" spans="20:41" ht="15.75">
      <c r="T153" s="14"/>
      <c r="W153" s="13"/>
      <c r="Y153" s="1854"/>
      <c r="Z153" s="601" t="s">
        <v>535</v>
      </c>
      <c r="AA153" s="59"/>
      <c r="AB153" s="91"/>
      <c r="AC153" s="91"/>
      <c r="AD153" s="91"/>
      <c r="AE153" s="93"/>
      <c r="AF153" s="15" t="s">
        <v>1</v>
      </c>
      <c r="AG153" s="46"/>
      <c r="AH153" s="2"/>
      <c r="AI153" s="2"/>
      <c r="AJ153" s="91"/>
      <c r="AM153" s="38"/>
      <c r="AN153" s="8" t="s">
        <v>1</v>
      </c>
      <c r="AO153" s="6">
        <v>1</v>
      </c>
    </row>
    <row r="154" spans="20:41" ht="16.5" thickBot="1">
      <c r="T154" s="12">
        <v>19</v>
      </c>
      <c r="U154" s="11">
        <v>18</v>
      </c>
      <c r="V154" s="11">
        <v>25</v>
      </c>
      <c r="W154" s="10">
        <v>16</v>
      </c>
      <c r="Y154" s="1854"/>
      <c r="Z154" s="601" t="s">
        <v>536</v>
      </c>
      <c r="AA154" s="59"/>
      <c r="AB154" s="91"/>
      <c r="AC154" s="91"/>
      <c r="AD154" s="91"/>
      <c r="AE154" s="93"/>
      <c r="AF154" s="15" t="s">
        <v>1</v>
      </c>
      <c r="AG154" s="46"/>
      <c r="AH154" s="602" t="s">
        <v>537</v>
      </c>
      <c r="AI154" s="602" t="s">
        <v>538</v>
      </c>
      <c r="AJ154" s="91"/>
      <c r="AK154" s="603" t="s">
        <v>539</v>
      </c>
      <c r="AL154" s="604" t="s">
        <v>540</v>
      </c>
      <c r="AM154" s="605" t="s">
        <v>541</v>
      </c>
      <c r="AN154" s="8" t="s">
        <v>1</v>
      </c>
      <c r="AO154" s="6">
        <v>1</v>
      </c>
    </row>
    <row r="155" spans="20:41" ht="15.75">
      <c r="T155" s="9">
        <f ca="1">CELL("largeur",T155)</f>
        <v>19</v>
      </c>
      <c r="U155" s="9">
        <f ca="1">CELL("largeur",U155)</f>
        <v>18</v>
      </c>
      <c r="V155" s="9">
        <f ca="1">CELL("largeur",V155)</f>
        <v>25</v>
      </c>
      <c r="W155" s="9">
        <f ca="1">CELL("largeur",W155)</f>
        <v>16</v>
      </c>
      <c r="Y155" s="458"/>
      <c r="Z155" s="91"/>
      <c r="AA155" s="91"/>
      <c r="AB155" s="91"/>
      <c r="AC155" s="91"/>
      <c r="AD155" s="59"/>
      <c r="AE155" s="93"/>
      <c r="AG155" s="46"/>
      <c r="AH155" s="602" t="s">
        <v>542</v>
      </c>
      <c r="AI155" s="602" t="s">
        <v>543</v>
      </c>
      <c r="AJ155" s="91"/>
      <c r="AK155" s="606" t="s">
        <v>544</v>
      </c>
      <c r="AL155" s="607" t="s">
        <v>545</v>
      </c>
      <c r="AM155" s="608" t="s">
        <v>546</v>
      </c>
      <c r="AN155" s="8" t="s">
        <v>1</v>
      </c>
      <c r="AO155" s="6">
        <v>1</v>
      </c>
    </row>
    <row r="156" spans="20:41" ht="16.5" thickBot="1">
      <c r="Y156" s="458"/>
      <c r="Z156" s="91"/>
      <c r="AA156" s="91"/>
      <c r="AB156" s="91"/>
      <c r="AC156" s="91"/>
      <c r="AD156" s="59"/>
      <c r="AE156" s="93"/>
      <c r="AG156" s="46"/>
      <c r="AH156" s="602" t="s">
        <v>547</v>
      </c>
      <c r="AI156" s="602" t="s">
        <v>548</v>
      </c>
      <c r="AJ156" s="91"/>
      <c r="AK156" s="91"/>
      <c r="AL156" s="91"/>
      <c r="AM156" s="185"/>
      <c r="AN156" s="8" t="s">
        <v>1</v>
      </c>
      <c r="AO156" s="6">
        <v>1</v>
      </c>
    </row>
    <row r="157" spans="20:41" ht="15.75">
      <c r="T157" s="1857" t="s">
        <v>549</v>
      </c>
      <c r="U157" s="1858"/>
      <c r="V157" s="1858"/>
      <c r="W157" s="1859"/>
      <c r="Y157" s="458"/>
      <c r="Z157" s="91"/>
      <c r="AA157" s="91"/>
      <c r="AB157" s="91"/>
      <c r="AC157" s="91"/>
      <c r="AD157" s="59"/>
      <c r="AE157" s="93"/>
      <c r="AG157" s="438"/>
      <c r="AH157" s="602" t="s">
        <v>550</v>
      </c>
      <c r="AI157" s="602" t="s">
        <v>551</v>
      </c>
      <c r="AJ157" s="91"/>
      <c r="AK157" s="609" t="s">
        <v>552</v>
      </c>
      <c r="AL157" s="610" t="s">
        <v>553</v>
      </c>
      <c r="AM157" s="185"/>
      <c r="AN157" s="8" t="s">
        <v>1</v>
      </c>
      <c r="AO157" s="6">
        <v>1</v>
      </c>
    </row>
    <row r="158" spans="20:41" ht="15.75">
      <c r="T158" s="46"/>
      <c r="U158" s="113" t="s">
        <v>76</v>
      </c>
      <c r="V158" s="611">
        <v>1250</v>
      </c>
      <c r="W158" s="22"/>
      <c r="Y158" s="458"/>
      <c r="Z158" s="91"/>
      <c r="AA158" s="91"/>
      <c r="AB158" s="91"/>
      <c r="AC158" s="91"/>
      <c r="AD158" s="59"/>
      <c r="AE158" s="93"/>
      <c r="AG158" s="438"/>
      <c r="AH158" s="602" t="s">
        <v>554</v>
      </c>
      <c r="AI158" s="602" t="s">
        <v>555</v>
      </c>
      <c r="AJ158" s="91"/>
      <c r="AK158" s="91"/>
      <c r="AL158" s="91"/>
      <c r="AM158" s="185"/>
      <c r="AN158" s="8" t="s">
        <v>1</v>
      </c>
      <c r="AO158" s="6">
        <v>1</v>
      </c>
    </row>
    <row r="159" spans="20:41" ht="15.75">
      <c r="T159" s="46"/>
      <c r="U159" s="117" t="s">
        <v>86</v>
      </c>
      <c r="V159" s="612">
        <v>12</v>
      </c>
      <c r="W159" s="22" t="str">
        <f>V161</f>
        <v>tranches</v>
      </c>
      <c r="Y159" s="458"/>
      <c r="Z159" s="91"/>
      <c r="AA159" s="91"/>
      <c r="AB159" s="91"/>
      <c r="AC159" s="91"/>
      <c r="AD159" s="59"/>
      <c r="AE159" s="93"/>
      <c r="AG159" s="438"/>
      <c r="AH159" s="602" t="s">
        <v>556</v>
      </c>
      <c r="AI159" s="592">
        <v>1</v>
      </c>
      <c r="AJ159" s="91"/>
      <c r="AK159" s="91" t="s">
        <v>557</v>
      </c>
      <c r="AL159" s="91"/>
      <c r="AM159" s="185"/>
      <c r="AN159" s="8" t="s">
        <v>1</v>
      </c>
      <c r="AO159" s="6">
        <v>1</v>
      </c>
    </row>
    <row r="160" spans="20:41" ht="15.75">
      <c r="T160" s="46"/>
      <c r="U160" s="117" t="s">
        <v>558</v>
      </c>
      <c r="V160" s="613">
        <v>1.5</v>
      </c>
      <c r="W160" s="22" t="str">
        <f>V161</f>
        <v>tranches</v>
      </c>
      <c r="Y160" s="458"/>
      <c r="Z160" s="91"/>
      <c r="AA160" s="91"/>
      <c r="AB160" s="91"/>
      <c r="AC160" s="91"/>
      <c r="AD160" s="59"/>
      <c r="AE160" s="93"/>
      <c r="AG160" s="438"/>
      <c r="AH160" s="602" t="s">
        <v>559</v>
      </c>
      <c r="AI160" s="602" t="s">
        <v>560</v>
      </c>
      <c r="AJ160" s="614" t="s">
        <v>561</v>
      </c>
      <c r="AK160" s="615" t="s">
        <v>562</v>
      </c>
      <c r="AL160" s="91"/>
      <c r="AM160" s="185" t="s">
        <v>1</v>
      </c>
      <c r="AN160" s="8" t="s">
        <v>1</v>
      </c>
      <c r="AO160" s="6">
        <v>1</v>
      </c>
    </row>
    <row r="161" spans="20:41" ht="15.75">
      <c r="T161" s="46"/>
      <c r="U161" s="117" t="s">
        <v>83</v>
      </c>
      <c r="V161" s="616" t="s">
        <v>82</v>
      </c>
      <c r="W161" s="118">
        <f>V160*V158</f>
        <v>1875</v>
      </c>
      <c r="Y161" s="458"/>
      <c r="Z161" s="91"/>
      <c r="AA161" s="91"/>
      <c r="AB161" s="91"/>
      <c r="AC161" s="91"/>
      <c r="AD161" s="59"/>
      <c r="AE161" s="93"/>
      <c r="AG161" s="458"/>
      <c r="AH161" s="91"/>
      <c r="AI161" s="91"/>
      <c r="AJ161" s="91"/>
      <c r="AK161" s="91"/>
      <c r="AL161" s="91"/>
      <c r="AM161" s="185"/>
      <c r="AN161" s="8" t="s">
        <v>1</v>
      </c>
      <c r="AO161" s="6">
        <v>1</v>
      </c>
    </row>
    <row r="162" spans="20:41" ht="15.75">
      <c r="T162" s="46"/>
      <c r="U162" s="117" t="s">
        <v>563</v>
      </c>
      <c r="V162" s="616" t="s">
        <v>79</v>
      </c>
      <c r="W162" s="22"/>
      <c r="Y162" s="458"/>
      <c r="Z162" s="91"/>
      <c r="AA162" s="91"/>
      <c r="AB162" s="91"/>
      <c r="AC162" s="91"/>
      <c r="AD162" s="59"/>
      <c r="AE162" s="93"/>
      <c r="AG162" s="458"/>
      <c r="AH162" s="91"/>
      <c r="AI162" s="91"/>
      <c r="AJ162" s="91"/>
      <c r="AK162" s="91"/>
      <c r="AL162" s="91"/>
      <c r="AM162" s="185"/>
      <c r="AN162" s="8" t="s">
        <v>1</v>
      </c>
      <c r="AO162" s="6">
        <v>1</v>
      </c>
    </row>
    <row r="163" spans="20:41" ht="15.75">
      <c r="T163" s="46"/>
      <c r="U163" s="45"/>
      <c r="W163" s="22"/>
      <c r="Y163" s="458"/>
      <c r="Z163" s="91"/>
      <c r="AA163" s="91"/>
      <c r="AB163" s="91"/>
      <c r="AC163" s="91"/>
      <c r="AD163" s="59"/>
      <c r="AE163" s="93"/>
      <c r="AG163" s="458"/>
      <c r="AH163" s="617" t="s">
        <v>564</v>
      </c>
      <c r="AI163" s="91"/>
      <c r="AJ163" s="91"/>
      <c r="AK163" s="91"/>
      <c r="AL163" s="91"/>
      <c r="AM163" s="185"/>
      <c r="AN163" s="8" t="s">
        <v>1</v>
      </c>
      <c r="AO163" s="6">
        <v>1</v>
      </c>
    </row>
    <row r="164" spans="20:41" ht="15.75">
      <c r="T164" s="46"/>
      <c r="U164" s="45"/>
      <c r="V164" s="618"/>
      <c r="W164" s="111" t="str">
        <f>INT(W161/V159) &amp; " " &amp; V162 &amp; " de " &amp; V159 &amp; " " &amp; V161 &amp; IF(MOD(W161,V159)&gt;0, " + 1 contenant de " &amp; TEXT(MOD(W161,V159), "0.00") &amp; " " &amp; V161, "")</f>
        <v>156 Barquettes de 12 tranches + 1 contenant de 3.00 tranches</v>
      </c>
      <c r="Y164" s="458"/>
      <c r="Z164" s="91"/>
      <c r="AA164" s="91"/>
      <c r="AB164" s="91"/>
      <c r="AC164" s="91"/>
      <c r="AD164" s="59"/>
      <c r="AE164" s="93"/>
      <c r="AG164" s="458"/>
      <c r="AH164" s="619" t="s">
        <v>565</v>
      </c>
      <c r="AI164" s="91"/>
      <c r="AJ164" s="91"/>
      <c r="AK164" s="91"/>
      <c r="AL164" s="91"/>
      <c r="AM164" s="185"/>
      <c r="AN164" s="8" t="s">
        <v>1</v>
      </c>
      <c r="AO164" s="6">
        <v>1</v>
      </c>
    </row>
    <row r="165" spans="20:41" ht="16.5" thickBot="1">
      <c r="T165" s="620" t="s">
        <v>80</v>
      </c>
      <c r="U165" s="621"/>
      <c r="V165" s="622"/>
      <c r="W165" s="623"/>
      <c r="Y165" s="458"/>
      <c r="Z165" s="91"/>
      <c r="AA165" s="91"/>
      <c r="AB165" s="91"/>
      <c r="AC165" s="91"/>
      <c r="AD165" s="59"/>
      <c r="AE165" s="93"/>
      <c r="AG165" s="458"/>
      <c r="AH165" s="619" t="s">
        <v>566</v>
      </c>
      <c r="AI165" s="91"/>
      <c r="AJ165" s="91"/>
      <c r="AK165" s="91"/>
      <c r="AL165" s="91"/>
      <c r="AM165" s="185"/>
      <c r="AN165" s="8" t="s">
        <v>1</v>
      </c>
      <c r="AO165" s="6">
        <v>1</v>
      </c>
    </row>
    <row r="166" spans="20:41" ht="15.75">
      <c r="Y166" s="458"/>
      <c r="Z166" s="91"/>
      <c r="AA166" s="91"/>
      <c r="AB166" s="91"/>
      <c r="AC166" s="91"/>
      <c r="AD166" s="59"/>
      <c r="AE166" s="93"/>
      <c r="AG166" s="458"/>
      <c r="AH166" s="624" t="s">
        <v>567</v>
      </c>
      <c r="AI166" s="91"/>
      <c r="AJ166" s="91"/>
      <c r="AK166" s="91"/>
      <c r="AL166" s="91"/>
      <c r="AM166" s="185"/>
      <c r="AN166" s="8" t="s">
        <v>1</v>
      </c>
      <c r="AO166" s="6">
        <v>1</v>
      </c>
    </row>
    <row r="167" spans="20:41" ht="15.75">
      <c r="Y167" s="458"/>
      <c r="Z167" s="91"/>
      <c r="AA167" s="91"/>
      <c r="AB167" s="91"/>
      <c r="AC167" s="91"/>
      <c r="AD167" s="59"/>
      <c r="AE167" s="93"/>
      <c r="AG167" s="458"/>
      <c r="AH167" s="625" t="s">
        <v>568</v>
      </c>
      <c r="AI167" s="91"/>
      <c r="AJ167" s="91"/>
      <c r="AK167" s="91"/>
      <c r="AL167" s="91"/>
      <c r="AM167" s="185"/>
      <c r="AN167" s="8" t="s">
        <v>1</v>
      </c>
      <c r="AO167" s="6">
        <v>1</v>
      </c>
    </row>
    <row r="168" spans="20:41">
      <c r="Y168" s="458"/>
      <c r="Z168" s="91"/>
      <c r="AA168" s="91"/>
      <c r="AB168" s="91"/>
      <c r="AC168" s="91"/>
      <c r="AD168" s="59"/>
      <c r="AE168" s="93"/>
      <c r="AG168" s="458"/>
      <c r="AM168" s="185"/>
      <c r="AN168" s="8" t="s">
        <v>1</v>
      </c>
      <c r="AO168" s="6">
        <v>1</v>
      </c>
    </row>
    <row r="169" spans="20:41" ht="15.75">
      <c r="Y169" s="411"/>
      <c r="Z169" s="412"/>
      <c r="AA169" s="413"/>
      <c r="AB169" s="412"/>
      <c r="AC169" s="412"/>
      <c r="AD169" s="412"/>
      <c r="AE169" s="414"/>
      <c r="AG169" s="411"/>
      <c r="AH169" s="571" t="s">
        <v>569</v>
      </c>
      <c r="AI169" s="413"/>
      <c r="AJ169" s="412"/>
      <c r="AK169" s="412"/>
      <c r="AL169" s="412"/>
      <c r="AM169" s="414"/>
      <c r="AN169" s="8" t="s">
        <v>1</v>
      </c>
      <c r="AO169" s="6">
        <v>1</v>
      </c>
    </row>
    <row r="170" spans="20:41" ht="16.5" thickBot="1">
      <c r="Y170" s="110"/>
      <c r="Z170" s="59"/>
      <c r="AA170" s="59"/>
      <c r="AB170" s="154"/>
      <c r="AC170" s="91"/>
      <c r="AD170" s="59"/>
      <c r="AE170" s="93"/>
      <c r="AG170" s="438"/>
      <c r="AH170" s="591"/>
      <c r="AI170" s="439"/>
      <c r="AJ170" s="91"/>
      <c r="AK170" s="91"/>
      <c r="AL170" s="91"/>
      <c r="AM170" s="185"/>
      <c r="AN170" s="8" t="s">
        <v>1</v>
      </c>
      <c r="AO170" s="6">
        <v>1</v>
      </c>
    </row>
    <row r="171" spans="20:41" ht="16.5" thickTop="1">
      <c r="Y171" s="110"/>
      <c r="Z171" s="626" t="s">
        <v>134</v>
      </c>
      <c r="AA171" s="310" t="s">
        <v>135</v>
      </c>
      <c r="AB171" s="59"/>
      <c r="AC171" s="91"/>
      <c r="AD171" s="59"/>
      <c r="AE171" s="93"/>
      <c r="AG171" s="438"/>
      <c r="AH171" s="627" t="s">
        <v>570</v>
      </c>
      <c r="AI171" s="45"/>
      <c r="AJ171" s="45"/>
      <c r="AK171" s="45"/>
      <c r="AL171" s="91"/>
      <c r="AM171" s="185"/>
      <c r="AN171" s="8" t="s">
        <v>1</v>
      </c>
      <c r="AO171" s="6">
        <v>1</v>
      </c>
    </row>
    <row r="172" spans="20:41" ht="15.75">
      <c r="Y172" s="110"/>
      <c r="Z172" s="628" t="s">
        <v>129</v>
      </c>
      <c r="AA172" s="147">
        <v>1</v>
      </c>
      <c r="AB172" s="59"/>
      <c r="AC172" s="91"/>
      <c r="AD172" s="59"/>
      <c r="AE172" s="93"/>
      <c r="AG172" s="14"/>
      <c r="AH172" s="629" t="s">
        <v>335</v>
      </c>
      <c r="AI172" s="45" t="s">
        <v>571</v>
      </c>
      <c r="AJ172" s="45"/>
      <c r="AK172" s="45"/>
      <c r="AL172" s="91"/>
      <c r="AM172" s="185"/>
      <c r="AN172" s="8" t="s">
        <v>1</v>
      </c>
      <c r="AO172" s="6">
        <v>1</v>
      </c>
    </row>
    <row r="173" spans="20:41" ht="15.75">
      <c r="Y173" s="110"/>
      <c r="Z173" s="155" t="s">
        <v>127</v>
      </c>
      <c r="AA173" s="91"/>
      <c r="AB173" s="91"/>
      <c r="AC173" s="91"/>
      <c r="AD173" s="59"/>
      <c r="AE173" s="93"/>
      <c r="AG173" s="438"/>
      <c r="AH173" s="630" t="str">
        <f>IF(COLUMN()-COLUMN(AH173)+1&lt;=26, CHAR(64+COLUMN()-COLUMN(AH173)+1), CHAR(64+INT((COLUMN()-COLUMN(AH173))/26))&amp;CHAR(64+MOD(COLUMN()-COLUMN(AH173)-1,26)+1))</f>
        <v>A</v>
      </c>
      <c r="AI173" s="45"/>
      <c r="AJ173" s="45"/>
      <c r="AK173" s="45"/>
      <c r="AL173" s="91"/>
      <c r="AM173" s="185"/>
      <c r="AN173" s="8" t="s">
        <v>1</v>
      </c>
      <c r="AO173" s="6">
        <v>1</v>
      </c>
    </row>
    <row r="174" spans="20:41" ht="15.75">
      <c r="Y174" s="110"/>
      <c r="Z174" s="155" t="s">
        <v>125</v>
      </c>
      <c r="AA174" s="91"/>
      <c r="AB174" s="91"/>
      <c r="AC174" s="91"/>
      <c r="AD174" s="59"/>
      <c r="AE174" s="93"/>
      <c r="AG174" s="438"/>
      <c r="AH174" s="631" t="s">
        <v>572</v>
      </c>
      <c r="AI174" s="45"/>
      <c r="AJ174" s="45"/>
      <c r="AK174" s="45"/>
      <c r="AL174" s="91"/>
      <c r="AM174" s="185"/>
      <c r="AN174" s="8" t="s">
        <v>1</v>
      </c>
      <c r="AO174" s="6">
        <v>1</v>
      </c>
    </row>
    <row r="175" spans="20:41" ht="16.5" thickBot="1">
      <c r="Y175" s="110"/>
      <c r="Z175" s="155" t="s">
        <v>121</v>
      </c>
      <c r="AA175" s="91"/>
      <c r="AB175" s="91"/>
      <c r="AC175" s="91"/>
      <c r="AD175" s="59"/>
      <c r="AE175" s="93"/>
      <c r="AG175" s="458"/>
      <c r="AH175" s="91"/>
      <c r="AI175" s="91"/>
      <c r="AJ175" s="91"/>
      <c r="AK175" s="91"/>
      <c r="AL175" s="91"/>
      <c r="AM175" s="185"/>
      <c r="AN175" s="8" t="s">
        <v>1</v>
      </c>
      <c r="AO175" s="6">
        <v>1</v>
      </c>
    </row>
    <row r="176" spans="20:41" ht="18.75">
      <c r="Y176" s="110"/>
      <c r="Z176" s="155" t="s">
        <v>120</v>
      </c>
      <c r="AA176" s="91"/>
      <c r="AB176" s="91"/>
      <c r="AC176" s="91"/>
      <c r="AD176" s="59"/>
      <c r="AE176" s="93"/>
      <c r="AG176" s="632" t="s">
        <v>215</v>
      </c>
      <c r="AH176" s="1860" t="s">
        <v>573</v>
      </c>
      <c r="AI176" s="1860"/>
      <c r="AJ176" s="1860"/>
      <c r="AK176" s="1860"/>
      <c r="AL176" s="1860"/>
      <c r="AM176" s="1861"/>
      <c r="AN176" s="8" t="s">
        <v>1</v>
      </c>
      <c r="AO176" s="6">
        <v>1</v>
      </c>
    </row>
    <row r="177" spans="25:41" ht="18.75">
      <c r="Y177" s="244"/>
      <c r="Z177" s="243"/>
      <c r="AA177" s="154"/>
      <c r="AB177" s="154"/>
      <c r="AC177" s="91"/>
      <c r="AD177" s="59"/>
      <c r="AE177" s="93"/>
      <c r="AG177" s="1862" t="s">
        <v>574</v>
      </c>
      <c r="AH177" s="1863"/>
      <c r="AI177" s="1863"/>
      <c r="AJ177" s="1863"/>
      <c r="AK177" s="1863"/>
      <c r="AL177" s="1863"/>
      <c r="AM177" s="1864"/>
      <c r="AN177" s="8" t="s">
        <v>1</v>
      </c>
      <c r="AO177" s="6">
        <v>1</v>
      </c>
    </row>
    <row r="178" spans="25:41" ht="16.5" thickBot="1">
      <c r="Y178" s="411"/>
      <c r="Z178" s="412"/>
      <c r="AA178" s="413"/>
      <c r="AB178" s="412"/>
      <c r="AC178" s="412"/>
      <c r="AD178" s="412"/>
      <c r="AE178" s="414"/>
      <c r="AG178" s="633"/>
      <c r="AH178" s="634" t="s">
        <v>575</v>
      </c>
      <c r="AI178" s="635" t="s">
        <v>576</v>
      </c>
      <c r="AJ178" s="636" t="s">
        <v>577</v>
      </c>
      <c r="AK178" s="637" t="s">
        <v>578</v>
      </c>
      <c r="AL178" s="91"/>
      <c r="AM178" s="638" t="s">
        <v>579</v>
      </c>
      <c r="AN178" s="8" t="s">
        <v>1</v>
      </c>
      <c r="AO178" s="6">
        <v>1</v>
      </c>
    </row>
    <row r="179" spans="25:41" ht="17.25" thickTop="1" thickBot="1">
      <c r="Y179" s="1865" t="s">
        <v>580</v>
      </c>
      <c r="Z179" s="91"/>
      <c r="AA179" s="91"/>
      <c r="AB179" s="91"/>
      <c r="AC179" s="91"/>
      <c r="AD179" s="91"/>
      <c r="AE179" s="93"/>
      <c r="AG179" s="633"/>
      <c r="AH179" s="639" t="s">
        <v>581</v>
      </c>
      <c r="AI179" s="640">
        <f>LEN(AH179) - LEN(SUBSTITUTE(AH179, " ", "")) + 1</f>
        <v>45</v>
      </c>
      <c r="AJ179" s="640">
        <f>LEN(AH179)</f>
        <v>263</v>
      </c>
      <c r="AK179" s="300">
        <v>70</v>
      </c>
      <c r="AM179" s="641" t="str">
        <f>TEXT(ROUND(LEN(AH179)/AK179, 1), "0.0") &amp; " lignes"</f>
        <v>3.8 lignes</v>
      </c>
      <c r="AN179" s="8" t="s">
        <v>1</v>
      </c>
      <c r="AO179" s="6">
        <v>1</v>
      </c>
    </row>
    <row r="180" spans="25:41" ht="16.5" customHeight="1" thickTop="1">
      <c r="Y180" s="1865"/>
      <c r="Z180" s="642" t="s">
        <v>240</v>
      </c>
      <c r="AA180" s="642"/>
      <c r="AB180" s="154"/>
      <c r="AC180" s="91"/>
      <c r="AD180" s="59"/>
      <c r="AE180" s="93"/>
      <c r="AG180" s="633"/>
      <c r="AH180" s="1866" t="str">
        <f>AH179</f>
        <v>Épluchez l’ail et les oignons. Coupez-les en petits morceaux. Égouttez les champignons. Dans votre Cookeo, faites roussir la viande et les lardons avec le morceau de beurre sur le mode « dorer » / 3 min (préchauffage inclus), en remuant avec une cuillère en bois.</v>
      </c>
      <c r="AI180" s="1866"/>
      <c r="AJ180" s="1866"/>
      <c r="AK180" s="1866"/>
      <c r="AL180" s="1866"/>
      <c r="AM180" s="1867"/>
      <c r="AN180" s="8" t="s">
        <v>1</v>
      </c>
      <c r="AO180" s="6">
        <v>1</v>
      </c>
    </row>
    <row r="181" spans="25:41" ht="15.75">
      <c r="Y181" s="1865"/>
      <c r="Z181" s="643" t="s">
        <v>193</v>
      </c>
      <c r="AA181" s="642"/>
      <c r="AB181" s="154"/>
      <c r="AC181" s="91"/>
      <c r="AD181" s="59"/>
      <c r="AE181" s="93"/>
      <c r="AG181" s="633"/>
      <c r="AH181" s="1866"/>
      <c r="AI181" s="1866"/>
      <c r="AJ181" s="1866"/>
      <c r="AK181" s="1866"/>
      <c r="AL181" s="1866"/>
      <c r="AM181" s="1867"/>
      <c r="AN181" s="8" t="s">
        <v>1</v>
      </c>
      <c r="AO181" s="6">
        <v>1</v>
      </c>
    </row>
    <row r="182" spans="25:41" ht="15.75">
      <c r="Y182" s="1865"/>
      <c r="Z182" s="644">
        <v>1</v>
      </c>
      <c r="AA182" s="645" t="s">
        <v>582</v>
      </c>
      <c r="AB182" s="154"/>
      <c r="AC182" s="91"/>
      <c r="AD182" s="59"/>
      <c r="AE182" s="93"/>
      <c r="AG182" s="633"/>
      <c r="AH182" s="1866"/>
      <c r="AI182" s="1866"/>
      <c r="AJ182" s="1866"/>
      <c r="AK182" s="1866"/>
      <c r="AL182" s="1866"/>
      <c r="AM182" s="1867"/>
      <c r="AN182" s="8" t="s">
        <v>1</v>
      </c>
      <c r="AO182" s="6">
        <v>1</v>
      </c>
    </row>
    <row r="183" spans="25:41" ht="15.75">
      <c r="Y183" s="1865"/>
      <c r="Z183" s="644">
        <v>3</v>
      </c>
      <c r="AA183" s="645" t="s">
        <v>583</v>
      </c>
      <c r="AB183" s="154"/>
      <c r="AC183" s="91"/>
      <c r="AD183" s="59"/>
      <c r="AE183" s="93"/>
      <c r="AG183" s="633"/>
      <c r="AH183" s="1866"/>
      <c r="AI183" s="1866"/>
      <c r="AJ183" s="1866"/>
      <c r="AK183" s="1866"/>
      <c r="AL183" s="1866"/>
      <c r="AM183" s="1867"/>
      <c r="AN183" s="8" t="s">
        <v>1</v>
      </c>
      <c r="AO183" s="6">
        <v>1</v>
      </c>
    </row>
    <row r="184" spans="25:41" ht="15.75">
      <c r="Y184" s="1865"/>
      <c r="Z184" s="644">
        <v>1</v>
      </c>
      <c r="AA184" s="645" t="s">
        <v>584</v>
      </c>
      <c r="AB184" s="154"/>
      <c r="AC184" s="91"/>
      <c r="AD184" s="59"/>
      <c r="AE184" s="93"/>
      <c r="AG184" s="633"/>
      <c r="AH184" s="646"/>
      <c r="AJ184" s="647" t="s">
        <v>585</v>
      </c>
      <c r="AK184" s="182" t="str">
        <f>AK179&amp;" caractères"</f>
        <v>70 caractères</v>
      </c>
      <c r="AM184" s="648" t="str">
        <f>AM179</f>
        <v>3.8 lignes</v>
      </c>
      <c r="AN184" s="8" t="s">
        <v>1</v>
      </c>
      <c r="AO184" s="6">
        <v>1</v>
      </c>
    </row>
    <row r="185" spans="25:41" ht="15.75">
      <c r="Y185" s="1865"/>
      <c r="Z185" s="644">
        <v>10</v>
      </c>
      <c r="AA185" s="645" t="s">
        <v>198</v>
      </c>
      <c r="AB185" s="154"/>
      <c r="AC185" s="91"/>
      <c r="AD185" s="59"/>
      <c r="AE185" s="93"/>
      <c r="AG185" s="633"/>
      <c r="AH185" s="649" t="s">
        <v>586</v>
      </c>
      <c r="AI185" s="650"/>
      <c r="AJ185" s="184"/>
      <c r="AK185" s="184"/>
      <c r="AL185" s="184"/>
      <c r="AM185" s="191"/>
      <c r="AN185" s="8" t="s">
        <v>1</v>
      </c>
      <c r="AO185" s="6">
        <v>1</v>
      </c>
    </row>
    <row r="186" spans="25:41" ht="15.75">
      <c r="Y186" s="1865"/>
      <c r="Z186" s="651">
        <v>3</v>
      </c>
      <c r="AA186" s="645" t="s">
        <v>241</v>
      </c>
      <c r="AB186" s="154"/>
      <c r="AC186" s="91"/>
      <c r="AD186" s="59"/>
      <c r="AE186" s="93"/>
      <c r="AG186" s="652" t="str">
        <f t="shared" ref="AG186:AG191" si="6">LEN(AI186)&amp;" car."</f>
        <v>72 car.</v>
      </c>
      <c r="AH186" s="653" t="s">
        <v>587</v>
      </c>
      <c r="AI186" s="1868" t="str">
        <f>LEFT(AH179,FIND(" ",AH179&amp;" ",AK179)-1) &amp; ".."</f>
        <v>Épluchez l’ail et les oignons. Coupez-les en petits morceaux. Égouttez..</v>
      </c>
      <c r="AJ186" s="1868"/>
      <c r="AK186" s="1868"/>
      <c r="AL186" s="1868"/>
      <c r="AM186" s="1869"/>
      <c r="AN186" s="8" t="s">
        <v>1</v>
      </c>
      <c r="AO186" s="6">
        <v>1</v>
      </c>
    </row>
    <row r="187" spans="25:41">
      <c r="Y187" s="484"/>
      <c r="AB187" s="154"/>
      <c r="AC187" s="91"/>
      <c r="AD187" s="59"/>
      <c r="AE187" s="93"/>
      <c r="AG187" s="652" t="str">
        <f t="shared" si="6"/>
        <v>74 car.</v>
      </c>
      <c r="AH187" s="653" t="s">
        <v>588</v>
      </c>
      <c r="AI187" s="1868" t="str">
        <f>LEFT(RIGHT(AH179,LEN(AH179)-LEN(AI186)-2),FIND(" ",RIGHT(AH179,LEN(AH179)-LEN(AI186)-2)&amp;" ",AK179)-1) &amp; ".."</f>
        <v xml:space="preserve"> champignons. Dans votre Cookeo, faites roussir la viande et les lardons..</v>
      </c>
      <c r="AJ187" s="1868"/>
      <c r="AK187" s="1868"/>
      <c r="AL187" s="1868"/>
      <c r="AM187" s="1869"/>
      <c r="AN187" s="8" t="s">
        <v>1</v>
      </c>
      <c r="AO187" s="6">
        <v>1</v>
      </c>
    </row>
    <row r="188" spans="25:41" ht="15.75">
      <c r="Y188" s="411"/>
      <c r="Z188" s="412"/>
      <c r="AA188" s="413"/>
      <c r="AB188" s="412"/>
      <c r="AC188" s="412"/>
      <c r="AD188" s="412"/>
      <c r="AE188" s="414"/>
      <c r="AG188" s="652" t="str">
        <f t="shared" si="6"/>
        <v>70 car.</v>
      </c>
      <c r="AH188" s="653" t="s">
        <v>589</v>
      </c>
      <c r="AI188" s="1868" t="str">
        <f>LEFT(RIGHT(AH179,LEN(AH179)-LEN(AI186)-LEN(AI187)),AK179)</f>
        <v xml:space="preserve"> avec le morceau de beurre sur le mode « dorer » / 3 min (préchauffage</v>
      </c>
      <c r="AJ188" s="1868"/>
      <c r="AK188" s="1868"/>
      <c r="AL188" s="1868"/>
      <c r="AM188" s="1869"/>
      <c r="AN188" s="8" t="s">
        <v>1</v>
      </c>
      <c r="AO188" s="6">
        <v>1</v>
      </c>
    </row>
    <row r="189" spans="25:41">
      <c r="Y189" s="458"/>
      <c r="Z189" s="91"/>
      <c r="AA189" s="91"/>
      <c r="AB189" s="91"/>
      <c r="AC189" s="91"/>
      <c r="AD189" s="59"/>
      <c r="AE189" s="93"/>
      <c r="AG189" s="652" t="str">
        <f t="shared" si="6"/>
        <v>47 car.</v>
      </c>
      <c r="AH189" s="653" t="s">
        <v>590</v>
      </c>
      <c r="AI189" s="1868" t="str">
        <f>LEFT(RIGHT(AH179,LEN(AH179)-LEN(AI186)-LEN(AI187)-LEN(AI188)),AK179)</f>
        <v xml:space="preserve"> inclus), en remuant avec une cuillère en bois.</v>
      </c>
      <c r="AJ189" s="1868"/>
      <c r="AK189" s="1868"/>
      <c r="AL189" s="1868"/>
      <c r="AM189" s="1869"/>
      <c r="AN189" s="8" t="s">
        <v>1</v>
      </c>
      <c r="AO189" s="6">
        <v>1</v>
      </c>
    </row>
    <row r="190" spans="25:41" ht="15.75">
      <c r="Y190" s="244"/>
      <c r="Z190" s="654" t="s">
        <v>236</v>
      </c>
      <c r="AA190" s="91"/>
      <c r="AB190" s="91"/>
      <c r="AC190" s="91"/>
      <c r="AD190" s="59"/>
      <c r="AE190" s="93"/>
      <c r="AG190" s="652" t="str">
        <f t="shared" si="6"/>
        <v>0 car.</v>
      </c>
      <c r="AH190" s="653" t="s">
        <v>591</v>
      </c>
      <c r="AI190" s="1868" t="str">
        <f>LEFT(RIGHT(AH179,LEN(AH179)-LEN(AI186)-LEN(AI187)-LEN(AI188)-LEN(AI189)),AK179)</f>
        <v/>
      </c>
      <c r="AJ190" s="1868"/>
      <c r="AK190" s="1868"/>
      <c r="AL190" s="1868"/>
      <c r="AM190" s="1869"/>
      <c r="AN190" s="8" t="s">
        <v>1</v>
      </c>
      <c r="AO190" s="6">
        <v>1</v>
      </c>
    </row>
    <row r="191" spans="25:41" ht="15.75">
      <c r="Y191" s="244"/>
      <c r="Z191" s="642" t="s">
        <v>235</v>
      </c>
      <c r="AA191" s="91"/>
      <c r="AB191" s="91"/>
      <c r="AC191" s="91"/>
      <c r="AD191" s="59"/>
      <c r="AE191" s="93"/>
      <c r="AG191" s="652" t="str">
        <f t="shared" si="6"/>
        <v>0 car.</v>
      </c>
      <c r="AH191" s="653" t="s">
        <v>592</v>
      </c>
      <c r="AI191" s="1868" t="str">
        <f>LEFT(RIGHT(AH179,LEN(AH179)-LEN(AI186)-LEN(AI187)-LEN(AI188)-LEN(AI189)-LEN(AI190)),AK179)</f>
        <v/>
      </c>
      <c r="AJ191" s="1868"/>
      <c r="AK191" s="1868"/>
      <c r="AL191" s="1868"/>
      <c r="AM191" s="1869"/>
      <c r="AN191" s="8" t="s">
        <v>1</v>
      </c>
      <c r="AO191" s="6">
        <v>1</v>
      </c>
    </row>
    <row r="192" spans="25:41" ht="15.75" customHeight="1">
      <c r="Y192" s="244"/>
      <c r="Z192" s="155" t="s">
        <v>593</v>
      </c>
      <c r="AA192" s="439"/>
      <c r="AB192" s="91"/>
      <c r="AC192" s="91"/>
      <c r="AD192" s="59"/>
      <c r="AE192" s="93"/>
      <c r="AG192" s="633"/>
      <c r="AH192" s="1852" t="s">
        <v>594</v>
      </c>
      <c r="AI192" s="1852"/>
      <c r="AJ192" s="1852"/>
      <c r="AK192" s="1852"/>
      <c r="AL192" s="1852"/>
      <c r="AM192" s="1853"/>
      <c r="AN192" s="8" t="s">
        <v>1</v>
      </c>
      <c r="AO192" s="6">
        <v>1</v>
      </c>
    </row>
    <row r="193" spans="25:41" ht="15.75">
      <c r="Y193" s="244"/>
      <c r="Z193" s="655">
        <v>1</v>
      </c>
      <c r="AA193" s="226" t="s">
        <v>595</v>
      </c>
      <c r="AB193" s="91"/>
      <c r="AC193" s="91"/>
      <c r="AD193" s="59"/>
      <c r="AE193" s="93"/>
      <c r="AG193" s="633"/>
      <c r="AH193" s="1852"/>
      <c r="AI193" s="1852"/>
      <c r="AJ193" s="1852"/>
      <c r="AK193" s="1852"/>
      <c r="AL193" s="1852"/>
      <c r="AM193" s="1853"/>
      <c r="AN193" s="8" t="s">
        <v>1</v>
      </c>
      <c r="AO193" s="6">
        <v>1</v>
      </c>
    </row>
    <row r="194" spans="25:41" ht="15.75">
      <c r="Y194" s="244"/>
      <c r="Z194" s="655">
        <v>4</v>
      </c>
      <c r="AA194" s="226" t="s">
        <v>596</v>
      </c>
      <c r="AB194" s="91"/>
      <c r="AC194" s="91"/>
      <c r="AD194" s="59"/>
      <c r="AE194" s="93"/>
      <c r="AG194" s="411"/>
      <c r="AH194" s="571"/>
      <c r="AI194" s="413"/>
      <c r="AJ194" s="412"/>
      <c r="AK194" s="412"/>
      <c r="AL194" s="412"/>
      <c r="AM194" s="414"/>
      <c r="AN194" s="8" t="s">
        <v>1</v>
      </c>
      <c r="AO194" s="6">
        <v>1</v>
      </c>
    </row>
    <row r="195" spans="25:41" ht="15.75">
      <c r="Y195" s="244"/>
      <c r="Z195" s="655">
        <v>10</v>
      </c>
      <c r="AA195" s="226" t="s">
        <v>198</v>
      </c>
      <c r="AB195" s="91"/>
      <c r="AC195" s="91"/>
      <c r="AD195" s="59"/>
      <c r="AE195" s="93"/>
      <c r="AG195" s="458"/>
      <c r="AH195" s="91"/>
      <c r="AI195" s="91"/>
      <c r="AJ195" s="91"/>
      <c r="AK195" s="91"/>
      <c r="AL195" s="91"/>
      <c r="AM195" s="38"/>
      <c r="AN195" s="8" t="s">
        <v>1</v>
      </c>
      <c r="AO195" s="6">
        <v>1</v>
      </c>
    </row>
    <row r="196" spans="25:41" ht="15.75">
      <c r="Y196" s="244"/>
      <c r="Z196" s="91"/>
      <c r="AA196" s="91"/>
      <c r="AB196" s="154"/>
      <c r="AC196" s="91"/>
      <c r="AD196" s="59"/>
      <c r="AE196" s="93"/>
      <c r="AG196" s="656">
        <v>12</v>
      </c>
      <c r="AH196" s="20" t="s">
        <v>55</v>
      </c>
      <c r="AI196" s="91"/>
      <c r="AJ196" s="91"/>
      <c r="AK196" s="91"/>
      <c r="AL196" s="91"/>
      <c r="AM196" s="185"/>
      <c r="AN196" s="8" t="s">
        <v>1</v>
      </c>
      <c r="AO196" s="6">
        <v>1</v>
      </c>
    </row>
    <row r="197" spans="25:41" ht="15.75">
      <c r="Y197" s="244"/>
      <c r="Z197" s="155" t="s">
        <v>597</v>
      </c>
      <c r="AA197" s="91"/>
      <c r="AB197" s="91"/>
      <c r="AC197" s="91"/>
      <c r="AD197" s="91"/>
      <c r="AE197" s="93"/>
      <c r="AG197" s="86">
        <f ca="1">CELL("largeur",AG197)</f>
        <v>19</v>
      </c>
      <c r="AH197" s="20" t="s">
        <v>53</v>
      </c>
      <c r="AI197" s="91"/>
      <c r="AJ197" s="91"/>
      <c r="AK197" s="91"/>
      <c r="AL197" s="91"/>
      <c r="AM197" s="185"/>
      <c r="AN197" s="8" t="s">
        <v>1</v>
      </c>
      <c r="AO197" s="6">
        <v>1</v>
      </c>
    </row>
    <row r="198" spans="25:41" ht="15.75">
      <c r="Y198" s="244"/>
      <c r="Z198" s="1810" t="s">
        <v>598</v>
      </c>
      <c r="AA198" s="1810"/>
      <c r="AB198" s="1810"/>
      <c r="AC198" s="1810"/>
      <c r="AD198" s="1810"/>
      <c r="AE198" s="1811"/>
      <c r="AG198" s="21" t="s">
        <v>599</v>
      </c>
      <c r="AH198" s="20"/>
      <c r="AI198" s="91"/>
      <c r="AJ198" s="91"/>
      <c r="AK198" s="91"/>
      <c r="AL198" s="91"/>
      <c r="AM198" s="185"/>
      <c r="AN198" s="8" t="s">
        <v>1</v>
      </c>
      <c r="AO198" s="6">
        <v>1</v>
      </c>
    </row>
    <row r="199" spans="25:41" ht="15.75">
      <c r="Y199" s="244"/>
      <c r="Z199" s="1810"/>
      <c r="AA199" s="1810"/>
      <c r="AB199" s="1810"/>
      <c r="AC199" s="1810"/>
      <c r="AD199" s="1810"/>
      <c r="AE199" s="1811"/>
      <c r="AG199" s="21" t="s">
        <v>600</v>
      </c>
      <c r="AH199" s="20"/>
      <c r="AI199" s="91"/>
      <c r="AJ199" s="91"/>
      <c r="AK199" s="91"/>
      <c r="AL199" s="91"/>
      <c r="AM199" s="185"/>
      <c r="AN199" s="8" t="s">
        <v>1</v>
      </c>
      <c r="AO199" s="6">
        <v>1</v>
      </c>
    </row>
    <row r="200" spans="25:41" ht="15.75">
      <c r="Y200" s="244"/>
      <c r="Z200" s="91"/>
      <c r="AA200" s="91"/>
      <c r="AB200" s="91"/>
      <c r="AC200" s="91"/>
      <c r="AD200" s="91"/>
      <c r="AE200" s="93"/>
      <c r="AG200" s="110"/>
      <c r="AH200" s="59"/>
      <c r="AI200" s="59"/>
      <c r="AJ200" s="59"/>
      <c r="AK200" s="59"/>
      <c r="AL200" s="59"/>
      <c r="AM200" s="93"/>
      <c r="AN200" s="8" t="s">
        <v>1</v>
      </c>
      <c r="AO200" s="6">
        <v>1</v>
      </c>
    </row>
    <row r="201" spans="25:41" ht="18.75">
      <c r="Y201" s="244"/>
      <c r="Z201" s="655">
        <v>5</v>
      </c>
      <c r="AA201" s="226" t="s">
        <v>188</v>
      </c>
      <c r="AB201" s="91"/>
      <c r="AC201" s="91"/>
      <c r="AD201" s="91"/>
      <c r="AE201" s="93"/>
      <c r="AG201" s="297" t="s">
        <v>601</v>
      </c>
      <c r="AH201" s="151"/>
      <c r="AI201" s="151"/>
      <c r="AJ201" s="151"/>
      <c r="AK201" s="59"/>
      <c r="AL201" s="59"/>
      <c r="AM201" s="93"/>
      <c r="AN201" s="8" t="s">
        <v>1</v>
      </c>
      <c r="AO201" s="6">
        <v>1</v>
      </c>
    </row>
    <row r="202" spans="25:41" ht="18.75">
      <c r="Y202" s="244"/>
      <c r="Z202" s="655">
        <v>8</v>
      </c>
      <c r="AA202" s="226" t="s">
        <v>241</v>
      </c>
      <c r="AB202" s="91"/>
      <c r="AC202" s="91"/>
      <c r="AD202" s="91"/>
      <c r="AE202" s="93"/>
      <c r="AG202" s="297"/>
      <c r="AH202" s="151"/>
      <c r="AI202" s="151"/>
      <c r="AJ202" s="151"/>
      <c r="AK202" s="59"/>
      <c r="AL202" s="59"/>
      <c r="AM202" s="93"/>
      <c r="AN202" s="8" t="s">
        <v>1</v>
      </c>
      <c r="AO202" s="6">
        <v>1</v>
      </c>
    </row>
    <row r="203" spans="25:41" ht="15.75">
      <c r="Y203" s="244"/>
      <c r="Z203" s="655">
        <v>1.5</v>
      </c>
      <c r="AA203" s="226" t="s">
        <v>602</v>
      </c>
      <c r="AB203" s="91"/>
      <c r="AC203" s="91"/>
      <c r="AD203" s="91"/>
      <c r="AE203" s="93"/>
      <c r="AG203" s="411"/>
      <c r="AH203" s="571" t="s">
        <v>15</v>
      </c>
      <c r="AI203" s="413"/>
      <c r="AJ203" s="412"/>
      <c r="AK203" s="412"/>
      <c r="AL203" s="412"/>
      <c r="AM203" s="414"/>
      <c r="AN203" s="8" t="s">
        <v>1</v>
      </c>
      <c r="AO203" s="6">
        <v>1</v>
      </c>
    </row>
    <row r="204" spans="25:41" ht="15.75">
      <c r="Y204" s="244"/>
      <c r="Z204" s="655">
        <v>3</v>
      </c>
      <c r="AA204" s="226" t="s">
        <v>603</v>
      </c>
      <c r="AB204" s="91"/>
      <c r="AC204" s="91"/>
      <c r="AD204" s="91"/>
      <c r="AE204" s="93"/>
      <c r="AG204" s="657"/>
      <c r="AH204" s="34"/>
      <c r="AI204" s="23"/>
      <c r="AJ204" s="658"/>
      <c r="AK204" s="658"/>
      <c r="AL204" s="658"/>
      <c r="AM204" s="659"/>
      <c r="AN204" s="8" t="s">
        <v>1</v>
      </c>
      <c r="AO204" s="6">
        <v>1</v>
      </c>
    </row>
    <row r="205" spans="25:41" ht="15.75">
      <c r="Y205" s="244"/>
      <c r="Z205" s="660" t="s">
        <v>604</v>
      </c>
      <c r="AA205" s="660"/>
      <c r="AB205" s="91"/>
      <c r="AC205" s="91"/>
      <c r="AD205" s="91"/>
      <c r="AE205" s="93"/>
      <c r="AG205" s="657"/>
      <c r="AH205" s="661" t="s">
        <v>14</v>
      </c>
      <c r="AI205" s="23"/>
      <c r="AJ205" s="658"/>
      <c r="AK205" s="658"/>
      <c r="AL205" s="658"/>
      <c r="AM205" s="659"/>
      <c r="AN205" s="8" t="s">
        <v>1</v>
      </c>
      <c r="AO205" s="6">
        <v>1</v>
      </c>
    </row>
    <row r="206" spans="25:41" ht="15.75">
      <c r="Y206" s="244"/>
      <c r="AB206" s="91"/>
      <c r="AC206" s="91"/>
      <c r="AD206" s="91"/>
      <c r="AE206" s="93"/>
      <c r="AG206" s="657"/>
      <c r="AH206" s="34"/>
      <c r="AI206" s="34"/>
      <c r="AJ206" s="658"/>
      <c r="AK206" s="658"/>
      <c r="AL206" s="658"/>
      <c r="AM206" s="659"/>
      <c r="AN206" s="8" t="s">
        <v>1</v>
      </c>
      <c r="AO206" s="6">
        <v>1</v>
      </c>
    </row>
    <row r="207" spans="25:41" ht="15.75">
      <c r="Y207" s="209"/>
      <c r="Z207" s="313" t="s">
        <v>605</v>
      </c>
      <c r="AA207" s="208" t="s">
        <v>606</v>
      </c>
      <c r="AB207" s="91"/>
      <c r="AC207" s="91"/>
      <c r="AD207" s="91"/>
      <c r="AE207" s="93"/>
      <c r="AG207" s="657"/>
      <c r="AH207" s="662" t="s">
        <v>11</v>
      </c>
      <c r="AI207" s="34"/>
      <c r="AJ207" s="658"/>
      <c r="AK207" s="658"/>
      <c r="AL207" s="658"/>
      <c r="AM207" s="659"/>
      <c r="AN207" s="8" t="s">
        <v>1</v>
      </c>
      <c r="AO207" s="6">
        <v>1</v>
      </c>
    </row>
    <row r="208" spans="25:41" ht="15.75">
      <c r="Y208" s="1812" t="s">
        <v>607</v>
      </c>
      <c r="Z208" s="1813"/>
      <c r="AA208" s="1813"/>
      <c r="AB208" s="1813"/>
      <c r="AC208" s="1813"/>
      <c r="AD208" s="1813"/>
      <c r="AE208" s="1814"/>
      <c r="AG208" s="657"/>
      <c r="AH208" s="34" t="s">
        <v>7</v>
      </c>
      <c r="AI208" s="23"/>
      <c r="AJ208" s="658"/>
      <c r="AK208" s="658"/>
      <c r="AL208" s="658"/>
      <c r="AM208" s="659"/>
      <c r="AN208" s="8" t="s">
        <v>1</v>
      </c>
      <c r="AO208" s="6">
        <v>1</v>
      </c>
    </row>
    <row r="209" spans="25:41" ht="15.75">
      <c r="Y209" s="1812"/>
      <c r="Z209" s="1813"/>
      <c r="AA209" s="1813"/>
      <c r="AB209" s="1813"/>
      <c r="AC209" s="1813"/>
      <c r="AD209" s="1813"/>
      <c r="AE209" s="1814"/>
      <c r="AG209" s="657"/>
      <c r="AH209" s="34" t="s">
        <v>5</v>
      </c>
      <c r="AI209" s="23"/>
      <c r="AJ209" s="658"/>
      <c r="AK209" s="658"/>
      <c r="AL209" s="658"/>
      <c r="AM209" s="659"/>
      <c r="AN209" s="8" t="s">
        <v>1</v>
      </c>
      <c r="AO209" s="6">
        <v>1</v>
      </c>
    </row>
    <row r="210" spans="25:41" ht="15.75">
      <c r="Y210" s="1812"/>
      <c r="Z210" s="1813"/>
      <c r="AA210" s="1813"/>
      <c r="AB210" s="1813"/>
      <c r="AC210" s="1813"/>
      <c r="AD210" s="1813"/>
      <c r="AE210" s="1814"/>
      <c r="AG210" s="657"/>
      <c r="AH210" s="34" t="s">
        <v>4</v>
      </c>
      <c r="AI210" s="23"/>
      <c r="AJ210" s="658"/>
      <c r="AK210" s="658"/>
      <c r="AL210" s="658"/>
      <c r="AM210" s="659"/>
      <c r="AN210" s="8" t="s">
        <v>1</v>
      </c>
      <c r="AO210" s="6">
        <v>1</v>
      </c>
    </row>
    <row r="211" spans="25:41" ht="15.75">
      <c r="Y211" s="244"/>
      <c r="Z211" s="91"/>
      <c r="AA211" s="91"/>
      <c r="AB211" s="91"/>
      <c r="AC211" s="91"/>
      <c r="AD211" s="91"/>
      <c r="AE211" s="93"/>
      <c r="AG211" s="657"/>
      <c r="AH211" s="663"/>
      <c r="AI211" s="663"/>
      <c r="AJ211" s="658"/>
      <c r="AK211" s="658"/>
      <c r="AL211" s="658"/>
      <c r="AM211" s="659"/>
      <c r="AN211" s="8" t="s">
        <v>1</v>
      </c>
      <c r="AO211" s="6">
        <v>1</v>
      </c>
    </row>
    <row r="212" spans="25:41" ht="15.75" customHeight="1">
      <c r="Y212" s="411"/>
      <c r="Z212" s="412"/>
      <c r="AA212" s="413"/>
      <c r="AB212" s="412"/>
      <c r="AC212" s="412"/>
      <c r="AD212" s="412"/>
      <c r="AE212" s="414"/>
      <c r="AG212" s="1842" t="s">
        <v>608</v>
      </c>
      <c r="AH212" s="1843"/>
      <c r="AI212" s="1843"/>
      <c r="AJ212" s="658"/>
      <c r="AK212" s="658"/>
      <c r="AL212" s="658"/>
      <c r="AM212" s="659"/>
      <c r="AN212" s="8" t="s">
        <v>1</v>
      </c>
      <c r="AO212" s="6">
        <v>1</v>
      </c>
    </row>
    <row r="213" spans="25:41" ht="15" customHeight="1">
      <c r="Y213" s="1844" t="s">
        <v>609</v>
      </c>
      <c r="Z213" s="91"/>
      <c r="AA213" s="91"/>
      <c r="AB213" s="91"/>
      <c r="AC213" s="91"/>
      <c r="AD213" s="91"/>
      <c r="AE213" s="93"/>
      <c r="AG213" s="1842"/>
      <c r="AH213" s="1843"/>
      <c r="AI213" s="1843"/>
      <c r="AJ213" s="1843" t="s">
        <v>610</v>
      </c>
      <c r="AK213" s="1843"/>
      <c r="AL213" s="1843"/>
      <c r="AM213" s="1845"/>
      <c r="AN213" s="8" t="s">
        <v>1</v>
      </c>
      <c r="AO213" s="6">
        <v>1</v>
      </c>
    </row>
    <row r="214" spans="25:41" ht="15.75" customHeight="1">
      <c r="Y214" s="1844"/>
      <c r="Z214" s="664" t="s">
        <v>202</v>
      </c>
      <c r="AA214" s="664"/>
      <c r="AB214" s="664"/>
      <c r="AC214" s="664"/>
      <c r="AD214" s="91"/>
      <c r="AE214" s="93"/>
      <c r="AG214" s="1842"/>
      <c r="AH214" s="1843"/>
      <c r="AI214" s="1843"/>
      <c r="AJ214" s="1843"/>
      <c r="AK214" s="1843"/>
      <c r="AL214" s="1843"/>
      <c r="AM214" s="1845"/>
      <c r="AN214" s="8" t="s">
        <v>1</v>
      </c>
      <c r="AO214" s="6">
        <v>1</v>
      </c>
    </row>
    <row r="215" spans="25:41" ht="15.75" customHeight="1">
      <c r="Y215" s="1844"/>
      <c r="Z215" s="664"/>
      <c r="AA215" s="664"/>
      <c r="AB215" s="664"/>
      <c r="AC215" s="664"/>
      <c r="AD215" s="91"/>
      <c r="AE215" s="93"/>
      <c r="AG215" s="1842"/>
      <c r="AH215" s="1843"/>
      <c r="AI215" s="1843"/>
      <c r="AJ215" s="1843"/>
      <c r="AK215" s="1843"/>
      <c r="AL215" s="1843"/>
      <c r="AM215" s="1845"/>
      <c r="AN215" s="8" t="s">
        <v>1</v>
      </c>
      <c r="AO215" s="6">
        <v>1</v>
      </c>
    </row>
    <row r="216" spans="25:41" ht="15.75">
      <c r="Y216" s="1844"/>
      <c r="Z216" s="665" t="s">
        <v>611</v>
      </c>
      <c r="AA216" s="666"/>
      <c r="AB216" s="666"/>
      <c r="AC216" s="439"/>
      <c r="AD216" s="91"/>
      <c r="AE216" s="93"/>
      <c r="AG216" s="667"/>
      <c r="AH216" s="663"/>
      <c r="AI216" s="663"/>
      <c r="AJ216" s="658"/>
      <c r="AK216" s="658"/>
      <c r="AL216" s="658"/>
      <c r="AM216" s="659"/>
      <c r="AN216" s="8" t="s">
        <v>1</v>
      </c>
      <c r="AO216" s="6">
        <v>1</v>
      </c>
    </row>
    <row r="217" spans="25:41" ht="15.75">
      <c r="Y217" s="1844"/>
      <c r="Z217" s="668">
        <v>16</v>
      </c>
      <c r="AA217" s="189" t="s">
        <v>188</v>
      </c>
      <c r="AB217" s="439"/>
      <c r="AC217" s="439"/>
      <c r="AD217" s="91"/>
      <c r="AE217" s="93"/>
      <c r="AG217" s="667"/>
      <c r="AH217" s="663"/>
      <c r="AI217" s="663"/>
      <c r="AJ217" s="658"/>
      <c r="AK217" s="658"/>
      <c r="AL217" s="658"/>
      <c r="AM217" s="659"/>
      <c r="AN217" s="8" t="s">
        <v>1</v>
      </c>
      <c r="AO217" s="6">
        <v>1</v>
      </c>
    </row>
    <row r="218" spans="25:41" ht="15.75">
      <c r="Y218" s="1844"/>
      <c r="Z218" s="668">
        <v>25</v>
      </c>
      <c r="AA218" s="189" t="s">
        <v>241</v>
      </c>
      <c r="AB218" s="439"/>
      <c r="AC218" s="439"/>
      <c r="AD218" s="91"/>
      <c r="AE218" s="93"/>
      <c r="AG218" s="667"/>
      <c r="AH218" s="663"/>
      <c r="AI218" s="663"/>
      <c r="AJ218" s="658"/>
      <c r="AK218" s="658"/>
      <c r="AL218" s="658"/>
      <c r="AM218" s="659"/>
      <c r="AN218" s="8" t="s">
        <v>1</v>
      </c>
      <c r="AO218" s="6">
        <v>1</v>
      </c>
    </row>
    <row r="219" spans="25:41" ht="15.75">
      <c r="Y219" s="1844"/>
      <c r="Z219" s="668">
        <v>12</v>
      </c>
      <c r="AA219" s="17" t="s">
        <v>602</v>
      </c>
      <c r="AB219" s="439"/>
      <c r="AC219" s="439"/>
      <c r="AD219" s="91"/>
      <c r="AE219" s="93"/>
      <c r="AG219" s="667"/>
      <c r="AH219" s="663"/>
      <c r="AI219" s="663"/>
      <c r="AJ219" s="658"/>
      <c r="AK219" s="658"/>
      <c r="AL219" s="658"/>
      <c r="AM219" s="659"/>
      <c r="AN219" s="8" t="s">
        <v>1</v>
      </c>
      <c r="AO219" s="6">
        <v>1</v>
      </c>
    </row>
    <row r="220" spans="25:41" ht="15.75">
      <c r="Y220" s="1844"/>
      <c r="Z220" s="668">
        <v>7</v>
      </c>
      <c r="AA220" s="17" t="s">
        <v>603</v>
      </c>
      <c r="AB220" s="439"/>
      <c r="AC220" s="439"/>
      <c r="AD220" s="91"/>
      <c r="AE220" s="93"/>
      <c r="AG220" s="667"/>
      <c r="AH220" s="663"/>
      <c r="AI220" s="663"/>
      <c r="AJ220" s="658"/>
      <c r="AK220" s="658"/>
      <c r="AL220" s="658"/>
      <c r="AM220" s="659"/>
      <c r="AN220" s="8" t="s">
        <v>1</v>
      </c>
      <c r="AO220" s="6">
        <v>1</v>
      </c>
    </row>
    <row r="221" spans="25:41">
      <c r="Y221" s="1844"/>
      <c r="Z221" s="1846" t="s">
        <v>612</v>
      </c>
      <c r="AA221" s="1846"/>
      <c r="AB221" s="1846"/>
      <c r="AC221" s="1846"/>
      <c r="AD221" s="91"/>
      <c r="AE221" s="93"/>
      <c r="AG221" s="667"/>
      <c r="AH221" s="663"/>
      <c r="AI221" s="663"/>
      <c r="AJ221" s="658"/>
      <c r="AK221" s="658"/>
      <c r="AL221" s="658"/>
      <c r="AM221" s="659"/>
      <c r="AN221" s="8" t="s">
        <v>1</v>
      </c>
      <c r="AO221" s="6">
        <v>1</v>
      </c>
    </row>
    <row r="222" spans="25:41" ht="15" customHeight="1">
      <c r="Y222" s="1844"/>
      <c r="Z222" s="1846"/>
      <c r="AA222" s="1846"/>
      <c r="AB222" s="1846"/>
      <c r="AC222" s="1846"/>
      <c r="AD222" s="91"/>
      <c r="AE222" s="93"/>
      <c r="AG222" s="1842" t="s">
        <v>613</v>
      </c>
      <c r="AH222" s="1843"/>
      <c r="AI222" s="1843"/>
      <c r="AJ222" s="1843" t="s">
        <v>614</v>
      </c>
      <c r="AK222" s="1843"/>
      <c r="AL222" s="1843"/>
      <c r="AM222" s="1845"/>
      <c r="AN222" s="8" t="s">
        <v>1</v>
      </c>
      <c r="AO222" s="6">
        <v>1</v>
      </c>
    </row>
    <row r="223" spans="25:41" ht="15" customHeight="1">
      <c r="Y223" s="1844"/>
      <c r="Z223" s="1846"/>
      <c r="AA223" s="1846"/>
      <c r="AB223" s="1846"/>
      <c r="AC223" s="1846"/>
      <c r="AD223" s="91"/>
      <c r="AE223" s="93"/>
      <c r="AG223" s="1842"/>
      <c r="AH223" s="1843"/>
      <c r="AI223" s="1843"/>
      <c r="AJ223" s="1843"/>
      <c r="AK223" s="1843"/>
      <c r="AL223" s="1843"/>
      <c r="AM223" s="1845"/>
      <c r="AN223" s="8" t="s">
        <v>1</v>
      </c>
      <c r="AO223" s="6">
        <v>1</v>
      </c>
    </row>
    <row r="224" spans="25:41" ht="15.75" customHeight="1">
      <c r="Y224" s="411"/>
      <c r="Z224" s="412"/>
      <c r="AA224" s="413"/>
      <c r="AB224" s="412"/>
      <c r="AC224" s="412"/>
      <c r="AD224" s="412"/>
      <c r="AE224" s="414"/>
      <c r="AG224" s="1842"/>
      <c r="AH224" s="1843"/>
      <c r="AI224" s="1843"/>
      <c r="AJ224" s="1843"/>
      <c r="AK224" s="1843"/>
      <c r="AL224" s="1843"/>
      <c r="AM224" s="1845"/>
      <c r="AN224" s="8" t="s">
        <v>1</v>
      </c>
      <c r="AO224" s="6">
        <v>1</v>
      </c>
    </row>
    <row r="225" spans="20:41" ht="15" customHeight="1">
      <c r="T225"/>
      <c r="U225"/>
      <c r="V225"/>
      <c r="W225"/>
      <c r="Y225" s="1847" t="s">
        <v>158</v>
      </c>
      <c r="Z225" s="1848"/>
      <c r="AA225" s="1848"/>
      <c r="AB225" s="1848"/>
      <c r="AC225" s="1848"/>
      <c r="AD225" s="1848"/>
      <c r="AE225" s="1849"/>
      <c r="AG225" s="667"/>
      <c r="AH225" s="663"/>
      <c r="AI225" s="663"/>
      <c r="AJ225" s="1843"/>
      <c r="AK225" s="1843"/>
      <c r="AL225" s="1843"/>
      <c r="AM225" s="1845"/>
      <c r="AN225" s="8" t="s">
        <v>1</v>
      </c>
      <c r="AO225" s="6">
        <v>1</v>
      </c>
    </row>
    <row r="226" spans="20:41" ht="15" customHeight="1">
      <c r="T226"/>
      <c r="U226"/>
      <c r="V226"/>
      <c r="W226"/>
      <c r="Y226" s="1847"/>
      <c r="Z226" s="1848"/>
      <c r="AA226" s="1848"/>
      <c r="AB226" s="1848"/>
      <c r="AC226" s="1848"/>
      <c r="AD226" s="1848"/>
      <c r="AE226" s="1849"/>
      <c r="AG226" s="1850" t="s">
        <v>615</v>
      </c>
      <c r="AH226" s="1851"/>
      <c r="AI226" s="1851"/>
      <c r="AJ226" s="658"/>
      <c r="AK226" s="658"/>
      <c r="AL226" s="658"/>
      <c r="AM226" s="659"/>
      <c r="AN226" s="8" t="s">
        <v>1</v>
      </c>
      <c r="AO226" s="6">
        <v>1</v>
      </c>
    </row>
    <row r="227" spans="20:41" ht="15" customHeight="1">
      <c r="T227"/>
      <c r="U227"/>
      <c r="V227"/>
      <c r="W227"/>
      <c r="Y227" s="46"/>
      <c r="Z227" s="45"/>
      <c r="AA227" s="45"/>
      <c r="AB227" s="45"/>
      <c r="AC227" s="91"/>
      <c r="AD227" s="91"/>
      <c r="AE227" s="93"/>
      <c r="AG227" s="1850"/>
      <c r="AH227" s="1851"/>
      <c r="AI227" s="1851"/>
      <c r="AJ227" s="658"/>
      <c r="AK227" s="658"/>
      <c r="AL227" s="658"/>
      <c r="AM227" s="659"/>
      <c r="AN227" s="8" t="s">
        <v>1</v>
      </c>
      <c r="AO227" s="6">
        <v>1</v>
      </c>
    </row>
    <row r="228" spans="20:41" ht="15.75">
      <c r="T228"/>
      <c r="U228"/>
      <c r="V228"/>
      <c r="W228"/>
      <c r="Y228" s="244"/>
      <c r="Z228" s="671" t="s">
        <v>616</v>
      </c>
      <c r="AA228" s="155" t="s">
        <v>146</v>
      </c>
      <c r="AB228" s="20"/>
      <c r="AC228" s="91"/>
      <c r="AD228" s="91"/>
      <c r="AE228" s="93"/>
      <c r="AG228" s="1850"/>
      <c r="AH228" s="1851"/>
      <c r="AI228" s="1851"/>
      <c r="AJ228" s="658"/>
      <c r="AK228" s="658"/>
      <c r="AL228" s="658"/>
      <c r="AM228" s="659"/>
      <c r="AN228" s="8" t="s">
        <v>1</v>
      </c>
      <c r="AO228" s="6">
        <v>1</v>
      </c>
    </row>
    <row r="229" spans="20:41" ht="16.5" thickBot="1">
      <c r="T229"/>
      <c r="U229"/>
      <c r="V229"/>
      <c r="W229"/>
      <c r="Y229" s="244"/>
      <c r="Z229" s="20"/>
      <c r="AA229" s="20"/>
      <c r="AB229" s="154"/>
      <c r="AC229" s="91"/>
      <c r="AD229" s="91"/>
      <c r="AE229" s="93"/>
      <c r="AG229" s="669"/>
      <c r="AH229" s="670"/>
      <c r="AI229" s="670"/>
      <c r="AJ229" s="658"/>
      <c r="AK229" s="658"/>
      <c r="AL229" s="658"/>
      <c r="AM229" s="659"/>
      <c r="AN229" s="8" t="s">
        <v>1</v>
      </c>
      <c r="AO229" s="6">
        <v>1</v>
      </c>
    </row>
    <row r="230" spans="20:41" ht="16.5" thickTop="1">
      <c r="T230"/>
      <c r="U230"/>
      <c r="V230"/>
      <c r="W230"/>
      <c r="Y230" s="484"/>
      <c r="Z230" s="672" t="s">
        <v>617</v>
      </c>
      <c r="AA230" s="673">
        <v>18.824999999999999</v>
      </c>
      <c r="AB230" s="674" t="s">
        <v>618</v>
      </c>
      <c r="AC230" s="675">
        <v>0.15687499999999999</v>
      </c>
      <c r="AD230" s="91"/>
      <c r="AE230" s="185"/>
      <c r="AG230" s="676"/>
      <c r="AH230" s="677" t="s">
        <v>619</v>
      </c>
      <c r="AI230" s="663"/>
      <c r="AJ230" s="658"/>
      <c r="AK230" s="658"/>
      <c r="AL230" s="658"/>
      <c r="AM230" s="659"/>
      <c r="AN230" s="8" t="s">
        <v>1</v>
      </c>
      <c r="AO230" s="6">
        <v>1</v>
      </c>
    </row>
    <row r="231" spans="20:41">
      <c r="Y231" s="458"/>
      <c r="Z231" s="678" t="s">
        <v>616</v>
      </c>
      <c r="AA231" s="679" t="s">
        <v>620</v>
      </c>
      <c r="AB231" s="20"/>
      <c r="AC231" s="20"/>
      <c r="AD231" s="91"/>
      <c r="AE231" s="185"/>
      <c r="AG231" s="680"/>
      <c r="AH231" s="681"/>
      <c r="AI231" s="663"/>
      <c r="AJ231" s="658"/>
      <c r="AK231" s="658"/>
      <c r="AL231" s="658"/>
      <c r="AM231" s="659"/>
      <c r="AN231" s="8" t="s">
        <v>1</v>
      </c>
      <c r="AO231" s="6">
        <v>1</v>
      </c>
    </row>
    <row r="232" spans="20:41" ht="15.75">
      <c r="T232"/>
      <c r="U232"/>
      <c r="V232"/>
      <c r="W232"/>
      <c r="X232"/>
      <c r="Y232" s="458"/>
      <c r="Z232" s="682">
        <v>1</v>
      </c>
      <c r="AA232" s="683">
        <v>1.5</v>
      </c>
      <c r="AB232" s="20"/>
      <c r="AC232" s="20"/>
      <c r="AD232" s="91"/>
      <c r="AE232" s="185"/>
      <c r="AG232" s="680"/>
      <c r="AH232" s="681"/>
      <c r="AI232" s="663"/>
      <c r="AJ232" s="658"/>
      <c r="AK232" s="658"/>
      <c r="AL232" s="658"/>
      <c r="AM232" s="659"/>
      <c r="AN232" s="8" t="s">
        <v>1</v>
      </c>
      <c r="AO232" s="6">
        <v>1</v>
      </c>
    </row>
    <row r="233" spans="20:41" ht="18.75">
      <c r="T233"/>
      <c r="U233"/>
      <c r="V233"/>
      <c r="W233"/>
      <c r="X233"/>
      <c r="Y233" s="458"/>
      <c r="Z233" s="91"/>
      <c r="AA233" s="91"/>
      <c r="AB233" s="91"/>
      <c r="AC233" s="91"/>
      <c r="AD233" s="91"/>
      <c r="AE233" s="185"/>
      <c r="AG233" s="684" t="s">
        <v>621</v>
      </c>
      <c r="AH233" s="681"/>
      <c r="AI233" s="663"/>
      <c r="AJ233" s="685" t="s">
        <v>622</v>
      </c>
      <c r="AK233" s="658"/>
      <c r="AL233" s="658"/>
      <c r="AM233" s="659"/>
      <c r="AN233" s="8" t="s">
        <v>1</v>
      </c>
      <c r="AO233" s="6">
        <v>1</v>
      </c>
    </row>
    <row r="234" spans="20:41">
      <c r="T234"/>
      <c r="U234"/>
      <c r="V234"/>
      <c r="W234"/>
      <c r="X234"/>
      <c r="Y234" s="458"/>
      <c r="Z234" s="91"/>
      <c r="AA234" s="91"/>
      <c r="AB234" s="91"/>
      <c r="AC234" s="91"/>
      <c r="AD234" s="91"/>
      <c r="AE234" s="185"/>
      <c r="AG234" s="686" t="s">
        <v>623</v>
      </c>
      <c r="AH234" s="681"/>
      <c r="AI234" s="681"/>
      <c r="AJ234" s="687" t="s">
        <v>624</v>
      </c>
      <c r="AK234" s="658"/>
      <c r="AL234" s="658"/>
      <c r="AM234" s="659"/>
      <c r="AN234" s="8" t="s">
        <v>1</v>
      </c>
      <c r="AO234" s="6">
        <v>1</v>
      </c>
    </row>
    <row r="235" spans="20:41" ht="18.75">
      <c r="T235"/>
      <c r="U235"/>
      <c r="V235"/>
      <c r="W235"/>
      <c r="X235"/>
      <c r="Y235" s="244"/>
      <c r="Z235" s="688" t="s">
        <v>625</v>
      </c>
      <c r="AA235" s="151"/>
      <c r="AB235" s="20"/>
      <c r="AC235" s="91"/>
      <c r="AD235" s="91"/>
      <c r="AE235" s="93"/>
      <c r="AG235" s="689"/>
      <c r="AH235" s="681"/>
      <c r="AI235" s="681"/>
      <c r="AJ235" s="663">
        <v>1</v>
      </c>
      <c r="AK235" s="681"/>
      <c r="AL235" s="681"/>
      <c r="AM235" s="690"/>
      <c r="AN235" s="8" t="s">
        <v>1</v>
      </c>
      <c r="AO235" s="6">
        <v>1</v>
      </c>
    </row>
    <row r="236" spans="20:41" ht="15.75">
      <c r="T236"/>
      <c r="U236"/>
      <c r="V236"/>
      <c r="W236"/>
      <c r="X236"/>
      <c r="Y236" s="244"/>
      <c r="Z236" s="17" t="s">
        <v>626</v>
      </c>
      <c r="AA236" s="17"/>
      <c r="AB236" s="17"/>
      <c r="AC236" s="91"/>
      <c r="AD236" s="91"/>
      <c r="AE236" s="93"/>
      <c r="AG236" s="684" t="s">
        <v>627</v>
      </c>
      <c r="AH236" s="681"/>
      <c r="AI236" s="681"/>
      <c r="AJ236" s="687" t="s">
        <v>628</v>
      </c>
      <c r="AK236" s="681"/>
      <c r="AL236" s="681"/>
      <c r="AM236" s="690"/>
      <c r="AN236" s="8" t="s">
        <v>1</v>
      </c>
      <c r="AO236" s="6">
        <v>1</v>
      </c>
    </row>
    <row r="237" spans="20:41" ht="16.5" thickBot="1">
      <c r="T237"/>
      <c r="U237"/>
      <c r="V237"/>
      <c r="W237"/>
      <c r="X237"/>
      <c r="Y237" s="244"/>
      <c r="Z237" s="17"/>
      <c r="AA237" s="17"/>
      <c r="AB237" s="17"/>
      <c r="AC237" s="91"/>
      <c r="AD237" s="91"/>
      <c r="AE237" s="93"/>
      <c r="AG237" s="686" t="s">
        <v>629</v>
      </c>
      <c r="AH237" s="681"/>
      <c r="AI237" s="681"/>
      <c r="AJ237" s="663">
        <v>1</v>
      </c>
      <c r="AK237" s="681"/>
      <c r="AL237" s="681"/>
      <c r="AM237" s="690"/>
      <c r="AN237" s="8" t="s">
        <v>1</v>
      </c>
      <c r="AO237" s="6">
        <v>1</v>
      </c>
    </row>
    <row r="238" spans="20:41" ht="16.5" thickTop="1">
      <c r="T238"/>
      <c r="U238"/>
      <c r="V238"/>
      <c r="W238"/>
      <c r="X238"/>
      <c r="Y238" s="244"/>
      <c r="Z238" s="691"/>
      <c r="AA238" s="135"/>
      <c r="AB238" s="1808" t="s">
        <v>117</v>
      </c>
      <c r="AC238" s="91"/>
      <c r="AD238" s="91"/>
      <c r="AE238" s="93"/>
      <c r="AG238" s="689">
        <v>1</v>
      </c>
      <c r="AH238" s="681"/>
      <c r="AI238" s="681"/>
      <c r="AJ238" s="692" t="s">
        <v>630</v>
      </c>
      <c r="AK238" s="681"/>
      <c r="AL238" s="681"/>
      <c r="AM238" s="690"/>
      <c r="AN238" s="8" t="s">
        <v>1</v>
      </c>
      <c r="AO238" s="6">
        <v>1</v>
      </c>
    </row>
    <row r="239" spans="20:41" ht="15.75">
      <c r="T239"/>
      <c r="U239"/>
      <c r="V239"/>
      <c r="W239"/>
      <c r="X239"/>
      <c r="Y239" s="244"/>
      <c r="Z239" s="693" t="s">
        <v>116</v>
      </c>
      <c r="AA239" s="140" t="s">
        <v>115</v>
      </c>
      <c r="AB239" s="1809"/>
      <c r="AC239" s="20"/>
      <c r="AD239" s="91"/>
      <c r="AE239" s="93"/>
      <c r="AG239" s="684" t="s">
        <v>631</v>
      </c>
      <c r="AH239" s="681"/>
      <c r="AI239" s="681"/>
      <c r="AJ239" s="694" t="s">
        <v>632</v>
      </c>
      <c r="AK239" s="681"/>
      <c r="AL239" s="681"/>
      <c r="AM239" s="690"/>
      <c r="AN239" s="8" t="s">
        <v>1</v>
      </c>
      <c r="AO239" s="6">
        <v>1</v>
      </c>
    </row>
    <row r="240" spans="20:41" ht="15.75">
      <c r="Y240" s="244"/>
      <c r="Z240" s="695">
        <v>20</v>
      </c>
      <c r="AA240" s="138">
        <v>0.75</v>
      </c>
      <c r="AB240" s="137" t="s">
        <v>112</v>
      </c>
      <c r="AC240" s="20"/>
      <c r="AD240" s="91"/>
      <c r="AE240" s="93"/>
      <c r="AG240" s="686" t="s">
        <v>633</v>
      </c>
      <c r="AH240" s="681"/>
      <c r="AI240" s="681"/>
      <c r="AJ240" s="681"/>
      <c r="AK240" s="681"/>
      <c r="AL240" s="681"/>
      <c r="AM240" s="690"/>
      <c r="AN240" s="8" t="s">
        <v>1</v>
      </c>
      <c r="AO240" s="6">
        <v>1</v>
      </c>
    </row>
    <row r="241" spans="1:43" ht="15.75">
      <c r="T241"/>
      <c r="U241"/>
      <c r="V241"/>
      <c r="W241"/>
      <c r="X241"/>
      <c r="Y241" s="244"/>
      <c r="Z241" s="45" t="s">
        <v>111</v>
      </c>
      <c r="AA241" s="45"/>
      <c r="AB241" s="45"/>
      <c r="AC241" s="20"/>
      <c r="AD241" s="91"/>
      <c r="AE241" s="93"/>
      <c r="AG241" s="680"/>
      <c r="AH241" s="681"/>
      <c r="AI241" s="681"/>
      <c r="AJ241" s="681"/>
      <c r="AK241" s="681"/>
      <c r="AL241" s="681"/>
      <c r="AM241" s="690"/>
      <c r="AN241" s="8" t="s">
        <v>1</v>
      </c>
      <c r="AO241" s="6">
        <v>1</v>
      </c>
    </row>
    <row r="242" spans="1:43" ht="15.75">
      <c r="T242" s="8" t="s">
        <v>1</v>
      </c>
      <c r="U242" s="8" t="s">
        <v>1</v>
      </c>
      <c r="V242" s="8" t="s">
        <v>1</v>
      </c>
      <c r="W242" s="8" t="s">
        <v>1</v>
      </c>
      <c r="X242" s="8" t="s">
        <v>1</v>
      </c>
      <c r="Y242" s="244"/>
      <c r="Z242" s="45" t="s">
        <v>110</v>
      </c>
      <c r="AA242" s="45"/>
      <c r="AB242" s="45"/>
      <c r="AC242" s="20"/>
      <c r="AD242" s="91"/>
      <c r="AE242" s="93"/>
      <c r="AF242" s="8" t="s">
        <v>1</v>
      </c>
      <c r="AG242" s="684" t="s">
        <v>634</v>
      </c>
      <c r="AH242" s="681"/>
      <c r="AI242" s="681"/>
      <c r="AJ242" s="681"/>
      <c r="AK242" s="681"/>
      <c r="AL242" s="681"/>
      <c r="AM242" s="690"/>
      <c r="AN242" s="8" t="s">
        <v>1</v>
      </c>
      <c r="AO242" s="6">
        <v>1</v>
      </c>
    </row>
    <row r="243" spans="1:43" ht="15.75">
      <c r="T243" s="8" t="s">
        <v>1</v>
      </c>
      <c r="U243" s="8" t="s">
        <v>1</v>
      </c>
      <c r="V243" s="8" t="s">
        <v>1</v>
      </c>
      <c r="W243" s="8" t="s">
        <v>1</v>
      </c>
      <c r="X243" s="8" t="s">
        <v>1</v>
      </c>
      <c r="Y243" s="244"/>
      <c r="AC243" s="20"/>
      <c r="AD243" s="91"/>
      <c r="AE243" s="93"/>
      <c r="AF243" s="8" t="s">
        <v>1</v>
      </c>
      <c r="AG243" s="686" t="s">
        <v>635</v>
      </c>
      <c r="AH243" s="681"/>
      <c r="AI243" s="696" t="s">
        <v>636</v>
      </c>
      <c r="AJ243" s="681"/>
      <c r="AK243" s="681"/>
      <c r="AL243" s="681"/>
      <c r="AM243" s="690"/>
      <c r="AN243" s="8" t="s">
        <v>1</v>
      </c>
      <c r="AO243" s="6">
        <v>1</v>
      </c>
    </row>
    <row r="244" spans="1:43">
      <c r="Y244" s="110"/>
      <c r="Z244" s="59"/>
      <c r="AA244" s="59"/>
      <c r="AB244" s="59"/>
      <c r="AC244" s="59"/>
      <c r="AD244" s="59"/>
      <c r="AE244" s="93"/>
      <c r="AF244" s="2"/>
      <c r="AG244" s="680"/>
      <c r="AH244" s="681"/>
      <c r="AI244" s="681"/>
      <c r="AJ244" s="681"/>
      <c r="AK244" s="681"/>
      <c r="AL244" s="681"/>
      <c r="AM244" s="690"/>
      <c r="AN244" s="8" t="s">
        <v>1</v>
      </c>
      <c r="AO244" s="6">
        <v>1</v>
      </c>
    </row>
    <row r="245" spans="1:43">
      <c r="T245"/>
      <c r="U245"/>
      <c r="V245"/>
      <c r="W245"/>
      <c r="X245"/>
      <c r="Y245" s="697">
        <v>19</v>
      </c>
      <c r="Z245" s="698">
        <v>18</v>
      </c>
      <c r="AA245" s="698">
        <v>25</v>
      </c>
      <c r="AB245" s="698">
        <v>16</v>
      </c>
      <c r="AC245" s="698">
        <v>6</v>
      </c>
      <c r="AD245" s="698">
        <v>11</v>
      </c>
      <c r="AE245" s="699">
        <v>11</v>
      </c>
      <c r="AG245" s="697">
        <v>19</v>
      </c>
      <c r="AH245" s="698">
        <v>22</v>
      </c>
      <c r="AI245" s="698">
        <v>25</v>
      </c>
      <c r="AJ245" s="698">
        <v>16</v>
      </c>
      <c r="AK245" s="698">
        <v>6</v>
      </c>
      <c r="AL245" s="698">
        <v>22</v>
      </c>
      <c r="AM245" s="699">
        <v>24</v>
      </c>
      <c r="AN245" s="8" t="s">
        <v>1</v>
      </c>
      <c r="AO245" s="6">
        <v>1</v>
      </c>
    </row>
    <row r="246" spans="1:43" ht="15.75" thickBot="1">
      <c r="Y246" s="700">
        <f t="shared" ref="Y246:AE246" ca="1" si="7">CELL("largeur",Y246)</f>
        <v>19</v>
      </c>
      <c r="Z246" s="30">
        <f t="shared" ca="1" si="7"/>
        <v>18</v>
      </c>
      <c r="AA246" s="30">
        <f t="shared" ca="1" si="7"/>
        <v>25</v>
      </c>
      <c r="AB246" s="30">
        <f t="shared" ca="1" si="7"/>
        <v>16</v>
      </c>
      <c r="AC246" s="30">
        <f t="shared" ca="1" si="7"/>
        <v>16</v>
      </c>
      <c r="AD246" s="30">
        <f t="shared" ca="1" si="7"/>
        <v>11</v>
      </c>
      <c r="AE246" s="29">
        <f t="shared" ca="1" si="7"/>
        <v>11</v>
      </c>
      <c r="AG246" s="700">
        <f t="shared" ref="AG246:AM246" ca="1" si="8">CELL("largeur",AG246)</f>
        <v>19</v>
      </c>
      <c r="AH246" s="30">
        <f t="shared" ca="1" si="8"/>
        <v>32</v>
      </c>
      <c r="AI246" s="30">
        <f t="shared" ca="1" si="8"/>
        <v>25</v>
      </c>
      <c r="AJ246" s="30">
        <f t="shared" ca="1" si="8"/>
        <v>16</v>
      </c>
      <c r="AK246" s="30">
        <f t="shared" ca="1" si="8"/>
        <v>12</v>
      </c>
      <c r="AL246" s="30">
        <f t="shared" ca="1" si="8"/>
        <v>22</v>
      </c>
      <c r="AM246" s="29">
        <f t="shared" ca="1" si="8"/>
        <v>24</v>
      </c>
      <c r="AN246" s="8" t="s">
        <v>1</v>
      </c>
      <c r="AO246" s="6">
        <v>1</v>
      </c>
    </row>
    <row r="247" spans="1:43">
      <c r="AO247" s="7" t="s">
        <v>0</v>
      </c>
    </row>
    <row r="248" spans="1:43">
      <c r="A248" s="6">
        <v>1</v>
      </c>
      <c r="B248" s="6">
        <v>1</v>
      </c>
      <c r="C248" s="6">
        <v>1</v>
      </c>
      <c r="D248" s="6">
        <v>1</v>
      </c>
      <c r="E248" s="6">
        <v>1</v>
      </c>
      <c r="F248" s="6">
        <v>1</v>
      </c>
      <c r="G248" s="6">
        <v>1</v>
      </c>
      <c r="H248" s="6">
        <v>1</v>
      </c>
      <c r="I248" s="6">
        <v>1</v>
      </c>
      <c r="J248" s="6">
        <v>1</v>
      </c>
      <c r="K248" s="6">
        <v>1</v>
      </c>
      <c r="L248" s="6">
        <v>1</v>
      </c>
      <c r="M248" s="6">
        <v>1</v>
      </c>
      <c r="N248" s="6">
        <v>1</v>
      </c>
      <c r="O248" s="6">
        <v>1</v>
      </c>
      <c r="P248" s="6">
        <v>1</v>
      </c>
      <c r="Q248" s="6">
        <v>1</v>
      </c>
      <c r="R248" s="6">
        <v>1</v>
      </c>
      <c r="S248" s="6">
        <v>1</v>
      </c>
      <c r="T248" s="6">
        <v>1</v>
      </c>
      <c r="U248" s="6">
        <v>1</v>
      </c>
      <c r="V248" s="6">
        <v>1</v>
      </c>
      <c r="W248" s="6">
        <v>1</v>
      </c>
      <c r="X248" s="6">
        <v>1</v>
      </c>
      <c r="Y248" s="6">
        <v>1</v>
      </c>
      <c r="Z248" s="6">
        <v>1</v>
      </c>
      <c r="AA248" s="6">
        <v>1</v>
      </c>
      <c r="AB248" s="6">
        <v>1</v>
      </c>
      <c r="AC248" s="6">
        <v>1</v>
      </c>
      <c r="AD248" s="6">
        <v>1</v>
      </c>
      <c r="AE248" s="6">
        <v>1</v>
      </c>
      <c r="AF248" s="6">
        <v>1</v>
      </c>
      <c r="AG248" s="6">
        <v>1</v>
      </c>
      <c r="AH248" s="6">
        <v>1</v>
      </c>
      <c r="AI248" s="6">
        <v>1</v>
      </c>
      <c r="AJ248" s="6">
        <v>1</v>
      </c>
      <c r="AK248" s="6">
        <v>1</v>
      </c>
      <c r="AL248" s="6">
        <v>1</v>
      </c>
      <c r="AM248" s="6">
        <v>1</v>
      </c>
      <c r="AN248" s="6">
        <v>1</v>
      </c>
      <c r="AO248" s="5" t="str">
        <f>ADDRESS(ROW(),COLUMN(),4)</f>
        <v>AO248</v>
      </c>
      <c r="AP248" s="4"/>
      <c r="AQ248" s="3" t="str">
        <f>ADDRESS(ROW(),COLUMN(),4)</f>
        <v>AQ248</v>
      </c>
    </row>
  </sheetData>
  <mergeCells count="79">
    <mergeCell ref="AG33:AM34"/>
    <mergeCell ref="T12:W14"/>
    <mergeCell ref="Y12:AE14"/>
    <mergeCell ref="AG12:AM14"/>
    <mergeCell ref="Y17:AB18"/>
    <mergeCell ref="AJ18:AJ19"/>
    <mergeCell ref="AC23:AC24"/>
    <mergeCell ref="AD23:AE24"/>
    <mergeCell ref="AG25:AM26"/>
    <mergeCell ref="AG27:AM28"/>
    <mergeCell ref="AG29:AM29"/>
    <mergeCell ref="Y30:AE31"/>
    <mergeCell ref="AG30:AM31"/>
    <mergeCell ref="Z61:Z62"/>
    <mergeCell ref="AB61:AB62"/>
    <mergeCell ref="T65:U65"/>
    <mergeCell ref="AB73:AB74"/>
    <mergeCell ref="AC32:AE33"/>
    <mergeCell ref="AG37:AH38"/>
    <mergeCell ref="T47:W50"/>
    <mergeCell ref="T51:W52"/>
    <mergeCell ref="AG52:AM53"/>
    <mergeCell ref="AC53:AC54"/>
    <mergeCell ref="AD53:AD54"/>
    <mergeCell ref="AH108:AL110"/>
    <mergeCell ref="T110:U111"/>
    <mergeCell ref="V110:W111"/>
    <mergeCell ref="T87:W88"/>
    <mergeCell ref="T93:W94"/>
    <mergeCell ref="Z93:AA95"/>
    <mergeCell ref="AB93:AC95"/>
    <mergeCell ref="Y103:AB106"/>
    <mergeCell ref="V104:V105"/>
    <mergeCell ref="AH192:AM193"/>
    <mergeCell ref="Y143:Y154"/>
    <mergeCell ref="Z143:Z144"/>
    <mergeCell ref="T157:W157"/>
    <mergeCell ref="AH176:AM176"/>
    <mergeCell ref="AG177:AM177"/>
    <mergeCell ref="Y179:Y186"/>
    <mergeCell ref="AH180:AM183"/>
    <mergeCell ref="AI186:AM186"/>
    <mergeCell ref="AI187:AM187"/>
    <mergeCell ref="AI188:AM188"/>
    <mergeCell ref="AI189:AM189"/>
    <mergeCell ref="AI190:AM190"/>
    <mergeCell ref="AI191:AM191"/>
    <mergeCell ref="AG212:AI215"/>
    <mergeCell ref="Y213:Y223"/>
    <mergeCell ref="AJ213:AM215"/>
    <mergeCell ref="Z221:AC223"/>
    <mergeCell ref="AG222:AI224"/>
    <mergeCell ref="AJ222:AM225"/>
    <mergeCell ref="Y225:AE226"/>
    <mergeCell ref="AG226:AI228"/>
    <mergeCell ref="AB238:AB239"/>
    <mergeCell ref="Z198:AE199"/>
    <mergeCell ref="Y208:AE210"/>
    <mergeCell ref="T119:W119"/>
    <mergeCell ref="AC123:AD130"/>
    <mergeCell ref="T129:W129"/>
    <mergeCell ref="Y130:Y131"/>
    <mergeCell ref="Y136:Y141"/>
    <mergeCell ref="Z137:AE139"/>
    <mergeCell ref="Z108:AB109"/>
    <mergeCell ref="AC108:AC109"/>
    <mergeCell ref="AD108:AE109"/>
    <mergeCell ref="AC73:AC74"/>
    <mergeCell ref="Y61:Y62"/>
    <mergeCell ref="C26:E27"/>
    <mergeCell ref="B13:R14"/>
    <mergeCell ref="H15:I15"/>
    <mergeCell ref="J15:N15"/>
    <mergeCell ref="O15:P15"/>
    <mergeCell ref="C17:E19"/>
    <mergeCell ref="L18:M19"/>
    <mergeCell ref="C20:E21"/>
    <mergeCell ref="I25:J25"/>
    <mergeCell ref="K25:L25"/>
  </mergeCells>
  <phoneticPr fontId="46" type="noConversion"/>
  <conditionalFormatting sqref="Z145:Z146">
    <cfRule type="cellIs" dxfId="16" priority="1" operator="notEqual">
      <formula>1</formula>
    </cfRule>
  </conditionalFormatting>
  <hyperlinks>
    <hyperlink ref="AJ239" r:id="rId1" xr:uid="{D0D145F1-0D90-4DC9-A71D-40DE230A0352}"/>
    <hyperlink ref="AG234" r:id="rId2" xr:uid="{F891AD7B-6930-44F9-BB97-585B91358AC8}"/>
    <hyperlink ref="AG240" r:id="rId3" xr:uid="{AE57FC44-F3D4-444F-B499-07B98F236181}"/>
    <hyperlink ref="AG237" r:id="rId4" xr:uid="{9F062380-564F-43E7-A70D-2CCE6D8D9E60}"/>
    <hyperlink ref="AJ236" r:id="rId5" xr:uid="{51840B01-9FB2-4DD4-AFA3-E44BB7055C7B}"/>
    <hyperlink ref="AJ234" r:id="rId6" xr:uid="{9FC23E9F-6911-4894-AC33-278084D9443B}"/>
    <hyperlink ref="AK160" r:id="rId7" xr:uid="{E0FB9E1E-DCE3-4D91-A9F0-65586C5BC54D}"/>
    <hyperlink ref="AG243" r:id="rId8" xr:uid="{F3D7260D-3C31-4D23-8F90-30FE899E1465}"/>
    <hyperlink ref="AI243" r:id="rId9" xr:uid="{861E2CB4-ACE1-4092-9871-529BECA88E16}"/>
  </hyperlinks>
  <pageMargins left="0.7" right="0.7" top="0.75" bottom="0.75" header="0.3" footer="0.3"/>
  <drawing r:id="rId1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708221-62D2-465D-A196-4505A155D84C}">
  <dimension ref="A1:DA165"/>
  <sheetViews>
    <sheetView showZeros="0" zoomScaleNormal="100" workbookViewId="0">
      <selection activeCell="J19" sqref="J19"/>
    </sheetView>
  </sheetViews>
  <sheetFormatPr baseColWidth="10" defaultColWidth="11.42578125" defaultRowHeight="15"/>
  <cols>
    <col min="1" max="1" width="9.28515625" style="2" customWidth="1"/>
    <col min="2" max="7" width="25.7109375" style="2" customWidth="1"/>
    <col min="8" max="8" width="11.42578125" style="2"/>
    <col min="9" max="9" width="2.5703125" style="976" customWidth="1"/>
    <col min="10" max="10" width="11.42578125" style="976"/>
    <col min="11" max="11" width="11.42578125" style="2" customWidth="1"/>
    <col min="12" max="16" width="11.7109375" style="2" customWidth="1"/>
    <col min="17" max="17" width="7.28515625" style="2" customWidth="1"/>
    <col min="18" max="18" width="4.42578125" style="2" customWidth="1"/>
    <col min="19" max="19" width="28.85546875" style="2" customWidth="1"/>
    <col min="20" max="20" width="20.140625" style="2" customWidth="1"/>
    <col min="21" max="21" width="12.7109375" style="2" customWidth="1"/>
    <col min="22" max="22" width="24.140625" style="2" customWidth="1"/>
    <col min="23" max="23" width="12" style="2" customWidth="1"/>
    <col min="24" max="24" width="2.140625" style="2" customWidth="1"/>
    <col min="25" max="25" width="11.7109375" style="2" customWidth="1"/>
    <col min="26" max="26" width="12.7109375" style="2" customWidth="1"/>
    <col min="27" max="27" width="2.140625" style="2" customWidth="1"/>
    <col min="28" max="28" width="11.7109375" style="2" customWidth="1"/>
    <col min="29" max="29" width="12.7109375" style="2" customWidth="1"/>
    <col min="30" max="30" width="2.140625" style="2" customWidth="1"/>
    <col min="31" max="31" width="11.7109375" style="2" customWidth="1"/>
    <col min="32" max="32" width="12.7109375" style="2" customWidth="1"/>
    <col min="33" max="33" width="2.140625" style="2" customWidth="1"/>
    <col min="34" max="34" width="11.7109375" style="2" customWidth="1"/>
    <col min="35" max="35" width="12.7109375" style="2" customWidth="1"/>
    <col min="36" max="36" width="2.140625" style="2" customWidth="1"/>
    <col min="37" max="37" width="11.7109375" style="2" customWidth="1"/>
    <col min="38" max="38" width="12.7109375" style="2" customWidth="1"/>
    <col min="39" max="39" width="2.140625" style="2" customWidth="1"/>
    <col min="40" max="40" width="11.7109375" style="2" customWidth="1"/>
    <col min="41" max="41" width="12.7109375" style="2" customWidth="1"/>
    <col min="42" max="42" width="2.140625" style="2" customWidth="1"/>
    <col min="43" max="43" width="11.7109375" style="2" customWidth="1"/>
    <col min="44" max="44" width="12.7109375" style="2" customWidth="1"/>
    <col min="45" max="45" width="2.140625" style="2" customWidth="1"/>
    <col min="46" max="46" width="11.7109375" style="2" customWidth="1"/>
    <col min="47" max="47" width="12.7109375" style="2" customWidth="1"/>
    <col min="48" max="48" width="2.140625" style="2" customWidth="1"/>
    <col min="49" max="49" width="11.7109375" style="2" customWidth="1"/>
    <col min="50" max="50" width="12.7109375" style="2" customWidth="1"/>
    <col min="51" max="51" width="2.140625" style="2" customWidth="1"/>
    <col min="52" max="52" width="11.7109375" style="2" customWidth="1"/>
    <col min="53" max="53" width="12.7109375" style="2" customWidth="1"/>
    <col min="54" max="54" width="2.140625" style="2" customWidth="1"/>
    <col min="55" max="55" width="11.7109375" style="2" customWidth="1"/>
    <col min="56" max="56" width="12.7109375" style="2" customWidth="1"/>
    <col min="57" max="57" width="2.140625" style="2" customWidth="1"/>
    <col min="58" max="58" width="11.7109375" style="2" customWidth="1"/>
    <col min="59" max="59" width="12.7109375" style="2" customWidth="1"/>
    <col min="60" max="60" width="2.140625" style="2" customWidth="1"/>
    <col min="61" max="61" width="11.7109375" style="2" customWidth="1"/>
    <col min="62" max="62" width="12.7109375" style="2" customWidth="1"/>
    <col min="63" max="63" width="2.140625" style="2" customWidth="1"/>
    <col min="64" max="64" width="11.7109375" style="2" customWidth="1"/>
    <col min="65" max="65" width="12.7109375" style="2" customWidth="1"/>
    <col min="66" max="66" width="2.140625" style="2" customWidth="1"/>
    <col min="67" max="67" width="11.7109375" style="2" customWidth="1"/>
    <col min="68" max="68" width="12.7109375" style="2" customWidth="1"/>
    <col min="69" max="69" width="2.140625" style="2" customWidth="1"/>
    <col min="70" max="70" width="11.7109375" style="2" customWidth="1"/>
    <col min="71" max="71" width="12.7109375" style="2" customWidth="1"/>
    <col min="72" max="72" width="2.140625" style="2" customWidth="1"/>
    <col min="73" max="73" width="11.7109375" style="2" customWidth="1"/>
    <col min="74" max="74" width="12.7109375" style="2" customWidth="1"/>
    <col min="75" max="75" width="2.140625" style="2" customWidth="1"/>
    <col min="76" max="76" width="11.7109375" style="2" customWidth="1"/>
    <col min="77" max="77" width="12.7109375" style="2" customWidth="1"/>
    <col min="78" max="78" width="2.140625" style="2" customWidth="1"/>
    <col min="79" max="79" width="11.7109375" style="2" customWidth="1"/>
    <col min="80" max="80" width="12.7109375" style="2" customWidth="1"/>
    <col min="81" max="81" width="4.5703125" style="2" customWidth="1"/>
    <col min="82" max="82" width="11.7109375" style="2" customWidth="1"/>
    <col min="83" max="83" width="12.5703125" style="2" customWidth="1"/>
    <col min="84" max="84" width="2.140625" style="2" customWidth="1"/>
    <col min="85" max="86" width="12.7109375" style="2" customWidth="1"/>
    <col min="87" max="87" width="5.140625" style="2" customWidth="1"/>
    <col min="88" max="102" width="11.42578125" style="2"/>
    <col min="103" max="103" width="8.7109375" style="2" customWidth="1"/>
    <col min="104" max="104" width="11.42578125" style="268"/>
    <col min="105" max="105" width="43.5703125" style="268" customWidth="1"/>
    <col min="106" max="16384" width="11.42578125" style="2"/>
  </cols>
  <sheetData>
    <row r="1" spans="1:105">
      <c r="A1" s="5" t="str">
        <f>ADDRESS(ROW(),COLUMN(),4)</f>
        <v>A1</v>
      </c>
      <c r="B1" s="348" t="str">
        <f t="shared" ref="B1:BG1" si="0">SUBSTITUTE(ADDRESS(1,COLUMN(),4),"1","")</f>
        <v>B</v>
      </c>
      <c r="C1" s="348" t="str">
        <f t="shared" si="0"/>
        <v>C</v>
      </c>
      <c r="D1" s="348" t="str">
        <f t="shared" si="0"/>
        <v>D</v>
      </c>
      <c r="E1" s="348" t="str">
        <f t="shared" si="0"/>
        <v>E</v>
      </c>
      <c r="F1" s="348" t="str">
        <f t="shared" si="0"/>
        <v>F</v>
      </c>
      <c r="G1" s="348" t="str">
        <f t="shared" si="0"/>
        <v>G</v>
      </c>
      <c r="H1" s="348" t="str">
        <f t="shared" si="0"/>
        <v>H</v>
      </c>
      <c r="I1" s="348" t="str">
        <f t="shared" si="0"/>
        <v>I</v>
      </c>
      <c r="J1" s="348" t="str">
        <f t="shared" si="0"/>
        <v>J</v>
      </c>
      <c r="K1" s="348" t="str">
        <f t="shared" si="0"/>
        <v>K</v>
      </c>
      <c r="L1" s="348" t="str">
        <f t="shared" si="0"/>
        <v>L</v>
      </c>
      <c r="M1" s="348" t="str">
        <f t="shared" si="0"/>
        <v>M</v>
      </c>
      <c r="N1" s="348" t="str">
        <f t="shared" si="0"/>
        <v>N</v>
      </c>
      <c r="O1" s="348" t="str">
        <f t="shared" si="0"/>
        <v>O</v>
      </c>
      <c r="P1" s="348" t="str">
        <f t="shared" si="0"/>
        <v>P</v>
      </c>
      <c r="Q1" s="348" t="str">
        <f t="shared" si="0"/>
        <v>Q</v>
      </c>
      <c r="R1" s="348"/>
      <c r="S1" s="348" t="str">
        <f t="shared" si="0"/>
        <v>S</v>
      </c>
      <c r="T1" s="348" t="str">
        <f t="shared" si="0"/>
        <v>T</v>
      </c>
      <c r="U1" s="348" t="str">
        <f t="shared" si="0"/>
        <v>U</v>
      </c>
      <c r="V1" s="348" t="str">
        <f t="shared" si="0"/>
        <v>V</v>
      </c>
      <c r="W1" s="348" t="str">
        <f t="shared" si="0"/>
        <v>W</v>
      </c>
      <c r="X1" s="348" t="str">
        <f t="shared" si="0"/>
        <v>X</v>
      </c>
      <c r="Y1" s="348" t="str">
        <f t="shared" si="0"/>
        <v>Y</v>
      </c>
      <c r="Z1" s="348" t="str">
        <f t="shared" si="0"/>
        <v>Z</v>
      </c>
      <c r="AA1" s="348" t="str">
        <f t="shared" si="0"/>
        <v>AA</v>
      </c>
      <c r="AB1" s="348" t="str">
        <f t="shared" si="0"/>
        <v>AB</v>
      </c>
      <c r="AC1" s="348" t="str">
        <f t="shared" si="0"/>
        <v>AC</v>
      </c>
      <c r="AD1" s="348" t="str">
        <f t="shared" si="0"/>
        <v>AD</v>
      </c>
      <c r="AE1" s="348" t="str">
        <f t="shared" si="0"/>
        <v>AE</v>
      </c>
      <c r="AF1" s="348" t="str">
        <f t="shared" si="0"/>
        <v>AF</v>
      </c>
      <c r="AG1" s="348" t="str">
        <f t="shared" si="0"/>
        <v>AG</v>
      </c>
      <c r="AH1" s="348" t="str">
        <f t="shared" si="0"/>
        <v>AH</v>
      </c>
      <c r="AI1" s="348" t="str">
        <f t="shared" si="0"/>
        <v>AI</v>
      </c>
      <c r="AJ1" s="348" t="str">
        <f t="shared" si="0"/>
        <v>AJ</v>
      </c>
      <c r="AK1" s="348" t="str">
        <f t="shared" si="0"/>
        <v>AK</v>
      </c>
      <c r="AL1" s="348" t="str">
        <f t="shared" si="0"/>
        <v>AL</v>
      </c>
      <c r="AM1" s="348" t="str">
        <f t="shared" si="0"/>
        <v>AM</v>
      </c>
      <c r="AN1" s="348" t="str">
        <f t="shared" si="0"/>
        <v>AN</v>
      </c>
      <c r="AO1" s="348" t="str">
        <f t="shared" si="0"/>
        <v>AO</v>
      </c>
      <c r="AP1" s="348" t="str">
        <f t="shared" si="0"/>
        <v>AP</v>
      </c>
      <c r="AQ1" s="348" t="str">
        <f t="shared" si="0"/>
        <v>AQ</v>
      </c>
      <c r="AR1" s="348" t="str">
        <f t="shared" si="0"/>
        <v>AR</v>
      </c>
      <c r="AS1" s="348" t="str">
        <f t="shared" si="0"/>
        <v>AS</v>
      </c>
      <c r="AT1" s="348" t="str">
        <f t="shared" si="0"/>
        <v>AT</v>
      </c>
      <c r="AU1" s="348" t="str">
        <f t="shared" si="0"/>
        <v>AU</v>
      </c>
      <c r="AV1" s="348" t="str">
        <f t="shared" si="0"/>
        <v>AV</v>
      </c>
      <c r="AW1" s="348" t="str">
        <f t="shared" si="0"/>
        <v>AW</v>
      </c>
      <c r="AX1" s="348" t="str">
        <f t="shared" si="0"/>
        <v>AX</v>
      </c>
      <c r="AY1" s="348" t="str">
        <f t="shared" si="0"/>
        <v>AY</v>
      </c>
      <c r="AZ1" s="348" t="str">
        <f t="shared" si="0"/>
        <v>AZ</v>
      </c>
      <c r="BA1" s="348" t="str">
        <f t="shared" si="0"/>
        <v>BA</v>
      </c>
      <c r="BB1" s="348" t="str">
        <f t="shared" si="0"/>
        <v>BB</v>
      </c>
      <c r="BC1" s="348" t="str">
        <f t="shared" si="0"/>
        <v>BC</v>
      </c>
      <c r="BD1" s="348" t="str">
        <f t="shared" si="0"/>
        <v>BD</v>
      </c>
      <c r="BE1" s="348" t="str">
        <f t="shared" si="0"/>
        <v>BE</v>
      </c>
      <c r="BF1" s="348" t="str">
        <f t="shared" si="0"/>
        <v>BF</v>
      </c>
      <c r="BG1" s="348" t="str">
        <f t="shared" si="0"/>
        <v>BG</v>
      </c>
      <c r="BH1" s="348" t="str">
        <f t="shared" ref="BH1:CX1" si="1">SUBSTITUTE(ADDRESS(1,COLUMN(),4),"1","")</f>
        <v>BH</v>
      </c>
      <c r="BI1" s="348" t="str">
        <f t="shared" si="1"/>
        <v>BI</v>
      </c>
      <c r="BJ1" s="348" t="str">
        <f t="shared" si="1"/>
        <v>BJ</v>
      </c>
      <c r="BK1" s="348" t="str">
        <f t="shared" si="1"/>
        <v>BK</v>
      </c>
      <c r="BL1" s="348" t="str">
        <f t="shared" si="1"/>
        <v>BL</v>
      </c>
      <c r="BM1" s="348" t="str">
        <f t="shared" si="1"/>
        <v>BM</v>
      </c>
      <c r="BN1" s="348" t="str">
        <f t="shared" si="1"/>
        <v>BN</v>
      </c>
      <c r="BO1" s="348" t="str">
        <f t="shared" si="1"/>
        <v>BO</v>
      </c>
      <c r="BP1" s="348" t="str">
        <f t="shared" si="1"/>
        <v>BP</v>
      </c>
      <c r="BQ1" s="348" t="str">
        <f t="shared" si="1"/>
        <v>BQ</v>
      </c>
      <c r="BR1" s="348" t="str">
        <f t="shared" si="1"/>
        <v>BR</v>
      </c>
      <c r="BS1" s="348" t="str">
        <f t="shared" si="1"/>
        <v>BS</v>
      </c>
      <c r="BT1" s="348" t="str">
        <f t="shared" si="1"/>
        <v>BT</v>
      </c>
      <c r="BU1" s="348" t="str">
        <f t="shared" si="1"/>
        <v>BU</v>
      </c>
      <c r="BV1" s="348" t="str">
        <f t="shared" si="1"/>
        <v>BV</v>
      </c>
      <c r="BW1" s="348" t="str">
        <f t="shared" si="1"/>
        <v>BW</v>
      </c>
      <c r="BX1" s="348" t="str">
        <f t="shared" si="1"/>
        <v>BX</v>
      </c>
      <c r="BY1" s="348" t="str">
        <f t="shared" si="1"/>
        <v>BY</v>
      </c>
      <c r="BZ1" s="348" t="str">
        <f t="shared" si="1"/>
        <v>BZ</v>
      </c>
      <c r="CA1" s="348" t="str">
        <f t="shared" si="1"/>
        <v>CA</v>
      </c>
      <c r="CB1" s="348" t="str">
        <f t="shared" si="1"/>
        <v>CB</v>
      </c>
      <c r="CC1" s="348" t="str">
        <f t="shared" si="1"/>
        <v>CC</v>
      </c>
      <c r="CD1" s="348" t="str">
        <f t="shared" si="1"/>
        <v>CD</v>
      </c>
      <c r="CE1" s="348" t="str">
        <f t="shared" si="1"/>
        <v>CE</v>
      </c>
      <c r="CF1" s="348" t="str">
        <f t="shared" si="1"/>
        <v>CF</v>
      </c>
      <c r="CG1" s="348" t="str">
        <f t="shared" si="1"/>
        <v>CG</v>
      </c>
      <c r="CH1" s="348" t="str">
        <f t="shared" si="1"/>
        <v>CH</v>
      </c>
      <c r="CI1" s="348" t="str">
        <f t="shared" si="1"/>
        <v>CI</v>
      </c>
      <c r="CJ1" s="348" t="str">
        <f t="shared" si="1"/>
        <v>CJ</v>
      </c>
      <c r="CK1" s="348" t="str">
        <f t="shared" si="1"/>
        <v>CK</v>
      </c>
      <c r="CL1" s="348" t="str">
        <f t="shared" si="1"/>
        <v>CL</v>
      </c>
      <c r="CM1" s="348" t="str">
        <f t="shared" si="1"/>
        <v>CM</v>
      </c>
      <c r="CN1" s="348" t="str">
        <f t="shared" si="1"/>
        <v>CN</v>
      </c>
      <c r="CO1" s="348" t="str">
        <f t="shared" si="1"/>
        <v>CO</v>
      </c>
      <c r="CP1" s="348" t="str">
        <f t="shared" si="1"/>
        <v>CP</v>
      </c>
      <c r="CQ1" s="348" t="str">
        <f t="shared" si="1"/>
        <v>CQ</v>
      </c>
      <c r="CR1" s="348" t="str">
        <f t="shared" si="1"/>
        <v>CR</v>
      </c>
      <c r="CS1" s="348" t="str">
        <f t="shared" si="1"/>
        <v>CS</v>
      </c>
      <c r="CT1" s="348" t="str">
        <f t="shared" si="1"/>
        <v>CT</v>
      </c>
      <c r="CU1" s="348" t="str">
        <f t="shared" si="1"/>
        <v>CU</v>
      </c>
      <c r="CV1" s="348" t="str">
        <f t="shared" si="1"/>
        <v>CV</v>
      </c>
      <c r="CW1" s="348" t="str">
        <f t="shared" si="1"/>
        <v>CW</v>
      </c>
      <c r="CX1" s="348" t="str">
        <f t="shared" si="1"/>
        <v>CX</v>
      </c>
      <c r="CY1" s="6">
        <v>1</v>
      </c>
      <c r="CZ1" s="348" t="str">
        <f>SUBSTITUTE(ADDRESS(1,COLUMN(),4),"1","")</f>
        <v>CZ</v>
      </c>
      <c r="DA1" s="347" t="str">
        <f>SUBSTITUTE(ADDRESS(1,COLUMN(),4),"1","")</f>
        <v>DA</v>
      </c>
    </row>
    <row r="2" spans="1:105" ht="15.75" thickBot="1">
      <c r="A2" s="9">
        <f t="shared" ref="A2:BA2" ca="1" si="2">CELL("largeur",A2)</f>
        <v>9</v>
      </c>
      <c r="B2" s="9">
        <f t="shared" ca="1" si="2"/>
        <v>25</v>
      </c>
      <c r="C2" s="9">
        <f t="shared" ca="1" si="2"/>
        <v>25</v>
      </c>
      <c r="D2" s="9">
        <f t="shared" ca="1" si="2"/>
        <v>25</v>
      </c>
      <c r="E2" s="9">
        <f t="shared" ca="1" si="2"/>
        <v>25</v>
      </c>
      <c r="F2" s="9">
        <f t="shared" ca="1" si="2"/>
        <v>25</v>
      </c>
      <c r="G2" s="9">
        <f t="shared" ca="1" si="2"/>
        <v>25</v>
      </c>
      <c r="H2" s="9">
        <f t="shared" ca="1" si="2"/>
        <v>11</v>
      </c>
      <c r="I2" s="9">
        <f t="shared" ca="1" si="2"/>
        <v>2</v>
      </c>
      <c r="J2" s="9">
        <f t="shared" ca="1" si="2"/>
        <v>11</v>
      </c>
      <c r="K2" s="9">
        <f t="shared" ca="1" si="2"/>
        <v>11</v>
      </c>
      <c r="L2" s="9">
        <f t="shared" ca="1" si="2"/>
        <v>11</v>
      </c>
      <c r="M2" s="9">
        <f t="shared" ca="1" si="2"/>
        <v>11</v>
      </c>
      <c r="N2" s="9">
        <f t="shared" ca="1" si="2"/>
        <v>11</v>
      </c>
      <c r="O2" s="9">
        <f t="shared" ca="1" si="2"/>
        <v>11</v>
      </c>
      <c r="P2" s="9">
        <f t="shared" ca="1" si="2"/>
        <v>11</v>
      </c>
      <c r="Q2" s="9">
        <f t="shared" ca="1" si="2"/>
        <v>7</v>
      </c>
      <c r="R2" s="9"/>
      <c r="S2" s="9">
        <f t="shared" ca="1" si="2"/>
        <v>28</v>
      </c>
      <c r="T2" s="9">
        <f t="shared" ca="1" si="2"/>
        <v>19</v>
      </c>
      <c r="U2" s="9">
        <f t="shared" ca="1" si="2"/>
        <v>12</v>
      </c>
      <c r="V2" s="9">
        <f t="shared" ca="1" si="2"/>
        <v>23</v>
      </c>
      <c r="W2" s="9">
        <f t="shared" ca="1" si="2"/>
        <v>11</v>
      </c>
      <c r="X2" s="9">
        <f t="shared" ca="1" si="2"/>
        <v>1</v>
      </c>
      <c r="Y2" s="9">
        <f t="shared" ca="1" si="2"/>
        <v>11</v>
      </c>
      <c r="Z2" s="9">
        <f t="shared" ca="1" si="2"/>
        <v>12</v>
      </c>
      <c r="AA2" s="9">
        <f t="shared" ca="1" si="2"/>
        <v>1</v>
      </c>
      <c r="AB2" s="9">
        <f t="shared" ca="1" si="2"/>
        <v>11</v>
      </c>
      <c r="AC2" s="9">
        <f t="shared" ca="1" si="2"/>
        <v>12</v>
      </c>
      <c r="AD2" s="9">
        <f t="shared" ca="1" si="2"/>
        <v>1</v>
      </c>
      <c r="AE2" s="9">
        <f t="shared" ca="1" si="2"/>
        <v>11</v>
      </c>
      <c r="AF2" s="9">
        <f t="shared" ca="1" si="2"/>
        <v>12</v>
      </c>
      <c r="AG2" s="9">
        <f t="shared" ca="1" si="2"/>
        <v>1</v>
      </c>
      <c r="AH2" s="9">
        <f t="shared" ca="1" si="2"/>
        <v>11</v>
      </c>
      <c r="AI2" s="9">
        <f t="shared" ca="1" si="2"/>
        <v>12</v>
      </c>
      <c r="AJ2" s="9">
        <f t="shared" ca="1" si="2"/>
        <v>1</v>
      </c>
      <c r="AK2" s="9">
        <f t="shared" ca="1" si="2"/>
        <v>11</v>
      </c>
      <c r="AL2" s="9">
        <f t="shared" ca="1" si="2"/>
        <v>12</v>
      </c>
      <c r="AM2" s="9">
        <f t="shared" ca="1" si="2"/>
        <v>1</v>
      </c>
      <c r="AN2" s="9">
        <f t="shared" ca="1" si="2"/>
        <v>11</v>
      </c>
      <c r="AO2" s="9">
        <f t="shared" ca="1" si="2"/>
        <v>12</v>
      </c>
      <c r="AP2" s="9">
        <f t="shared" ca="1" si="2"/>
        <v>1</v>
      </c>
      <c r="AQ2" s="9">
        <f t="shared" ca="1" si="2"/>
        <v>11</v>
      </c>
      <c r="AR2" s="9">
        <f t="shared" ca="1" si="2"/>
        <v>12</v>
      </c>
      <c r="AS2" s="9">
        <f t="shared" ca="1" si="2"/>
        <v>1</v>
      </c>
      <c r="AT2" s="9">
        <f t="shared" ca="1" si="2"/>
        <v>11</v>
      </c>
      <c r="AU2" s="9">
        <f t="shared" ca="1" si="2"/>
        <v>12</v>
      </c>
      <c r="AV2" s="9">
        <f t="shared" ca="1" si="2"/>
        <v>1</v>
      </c>
      <c r="AW2" s="9">
        <f t="shared" ca="1" si="2"/>
        <v>11</v>
      </c>
      <c r="AX2" s="9">
        <f t="shared" ca="1" si="2"/>
        <v>12</v>
      </c>
      <c r="AY2" s="9">
        <f t="shared" ca="1" si="2"/>
        <v>1</v>
      </c>
      <c r="AZ2" s="9">
        <f t="shared" ca="1" si="2"/>
        <v>11</v>
      </c>
      <c r="BA2" s="9">
        <f t="shared" ca="1" si="2"/>
        <v>12</v>
      </c>
      <c r="BB2" s="9">
        <f t="shared" ref="BB2:CX2" ca="1" si="3">CELL("largeur",BB2)</f>
        <v>1</v>
      </c>
      <c r="BC2" s="9">
        <f t="shared" ca="1" si="3"/>
        <v>11</v>
      </c>
      <c r="BD2" s="9">
        <f t="shared" ca="1" si="3"/>
        <v>12</v>
      </c>
      <c r="BE2" s="9">
        <f t="shared" ca="1" si="3"/>
        <v>1</v>
      </c>
      <c r="BF2" s="9">
        <f t="shared" ca="1" si="3"/>
        <v>11</v>
      </c>
      <c r="BG2" s="9">
        <f t="shared" ca="1" si="3"/>
        <v>12</v>
      </c>
      <c r="BH2" s="9">
        <f t="shared" ca="1" si="3"/>
        <v>1</v>
      </c>
      <c r="BI2" s="9">
        <f t="shared" ca="1" si="3"/>
        <v>11</v>
      </c>
      <c r="BJ2" s="9">
        <f t="shared" ca="1" si="3"/>
        <v>12</v>
      </c>
      <c r="BK2" s="9">
        <f t="shared" ca="1" si="3"/>
        <v>1</v>
      </c>
      <c r="BL2" s="9">
        <f t="shared" ca="1" si="3"/>
        <v>11</v>
      </c>
      <c r="BM2" s="9">
        <f t="shared" ca="1" si="3"/>
        <v>12</v>
      </c>
      <c r="BN2" s="9">
        <f t="shared" ca="1" si="3"/>
        <v>1</v>
      </c>
      <c r="BO2" s="9">
        <f t="shared" ca="1" si="3"/>
        <v>11</v>
      </c>
      <c r="BP2" s="9">
        <f t="shared" ca="1" si="3"/>
        <v>12</v>
      </c>
      <c r="BQ2" s="9">
        <f t="shared" ca="1" si="3"/>
        <v>1</v>
      </c>
      <c r="BR2" s="9">
        <f t="shared" ca="1" si="3"/>
        <v>11</v>
      </c>
      <c r="BS2" s="9">
        <f t="shared" ca="1" si="3"/>
        <v>12</v>
      </c>
      <c r="BT2" s="9">
        <f t="shared" ca="1" si="3"/>
        <v>1</v>
      </c>
      <c r="BU2" s="9">
        <f t="shared" ca="1" si="3"/>
        <v>11</v>
      </c>
      <c r="BV2" s="9">
        <f t="shared" ca="1" si="3"/>
        <v>12</v>
      </c>
      <c r="BW2" s="9">
        <f t="shared" ca="1" si="3"/>
        <v>1</v>
      </c>
      <c r="BX2" s="9">
        <f t="shared" ca="1" si="3"/>
        <v>11</v>
      </c>
      <c r="BY2" s="9">
        <f t="shared" ca="1" si="3"/>
        <v>12</v>
      </c>
      <c r="BZ2" s="9">
        <f t="shared" ca="1" si="3"/>
        <v>1</v>
      </c>
      <c r="CA2" s="9">
        <f t="shared" ca="1" si="3"/>
        <v>11</v>
      </c>
      <c r="CB2" s="9">
        <f t="shared" ca="1" si="3"/>
        <v>12</v>
      </c>
      <c r="CC2" s="9">
        <f t="shared" ca="1" si="3"/>
        <v>4</v>
      </c>
      <c r="CD2" s="9">
        <f t="shared" ca="1" si="3"/>
        <v>11</v>
      </c>
      <c r="CE2" s="9">
        <f t="shared" ca="1" si="3"/>
        <v>12</v>
      </c>
      <c r="CF2" s="9">
        <f t="shared" ca="1" si="3"/>
        <v>1</v>
      </c>
      <c r="CG2" s="9">
        <f t="shared" ca="1" si="3"/>
        <v>12</v>
      </c>
      <c r="CH2" s="9">
        <f t="shared" ca="1" si="3"/>
        <v>12</v>
      </c>
      <c r="CI2" s="9">
        <f t="shared" ca="1" si="3"/>
        <v>4</v>
      </c>
      <c r="CJ2" s="9">
        <f t="shared" ca="1" si="3"/>
        <v>11</v>
      </c>
      <c r="CK2" s="9">
        <f t="shared" ca="1" si="3"/>
        <v>11</v>
      </c>
      <c r="CL2" s="9">
        <f t="shared" ca="1" si="3"/>
        <v>11</v>
      </c>
      <c r="CM2" s="9">
        <f t="shared" ca="1" si="3"/>
        <v>11</v>
      </c>
      <c r="CN2" s="9">
        <f t="shared" ca="1" si="3"/>
        <v>11</v>
      </c>
      <c r="CO2" s="9">
        <f t="shared" ca="1" si="3"/>
        <v>11</v>
      </c>
      <c r="CP2" s="9">
        <f t="shared" ca="1" si="3"/>
        <v>11</v>
      </c>
      <c r="CQ2" s="9">
        <f t="shared" ca="1" si="3"/>
        <v>11</v>
      </c>
      <c r="CR2" s="9">
        <f t="shared" ca="1" si="3"/>
        <v>11</v>
      </c>
      <c r="CS2" s="9">
        <f t="shared" ca="1" si="3"/>
        <v>11</v>
      </c>
      <c r="CT2" s="9">
        <f t="shared" ca="1" si="3"/>
        <v>11</v>
      </c>
      <c r="CU2" s="9">
        <f t="shared" ca="1" si="3"/>
        <v>11</v>
      </c>
      <c r="CV2" s="9">
        <f t="shared" ca="1" si="3"/>
        <v>11</v>
      </c>
      <c r="CW2" s="9">
        <f t="shared" ca="1" si="3"/>
        <v>11</v>
      </c>
      <c r="CX2" s="9">
        <f t="shared" ca="1" si="3"/>
        <v>11</v>
      </c>
      <c r="CY2" s="6">
        <v>1</v>
      </c>
      <c r="CZ2" s="342"/>
      <c r="DA2" s="342" t="s">
        <v>361</v>
      </c>
    </row>
    <row r="3" spans="1:105" ht="25.5" customHeight="1">
      <c r="B3" s="1957" t="s">
        <v>644</v>
      </c>
      <c r="C3" s="1958"/>
      <c r="D3" s="1958"/>
      <c r="E3" s="1958"/>
      <c r="F3" s="1958"/>
      <c r="G3" s="1959"/>
      <c r="I3" s="2"/>
      <c r="J3" s="1963" t="s">
        <v>1853</v>
      </c>
      <c r="K3" s="1963"/>
      <c r="L3" s="1963"/>
      <c r="M3" s="1963"/>
      <c r="CS3" s="45" t="s">
        <v>645</v>
      </c>
      <c r="CT3" s="154"/>
      <c r="CU3" s="154"/>
      <c r="CV3" s="154"/>
      <c r="CW3" s="154"/>
      <c r="CX3" s="154"/>
      <c r="CY3" s="6">
        <v>1</v>
      </c>
      <c r="CZ3" s="334">
        <f ca="1">COUNTA(A1:CY162) + COUNTBLANK(A1:CY162)</f>
        <v>16686</v>
      </c>
      <c r="DA3" s="333" t="str">
        <f>"cellules entre"&amp;" " &amp;A1&amp;" et  "&amp;CY165</f>
        <v>cellules entre A1 et  CY165</v>
      </c>
    </row>
    <row r="4" spans="1:105" ht="18" customHeight="1">
      <c r="B4" s="1960"/>
      <c r="C4" s="1961"/>
      <c r="D4" s="1961"/>
      <c r="E4" s="1961"/>
      <c r="F4" s="1961"/>
      <c r="G4" s="1962"/>
      <c r="I4" s="2"/>
      <c r="J4" s="1963"/>
      <c r="K4" s="1963"/>
      <c r="L4" s="1963"/>
      <c r="M4" s="1963"/>
      <c r="Y4" s="1694" t="s">
        <v>1790</v>
      </c>
      <c r="Z4" s="1695"/>
      <c r="AA4" s="1695"/>
      <c r="AB4" s="1695"/>
      <c r="AC4" s="1695"/>
      <c r="AD4" s="1695"/>
      <c r="AE4" s="1695"/>
      <c r="AF4" s="1695"/>
      <c r="AG4" s="1695"/>
      <c r="AH4" s="1695"/>
      <c r="AI4" s="1695"/>
      <c r="CS4" s="707" t="s">
        <v>646</v>
      </c>
      <c r="CT4" s="1950" t="s">
        <v>647</v>
      </c>
      <c r="CU4" s="1950"/>
      <c r="CV4" s="1950"/>
      <c r="CW4" s="154"/>
      <c r="CX4" s="154"/>
      <c r="CY4" s="6">
        <v>1</v>
      </c>
      <c r="CZ4" s="334">
        <f ca="1">COUNTA(A1:CY162)</f>
        <v>1831</v>
      </c>
      <c r="DA4" s="333" t="s">
        <v>357</v>
      </c>
    </row>
    <row r="5" spans="1:105" ht="24" customHeight="1">
      <c r="B5" s="708"/>
      <c r="C5" s="709"/>
      <c r="D5" s="709"/>
      <c r="E5" s="709"/>
      <c r="F5" s="709"/>
      <c r="G5" s="710"/>
      <c r="I5" s="2"/>
      <c r="J5" s="1964" t="s">
        <v>648</v>
      </c>
      <c r="K5" s="1964"/>
      <c r="L5" s="1964"/>
      <c r="M5" s="1964"/>
      <c r="CS5" s="45" t="s">
        <v>649</v>
      </c>
      <c r="CT5" s="154"/>
      <c r="CU5" s="154"/>
      <c r="CV5" s="154"/>
      <c r="CW5" s="154"/>
      <c r="CX5" s="154"/>
      <c r="CY5" s="6">
        <v>1</v>
      </c>
      <c r="CZ5" s="334">
        <f ca="1">COUNTBLANK(A1:CY162)</f>
        <v>14855</v>
      </c>
      <c r="DA5" s="333" t="s">
        <v>354</v>
      </c>
    </row>
    <row r="6" spans="1:105" ht="21.75" customHeight="1" thickBot="1">
      <c r="B6" s="708"/>
      <c r="C6" s="709" t="s">
        <v>650</v>
      </c>
      <c r="D6" s="709"/>
      <c r="E6" s="709"/>
      <c r="F6" s="709"/>
      <c r="G6" s="710"/>
      <c r="I6" s="2"/>
      <c r="J6" s="1964"/>
      <c r="K6" s="1964"/>
      <c r="L6" s="1964"/>
      <c r="M6" s="1964"/>
      <c r="Y6" s="1965" t="s">
        <v>344</v>
      </c>
      <c r="Z6" s="1965"/>
      <c r="AB6" s="1965" t="s">
        <v>343</v>
      </c>
      <c r="AC6" s="1965"/>
      <c r="AE6" s="711" t="s">
        <v>651</v>
      </c>
      <c r="AF6" s="711"/>
      <c r="AH6" s="329"/>
      <c r="AI6" s="329"/>
      <c r="AK6" s="329"/>
      <c r="AL6" s="329"/>
      <c r="AN6" s="329"/>
      <c r="AO6" s="329"/>
      <c r="AQ6" s="329"/>
      <c r="CS6" s="707" t="s">
        <v>646</v>
      </c>
      <c r="CT6" s="1950" t="s">
        <v>652</v>
      </c>
      <c r="CU6" s="1950"/>
      <c r="CV6" s="1950"/>
      <c r="CW6" s="154"/>
      <c r="CX6" s="154"/>
      <c r="CY6" s="6">
        <v>1</v>
      </c>
      <c r="CZ6" s="334">
        <f>SUM(CY1:CY161)+2</f>
        <v>163</v>
      </c>
      <c r="DA6" s="333" t="s">
        <v>351</v>
      </c>
    </row>
    <row r="7" spans="1:105" ht="18.75" customHeight="1">
      <c r="B7" s="1966" t="s">
        <v>653</v>
      </c>
      <c r="C7" s="1967"/>
      <c r="D7" s="1967"/>
      <c r="E7" s="1967"/>
      <c r="F7" s="1967"/>
      <c r="G7" s="1968"/>
      <c r="I7" s="2"/>
      <c r="J7" s="2"/>
      <c r="L7" s="716"/>
      <c r="M7" s="716"/>
      <c r="N7" s="716"/>
      <c r="O7" s="717"/>
      <c r="P7" s="717"/>
      <c r="R7" s="8"/>
      <c r="Y7" s="1965"/>
      <c r="Z7" s="1965"/>
      <c r="AB7" s="1965"/>
      <c r="AC7" s="1965"/>
      <c r="CA7" s="1948" t="s">
        <v>654</v>
      </c>
      <c r="CB7" s="1948"/>
      <c r="CD7" s="1948" t="s">
        <v>654</v>
      </c>
      <c r="CE7" s="1948"/>
      <c r="CS7" s="45" t="s">
        <v>655</v>
      </c>
      <c r="CT7" s="154"/>
      <c r="CU7" s="154"/>
      <c r="CV7" s="154"/>
      <c r="CW7" s="154"/>
      <c r="CX7" s="154"/>
      <c r="CY7" s="6">
        <v>1</v>
      </c>
      <c r="CZ7" s="334">
        <f>SUM(A162:CX162)+1</f>
        <v>1</v>
      </c>
      <c r="DA7" s="333" t="s">
        <v>348</v>
      </c>
    </row>
    <row r="8" spans="1:105" ht="18.75" customHeight="1">
      <c r="B8" s="708"/>
      <c r="C8" s="709"/>
      <c r="D8" s="709"/>
      <c r="E8" s="709"/>
      <c r="F8" s="709"/>
      <c r="G8" s="710"/>
      <c r="I8" s="2"/>
      <c r="J8" s="2"/>
      <c r="L8" s="718"/>
      <c r="M8" s="718"/>
      <c r="N8" s="718"/>
      <c r="O8" s="719"/>
      <c r="P8" s="719"/>
      <c r="R8" s="8"/>
      <c r="S8" s="1949" t="s">
        <v>656</v>
      </c>
      <c r="T8" s="1949"/>
      <c r="U8" s="1949"/>
      <c r="V8" s="1949"/>
      <c r="W8" s="1949"/>
      <c r="Y8" s="327" t="s">
        <v>345</v>
      </c>
      <c r="Z8" s="326"/>
      <c r="AB8" s="327" t="s">
        <v>657</v>
      </c>
      <c r="AC8" s="326"/>
      <c r="AE8" s="327" t="s">
        <v>658</v>
      </c>
      <c r="AF8" s="326"/>
      <c r="AH8" s="327" t="s">
        <v>657</v>
      </c>
      <c r="AI8" s="326"/>
      <c r="AK8" s="327" t="s">
        <v>658</v>
      </c>
      <c r="AL8" s="326"/>
      <c r="AN8" s="327" t="s">
        <v>657</v>
      </c>
      <c r="AO8" s="326"/>
      <c r="AQ8" s="327" t="s">
        <v>658</v>
      </c>
      <c r="AR8" s="326"/>
      <c r="AT8" s="327" t="s">
        <v>657</v>
      </c>
      <c r="AU8" s="326"/>
      <c r="AW8" s="327" t="s">
        <v>658</v>
      </c>
      <c r="AX8" s="326"/>
      <c r="AZ8" s="327" t="s">
        <v>657</v>
      </c>
      <c r="BA8" s="720"/>
      <c r="BC8" s="327" t="s">
        <v>345</v>
      </c>
      <c r="BD8" s="326"/>
      <c r="BF8" s="327" t="s">
        <v>657</v>
      </c>
      <c r="BG8" s="326"/>
      <c r="BI8" s="327" t="s">
        <v>345</v>
      </c>
      <c r="BJ8" s="326"/>
      <c r="BL8" s="327" t="s">
        <v>657</v>
      </c>
      <c r="BM8" s="326"/>
      <c r="BO8" s="327" t="s">
        <v>345</v>
      </c>
      <c r="BP8" s="326"/>
      <c r="BR8" s="327" t="s">
        <v>657</v>
      </c>
      <c r="BS8" s="326"/>
      <c r="BU8" s="327" t="s">
        <v>345</v>
      </c>
      <c r="BV8" s="326"/>
      <c r="BX8" s="327" t="s">
        <v>657</v>
      </c>
      <c r="BY8" s="326"/>
      <c r="CA8" s="1948"/>
      <c r="CB8" s="1948"/>
      <c r="CD8" s="1948"/>
      <c r="CE8" s="1948"/>
      <c r="CS8" s="707" t="s">
        <v>646</v>
      </c>
      <c r="CT8" s="1950" t="s">
        <v>659</v>
      </c>
      <c r="CU8" s="1950"/>
      <c r="CV8" s="1950"/>
      <c r="CW8" s="154"/>
      <c r="CX8" s="154"/>
      <c r="CY8" s="6">
        <v>1</v>
      </c>
    </row>
    <row r="9" spans="1:105" ht="18.75" customHeight="1">
      <c r="B9" s="1966" t="s">
        <v>660</v>
      </c>
      <c r="C9" s="1967"/>
      <c r="D9" s="1967"/>
      <c r="E9" s="1967"/>
      <c r="F9" s="1967"/>
      <c r="G9" s="1968"/>
      <c r="I9" s="2"/>
      <c r="J9" s="2"/>
      <c r="L9" s="721" t="s">
        <v>15</v>
      </c>
      <c r="M9" s="23"/>
      <c r="N9" s="23"/>
      <c r="O9" s="722"/>
      <c r="P9" s="722"/>
      <c r="R9" s="8"/>
      <c r="S9" s="1949"/>
      <c r="T9" s="1949"/>
      <c r="U9" s="1949"/>
      <c r="V9" s="1949"/>
      <c r="W9" s="1949"/>
      <c r="Y9" s="1981" t="s">
        <v>337</v>
      </c>
      <c r="Z9" s="1982"/>
      <c r="AB9" s="1981" t="s">
        <v>661</v>
      </c>
      <c r="AC9" s="1982"/>
      <c r="AE9" s="1983" t="s">
        <v>336</v>
      </c>
      <c r="AF9" s="1984"/>
      <c r="AH9" s="1983" t="s">
        <v>662</v>
      </c>
      <c r="AI9" s="1984"/>
      <c r="AK9" s="1951" t="s">
        <v>137</v>
      </c>
      <c r="AL9" s="1952"/>
      <c r="AN9" s="1951" t="s">
        <v>663</v>
      </c>
      <c r="AO9" s="1952"/>
      <c r="AQ9" s="1953" t="s">
        <v>195</v>
      </c>
      <c r="AR9" s="1954"/>
      <c r="AT9" s="1953" t="s">
        <v>664</v>
      </c>
      <c r="AU9" s="1954"/>
      <c r="AW9" s="1955" t="s">
        <v>665</v>
      </c>
      <c r="AX9" s="1956"/>
      <c r="AZ9" s="1955" t="s">
        <v>666</v>
      </c>
      <c r="BA9" s="1956"/>
      <c r="BC9" s="1971" t="s">
        <v>342</v>
      </c>
      <c r="BD9" s="1972"/>
      <c r="BF9" s="1973" t="s">
        <v>667</v>
      </c>
      <c r="BG9" s="1974"/>
      <c r="BI9" s="1976" t="s">
        <v>305</v>
      </c>
      <c r="BJ9" s="1985"/>
      <c r="BL9" s="1977" t="s">
        <v>668</v>
      </c>
      <c r="BM9" s="1978"/>
      <c r="BO9" s="1979" t="s">
        <v>311</v>
      </c>
      <c r="BP9" s="1980"/>
      <c r="BR9" s="1988" t="s">
        <v>669</v>
      </c>
      <c r="BS9" s="1989"/>
      <c r="BU9" s="1990" t="s">
        <v>670</v>
      </c>
      <c r="BV9" s="1991"/>
      <c r="BX9" s="1990" t="s">
        <v>671</v>
      </c>
      <c r="BY9" s="1991"/>
      <c r="CA9" s="1975" t="s">
        <v>672</v>
      </c>
      <c r="CB9" s="1975"/>
      <c r="CG9" s="720">
        <v>1</v>
      </c>
      <c r="CH9" s="720">
        <v>1</v>
      </c>
      <c r="CJ9" s="1969" t="s">
        <v>673</v>
      </c>
      <c r="CK9" s="1969"/>
      <c r="CL9" s="1969"/>
      <c r="CM9" s="1969"/>
      <c r="CN9" s="1969"/>
      <c r="CO9" s="1969"/>
      <c r="CP9" s="1969"/>
      <c r="CQ9" s="1969"/>
      <c r="CS9" s="45" t="s">
        <v>674</v>
      </c>
      <c r="CT9" s="45"/>
      <c r="CU9" s="45"/>
      <c r="CV9" s="45"/>
      <c r="CW9" s="45"/>
      <c r="CX9" s="154"/>
      <c r="CY9" s="6">
        <v>1</v>
      </c>
    </row>
    <row r="10" spans="1:105" ht="18.75" customHeight="1" thickBot="1">
      <c r="B10" s="1966" t="s">
        <v>675</v>
      </c>
      <c r="C10" s="1967"/>
      <c r="D10" s="1967"/>
      <c r="E10" s="1967"/>
      <c r="F10" s="1967"/>
      <c r="G10" s="1968"/>
      <c r="I10" s="2"/>
      <c r="J10" s="2"/>
      <c r="L10" s="661" t="s">
        <v>14</v>
      </c>
      <c r="M10" s="23"/>
      <c r="N10" s="23"/>
      <c r="O10" s="722"/>
      <c r="P10" s="722"/>
      <c r="R10" s="8"/>
      <c r="S10" s="1970" t="s">
        <v>676</v>
      </c>
      <c r="T10" s="1970"/>
      <c r="U10" s="1970"/>
      <c r="V10" s="1970"/>
      <c r="W10" s="1970"/>
      <c r="Y10" s="1981"/>
      <c r="Z10" s="1982"/>
      <c r="AB10" s="1981"/>
      <c r="AC10" s="1982"/>
      <c r="AE10" s="1983"/>
      <c r="AF10" s="1984"/>
      <c r="AH10" s="1983"/>
      <c r="AI10" s="1984"/>
      <c r="AK10" s="1951"/>
      <c r="AL10" s="1952"/>
      <c r="AN10" s="1951"/>
      <c r="AO10" s="1952"/>
      <c r="AQ10" s="1953"/>
      <c r="AR10" s="1954"/>
      <c r="AT10" s="1953"/>
      <c r="AU10" s="1954"/>
      <c r="AW10" s="1955"/>
      <c r="AX10" s="1956"/>
      <c r="AZ10" s="1955"/>
      <c r="BA10" s="1956"/>
      <c r="BC10" s="1971"/>
      <c r="BD10" s="1972"/>
      <c r="BF10" s="1973"/>
      <c r="BG10" s="1974"/>
      <c r="BI10" s="1976"/>
      <c r="BJ10" s="1985"/>
      <c r="BL10" s="1977"/>
      <c r="BM10" s="1978"/>
      <c r="BO10" s="1979"/>
      <c r="BP10" s="1980"/>
      <c r="BR10" s="1988"/>
      <c r="BS10" s="1989"/>
      <c r="BU10" s="1990"/>
      <c r="BV10" s="1991"/>
      <c r="BX10" s="1990"/>
      <c r="BY10" s="1991"/>
      <c r="CA10" s="1975"/>
      <c r="CB10" s="1975"/>
      <c r="CG10" s="724" t="s">
        <v>677</v>
      </c>
      <c r="CH10" s="45"/>
      <c r="CJ10" s="723"/>
      <c r="CK10" s="723"/>
      <c r="CL10" s="723"/>
      <c r="CM10" s="723"/>
      <c r="CN10" s="723"/>
      <c r="CO10" s="723"/>
      <c r="CP10" s="725" t="str">
        <f ca="1">"Page "&amp;_xlfn.SHEET()&amp;" sur "&amp;_xlfn.SHEETS()</f>
        <v>Page 3 sur 11</v>
      </c>
      <c r="CQ10" s="725"/>
      <c r="CS10" s="707" t="s">
        <v>646</v>
      </c>
      <c r="CT10" s="726" t="s">
        <v>678</v>
      </c>
      <c r="CU10" s="45"/>
      <c r="CV10" s="45"/>
      <c r="CW10" s="154"/>
      <c r="CX10" s="154"/>
      <c r="CY10" s="6">
        <v>1</v>
      </c>
    </row>
    <row r="11" spans="1:105" ht="18.75" customHeight="1">
      <c r="B11" s="1966" t="s">
        <v>679</v>
      </c>
      <c r="C11" s="1967"/>
      <c r="D11" s="1967"/>
      <c r="E11" s="1967"/>
      <c r="F11" s="1967"/>
      <c r="G11" s="1968"/>
      <c r="I11" s="2"/>
      <c r="J11" s="2"/>
      <c r="L11" s="715" t="s">
        <v>11</v>
      </c>
      <c r="M11" s="681"/>
      <c r="N11" s="23"/>
      <c r="O11" s="722"/>
      <c r="P11" s="722"/>
      <c r="R11" s="8"/>
      <c r="S11" s="1992" t="s">
        <v>680</v>
      </c>
      <c r="T11" s="1993"/>
      <c r="U11" s="1994" t="s">
        <v>681</v>
      </c>
      <c r="V11" s="1992" t="s">
        <v>682</v>
      </c>
      <c r="W11" s="1995"/>
      <c r="CG11" s="1947" t="s">
        <v>683</v>
      </c>
      <c r="CH11" s="1947"/>
      <c r="CJ11" s="727">
        <v>1</v>
      </c>
      <c r="CK11" s="728">
        <v>2</v>
      </c>
      <c r="CL11" s="729">
        <v>3</v>
      </c>
      <c r="CM11" s="730">
        <v>4</v>
      </c>
      <c r="CN11" s="731">
        <v>5</v>
      </c>
      <c r="CO11" s="732">
        <v>6</v>
      </c>
      <c r="CP11" s="733">
        <v>7</v>
      </c>
      <c r="CQ11" s="734">
        <v>8</v>
      </c>
      <c r="CS11" s="45" t="s">
        <v>684</v>
      </c>
      <c r="CT11" s="45"/>
      <c r="CU11" s="45"/>
      <c r="CV11" s="45"/>
      <c r="CW11" s="154"/>
      <c r="CX11" s="154"/>
      <c r="CY11" s="6">
        <v>1</v>
      </c>
    </row>
    <row r="12" spans="1:105" ht="18.75" customHeight="1">
      <c r="B12" s="1966"/>
      <c r="C12" s="1967"/>
      <c r="D12" s="1967"/>
      <c r="E12" s="1967"/>
      <c r="F12" s="1967"/>
      <c r="G12" s="1968"/>
      <c r="I12" s="2"/>
      <c r="J12" s="2"/>
      <c r="L12" s="735"/>
      <c r="M12" s="735"/>
      <c r="N12" s="23"/>
      <c r="O12" s="722"/>
      <c r="P12" s="722"/>
      <c r="R12" s="8"/>
      <c r="S12" s="736" t="s">
        <v>685</v>
      </c>
      <c r="T12" s="737" t="s">
        <v>686</v>
      </c>
      <c r="U12" s="1994"/>
      <c r="V12" s="738" t="s">
        <v>687</v>
      </c>
      <c r="W12" s="739" t="s">
        <v>686</v>
      </c>
      <c r="Y12" s="1986" t="s">
        <v>331</v>
      </c>
      <c r="Z12" s="1987"/>
      <c r="AB12" s="1986" t="s">
        <v>688</v>
      </c>
      <c r="AC12" s="1987"/>
      <c r="AE12" s="1983" t="s">
        <v>330</v>
      </c>
      <c r="AF12" s="1984"/>
      <c r="AH12" s="1983" t="s">
        <v>689</v>
      </c>
      <c r="AI12" s="1984"/>
      <c r="AK12" s="1951" t="s">
        <v>132</v>
      </c>
      <c r="AL12" s="1952"/>
      <c r="AN12" s="1951" t="s">
        <v>690</v>
      </c>
      <c r="AO12" s="1952"/>
      <c r="AQ12" s="1953" t="s">
        <v>178</v>
      </c>
      <c r="AR12" s="1954"/>
      <c r="AT12" s="1953" t="s">
        <v>691</v>
      </c>
      <c r="AU12" s="1954"/>
      <c r="AW12" s="1955" t="s">
        <v>692</v>
      </c>
      <c r="AX12" s="1956"/>
      <c r="AZ12" s="1955" t="s">
        <v>693</v>
      </c>
      <c r="BA12" s="1956"/>
      <c r="BC12" s="1971" t="s">
        <v>63</v>
      </c>
      <c r="BD12" s="1972"/>
      <c r="BF12" s="1973" t="s">
        <v>694</v>
      </c>
      <c r="BG12" s="1974"/>
      <c r="BI12" s="1976" t="s">
        <v>695</v>
      </c>
      <c r="BJ12" s="1985"/>
      <c r="BL12" s="1977" t="s">
        <v>696</v>
      </c>
      <c r="BM12" s="1978"/>
      <c r="BO12" s="1979" t="s">
        <v>695</v>
      </c>
      <c r="BP12" s="1980"/>
      <c r="BR12" s="1988" t="s">
        <v>696</v>
      </c>
      <c r="BS12" s="1989"/>
      <c r="BU12" s="1990" t="s">
        <v>697</v>
      </c>
      <c r="BV12" s="1991"/>
      <c r="BX12" s="1990" t="s">
        <v>698</v>
      </c>
      <c r="BY12" s="1991"/>
      <c r="CA12" s="1976" t="s">
        <v>699</v>
      </c>
      <c r="CB12" s="1976"/>
      <c r="CD12" s="1979" t="s">
        <v>700</v>
      </c>
      <c r="CE12" s="1979"/>
      <c r="CG12" s="1996" t="s">
        <v>701</v>
      </c>
      <c r="CH12" s="1997"/>
      <c r="CJ12" s="740">
        <v>9</v>
      </c>
      <c r="CK12" s="741">
        <v>10</v>
      </c>
      <c r="CL12" s="742">
        <v>11</v>
      </c>
      <c r="CM12" s="743">
        <v>12</v>
      </c>
      <c r="CN12" s="744">
        <v>13</v>
      </c>
      <c r="CO12" s="745">
        <v>14</v>
      </c>
      <c r="CP12" s="746">
        <v>15</v>
      </c>
      <c r="CQ12" s="747">
        <v>16</v>
      </c>
      <c r="CS12" s="707" t="s">
        <v>646</v>
      </c>
      <c r="CT12" s="726" t="s">
        <v>702</v>
      </c>
      <c r="CU12" s="45"/>
      <c r="CV12" s="45"/>
      <c r="CW12" s="154"/>
      <c r="CX12" s="154"/>
      <c r="CY12" s="6">
        <v>1</v>
      </c>
    </row>
    <row r="13" spans="1:105" ht="18.75" customHeight="1">
      <c r="B13" s="2002" t="s">
        <v>703</v>
      </c>
      <c r="C13" s="2003"/>
      <c r="D13" s="2003"/>
      <c r="E13" s="2003"/>
      <c r="F13" s="2003"/>
      <c r="G13" s="2004"/>
      <c r="I13" s="2"/>
      <c r="J13" s="2"/>
      <c r="L13" s="34" t="s">
        <v>7</v>
      </c>
      <c r="M13" s="23"/>
      <c r="N13" s="23"/>
      <c r="O13" s="722"/>
      <c r="P13" s="722"/>
      <c r="R13" s="8"/>
      <c r="S13" s="736" t="s">
        <v>704</v>
      </c>
      <c r="T13" s="737" t="s">
        <v>686</v>
      </c>
      <c r="U13" s="1994"/>
      <c r="V13" s="738" t="s">
        <v>705</v>
      </c>
      <c r="W13" s="739" t="s">
        <v>686</v>
      </c>
      <c r="Y13" s="1986"/>
      <c r="Z13" s="1987"/>
      <c r="AB13" s="1986"/>
      <c r="AC13" s="1987"/>
      <c r="AE13" s="1983"/>
      <c r="AF13" s="1984"/>
      <c r="AH13" s="1983"/>
      <c r="AI13" s="1984"/>
      <c r="AK13" s="1951"/>
      <c r="AL13" s="1952"/>
      <c r="AN13" s="1951"/>
      <c r="AO13" s="1952"/>
      <c r="AQ13" s="1953"/>
      <c r="AR13" s="1954"/>
      <c r="AT13" s="1953"/>
      <c r="AU13" s="1954"/>
      <c r="AW13" s="1955"/>
      <c r="AX13" s="1956"/>
      <c r="AZ13" s="1955"/>
      <c r="BA13" s="1956"/>
      <c r="BC13" s="1971"/>
      <c r="BD13" s="1972"/>
      <c r="BF13" s="1973"/>
      <c r="BG13" s="1974"/>
      <c r="BI13" s="1976"/>
      <c r="BJ13" s="1985"/>
      <c r="BL13" s="1977"/>
      <c r="BM13" s="1978"/>
      <c r="BO13" s="1979"/>
      <c r="BP13" s="1980"/>
      <c r="BR13" s="1988"/>
      <c r="BS13" s="1989"/>
      <c r="BU13" s="1990"/>
      <c r="BV13" s="1991"/>
      <c r="BX13" s="1990"/>
      <c r="BY13" s="1991"/>
      <c r="CA13" s="1976"/>
      <c r="CB13" s="1976"/>
      <c r="CD13" s="1979"/>
      <c r="CE13" s="1979"/>
      <c r="CG13" s="1998"/>
      <c r="CH13" s="1999"/>
      <c r="CJ13" s="748">
        <v>17</v>
      </c>
      <c r="CK13" s="749">
        <v>18</v>
      </c>
      <c r="CL13" s="750">
        <v>19</v>
      </c>
      <c r="CM13" s="751">
        <v>20</v>
      </c>
      <c r="CN13" s="752">
        <v>21</v>
      </c>
      <c r="CO13" s="753">
        <v>22</v>
      </c>
      <c r="CP13" s="754">
        <v>23</v>
      </c>
      <c r="CQ13" s="755">
        <v>24</v>
      </c>
      <c r="CS13" s="45" t="s">
        <v>706</v>
      </c>
      <c r="CT13" s="45"/>
      <c r="CU13" s="45"/>
      <c r="CV13" s="45"/>
      <c r="CW13" s="154"/>
      <c r="CX13" s="154"/>
      <c r="CY13" s="6">
        <v>1</v>
      </c>
    </row>
    <row r="14" spans="1:105" ht="18.75" customHeight="1">
      <c r="B14" s="756"/>
      <c r="C14" s="757"/>
      <c r="D14" s="757"/>
      <c r="E14" s="757"/>
      <c r="F14" s="757"/>
      <c r="G14" s="758"/>
      <c r="I14" s="2"/>
      <c r="J14" s="2"/>
      <c r="L14" s="34" t="s">
        <v>5</v>
      </c>
      <c r="M14" s="23"/>
      <c r="N14" s="23"/>
      <c r="O14" s="722"/>
      <c r="P14" s="722"/>
      <c r="R14" s="8"/>
      <c r="S14" s="736" t="s">
        <v>707</v>
      </c>
      <c r="T14" s="737" t="s">
        <v>708</v>
      </c>
      <c r="U14" s="1994"/>
      <c r="V14" s="738" t="s">
        <v>709</v>
      </c>
      <c r="W14" s="739" t="s">
        <v>708</v>
      </c>
      <c r="CG14" s="2000"/>
      <c r="CH14" s="2001"/>
      <c r="CJ14" s="759">
        <v>25</v>
      </c>
      <c r="CK14" s="760">
        <v>26</v>
      </c>
      <c r="CL14" s="761">
        <v>27</v>
      </c>
      <c r="CM14" s="762">
        <v>28</v>
      </c>
      <c r="CN14" s="763">
        <v>29</v>
      </c>
      <c r="CO14" s="764">
        <v>30</v>
      </c>
      <c r="CP14" s="765">
        <v>31</v>
      </c>
      <c r="CQ14" s="766">
        <v>32</v>
      </c>
      <c r="CS14" s="707" t="s">
        <v>646</v>
      </c>
      <c r="CT14" s="726" t="s">
        <v>710</v>
      </c>
      <c r="CU14" s="45"/>
      <c r="CV14" s="45"/>
      <c r="CW14" s="154"/>
      <c r="CX14" s="154"/>
      <c r="CY14" s="6">
        <v>1</v>
      </c>
    </row>
    <row r="15" spans="1:105" s="268" customFormat="1" ht="18.75" customHeight="1" thickBot="1">
      <c r="A15" s="2"/>
      <c r="B15" s="2002" t="s">
        <v>711</v>
      </c>
      <c r="C15" s="2003"/>
      <c r="D15" s="2003"/>
      <c r="E15" s="2003"/>
      <c r="F15" s="2003"/>
      <c r="G15" s="2004"/>
      <c r="H15" s="2"/>
      <c r="I15" s="2"/>
      <c r="J15" s="2"/>
      <c r="K15" s="2"/>
      <c r="L15" s="34" t="s">
        <v>4</v>
      </c>
      <c r="M15" s="23"/>
      <c r="N15" s="23"/>
      <c r="O15" s="722"/>
      <c r="P15" s="722"/>
      <c r="Q15" s="2"/>
      <c r="R15" s="8"/>
      <c r="S15" s="767" t="s">
        <v>712</v>
      </c>
      <c r="T15" s="768"/>
      <c r="U15" s="1994"/>
      <c r="V15" s="769" t="s">
        <v>713</v>
      </c>
      <c r="W15" s="770"/>
      <c r="X15" s="2"/>
      <c r="Y15" s="2005" t="s">
        <v>320</v>
      </c>
      <c r="Z15" s="2006"/>
      <c r="AA15" s="2"/>
      <c r="AB15" s="2005" t="s">
        <v>714</v>
      </c>
      <c r="AC15" s="2006"/>
      <c r="AD15" s="2"/>
      <c r="AE15" s="1983" t="s">
        <v>319</v>
      </c>
      <c r="AF15" s="1984"/>
      <c r="AG15" s="2"/>
      <c r="AH15" s="1983" t="s">
        <v>715</v>
      </c>
      <c r="AI15" s="1984"/>
      <c r="AJ15" s="2"/>
      <c r="AK15" s="1951" t="s">
        <v>123</v>
      </c>
      <c r="AL15" s="1952"/>
      <c r="AM15" s="2"/>
      <c r="AN15" s="1951" t="s">
        <v>716</v>
      </c>
      <c r="AO15" s="1952"/>
      <c r="AP15" s="2"/>
      <c r="AQ15" s="1953" t="s">
        <v>155</v>
      </c>
      <c r="AR15" s="1954"/>
      <c r="AS15" s="2"/>
      <c r="AT15" s="1953" t="s">
        <v>717</v>
      </c>
      <c r="AU15" s="1954"/>
      <c r="AV15" s="2"/>
      <c r="AW15" s="1955" t="s">
        <v>718</v>
      </c>
      <c r="AX15" s="1956"/>
      <c r="AY15" s="2"/>
      <c r="AZ15" s="1955" t="s">
        <v>719</v>
      </c>
      <c r="BA15" s="1956"/>
      <c r="BB15" s="2"/>
      <c r="BC15" s="1971" t="s">
        <v>329</v>
      </c>
      <c r="BD15" s="1972"/>
      <c r="BE15" s="2"/>
      <c r="BF15" s="1973" t="s">
        <v>720</v>
      </c>
      <c r="BG15" s="1974"/>
      <c r="BH15" s="2"/>
      <c r="BI15" s="1976" t="s">
        <v>721</v>
      </c>
      <c r="BJ15" s="1985"/>
      <c r="BK15" s="2"/>
      <c r="BL15" s="1977" t="s">
        <v>722</v>
      </c>
      <c r="BM15" s="1978"/>
      <c r="BN15" s="2"/>
      <c r="BO15" s="1979" t="s">
        <v>723</v>
      </c>
      <c r="BP15" s="1980"/>
      <c r="BQ15" s="2"/>
      <c r="BR15" s="1988" t="s">
        <v>724</v>
      </c>
      <c r="BS15" s="1989"/>
      <c r="BT15" s="2"/>
      <c r="BU15" s="1990" t="s">
        <v>725</v>
      </c>
      <c r="BV15" s="1991"/>
      <c r="BW15" s="2"/>
      <c r="BX15" s="1990" t="s">
        <v>726</v>
      </c>
      <c r="BY15" s="1991"/>
      <c r="BZ15" s="2"/>
      <c r="CA15" s="1990" t="s">
        <v>727</v>
      </c>
      <c r="CB15" s="1990"/>
      <c r="CC15" s="2"/>
      <c r="CD15" s="1986" t="s">
        <v>728</v>
      </c>
      <c r="CE15" s="1986"/>
      <c r="CF15" s="2"/>
      <c r="CG15" s="771" t="s">
        <v>729</v>
      </c>
      <c r="CH15" s="771"/>
      <c r="CI15" s="2"/>
      <c r="CJ15" s="772">
        <v>33</v>
      </c>
      <c r="CK15" s="773">
        <v>34</v>
      </c>
      <c r="CL15" s="774">
        <v>35</v>
      </c>
      <c r="CM15" s="775">
        <v>36</v>
      </c>
      <c r="CN15" s="776">
        <v>37</v>
      </c>
      <c r="CO15" s="777">
        <v>38</v>
      </c>
      <c r="CP15" s="778">
        <v>39</v>
      </c>
      <c r="CQ15" s="779">
        <v>40</v>
      </c>
      <c r="CR15" s="2"/>
      <c r="CS15" s="45" t="s">
        <v>730</v>
      </c>
      <c r="CT15" s="45"/>
      <c r="CU15" s="45"/>
      <c r="CV15" s="45"/>
      <c r="CW15" s="154"/>
      <c r="CX15" s="154"/>
      <c r="CY15" s="6">
        <v>1</v>
      </c>
    </row>
    <row r="16" spans="1:105" s="268" customFormat="1" ht="18.75" customHeight="1">
      <c r="A16" s="2"/>
      <c r="B16" s="1966" t="s">
        <v>731</v>
      </c>
      <c r="C16" s="1967"/>
      <c r="D16" s="1967"/>
      <c r="E16" s="1967"/>
      <c r="F16" s="1967"/>
      <c r="G16" s="1968"/>
      <c r="H16" s="2"/>
      <c r="I16" s="2"/>
      <c r="J16" s="2"/>
      <c r="K16" s="2"/>
      <c r="L16" s="780"/>
      <c r="M16" s="23"/>
      <c r="N16" s="23"/>
      <c r="O16" s="722"/>
      <c r="P16" s="722"/>
      <c r="Q16" s="2"/>
      <c r="R16" s="8"/>
      <c r="S16" s="2007" t="s">
        <v>732</v>
      </c>
      <c r="T16" s="2007"/>
      <c r="U16" s="2007"/>
      <c r="V16" s="2007"/>
      <c r="W16" s="2007"/>
      <c r="X16" s="2"/>
      <c r="Y16" s="2005"/>
      <c r="Z16" s="2006"/>
      <c r="AA16" s="2"/>
      <c r="AB16" s="2005"/>
      <c r="AC16" s="2006"/>
      <c r="AD16" s="2"/>
      <c r="AE16" s="1983"/>
      <c r="AF16" s="1984"/>
      <c r="AG16" s="2"/>
      <c r="AH16" s="1983"/>
      <c r="AI16" s="1984"/>
      <c r="AJ16" s="2"/>
      <c r="AK16" s="1951"/>
      <c r="AL16" s="1952"/>
      <c r="AM16" s="2"/>
      <c r="AN16" s="1951"/>
      <c r="AO16" s="1952"/>
      <c r="AP16" s="2"/>
      <c r="AQ16" s="1953"/>
      <c r="AR16" s="1954"/>
      <c r="AS16" s="2"/>
      <c r="AT16" s="1953"/>
      <c r="AU16" s="1954"/>
      <c r="AV16" s="2"/>
      <c r="AW16" s="1955"/>
      <c r="AX16" s="1956"/>
      <c r="AY16" s="2"/>
      <c r="AZ16" s="1955"/>
      <c r="BA16" s="1956"/>
      <c r="BB16" s="2"/>
      <c r="BC16" s="1971"/>
      <c r="BD16" s="1972"/>
      <c r="BE16" s="2"/>
      <c r="BF16" s="1973"/>
      <c r="BG16" s="1974"/>
      <c r="BH16" s="2"/>
      <c r="BI16" s="1976"/>
      <c r="BJ16" s="1985"/>
      <c r="BK16" s="2"/>
      <c r="BL16" s="1977"/>
      <c r="BM16" s="1978"/>
      <c r="BN16" s="2"/>
      <c r="BO16" s="1979"/>
      <c r="BP16" s="1980"/>
      <c r="BQ16" s="2"/>
      <c r="BR16" s="1988"/>
      <c r="BS16" s="1989"/>
      <c r="BT16" s="2"/>
      <c r="BU16" s="1990"/>
      <c r="BV16" s="1991"/>
      <c r="BW16" s="2"/>
      <c r="BX16" s="1990"/>
      <c r="BY16" s="1991"/>
      <c r="BZ16" s="2"/>
      <c r="CA16" s="1990"/>
      <c r="CB16" s="1990"/>
      <c r="CC16" s="2"/>
      <c r="CD16" s="1986"/>
      <c r="CE16" s="1986"/>
      <c r="CF16" s="2"/>
      <c r="CG16" s="2008" t="s">
        <v>733</v>
      </c>
      <c r="CH16" s="2009"/>
      <c r="CI16" s="2"/>
      <c r="CJ16" s="781">
        <v>41</v>
      </c>
      <c r="CK16" s="782">
        <v>42</v>
      </c>
      <c r="CL16" s="783">
        <v>43</v>
      </c>
      <c r="CM16" s="784">
        <v>44</v>
      </c>
      <c r="CN16" s="785">
        <v>45</v>
      </c>
      <c r="CO16" s="786">
        <v>46</v>
      </c>
      <c r="CP16" s="787">
        <v>47</v>
      </c>
      <c r="CQ16" s="788">
        <v>48</v>
      </c>
      <c r="CR16" s="2"/>
      <c r="CS16" s="707" t="s">
        <v>646</v>
      </c>
      <c r="CT16" s="726" t="s">
        <v>734</v>
      </c>
      <c r="CU16" s="45"/>
      <c r="CV16" s="45"/>
      <c r="CW16" s="154"/>
      <c r="CX16" s="154"/>
      <c r="CY16" s="6">
        <v>1</v>
      </c>
    </row>
    <row r="17" spans="1:103" s="268" customFormat="1" ht="18.75" customHeight="1">
      <c r="A17" s="2"/>
      <c r="B17" s="1966"/>
      <c r="C17" s="1967"/>
      <c r="D17" s="1967"/>
      <c r="E17" s="1967"/>
      <c r="F17" s="1967"/>
      <c r="G17" s="1968"/>
      <c r="H17" s="2"/>
      <c r="I17" s="2"/>
      <c r="J17" s="2"/>
      <c r="K17" s="2"/>
      <c r="L17" s="789" t="s">
        <v>735</v>
      </c>
      <c r="M17" s="23"/>
      <c r="N17" s="23"/>
      <c r="O17" s="722"/>
      <c r="P17" s="722"/>
      <c r="Q17" s="2"/>
      <c r="R17" s="8"/>
      <c r="S17" s="2"/>
      <c r="T17" s="2"/>
      <c r="U17" s="2"/>
      <c r="V17" s="2"/>
      <c r="W17" s="2"/>
      <c r="X17" s="2"/>
      <c r="Y17" s="2"/>
      <c r="Z17" s="2"/>
      <c r="AA17" s="2"/>
      <c r="AB17" s="2"/>
      <c r="AC17" s="2"/>
      <c r="AD17" s="2"/>
      <c r="AE17" s="2"/>
      <c r="AF17" s="2"/>
      <c r="AG17" s="2"/>
      <c r="AH17" s="2"/>
      <c r="AI17" s="2"/>
      <c r="AJ17" s="2"/>
      <c r="AK17" s="2"/>
      <c r="AL17" s="2"/>
      <c r="AM17" s="2"/>
      <c r="AN17" s="2"/>
      <c r="AO17" s="2"/>
      <c r="AP17" s="2"/>
      <c r="AQ17" s="2"/>
      <c r="AR17" s="2"/>
      <c r="AS17" s="2"/>
      <c r="AT17" s="2"/>
      <c r="AU17" s="2"/>
      <c r="AV17" s="2"/>
      <c r="AW17" s="2"/>
      <c r="AX17" s="2"/>
      <c r="AY17" s="2"/>
      <c r="AZ17" s="2"/>
      <c r="BA17" s="2"/>
      <c r="BB17" s="2"/>
      <c r="BC17" s="2"/>
      <c r="BD17" s="2"/>
      <c r="BE17" s="2"/>
      <c r="BF17" s="2"/>
      <c r="BG17" s="2"/>
      <c r="BH17" s="2"/>
      <c r="BI17" s="2"/>
      <c r="BJ17" s="2"/>
      <c r="BK17" s="2"/>
      <c r="BL17" s="2"/>
      <c r="BM17" s="2"/>
      <c r="BN17" s="2"/>
      <c r="BO17" s="2"/>
      <c r="BP17" s="2"/>
      <c r="BQ17" s="2"/>
      <c r="BR17" s="2"/>
      <c r="BS17" s="2"/>
      <c r="BT17" s="2"/>
      <c r="BU17" s="2"/>
      <c r="BV17" s="2"/>
      <c r="BW17" s="2"/>
      <c r="BX17" s="2"/>
      <c r="BY17" s="2"/>
      <c r="BZ17" s="2"/>
      <c r="CA17" s="2"/>
      <c r="CB17" s="2"/>
      <c r="CC17" s="2"/>
      <c r="CD17" s="2"/>
      <c r="CE17" s="2"/>
      <c r="CF17" s="2"/>
      <c r="CG17" s="2010"/>
      <c r="CH17" s="2011"/>
      <c r="CI17" s="2"/>
      <c r="CJ17" s="790">
        <v>49</v>
      </c>
      <c r="CK17" s="791">
        <v>50</v>
      </c>
      <c r="CL17" s="792">
        <v>51</v>
      </c>
      <c r="CM17" s="793">
        <v>52</v>
      </c>
      <c r="CN17" s="794">
        <v>53</v>
      </c>
      <c r="CO17" s="795">
        <v>54</v>
      </c>
      <c r="CP17" s="796">
        <v>55</v>
      </c>
      <c r="CQ17" s="797">
        <v>56</v>
      </c>
      <c r="CR17" s="2"/>
      <c r="CS17" s="45" t="s">
        <v>736</v>
      </c>
      <c r="CT17" s="20"/>
      <c r="CU17" s="20"/>
      <c r="CV17" s="20"/>
      <c r="CW17" s="154"/>
      <c r="CX17" s="154"/>
      <c r="CY17" s="6">
        <v>1</v>
      </c>
    </row>
    <row r="18" spans="1:103" s="268" customFormat="1" ht="18.75" customHeight="1">
      <c r="A18" s="2"/>
      <c r="B18" s="1966" t="s">
        <v>737</v>
      </c>
      <c r="C18" s="1967"/>
      <c r="D18" s="1967"/>
      <c r="E18" s="1967"/>
      <c r="F18" s="1967"/>
      <c r="G18" s="1968"/>
      <c r="H18" s="2"/>
      <c r="I18" s="2"/>
      <c r="J18" s="2"/>
      <c r="K18" s="2"/>
      <c r="L18" s="789" t="s">
        <v>738</v>
      </c>
      <c r="M18" s="23"/>
      <c r="N18" s="23"/>
      <c r="O18" s="722"/>
      <c r="P18" s="722"/>
      <c r="Q18" s="2"/>
      <c r="R18" s="8"/>
      <c r="S18" s="798"/>
      <c r="T18" s="798"/>
      <c r="U18" s="798"/>
      <c r="V18" s="798"/>
      <c r="W18" s="798"/>
      <c r="X18" s="2"/>
      <c r="Y18" s="1988" t="s">
        <v>311</v>
      </c>
      <c r="Z18" s="1989"/>
      <c r="AA18" s="2"/>
      <c r="AB18" s="1988" t="s">
        <v>739</v>
      </c>
      <c r="AC18" s="1989"/>
      <c r="AD18" s="2"/>
      <c r="AE18" s="1983" t="s">
        <v>310</v>
      </c>
      <c r="AF18" s="1984"/>
      <c r="AG18" s="2"/>
      <c r="AH18" s="1983" t="s">
        <v>740</v>
      </c>
      <c r="AI18" s="1984"/>
      <c r="AJ18" s="2"/>
      <c r="AK18" s="1951" t="s">
        <v>119</v>
      </c>
      <c r="AL18" s="1952"/>
      <c r="AM18" s="2"/>
      <c r="AN18" s="1951" t="s">
        <v>741</v>
      </c>
      <c r="AO18" s="1952"/>
      <c r="AP18" s="2"/>
      <c r="AQ18" s="1953" t="s">
        <v>143</v>
      </c>
      <c r="AR18" s="1954"/>
      <c r="AS18" s="2"/>
      <c r="AT18" s="1953" t="s">
        <v>742</v>
      </c>
      <c r="AU18" s="1954"/>
      <c r="AV18" s="2"/>
      <c r="AW18" s="1955" t="s">
        <v>743</v>
      </c>
      <c r="AX18" s="1956"/>
      <c r="AY18" s="2"/>
      <c r="AZ18" s="1955" t="s">
        <v>744</v>
      </c>
      <c r="BA18" s="1956"/>
      <c r="BB18" s="2"/>
      <c r="BC18" s="1971" t="s">
        <v>124</v>
      </c>
      <c r="BD18" s="1972"/>
      <c r="BE18" s="2"/>
      <c r="BF18" s="1973" t="s">
        <v>745</v>
      </c>
      <c r="BG18" s="1974"/>
      <c r="BH18" s="2"/>
      <c r="BI18" s="1976" t="s">
        <v>746</v>
      </c>
      <c r="BJ18" s="1985"/>
      <c r="BK18" s="2"/>
      <c r="BL18" s="1977" t="s">
        <v>747</v>
      </c>
      <c r="BM18" s="1978"/>
      <c r="BN18" s="2"/>
      <c r="BO18" s="1979" t="s">
        <v>748</v>
      </c>
      <c r="BP18" s="1980"/>
      <c r="BQ18" s="2"/>
      <c r="BR18" s="1988" t="s">
        <v>749</v>
      </c>
      <c r="BS18" s="1989"/>
      <c r="BT18" s="2"/>
      <c r="BU18" s="1990" t="s">
        <v>750</v>
      </c>
      <c r="BV18" s="1991"/>
      <c r="BW18" s="2"/>
      <c r="BX18" s="1990" t="s">
        <v>751</v>
      </c>
      <c r="BY18" s="1991"/>
      <c r="BZ18" s="2"/>
      <c r="CA18" s="2012" t="s">
        <v>752</v>
      </c>
      <c r="CB18" s="2012"/>
      <c r="CC18" s="2"/>
      <c r="CD18" s="2013" t="s">
        <v>753</v>
      </c>
      <c r="CE18" s="2013"/>
      <c r="CF18" s="2"/>
      <c r="CG18" s="8">
        <v>1</v>
      </c>
      <c r="CH18" s="8">
        <v>1</v>
      </c>
      <c r="CI18" s="2"/>
      <c r="CJ18" s="2014" t="s">
        <v>754</v>
      </c>
      <c r="CK18" s="2014"/>
      <c r="CL18" s="2014"/>
      <c r="CM18" s="2014"/>
      <c r="CN18" s="2014"/>
      <c r="CO18" s="2014"/>
      <c r="CP18" s="2014"/>
      <c r="CQ18" s="2014"/>
      <c r="CR18" s="2"/>
      <c r="CS18" s="707" t="s">
        <v>646</v>
      </c>
      <c r="CT18" s="726" t="s">
        <v>755</v>
      </c>
      <c r="CU18" s="45"/>
      <c r="CV18" s="45"/>
      <c r="CW18" s="154"/>
      <c r="CX18" s="154"/>
      <c r="CY18" s="6">
        <v>1</v>
      </c>
    </row>
    <row r="19" spans="1:103" s="268" customFormat="1" ht="18.75" customHeight="1">
      <c r="A19" s="2"/>
      <c r="B19" s="1966"/>
      <c r="C19" s="1967"/>
      <c r="D19" s="1967"/>
      <c r="E19" s="1967"/>
      <c r="F19" s="1967"/>
      <c r="G19" s="1968"/>
      <c r="H19" s="2"/>
      <c r="I19" s="2"/>
      <c r="J19" s="2"/>
      <c r="K19" s="2"/>
      <c r="L19" s="789" t="s">
        <v>756</v>
      </c>
      <c r="M19" s="23"/>
      <c r="N19" s="23"/>
      <c r="O19" s="722"/>
      <c r="P19" s="722"/>
      <c r="Q19" s="2"/>
      <c r="R19" s="8"/>
      <c r="S19" s="798"/>
      <c r="T19" s="798"/>
      <c r="U19" s="799" t="s">
        <v>757</v>
      </c>
      <c r="V19" s="799" t="s">
        <v>757</v>
      </c>
      <c r="W19" s="799"/>
      <c r="X19" s="2"/>
      <c r="Y19" s="1988"/>
      <c r="Z19" s="1989"/>
      <c r="AA19" s="2"/>
      <c r="AB19" s="1988"/>
      <c r="AC19" s="1989"/>
      <c r="AD19" s="2"/>
      <c r="AE19" s="1983"/>
      <c r="AF19" s="1984"/>
      <c r="AG19" s="2"/>
      <c r="AH19" s="1983"/>
      <c r="AI19" s="1984"/>
      <c r="AJ19" s="2"/>
      <c r="AK19" s="1951"/>
      <c r="AL19" s="1952"/>
      <c r="AM19" s="2"/>
      <c r="AN19" s="1951"/>
      <c r="AO19" s="1952"/>
      <c r="AP19" s="2"/>
      <c r="AQ19" s="1953"/>
      <c r="AR19" s="1954"/>
      <c r="AS19" s="2"/>
      <c r="AT19" s="1953"/>
      <c r="AU19" s="1954"/>
      <c r="AV19" s="2"/>
      <c r="AW19" s="1955"/>
      <c r="AX19" s="1956"/>
      <c r="AY19" s="2"/>
      <c r="AZ19" s="1955"/>
      <c r="BA19" s="1956"/>
      <c r="BB19" s="2"/>
      <c r="BC19" s="1971"/>
      <c r="BD19" s="1972"/>
      <c r="BE19" s="2"/>
      <c r="BF19" s="1973"/>
      <c r="BG19" s="1974"/>
      <c r="BH19" s="2"/>
      <c r="BI19" s="1976"/>
      <c r="BJ19" s="1985"/>
      <c r="BK19" s="2"/>
      <c r="BL19" s="1977"/>
      <c r="BM19" s="1978"/>
      <c r="BN19" s="2"/>
      <c r="BO19" s="1979"/>
      <c r="BP19" s="1980"/>
      <c r="BQ19" s="2"/>
      <c r="BR19" s="1988"/>
      <c r="BS19" s="1989"/>
      <c r="BT19" s="2"/>
      <c r="BU19" s="1990"/>
      <c r="BV19" s="1991"/>
      <c r="BW19" s="2"/>
      <c r="BX19" s="1990"/>
      <c r="BY19" s="1991"/>
      <c r="BZ19" s="2"/>
      <c r="CA19" s="2012"/>
      <c r="CB19" s="2012"/>
      <c r="CC19" s="2"/>
      <c r="CD19" s="2013"/>
      <c r="CE19" s="2013"/>
      <c r="CF19" s="2"/>
      <c r="CG19" s="2016" t="s">
        <v>758</v>
      </c>
      <c r="CH19" s="2017"/>
      <c r="CI19" s="2"/>
      <c r="CJ19" s="2015"/>
      <c r="CK19" s="2015"/>
      <c r="CL19" s="2015"/>
      <c r="CM19" s="2015"/>
      <c r="CN19" s="2015"/>
      <c r="CO19" s="2015"/>
      <c r="CP19" s="2015"/>
      <c r="CQ19" s="2015"/>
      <c r="CR19" s="2"/>
      <c r="CS19" s="2"/>
      <c r="CT19" s="2"/>
      <c r="CU19" s="2"/>
      <c r="CV19" s="2"/>
      <c r="CW19" s="2"/>
      <c r="CX19" s="2"/>
      <c r="CY19" s="6">
        <v>1</v>
      </c>
    </row>
    <row r="20" spans="1:103" s="268" customFormat="1" ht="18.75" customHeight="1" thickBot="1">
      <c r="A20" s="2"/>
      <c r="B20" s="800" t="s">
        <v>759</v>
      </c>
      <c r="C20" s="801"/>
      <c r="D20" s="713"/>
      <c r="E20" s="713"/>
      <c r="F20" s="713"/>
      <c r="G20" s="714"/>
      <c r="H20" s="2"/>
      <c r="I20" s="2"/>
      <c r="J20" s="2"/>
      <c r="K20" s="2"/>
      <c r="L20" s="789"/>
      <c r="M20" s="23"/>
      <c r="N20" s="23"/>
      <c r="O20" s="722"/>
      <c r="P20" s="722"/>
      <c r="Q20" s="2"/>
      <c r="R20" s="8"/>
      <c r="S20" s="798"/>
      <c r="T20" s="798"/>
      <c r="U20" s="799"/>
      <c r="V20" s="799"/>
      <c r="W20" s="799"/>
      <c r="X20" s="2"/>
      <c r="Y20" s="2"/>
      <c r="Z20" s="2"/>
      <c r="AA20" s="2"/>
      <c r="AB20" s="2"/>
      <c r="AC20" s="2"/>
      <c r="AD20" s="2"/>
      <c r="AE20" s="2"/>
      <c r="AF20" s="2"/>
      <c r="AG20" s="2"/>
      <c r="AH20" s="2"/>
      <c r="AI20" s="2"/>
      <c r="AJ20" s="2"/>
      <c r="AK20" s="2"/>
      <c r="AL20" s="2"/>
      <c r="AM20" s="2"/>
      <c r="AN20" s="2"/>
      <c r="AO20" s="2"/>
      <c r="AP20" s="2"/>
      <c r="AQ20" s="2"/>
      <c r="AR20" s="2"/>
      <c r="AS20" s="2"/>
      <c r="AT20" s="2"/>
      <c r="AU20" s="2"/>
      <c r="AV20" s="2"/>
      <c r="AW20" s="2"/>
      <c r="AX20" s="2"/>
      <c r="AY20" s="2"/>
      <c r="AZ20" s="2"/>
      <c r="BA20" s="2"/>
      <c r="BB20" s="2"/>
      <c r="BC20" s="2"/>
      <c r="BD20" s="2"/>
      <c r="BE20" s="2"/>
      <c r="BF20" s="2"/>
      <c r="BG20" s="2"/>
      <c r="BH20" s="2"/>
      <c r="BI20" s="2"/>
      <c r="BJ20" s="2"/>
      <c r="BK20" s="2"/>
      <c r="BL20" s="2"/>
      <c r="BM20" s="2"/>
      <c r="BN20" s="2"/>
      <c r="BO20" s="2"/>
      <c r="BP20" s="2"/>
      <c r="BQ20" s="2"/>
      <c r="BR20" s="2"/>
      <c r="BS20" s="2"/>
      <c r="BT20" s="2"/>
      <c r="BU20" s="2"/>
      <c r="BV20" s="2"/>
      <c r="BW20" s="2"/>
      <c r="BX20" s="2"/>
      <c r="BY20" s="2"/>
      <c r="BZ20" s="2"/>
      <c r="CA20" s="2"/>
      <c r="CB20" s="2"/>
      <c r="CC20" s="2"/>
      <c r="CD20" s="2"/>
      <c r="CE20" s="2"/>
      <c r="CF20" s="2"/>
      <c r="CG20" s="2018" t="s">
        <v>760</v>
      </c>
      <c r="CH20" s="2019"/>
      <c r="CI20" s="2"/>
      <c r="CJ20" s="2020" t="s">
        <v>673</v>
      </c>
      <c r="CK20" s="2021"/>
      <c r="CL20" s="2021"/>
      <c r="CM20" s="2021"/>
      <c r="CN20" s="2021"/>
      <c r="CO20" s="2021"/>
      <c r="CP20" s="2021"/>
      <c r="CQ20" s="2022"/>
      <c r="CR20" s="2"/>
      <c r="CS20" s="2"/>
      <c r="CT20" s="2"/>
      <c r="CU20" s="2"/>
      <c r="CV20" s="2"/>
      <c r="CW20" s="2"/>
      <c r="CX20" s="2"/>
      <c r="CY20" s="6">
        <v>1</v>
      </c>
    </row>
    <row r="21" spans="1:103" s="268" customFormat="1" ht="18.75" customHeight="1">
      <c r="A21" s="2"/>
      <c r="B21" s="800" t="s">
        <v>761</v>
      </c>
      <c r="C21" s="801"/>
      <c r="D21" s="713"/>
      <c r="E21" s="713"/>
      <c r="F21" s="713"/>
      <c r="G21" s="714"/>
      <c r="H21" s="2"/>
      <c r="I21" s="2"/>
      <c r="J21" s="2"/>
      <c r="K21" s="2"/>
      <c r="L21" s="658"/>
      <c r="M21" s="23"/>
      <c r="N21" s="23"/>
      <c r="O21" s="722"/>
      <c r="P21" s="722"/>
      <c r="Q21" s="2"/>
      <c r="R21" s="8"/>
      <c r="S21" s="2023" t="s">
        <v>762</v>
      </c>
      <c r="T21" s="2024" t="s">
        <v>763</v>
      </c>
      <c r="U21" s="802"/>
      <c r="V21" s="2026" t="s">
        <v>764</v>
      </c>
      <c r="W21" s="2024" t="s">
        <v>11</v>
      </c>
      <c r="X21" s="2"/>
      <c r="Y21" s="1977" t="s">
        <v>305</v>
      </c>
      <c r="Z21" s="1978"/>
      <c r="AA21" s="2"/>
      <c r="AB21" s="1977" t="s">
        <v>765</v>
      </c>
      <c r="AC21" s="1978"/>
      <c r="AD21" s="2"/>
      <c r="AE21" s="1983" t="s">
        <v>304</v>
      </c>
      <c r="AF21" s="1984"/>
      <c r="AG21" s="2"/>
      <c r="AH21" s="1983" t="s">
        <v>766</v>
      </c>
      <c r="AI21" s="1984"/>
      <c r="AJ21" s="2"/>
      <c r="AK21" s="1951" t="s">
        <v>114</v>
      </c>
      <c r="AL21" s="1952"/>
      <c r="AM21" s="2"/>
      <c r="AN21" s="1951" t="s">
        <v>767</v>
      </c>
      <c r="AO21" s="1952"/>
      <c r="AP21" s="2"/>
      <c r="AQ21" s="1953" t="s">
        <v>136</v>
      </c>
      <c r="AR21" s="1954"/>
      <c r="AS21" s="2"/>
      <c r="AT21" s="1953" t="s">
        <v>768</v>
      </c>
      <c r="AU21" s="1954"/>
      <c r="AV21" s="2"/>
      <c r="AW21" s="1955" t="s">
        <v>769</v>
      </c>
      <c r="AX21" s="1956"/>
      <c r="AY21" s="2"/>
      <c r="AZ21" s="1955" t="s">
        <v>770</v>
      </c>
      <c r="BA21" s="1956"/>
      <c r="BB21" s="2"/>
      <c r="BC21" s="1971" t="s">
        <v>309</v>
      </c>
      <c r="BD21" s="1972"/>
      <c r="BE21" s="2"/>
      <c r="BF21" s="1973" t="s">
        <v>771</v>
      </c>
      <c r="BG21" s="1974"/>
      <c r="BH21" s="2"/>
      <c r="BI21" s="1976" t="s">
        <v>748</v>
      </c>
      <c r="BJ21" s="1985"/>
      <c r="BK21" s="2"/>
      <c r="BL21" s="1977" t="s">
        <v>749</v>
      </c>
      <c r="BM21" s="1978"/>
      <c r="BN21" s="2"/>
      <c r="BO21" s="1979" t="s">
        <v>772</v>
      </c>
      <c r="BP21" s="1980"/>
      <c r="BQ21" s="2"/>
      <c r="BR21" s="1988" t="s">
        <v>773</v>
      </c>
      <c r="BS21" s="1989"/>
      <c r="BT21" s="2"/>
      <c r="BU21" s="1990" t="s">
        <v>774</v>
      </c>
      <c r="BV21" s="1991"/>
      <c r="BW21" s="2"/>
      <c r="BX21" s="1990" t="s">
        <v>775</v>
      </c>
      <c r="BY21" s="1991"/>
      <c r="BZ21" s="2"/>
      <c r="CA21" s="2032" t="s">
        <v>776</v>
      </c>
      <c r="CB21" s="2032"/>
      <c r="CC21" s="2"/>
      <c r="CD21" s="2027" t="s">
        <v>777</v>
      </c>
      <c r="CE21" s="2027"/>
      <c r="CF21" s="2"/>
      <c r="CG21" s="803" t="s">
        <v>778</v>
      </c>
      <c r="CH21" s="804"/>
      <c r="CI21" s="2"/>
      <c r="CJ21" s="805" t="s">
        <v>779</v>
      </c>
      <c r="CK21" s="806" t="s">
        <v>780</v>
      </c>
      <c r="CL21" s="807" t="s">
        <v>781</v>
      </c>
      <c r="CM21" s="808" t="s">
        <v>781</v>
      </c>
      <c r="CN21" s="809" t="s">
        <v>782</v>
      </c>
      <c r="CO21" s="810" t="s">
        <v>782</v>
      </c>
      <c r="CP21" s="811" t="s">
        <v>783</v>
      </c>
      <c r="CQ21" s="812" t="s">
        <v>783</v>
      </c>
      <c r="CR21" s="2"/>
      <c r="CS21" s="813" t="s">
        <v>784</v>
      </c>
      <c r="CT21" s="814" t="s">
        <v>784</v>
      </c>
      <c r="CU21" s="806" t="s">
        <v>785</v>
      </c>
      <c r="CV21" s="813" t="s">
        <v>785</v>
      </c>
      <c r="CW21" s="805">
        <v>0</v>
      </c>
      <c r="CX21" s="2"/>
      <c r="CY21" s="6">
        <v>1</v>
      </c>
    </row>
    <row r="22" spans="1:103" s="268" customFormat="1" ht="18.75" customHeight="1">
      <c r="A22" s="2"/>
      <c r="B22" s="800" t="s">
        <v>786</v>
      </c>
      <c r="C22" s="801"/>
      <c r="D22" s="713"/>
      <c r="E22" s="713"/>
      <c r="F22" s="713"/>
      <c r="G22" s="714"/>
      <c r="H22" s="2"/>
      <c r="I22" s="2"/>
      <c r="J22" s="2"/>
      <c r="K22" s="2"/>
      <c r="L22" s="658"/>
      <c r="M22" s="23"/>
      <c r="N22" s="23"/>
      <c r="O22" s="722"/>
      <c r="P22" s="722"/>
      <c r="Q22" s="2"/>
      <c r="R22" s="8"/>
      <c r="S22" s="2023"/>
      <c r="T22" s="2025"/>
      <c r="U22" s="802"/>
      <c r="V22" s="2026"/>
      <c r="W22" s="2025"/>
      <c r="X22" s="2"/>
      <c r="Y22" s="1977"/>
      <c r="Z22" s="1978"/>
      <c r="AA22" s="2"/>
      <c r="AB22" s="1977"/>
      <c r="AC22" s="1978"/>
      <c r="AD22" s="2"/>
      <c r="AE22" s="1983"/>
      <c r="AF22" s="1984"/>
      <c r="AG22" s="2"/>
      <c r="AH22" s="1983"/>
      <c r="AI22" s="1984"/>
      <c r="AJ22" s="2"/>
      <c r="AK22" s="1951"/>
      <c r="AL22" s="1952"/>
      <c r="AM22" s="2"/>
      <c r="AN22" s="1951"/>
      <c r="AO22" s="1952"/>
      <c r="AP22" s="2"/>
      <c r="AQ22" s="1953"/>
      <c r="AR22" s="1954"/>
      <c r="AS22" s="2"/>
      <c r="AT22" s="1953"/>
      <c r="AU22" s="1954"/>
      <c r="AV22" s="2"/>
      <c r="AW22" s="1955"/>
      <c r="AX22" s="1956"/>
      <c r="AY22" s="2"/>
      <c r="AZ22" s="1955"/>
      <c r="BA22" s="1956"/>
      <c r="BB22" s="2"/>
      <c r="BC22" s="1971"/>
      <c r="BD22" s="1972"/>
      <c r="BE22" s="2"/>
      <c r="BF22" s="1973"/>
      <c r="BG22" s="1974"/>
      <c r="BH22" s="2"/>
      <c r="BI22" s="1976"/>
      <c r="BJ22" s="1985"/>
      <c r="BK22" s="2"/>
      <c r="BL22" s="1977"/>
      <c r="BM22" s="1978"/>
      <c r="BN22" s="2"/>
      <c r="BO22" s="1979"/>
      <c r="BP22" s="1980"/>
      <c r="BQ22" s="2"/>
      <c r="BR22" s="1988"/>
      <c r="BS22" s="1989"/>
      <c r="BT22" s="2"/>
      <c r="BU22" s="1990"/>
      <c r="BV22" s="1991"/>
      <c r="BW22" s="2"/>
      <c r="BX22" s="1990"/>
      <c r="BY22" s="1991"/>
      <c r="BZ22" s="2"/>
      <c r="CA22" s="2032"/>
      <c r="CB22" s="2032"/>
      <c r="CC22" s="2"/>
      <c r="CD22" s="2027"/>
      <c r="CE22" s="2027"/>
      <c r="CF22" s="2"/>
      <c r="CG22" s="2028" t="s">
        <v>787</v>
      </c>
      <c r="CH22" s="2029"/>
      <c r="CI22" s="2"/>
      <c r="CJ22" s="815" t="s">
        <v>788</v>
      </c>
      <c r="CK22" s="806" t="s">
        <v>788</v>
      </c>
      <c r="CL22" s="816" t="s">
        <v>789</v>
      </c>
      <c r="CM22" s="817" t="s">
        <v>789</v>
      </c>
      <c r="CN22" s="818" t="s">
        <v>790</v>
      </c>
      <c r="CO22" s="819" t="s">
        <v>790</v>
      </c>
      <c r="CP22" s="820" t="s">
        <v>791</v>
      </c>
      <c r="CQ22" s="821" t="s">
        <v>791</v>
      </c>
      <c r="CR22" s="2"/>
      <c r="CS22" s="822" t="s">
        <v>792</v>
      </c>
      <c r="CT22" s="823" t="s">
        <v>792</v>
      </c>
      <c r="CU22" s="806" t="s">
        <v>793</v>
      </c>
      <c r="CV22" s="822" t="s">
        <v>793</v>
      </c>
      <c r="CW22" s="805">
        <v>255</v>
      </c>
      <c r="CX22" s="2"/>
      <c r="CY22" s="6">
        <v>1</v>
      </c>
    </row>
    <row r="23" spans="1:103" s="268" customFormat="1" ht="18.75" customHeight="1">
      <c r="A23" s="2"/>
      <c r="B23" s="712"/>
      <c r="C23" s="824" t="s">
        <v>794</v>
      </c>
      <c r="D23" s="713"/>
      <c r="E23" s="713"/>
      <c r="F23" s="713"/>
      <c r="G23" s="714"/>
      <c r="H23" s="2"/>
      <c r="I23" s="2"/>
      <c r="J23" s="2"/>
      <c r="K23" s="2"/>
      <c r="L23" s="658"/>
      <c r="M23" s="23"/>
      <c r="N23" s="23"/>
      <c r="O23" s="722"/>
      <c r="P23" s="722"/>
      <c r="Q23" s="2"/>
      <c r="R23" s="8"/>
      <c r="S23" s="798"/>
      <c r="T23" s="798"/>
      <c r="U23" s="798"/>
      <c r="V23" s="799" t="s">
        <v>795</v>
      </c>
      <c r="W23" s="798"/>
      <c r="X23" s="2"/>
      <c r="Y23" s="2"/>
      <c r="Z23" s="2"/>
      <c r="AA23" s="2"/>
      <c r="AB23" s="2"/>
      <c r="AC23" s="2"/>
      <c r="AD23" s="2"/>
      <c r="AE23" s="2"/>
      <c r="AF23" s="2"/>
      <c r="AG23" s="2"/>
      <c r="AH23" s="2"/>
      <c r="AI23" s="2"/>
      <c r="AJ23" s="2"/>
      <c r="AK23" s="2"/>
      <c r="AL23" s="2"/>
      <c r="AM23" s="2"/>
      <c r="AN23" s="2"/>
      <c r="AO23" s="2"/>
      <c r="AP23" s="2"/>
      <c r="AQ23" s="2"/>
      <c r="AR23" s="2"/>
      <c r="AS23" s="2"/>
      <c r="AT23" s="2"/>
      <c r="AU23" s="2"/>
      <c r="AV23" s="2"/>
      <c r="AW23" s="2"/>
      <c r="AX23" s="2"/>
      <c r="AY23" s="2"/>
      <c r="AZ23" s="2"/>
      <c r="BA23" s="2"/>
      <c r="BB23" s="2"/>
      <c r="BC23" s="2"/>
      <c r="BD23" s="2"/>
      <c r="BE23" s="2"/>
      <c r="BF23" s="2"/>
      <c r="BG23" s="2"/>
      <c r="BH23" s="2"/>
      <c r="BI23" s="2"/>
      <c r="BJ23" s="2"/>
      <c r="BK23" s="2"/>
      <c r="BL23" s="2"/>
      <c r="BM23" s="2"/>
      <c r="BN23" s="2"/>
      <c r="BO23" s="2"/>
      <c r="BP23" s="2"/>
      <c r="BQ23" s="2"/>
      <c r="BR23" s="2"/>
      <c r="BS23" s="2"/>
      <c r="BT23" s="2"/>
      <c r="BU23" s="2"/>
      <c r="BV23" s="2"/>
      <c r="BW23" s="2"/>
      <c r="BX23" s="2"/>
      <c r="BY23" s="2"/>
      <c r="BZ23" s="2"/>
      <c r="CA23" s="2"/>
      <c r="CB23" s="2"/>
      <c r="CC23" s="2"/>
      <c r="CD23" s="2"/>
      <c r="CE23" s="2"/>
      <c r="CF23" s="2"/>
      <c r="CG23" s="803" t="s">
        <v>796</v>
      </c>
      <c r="CH23" s="804"/>
      <c r="CI23" s="2"/>
      <c r="CJ23" s="805" t="s">
        <v>797</v>
      </c>
      <c r="CK23" s="825" t="s">
        <v>797</v>
      </c>
      <c r="CL23" s="826" t="s">
        <v>798</v>
      </c>
      <c r="CM23" s="827" t="s">
        <v>798</v>
      </c>
      <c r="CN23" s="828" t="s">
        <v>799</v>
      </c>
      <c r="CO23" s="829" t="s">
        <v>799</v>
      </c>
      <c r="CP23" s="830" t="s">
        <v>800</v>
      </c>
      <c r="CQ23" s="831" t="s">
        <v>800</v>
      </c>
      <c r="CR23" s="2"/>
      <c r="CS23" s="832" t="s">
        <v>801</v>
      </c>
      <c r="CT23" s="833" t="s">
        <v>801</v>
      </c>
      <c r="CU23" s="806" t="s">
        <v>802</v>
      </c>
      <c r="CV23" s="832" t="s">
        <v>802</v>
      </c>
      <c r="CW23" s="805">
        <v>255</v>
      </c>
      <c r="CX23" s="2"/>
      <c r="CY23" s="6">
        <v>1</v>
      </c>
    </row>
    <row r="24" spans="1:103" s="268" customFormat="1" ht="18.75" customHeight="1">
      <c r="A24" s="2"/>
      <c r="B24" s="712"/>
      <c r="C24" s="713"/>
      <c r="D24" s="713"/>
      <c r="E24" s="713"/>
      <c r="F24" s="713"/>
      <c r="G24" s="714"/>
      <c r="H24" s="2"/>
      <c r="I24" s="2"/>
      <c r="J24" s="2"/>
      <c r="K24" s="2"/>
      <c r="L24" s="658"/>
      <c r="M24" s="23"/>
      <c r="N24" s="23"/>
      <c r="O24" s="722"/>
      <c r="P24" s="722"/>
      <c r="Q24" s="2"/>
      <c r="R24" s="8"/>
      <c r="S24" s="798"/>
      <c r="T24" s="798"/>
      <c r="U24" s="798"/>
      <c r="V24" s="799" t="s">
        <v>803</v>
      </c>
      <c r="W24" s="798"/>
      <c r="X24" s="2"/>
      <c r="Y24" s="2030" t="s">
        <v>300</v>
      </c>
      <c r="Z24" s="2031"/>
      <c r="AA24" s="2"/>
      <c r="AB24" s="2030" t="s">
        <v>804</v>
      </c>
      <c r="AC24" s="2031"/>
      <c r="AD24" s="2"/>
      <c r="AE24" s="1983" t="s">
        <v>299</v>
      </c>
      <c r="AF24" s="1984"/>
      <c r="AG24" s="2"/>
      <c r="AH24" s="1983" t="s">
        <v>805</v>
      </c>
      <c r="AI24" s="1984"/>
      <c r="AJ24" s="2"/>
      <c r="AK24" s="1951" t="s">
        <v>109</v>
      </c>
      <c r="AL24" s="1952"/>
      <c r="AM24" s="2"/>
      <c r="AN24" s="1951" t="s">
        <v>806</v>
      </c>
      <c r="AO24" s="1952"/>
      <c r="AP24" s="2"/>
      <c r="AQ24" s="1953" t="s">
        <v>131</v>
      </c>
      <c r="AR24" s="1954"/>
      <c r="AS24" s="2"/>
      <c r="AT24" s="1953" t="s">
        <v>807</v>
      </c>
      <c r="AU24" s="1954"/>
      <c r="AV24" s="2"/>
      <c r="AW24" s="1955" t="s">
        <v>808</v>
      </c>
      <c r="AX24" s="1956"/>
      <c r="AY24" s="2"/>
      <c r="AZ24" s="1955" t="s">
        <v>809</v>
      </c>
      <c r="BA24" s="1956"/>
      <c r="BB24" s="2"/>
      <c r="BC24" s="1971" t="s">
        <v>303</v>
      </c>
      <c r="BD24" s="1972"/>
      <c r="BE24" s="2"/>
      <c r="BF24" s="1973" t="s">
        <v>810</v>
      </c>
      <c r="BG24" s="1974"/>
      <c r="BH24" s="2"/>
      <c r="BI24" s="1976" t="s">
        <v>772</v>
      </c>
      <c r="BJ24" s="1985"/>
      <c r="BK24" s="2"/>
      <c r="BL24" s="1977" t="s">
        <v>773</v>
      </c>
      <c r="BM24" s="1978"/>
      <c r="BN24" s="2"/>
      <c r="BO24" s="1979" t="s">
        <v>811</v>
      </c>
      <c r="BP24" s="1980"/>
      <c r="BQ24" s="2"/>
      <c r="BR24" s="1988" t="s">
        <v>812</v>
      </c>
      <c r="BS24" s="1989"/>
      <c r="BT24" s="2"/>
      <c r="BU24" s="1990" t="s">
        <v>813</v>
      </c>
      <c r="BV24" s="1991"/>
      <c r="BW24" s="2"/>
      <c r="BX24" s="1990" t="s">
        <v>814</v>
      </c>
      <c r="BY24" s="1991"/>
      <c r="BZ24" s="2"/>
      <c r="CA24" s="1971" t="s">
        <v>815</v>
      </c>
      <c r="CB24" s="1971"/>
      <c r="CC24" s="2"/>
      <c r="CD24" s="2035" t="s">
        <v>816</v>
      </c>
      <c r="CE24" s="2035"/>
      <c r="CF24" s="2"/>
      <c r="CG24" s="2028" t="s">
        <v>817</v>
      </c>
      <c r="CH24" s="2029"/>
      <c r="CI24" s="2"/>
      <c r="CJ24" s="834" t="s">
        <v>818</v>
      </c>
      <c r="CK24" s="835" t="s">
        <v>818</v>
      </c>
      <c r="CL24" s="836" t="s">
        <v>819</v>
      </c>
      <c r="CM24" s="837" t="s">
        <v>819</v>
      </c>
      <c r="CN24" s="838" t="s">
        <v>820</v>
      </c>
      <c r="CO24" s="839" t="s">
        <v>820</v>
      </c>
      <c r="CP24" s="840" t="s">
        <v>821</v>
      </c>
      <c r="CQ24" s="841" t="s">
        <v>821</v>
      </c>
      <c r="CR24" s="2"/>
      <c r="CS24" s="842" t="s">
        <v>822</v>
      </c>
      <c r="CT24" s="843" t="s">
        <v>822</v>
      </c>
      <c r="CU24" s="806" t="s">
        <v>823</v>
      </c>
      <c r="CV24" s="842" t="s">
        <v>823</v>
      </c>
      <c r="CW24" s="805">
        <v>0</v>
      </c>
      <c r="CX24" s="2"/>
      <c r="CY24" s="6">
        <v>1</v>
      </c>
    </row>
    <row r="25" spans="1:103" s="268" customFormat="1" ht="18.75" customHeight="1">
      <c r="A25" s="2"/>
      <c r="B25" s="1966" t="s">
        <v>824</v>
      </c>
      <c r="C25" s="1967"/>
      <c r="D25" s="1967"/>
      <c r="E25" s="1967"/>
      <c r="F25" s="1967"/>
      <c r="G25" s="1968"/>
      <c r="H25" s="2"/>
      <c r="I25" s="2"/>
      <c r="J25" s="2"/>
      <c r="K25" s="2"/>
      <c r="L25" s="658"/>
      <c r="M25" s="23"/>
      <c r="N25" s="23"/>
      <c r="O25" s="722"/>
      <c r="P25" s="722"/>
      <c r="Q25" s="2"/>
      <c r="R25" s="8"/>
      <c r="S25" s="798"/>
      <c r="T25" s="798"/>
      <c r="U25" s="798"/>
      <c r="V25" s="799" t="s">
        <v>825</v>
      </c>
      <c r="W25" s="798"/>
      <c r="X25" s="2"/>
      <c r="Y25" s="2030"/>
      <c r="Z25" s="2031"/>
      <c r="AA25" s="2"/>
      <c r="AB25" s="2030"/>
      <c r="AC25" s="2031"/>
      <c r="AD25" s="2"/>
      <c r="AE25" s="1983"/>
      <c r="AF25" s="1984"/>
      <c r="AG25" s="2"/>
      <c r="AH25" s="1983"/>
      <c r="AI25" s="1984"/>
      <c r="AJ25" s="2"/>
      <c r="AK25" s="1951"/>
      <c r="AL25" s="1952"/>
      <c r="AM25" s="2"/>
      <c r="AN25" s="1951"/>
      <c r="AO25" s="1952"/>
      <c r="AP25" s="2"/>
      <c r="AQ25" s="1953"/>
      <c r="AR25" s="1954"/>
      <c r="AS25" s="2"/>
      <c r="AT25" s="1953"/>
      <c r="AU25" s="1954"/>
      <c r="AV25" s="2"/>
      <c r="AW25" s="1955"/>
      <c r="AX25" s="1956"/>
      <c r="AY25" s="2"/>
      <c r="AZ25" s="1955"/>
      <c r="BA25" s="1956"/>
      <c r="BB25" s="2"/>
      <c r="BC25" s="1971"/>
      <c r="BD25" s="1972"/>
      <c r="BE25" s="2"/>
      <c r="BF25" s="1973"/>
      <c r="BG25" s="1974"/>
      <c r="BH25" s="2"/>
      <c r="BI25" s="1976"/>
      <c r="BJ25" s="1985"/>
      <c r="BK25" s="2"/>
      <c r="BL25" s="1977"/>
      <c r="BM25" s="1978"/>
      <c r="BN25" s="2"/>
      <c r="BO25" s="1979"/>
      <c r="BP25" s="1980"/>
      <c r="BQ25" s="2"/>
      <c r="BR25" s="1988"/>
      <c r="BS25" s="1989"/>
      <c r="BT25" s="2"/>
      <c r="BU25" s="1990"/>
      <c r="BV25" s="1991"/>
      <c r="BW25" s="2"/>
      <c r="BX25" s="1990"/>
      <c r="BY25" s="1991"/>
      <c r="BZ25" s="2"/>
      <c r="CA25" s="1971"/>
      <c r="CB25" s="1971"/>
      <c r="CC25" s="2"/>
      <c r="CD25" s="2035"/>
      <c r="CE25" s="2035"/>
      <c r="CF25" s="2"/>
      <c r="CG25" s="803" t="s">
        <v>826</v>
      </c>
      <c r="CH25" s="804"/>
      <c r="CI25" s="2"/>
      <c r="CJ25" s="844" t="s">
        <v>827</v>
      </c>
      <c r="CK25" s="845" t="s">
        <v>827</v>
      </c>
      <c r="CL25" s="846" t="s">
        <v>828</v>
      </c>
      <c r="CM25" s="847" t="s">
        <v>828</v>
      </c>
      <c r="CN25" s="848" t="s">
        <v>829</v>
      </c>
      <c r="CO25" s="849" t="s">
        <v>829</v>
      </c>
      <c r="CP25" s="850" t="s">
        <v>830</v>
      </c>
      <c r="CQ25" s="851" t="s">
        <v>830</v>
      </c>
      <c r="CR25" s="2"/>
      <c r="CS25" s="852" t="s">
        <v>831</v>
      </c>
      <c r="CT25" s="853" t="s">
        <v>831</v>
      </c>
      <c r="CU25" s="806" t="s">
        <v>832</v>
      </c>
      <c r="CV25" s="852" t="s">
        <v>832</v>
      </c>
      <c r="CW25" s="805">
        <v>128</v>
      </c>
      <c r="CX25" s="2"/>
      <c r="CY25" s="6">
        <v>1</v>
      </c>
    </row>
    <row r="26" spans="1:103" s="268" customFormat="1" ht="18.75" customHeight="1">
      <c r="A26" s="2"/>
      <c r="B26" s="1966"/>
      <c r="C26" s="1967"/>
      <c r="D26" s="1967"/>
      <c r="E26" s="1967"/>
      <c r="F26" s="1967"/>
      <c r="G26" s="1968"/>
      <c r="H26" s="2"/>
      <c r="I26" s="2"/>
      <c r="J26" s="2"/>
      <c r="K26" s="2"/>
      <c r="L26" s="789" t="s">
        <v>833</v>
      </c>
      <c r="M26" s="23"/>
      <c r="N26" s="23"/>
      <c r="O26" s="722"/>
      <c r="P26" s="722"/>
      <c r="Q26" s="2"/>
      <c r="R26" s="8"/>
      <c r="S26" s="798"/>
      <c r="T26" s="798"/>
      <c r="U26" s="798"/>
      <c r="V26" s="798"/>
      <c r="W26" s="798"/>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2"/>
      <c r="AX26" s="2"/>
      <c r="AY26" s="2"/>
      <c r="AZ26" s="2"/>
      <c r="BA26" s="2"/>
      <c r="BB26" s="2"/>
      <c r="BC26" s="2"/>
      <c r="BD26" s="2"/>
      <c r="BE26" s="2"/>
      <c r="BF26" s="2"/>
      <c r="BG26" s="2"/>
      <c r="BH26" s="2"/>
      <c r="BI26" s="2"/>
      <c r="BJ26" s="2"/>
      <c r="BK26" s="2"/>
      <c r="BL26" s="2"/>
      <c r="BM26" s="2"/>
      <c r="BN26" s="2"/>
      <c r="BO26" s="2"/>
      <c r="BP26" s="2"/>
      <c r="BQ26" s="2"/>
      <c r="BR26" s="2"/>
      <c r="BS26" s="2"/>
      <c r="BT26" s="2"/>
      <c r="BU26" s="2"/>
      <c r="BV26" s="2"/>
      <c r="BW26" s="2"/>
      <c r="BX26" s="2"/>
      <c r="BY26" s="2"/>
      <c r="BZ26" s="2"/>
      <c r="CA26" s="2"/>
      <c r="CB26" s="2"/>
      <c r="CC26" s="2"/>
      <c r="CD26" s="2"/>
      <c r="CE26" s="2"/>
      <c r="CF26" s="2"/>
      <c r="CG26" s="803" t="s">
        <v>834</v>
      </c>
      <c r="CH26" s="804"/>
      <c r="CI26" s="2"/>
      <c r="CJ26" s="854" t="s">
        <v>835</v>
      </c>
      <c r="CK26" s="829" t="s">
        <v>835</v>
      </c>
      <c r="CL26" s="848" t="s">
        <v>836</v>
      </c>
      <c r="CM26" s="849" t="s">
        <v>836</v>
      </c>
      <c r="CN26" s="855" t="s">
        <v>837</v>
      </c>
      <c r="CO26" s="856" t="s">
        <v>837</v>
      </c>
      <c r="CP26" s="857" t="s">
        <v>838</v>
      </c>
      <c r="CQ26" s="858" t="s">
        <v>838</v>
      </c>
      <c r="CR26" s="2"/>
      <c r="CS26" s="809" t="s">
        <v>782</v>
      </c>
      <c r="CT26" s="859" t="s">
        <v>782</v>
      </c>
      <c r="CU26" s="806" t="s">
        <v>839</v>
      </c>
      <c r="CV26" s="809" t="s">
        <v>839</v>
      </c>
      <c r="CW26" s="805">
        <v>128</v>
      </c>
      <c r="CX26" s="2"/>
      <c r="CY26" s="6">
        <v>1</v>
      </c>
    </row>
    <row r="27" spans="1:103" s="268" customFormat="1" ht="18.75" customHeight="1">
      <c r="A27" s="2"/>
      <c r="B27" s="1966" t="s">
        <v>840</v>
      </c>
      <c r="C27" s="1967"/>
      <c r="D27" s="1967"/>
      <c r="E27" s="1967"/>
      <c r="F27" s="1967"/>
      <c r="G27" s="1968"/>
      <c r="H27" s="2"/>
      <c r="I27" s="2"/>
      <c r="J27" s="2"/>
      <c r="K27" s="2"/>
      <c r="L27" s="789" t="s">
        <v>841</v>
      </c>
      <c r="M27" s="23"/>
      <c r="N27" s="23"/>
      <c r="O27" s="722"/>
      <c r="P27" s="722"/>
      <c r="Q27" s="2"/>
      <c r="R27" s="8"/>
      <c r="S27" s="2"/>
      <c r="T27" s="2"/>
      <c r="U27" s="2"/>
      <c r="V27" s="2"/>
      <c r="W27" s="2"/>
      <c r="X27" s="2"/>
      <c r="Y27" s="2033" t="s">
        <v>296</v>
      </c>
      <c r="Z27" s="2034"/>
      <c r="AA27" s="2"/>
      <c r="AB27" s="2033" t="s">
        <v>842</v>
      </c>
      <c r="AC27" s="2034"/>
      <c r="AD27" s="2"/>
      <c r="AE27" s="1983" t="s">
        <v>288</v>
      </c>
      <c r="AF27" s="1984"/>
      <c r="AG27" s="2"/>
      <c r="AH27" s="1983" t="s">
        <v>843</v>
      </c>
      <c r="AI27" s="1984"/>
      <c r="AJ27" s="2"/>
      <c r="AK27" s="1951" t="s">
        <v>105</v>
      </c>
      <c r="AL27" s="1952"/>
      <c r="AM27" s="2"/>
      <c r="AN27" s="1951" t="s">
        <v>844</v>
      </c>
      <c r="AO27" s="1952"/>
      <c r="AP27" s="2"/>
      <c r="AQ27" s="1953" t="s">
        <v>122</v>
      </c>
      <c r="AR27" s="1954"/>
      <c r="AS27" s="2"/>
      <c r="AT27" s="1953" t="s">
        <v>845</v>
      </c>
      <c r="AU27" s="1954"/>
      <c r="AV27" s="2"/>
      <c r="AW27" s="1955" t="s">
        <v>846</v>
      </c>
      <c r="AX27" s="1956"/>
      <c r="AY27" s="2"/>
      <c r="AZ27" s="1955" t="s">
        <v>847</v>
      </c>
      <c r="BA27" s="1956"/>
      <c r="BB27" s="2"/>
      <c r="BC27" s="1971" t="s">
        <v>298</v>
      </c>
      <c r="BD27" s="1972"/>
      <c r="BE27" s="2"/>
      <c r="BF27" s="1973" t="s">
        <v>848</v>
      </c>
      <c r="BG27" s="1974"/>
      <c r="BH27" s="2"/>
      <c r="BI27" s="1976" t="s">
        <v>811</v>
      </c>
      <c r="BJ27" s="1985"/>
      <c r="BK27" s="2"/>
      <c r="BL27" s="1977" t="s">
        <v>812</v>
      </c>
      <c r="BM27" s="1978"/>
      <c r="BN27" s="2"/>
      <c r="BO27" s="1979" t="s">
        <v>849</v>
      </c>
      <c r="BP27" s="1980"/>
      <c r="BQ27" s="2"/>
      <c r="BR27" s="1988" t="s">
        <v>850</v>
      </c>
      <c r="BS27" s="1989"/>
      <c r="BT27" s="2"/>
      <c r="BU27" s="1990" t="s">
        <v>851</v>
      </c>
      <c r="BV27" s="1991"/>
      <c r="BW27" s="2"/>
      <c r="BX27" s="1990" t="s">
        <v>852</v>
      </c>
      <c r="BY27" s="1991"/>
      <c r="BZ27" s="2"/>
      <c r="CA27" s="2041" t="s">
        <v>853</v>
      </c>
      <c r="CB27" s="2041"/>
      <c r="CC27" s="2"/>
      <c r="CD27" s="1986" t="s">
        <v>728</v>
      </c>
      <c r="CE27" s="1986"/>
      <c r="CF27" s="2"/>
      <c r="CG27" s="2028" t="s">
        <v>854</v>
      </c>
      <c r="CH27" s="2029"/>
      <c r="CI27" s="2"/>
      <c r="CJ27" s="832" t="s">
        <v>855</v>
      </c>
      <c r="CK27" s="833" t="s">
        <v>855</v>
      </c>
      <c r="CL27" s="860" t="s">
        <v>856</v>
      </c>
      <c r="CM27" s="861" t="s">
        <v>856</v>
      </c>
      <c r="CN27" s="862" t="s">
        <v>857</v>
      </c>
      <c r="CO27" s="863" t="s">
        <v>857</v>
      </c>
      <c r="CP27" s="864" t="s">
        <v>858</v>
      </c>
      <c r="CQ27" s="865" t="s">
        <v>858</v>
      </c>
      <c r="CR27" s="2"/>
      <c r="CS27" s="818" t="s">
        <v>790</v>
      </c>
      <c r="CT27" s="819" t="s">
        <v>790</v>
      </c>
      <c r="CU27" s="806" t="s">
        <v>859</v>
      </c>
      <c r="CV27" s="818" t="s">
        <v>859</v>
      </c>
      <c r="CW27" s="805">
        <v>0</v>
      </c>
      <c r="CX27" s="2"/>
      <c r="CY27" s="6">
        <v>1</v>
      </c>
    </row>
    <row r="28" spans="1:103" s="268" customFormat="1" ht="18.75" customHeight="1">
      <c r="A28" s="2"/>
      <c r="B28" s="1966"/>
      <c r="C28" s="1967"/>
      <c r="D28" s="1967"/>
      <c r="E28" s="1967"/>
      <c r="F28" s="1967"/>
      <c r="G28" s="1968"/>
      <c r="H28" s="2"/>
      <c r="I28" s="2"/>
      <c r="J28" s="2"/>
      <c r="K28" s="2"/>
      <c r="L28" s="23"/>
      <c r="M28" s="23"/>
      <c r="N28" s="23"/>
      <c r="O28" s="722"/>
      <c r="P28" s="722"/>
      <c r="Q28" s="2"/>
      <c r="R28" s="8"/>
      <c r="S28" s="311" t="s">
        <v>860</v>
      </c>
      <c r="T28" s="2"/>
      <c r="U28" s="2"/>
      <c r="V28" s="2"/>
      <c r="W28" s="2"/>
      <c r="X28" s="2"/>
      <c r="Y28" s="2033"/>
      <c r="Z28" s="2034"/>
      <c r="AA28" s="2"/>
      <c r="AB28" s="2033"/>
      <c r="AC28" s="2034"/>
      <c r="AD28" s="2"/>
      <c r="AE28" s="1983"/>
      <c r="AF28" s="1984"/>
      <c r="AG28" s="2"/>
      <c r="AH28" s="1983"/>
      <c r="AI28" s="1984"/>
      <c r="AJ28" s="2"/>
      <c r="AK28" s="1951"/>
      <c r="AL28" s="1952"/>
      <c r="AM28" s="2"/>
      <c r="AN28" s="1951"/>
      <c r="AO28" s="1952"/>
      <c r="AP28" s="2"/>
      <c r="AQ28" s="1953"/>
      <c r="AR28" s="1954"/>
      <c r="AS28" s="2"/>
      <c r="AT28" s="1953"/>
      <c r="AU28" s="1954"/>
      <c r="AV28" s="2"/>
      <c r="AW28" s="1955"/>
      <c r="AX28" s="1956"/>
      <c r="AY28" s="2"/>
      <c r="AZ28" s="1955"/>
      <c r="BA28" s="1956"/>
      <c r="BB28" s="2"/>
      <c r="BC28" s="1971"/>
      <c r="BD28" s="1972"/>
      <c r="BE28" s="2"/>
      <c r="BF28" s="1973"/>
      <c r="BG28" s="1974"/>
      <c r="BH28" s="2"/>
      <c r="BI28" s="1976"/>
      <c r="BJ28" s="1985"/>
      <c r="BK28" s="2"/>
      <c r="BL28" s="1977"/>
      <c r="BM28" s="1978"/>
      <c r="BN28" s="2"/>
      <c r="BO28" s="1979"/>
      <c r="BP28" s="1980"/>
      <c r="BQ28" s="2"/>
      <c r="BR28" s="1988"/>
      <c r="BS28" s="1989"/>
      <c r="BT28" s="2"/>
      <c r="BU28" s="1990"/>
      <c r="BV28" s="1991"/>
      <c r="BW28" s="2"/>
      <c r="BX28" s="1990"/>
      <c r="BY28" s="1991"/>
      <c r="BZ28" s="2"/>
      <c r="CA28" s="2041"/>
      <c r="CB28" s="2041"/>
      <c r="CC28" s="2"/>
      <c r="CD28" s="1986"/>
      <c r="CE28" s="1986"/>
      <c r="CF28" s="2"/>
      <c r="CG28" s="803" t="s">
        <v>861</v>
      </c>
      <c r="CH28" s="804"/>
      <c r="CI28" s="2"/>
      <c r="CJ28" s="822" t="s">
        <v>862</v>
      </c>
      <c r="CK28" s="823" t="s">
        <v>862</v>
      </c>
      <c r="CL28" s="866" t="s">
        <v>863</v>
      </c>
      <c r="CM28" s="867" t="s">
        <v>863</v>
      </c>
      <c r="CN28" s="868" t="s">
        <v>864</v>
      </c>
      <c r="CO28" s="869" t="s">
        <v>864</v>
      </c>
      <c r="CP28" s="870" t="s">
        <v>865</v>
      </c>
      <c r="CQ28" s="871" t="s">
        <v>865</v>
      </c>
      <c r="CR28" s="2"/>
      <c r="CS28" s="828" t="s">
        <v>799</v>
      </c>
      <c r="CT28" s="829" t="s">
        <v>799</v>
      </c>
      <c r="CU28" s="806" t="s">
        <v>866</v>
      </c>
      <c r="CV28" s="828" t="s">
        <v>866</v>
      </c>
      <c r="CW28" s="805">
        <v>0</v>
      </c>
      <c r="CX28" s="2"/>
      <c r="CY28" s="6">
        <v>1</v>
      </c>
    </row>
    <row r="29" spans="1:103" s="268" customFormat="1" ht="18.75" customHeight="1">
      <c r="A29" s="2"/>
      <c r="B29" s="2036" t="s">
        <v>867</v>
      </c>
      <c r="C29" s="2037"/>
      <c r="D29" s="2037"/>
      <c r="E29" s="2037"/>
      <c r="F29" s="2037"/>
      <c r="G29" s="2038" t="s">
        <v>215</v>
      </c>
      <c r="H29" s="2"/>
      <c r="I29" s="2"/>
      <c r="J29" s="2"/>
      <c r="K29" s="2"/>
      <c r="L29" s="23"/>
      <c r="M29" s="23"/>
      <c r="N29" s="23"/>
      <c r="O29" s="722"/>
      <c r="P29" s="722"/>
      <c r="Q29" s="2"/>
      <c r="R29" s="8"/>
      <c r="S29" s="311" t="s">
        <v>868</v>
      </c>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2"/>
      <c r="BT29" s="2"/>
      <c r="BU29" s="2"/>
      <c r="BV29" s="2"/>
      <c r="BW29" s="2"/>
      <c r="BX29" s="2"/>
      <c r="BY29" s="2"/>
      <c r="BZ29" s="2"/>
      <c r="CA29" s="2"/>
      <c r="CB29" s="2"/>
      <c r="CC29" s="2"/>
      <c r="CD29" s="2"/>
      <c r="CE29" s="2"/>
      <c r="CF29" s="2"/>
      <c r="CG29" s="2028" t="s">
        <v>869</v>
      </c>
      <c r="CH29" s="2029"/>
      <c r="CI29" s="2"/>
      <c r="CJ29" s="842" t="s">
        <v>870</v>
      </c>
      <c r="CK29" s="843" t="s">
        <v>870</v>
      </c>
      <c r="CL29" s="872" t="s">
        <v>871</v>
      </c>
      <c r="CM29" s="873" t="s">
        <v>871</v>
      </c>
      <c r="CN29" s="874" t="s">
        <v>872</v>
      </c>
      <c r="CO29" s="875" t="s">
        <v>872</v>
      </c>
      <c r="CP29" s="876" t="s">
        <v>873</v>
      </c>
      <c r="CQ29" s="877" t="s">
        <v>873</v>
      </c>
      <c r="CR29" s="2"/>
      <c r="CS29" s="838" t="s">
        <v>820</v>
      </c>
      <c r="CT29" s="839" t="s">
        <v>820</v>
      </c>
      <c r="CU29" s="806" t="s">
        <v>874</v>
      </c>
      <c r="CV29" s="838" t="s">
        <v>874</v>
      </c>
      <c r="CW29" s="805">
        <v>0</v>
      </c>
      <c r="CX29" s="2"/>
      <c r="CY29" s="6">
        <v>1</v>
      </c>
    </row>
    <row r="30" spans="1:103" s="268" customFormat="1" ht="18.75" customHeight="1">
      <c r="A30" s="2"/>
      <c r="B30" s="2036"/>
      <c r="C30" s="2037"/>
      <c r="D30" s="2037"/>
      <c r="E30" s="2037"/>
      <c r="F30" s="2037"/>
      <c r="G30" s="2038"/>
      <c r="H30" s="2"/>
      <c r="I30" s="2"/>
      <c r="J30" s="2"/>
      <c r="K30" s="2"/>
      <c r="L30" s="789"/>
      <c r="M30" s="23"/>
      <c r="N30" s="23"/>
      <c r="O30" s="722"/>
      <c r="P30" s="722"/>
      <c r="Q30" s="2"/>
      <c r="R30" s="720"/>
      <c r="S30" s="2"/>
      <c r="T30" s="2"/>
      <c r="U30" s="2"/>
      <c r="V30" s="2"/>
      <c r="W30" s="2"/>
      <c r="X30" s="2"/>
      <c r="Y30" s="2039" t="s">
        <v>293</v>
      </c>
      <c r="Z30" s="2040"/>
      <c r="AA30" s="2"/>
      <c r="AB30" s="2039" t="s">
        <v>875</v>
      </c>
      <c r="AC30" s="2040"/>
      <c r="AD30" s="2"/>
      <c r="AE30" s="1983" t="s">
        <v>292</v>
      </c>
      <c r="AF30" s="1984"/>
      <c r="AG30" s="2"/>
      <c r="AH30" s="1983" t="s">
        <v>876</v>
      </c>
      <c r="AI30" s="1984"/>
      <c r="AJ30" s="2"/>
      <c r="AK30" s="1951" t="s">
        <v>98</v>
      </c>
      <c r="AL30" s="1952"/>
      <c r="AM30" s="2"/>
      <c r="AN30" s="1951" t="s">
        <v>877</v>
      </c>
      <c r="AO30" s="1952"/>
      <c r="AP30" s="2"/>
      <c r="AQ30" s="1953" t="s">
        <v>118</v>
      </c>
      <c r="AR30" s="1954"/>
      <c r="AS30" s="2"/>
      <c r="AT30" s="1953" t="s">
        <v>878</v>
      </c>
      <c r="AU30" s="1954"/>
      <c r="AV30" s="2"/>
      <c r="AW30" s="1955" t="s">
        <v>879</v>
      </c>
      <c r="AX30" s="1956"/>
      <c r="AY30" s="2"/>
      <c r="AZ30" s="1955" t="s">
        <v>880</v>
      </c>
      <c r="BA30" s="1956"/>
      <c r="BB30" s="2"/>
      <c r="BC30" s="1971" t="s">
        <v>295</v>
      </c>
      <c r="BD30" s="1972"/>
      <c r="BE30" s="2"/>
      <c r="BF30" s="1973" t="s">
        <v>881</v>
      </c>
      <c r="BG30" s="1974"/>
      <c r="BH30" s="2"/>
      <c r="BI30" s="1976" t="s">
        <v>849</v>
      </c>
      <c r="BJ30" s="1985"/>
      <c r="BK30" s="2"/>
      <c r="BL30" s="1977" t="s">
        <v>850</v>
      </c>
      <c r="BM30" s="1978"/>
      <c r="BN30" s="2"/>
      <c r="BO30" s="1979" t="s">
        <v>882</v>
      </c>
      <c r="BP30" s="1980"/>
      <c r="BQ30" s="2"/>
      <c r="BR30" s="1988" t="s">
        <v>883</v>
      </c>
      <c r="BS30" s="1989"/>
      <c r="BT30" s="2"/>
      <c r="BU30" s="1990" t="s">
        <v>884</v>
      </c>
      <c r="BV30" s="1991"/>
      <c r="BW30" s="2"/>
      <c r="BX30" s="1990" t="s">
        <v>885</v>
      </c>
      <c r="BY30" s="1991"/>
      <c r="BZ30" s="2"/>
      <c r="CA30" s="2044" t="s">
        <v>886</v>
      </c>
      <c r="CB30" s="2044"/>
      <c r="CC30" s="2"/>
      <c r="CD30" s="2045" t="s">
        <v>887</v>
      </c>
      <c r="CE30" s="2045"/>
      <c r="CF30" s="2"/>
      <c r="CG30" s="2042" t="s">
        <v>888</v>
      </c>
      <c r="CH30" s="2043"/>
      <c r="CI30" s="2"/>
      <c r="CJ30" s="809" t="s">
        <v>889</v>
      </c>
      <c r="CK30" s="810" t="s">
        <v>889</v>
      </c>
      <c r="CL30" s="878" t="s">
        <v>890</v>
      </c>
      <c r="CM30" s="879" t="s">
        <v>890</v>
      </c>
      <c r="CN30" s="880" t="s">
        <v>891</v>
      </c>
      <c r="CO30" s="881" t="s">
        <v>891</v>
      </c>
      <c r="CP30" s="836" t="s">
        <v>892</v>
      </c>
      <c r="CQ30" s="837" t="s">
        <v>892</v>
      </c>
      <c r="CR30" s="2"/>
      <c r="CS30" s="848" t="s">
        <v>829</v>
      </c>
      <c r="CT30" s="849" t="s">
        <v>829</v>
      </c>
      <c r="CU30" s="806" t="s">
        <v>530</v>
      </c>
      <c r="CV30" s="848" t="s">
        <v>530</v>
      </c>
      <c r="CW30" s="805">
        <v>204</v>
      </c>
      <c r="CX30" s="2"/>
      <c r="CY30" s="6">
        <v>1</v>
      </c>
    </row>
    <row r="31" spans="1:103" s="268" customFormat="1" ht="18.75" customHeight="1" thickBot="1">
      <c r="A31" s="2"/>
      <c r="B31" s="882"/>
      <c r="C31" s="883"/>
      <c r="D31" s="883"/>
      <c r="E31" s="883"/>
      <c r="F31" s="884" t="s">
        <v>681</v>
      </c>
      <c r="G31" s="885" t="s">
        <v>11</v>
      </c>
      <c r="H31" s="2"/>
      <c r="I31" s="2"/>
      <c r="J31" s="2"/>
      <c r="K31" s="2"/>
      <c r="L31" s="658"/>
      <c r="M31" s="23"/>
      <c r="N31" s="23"/>
      <c r="O31" s="722"/>
      <c r="P31" s="722"/>
      <c r="Q31" s="2"/>
      <c r="R31" s="720"/>
      <c r="S31" s="2"/>
      <c r="T31" s="2"/>
      <c r="U31" s="2"/>
      <c r="V31" s="2"/>
      <c r="W31" s="2"/>
      <c r="X31" s="2"/>
      <c r="Y31" s="2039"/>
      <c r="Z31" s="2040"/>
      <c r="AA31" s="2"/>
      <c r="AB31" s="2039"/>
      <c r="AC31" s="2040"/>
      <c r="AD31" s="2"/>
      <c r="AE31" s="1983"/>
      <c r="AF31" s="1984"/>
      <c r="AG31" s="2"/>
      <c r="AH31" s="1983"/>
      <c r="AI31" s="1984"/>
      <c r="AJ31" s="2"/>
      <c r="AK31" s="1951"/>
      <c r="AL31" s="1952"/>
      <c r="AM31" s="2"/>
      <c r="AN31" s="1951"/>
      <c r="AO31" s="1952"/>
      <c r="AP31" s="2"/>
      <c r="AQ31" s="1953"/>
      <c r="AR31" s="1954"/>
      <c r="AS31" s="2"/>
      <c r="AT31" s="1953"/>
      <c r="AU31" s="1954"/>
      <c r="AV31" s="2"/>
      <c r="AW31" s="1955"/>
      <c r="AX31" s="1956"/>
      <c r="AY31" s="2"/>
      <c r="AZ31" s="1955"/>
      <c r="BA31" s="1956"/>
      <c r="BB31" s="2"/>
      <c r="BC31" s="1971"/>
      <c r="BD31" s="1972"/>
      <c r="BE31" s="2"/>
      <c r="BF31" s="1973"/>
      <c r="BG31" s="1974"/>
      <c r="BH31" s="2"/>
      <c r="BI31" s="1976"/>
      <c r="BJ31" s="1985"/>
      <c r="BK31" s="2"/>
      <c r="BL31" s="1977"/>
      <c r="BM31" s="1978"/>
      <c r="BN31" s="2"/>
      <c r="BO31" s="1979"/>
      <c r="BP31" s="1980"/>
      <c r="BQ31" s="2"/>
      <c r="BR31" s="1988"/>
      <c r="BS31" s="1989"/>
      <c r="BT31" s="2"/>
      <c r="BU31" s="1990"/>
      <c r="BV31" s="1991"/>
      <c r="BW31" s="2"/>
      <c r="BX31" s="1990"/>
      <c r="BY31" s="1991"/>
      <c r="BZ31" s="2"/>
      <c r="CA31" s="2044"/>
      <c r="CB31" s="2044"/>
      <c r="CC31" s="2"/>
      <c r="CD31" s="2045"/>
      <c r="CE31" s="2045"/>
      <c r="CF31" s="2"/>
      <c r="CG31" s="886">
        <v>12</v>
      </c>
      <c r="CH31" s="887">
        <v>12</v>
      </c>
      <c r="CI31" s="2"/>
      <c r="CJ31" s="888" t="s">
        <v>893</v>
      </c>
      <c r="CK31" s="889" t="s">
        <v>893</v>
      </c>
      <c r="CL31" s="813" t="s">
        <v>784</v>
      </c>
      <c r="CM31" s="814" t="s">
        <v>784</v>
      </c>
      <c r="CN31" s="890" t="s">
        <v>894</v>
      </c>
      <c r="CO31" s="891" t="s">
        <v>894</v>
      </c>
      <c r="CP31" s="892" t="s">
        <v>895</v>
      </c>
      <c r="CQ31" s="893" t="s">
        <v>895</v>
      </c>
      <c r="CR31" s="2"/>
      <c r="CS31" s="855" t="s">
        <v>837</v>
      </c>
      <c r="CT31" s="856" t="s">
        <v>837</v>
      </c>
      <c r="CU31" s="806" t="s">
        <v>524</v>
      </c>
      <c r="CV31" s="855" t="s">
        <v>524</v>
      </c>
      <c r="CW31" s="805">
        <v>204</v>
      </c>
      <c r="CX31" s="2"/>
      <c r="CY31" s="6">
        <v>1</v>
      </c>
    </row>
    <row r="32" spans="1:103" s="268" customFormat="1" ht="18.75" customHeight="1">
      <c r="A32" s="2"/>
      <c r="B32" s="882"/>
      <c r="C32" s="883"/>
      <c r="D32" s="883"/>
      <c r="E32" s="883"/>
      <c r="F32" s="45"/>
      <c r="G32" s="894" t="s">
        <v>11</v>
      </c>
      <c r="H32" s="2"/>
      <c r="I32" s="2"/>
      <c r="J32" s="2"/>
      <c r="K32" s="2"/>
      <c r="L32" s="658"/>
      <c r="M32" s="23"/>
      <c r="N32" s="23"/>
      <c r="O32" s="722"/>
      <c r="P32" s="722"/>
      <c r="Q32" s="2"/>
      <c r="R32" s="720"/>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B32" s="2"/>
      <c r="BC32" s="2"/>
      <c r="BD32" s="2"/>
      <c r="BE32" s="2"/>
      <c r="BF32" s="2"/>
      <c r="BG32" s="2"/>
      <c r="BH32" s="2"/>
      <c r="BI32" s="2"/>
      <c r="BJ32" s="2"/>
      <c r="BK32" s="2"/>
      <c r="BL32" s="2"/>
      <c r="BM32" s="2"/>
      <c r="BN32" s="2"/>
      <c r="BO32" s="2"/>
      <c r="BP32" s="2"/>
      <c r="BQ32" s="2"/>
      <c r="BR32" s="2"/>
      <c r="BS32" s="2"/>
      <c r="BT32" s="2"/>
      <c r="BU32" s="2"/>
      <c r="BV32" s="2"/>
      <c r="BW32" s="2"/>
      <c r="BX32" s="2"/>
      <c r="BY32" s="2"/>
      <c r="BZ32" s="2"/>
      <c r="CA32" s="2"/>
      <c r="CB32" s="2"/>
      <c r="CC32" s="2"/>
      <c r="CD32" s="2"/>
      <c r="CE32" s="2"/>
      <c r="CF32" s="2"/>
      <c r="CG32" s="2"/>
      <c r="CH32" s="2"/>
      <c r="CI32" s="2"/>
      <c r="CJ32" s="813" t="s">
        <v>896</v>
      </c>
      <c r="CK32" s="814" t="s">
        <v>896</v>
      </c>
      <c r="CL32" s="822" t="s">
        <v>792</v>
      </c>
      <c r="CM32" s="823" t="s">
        <v>792</v>
      </c>
      <c r="CN32" s="895" t="s">
        <v>897</v>
      </c>
      <c r="CO32" s="896" t="s">
        <v>897</v>
      </c>
      <c r="CP32" s="897" t="s">
        <v>898</v>
      </c>
      <c r="CQ32" s="898" t="s">
        <v>898</v>
      </c>
      <c r="CR32" s="2"/>
      <c r="CS32" s="862" t="s">
        <v>857</v>
      </c>
      <c r="CT32" s="863" t="s">
        <v>857</v>
      </c>
      <c r="CU32" s="806" t="s">
        <v>544</v>
      </c>
      <c r="CV32" s="862" t="s">
        <v>544</v>
      </c>
      <c r="CW32" s="805">
        <v>255</v>
      </c>
      <c r="CX32" s="2"/>
      <c r="CY32" s="6">
        <v>1</v>
      </c>
    </row>
    <row r="33" spans="1:103" s="268" customFormat="1" ht="18.75" customHeight="1">
      <c r="A33" s="2"/>
      <c r="B33" s="899" t="s">
        <v>899</v>
      </c>
      <c r="C33" s="900"/>
      <c r="D33" s="900"/>
      <c r="E33" s="900"/>
      <c r="F33" s="900"/>
      <c r="G33" s="901"/>
      <c r="H33" s="2"/>
      <c r="I33" s="2"/>
      <c r="J33" s="2"/>
      <c r="K33" s="2"/>
      <c r="L33" s="658"/>
      <c r="M33" s="23"/>
      <c r="N33" s="23"/>
      <c r="O33" s="722"/>
      <c r="P33" s="722"/>
      <c r="Q33" s="2"/>
      <c r="R33" s="720"/>
      <c r="S33" s="2"/>
      <c r="T33" s="2"/>
      <c r="U33" s="2"/>
      <c r="V33" s="2"/>
      <c r="W33" s="2"/>
      <c r="X33" s="2"/>
      <c r="Y33" s="2030" t="s">
        <v>288</v>
      </c>
      <c r="Z33" s="2031"/>
      <c r="AA33" s="2"/>
      <c r="AB33" s="2030" t="s">
        <v>843</v>
      </c>
      <c r="AC33" s="2031"/>
      <c r="AD33" s="2"/>
      <c r="AE33" s="1983" t="s">
        <v>287</v>
      </c>
      <c r="AF33" s="1984"/>
      <c r="AG33" s="2"/>
      <c r="AH33" s="1983" t="s">
        <v>900</v>
      </c>
      <c r="AI33" s="1984"/>
      <c r="AJ33" s="2"/>
      <c r="AK33" s="1951" t="s">
        <v>89</v>
      </c>
      <c r="AL33" s="1952"/>
      <c r="AM33" s="2"/>
      <c r="AN33" s="1951" t="s">
        <v>901</v>
      </c>
      <c r="AO33" s="1952"/>
      <c r="AP33" s="2"/>
      <c r="AQ33" s="1953" t="s">
        <v>113</v>
      </c>
      <c r="AR33" s="1954"/>
      <c r="AS33" s="2"/>
      <c r="AT33" s="1953" t="s">
        <v>902</v>
      </c>
      <c r="AU33" s="1954"/>
      <c r="AV33" s="2"/>
      <c r="AW33" s="1955" t="s">
        <v>903</v>
      </c>
      <c r="AX33" s="1956"/>
      <c r="AY33" s="2"/>
      <c r="AZ33" s="1955" t="s">
        <v>904</v>
      </c>
      <c r="BA33" s="1956"/>
      <c r="BB33" s="2"/>
      <c r="BC33" s="1971" t="s">
        <v>291</v>
      </c>
      <c r="BD33" s="1972"/>
      <c r="BE33" s="2"/>
      <c r="BF33" s="1973" t="s">
        <v>905</v>
      </c>
      <c r="BG33" s="1974"/>
      <c r="BH33" s="2"/>
      <c r="BI33" s="1976" t="s">
        <v>882</v>
      </c>
      <c r="BJ33" s="1985"/>
      <c r="BK33" s="2"/>
      <c r="BL33" s="1977" t="s">
        <v>883</v>
      </c>
      <c r="BM33" s="1978"/>
      <c r="BN33" s="2"/>
      <c r="BO33" s="1979" t="s">
        <v>906</v>
      </c>
      <c r="BP33" s="1980"/>
      <c r="BQ33" s="2"/>
      <c r="BR33" s="1988" t="s">
        <v>907</v>
      </c>
      <c r="BS33" s="1989"/>
      <c r="BT33" s="2"/>
      <c r="BU33" s="1990" t="s">
        <v>908</v>
      </c>
      <c r="BV33" s="1991"/>
      <c r="BW33" s="2"/>
      <c r="BX33" s="1990" t="s">
        <v>909</v>
      </c>
      <c r="BY33" s="1991"/>
      <c r="BZ33" s="2"/>
      <c r="CA33" s="2046" t="s">
        <v>910</v>
      </c>
      <c r="CB33" s="2046"/>
      <c r="CC33" s="2"/>
      <c r="CD33" s="2047" t="s">
        <v>911</v>
      </c>
      <c r="CE33" s="2047"/>
      <c r="CF33" s="2"/>
      <c r="CG33" s="2"/>
      <c r="CH33" s="2"/>
      <c r="CI33" s="2"/>
      <c r="CJ33" s="902" t="s">
        <v>912</v>
      </c>
      <c r="CK33" s="903" t="s">
        <v>912</v>
      </c>
      <c r="CL33" s="832" t="s">
        <v>801</v>
      </c>
      <c r="CM33" s="833" t="s">
        <v>801</v>
      </c>
      <c r="CN33" s="904" t="s">
        <v>913</v>
      </c>
      <c r="CO33" s="905" t="s">
        <v>913</v>
      </c>
      <c r="CP33" s="805">
        <v>1</v>
      </c>
      <c r="CQ33" s="805">
        <v>1</v>
      </c>
      <c r="CR33" s="2"/>
      <c r="CS33" s="868" t="s">
        <v>864</v>
      </c>
      <c r="CT33" s="869" t="s">
        <v>864</v>
      </c>
      <c r="CU33" s="806" t="s">
        <v>914</v>
      </c>
      <c r="CV33" s="868" t="s">
        <v>914</v>
      </c>
      <c r="CW33" s="805">
        <v>153</v>
      </c>
      <c r="CX33" s="2"/>
      <c r="CY33" s="6">
        <v>1</v>
      </c>
    </row>
    <row r="34" spans="1:103" s="268" customFormat="1" ht="18.75" customHeight="1">
      <c r="A34" s="2"/>
      <c r="B34" s="899" t="s">
        <v>915</v>
      </c>
      <c r="C34" s="45"/>
      <c r="D34" s="45"/>
      <c r="E34" s="45"/>
      <c r="F34" s="45"/>
      <c r="G34" s="22"/>
      <c r="H34" s="2"/>
      <c r="I34" s="2"/>
      <c r="J34" s="2"/>
      <c r="K34" s="2"/>
      <c r="L34" s="789" t="s">
        <v>916</v>
      </c>
      <c r="M34" s="23"/>
      <c r="N34" s="23"/>
      <c r="O34" s="722"/>
      <c r="P34" s="722"/>
      <c r="Q34" s="2"/>
      <c r="R34" s="720"/>
      <c r="S34" s="2"/>
      <c r="T34" s="2"/>
      <c r="U34" s="2"/>
      <c r="V34" s="2"/>
      <c r="W34" s="2"/>
      <c r="X34" s="2"/>
      <c r="Y34" s="2030"/>
      <c r="Z34" s="2031"/>
      <c r="AA34" s="2"/>
      <c r="AB34" s="2030"/>
      <c r="AC34" s="2031"/>
      <c r="AD34" s="2"/>
      <c r="AE34" s="1983"/>
      <c r="AF34" s="1984"/>
      <c r="AG34" s="2"/>
      <c r="AH34" s="1983"/>
      <c r="AI34" s="1984"/>
      <c r="AJ34" s="2"/>
      <c r="AK34" s="1951"/>
      <c r="AL34" s="1952"/>
      <c r="AM34" s="2"/>
      <c r="AN34" s="1951"/>
      <c r="AO34" s="1952"/>
      <c r="AP34" s="2"/>
      <c r="AQ34" s="1953"/>
      <c r="AR34" s="1954"/>
      <c r="AS34" s="2"/>
      <c r="AT34" s="1953"/>
      <c r="AU34" s="1954"/>
      <c r="AV34" s="2"/>
      <c r="AW34" s="1955"/>
      <c r="AX34" s="1956"/>
      <c r="AY34" s="2"/>
      <c r="AZ34" s="1955"/>
      <c r="BA34" s="1956"/>
      <c r="BB34" s="2"/>
      <c r="BC34" s="1971"/>
      <c r="BD34" s="1972"/>
      <c r="BE34" s="2"/>
      <c r="BF34" s="1973"/>
      <c r="BG34" s="1974"/>
      <c r="BH34" s="2"/>
      <c r="BI34" s="1976"/>
      <c r="BJ34" s="1985"/>
      <c r="BK34" s="2"/>
      <c r="BL34" s="1977"/>
      <c r="BM34" s="1978"/>
      <c r="BN34" s="2"/>
      <c r="BO34" s="1979"/>
      <c r="BP34" s="1980"/>
      <c r="BQ34" s="2"/>
      <c r="BR34" s="1988"/>
      <c r="BS34" s="1989"/>
      <c r="BT34" s="2"/>
      <c r="BU34" s="1990"/>
      <c r="BV34" s="1991"/>
      <c r="BW34" s="2"/>
      <c r="BX34" s="1990"/>
      <c r="BY34" s="1991"/>
      <c r="BZ34" s="2"/>
      <c r="CA34" s="2046"/>
      <c r="CB34" s="2046"/>
      <c r="CC34" s="2"/>
      <c r="CD34" s="2047"/>
      <c r="CE34" s="2047"/>
      <c r="CF34" s="2"/>
      <c r="CG34" s="2"/>
      <c r="CH34" s="2"/>
      <c r="CI34" s="2"/>
      <c r="CJ34" s="852" t="s">
        <v>917</v>
      </c>
      <c r="CK34" s="853" t="s">
        <v>917</v>
      </c>
      <c r="CL34" s="842" t="s">
        <v>822</v>
      </c>
      <c r="CM34" s="843" t="s">
        <v>822</v>
      </c>
      <c r="CN34" s="906" t="s">
        <v>918</v>
      </c>
      <c r="CO34" s="907" t="s">
        <v>918</v>
      </c>
      <c r="CP34" s="805">
        <v>1</v>
      </c>
      <c r="CQ34" s="805">
        <v>1</v>
      </c>
      <c r="CR34" s="2"/>
      <c r="CS34" s="874" t="s">
        <v>872</v>
      </c>
      <c r="CT34" s="875" t="s">
        <v>872</v>
      </c>
      <c r="CU34" s="806" t="s">
        <v>919</v>
      </c>
      <c r="CV34" s="874" t="s">
        <v>919</v>
      </c>
      <c r="CW34" s="805">
        <v>255</v>
      </c>
      <c r="CX34" s="2"/>
      <c r="CY34" s="6">
        <v>1</v>
      </c>
    </row>
    <row r="35" spans="1:103" s="268" customFormat="1" ht="18.75" customHeight="1">
      <c r="A35" s="2"/>
      <c r="B35" s="899" t="s">
        <v>920</v>
      </c>
      <c r="C35" s="908"/>
      <c r="D35" s="908"/>
      <c r="E35" s="908"/>
      <c r="F35" s="908"/>
      <c r="G35" s="22"/>
      <c r="H35" s="2"/>
      <c r="I35" s="2"/>
      <c r="J35" s="2"/>
      <c r="K35" s="2"/>
      <c r="L35" s="789" t="s">
        <v>921</v>
      </c>
      <c r="M35" s="23"/>
      <c r="N35" s="23"/>
      <c r="O35" s="722"/>
      <c r="P35" s="722"/>
      <c r="Q35" s="2"/>
      <c r="R35" s="720"/>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c r="BZ35" s="2"/>
      <c r="CA35" s="2"/>
      <c r="CB35" s="2"/>
      <c r="CC35" s="2"/>
      <c r="CD35" s="2"/>
      <c r="CE35" s="2"/>
      <c r="CF35" s="2"/>
      <c r="CG35" s="2"/>
      <c r="CH35" s="2"/>
      <c r="CI35" s="2"/>
      <c r="CJ35" s="818" t="s">
        <v>922</v>
      </c>
      <c r="CK35" s="819" t="s">
        <v>922</v>
      </c>
      <c r="CL35" s="852" t="s">
        <v>831</v>
      </c>
      <c r="CM35" s="853" t="s">
        <v>831</v>
      </c>
      <c r="CN35" s="909" t="s">
        <v>923</v>
      </c>
      <c r="CO35" s="910" t="s">
        <v>923</v>
      </c>
      <c r="CP35" s="805">
        <v>1</v>
      </c>
      <c r="CQ35" s="911">
        <v>1</v>
      </c>
      <c r="CR35" s="2"/>
      <c r="CS35" s="880" t="s">
        <v>891</v>
      </c>
      <c r="CT35" s="881" t="s">
        <v>891</v>
      </c>
      <c r="CU35" s="806" t="s">
        <v>924</v>
      </c>
      <c r="CV35" s="880" t="s">
        <v>924</v>
      </c>
      <c r="CW35" s="805">
        <v>204</v>
      </c>
      <c r="CX35" s="2"/>
      <c r="CY35" s="6">
        <v>1</v>
      </c>
    </row>
    <row r="36" spans="1:103" s="268" customFormat="1" ht="18.75" customHeight="1">
      <c r="A36" s="2"/>
      <c r="B36" s="46"/>
      <c r="C36" s="45"/>
      <c r="D36" s="45"/>
      <c r="E36" s="45"/>
      <c r="F36" s="2"/>
      <c r="G36" s="22"/>
      <c r="H36" s="2"/>
      <c r="I36" s="2"/>
      <c r="J36" s="2"/>
      <c r="K36" s="2"/>
      <c r="L36" s="658">
        <v>1</v>
      </c>
      <c r="M36" s="23"/>
      <c r="N36" s="23"/>
      <c r="O36" s="23"/>
      <c r="P36" s="722"/>
      <c r="Q36" s="2"/>
      <c r="R36" s="720"/>
      <c r="S36" s="2"/>
      <c r="T36" s="2"/>
      <c r="U36" s="2"/>
      <c r="V36" s="2"/>
      <c r="W36" s="2"/>
      <c r="X36" s="2"/>
      <c r="Y36" s="2048" t="s">
        <v>280</v>
      </c>
      <c r="Z36" s="2049"/>
      <c r="AA36" s="2"/>
      <c r="AB36" s="2048" t="s">
        <v>671</v>
      </c>
      <c r="AC36" s="2049"/>
      <c r="AD36" s="2"/>
      <c r="AE36" s="1983" t="s">
        <v>279</v>
      </c>
      <c r="AF36" s="1984"/>
      <c r="AG36" s="2"/>
      <c r="AH36" s="1983" t="s">
        <v>925</v>
      </c>
      <c r="AI36" s="1984"/>
      <c r="AJ36" s="2"/>
      <c r="AK36" s="1951" t="s">
        <v>85</v>
      </c>
      <c r="AL36" s="1952"/>
      <c r="AM36" s="2"/>
      <c r="AN36" s="1951" t="s">
        <v>926</v>
      </c>
      <c r="AO36" s="1952"/>
      <c r="AP36" s="2"/>
      <c r="AQ36" s="1953" t="s">
        <v>108</v>
      </c>
      <c r="AR36" s="1954"/>
      <c r="AS36" s="2"/>
      <c r="AT36" s="1953" t="s">
        <v>927</v>
      </c>
      <c r="AU36" s="1954"/>
      <c r="AV36" s="2"/>
      <c r="AW36" s="1955" t="s">
        <v>928</v>
      </c>
      <c r="AX36" s="1956"/>
      <c r="AY36" s="2"/>
      <c r="AZ36" s="1955" t="s">
        <v>929</v>
      </c>
      <c r="BA36" s="1956"/>
      <c r="BB36" s="2"/>
      <c r="BC36" s="1971" t="s">
        <v>197</v>
      </c>
      <c r="BD36" s="1972"/>
      <c r="BE36" s="2"/>
      <c r="BF36" s="1973" t="s">
        <v>930</v>
      </c>
      <c r="BG36" s="1974"/>
      <c r="BH36" s="2"/>
      <c r="BI36" s="1976" t="s">
        <v>906</v>
      </c>
      <c r="BJ36" s="1985"/>
      <c r="BK36" s="2"/>
      <c r="BL36" s="1977" t="s">
        <v>907</v>
      </c>
      <c r="BM36" s="1978"/>
      <c r="BN36" s="2"/>
      <c r="BO36" s="1979" t="s">
        <v>931</v>
      </c>
      <c r="BP36" s="1980"/>
      <c r="BQ36" s="2"/>
      <c r="BR36" s="1988" t="s">
        <v>932</v>
      </c>
      <c r="BS36" s="1989"/>
      <c r="BT36" s="2"/>
      <c r="BU36" s="1990" t="s">
        <v>933</v>
      </c>
      <c r="BV36" s="1991"/>
      <c r="BW36" s="2"/>
      <c r="BX36" s="1990" t="s">
        <v>934</v>
      </c>
      <c r="BY36" s="1991"/>
      <c r="BZ36" s="2"/>
      <c r="CA36" s="2"/>
      <c r="CB36" s="2"/>
      <c r="CC36" s="2"/>
      <c r="CD36" s="2"/>
      <c r="CE36" s="2"/>
      <c r="CF36" s="2"/>
      <c r="CG36" s="2"/>
      <c r="CH36" s="2"/>
      <c r="CI36" s="2"/>
      <c r="CJ36" s="8">
        <v>1</v>
      </c>
      <c r="CK36" s="8">
        <v>1</v>
      </c>
      <c r="CL36" s="8">
        <v>1</v>
      </c>
      <c r="CM36" s="8">
        <v>1</v>
      </c>
      <c r="CN36" s="8">
        <v>1</v>
      </c>
      <c r="CO36" s="8">
        <v>1</v>
      </c>
      <c r="CP36" s="8">
        <v>1</v>
      </c>
      <c r="CQ36" s="8">
        <v>1</v>
      </c>
      <c r="CR36" s="2"/>
      <c r="CS36" s="890" t="s">
        <v>894</v>
      </c>
      <c r="CT36" s="891" t="s">
        <v>894</v>
      </c>
      <c r="CU36" s="806" t="s">
        <v>935</v>
      </c>
      <c r="CV36" s="890" t="s">
        <v>935</v>
      </c>
      <c r="CW36" s="805">
        <v>255</v>
      </c>
      <c r="CX36" s="2"/>
      <c r="CY36" s="6">
        <v>1</v>
      </c>
    </row>
    <row r="37" spans="1:103" s="268" customFormat="1" ht="18.75" customHeight="1">
      <c r="A37" s="2"/>
      <c r="B37" s="2050" t="s">
        <v>936</v>
      </c>
      <c r="C37" s="2051"/>
      <c r="D37" s="2051"/>
      <c r="E37" s="2051"/>
      <c r="F37" s="2051"/>
      <c r="G37" s="2052"/>
      <c r="H37" s="2"/>
      <c r="I37" s="2"/>
      <c r="J37" s="2"/>
      <c r="K37" s="2"/>
      <c r="L37" s="789" t="s">
        <v>937</v>
      </c>
      <c r="M37" s="23"/>
      <c r="N37" s="23"/>
      <c r="O37" s="23"/>
      <c r="P37" s="722"/>
      <c r="Q37" s="2"/>
      <c r="R37" s="720"/>
      <c r="S37" s="2"/>
      <c r="T37" s="2"/>
      <c r="U37" s="2"/>
      <c r="V37" s="2"/>
      <c r="W37" s="2"/>
      <c r="X37" s="2"/>
      <c r="Y37" s="2048"/>
      <c r="Z37" s="2049"/>
      <c r="AA37" s="2"/>
      <c r="AB37" s="2048"/>
      <c r="AC37" s="2049"/>
      <c r="AD37" s="2"/>
      <c r="AE37" s="1983"/>
      <c r="AF37" s="1984"/>
      <c r="AG37" s="2"/>
      <c r="AH37" s="1983"/>
      <c r="AI37" s="1984"/>
      <c r="AJ37" s="2"/>
      <c r="AK37" s="1951"/>
      <c r="AL37" s="1952"/>
      <c r="AM37" s="2"/>
      <c r="AN37" s="1951"/>
      <c r="AO37" s="1952"/>
      <c r="AP37" s="2"/>
      <c r="AQ37" s="1953"/>
      <c r="AR37" s="1954"/>
      <c r="AS37" s="2"/>
      <c r="AT37" s="1953"/>
      <c r="AU37" s="1954"/>
      <c r="AV37" s="2"/>
      <c r="AW37" s="1955"/>
      <c r="AX37" s="1956"/>
      <c r="AY37" s="2"/>
      <c r="AZ37" s="1955"/>
      <c r="BA37" s="1956"/>
      <c r="BB37" s="2"/>
      <c r="BC37" s="1971"/>
      <c r="BD37" s="1972"/>
      <c r="BE37" s="2"/>
      <c r="BF37" s="1973"/>
      <c r="BG37" s="1974"/>
      <c r="BH37" s="2"/>
      <c r="BI37" s="1976"/>
      <c r="BJ37" s="1985"/>
      <c r="BK37" s="2"/>
      <c r="BL37" s="1977"/>
      <c r="BM37" s="1978"/>
      <c r="BN37" s="2"/>
      <c r="BO37" s="1979"/>
      <c r="BP37" s="1980"/>
      <c r="BQ37" s="2"/>
      <c r="BR37" s="1988"/>
      <c r="BS37" s="1989"/>
      <c r="BT37" s="2"/>
      <c r="BU37" s="1990"/>
      <c r="BV37" s="1991"/>
      <c r="BW37" s="2"/>
      <c r="BX37" s="1990"/>
      <c r="BY37" s="1991"/>
      <c r="BZ37" s="2"/>
      <c r="CA37" s="2"/>
      <c r="CB37" s="2"/>
      <c r="CC37" s="2"/>
      <c r="CD37" s="2"/>
      <c r="CE37" s="2"/>
      <c r="CF37" s="2"/>
      <c r="CG37" s="2"/>
      <c r="CH37" s="2"/>
      <c r="CI37" s="2"/>
      <c r="CJ37" s="805" t="s">
        <v>938</v>
      </c>
      <c r="CK37" s="806" t="s">
        <v>939</v>
      </c>
      <c r="CL37" s="805" t="s">
        <v>940</v>
      </c>
      <c r="CM37" s="912" t="s">
        <v>941</v>
      </c>
      <c r="CN37" s="913" t="s">
        <v>942</v>
      </c>
      <c r="CO37" s="914" t="s">
        <v>943</v>
      </c>
      <c r="CP37" s="915" t="s">
        <v>944</v>
      </c>
      <c r="CQ37" s="916" t="s">
        <v>945</v>
      </c>
      <c r="CR37" s="2"/>
      <c r="CS37" s="895" t="s">
        <v>897</v>
      </c>
      <c r="CT37" s="896" t="s">
        <v>897</v>
      </c>
      <c r="CU37" s="806" t="s">
        <v>946</v>
      </c>
      <c r="CV37" s="895" t="s">
        <v>946</v>
      </c>
      <c r="CW37" s="805">
        <v>51</v>
      </c>
      <c r="CX37" s="2"/>
      <c r="CY37" s="6">
        <v>1</v>
      </c>
    </row>
    <row r="38" spans="1:103" s="268" customFormat="1" ht="18.75" customHeight="1">
      <c r="A38" s="2"/>
      <c r="B38" s="2050" t="s">
        <v>947</v>
      </c>
      <c r="C38" s="2051"/>
      <c r="D38" s="2051"/>
      <c r="E38" s="2051"/>
      <c r="F38" s="2051"/>
      <c r="G38" s="2052"/>
      <c r="H38" s="2"/>
      <c r="I38" s="2"/>
      <c r="J38" s="2"/>
      <c r="K38" s="2"/>
      <c r="L38" s="789" t="s">
        <v>948</v>
      </c>
      <c r="M38" s="23"/>
      <c r="N38" s="23"/>
      <c r="O38" s="23"/>
      <c r="P38" s="722"/>
      <c r="Q38" s="2"/>
      <c r="R38" s="720"/>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2"/>
      <c r="AY38" s="2"/>
      <c r="AZ38" s="2"/>
      <c r="BA38" s="2"/>
      <c r="BB38" s="2"/>
      <c r="BC38" s="2"/>
      <c r="BD38" s="2"/>
      <c r="BE38" s="2"/>
      <c r="BF38" s="2"/>
      <c r="BG38" s="2"/>
      <c r="BH38" s="2"/>
      <c r="BI38" s="2"/>
      <c r="BJ38" s="2"/>
      <c r="BK38" s="2"/>
      <c r="BL38" s="2"/>
      <c r="BM38" s="2"/>
      <c r="BN38" s="2"/>
      <c r="BO38" s="2"/>
      <c r="BP38" s="2"/>
      <c r="BQ38" s="2"/>
      <c r="BR38" s="2"/>
      <c r="BS38" s="2"/>
      <c r="BT38" s="2"/>
      <c r="BU38" s="2"/>
      <c r="BV38" s="2"/>
      <c r="BW38" s="2"/>
      <c r="BX38" s="2"/>
      <c r="BY38" s="2"/>
      <c r="BZ38" s="2"/>
      <c r="CA38" s="2"/>
      <c r="CB38" s="2"/>
      <c r="CC38" s="2"/>
      <c r="CD38" s="2"/>
      <c r="CE38" s="2"/>
      <c r="CF38" s="2"/>
      <c r="CG38" s="2"/>
      <c r="CH38" s="2"/>
      <c r="CI38" s="2"/>
      <c r="CJ38" s="917" t="s">
        <v>949</v>
      </c>
      <c r="CK38" s="806" t="s">
        <v>788</v>
      </c>
      <c r="CL38" s="805" t="s">
        <v>950</v>
      </c>
      <c r="CM38" s="917" t="s">
        <v>950</v>
      </c>
      <c r="CN38" s="805">
        <v>0</v>
      </c>
      <c r="CO38" s="805">
        <v>0</v>
      </c>
      <c r="CP38" s="805">
        <v>0</v>
      </c>
      <c r="CQ38" s="916" t="s">
        <v>951</v>
      </c>
      <c r="CR38" s="2"/>
      <c r="CS38" s="904" t="s">
        <v>913</v>
      </c>
      <c r="CT38" s="905" t="s">
        <v>913</v>
      </c>
      <c r="CU38" s="806" t="s">
        <v>952</v>
      </c>
      <c r="CV38" s="904" t="s">
        <v>952</v>
      </c>
      <c r="CW38" s="805">
        <v>51</v>
      </c>
      <c r="CX38" s="2"/>
      <c r="CY38" s="6">
        <v>1</v>
      </c>
    </row>
    <row r="39" spans="1:103" s="268" customFormat="1" ht="18.75" customHeight="1">
      <c r="A39" s="2"/>
      <c r="B39" s="899" t="s">
        <v>953</v>
      </c>
      <c r="C39" s="908"/>
      <c r="D39" s="918" t="s">
        <v>954</v>
      </c>
      <c r="E39" s="908"/>
      <c r="F39" s="908"/>
      <c r="G39" s="919" t="str">
        <f ca="1">"Page "&amp;_xlfn.SHEET()&amp;" sur "&amp;_xlfn.SHEETS()</f>
        <v>Page 3 sur 11</v>
      </c>
      <c r="H39" s="2"/>
      <c r="I39" s="2"/>
      <c r="J39" s="2"/>
      <c r="K39" s="2"/>
      <c r="L39" s="789" t="s">
        <v>955</v>
      </c>
      <c r="M39" s="23"/>
      <c r="N39" s="23"/>
      <c r="O39" s="23"/>
      <c r="P39" s="722"/>
      <c r="Q39" s="2"/>
      <c r="R39" s="720"/>
      <c r="S39" s="2"/>
      <c r="T39" s="2"/>
      <c r="U39" s="2"/>
      <c r="V39" s="2"/>
      <c r="W39" s="2"/>
      <c r="X39" s="2"/>
      <c r="Y39" s="2055" t="s">
        <v>273</v>
      </c>
      <c r="Z39" s="2056"/>
      <c r="AA39" s="2"/>
      <c r="AB39" s="2055" t="s">
        <v>956</v>
      </c>
      <c r="AC39" s="2056"/>
      <c r="AD39" s="2"/>
      <c r="AE39" s="1983" t="s">
        <v>272</v>
      </c>
      <c r="AF39" s="1984"/>
      <c r="AG39" s="2"/>
      <c r="AH39" s="1983" t="s">
        <v>957</v>
      </c>
      <c r="AI39" s="1984"/>
      <c r="AJ39" s="2"/>
      <c r="AK39" s="1951" t="s">
        <v>78</v>
      </c>
      <c r="AL39" s="1952"/>
      <c r="AM39" s="2"/>
      <c r="AN39" s="1951" t="s">
        <v>958</v>
      </c>
      <c r="AO39" s="1952"/>
      <c r="AP39" s="2"/>
      <c r="AQ39" s="1953" t="s">
        <v>104</v>
      </c>
      <c r="AR39" s="1954"/>
      <c r="AS39" s="2"/>
      <c r="AT39" s="1953" t="s">
        <v>959</v>
      </c>
      <c r="AU39" s="1954"/>
      <c r="AV39" s="2"/>
      <c r="AW39" s="1955" t="s">
        <v>960</v>
      </c>
      <c r="AX39" s="1956"/>
      <c r="AY39" s="2"/>
      <c r="AZ39" s="1955" t="s">
        <v>961</v>
      </c>
      <c r="BA39" s="1956"/>
      <c r="BB39" s="2"/>
      <c r="BC39" s="1971" t="s">
        <v>278</v>
      </c>
      <c r="BD39" s="1972"/>
      <c r="BE39" s="2"/>
      <c r="BF39" s="1973" t="s">
        <v>962</v>
      </c>
      <c r="BG39" s="1974"/>
      <c r="BH39" s="2"/>
      <c r="BI39" s="1976" t="s">
        <v>931</v>
      </c>
      <c r="BJ39" s="1985"/>
      <c r="BK39" s="2"/>
      <c r="BL39" s="1977" t="s">
        <v>932</v>
      </c>
      <c r="BM39" s="1978"/>
      <c r="BN39" s="2"/>
      <c r="BO39" s="1979" t="s">
        <v>963</v>
      </c>
      <c r="BP39" s="1980"/>
      <c r="BQ39" s="2"/>
      <c r="BR39" s="1988" t="s">
        <v>964</v>
      </c>
      <c r="BS39" s="1989"/>
      <c r="BT39" s="2"/>
      <c r="BU39" s="1990" t="s">
        <v>965</v>
      </c>
      <c r="BV39" s="1991"/>
      <c r="BW39" s="2"/>
      <c r="BX39" s="1990" t="s">
        <v>966</v>
      </c>
      <c r="BY39" s="1991"/>
      <c r="BZ39" s="2"/>
      <c r="CA39" s="2"/>
      <c r="CB39" s="2"/>
      <c r="CC39" s="2"/>
      <c r="CD39" s="2"/>
      <c r="CE39" s="2"/>
      <c r="CF39" s="2"/>
      <c r="CG39" s="2"/>
      <c r="CH39" s="2"/>
      <c r="CI39" s="2"/>
      <c r="CJ39" s="805" t="s">
        <v>967</v>
      </c>
      <c r="CK39" s="825" t="s">
        <v>797</v>
      </c>
      <c r="CL39" s="805" t="s">
        <v>968</v>
      </c>
      <c r="CM39" s="805" t="s">
        <v>968</v>
      </c>
      <c r="CN39" s="805">
        <v>255</v>
      </c>
      <c r="CO39" s="805">
        <v>255</v>
      </c>
      <c r="CP39" s="805">
        <v>255</v>
      </c>
      <c r="CQ39" s="916" t="s">
        <v>969</v>
      </c>
      <c r="CR39" s="2"/>
      <c r="CS39" s="906" t="s">
        <v>918</v>
      </c>
      <c r="CT39" s="907" t="s">
        <v>918</v>
      </c>
      <c r="CU39" s="806" t="s">
        <v>970</v>
      </c>
      <c r="CV39" s="906" t="s">
        <v>970</v>
      </c>
      <c r="CW39" s="805">
        <v>153</v>
      </c>
      <c r="CX39" s="2"/>
      <c r="CY39" s="6">
        <v>1</v>
      </c>
    </row>
    <row r="40" spans="1:103" s="268" customFormat="1" ht="18.75" customHeight="1">
      <c r="A40" s="2"/>
      <c r="B40" s="46"/>
      <c r="C40" s="45"/>
      <c r="D40" s="45"/>
      <c r="E40" s="629" t="s">
        <v>971</v>
      </c>
      <c r="F40" s="45"/>
      <c r="G40" s="22"/>
      <c r="H40" s="2"/>
      <c r="I40" s="2"/>
      <c r="J40" s="2"/>
      <c r="K40" s="2"/>
      <c r="L40" s="789"/>
      <c r="M40" s="23"/>
      <c r="N40" s="23"/>
      <c r="O40" s="23"/>
      <c r="P40" s="722"/>
      <c r="Q40" s="2"/>
      <c r="R40" s="720"/>
      <c r="S40" s="2"/>
      <c r="T40" s="2"/>
      <c r="U40" s="2"/>
      <c r="V40" s="2"/>
      <c r="W40" s="2"/>
      <c r="X40" s="2"/>
      <c r="Y40" s="2055"/>
      <c r="Z40" s="2056"/>
      <c r="AA40" s="2"/>
      <c r="AB40" s="2055"/>
      <c r="AC40" s="2056"/>
      <c r="AD40" s="2"/>
      <c r="AE40" s="1983"/>
      <c r="AF40" s="1984"/>
      <c r="AG40" s="2"/>
      <c r="AH40" s="1983"/>
      <c r="AI40" s="1984"/>
      <c r="AJ40" s="2"/>
      <c r="AK40" s="1951"/>
      <c r="AL40" s="1952"/>
      <c r="AM40" s="2"/>
      <c r="AN40" s="1951"/>
      <c r="AO40" s="1952"/>
      <c r="AP40" s="2"/>
      <c r="AQ40" s="1953"/>
      <c r="AR40" s="1954"/>
      <c r="AS40" s="2"/>
      <c r="AT40" s="1953"/>
      <c r="AU40" s="1954"/>
      <c r="AV40" s="2"/>
      <c r="AW40" s="1955"/>
      <c r="AX40" s="1956"/>
      <c r="AY40" s="2"/>
      <c r="AZ40" s="1955"/>
      <c r="BA40" s="1956"/>
      <c r="BB40" s="2"/>
      <c r="BC40" s="1971"/>
      <c r="BD40" s="1972"/>
      <c r="BE40" s="2"/>
      <c r="BF40" s="1973"/>
      <c r="BG40" s="1974"/>
      <c r="BH40" s="2"/>
      <c r="BI40" s="1976"/>
      <c r="BJ40" s="1985"/>
      <c r="BK40" s="2"/>
      <c r="BL40" s="1977"/>
      <c r="BM40" s="1978"/>
      <c r="BN40" s="2"/>
      <c r="BO40" s="1979"/>
      <c r="BP40" s="1980"/>
      <c r="BQ40" s="2"/>
      <c r="BR40" s="1988"/>
      <c r="BS40" s="1989"/>
      <c r="BT40" s="2"/>
      <c r="BU40" s="1990"/>
      <c r="BV40" s="1991"/>
      <c r="BW40" s="2"/>
      <c r="BX40" s="1990"/>
      <c r="BY40" s="1991"/>
      <c r="BZ40" s="2"/>
      <c r="CA40" s="2"/>
      <c r="CB40" s="2"/>
      <c r="CC40" s="2"/>
      <c r="CD40" s="2"/>
      <c r="CE40" s="2"/>
      <c r="CF40" s="2"/>
      <c r="CG40" s="2"/>
      <c r="CH40" s="2"/>
      <c r="CI40" s="2"/>
      <c r="CJ40" s="834" t="s">
        <v>972</v>
      </c>
      <c r="CK40" s="835" t="s">
        <v>818</v>
      </c>
      <c r="CL40" s="805" t="s">
        <v>973</v>
      </c>
      <c r="CM40" s="834" t="s">
        <v>973</v>
      </c>
      <c r="CN40" s="805">
        <v>255</v>
      </c>
      <c r="CO40" s="805">
        <v>0</v>
      </c>
      <c r="CP40" s="805">
        <v>0</v>
      </c>
      <c r="CQ40" s="916" t="s">
        <v>974</v>
      </c>
      <c r="CR40" s="2"/>
      <c r="CS40" s="909" t="s">
        <v>923</v>
      </c>
      <c r="CT40" s="910" t="s">
        <v>923</v>
      </c>
      <c r="CU40" s="806" t="s">
        <v>975</v>
      </c>
      <c r="CV40" s="909" t="s">
        <v>975</v>
      </c>
      <c r="CW40" s="805">
        <v>255</v>
      </c>
      <c r="CX40" s="2"/>
      <c r="CY40" s="6">
        <v>1</v>
      </c>
    </row>
    <row r="41" spans="1:103" s="268" customFormat="1" ht="18.75" customHeight="1">
      <c r="A41" s="2"/>
      <c r="B41" s="920" t="s">
        <v>976</v>
      </c>
      <c r="C41" s="921"/>
      <c r="D41" s="921"/>
      <c r="E41" s="921"/>
      <c r="F41" s="921"/>
      <c r="G41" s="922"/>
      <c r="H41" s="2"/>
      <c r="I41" s="2"/>
      <c r="J41" s="2"/>
      <c r="K41" s="2"/>
      <c r="L41" s="789"/>
      <c r="M41" s="23"/>
      <c r="N41" s="23"/>
      <c r="O41" s="23"/>
      <c r="P41" s="722"/>
      <c r="Q41" s="2"/>
      <c r="R41" s="720"/>
      <c r="S41" s="923" t="s">
        <v>977</v>
      </c>
      <c r="T41"/>
      <c r="U41" s="720"/>
      <c r="V41" s="720"/>
      <c r="W41" s="720"/>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c r="BD41" s="2"/>
      <c r="BE41" s="2"/>
      <c r="BF41" s="2"/>
      <c r="BG41" s="2"/>
      <c r="BH41" s="2"/>
      <c r="BI41" s="2"/>
      <c r="BJ41" s="2"/>
      <c r="BK41" s="2"/>
      <c r="BL41" s="2"/>
      <c r="BM41" s="2"/>
      <c r="BN41" s="2"/>
      <c r="BO41" s="2"/>
      <c r="BP41" s="2"/>
      <c r="BQ41" s="2"/>
      <c r="BR41" s="2"/>
      <c r="BS41" s="2"/>
      <c r="BT41" s="2"/>
      <c r="BU41" s="2"/>
      <c r="BV41" s="2"/>
      <c r="BW41" s="2"/>
      <c r="BX41" s="2"/>
      <c r="BY41" s="2"/>
      <c r="BZ41" s="2"/>
      <c r="CA41" s="2"/>
      <c r="CB41" s="2"/>
      <c r="CC41" s="2"/>
      <c r="CD41" s="2"/>
      <c r="CE41" s="2"/>
      <c r="CF41" s="2"/>
      <c r="CG41" s="2"/>
      <c r="CH41" s="2"/>
      <c r="CI41" s="2"/>
      <c r="CJ41" s="844" t="s">
        <v>943</v>
      </c>
      <c r="CK41" s="845" t="s">
        <v>827</v>
      </c>
      <c r="CL41" s="805" t="s">
        <v>978</v>
      </c>
      <c r="CM41" s="844" t="s">
        <v>978</v>
      </c>
      <c r="CN41" s="805">
        <v>0</v>
      </c>
      <c r="CO41" s="805">
        <v>255</v>
      </c>
      <c r="CP41" s="805">
        <v>0</v>
      </c>
      <c r="CQ41" s="916" t="s">
        <v>979</v>
      </c>
      <c r="CR41" s="2"/>
      <c r="CS41" s="811" t="s">
        <v>783</v>
      </c>
      <c r="CT41" s="812" t="s">
        <v>783</v>
      </c>
      <c r="CU41" s="806" t="s">
        <v>980</v>
      </c>
      <c r="CV41" s="811" t="s">
        <v>980</v>
      </c>
      <c r="CW41" s="805">
        <v>255</v>
      </c>
      <c r="CX41" s="2"/>
      <c r="CY41" s="6">
        <v>1</v>
      </c>
    </row>
    <row r="42" spans="1:103" s="268" customFormat="1" ht="18.75" customHeight="1">
      <c r="A42" s="2"/>
      <c r="B42" s="924"/>
      <c r="C42" s="925"/>
      <c r="D42" s="925"/>
      <c r="E42" s="925"/>
      <c r="F42" s="925"/>
      <c r="G42" s="926" t="s">
        <v>981</v>
      </c>
      <c r="H42" s="2"/>
      <c r="I42" s="2"/>
      <c r="J42" s="2"/>
      <c r="K42" s="2"/>
      <c r="L42" s="789"/>
      <c r="M42" s="23"/>
      <c r="N42" s="23"/>
      <c r="O42" s="23"/>
      <c r="P42" s="722"/>
      <c r="Q42" s="2"/>
      <c r="R42" s="720"/>
      <c r="S42" s="923" t="s">
        <v>349</v>
      </c>
      <c r="T42"/>
      <c r="U42" s="720"/>
      <c r="V42" s="720"/>
      <c r="W42" s="720"/>
      <c r="X42" s="2"/>
      <c r="Y42" s="2053" t="s">
        <v>268</v>
      </c>
      <c r="Z42" s="2054"/>
      <c r="AA42" s="2"/>
      <c r="AB42" s="2053" t="s">
        <v>982</v>
      </c>
      <c r="AC42" s="2054"/>
      <c r="AD42" s="2"/>
      <c r="AE42" s="1983" t="s">
        <v>267</v>
      </c>
      <c r="AF42" s="1984"/>
      <c r="AG42" s="2"/>
      <c r="AH42" s="1983" t="s">
        <v>983</v>
      </c>
      <c r="AI42" s="1984"/>
      <c r="AJ42" s="2"/>
      <c r="AK42" s="1951" t="s">
        <v>75</v>
      </c>
      <c r="AL42" s="1952"/>
      <c r="AM42" s="2"/>
      <c r="AN42" s="1951" t="s">
        <v>984</v>
      </c>
      <c r="AO42" s="1952"/>
      <c r="AP42" s="2"/>
      <c r="AQ42" s="1953" t="s">
        <v>97</v>
      </c>
      <c r="AR42" s="1954"/>
      <c r="AS42" s="2"/>
      <c r="AT42" s="1953" t="s">
        <v>985</v>
      </c>
      <c r="AU42" s="1954"/>
      <c r="AV42" s="2"/>
      <c r="AW42" s="1955" t="s">
        <v>986</v>
      </c>
      <c r="AX42" s="1956"/>
      <c r="AY42" s="2"/>
      <c r="AZ42" s="1955" t="s">
        <v>987</v>
      </c>
      <c r="BA42" s="1956"/>
      <c r="BB42" s="2"/>
      <c r="BC42" s="1971" t="s">
        <v>271</v>
      </c>
      <c r="BD42" s="1972"/>
      <c r="BE42" s="2"/>
      <c r="BF42" s="1973" t="s">
        <v>988</v>
      </c>
      <c r="BG42" s="1974"/>
      <c r="BH42" s="2"/>
      <c r="BI42" s="1976" t="s">
        <v>963</v>
      </c>
      <c r="BJ42" s="1985"/>
      <c r="BK42" s="2"/>
      <c r="BL42" s="1977" t="s">
        <v>964</v>
      </c>
      <c r="BM42" s="1978"/>
      <c r="BN42" s="2"/>
      <c r="BO42" s="1979" t="s">
        <v>989</v>
      </c>
      <c r="BP42" s="1980"/>
      <c r="BQ42" s="2"/>
      <c r="BR42" s="1988" t="s">
        <v>990</v>
      </c>
      <c r="BS42" s="1989"/>
      <c r="BT42" s="2"/>
      <c r="BU42" s="1990" t="s">
        <v>991</v>
      </c>
      <c r="BV42" s="1991"/>
      <c r="BW42" s="2"/>
      <c r="BX42" s="1990" t="s">
        <v>992</v>
      </c>
      <c r="BY42" s="1991"/>
      <c r="BZ42" s="2"/>
      <c r="CA42" s="2"/>
      <c r="CB42" s="2"/>
      <c r="CC42" s="2"/>
      <c r="CD42" s="2"/>
      <c r="CE42" s="2"/>
      <c r="CF42" s="2"/>
      <c r="CG42" s="2"/>
      <c r="CH42" s="2"/>
      <c r="CI42" s="2"/>
      <c r="CJ42" s="854" t="s">
        <v>944</v>
      </c>
      <c r="CK42" s="829" t="s">
        <v>835</v>
      </c>
      <c r="CL42" s="805" t="s">
        <v>866</v>
      </c>
      <c r="CM42" s="854" t="s">
        <v>866</v>
      </c>
      <c r="CN42" s="805">
        <v>0</v>
      </c>
      <c r="CO42" s="805">
        <v>0</v>
      </c>
      <c r="CP42" s="805">
        <v>255</v>
      </c>
      <c r="CQ42" s="916" t="s">
        <v>993</v>
      </c>
      <c r="CR42" s="2"/>
      <c r="CS42" s="820" t="s">
        <v>791</v>
      </c>
      <c r="CT42" s="821" t="s">
        <v>791</v>
      </c>
      <c r="CU42" s="806" t="s">
        <v>994</v>
      </c>
      <c r="CV42" s="820" t="s">
        <v>994</v>
      </c>
      <c r="CW42" s="805">
        <v>255</v>
      </c>
      <c r="CX42" s="2"/>
      <c r="CY42" s="6">
        <v>1</v>
      </c>
    </row>
    <row r="43" spans="1:103" s="268" customFormat="1" ht="18.75" customHeight="1">
      <c r="A43" s="2"/>
      <c r="B43" s="927"/>
      <c r="C43" s="925"/>
      <c r="D43" s="925"/>
      <c r="E43" s="925"/>
      <c r="F43" s="925"/>
      <c r="G43" s="928" t="str">
        <f>CY165</f>
        <v>CY165</v>
      </c>
      <c r="H43" s="2"/>
      <c r="I43" s="2"/>
      <c r="J43" s="2"/>
      <c r="K43" s="2"/>
      <c r="L43" s="789"/>
      <c r="M43" s="23"/>
      <c r="N43" s="23"/>
      <c r="O43" s="23"/>
      <c r="P43" s="722"/>
      <c r="Q43" s="2"/>
      <c r="R43" s="720"/>
      <c r="S43" s="929" t="s">
        <v>995</v>
      </c>
      <c r="T43"/>
      <c r="U43" s="720"/>
      <c r="V43" s="720"/>
      <c r="W43" s="720"/>
      <c r="X43" s="2"/>
      <c r="Y43" s="2053"/>
      <c r="Z43" s="2054"/>
      <c r="AA43" s="2"/>
      <c r="AB43" s="2053"/>
      <c r="AC43" s="2054"/>
      <c r="AD43" s="2"/>
      <c r="AE43" s="1983"/>
      <c r="AF43" s="1984"/>
      <c r="AG43" s="2"/>
      <c r="AH43" s="1983"/>
      <c r="AI43" s="1984"/>
      <c r="AJ43" s="2"/>
      <c r="AK43" s="1951"/>
      <c r="AL43" s="1952"/>
      <c r="AM43" s="2"/>
      <c r="AN43" s="1951"/>
      <c r="AO43" s="1952"/>
      <c r="AP43" s="2"/>
      <c r="AQ43" s="1953"/>
      <c r="AR43" s="1954"/>
      <c r="AS43" s="2"/>
      <c r="AT43" s="1953"/>
      <c r="AU43" s="1954"/>
      <c r="AV43" s="2"/>
      <c r="AW43" s="1955"/>
      <c r="AX43" s="1956"/>
      <c r="AY43" s="2"/>
      <c r="AZ43" s="1955"/>
      <c r="BA43" s="1956"/>
      <c r="BB43" s="2"/>
      <c r="BC43" s="1971"/>
      <c r="BD43" s="1972"/>
      <c r="BE43" s="2"/>
      <c r="BF43" s="1973"/>
      <c r="BG43" s="1974"/>
      <c r="BH43" s="2"/>
      <c r="BI43" s="1976"/>
      <c r="BJ43" s="1985"/>
      <c r="BK43" s="2"/>
      <c r="BL43" s="1977"/>
      <c r="BM43" s="1978"/>
      <c r="BN43" s="2"/>
      <c r="BO43" s="1979"/>
      <c r="BP43" s="1980"/>
      <c r="BQ43" s="2"/>
      <c r="BR43" s="1988"/>
      <c r="BS43" s="1989"/>
      <c r="BT43" s="2"/>
      <c r="BU43" s="1990"/>
      <c r="BV43" s="1991"/>
      <c r="BW43" s="2"/>
      <c r="BX43" s="1990"/>
      <c r="BY43" s="1991"/>
      <c r="BZ43" s="2"/>
      <c r="CA43" s="2"/>
      <c r="CB43" s="2"/>
      <c r="CC43" s="2"/>
      <c r="CD43" s="2"/>
      <c r="CE43" s="2"/>
      <c r="CF43" s="2"/>
      <c r="CG43" s="2"/>
      <c r="CH43" s="2"/>
      <c r="CI43" s="2"/>
      <c r="CJ43" s="832" t="s">
        <v>996</v>
      </c>
      <c r="CK43" s="833" t="s">
        <v>855</v>
      </c>
      <c r="CL43" s="805" t="s">
        <v>802</v>
      </c>
      <c r="CM43" s="832" t="s">
        <v>802</v>
      </c>
      <c r="CN43" s="805">
        <v>255</v>
      </c>
      <c r="CO43" s="805">
        <v>255</v>
      </c>
      <c r="CP43" s="805">
        <v>0</v>
      </c>
      <c r="CQ43" s="916" t="s">
        <v>997</v>
      </c>
      <c r="CR43" s="2"/>
      <c r="CS43" s="830" t="s">
        <v>800</v>
      </c>
      <c r="CT43" s="831" t="s">
        <v>800</v>
      </c>
      <c r="CU43" s="806" t="s">
        <v>998</v>
      </c>
      <c r="CV43" s="830" t="s">
        <v>998</v>
      </c>
      <c r="CW43" s="805">
        <v>102</v>
      </c>
      <c r="CX43" s="2"/>
      <c r="CY43" s="6">
        <v>1</v>
      </c>
    </row>
    <row r="44" spans="1:103" s="268" customFormat="1" ht="18.75" customHeight="1" thickBot="1">
      <c r="A44" s="2"/>
      <c r="B44" s="930">
        <v>25</v>
      </c>
      <c r="C44" s="931">
        <v>25</v>
      </c>
      <c r="D44" s="931">
        <v>25</v>
      </c>
      <c r="E44" s="931">
        <v>25</v>
      </c>
      <c r="F44" s="931">
        <v>25</v>
      </c>
      <c r="G44" s="932">
        <v>25</v>
      </c>
      <c r="H44" s="2"/>
      <c r="I44" s="2"/>
      <c r="J44" s="2"/>
      <c r="K44" s="2"/>
      <c r="L44" s="789"/>
      <c r="M44" s="23"/>
      <c r="N44" s="23"/>
      <c r="O44" s="23"/>
      <c r="P44" s="722"/>
      <c r="Q44" s="2"/>
      <c r="R44" s="720"/>
      <c r="S44" s="929" t="s">
        <v>999</v>
      </c>
      <c r="T44"/>
      <c r="U44" s="720"/>
      <c r="V44" s="720"/>
      <c r="W44" s="720"/>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c r="AY44" s="2"/>
      <c r="AZ44" s="2"/>
      <c r="BA44" s="2"/>
      <c r="BB44" s="2"/>
      <c r="BC44" s="2"/>
      <c r="BD44" s="2"/>
      <c r="BE44" s="2"/>
      <c r="BF44" s="2"/>
      <c r="BG44" s="2"/>
      <c r="BH44" s="2"/>
      <c r="BI44" s="2"/>
      <c r="BJ44" s="2"/>
      <c r="BK44" s="2"/>
      <c r="BL44" s="2"/>
      <c r="BM44" s="2"/>
      <c r="BN44" s="2"/>
      <c r="BO44" s="2"/>
      <c r="BP44" s="2"/>
      <c r="BQ44" s="2"/>
      <c r="BR44" s="2"/>
      <c r="BS44" s="2"/>
      <c r="BT44" s="2"/>
      <c r="BU44" s="2"/>
      <c r="BV44" s="2"/>
      <c r="BW44" s="2"/>
      <c r="BX44" s="2"/>
      <c r="BY44" s="2"/>
      <c r="BZ44" s="2"/>
      <c r="CA44" s="2"/>
      <c r="CB44" s="2"/>
      <c r="CC44" s="2"/>
      <c r="CD44" s="2"/>
      <c r="CE44" s="2"/>
      <c r="CF44" s="2"/>
      <c r="CG44" s="2"/>
      <c r="CH44" s="2"/>
      <c r="CI44" s="2"/>
      <c r="CJ44" s="822" t="s">
        <v>1000</v>
      </c>
      <c r="CK44" s="823" t="s">
        <v>862</v>
      </c>
      <c r="CL44" s="805" t="s">
        <v>793</v>
      </c>
      <c r="CM44" s="822" t="s">
        <v>793</v>
      </c>
      <c r="CN44" s="805">
        <v>255</v>
      </c>
      <c r="CO44" s="805">
        <v>0</v>
      </c>
      <c r="CP44" s="805">
        <v>255</v>
      </c>
      <c r="CQ44" s="916" t="s">
        <v>1001</v>
      </c>
      <c r="CR44" s="2"/>
      <c r="CS44" s="840" t="s">
        <v>821</v>
      </c>
      <c r="CT44" s="841" t="s">
        <v>821</v>
      </c>
      <c r="CU44" s="806" t="s">
        <v>1002</v>
      </c>
      <c r="CV44" s="840" t="s">
        <v>1002</v>
      </c>
      <c r="CW44" s="805">
        <v>150</v>
      </c>
      <c r="CX44" s="2"/>
      <c r="CY44" s="6">
        <v>1</v>
      </c>
    </row>
    <row r="45" spans="1:103" s="268" customFormat="1" ht="18.75" customHeight="1" thickBot="1">
      <c r="A45" s="2"/>
      <c r="B45" s="2"/>
      <c r="C45" s="2"/>
      <c r="D45" s="2"/>
      <c r="E45" s="2"/>
      <c r="F45" s="2"/>
      <c r="G45" s="2"/>
      <c r="H45" s="2"/>
      <c r="I45" s="2"/>
      <c r="J45" s="2"/>
      <c r="K45" s="2"/>
      <c r="L45" s="789"/>
      <c r="M45" s="23"/>
      <c r="N45" s="23"/>
      <c r="O45" s="23"/>
      <c r="P45" s="722"/>
      <c r="Q45" s="2"/>
      <c r="R45" s="720"/>
      <c r="S45" s="929" t="s">
        <v>1003</v>
      </c>
      <c r="T45"/>
      <c r="U45" s="720"/>
      <c r="V45" s="720"/>
      <c r="W45" s="720"/>
      <c r="X45" s="2"/>
      <c r="Y45" s="2041" t="s">
        <v>264</v>
      </c>
      <c r="Z45" s="2059"/>
      <c r="AA45" s="2"/>
      <c r="AB45" s="2041" t="s">
        <v>1004</v>
      </c>
      <c r="AC45" s="2059"/>
      <c r="AD45" s="2"/>
      <c r="AE45" s="1983" t="s">
        <v>263</v>
      </c>
      <c r="AF45" s="1984"/>
      <c r="AG45" s="2"/>
      <c r="AH45" s="1983" t="s">
        <v>1005</v>
      </c>
      <c r="AI45" s="1984"/>
      <c r="AJ45" s="2"/>
      <c r="AK45" s="1951" t="s">
        <v>70</v>
      </c>
      <c r="AL45" s="1952"/>
      <c r="AM45" s="2"/>
      <c r="AN45" s="1951" t="s">
        <v>1006</v>
      </c>
      <c r="AO45" s="1952"/>
      <c r="AP45" s="2"/>
      <c r="AQ45" s="1953" t="s">
        <v>88</v>
      </c>
      <c r="AR45" s="1954"/>
      <c r="AS45" s="2"/>
      <c r="AT45" s="1953" t="s">
        <v>1007</v>
      </c>
      <c r="AU45" s="1954"/>
      <c r="AV45" s="2"/>
      <c r="AW45" s="1955" t="s">
        <v>1008</v>
      </c>
      <c r="AX45" s="1956"/>
      <c r="AY45" s="2"/>
      <c r="AZ45" s="1955" t="s">
        <v>1009</v>
      </c>
      <c r="BA45" s="1956"/>
      <c r="BB45" s="2"/>
      <c r="BC45" s="1971" t="s">
        <v>266</v>
      </c>
      <c r="BD45" s="1972"/>
      <c r="BE45" s="2"/>
      <c r="BF45" s="1973" t="s">
        <v>1010</v>
      </c>
      <c r="BG45" s="1974"/>
      <c r="BH45" s="2"/>
      <c r="BI45" s="1976" t="s">
        <v>1011</v>
      </c>
      <c r="BJ45" s="1985"/>
      <c r="BK45" s="2"/>
      <c r="BL45" s="1977" t="s">
        <v>1012</v>
      </c>
      <c r="BM45" s="1978"/>
      <c r="BN45" s="2"/>
      <c r="BO45" s="1979" t="s">
        <v>1013</v>
      </c>
      <c r="BP45" s="1980"/>
      <c r="BQ45" s="2"/>
      <c r="BR45" s="1988" t="s">
        <v>1014</v>
      </c>
      <c r="BS45" s="1989"/>
      <c r="BT45" s="2"/>
      <c r="BU45" s="1990" t="s">
        <v>1015</v>
      </c>
      <c r="BV45" s="1991"/>
      <c r="BW45" s="2"/>
      <c r="BX45" s="1990" t="s">
        <v>1016</v>
      </c>
      <c r="BY45" s="1991"/>
      <c r="BZ45" s="2"/>
      <c r="CA45" s="2"/>
      <c r="CB45" s="2"/>
      <c r="CC45" s="2"/>
      <c r="CD45" s="2"/>
      <c r="CE45" s="2"/>
      <c r="CF45" s="2"/>
      <c r="CG45" s="2"/>
      <c r="CH45" s="2"/>
      <c r="CI45" s="2"/>
      <c r="CJ45" s="842" t="s">
        <v>1017</v>
      </c>
      <c r="CK45" s="843" t="s">
        <v>870</v>
      </c>
      <c r="CL45" s="805" t="s">
        <v>823</v>
      </c>
      <c r="CM45" s="842" t="s">
        <v>823</v>
      </c>
      <c r="CN45" s="805">
        <v>0</v>
      </c>
      <c r="CO45" s="805">
        <v>255</v>
      </c>
      <c r="CP45" s="805">
        <v>255</v>
      </c>
      <c r="CQ45" s="916" t="s">
        <v>1018</v>
      </c>
      <c r="CR45" s="2"/>
      <c r="CS45" s="850" t="s">
        <v>830</v>
      </c>
      <c r="CT45" s="851" t="s">
        <v>830</v>
      </c>
      <c r="CU45" s="806" t="s">
        <v>1019</v>
      </c>
      <c r="CV45" s="850" t="s">
        <v>1019</v>
      </c>
      <c r="CW45" s="805">
        <v>0</v>
      </c>
      <c r="CX45" s="2"/>
      <c r="CY45" s="6">
        <v>1</v>
      </c>
    </row>
    <row r="46" spans="1:103" s="268" customFormat="1" ht="18.75" customHeight="1" thickTop="1">
      <c r="A46" s="2"/>
      <c r="B46" s="933"/>
      <c r="C46" s="934"/>
      <c r="D46" s="934"/>
      <c r="E46" s="934"/>
      <c r="F46" s="934"/>
      <c r="G46" s="935">
        <v>1</v>
      </c>
      <c r="H46" s="2"/>
      <c r="I46" s="2"/>
      <c r="J46" s="2"/>
      <c r="K46" s="2"/>
      <c r="L46" s="789"/>
      <c r="M46" s="23"/>
      <c r="N46" s="23"/>
      <c r="O46" s="23"/>
      <c r="P46" s="722"/>
      <c r="Q46" s="2"/>
      <c r="R46" s="720"/>
      <c r="S46" s="2"/>
      <c r="T46" s="2"/>
      <c r="U46" s="2"/>
      <c r="V46" s="2"/>
      <c r="W46" s="2"/>
      <c r="X46" s="2"/>
      <c r="Y46" s="2041"/>
      <c r="Z46" s="2059"/>
      <c r="AA46" s="2"/>
      <c r="AB46" s="2041"/>
      <c r="AC46" s="2059"/>
      <c r="AD46" s="2"/>
      <c r="AE46" s="1983"/>
      <c r="AF46" s="1984"/>
      <c r="AG46" s="2"/>
      <c r="AH46" s="1983"/>
      <c r="AI46" s="1984"/>
      <c r="AJ46" s="2"/>
      <c r="AK46" s="1951"/>
      <c r="AL46" s="1952"/>
      <c r="AM46" s="2"/>
      <c r="AN46" s="1951"/>
      <c r="AO46" s="1952"/>
      <c r="AP46" s="2"/>
      <c r="AQ46" s="1953"/>
      <c r="AR46" s="1954"/>
      <c r="AS46" s="2"/>
      <c r="AT46" s="1953"/>
      <c r="AU46" s="1954"/>
      <c r="AV46" s="2"/>
      <c r="AW46" s="1955"/>
      <c r="AX46" s="1956"/>
      <c r="AY46" s="2"/>
      <c r="AZ46" s="1955"/>
      <c r="BA46" s="1956"/>
      <c r="BB46" s="2"/>
      <c r="BC46" s="1971"/>
      <c r="BD46" s="1972"/>
      <c r="BE46" s="2"/>
      <c r="BF46" s="1973"/>
      <c r="BG46" s="1974"/>
      <c r="BH46" s="2"/>
      <c r="BI46" s="1976"/>
      <c r="BJ46" s="1985"/>
      <c r="BK46" s="2"/>
      <c r="BL46" s="1977"/>
      <c r="BM46" s="1978"/>
      <c r="BN46" s="2"/>
      <c r="BO46" s="1979"/>
      <c r="BP46" s="1980"/>
      <c r="BQ46" s="2"/>
      <c r="BR46" s="1988"/>
      <c r="BS46" s="1989"/>
      <c r="BT46" s="2"/>
      <c r="BU46" s="1990"/>
      <c r="BV46" s="1991"/>
      <c r="BW46" s="2"/>
      <c r="BX46" s="1990"/>
      <c r="BY46" s="1991"/>
      <c r="BZ46" s="2"/>
      <c r="CA46" s="2"/>
      <c r="CB46" s="2"/>
      <c r="CC46" s="2"/>
      <c r="CD46" s="2"/>
      <c r="CE46" s="2"/>
      <c r="CF46" s="2"/>
      <c r="CG46" s="2"/>
      <c r="CH46" s="2"/>
      <c r="CI46" s="2"/>
      <c r="CJ46" s="813" t="s">
        <v>896</v>
      </c>
      <c r="CK46" s="814" t="s">
        <v>896</v>
      </c>
      <c r="CL46" s="805" t="s">
        <v>785</v>
      </c>
      <c r="CM46" s="813" t="s">
        <v>785</v>
      </c>
      <c r="CN46" s="805">
        <v>0</v>
      </c>
      <c r="CO46" s="805">
        <v>0</v>
      </c>
      <c r="CP46" s="805">
        <v>128</v>
      </c>
      <c r="CQ46" s="806" t="s">
        <v>896</v>
      </c>
      <c r="CR46" s="2"/>
      <c r="CS46" s="870" t="s">
        <v>865</v>
      </c>
      <c r="CT46" s="871" t="s">
        <v>865</v>
      </c>
      <c r="CU46" s="806" t="s">
        <v>1020</v>
      </c>
      <c r="CV46" s="870" t="s">
        <v>1020</v>
      </c>
      <c r="CW46" s="805">
        <v>51</v>
      </c>
      <c r="CX46" s="2"/>
      <c r="CY46" s="6">
        <v>1</v>
      </c>
    </row>
    <row r="47" spans="1:103" s="268" customFormat="1" ht="18.75" customHeight="1">
      <c r="A47" s="2"/>
      <c r="B47" s="936" t="s">
        <v>1021</v>
      </c>
      <c r="C47" s="937"/>
      <c r="D47" s="937"/>
      <c r="E47" s="937"/>
      <c r="F47" s="937"/>
      <c r="G47" s="938">
        <v>1</v>
      </c>
      <c r="H47" s="2"/>
      <c r="I47" s="2"/>
      <c r="J47" s="2"/>
      <c r="K47" s="2"/>
      <c r="L47" s="692" t="s">
        <v>630</v>
      </c>
      <c r="M47" s="23"/>
      <c r="N47" s="23"/>
      <c r="O47" s="23"/>
      <c r="P47" s="722"/>
      <c r="Q47" s="2"/>
      <c r="R47" s="720"/>
      <c r="S47" s="939" t="s">
        <v>564</v>
      </c>
      <c r="T47" s="940"/>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c r="BD47" s="2"/>
      <c r="BE47" s="2"/>
      <c r="BF47" s="2"/>
      <c r="BG47" s="2"/>
      <c r="BH47" s="2"/>
      <c r="BI47" s="2"/>
      <c r="BJ47" s="2"/>
      <c r="BK47" s="2"/>
      <c r="BL47" s="2"/>
      <c r="BM47" s="2"/>
      <c r="BN47" s="2"/>
      <c r="BO47" s="2"/>
      <c r="BP47" s="2"/>
      <c r="BQ47" s="2"/>
      <c r="BR47" s="2"/>
      <c r="BS47" s="2"/>
      <c r="BT47" s="2"/>
      <c r="BU47" s="2"/>
      <c r="BV47" s="2"/>
      <c r="BW47" s="2"/>
      <c r="BX47" s="2"/>
      <c r="BY47" s="2"/>
      <c r="BZ47" s="2"/>
      <c r="CA47" s="2"/>
      <c r="CB47" s="2"/>
      <c r="CC47" s="2"/>
      <c r="CD47" s="2"/>
      <c r="CE47" s="2"/>
      <c r="CF47" s="2"/>
      <c r="CG47" s="2"/>
      <c r="CH47" s="2"/>
      <c r="CI47" s="2"/>
      <c r="CJ47" s="902" t="s">
        <v>912</v>
      </c>
      <c r="CK47" s="903" t="s">
        <v>912</v>
      </c>
      <c r="CL47" s="805" t="s">
        <v>1022</v>
      </c>
      <c r="CM47" s="941" t="s">
        <v>1022</v>
      </c>
      <c r="CN47" s="805">
        <v>128</v>
      </c>
      <c r="CO47" s="805">
        <v>128</v>
      </c>
      <c r="CP47" s="805">
        <v>0</v>
      </c>
      <c r="CQ47" s="806" t="s">
        <v>912</v>
      </c>
      <c r="CR47" s="2"/>
      <c r="CS47" s="876" t="s">
        <v>873</v>
      </c>
      <c r="CT47" s="877" t="s">
        <v>873</v>
      </c>
      <c r="CU47" s="806" t="s">
        <v>1023</v>
      </c>
      <c r="CV47" s="876" t="s">
        <v>1023</v>
      </c>
      <c r="CW47" s="805">
        <v>153</v>
      </c>
      <c r="CX47" s="2"/>
      <c r="CY47" s="6">
        <v>1</v>
      </c>
    </row>
    <row r="48" spans="1:103" s="268" customFormat="1" ht="18.75" customHeight="1">
      <c r="A48" s="2"/>
      <c r="B48" s="942" t="s">
        <v>1024</v>
      </c>
      <c r="C48" s="937"/>
      <c r="D48" s="937"/>
      <c r="E48" s="937"/>
      <c r="F48" s="937"/>
      <c r="G48" s="938">
        <v>1</v>
      </c>
      <c r="H48" s="2"/>
      <c r="I48" s="2"/>
      <c r="J48" s="2"/>
      <c r="K48" s="2"/>
      <c r="L48" s="943" t="s">
        <v>632</v>
      </c>
      <c r="M48" s="23"/>
      <c r="N48" s="23"/>
      <c r="O48" s="23"/>
      <c r="P48" s="722"/>
      <c r="Q48" s="2"/>
      <c r="R48" s="720"/>
      <c r="S48" s="944" t="s">
        <v>565</v>
      </c>
      <c r="T48" s="940"/>
      <c r="U48" s="2"/>
      <c r="V48" s="2"/>
      <c r="W48" s="2"/>
      <c r="X48" s="2"/>
      <c r="Y48" s="2057" t="s">
        <v>259</v>
      </c>
      <c r="Z48" s="2058"/>
      <c r="AA48" s="2"/>
      <c r="AB48" s="2057" t="s">
        <v>1025</v>
      </c>
      <c r="AC48" s="2058"/>
      <c r="AD48" s="2"/>
      <c r="AE48" s="1983" t="s">
        <v>258</v>
      </c>
      <c r="AF48" s="1984"/>
      <c r="AG48" s="2"/>
      <c r="AH48" s="1983" t="s">
        <v>1026</v>
      </c>
      <c r="AI48" s="1984"/>
      <c r="AJ48" s="2"/>
      <c r="AK48" s="2062" t="s">
        <v>64</v>
      </c>
      <c r="AL48" s="2063"/>
      <c r="AM48" s="2"/>
      <c r="AN48" s="2062" t="s">
        <v>1027</v>
      </c>
      <c r="AO48" s="2063"/>
      <c r="AP48" s="2"/>
      <c r="AQ48" s="1953" t="s">
        <v>84</v>
      </c>
      <c r="AR48" s="1954"/>
      <c r="AS48" s="2"/>
      <c r="AT48" s="1953" t="s">
        <v>1028</v>
      </c>
      <c r="AU48" s="1954"/>
      <c r="AV48" s="2"/>
      <c r="AW48" s="1955" t="s">
        <v>1029</v>
      </c>
      <c r="AX48" s="1956"/>
      <c r="AY48" s="2"/>
      <c r="AZ48" s="1955" t="s">
        <v>1030</v>
      </c>
      <c r="BA48" s="1956"/>
      <c r="BB48" s="2"/>
      <c r="BC48" s="1971" t="s">
        <v>262</v>
      </c>
      <c r="BD48" s="1972"/>
      <c r="BE48" s="2"/>
      <c r="BF48" s="1973" t="s">
        <v>1031</v>
      </c>
      <c r="BG48" s="1974"/>
      <c r="BH48" s="2"/>
      <c r="BI48" s="1976" t="s">
        <v>989</v>
      </c>
      <c r="BJ48" s="1985"/>
      <c r="BK48" s="2"/>
      <c r="BL48" s="1977" t="s">
        <v>990</v>
      </c>
      <c r="BM48" s="1978"/>
      <c r="BN48" s="2"/>
      <c r="BO48" s="1979" t="s">
        <v>1032</v>
      </c>
      <c r="BP48" s="1980"/>
      <c r="BQ48" s="2"/>
      <c r="BR48" s="1988" t="s">
        <v>1033</v>
      </c>
      <c r="BS48" s="1989"/>
      <c r="BT48" s="2"/>
      <c r="BU48" s="1990" t="s">
        <v>1034</v>
      </c>
      <c r="BV48" s="1991"/>
      <c r="BW48" s="2"/>
      <c r="BX48" s="1990" t="s">
        <v>1035</v>
      </c>
      <c r="BY48" s="1991"/>
      <c r="BZ48" s="2"/>
      <c r="CA48" s="2"/>
      <c r="CB48" s="2"/>
      <c r="CC48" s="2"/>
      <c r="CD48" s="2"/>
      <c r="CE48" s="2"/>
      <c r="CF48" s="2"/>
      <c r="CG48" s="2"/>
      <c r="CH48" s="2"/>
      <c r="CI48" s="2"/>
      <c r="CJ48" s="852" t="s">
        <v>917</v>
      </c>
      <c r="CK48" s="853" t="s">
        <v>917</v>
      </c>
      <c r="CL48" s="805" t="s">
        <v>832</v>
      </c>
      <c r="CM48" s="945" t="s">
        <v>832</v>
      </c>
      <c r="CN48" s="805">
        <v>128</v>
      </c>
      <c r="CO48" s="805">
        <v>0</v>
      </c>
      <c r="CP48" s="805">
        <v>128</v>
      </c>
      <c r="CQ48" s="806" t="s">
        <v>917</v>
      </c>
      <c r="CR48" s="2"/>
      <c r="CS48" s="836" t="s">
        <v>892</v>
      </c>
      <c r="CT48" s="837" t="s">
        <v>892</v>
      </c>
      <c r="CU48" s="806" t="s">
        <v>1036</v>
      </c>
      <c r="CV48" s="836" t="s">
        <v>1036</v>
      </c>
      <c r="CW48" s="805">
        <v>153</v>
      </c>
      <c r="CX48" s="2"/>
      <c r="CY48" s="6">
        <v>1</v>
      </c>
    </row>
    <row r="49" spans="1:103" s="268" customFormat="1" ht="18.75" customHeight="1">
      <c r="A49" s="2"/>
      <c r="B49" s="942" t="s">
        <v>1037</v>
      </c>
      <c r="C49" s="937"/>
      <c r="D49" s="937"/>
      <c r="E49" s="937"/>
      <c r="F49" s="937"/>
      <c r="G49" s="938">
        <v>1</v>
      </c>
      <c r="H49" s="2"/>
      <c r="I49" s="2"/>
      <c r="J49" s="2"/>
      <c r="K49" s="2"/>
      <c r="L49" s="692" t="s">
        <v>621</v>
      </c>
      <c r="M49" s="23"/>
      <c r="N49" s="23"/>
      <c r="O49" s="23"/>
      <c r="P49" s="722"/>
      <c r="Q49" s="2"/>
      <c r="R49" s="720"/>
      <c r="S49" s="944" t="s">
        <v>566</v>
      </c>
      <c r="T49" s="940"/>
      <c r="U49" s="2"/>
      <c r="V49" s="2"/>
      <c r="W49" s="2"/>
      <c r="X49" s="2"/>
      <c r="Y49" s="2057"/>
      <c r="Z49" s="2058"/>
      <c r="AA49" s="2"/>
      <c r="AB49" s="2057"/>
      <c r="AC49" s="2058"/>
      <c r="AD49" s="2"/>
      <c r="AE49" s="1983"/>
      <c r="AF49" s="1984"/>
      <c r="AG49" s="2"/>
      <c r="AH49" s="1983"/>
      <c r="AI49" s="1984"/>
      <c r="AJ49" s="2"/>
      <c r="AK49" s="2062"/>
      <c r="AL49" s="2063"/>
      <c r="AM49" s="2"/>
      <c r="AN49" s="2062"/>
      <c r="AO49" s="2063"/>
      <c r="AP49" s="2"/>
      <c r="AQ49" s="1953"/>
      <c r="AR49" s="1954"/>
      <c r="AS49" s="2"/>
      <c r="AT49" s="1953"/>
      <c r="AU49" s="1954"/>
      <c r="AV49" s="2"/>
      <c r="AW49" s="1955"/>
      <c r="AX49" s="1956"/>
      <c r="AY49" s="2"/>
      <c r="AZ49" s="1955"/>
      <c r="BA49" s="1956"/>
      <c r="BB49" s="2"/>
      <c r="BC49" s="1971"/>
      <c r="BD49" s="1972"/>
      <c r="BE49" s="2"/>
      <c r="BF49" s="1973"/>
      <c r="BG49" s="1974"/>
      <c r="BH49" s="2"/>
      <c r="BI49" s="1976"/>
      <c r="BJ49" s="1985"/>
      <c r="BK49" s="2"/>
      <c r="BL49" s="1977"/>
      <c r="BM49" s="1978"/>
      <c r="BN49" s="2"/>
      <c r="BO49" s="1979"/>
      <c r="BP49" s="1980"/>
      <c r="BQ49" s="2"/>
      <c r="BR49" s="1988"/>
      <c r="BS49" s="1989"/>
      <c r="BT49" s="2"/>
      <c r="BU49" s="1990"/>
      <c r="BV49" s="1991"/>
      <c r="BW49" s="2"/>
      <c r="BX49" s="1990"/>
      <c r="BY49" s="1991"/>
      <c r="BZ49" s="2"/>
      <c r="CA49" s="2"/>
      <c r="CB49" s="2"/>
      <c r="CC49" s="2"/>
      <c r="CD49" s="2"/>
      <c r="CE49" s="2"/>
      <c r="CF49" s="2"/>
      <c r="CG49" s="2"/>
      <c r="CH49" s="2"/>
      <c r="CI49" s="2"/>
      <c r="CJ49" s="818" t="s">
        <v>922</v>
      </c>
      <c r="CK49" s="819" t="s">
        <v>922</v>
      </c>
      <c r="CL49" s="805" t="s">
        <v>859</v>
      </c>
      <c r="CM49" s="946" t="s">
        <v>859</v>
      </c>
      <c r="CN49" s="805">
        <v>0</v>
      </c>
      <c r="CO49" s="805">
        <v>128</v>
      </c>
      <c r="CP49" s="805">
        <v>128</v>
      </c>
      <c r="CQ49" s="806" t="s">
        <v>922</v>
      </c>
      <c r="CR49" s="2"/>
      <c r="CS49" s="892" t="s">
        <v>895</v>
      </c>
      <c r="CT49" s="893" t="s">
        <v>895</v>
      </c>
      <c r="CU49" s="806" t="s">
        <v>1038</v>
      </c>
      <c r="CV49" s="892" t="s">
        <v>1038</v>
      </c>
      <c r="CW49" s="805">
        <v>51</v>
      </c>
      <c r="CX49" s="2"/>
      <c r="CY49" s="6">
        <v>1</v>
      </c>
    </row>
    <row r="50" spans="1:103" s="268" customFormat="1" ht="18.75" customHeight="1">
      <c r="A50" s="2"/>
      <c r="B50" s="942"/>
      <c r="C50" s="937"/>
      <c r="D50" s="937"/>
      <c r="E50" s="937"/>
      <c r="F50" s="937"/>
      <c r="G50" s="938">
        <v>1</v>
      </c>
      <c r="H50" s="2"/>
      <c r="I50" s="2"/>
      <c r="J50" s="2"/>
      <c r="K50" s="2"/>
      <c r="L50" s="692"/>
      <c r="M50" s="23"/>
      <c r="N50" s="23"/>
      <c r="O50" s="23"/>
      <c r="P50" s="722"/>
      <c r="Q50" s="2"/>
      <c r="R50" s="720"/>
      <c r="S50" s="947" t="s">
        <v>567</v>
      </c>
      <c r="T50" s="940"/>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2"/>
      <c r="BP50" s="2"/>
      <c r="BQ50" s="2"/>
      <c r="BR50" s="2"/>
      <c r="BS50" s="2"/>
      <c r="BT50" s="2"/>
      <c r="BU50" s="2"/>
      <c r="BV50" s="2"/>
      <c r="BW50" s="2"/>
      <c r="BX50" s="2"/>
      <c r="BY50" s="2"/>
      <c r="BZ50" s="2"/>
      <c r="CA50" s="2"/>
      <c r="CB50" s="2"/>
      <c r="CC50" s="2"/>
      <c r="CD50" s="2"/>
      <c r="CE50" s="2"/>
      <c r="CF50" s="2"/>
      <c r="CG50" s="2"/>
      <c r="CH50" s="2"/>
      <c r="CI50" s="2"/>
      <c r="CJ50" s="807" t="s">
        <v>781</v>
      </c>
      <c r="CK50" s="808" t="s">
        <v>781</v>
      </c>
      <c r="CL50" s="805" t="s">
        <v>1039</v>
      </c>
      <c r="CM50" s="807" t="s">
        <v>1039</v>
      </c>
      <c r="CN50" s="805">
        <v>192</v>
      </c>
      <c r="CO50" s="805">
        <v>192</v>
      </c>
      <c r="CP50" s="805">
        <v>192</v>
      </c>
      <c r="CQ50" s="806" t="s">
        <v>781</v>
      </c>
      <c r="CR50" s="2"/>
      <c r="CS50" s="897" t="s">
        <v>898</v>
      </c>
      <c r="CT50" s="898" t="s">
        <v>898</v>
      </c>
      <c r="CU50" s="806" t="s">
        <v>1040</v>
      </c>
      <c r="CV50" s="897" t="s">
        <v>1040</v>
      </c>
      <c r="CW50" s="805">
        <v>51</v>
      </c>
      <c r="CX50" s="2"/>
      <c r="CY50" s="6">
        <v>1</v>
      </c>
    </row>
    <row r="51" spans="1:103" s="268" customFormat="1" ht="18.75" customHeight="1">
      <c r="A51" s="2"/>
      <c r="B51" s="942" t="s">
        <v>1041</v>
      </c>
      <c r="C51" s="937"/>
      <c r="D51" s="937"/>
      <c r="E51" s="937"/>
      <c r="F51" s="937"/>
      <c r="G51" s="938">
        <v>1</v>
      </c>
      <c r="H51" s="2"/>
      <c r="I51" s="2"/>
      <c r="J51" s="2"/>
      <c r="K51" s="2"/>
      <c r="L51" s="943" t="s">
        <v>623</v>
      </c>
      <c r="M51" s="23"/>
      <c r="N51" s="23"/>
      <c r="O51" s="23"/>
      <c r="P51" s="722"/>
      <c r="Q51" s="2"/>
      <c r="R51" s="720"/>
      <c r="S51" s="948" t="s">
        <v>568</v>
      </c>
      <c r="T51" s="940"/>
      <c r="U51"/>
      <c r="V51"/>
      <c r="W51"/>
      <c r="X51" s="2"/>
      <c r="Y51" s="2060" t="s">
        <v>253</v>
      </c>
      <c r="Z51" s="2061"/>
      <c r="AA51" s="2"/>
      <c r="AB51" s="2060" t="s">
        <v>1042</v>
      </c>
      <c r="AC51" s="2061"/>
      <c r="AD51" s="2"/>
      <c r="AE51" s="1983" t="s">
        <v>252</v>
      </c>
      <c r="AF51" s="1984"/>
      <c r="AG51" s="2"/>
      <c r="AH51" s="1983" t="s">
        <v>1043</v>
      </c>
      <c r="AI51" s="1984"/>
      <c r="AJ51" s="2"/>
      <c r="AK51" s="1951" t="s">
        <v>54</v>
      </c>
      <c r="AL51" s="1952"/>
      <c r="AM51" s="2"/>
      <c r="AN51" s="1951" t="s">
        <v>1044</v>
      </c>
      <c r="AO51" s="1952"/>
      <c r="AP51" s="2"/>
      <c r="AQ51" s="1953" t="s">
        <v>77</v>
      </c>
      <c r="AR51" s="1954"/>
      <c r="AS51" s="2"/>
      <c r="AT51" s="1953" t="s">
        <v>1045</v>
      </c>
      <c r="AU51" s="1954"/>
      <c r="AV51" s="2"/>
      <c r="AW51" s="1955" t="s">
        <v>1046</v>
      </c>
      <c r="AX51" s="1956"/>
      <c r="AY51" s="2"/>
      <c r="AZ51" s="1955" t="s">
        <v>1047</v>
      </c>
      <c r="BA51" s="1956"/>
      <c r="BB51" s="2"/>
      <c r="BC51" s="1971" t="s">
        <v>257</v>
      </c>
      <c r="BD51" s="1972"/>
      <c r="BE51" s="2"/>
      <c r="BF51" s="1973" t="s">
        <v>1048</v>
      </c>
      <c r="BG51" s="1974"/>
      <c r="BH51" s="2"/>
      <c r="BI51" s="1976" t="s">
        <v>1049</v>
      </c>
      <c r="BJ51" s="1985"/>
      <c r="BK51" s="2"/>
      <c r="BL51" s="1977" t="s">
        <v>1050</v>
      </c>
      <c r="BM51" s="1978"/>
      <c r="BN51" s="2"/>
      <c r="BO51" s="1979" t="s">
        <v>1051</v>
      </c>
      <c r="BP51" s="1980"/>
      <c r="BQ51" s="2"/>
      <c r="BR51" s="1988" t="s">
        <v>1052</v>
      </c>
      <c r="BS51" s="1989"/>
      <c r="BT51" s="2"/>
      <c r="BU51" s="1990" t="s">
        <v>1053</v>
      </c>
      <c r="BV51" s="1991"/>
      <c r="BW51" s="2"/>
      <c r="BX51" s="1990" t="s">
        <v>1054</v>
      </c>
      <c r="BY51" s="1991"/>
      <c r="BZ51" s="2"/>
      <c r="CA51" s="2"/>
      <c r="CB51" s="2"/>
      <c r="CC51" s="2"/>
      <c r="CD51" s="2"/>
      <c r="CE51" s="2"/>
      <c r="CF51" s="2"/>
      <c r="CG51" s="2"/>
      <c r="CH51" s="2"/>
      <c r="CI51" s="2"/>
      <c r="CJ51" s="816" t="s">
        <v>789</v>
      </c>
      <c r="CK51" s="817" t="s">
        <v>789</v>
      </c>
      <c r="CL51" s="805" t="s">
        <v>1055</v>
      </c>
      <c r="CM51" s="816" t="s">
        <v>1055</v>
      </c>
      <c r="CN51" s="805">
        <v>128</v>
      </c>
      <c r="CO51" s="805">
        <v>128</v>
      </c>
      <c r="CP51" s="805">
        <v>128</v>
      </c>
      <c r="CQ51" s="806" t="s">
        <v>789</v>
      </c>
      <c r="CR51" s="2"/>
      <c r="CS51" s="2"/>
      <c r="CT51" s="2"/>
      <c r="CU51" s="2"/>
      <c r="CV51" s="2"/>
      <c r="CW51" s="2"/>
      <c r="CX51" s="2"/>
      <c r="CY51" s="6">
        <v>1</v>
      </c>
    </row>
    <row r="52" spans="1:103" s="268" customFormat="1" ht="18.75" customHeight="1">
      <c r="A52" s="2"/>
      <c r="B52" s="949" t="s">
        <v>1056</v>
      </c>
      <c r="C52" s="937"/>
      <c r="D52" s="937"/>
      <c r="E52" s="937"/>
      <c r="F52" s="937"/>
      <c r="G52" s="938">
        <v>1</v>
      </c>
      <c r="H52" s="2"/>
      <c r="I52" s="2"/>
      <c r="J52" s="2"/>
      <c r="K52" s="2"/>
      <c r="L52" s="950">
        <v>1</v>
      </c>
      <c r="M52" s="23"/>
      <c r="N52" s="23"/>
      <c r="O52" s="23"/>
      <c r="P52" s="722"/>
      <c r="Q52" s="2"/>
      <c r="R52" s="720"/>
      <c r="S52"/>
      <c r="T52"/>
      <c r="U52"/>
      <c r="V52"/>
      <c r="W52"/>
      <c r="X52" s="2"/>
      <c r="Y52" s="2060"/>
      <c r="Z52" s="2061"/>
      <c r="AA52" s="2"/>
      <c r="AB52" s="2060"/>
      <c r="AC52" s="2061"/>
      <c r="AD52" s="2"/>
      <c r="AE52" s="1983"/>
      <c r="AF52" s="1984"/>
      <c r="AG52" s="2"/>
      <c r="AH52" s="1983"/>
      <c r="AI52" s="1984"/>
      <c r="AJ52" s="2"/>
      <c r="AK52" s="1951"/>
      <c r="AL52" s="1952"/>
      <c r="AM52" s="2"/>
      <c r="AN52" s="1951"/>
      <c r="AO52" s="1952"/>
      <c r="AP52" s="2"/>
      <c r="AQ52" s="1953"/>
      <c r="AR52" s="1954"/>
      <c r="AS52" s="2"/>
      <c r="AT52" s="1953"/>
      <c r="AU52" s="1954"/>
      <c r="AV52" s="2"/>
      <c r="AW52" s="1955"/>
      <c r="AX52" s="1956"/>
      <c r="AY52" s="2"/>
      <c r="AZ52" s="1955"/>
      <c r="BA52" s="1956"/>
      <c r="BB52" s="2"/>
      <c r="BC52" s="1971"/>
      <c r="BD52" s="1972"/>
      <c r="BE52" s="2"/>
      <c r="BF52" s="1973"/>
      <c r="BG52" s="1974"/>
      <c r="BH52" s="2"/>
      <c r="BI52" s="1976"/>
      <c r="BJ52" s="1985"/>
      <c r="BK52" s="2"/>
      <c r="BL52" s="1977"/>
      <c r="BM52" s="1978"/>
      <c r="BN52" s="2"/>
      <c r="BO52" s="1979"/>
      <c r="BP52" s="1980"/>
      <c r="BQ52" s="2"/>
      <c r="BR52" s="1988"/>
      <c r="BS52" s="1989"/>
      <c r="BT52" s="2"/>
      <c r="BU52" s="1990"/>
      <c r="BV52" s="1991"/>
      <c r="BW52" s="2"/>
      <c r="BX52" s="1990"/>
      <c r="BY52" s="1991"/>
      <c r="BZ52" s="2"/>
      <c r="CA52" s="2"/>
      <c r="CB52" s="2"/>
      <c r="CC52" s="2"/>
      <c r="CD52" s="2"/>
      <c r="CE52" s="2"/>
      <c r="CF52" s="2"/>
      <c r="CG52" s="2"/>
      <c r="CH52" s="2"/>
      <c r="CI52" s="2"/>
      <c r="CJ52" s="951" t="s">
        <v>798</v>
      </c>
      <c r="CK52" s="827" t="s">
        <v>798</v>
      </c>
      <c r="CL52" s="805" t="s">
        <v>1057</v>
      </c>
      <c r="CM52" s="826" t="s">
        <v>1057</v>
      </c>
      <c r="CN52" s="805">
        <v>153</v>
      </c>
      <c r="CO52" s="805">
        <v>153</v>
      </c>
      <c r="CP52" s="805">
        <v>255</v>
      </c>
      <c r="CQ52" s="806" t="s">
        <v>798</v>
      </c>
      <c r="CR52" s="2"/>
      <c r="CS52" s="2"/>
      <c r="CT52" s="2"/>
      <c r="CU52" s="2"/>
      <c r="CV52" s="2"/>
      <c r="CW52" s="2"/>
      <c r="CX52" s="2"/>
      <c r="CY52" s="6">
        <v>1</v>
      </c>
    </row>
    <row r="53" spans="1:103" s="268" customFormat="1" ht="18.75" customHeight="1">
      <c r="A53" s="2"/>
      <c r="B53" s="949" t="s">
        <v>1058</v>
      </c>
      <c r="C53" s="937"/>
      <c r="D53" s="937"/>
      <c r="E53" s="937"/>
      <c r="F53" s="937"/>
      <c r="G53" s="938">
        <v>1</v>
      </c>
      <c r="H53" s="2"/>
      <c r="I53" s="2"/>
      <c r="J53" s="2"/>
      <c r="K53" s="2"/>
      <c r="L53" s="692" t="s">
        <v>627</v>
      </c>
      <c r="M53" s="23"/>
      <c r="N53" s="23"/>
      <c r="O53" s="23"/>
      <c r="P53" s="722"/>
      <c r="Q53" s="2"/>
      <c r="R53" s="720"/>
      <c r="S53"/>
      <c r="T53"/>
      <c r="U53"/>
      <c r="V53"/>
      <c r="W53"/>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
      <c r="BW53" s="2"/>
      <c r="BX53" s="2"/>
      <c r="BY53" s="2"/>
      <c r="BZ53" s="2"/>
      <c r="CA53" s="2"/>
      <c r="CB53" s="2"/>
      <c r="CC53" s="2"/>
      <c r="CD53" s="2"/>
      <c r="CE53" s="2"/>
      <c r="CF53" s="2"/>
      <c r="CG53" s="2"/>
      <c r="CH53" s="2"/>
      <c r="CI53" s="2"/>
      <c r="CJ53" s="836" t="s">
        <v>819</v>
      </c>
      <c r="CK53" s="837" t="s">
        <v>819</v>
      </c>
      <c r="CL53" s="805" t="s">
        <v>1036</v>
      </c>
      <c r="CM53" s="952" t="s">
        <v>1036</v>
      </c>
      <c r="CN53" s="805">
        <v>153</v>
      </c>
      <c r="CO53" s="805">
        <v>51</v>
      </c>
      <c r="CP53" s="805">
        <v>102</v>
      </c>
      <c r="CQ53" s="806" t="s">
        <v>819</v>
      </c>
      <c r="CR53" s="2"/>
      <c r="CS53" s="2"/>
      <c r="CT53" s="2"/>
      <c r="CU53" s="2"/>
      <c r="CV53" s="2"/>
      <c r="CW53" s="2"/>
      <c r="CX53" s="2"/>
      <c r="CY53" s="6">
        <v>1</v>
      </c>
    </row>
    <row r="54" spans="1:103" s="268" customFormat="1" ht="18.75" customHeight="1" thickBot="1">
      <c r="A54" s="2"/>
      <c r="B54" s="953"/>
      <c r="C54" s="954"/>
      <c r="D54" s="954"/>
      <c r="E54" s="954"/>
      <c r="F54" s="954"/>
      <c r="G54" s="955">
        <v>1</v>
      </c>
      <c r="H54" s="2"/>
      <c r="I54" s="2"/>
      <c r="J54" s="2"/>
      <c r="K54" s="2"/>
      <c r="L54" s="943" t="s">
        <v>629</v>
      </c>
      <c r="M54" s="23"/>
      <c r="N54" s="23"/>
      <c r="O54" s="23"/>
      <c r="P54" s="722"/>
      <c r="Q54" s="2"/>
      <c r="R54" s="720"/>
      <c r="S54" s="2"/>
      <c r="T54" s="2"/>
      <c r="U54" s="2"/>
      <c r="V54" s="2"/>
      <c r="W54" s="2"/>
      <c r="X54" s="2"/>
      <c r="Y54" s="2064" t="s">
        <v>247</v>
      </c>
      <c r="Z54" s="2065"/>
      <c r="AA54" s="2"/>
      <c r="AB54" s="2064" t="s">
        <v>1059</v>
      </c>
      <c r="AC54" s="2065"/>
      <c r="AD54" s="2"/>
      <c r="AE54" s="1983" t="s">
        <v>246</v>
      </c>
      <c r="AF54" s="1984"/>
      <c r="AG54" s="2"/>
      <c r="AH54" s="1983" t="s">
        <v>1060</v>
      </c>
      <c r="AI54" s="1984"/>
      <c r="AJ54" s="2"/>
      <c r="AK54" s="1951" t="s">
        <v>46</v>
      </c>
      <c r="AL54" s="1952"/>
      <c r="AM54" s="2"/>
      <c r="AN54" s="1951" t="s">
        <v>1061</v>
      </c>
      <c r="AO54" s="1952"/>
      <c r="AP54" s="2"/>
      <c r="AQ54" s="1953" t="s">
        <v>74</v>
      </c>
      <c r="AR54" s="1954"/>
      <c r="AS54" s="2"/>
      <c r="AT54" s="1953" t="s">
        <v>1062</v>
      </c>
      <c r="AU54" s="1954"/>
      <c r="AV54" s="2"/>
      <c r="AW54" s="1955" t="s">
        <v>1063</v>
      </c>
      <c r="AX54" s="1956"/>
      <c r="AY54" s="2"/>
      <c r="AZ54" s="1955" t="s">
        <v>1064</v>
      </c>
      <c r="BA54" s="1956"/>
      <c r="BB54" s="2"/>
      <c r="BC54" s="1971" t="s">
        <v>251</v>
      </c>
      <c r="BD54" s="1972"/>
      <c r="BE54" s="2"/>
      <c r="BF54" s="1973" t="s">
        <v>1065</v>
      </c>
      <c r="BG54" s="1974"/>
      <c r="BH54" s="2"/>
      <c r="BI54" s="1976" t="s">
        <v>1013</v>
      </c>
      <c r="BJ54" s="1985"/>
      <c r="BK54" s="2"/>
      <c r="BL54" s="1977" t="s">
        <v>1014</v>
      </c>
      <c r="BM54" s="1978"/>
      <c r="BN54" s="2"/>
      <c r="BO54" s="1979" t="s">
        <v>1066</v>
      </c>
      <c r="BP54" s="1980"/>
      <c r="BQ54" s="2"/>
      <c r="BR54" s="1988" t="s">
        <v>1067</v>
      </c>
      <c r="BS54" s="1989"/>
      <c r="BT54" s="2"/>
      <c r="BU54" s="1990" t="s">
        <v>1068</v>
      </c>
      <c r="BV54" s="1991"/>
      <c r="BW54" s="2"/>
      <c r="BX54" s="1990" t="s">
        <v>1069</v>
      </c>
      <c r="BY54" s="1991"/>
      <c r="BZ54" s="2"/>
      <c r="CA54" s="2"/>
      <c r="CB54" s="2"/>
      <c r="CC54" s="2"/>
      <c r="CD54" s="2"/>
      <c r="CE54" s="2"/>
      <c r="CF54" s="2"/>
      <c r="CG54" s="2"/>
      <c r="CH54" s="2"/>
      <c r="CI54" s="2"/>
      <c r="CJ54" s="956"/>
      <c r="CK54" s="957"/>
      <c r="CL54" s="956"/>
      <c r="CM54" s="956"/>
      <c r="CN54" s="956"/>
      <c r="CO54" s="956"/>
      <c r="CP54" s="956"/>
      <c r="CQ54" s="957"/>
      <c r="CR54" s="2"/>
      <c r="CS54" s="2"/>
      <c r="CT54" s="2"/>
      <c r="CU54" s="2"/>
      <c r="CV54" s="2"/>
      <c r="CW54" s="2"/>
      <c r="CX54" s="2"/>
      <c r="CY54" s="6">
        <v>1</v>
      </c>
    </row>
    <row r="55" spans="1:103" s="268" customFormat="1" ht="18.75" customHeight="1" thickTop="1">
      <c r="A55" s="2"/>
      <c r="B55" s="2"/>
      <c r="C55" s="2"/>
      <c r="D55" s="2"/>
      <c r="E55" s="2"/>
      <c r="F55" s="2"/>
      <c r="G55" s="2"/>
      <c r="H55" s="2"/>
      <c r="I55" s="2"/>
      <c r="J55" s="2"/>
      <c r="K55" s="2"/>
      <c r="L55" s="950">
        <v>1</v>
      </c>
      <c r="M55" s="23"/>
      <c r="N55" s="23"/>
      <c r="O55" s="23"/>
      <c r="P55" s="722"/>
      <c r="Q55" s="2"/>
      <c r="R55" s="720"/>
      <c r="S55" s="2"/>
      <c r="T55" s="2"/>
      <c r="U55" s="2"/>
      <c r="V55" s="2"/>
      <c r="W55" s="2"/>
      <c r="X55" s="2"/>
      <c r="Y55" s="2064"/>
      <c r="Z55" s="2065"/>
      <c r="AA55" s="2"/>
      <c r="AB55" s="2064"/>
      <c r="AC55" s="2065"/>
      <c r="AD55" s="2"/>
      <c r="AE55" s="1983"/>
      <c r="AF55" s="1984"/>
      <c r="AG55" s="2"/>
      <c r="AH55" s="1983"/>
      <c r="AI55" s="1984"/>
      <c r="AJ55" s="2"/>
      <c r="AK55" s="1951"/>
      <c r="AL55" s="1952"/>
      <c r="AM55" s="2"/>
      <c r="AN55" s="1951"/>
      <c r="AO55" s="1952"/>
      <c r="AP55" s="2"/>
      <c r="AQ55" s="1953"/>
      <c r="AR55" s="1954"/>
      <c r="AS55" s="2"/>
      <c r="AT55" s="1953"/>
      <c r="AU55" s="1954"/>
      <c r="AV55" s="2"/>
      <c r="AW55" s="1955"/>
      <c r="AX55" s="1956"/>
      <c r="AY55" s="2"/>
      <c r="AZ55" s="1955"/>
      <c r="BA55" s="1956"/>
      <c r="BB55" s="2"/>
      <c r="BC55" s="1971"/>
      <c r="BD55" s="1972"/>
      <c r="BE55" s="2"/>
      <c r="BF55" s="1973"/>
      <c r="BG55" s="1974"/>
      <c r="BH55" s="2"/>
      <c r="BI55" s="1976"/>
      <c r="BJ55" s="1985"/>
      <c r="BK55" s="2"/>
      <c r="BL55" s="1977"/>
      <c r="BM55" s="1978"/>
      <c r="BN55" s="2"/>
      <c r="BO55" s="1979"/>
      <c r="BP55" s="1980"/>
      <c r="BQ55" s="2"/>
      <c r="BR55" s="1988"/>
      <c r="BS55" s="1989"/>
      <c r="BT55" s="2"/>
      <c r="BU55" s="1990"/>
      <c r="BV55" s="1991"/>
      <c r="BW55" s="2"/>
      <c r="BX55" s="1990"/>
      <c r="BY55" s="1991"/>
      <c r="BZ55" s="2"/>
      <c r="CA55" s="2"/>
      <c r="CB55" s="2"/>
      <c r="CC55" s="2"/>
      <c r="CD55" s="2"/>
      <c r="CE55" s="2"/>
      <c r="CF55" s="2"/>
      <c r="CG55" s="2"/>
      <c r="CH55" s="2"/>
      <c r="CI55" s="2"/>
      <c r="CJ55" s="848" t="s">
        <v>836</v>
      </c>
      <c r="CK55" s="849" t="s">
        <v>836</v>
      </c>
      <c r="CL55" s="805" t="s">
        <v>530</v>
      </c>
      <c r="CM55" s="848" t="s">
        <v>530</v>
      </c>
      <c r="CN55" s="805">
        <v>204</v>
      </c>
      <c r="CO55" s="805">
        <v>255</v>
      </c>
      <c r="CP55" s="805">
        <v>255</v>
      </c>
      <c r="CQ55" s="806" t="s">
        <v>836</v>
      </c>
      <c r="CR55" s="2"/>
      <c r="CS55" s="2"/>
      <c r="CT55" s="2"/>
      <c r="CU55" s="2"/>
      <c r="CV55" s="2"/>
      <c r="CW55" s="2"/>
      <c r="CX55" s="2"/>
      <c r="CY55" s="6">
        <v>1</v>
      </c>
    </row>
    <row r="56" spans="1:103" s="268" customFormat="1" ht="18.75" customHeight="1">
      <c r="A56" s="2"/>
      <c r="B56" s="964" t="s">
        <v>1176</v>
      </c>
      <c r="C56" s="59"/>
      <c r="D56" s="59"/>
      <c r="E56" s="59"/>
      <c r="F56" s="59"/>
      <c r="G56" s="2"/>
      <c r="H56" s="2"/>
      <c r="I56" s="2"/>
      <c r="J56" s="2"/>
      <c r="K56" s="2"/>
      <c r="L56" s="692" t="s">
        <v>631</v>
      </c>
      <c r="M56" s="23"/>
      <c r="N56" s="23"/>
      <c r="O56" s="23"/>
      <c r="P56" s="722"/>
      <c r="Q56" s="2"/>
      <c r="R56" s="720"/>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860" t="s">
        <v>856</v>
      </c>
      <c r="CK56" s="861" t="s">
        <v>856</v>
      </c>
      <c r="CL56" s="805" t="s">
        <v>1070</v>
      </c>
      <c r="CM56" s="860" t="s">
        <v>1070</v>
      </c>
      <c r="CN56" s="805">
        <v>102</v>
      </c>
      <c r="CO56" s="805">
        <v>0</v>
      </c>
      <c r="CP56" s="805">
        <v>102</v>
      </c>
      <c r="CQ56" s="806" t="s">
        <v>856</v>
      </c>
      <c r="CR56" s="2"/>
      <c r="CS56" s="2"/>
      <c r="CT56" s="2"/>
      <c r="CU56" s="2"/>
      <c r="CV56" s="2"/>
      <c r="CW56" s="2"/>
      <c r="CX56" s="2"/>
      <c r="CY56" s="6">
        <v>1</v>
      </c>
    </row>
    <row r="57" spans="1:103" s="268" customFormat="1" ht="18.75" customHeight="1">
      <c r="A57" s="2"/>
      <c r="B57" s="59"/>
      <c r="C57" s="561" t="s">
        <v>1177</v>
      </c>
      <c r="D57" s="561"/>
      <c r="E57" s="59"/>
      <c r="F57" s="59"/>
      <c r="G57" s="2"/>
      <c r="H57" s="2"/>
      <c r="I57" s="2"/>
      <c r="J57" s="2"/>
      <c r="K57" s="2"/>
      <c r="L57" s="943" t="s">
        <v>633</v>
      </c>
      <c r="M57" s="23"/>
      <c r="N57" s="23"/>
      <c r="O57" s="23"/>
      <c r="P57" s="722"/>
      <c r="Q57" s="2"/>
      <c r="R57" s="720"/>
      <c r="S57" s="2"/>
      <c r="T57" s="2"/>
      <c r="U57" s="2"/>
      <c r="V57" s="2"/>
      <c r="W57" s="2"/>
      <c r="X57" s="2"/>
      <c r="Y57" s="2067" t="s">
        <v>243</v>
      </c>
      <c r="Z57" s="2068"/>
      <c r="AA57" s="2"/>
      <c r="AB57" s="2067" t="s">
        <v>1071</v>
      </c>
      <c r="AC57" s="2068"/>
      <c r="AD57" s="2"/>
      <c r="AE57" s="1983" t="s">
        <v>242</v>
      </c>
      <c r="AF57" s="1984"/>
      <c r="AG57" s="2"/>
      <c r="AH57" s="1983" t="s">
        <v>1072</v>
      </c>
      <c r="AI57" s="1984"/>
      <c r="AJ57" s="2"/>
      <c r="AK57" s="1951" t="s">
        <v>35</v>
      </c>
      <c r="AL57" s="1952"/>
      <c r="AM57" s="2"/>
      <c r="AN57" s="1951" t="s">
        <v>1073</v>
      </c>
      <c r="AO57" s="1952"/>
      <c r="AP57" s="2"/>
      <c r="AQ57" s="1953" t="s">
        <v>69</v>
      </c>
      <c r="AR57" s="1954"/>
      <c r="AS57" s="2"/>
      <c r="AT57" s="1953" t="s">
        <v>1074</v>
      </c>
      <c r="AU57" s="1954"/>
      <c r="AV57" s="2"/>
      <c r="AW57" s="2"/>
      <c r="AX57" s="2"/>
      <c r="AY57" s="2"/>
      <c r="AZ57" s="2"/>
      <c r="BA57" s="2"/>
      <c r="BB57" s="2"/>
      <c r="BC57" s="1971" t="s">
        <v>245</v>
      </c>
      <c r="BD57" s="1972"/>
      <c r="BE57" s="2"/>
      <c r="BF57" s="1973" t="s">
        <v>1075</v>
      </c>
      <c r="BG57" s="1974"/>
      <c r="BH57" s="2"/>
      <c r="BI57" s="1976" t="s">
        <v>1032</v>
      </c>
      <c r="BJ57" s="1985"/>
      <c r="BK57" s="2"/>
      <c r="BL57" s="1977" t="s">
        <v>1033</v>
      </c>
      <c r="BM57" s="1978"/>
      <c r="BN57" s="2"/>
      <c r="BO57" s="1979" t="s">
        <v>1076</v>
      </c>
      <c r="BP57" s="1980"/>
      <c r="BQ57" s="2"/>
      <c r="BR57" s="1988" t="s">
        <v>1077</v>
      </c>
      <c r="BS57" s="1989"/>
      <c r="BT57" s="2"/>
      <c r="BU57" s="1990" t="s">
        <v>1078</v>
      </c>
      <c r="BV57" s="1991"/>
      <c r="BW57" s="2"/>
      <c r="BX57" s="1990" t="s">
        <v>1079</v>
      </c>
      <c r="BY57" s="1991"/>
      <c r="BZ57" s="2"/>
      <c r="CA57" s="2"/>
      <c r="CB57" s="2"/>
      <c r="CC57" s="2"/>
      <c r="CD57" s="2"/>
      <c r="CE57" s="2"/>
      <c r="CF57" s="2"/>
      <c r="CG57" s="2"/>
      <c r="CH57" s="2"/>
      <c r="CI57" s="2"/>
      <c r="CJ57" s="866" t="s">
        <v>863</v>
      </c>
      <c r="CK57" s="867" t="s">
        <v>863</v>
      </c>
      <c r="CL57" s="805" t="s">
        <v>1080</v>
      </c>
      <c r="CM57" s="866" t="s">
        <v>1080</v>
      </c>
      <c r="CN57" s="805">
        <v>255</v>
      </c>
      <c r="CO57" s="805">
        <v>128</v>
      </c>
      <c r="CP57" s="805">
        <v>128</v>
      </c>
      <c r="CQ57" s="806" t="s">
        <v>863</v>
      </c>
      <c r="CR57" s="2"/>
      <c r="CS57" s="958" t="s">
        <v>1081</v>
      </c>
      <c r="CT57" s="957"/>
      <c r="CU57" s="957"/>
      <c r="CV57" s="957"/>
      <c r="CW57" s="957"/>
      <c r="CX57" s="2"/>
      <c r="CY57" s="6">
        <v>1</v>
      </c>
    </row>
    <row r="58" spans="1:103" s="268" customFormat="1" ht="18.75" customHeight="1">
      <c r="A58" s="2"/>
      <c r="B58" s="59"/>
      <c r="C58" s="59"/>
      <c r="D58" s="59"/>
      <c r="E58" s="59"/>
      <c r="F58" s="59"/>
      <c r="G58" s="2"/>
      <c r="H58" s="2"/>
      <c r="I58" s="2"/>
      <c r="J58" s="2"/>
      <c r="K58" s="2"/>
      <c r="L58" s="692"/>
      <c r="M58" s="23"/>
      <c r="N58" s="23"/>
      <c r="O58" s="23"/>
      <c r="P58" s="722"/>
      <c r="Q58" s="2"/>
      <c r="R58" s="720"/>
      <c r="S58" s="2"/>
      <c r="T58" s="2"/>
      <c r="U58" s="2"/>
      <c r="V58" s="2"/>
      <c r="W58" s="2"/>
      <c r="X58" s="2"/>
      <c r="Y58" s="2067"/>
      <c r="Z58" s="2068"/>
      <c r="AA58" s="2"/>
      <c r="AB58" s="2067"/>
      <c r="AC58" s="2068"/>
      <c r="AD58" s="2"/>
      <c r="AE58" s="1983"/>
      <c r="AF58" s="1984"/>
      <c r="AG58" s="2"/>
      <c r="AH58" s="1983"/>
      <c r="AI58" s="1984"/>
      <c r="AJ58" s="2"/>
      <c r="AK58" s="1951"/>
      <c r="AL58" s="1952"/>
      <c r="AM58" s="2"/>
      <c r="AN58" s="1951"/>
      <c r="AO58" s="1952"/>
      <c r="AP58" s="2"/>
      <c r="AQ58" s="1953"/>
      <c r="AR58" s="1954"/>
      <c r="AS58" s="2"/>
      <c r="AT58" s="1953"/>
      <c r="AU58" s="1954"/>
      <c r="AV58" s="2"/>
      <c r="AW58" s="2"/>
      <c r="AX58" s="2"/>
      <c r="AY58" s="2"/>
      <c r="AZ58" s="2"/>
      <c r="BA58" s="2"/>
      <c r="BB58" s="2"/>
      <c r="BC58" s="1971"/>
      <c r="BD58" s="1972"/>
      <c r="BE58" s="2"/>
      <c r="BF58" s="1973"/>
      <c r="BG58" s="1974"/>
      <c r="BH58" s="2"/>
      <c r="BI58" s="1976"/>
      <c r="BJ58" s="1985"/>
      <c r="BK58" s="2"/>
      <c r="BL58" s="1977"/>
      <c r="BM58" s="1978"/>
      <c r="BN58" s="2"/>
      <c r="BO58" s="1979"/>
      <c r="BP58" s="1980"/>
      <c r="BQ58" s="2"/>
      <c r="BR58" s="1988"/>
      <c r="BS58" s="1989"/>
      <c r="BT58" s="2"/>
      <c r="BU58" s="1990"/>
      <c r="BV58" s="1991"/>
      <c r="BW58" s="2"/>
      <c r="BX58" s="1990"/>
      <c r="BY58" s="1991"/>
      <c r="BZ58" s="2"/>
      <c r="CA58" s="2"/>
      <c r="CB58" s="2"/>
      <c r="CC58" s="2"/>
      <c r="CD58" s="2"/>
      <c r="CE58" s="2"/>
      <c r="CF58" s="2"/>
      <c r="CG58" s="2"/>
      <c r="CH58" s="2"/>
      <c r="CI58" s="2"/>
      <c r="CJ58" s="872" t="s">
        <v>871</v>
      </c>
      <c r="CK58" s="873" t="s">
        <v>871</v>
      </c>
      <c r="CL58" s="805" t="s">
        <v>1082</v>
      </c>
      <c r="CM58" s="872" t="s">
        <v>1082</v>
      </c>
      <c r="CN58" s="805">
        <v>0</v>
      </c>
      <c r="CO58" s="805">
        <v>102</v>
      </c>
      <c r="CP58" s="805">
        <v>204</v>
      </c>
      <c r="CQ58" s="806" t="s">
        <v>871</v>
      </c>
      <c r="CR58" s="2"/>
      <c r="CS58" s="958" t="s">
        <v>1083</v>
      </c>
      <c r="CT58" s="957"/>
      <c r="CU58" s="957"/>
      <c r="CV58" s="957"/>
      <c r="CW58" s="957"/>
      <c r="CX58" s="2"/>
      <c r="CY58" s="6">
        <v>1</v>
      </c>
    </row>
    <row r="59" spans="1:103" s="268" customFormat="1" ht="18.75" customHeight="1" thickBot="1">
      <c r="A59" s="2"/>
      <c r="B59" s="341" t="s">
        <v>1181</v>
      </c>
      <c r="C59" s="59"/>
      <c r="D59" s="59"/>
      <c r="E59" s="59"/>
      <c r="F59" s="59"/>
      <c r="G59" s="2"/>
      <c r="H59" s="2"/>
      <c r="I59" s="2"/>
      <c r="J59" s="2"/>
      <c r="K59" s="2"/>
      <c r="L59" s="959">
        <v>11</v>
      </c>
      <c r="M59" s="959">
        <v>11</v>
      </c>
      <c r="N59" s="959">
        <v>11</v>
      </c>
      <c r="O59" s="959">
        <v>11</v>
      </c>
      <c r="P59" s="959">
        <v>11</v>
      </c>
      <c r="Q59" s="2"/>
      <c r="R59" s="720"/>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S59" s="2"/>
      <c r="BT59" s="2"/>
      <c r="BU59" s="2"/>
      <c r="BV59" s="2"/>
      <c r="BW59" s="2"/>
      <c r="BX59" s="2"/>
      <c r="BY59" s="2"/>
      <c r="BZ59" s="2"/>
      <c r="CA59" s="2"/>
      <c r="CB59" s="2"/>
      <c r="CC59" s="2"/>
      <c r="CD59" s="2"/>
      <c r="CE59" s="2"/>
      <c r="CF59" s="2"/>
      <c r="CG59" s="2"/>
      <c r="CH59" s="2"/>
      <c r="CI59" s="2"/>
      <c r="CJ59" s="878" t="s">
        <v>890</v>
      </c>
      <c r="CK59" s="879" t="s">
        <v>890</v>
      </c>
      <c r="CL59" s="805" t="s">
        <v>1084</v>
      </c>
      <c r="CM59" s="878" t="s">
        <v>1084</v>
      </c>
      <c r="CN59" s="805">
        <v>204</v>
      </c>
      <c r="CO59" s="805">
        <v>204</v>
      </c>
      <c r="CP59" s="805">
        <v>255</v>
      </c>
      <c r="CQ59" s="806" t="s">
        <v>890</v>
      </c>
      <c r="CR59" s="2"/>
      <c r="CW59" s="720">
        <v>1</v>
      </c>
      <c r="CX59" s="720">
        <v>1</v>
      </c>
      <c r="CY59" s="6">
        <v>1</v>
      </c>
    </row>
    <row r="60" spans="1:103" s="268" customFormat="1" ht="18.75" customHeight="1">
      <c r="A60" s="2"/>
      <c r="B60" s="59"/>
      <c r="C60" s="559" t="s">
        <v>1184</v>
      </c>
      <c r="D60" s="966">
        <f>LEN(B61)</f>
        <v>473</v>
      </c>
      <c r="E60" s="59"/>
      <c r="F60" s="59"/>
      <c r="G60" s="2"/>
      <c r="H60" s="2"/>
      <c r="I60" s="2"/>
      <c r="J60" s="2"/>
      <c r="K60" s="2"/>
      <c r="L60" s="9">
        <f t="shared" ref="L60:P60" ca="1" si="4">CELL("largeur",L60)</f>
        <v>11</v>
      </c>
      <c r="M60" s="9">
        <f t="shared" ca="1" si="4"/>
        <v>11</v>
      </c>
      <c r="N60" s="9">
        <f t="shared" ca="1" si="4"/>
        <v>11</v>
      </c>
      <c r="O60" s="9">
        <f t="shared" ca="1" si="4"/>
        <v>11</v>
      </c>
      <c r="P60" s="9">
        <f t="shared" ca="1" si="4"/>
        <v>11</v>
      </c>
      <c r="Q60" s="2"/>
      <c r="R60" s="720"/>
      <c r="S60" s="2"/>
      <c r="T60" s="2"/>
      <c r="U60" s="2"/>
      <c r="V60" s="2"/>
      <c r="W60" s="2"/>
      <c r="X60" s="2"/>
      <c r="Y60" s="2013" t="s">
        <v>239</v>
      </c>
      <c r="Z60" s="2066"/>
      <c r="AA60" s="2"/>
      <c r="AB60" s="2013" t="s">
        <v>1085</v>
      </c>
      <c r="AC60" s="2066"/>
      <c r="AD60" s="2"/>
      <c r="AE60" s="1983" t="s">
        <v>238</v>
      </c>
      <c r="AF60" s="1984"/>
      <c r="AG60" s="2"/>
      <c r="AH60" s="1983" t="s">
        <v>1086</v>
      </c>
      <c r="AI60" s="1984"/>
      <c r="AJ60" s="2"/>
      <c r="AK60" s="1951" t="s">
        <v>13</v>
      </c>
      <c r="AL60" s="1952"/>
      <c r="AM60" s="2"/>
      <c r="AN60" s="1951" t="s">
        <v>1087</v>
      </c>
      <c r="AO60" s="1952"/>
      <c r="AP60" s="2"/>
      <c r="AQ60" s="1953" t="s">
        <v>63</v>
      </c>
      <c r="AR60" s="1954"/>
      <c r="AS60" s="2"/>
      <c r="AT60" s="1953" t="s">
        <v>694</v>
      </c>
      <c r="AU60" s="1954"/>
      <c r="AV60" s="2"/>
      <c r="AW60" s="2"/>
      <c r="AX60" s="2"/>
      <c r="AY60" s="2"/>
      <c r="AZ60" s="2"/>
      <c r="BA60" s="2"/>
      <c r="BB60" s="2"/>
      <c r="BC60" s="1971" t="s">
        <v>207</v>
      </c>
      <c r="BD60" s="1972"/>
      <c r="BE60" s="2"/>
      <c r="BF60" s="1973" t="s">
        <v>1088</v>
      </c>
      <c r="BG60" s="1974"/>
      <c r="BH60" s="2"/>
      <c r="BI60" s="1976" t="s">
        <v>1089</v>
      </c>
      <c r="BJ60" s="1985"/>
      <c r="BK60" s="2"/>
      <c r="BL60" s="1977" t="s">
        <v>1090</v>
      </c>
      <c r="BM60" s="1978"/>
      <c r="BN60" s="2"/>
      <c r="BO60" s="1979" t="s">
        <v>1091</v>
      </c>
      <c r="BP60" s="1980"/>
      <c r="BQ60" s="2"/>
      <c r="BR60" s="1988" t="s">
        <v>1092</v>
      </c>
      <c r="BS60" s="1989"/>
      <c r="BT60" s="2"/>
      <c r="BU60" s="1990" t="s">
        <v>1093</v>
      </c>
      <c r="BV60" s="1991"/>
      <c r="BW60" s="2"/>
      <c r="BX60" s="1990" t="s">
        <v>1094</v>
      </c>
      <c r="BY60" s="1991"/>
      <c r="BZ60" s="2"/>
      <c r="CA60" s="2"/>
      <c r="CB60" s="2"/>
      <c r="CC60" s="2"/>
      <c r="CD60" s="2"/>
      <c r="CE60" s="2"/>
      <c r="CF60" s="2"/>
      <c r="CG60" s="2"/>
      <c r="CH60" s="2"/>
      <c r="CI60" s="2"/>
      <c r="CJ60" s="2"/>
      <c r="CK60" s="2"/>
      <c r="CL60" s="2"/>
      <c r="CM60" s="2"/>
      <c r="CN60" s="2"/>
      <c r="CO60" s="2"/>
      <c r="CP60" s="2"/>
      <c r="CQ60" s="2"/>
      <c r="CR60" s="2"/>
      <c r="CS60" s="2"/>
      <c r="CT60" s="2"/>
      <c r="CU60" s="2"/>
      <c r="CV60" s="2"/>
      <c r="CW60" s="2"/>
      <c r="CX60" s="2"/>
      <c r="CY60" s="6">
        <v>1</v>
      </c>
    </row>
    <row r="61" spans="1:103" s="268" customFormat="1" ht="18.75" customHeight="1">
      <c r="A61" s="2"/>
      <c r="B61" s="2071" t="s">
        <v>1189</v>
      </c>
      <c r="C61" s="2071"/>
      <c r="D61" s="2071"/>
      <c r="E61" s="2071"/>
      <c r="F61" s="2071"/>
      <c r="G61" s="2071"/>
      <c r="H61" s="2071"/>
      <c r="I61" s="2071"/>
      <c r="J61" s="2071"/>
      <c r="K61" s="2"/>
      <c r="L61" s="2"/>
      <c r="M61" s="2"/>
      <c r="N61" s="2"/>
      <c r="O61" s="2"/>
      <c r="P61" s="2"/>
      <c r="Q61" s="2"/>
      <c r="R61" s="720"/>
      <c r="S61" s="2"/>
      <c r="T61" s="2"/>
      <c r="U61" s="2"/>
      <c r="V61" s="2"/>
      <c r="W61" s="2"/>
      <c r="X61" s="2"/>
      <c r="Y61" s="2013"/>
      <c r="Z61" s="2066"/>
      <c r="AA61" s="2"/>
      <c r="AB61" s="2013"/>
      <c r="AC61" s="2066"/>
      <c r="AD61" s="2"/>
      <c r="AE61" s="1983"/>
      <c r="AF61" s="1984"/>
      <c r="AG61" s="2"/>
      <c r="AH61" s="1983"/>
      <c r="AI61" s="1984"/>
      <c r="AJ61" s="2"/>
      <c r="AK61" s="1951"/>
      <c r="AL61" s="1952"/>
      <c r="AM61" s="2"/>
      <c r="AN61" s="1951"/>
      <c r="AO61" s="1952"/>
      <c r="AP61" s="2"/>
      <c r="AQ61" s="1953"/>
      <c r="AR61" s="1954"/>
      <c r="AS61" s="2"/>
      <c r="AT61" s="1953"/>
      <c r="AU61" s="1954"/>
      <c r="AV61" s="2"/>
      <c r="AW61" s="2"/>
      <c r="AX61" s="2"/>
      <c r="AY61" s="2"/>
      <c r="AZ61" s="2"/>
      <c r="BA61" s="2"/>
      <c r="BB61" s="2"/>
      <c r="BC61" s="1971"/>
      <c r="BD61" s="1972"/>
      <c r="BE61" s="2"/>
      <c r="BF61" s="1973"/>
      <c r="BG61" s="1974"/>
      <c r="BH61" s="2"/>
      <c r="BI61" s="1976"/>
      <c r="BJ61" s="1985"/>
      <c r="BK61" s="2"/>
      <c r="BL61" s="1977"/>
      <c r="BM61" s="1978"/>
      <c r="BN61" s="2"/>
      <c r="BO61" s="1979"/>
      <c r="BP61" s="1980"/>
      <c r="BQ61" s="2"/>
      <c r="BR61" s="1988"/>
      <c r="BS61" s="1989"/>
      <c r="BT61" s="2"/>
      <c r="BU61" s="1990"/>
      <c r="BV61" s="1991"/>
      <c r="BW61" s="2"/>
      <c r="BX61" s="1990"/>
      <c r="BY61" s="1991"/>
      <c r="BZ61" s="2"/>
      <c r="CA61" s="2"/>
      <c r="CB61" s="2"/>
      <c r="CC61" s="2"/>
      <c r="CD61" s="2"/>
      <c r="CE61" s="2"/>
      <c r="CF61" s="2"/>
      <c r="CG61" s="2"/>
      <c r="CH61" s="2"/>
      <c r="CI61" s="2"/>
      <c r="CJ61" s="2"/>
      <c r="CK61" s="2"/>
      <c r="CL61" s="2"/>
      <c r="CM61" s="2"/>
      <c r="CN61" s="2"/>
      <c r="CO61" s="2"/>
      <c r="CP61" s="2"/>
      <c r="CQ61" s="2"/>
      <c r="CR61" s="2"/>
      <c r="CS61" s="2"/>
      <c r="CT61" s="2"/>
      <c r="CU61" s="2"/>
      <c r="CV61" s="2"/>
      <c r="CW61" s="2"/>
      <c r="CX61" s="2"/>
      <c r="CY61" s="6">
        <v>1</v>
      </c>
    </row>
    <row r="62" spans="1:103" s="268" customFormat="1" ht="18.75" customHeight="1">
      <c r="A62" s="2"/>
      <c r="B62" s="2071"/>
      <c r="C62" s="2071"/>
      <c r="D62" s="2071"/>
      <c r="E62" s="2071"/>
      <c r="F62" s="2071"/>
      <c r="G62" s="2071"/>
      <c r="H62" s="2071"/>
      <c r="I62" s="2071"/>
      <c r="J62" s="2071"/>
      <c r="K62" s="2"/>
      <c r="L62" s="2"/>
      <c r="M62" s="2"/>
      <c r="N62" s="2"/>
      <c r="O62" s="2"/>
      <c r="P62" s="2"/>
      <c r="Q62" s="2"/>
      <c r="R62" s="720"/>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S62" s="2"/>
      <c r="BT62" s="2"/>
      <c r="BU62" s="2"/>
      <c r="BV62" s="2"/>
      <c r="BW62" s="2"/>
      <c r="BX62" s="2"/>
      <c r="BY62" s="2"/>
      <c r="BZ62" s="2"/>
      <c r="CA62" s="2"/>
      <c r="CB62" s="2"/>
      <c r="CC62" s="2"/>
      <c r="CD62" s="2"/>
      <c r="CE62" s="2"/>
      <c r="CF62" s="2"/>
      <c r="CG62" s="2"/>
      <c r="CH62" s="2"/>
      <c r="CI62" s="2"/>
      <c r="CJ62" s="2"/>
      <c r="CK62" s="2"/>
      <c r="CL62" s="2"/>
      <c r="CM62" s="2"/>
      <c r="CN62" s="2"/>
      <c r="CO62" s="2"/>
      <c r="CP62" s="2"/>
      <c r="CQ62" s="2"/>
      <c r="CR62" s="2"/>
      <c r="CS62" s="2"/>
      <c r="CT62" s="2"/>
      <c r="CU62" s="2"/>
      <c r="CV62" s="2"/>
      <c r="CW62" s="2"/>
      <c r="CX62" s="2"/>
      <c r="CY62" s="6">
        <v>1</v>
      </c>
    </row>
    <row r="63" spans="1:103" s="268" customFormat="1" ht="18.75" customHeight="1">
      <c r="A63" s="2"/>
      <c r="B63" s="2071"/>
      <c r="C63" s="2071"/>
      <c r="D63" s="2071"/>
      <c r="E63" s="2071"/>
      <c r="F63" s="2071"/>
      <c r="G63" s="2071"/>
      <c r="H63" s="2071"/>
      <c r="I63" s="2071"/>
      <c r="J63" s="2071"/>
      <c r="K63" s="2"/>
      <c r="L63" s="2"/>
      <c r="M63" s="2"/>
      <c r="N63" s="2"/>
      <c r="O63" s="2"/>
      <c r="P63" s="2"/>
      <c r="Q63" s="2"/>
      <c r="R63" s="720"/>
      <c r="S63" s="2"/>
      <c r="T63" s="2"/>
      <c r="U63" s="2"/>
      <c r="V63" s="2"/>
      <c r="W63" s="2"/>
      <c r="X63" s="2"/>
      <c r="Y63" s="1973" t="s">
        <v>234</v>
      </c>
      <c r="Z63" s="1974"/>
      <c r="AA63" s="2"/>
      <c r="AB63" s="1973" t="s">
        <v>1095</v>
      </c>
      <c r="AC63" s="1974"/>
      <c r="AD63" s="2"/>
      <c r="AE63" s="1983" t="s">
        <v>233</v>
      </c>
      <c r="AF63" s="1984"/>
      <c r="AG63" s="2"/>
      <c r="AH63" s="1983" t="s">
        <v>1096</v>
      </c>
      <c r="AI63" s="1984"/>
      <c r="AJ63" s="2"/>
      <c r="AK63" s="1951" t="s">
        <v>6</v>
      </c>
      <c r="AL63" s="1952"/>
      <c r="AM63" s="2"/>
      <c r="AN63" s="1951" t="s">
        <v>1097</v>
      </c>
      <c r="AO63" s="1952"/>
      <c r="AP63" s="2"/>
      <c r="AQ63" s="2"/>
      <c r="AR63" s="2"/>
      <c r="AS63" s="2"/>
      <c r="AT63" s="2"/>
      <c r="AU63" s="2"/>
      <c r="AV63" s="2"/>
      <c r="AW63" s="2"/>
      <c r="AX63" s="2"/>
      <c r="AY63" s="2"/>
      <c r="AZ63" s="2"/>
      <c r="BA63" s="2"/>
      <c r="BB63" s="2"/>
      <c r="BC63" s="1971" t="s">
        <v>237</v>
      </c>
      <c r="BD63" s="1972"/>
      <c r="BE63" s="2"/>
      <c r="BF63" s="1973" t="s">
        <v>1098</v>
      </c>
      <c r="BG63" s="1974"/>
      <c r="BH63" s="2"/>
      <c r="BI63" s="1976" t="s">
        <v>1051</v>
      </c>
      <c r="BJ63" s="1985"/>
      <c r="BK63" s="2"/>
      <c r="BL63" s="1977" t="s">
        <v>1052</v>
      </c>
      <c r="BM63" s="1978"/>
      <c r="BN63" s="2"/>
      <c r="BO63" s="1979" t="s">
        <v>1099</v>
      </c>
      <c r="BP63" s="1980"/>
      <c r="BQ63" s="2"/>
      <c r="BR63" s="1988" t="s">
        <v>1100</v>
      </c>
      <c r="BS63" s="1989"/>
      <c r="BT63" s="2"/>
      <c r="BU63" s="1990" t="s">
        <v>1101</v>
      </c>
      <c r="BV63" s="1991"/>
      <c r="BW63" s="2"/>
      <c r="BX63" s="1990" t="s">
        <v>1102</v>
      </c>
      <c r="BY63" s="1991"/>
      <c r="BZ63" s="2"/>
      <c r="CA63" s="2"/>
      <c r="CB63" s="2"/>
      <c r="CC63" s="2"/>
      <c r="CD63" s="2"/>
      <c r="CE63" s="2"/>
      <c r="CF63" s="2"/>
      <c r="CG63" s="2"/>
      <c r="CH63" s="2"/>
      <c r="CI63" s="2"/>
      <c r="CJ63" s="2"/>
      <c r="CK63" s="2"/>
      <c r="CL63" s="2"/>
      <c r="CM63" s="2"/>
      <c r="CN63" s="2"/>
      <c r="CO63" s="2"/>
      <c r="CP63" s="2"/>
      <c r="CQ63" s="2"/>
      <c r="CR63" s="2"/>
      <c r="CS63" s="2"/>
      <c r="CT63" s="2"/>
      <c r="CU63" s="2"/>
      <c r="CV63" s="2"/>
      <c r="CW63" s="2"/>
      <c r="CX63" s="2"/>
      <c r="CY63" s="6">
        <v>1</v>
      </c>
    </row>
    <row r="64" spans="1:103" s="268" customFormat="1" ht="18.75" customHeight="1">
      <c r="A64" s="2"/>
      <c r="B64" s="2071"/>
      <c r="C64" s="2071"/>
      <c r="D64" s="2071"/>
      <c r="E64" s="2071"/>
      <c r="F64" s="2071"/>
      <c r="G64" s="2071"/>
      <c r="H64" s="2071"/>
      <c r="I64" s="2071"/>
      <c r="J64" s="2071"/>
      <c r="K64" s="2"/>
      <c r="L64" s="2"/>
      <c r="M64" s="2"/>
      <c r="N64" s="2"/>
      <c r="O64" s="2"/>
      <c r="P64" s="2"/>
      <c r="Q64" s="2"/>
      <c r="R64" s="720"/>
      <c r="S64" s="2"/>
      <c r="T64" s="2"/>
      <c r="U64" s="2"/>
      <c r="V64" s="2"/>
      <c r="W64" s="2"/>
      <c r="X64" s="2"/>
      <c r="Y64" s="1973"/>
      <c r="Z64" s="1974"/>
      <c r="AA64" s="2"/>
      <c r="AB64" s="1973"/>
      <c r="AC64" s="1974"/>
      <c r="AD64" s="2"/>
      <c r="AE64" s="1983"/>
      <c r="AF64" s="1984"/>
      <c r="AG64" s="2"/>
      <c r="AH64" s="1983"/>
      <c r="AI64" s="1984"/>
      <c r="AJ64" s="2"/>
      <c r="AK64" s="1951"/>
      <c r="AL64" s="1952"/>
      <c r="AM64" s="2"/>
      <c r="AN64" s="1951"/>
      <c r="AO64" s="1952"/>
      <c r="AP64" s="2"/>
      <c r="AQ64" s="2"/>
      <c r="AR64" s="2"/>
      <c r="AS64" s="2"/>
      <c r="AT64" s="2"/>
      <c r="AU64" s="2"/>
      <c r="AV64" s="2"/>
      <c r="AW64" s="2"/>
      <c r="AX64" s="2"/>
      <c r="AY64" s="2"/>
      <c r="AZ64" s="2"/>
      <c r="BA64" s="2"/>
      <c r="BB64" s="2"/>
      <c r="BC64" s="1971"/>
      <c r="BD64" s="1972"/>
      <c r="BE64" s="2"/>
      <c r="BF64" s="1973"/>
      <c r="BG64" s="1974"/>
      <c r="BH64" s="2"/>
      <c r="BI64" s="1976"/>
      <c r="BJ64" s="1985"/>
      <c r="BK64" s="2"/>
      <c r="BL64" s="1977"/>
      <c r="BM64" s="1978"/>
      <c r="BN64" s="2"/>
      <c r="BO64" s="1979"/>
      <c r="BP64" s="1980"/>
      <c r="BQ64" s="2"/>
      <c r="BR64" s="1988"/>
      <c r="BS64" s="1989"/>
      <c r="BT64" s="2"/>
      <c r="BU64" s="1990"/>
      <c r="BV64" s="1991"/>
      <c r="BW64" s="2"/>
      <c r="BX64" s="1990"/>
      <c r="BY64" s="1991"/>
      <c r="BZ64" s="2"/>
      <c r="CA64" s="2"/>
      <c r="CB64" s="2"/>
      <c r="CC64" s="2"/>
      <c r="CD64" s="2"/>
      <c r="CE64" s="2"/>
      <c r="CF64" s="2"/>
      <c r="CG64" s="2"/>
      <c r="CH64" s="2"/>
      <c r="CI64" s="2"/>
      <c r="CJ64" s="2"/>
      <c r="CK64" s="2"/>
      <c r="CL64" s="2"/>
      <c r="CM64" s="2"/>
      <c r="CN64" s="2"/>
      <c r="CO64" s="2"/>
      <c r="CP64" s="2"/>
      <c r="CQ64" s="2"/>
      <c r="CR64" s="2"/>
      <c r="CS64" s="2"/>
      <c r="CT64" s="2"/>
      <c r="CU64" s="2"/>
      <c r="CV64" s="2"/>
      <c r="CW64" s="2"/>
      <c r="CX64" s="2"/>
      <c r="CY64" s="6">
        <v>1</v>
      </c>
    </row>
    <row r="65" spans="1:103" s="268" customFormat="1" ht="18.75" customHeight="1">
      <c r="A65" s="2"/>
      <c r="B65" s="2071"/>
      <c r="C65" s="2071"/>
      <c r="D65" s="2071"/>
      <c r="E65" s="2071"/>
      <c r="F65" s="2071"/>
      <c r="G65" s="2071"/>
      <c r="H65" s="2071"/>
      <c r="I65" s="2071"/>
      <c r="J65" s="2071"/>
      <c r="K65" s="2"/>
      <c r="L65" s="2"/>
      <c r="M65" s="2"/>
      <c r="N65" s="2"/>
      <c r="O65" s="2"/>
      <c r="P65" s="2"/>
      <c r="Q65" s="2"/>
      <c r="R65" s="720"/>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c r="BP65" s="2"/>
      <c r="BQ65" s="2"/>
      <c r="BR65" s="2"/>
      <c r="BS65" s="2"/>
      <c r="BT65" s="2"/>
      <c r="BU65" s="2"/>
      <c r="BV65" s="2"/>
      <c r="BW65" s="2"/>
      <c r="BX65" s="2"/>
      <c r="BY65" s="2"/>
      <c r="BZ65" s="2"/>
      <c r="CA65" s="2"/>
      <c r="CB65" s="2"/>
      <c r="CC65" s="2"/>
      <c r="CD65" s="2"/>
      <c r="CE65" s="2"/>
      <c r="CF65" s="2"/>
      <c r="CG65" s="2"/>
      <c r="CH65" s="2"/>
      <c r="CI65" s="2"/>
      <c r="CJ65" s="2"/>
      <c r="CK65" s="2"/>
      <c r="CL65" s="2"/>
      <c r="CM65" s="2"/>
      <c r="CN65" s="2"/>
      <c r="CO65" s="2"/>
      <c r="CP65" s="2"/>
      <c r="CQ65" s="2"/>
      <c r="CR65" s="2"/>
      <c r="CS65" s="2"/>
      <c r="CT65" s="2"/>
      <c r="CU65" s="2"/>
      <c r="CV65" s="2"/>
      <c r="CW65" s="2"/>
      <c r="CX65" s="2"/>
      <c r="CY65" s="6">
        <v>1</v>
      </c>
    </row>
    <row r="66" spans="1:103" s="268" customFormat="1" ht="18.75" customHeight="1">
      <c r="A66" s="2"/>
      <c r="B66" s="2071"/>
      <c r="C66" s="2071"/>
      <c r="D66" s="2071"/>
      <c r="E66" s="2071"/>
      <c r="F66" s="2071"/>
      <c r="G66" s="2071"/>
      <c r="H66" s="2071"/>
      <c r="I66" s="2071"/>
      <c r="J66" s="2071"/>
      <c r="K66" s="2"/>
      <c r="L66" s="2"/>
      <c r="M66" s="2"/>
      <c r="N66" s="2"/>
      <c r="O66" s="2"/>
      <c r="P66" s="2"/>
      <c r="Q66" s="2"/>
      <c r="R66" s="720"/>
      <c r="S66" s="2"/>
      <c r="T66" s="2"/>
      <c r="U66" s="2"/>
      <c r="V66" s="2"/>
      <c r="W66" s="2"/>
      <c r="X66" s="2"/>
      <c r="Y66" s="2069" t="s">
        <v>223</v>
      </c>
      <c r="Z66" s="2070"/>
      <c r="AA66" s="2"/>
      <c r="AB66" s="2069" t="s">
        <v>1103</v>
      </c>
      <c r="AC66" s="2070"/>
      <c r="AD66" s="2"/>
      <c r="AE66" s="1983" t="s">
        <v>222</v>
      </c>
      <c r="AF66" s="1984"/>
      <c r="AG66" s="2"/>
      <c r="AH66" s="1983" t="s">
        <v>1104</v>
      </c>
      <c r="AI66" s="1984"/>
      <c r="AJ66" s="2"/>
      <c r="AK66" s="2"/>
      <c r="AL66" s="2"/>
      <c r="AM66" s="2"/>
      <c r="AN66" s="2"/>
      <c r="AO66" s="2"/>
      <c r="AP66" s="2"/>
      <c r="AQ66" s="2"/>
      <c r="AR66" s="2"/>
      <c r="AS66" s="2"/>
      <c r="AT66" s="2"/>
      <c r="AU66" s="2"/>
      <c r="AV66" s="2"/>
      <c r="AW66" s="2"/>
      <c r="AX66" s="2"/>
      <c r="AY66" s="2"/>
      <c r="AZ66" s="2"/>
      <c r="BA66" s="2"/>
      <c r="BB66" s="2"/>
      <c r="BC66" s="1971" t="s">
        <v>138</v>
      </c>
      <c r="BD66" s="1972"/>
      <c r="BE66" s="2"/>
      <c r="BF66" s="1973" t="s">
        <v>1105</v>
      </c>
      <c r="BG66" s="1974"/>
      <c r="BH66" s="2"/>
      <c r="BI66" s="1976" t="s">
        <v>1106</v>
      </c>
      <c r="BJ66" s="1985"/>
      <c r="BK66" s="2"/>
      <c r="BL66" s="1977" t="s">
        <v>1107</v>
      </c>
      <c r="BM66" s="1978"/>
      <c r="BN66" s="2"/>
      <c r="BO66" s="1979" t="s">
        <v>1108</v>
      </c>
      <c r="BP66" s="1980"/>
      <c r="BQ66" s="2"/>
      <c r="BR66" s="1988" t="s">
        <v>1109</v>
      </c>
      <c r="BS66" s="1989"/>
      <c r="BT66" s="2"/>
      <c r="BU66" s="1990" t="s">
        <v>1110</v>
      </c>
      <c r="BV66" s="1991"/>
      <c r="BW66" s="2"/>
      <c r="BX66" s="1990" t="s">
        <v>1111</v>
      </c>
      <c r="BY66" s="1991"/>
      <c r="BZ66" s="2"/>
      <c r="CA66" s="2"/>
      <c r="CB66" s="2"/>
      <c r="CC66" s="2"/>
      <c r="CD66" s="2"/>
      <c r="CE66" s="2"/>
      <c r="CF66" s="2"/>
      <c r="CG66" s="2"/>
      <c r="CH66" s="2"/>
      <c r="CI66" s="2"/>
      <c r="CJ66" s="2"/>
      <c r="CK66" s="2"/>
      <c r="CL66" s="2"/>
      <c r="CM66" s="2"/>
      <c r="CN66" s="2"/>
      <c r="CO66" s="2"/>
      <c r="CP66" s="2"/>
      <c r="CQ66" s="2"/>
      <c r="CR66" s="2"/>
      <c r="CS66" s="2"/>
      <c r="CT66" s="2"/>
      <c r="CU66" s="2"/>
      <c r="CV66" s="2"/>
      <c r="CW66" s="2"/>
      <c r="CX66" s="2"/>
      <c r="CY66" s="6">
        <v>1</v>
      </c>
    </row>
    <row r="67" spans="1:103" s="268" customFormat="1" ht="18.75" customHeight="1">
      <c r="A67" s="2"/>
      <c r="B67" s="2"/>
      <c r="C67" s="2"/>
      <c r="D67" s="2"/>
      <c r="E67" s="2"/>
      <c r="F67" s="2"/>
      <c r="G67" s="2"/>
      <c r="H67" s="2"/>
      <c r="I67" s="2"/>
      <c r="J67" s="2"/>
      <c r="K67" s="2"/>
      <c r="L67" s="2"/>
      <c r="M67" s="2"/>
      <c r="N67" s="2"/>
      <c r="O67" s="2"/>
      <c r="P67" s="2"/>
      <c r="Q67" s="2"/>
      <c r="R67" s="720"/>
      <c r="S67" s="2"/>
      <c r="T67" s="2"/>
      <c r="U67" s="2"/>
      <c r="V67" s="2"/>
      <c r="W67" s="2"/>
      <c r="X67" s="2"/>
      <c r="Y67" s="2069"/>
      <c r="Z67" s="2070"/>
      <c r="AA67" s="2"/>
      <c r="AB67" s="2069"/>
      <c r="AC67" s="2070"/>
      <c r="AD67" s="2"/>
      <c r="AE67" s="1983"/>
      <c r="AF67" s="1984"/>
      <c r="AG67" s="2"/>
      <c r="AH67" s="1983"/>
      <c r="AI67" s="1984"/>
      <c r="AJ67" s="2"/>
      <c r="AK67" s="2"/>
      <c r="AL67" s="2"/>
      <c r="AM67" s="2"/>
      <c r="AN67" s="2"/>
      <c r="AO67" s="2"/>
      <c r="AP67" s="2"/>
      <c r="AQ67" s="2"/>
      <c r="AR67" s="2"/>
      <c r="AS67" s="2"/>
      <c r="AT67" s="2"/>
      <c r="AU67" s="2"/>
      <c r="AV67" s="2"/>
      <c r="AW67" s="2"/>
      <c r="AX67" s="2"/>
      <c r="AY67" s="2"/>
      <c r="AZ67" s="2"/>
      <c r="BA67" s="2"/>
      <c r="BB67" s="2"/>
      <c r="BC67" s="1971"/>
      <c r="BD67" s="1972"/>
      <c r="BE67" s="2"/>
      <c r="BF67" s="1973"/>
      <c r="BG67" s="1974"/>
      <c r="BH67" s="2"/>
      <c r="BI67" s="1976"/>
      <c r="BJ67" s="1985"/>
      <c r="BK67" s="2"/>
      <c r="BL67" s="1977"/>
      <c r="BM67" s="1978"/>
      <c r="BN67" s="2"/>
      <c r="BO67" s="1979"/>
      <c r="BP67" s="1980"/>
      <c r="BQ67" s="2"/>
      <c r="BR67" s="1988"/>
      <c r="BS67" s="1989"/>
      <c r="BT67" s="2"/>
      <c r="BU67" s="1990"/>
      <c r="BV67" s="1991"/>
      <c r="BW67" s="2"/>
      <c r="BX67" s="1990"/>
      <c r="BY67" s="1991"/>
      <c r="BZ67" s="2"/>
      <c r="CA67" s="2"/>
      <c r="CB67" s="2"/>
      <c r="CC67" s="2"/>
      <c r="CD67" s="2"/>
      <c r="CE67" s="2"/>
      <c r="CF67" s="2"/>
      <c r="CG67" s="2"/>
      <c r="CH67" s="2"/>
      <c r="CI67" s="2"/>
      <c r="CJ67" s="2"/>
      <c r="CK67" s="2"/>
      <c r="CL67" s="2"/>
      <c r="CM67" s="2"/>
      <c r="CN67" s="2"/>
      <c r="CO67" s="2"/>
      <c r="CP67" s="2"/>
      <c r="CQ67" s="2"/>
      <c r="CR67" s="2"/>
      <c r="CS67" s="2"/>
      <c r="CT67" s="2"/>
      <c r="CU67" s="2"/>
      <c r="CV67" s="2"/>
      <c r="CW67" s="2"/>
      <c r="CX67" s="2"/>
      <c r="CY67" s="6">
        <v>1</v>
      </c>
    </row>
    <row r="68" spans="1:103" s="268" customFormat="1" ht="18.75" customHeight="1">
      <c r="A68" s="2"/>
      <c r="B68" s="341" t="s">
        <v>1198</v>
      </c>
      <c r="C68" s="26"/>
      <c r="D68" s="26"/>
      <c r="E68" s="26"/>
      <c r="F68" s="26"/>
      <c r="G68" s="26"/>
      <c r="H68" s="26"/>
      <c r="I68" s="26"/>
      <c r="J68" s="26"/>
      <c r="K68" s="2"/>
      <c r="L68" s="2"/>
      <c r="M68" s="2"/>
      <c r="N68" s="2"/>
      <c r="O68" s="2"/>
      <c r="P68" s="2"/>
      <c r="Q68" s="2"/>
      <c r="R68" s="720"/>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c r="AW68" s="2"/>
      <c r="AX68" s="2"/>
      <c r="AY68" s="2"/>
      <c r="AZ68" s="2"/>
      <c r="BA68" s="2"/>
      <c r="BB68" s="2"/>
      <c r="BC68" s="2"/>
      <c r="BD68" s="2"/>
      <c r="BE68" s="2"/>
      <c r="BF68" s="2"/>
      <c r="BG68" s="2"/>
      <c r="BH68" s="2"/>
      <c r="BI68" s="2"/>
      <c r="BJ68" s="2"/>
      <c r="BK68" s="2"/>
      <c r="BL68" s="2"/>
      <c r="BM68" s="2"/>
      <c r="BN68" s="2"/>
      <c r="BO68" s="2"/>
      <c r="BP68" s="2"/>
      <c r="BQ68" s="2"/>
      <c r="BR68" s="2"/>
      <c r="BS68" s="2"/>
      <c r="BT68" s="2"/>
      <c r="BU68" s="2"/>
      <c r="BV68" s="2"/>
      <c r="BW68" s="2"/>
      <c r="BX68" s="2"/>
      <c r="BY68" s="2"/>
      <c r="BZ68" s="2"/>
      <c r="CA68" s="2"/>
      <c r="CB68" s="2"/>
      <c r="CC68" s="2"/>
      <c r="CD68" s="2"/>
      <c r="CE68" s="2"/>
      <c r="CF68" s="2"/>
      <c r="CG68" s="2"/>
      <c r="CH68" s="2"/>
      <c r="CI68" s="2"/>
      <c r="CJ68" s="2"/>
      <c r="CK68" s="2"/>
      <c r="CL68" s="2"/>
      <c r="CM68" s="2"/>
      <c r="CN68" s="2"/>
      <c r="CO68" s="2"/>
      <c r="CP68" s="2"/>
      <c r="CQ68" s="2"/>
      <c r="CR68" s="2"/>
      <c r="CS68" s="2"/>
      <c r="CT68" s="2"/>
      <c r="CU68" s="2"/>
      <c r="CV68" s="2"/>
      <c r="CW68" s="2"/>
      <c r="CX68" s="2"/>
      <c r="CY68" s="6">
        <v>1</v>
      </c>
    </row>
    <row r="69" spans="1:103" s="268" customFormat="1" ht="18.75" customHeight="1">
      <c r="A69" s="2"/>
      <c r="B69" s="26"/>
      <c r="C69" s="559" t="s">
        <v>1184</v>
      </c>
      <c r="D69" s="966">
        <f>LEN(B70)</f>
        <v>151</v>
      </c>
      <c r="E69" s="26"/>
      <c r="F69" s="26"/>
      <c r="G69" s="26"/>
      <c r="H69" s="26"/>
      <c r="I69" s="26"/>
      <c r="J69" s="26"/>
      <c r="K69" s="2"/>
      <c r="L69" s="2"/>
      <c r="M69" s="2"/>
      <c r="N69" s="2"/>
      <c r="O69" s="2"/>
      <c r="P69" s="2"/>
      <c r="Q69" s="2"/>
      <c r="R69" s="720"/>
      <c r="S69" s="2"/>
      <c r="T69" s="2"/>
      <c r="U69" s="2"/>
      <c r="V69" s="2"/>
      <c r="W69" s="2"/>
      <c r="X69" s="2"/>
      <c r="Y69" s="1981" t="s">
        <v>218</v>
      </c>
      <c r="Z69" s="1982"/>
      <c r="AA69" s="2"/>
      <c r="AB69" s="1981" t="s">
        <v>1112</v>
      </c>
      <c r="AC69" s="1982"/>
      <c r="AD69" s="2"/>
      <c r="AE69" s="1983" t="s">
        <v>217</v>
      </c>
      <c r="AF69" s="1984"/>
      <c r="AG69" s="2"/>
      <c r="AH69" s="1983" t="s">
        <v>1113</v>
      </c>
      <c r="AI69" s="1984"/>
      <c r="AJ69" s="2"/>
      <c r="AK69" s="2"/>
      <c r="AL69" s="2"/>
      <c r="AM69" s="2"/>
      <c r="AN69" s="2"/>
      <c r="AO69" s="2"/>
      <c r="AP69" s="2"/>
      <c r="AQ69" s="2"/>
      <c r="AR69" s="2"/>
      <c r="AS69" s="2"/>
      <c r="AT69" s="2"/>
      <c r="AU69" s="2"/>
      <c r="AV69" s="2"/>
      <c r="AW69" s="2"/>
      <c r="AX69" s="2"/>
      <c r="AY69" s="2"/>
      <c r="AZ69" s="2"/>
      <c r="BA69" s="2"/>
      <c r="BB69" s="2"/>
      <c r="BC69" s="1971" t="s">
        <v>221</v>
      </c>
      <c r="BD69" s="1972"/>
      <c r="BE69" s="2"/>
      <c r="BF69" s="1973" t="s">
        <v>1114</v>
      </c>
      <c r="BG69" s="1974"/>
      <c r="BH69" s="2"/>
      <c r="BI69" s="1976" t="s">
        <v>1066</v>
      </c>
      <c r="BJ69" s="1985"/>
      <c r="BK69" s="2"/>
      <c r="BL69" s="1977" t="s">
        <v>1067</v>
      </c>
      <c r="BM69" s="1978"/>
      <c r="BN69" s="2"/>
      <c r="BO69" s="1979" t="s">
        <v>1115</v>
      </c>
      <c r="BP69" s="1980"/>
      <c r="BQ69" s="2"/>
      <c r="BR69" s="1988" t="s">
        <v>1116</v>
      </c>
      <c r="BS69" s="1989"/>
      <c r="BT69" s="2"/>
      <c r="BU69" s="1990" t="s">
        <v>1117</v>
      </c>
      <c r="BV69" s="1991"/>
      <c r="BW69" s="2"/>
      <c r="BX69" s="1990" t="s">
        <v>1118</v>
      </c>
      <c r="BY69" s="1991"/>
      <c r="BZ69" s="2"/>
      <c r="CA69" s="2"/>
      <c r="CB69" s="2"/>
      <c r="CC69" s="2"/>
      <c r="CD69" s="2"/>
      <c r="CE69" s="2"/>
      <c r="CF69" s="2"/>
      <c r="CG69" s="2"/>
      <c r="CH69" s="2"/>
      <c r="CI69" s="2"/>
      <c r="CJ69" s="2"/>
      <c r="CK69" s="2"/>
      <c r="CL69" s="2"/>
      <c r="CM69" s="2"/>
      <c r="CN69" s="2"/>
      <c r="CO69" s="2"/>
      <c r="CP69" s="2"/>
      <c r="CQ69" s="2"/>
      <c r="CR69" s="2"/>
      <c r="CS69" s="2"/>
      <c r="CT69" s="2"/>
      <c r="CU69" s="2"/>
      <c r="CV69" s="2"/>
      <c r="CW69" s="2"/>
      <c r="CX69" s="2"/>
      <c r="CY69" s="6">
        <v>1</v>
      </c>
    </row>
    <row r="70" spans="1:103" s="268" customFormat="1" ht="18.75" customHeight="1">
      <c r="A70" s="2"/>
      <c r="B70" s="2081" t="s">
        <v>1203</v>
      </c>
      <c r="C70" s="2081"/>
      <c r="D70" s="2081"/>
      <c r="E70" s="2081"/>
      <c r="F70" s="2081"/>
      <c r="G70" s="2081"/>
      <c r="H70" s="2081"/>
      <c r="I70" s="2081"/>
      <c r="J70" s="2081"/>
      <c r="K70" s="2"/>
      <c r="L70" s="2"/>
      <c r="M70" s="2"/>
      <c r="N70" s="2"/>
      <c r="O70" s="2"/>
      <c r="P70" s="2"/>
      <c r="Q70" s="2"/>
      <c r="R70" s="8"/>
      <c r="S70" s="2"/>
      <c r="T70" s="2"/>
      <c r="U70" s="2"/>
      <c r="V70" s="2"/>
      <c r="W70" s="2"/>
      <c r="X70" s="2"/>
      <c r="Y70" s="1981"/>
      <c r="Z70" s="1982"/>
      <c r="AA70" s="2"/>
      <c r="AB70" s="1981"/>
      <c r="AC70" s="1982"/>
      <c r="AD70" s="2"/>
      <c r="AE70" s="1983"/>
      <c r="AF70" s="1984"/>
      <c r="AG70" s="2"/>
      <c r="AH70" s="1983"/>
      <c r="AI70" s="1984"/>
      <c r="AJ70" s="2"/>
      <c r="AK70" s="2"/>
      <c r="AL70" s="2"/>
      <c r="AM70" s="2"/>
      <c r="AN70" s="2"/>
      <c r="AO70" s="2"/>
      <c r="AP70" s="2"/>
      <c r="AQ70" s="2"/>
      <c r="AR70" s="2"/>
      <c r="AS70" s="2"/>
      <c r="AT70" s="2"/>
      <c r="AU70" s="2"/>
      <c r="AV70" s="2"/>
      <c r="AW70" s="2"/>
      <c r="AX70" s="2"/>
      <c r="AY70" s="2"/>
      <c r="AZ70" s="2"/>
      <c r="BA70" s="2"/>
      <c r="BB70" s="2"/>
      <c r="BC70" s="1971"/>
      <c r="BD70" s="1972"/>
      <c r="BE70" s="2"/>
      <c r="BF70" s="1973"/>
      <c r="BG70" s="1974"/>
      <c r="BH70" s="2"/>
      <c r="BI70" s="1976"/>
      <c r="BJ70" s="1985"/>
      <c r="BK70" s="2"/>
      <c r="BL70" s="1977"/>
      <c r="BM70" s="1978"/>
      <c r="BN70" s="2"/>
      <c r="BO70" s="1979"/>
      <c r="BP70" s="1980"/>
      <c r="BQ70" s="2"/>
      <c r="BR70" s="1988"/>
      <c r="BS70" s="1989"/>
      <c r="BT70" s="2"/>
      <c r="BU70" s="1990"/>
      <c r="BV70" s="1991"/>
      <c r="BW70" s="2"/>
      <c r="BX70" s="1990"/>
      <c r="BY70" s="1991"/>
      <c r="BZ70" s="2"/>
      <c r="CA70" s="2"/>
      <c r="CB70" s="2"/>
      <c r="CC70" s="2"/>
      <c r="CD70" s="2"/>
      <c r="CE70" s="2"/>
      <c r="CF70" s="2"/>
      <c r="CG70" s="2"/>
      <c r="CH70" s="2"/>
      <c r="CI70" s="2"/>
      <c r="CJ70" s="2"/>
      <c r="CK70" s="2"/>
      <c r="CL70" s="2"/>
      <c r="CM70" s="2"/>
      <c r="CN70" s="2"/>
      <c r="CO70" s="2"/>
      <c r="CP70" s="2"/>
      <c r="CQ70" s="2"/>
      <c r="CR70" s="2"/>
      <c r="CS70" s="2"/>
      <c r="CT70" s="2"/>
      <c r="CU70" s="2"/>
      <c r="CV70" s="2"/>
      <c r="CW70" s="2"/>
      <c r="CX70" s="2"/>
      <c r="CY70" s="6">
        <v>1</v>
      </c>
    </row>
    <row r="71" spans="1:103" s="268" customFormat="1" ht="18.75" customHeight="1">
      <c r="A71" s="2"/>
      <c r="B71" s="2081"/>
      <c r="C71" s="2081"/>
      <c r="D71" s="2081"/>
      <c r="E71" s="2081"/>
      <c r="F71" s="2081"/>
      <c r="G71" s="2081"/>
      <c r="H71" s="2081"/>
      <c r="I71" s="2081"/>
      <c r="J71" s="2081"/>
      <c r="K71" s="2"/>
      <c r="L71" s="2"/>
      <c r="M71" s="2"/>
      <c r="N71" s="2"/>
      <c r="O71" s="2"/>
      <c r="P71" s="2"/>
      <c r="Q71" s="2"/>
      <c r="R71" s="8"/>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c r="BM71" s="2"/>
      <c r="BN71" s="2"/>
      <c r="BO71" s="2"/>
      <c r="BP71" s="2"/>
      <c r="BQ71" s="2"/>
      <c r="BR71" s="2"/>
      <c r="BS71" s="2"/>
      <c r="BT71" s="2"/>
      <c r="BU71" s="2"/>
      <c r="BV71" s="2"/>
      <c r="BW71" s="2"/>
      <c r="BX71" s="2"/>
      <c r="BY71" s="2"/>
      <c r="BZ71" s="2"/>
      <c r="CA71" s="2"/>
      <c r="CB71" s="2"/>
      <c r="CC71" s="2"/>
      <c r="CD71" s="2"/>
      <c r="CE71" s="2"/>
      <c r="CF71" s="2"/>
      <c r="CG71" s="2"/>
      <c r="CH71" s="2"/>
      <c r="CI71" s="2"/>
      <c r="CJ71" s="2"/>
      <c r="CK71" s="2"/>
      <c r="CL71" s="2"/>
      <c r="CM71" s="2"/>
      <c r="CN71" s="2"/>
      <c r="CO71" s="2"/>
      <c r="CP71" s="2"/>
      <c r="CQ71" s="2"/>
      <c r="CR71" s="2"/>
      <c r="CS71" s="2"/>
      <c r="CT71" s="2"/>
      <c r="CU71" s="2"/>
      <c r="CV71" s="2"/>
      <c r="CW71" s="2"/>
      <c r="CX71" s="2"/>
      <c r="CY71" s="6">
        <v>1</v>
      </c>
    </row>
    <row r="72" spans="1:103" s="268" customFormat="1" ht="18.75" customHeight="1">
      <c r="A72" s="2"/>
      <c r="B72" s="2081"/>
      <c r="C72" s="2081"/>
      <c r="D72" s="2081"/>
      <c r="E72" s="2081"/>
      <c r="F72" s="2081"/>
      <c r="G72" s="2081"/>
      <c r="H72" s="2081"/>
      <c r="I72" s="2081"/>
      <c r="J72" s="2081"/>
      <c r="K72" s="2"/>
      <c r="L72" s="2"/>
      <c r="M72" s="2"/>
      <c r="N72" s="2"/>
      <c r="O72" s="2"/>
      <c r="P72" s="2"/>
      <c r="Q72" s="2"/>
      <c r="R72" s="8"/>
      <c r="S72" s="2"/>
      <c r="T72" s="2"/>
      <c r="U72" s="2"/>
      <c r="V72" s="2"/>
      <c r="W72" s="2"/>
      <c r="X72" s="2"/>
      <c r="Y72" s="1981" t="s">
        <v>207</v>
      </c>
      <c r="Z72" s="1982"/>
      <c r="AA72" s="2"/>
      <c r="AB72" s="1981" t="s">
        <v>1088</v>
      </c>
      <c r="AC72" s="1982"/>
      <c r="AD72" s="2"/>
      <c r="AE72" s="1983" t="s">
        <v>206</v>
      </c>
      <c r="AF72" s="1984"/>
      <c r="AG72" s="2"/>
      <c r="AH72" s="1983" t="s">
        <v>1119</v>
      </c>
      <c r="AI72" s="1984"/>
      <c r="AJ72" s="2"/>
      <c r="AK72" s="2"/>
      <c r="AL72" s="2"/>
      <c r="AM72" s="2"/>
      <c r="AN72" s="2"/>
      <c r="AO72" s="2"/>
      <c r="AP72" s="2"/>
      <c r="AQ72" s="2"/>
      <c r="AR72" s="2"/>
      <c r="AS72" s="2"/>
      <c r="AT72" s="2"/>
      <c r="AU72" s="2"/>
      <c r="AV72" s="2"/>
      <c r="AW72" s="2"/>
      <c r="AX72" s="2"/>
      <c r="AY72" s="2"/>
      <c r="AZ72" s="2"/>
      <c r="BA72" s="2"/>
      <c r="BB72" s="2"/>
      <c r="BC72" s="1971" t="s">
        <v>216</v>
      </c>
      <c r="BD72" s="1972"/>
      <c r="BE72" s="2"/>
      <c r="BF72" s="1973" t="s">
        <v>1120</v>
      </c>
      <c r="BG72" s="1974"/>
      <c r="BH72" s="2"/>
      <c r="BI72" s="1976" t="s">
        <v>1121</v>
      </c>
      <c r="BJ72" s="1985"/>
      <c r="BK72" s="2"/>
      <c r="BL72" s="1977" t="s">
        <v>1122</v>
      </c>
      <c r="BM72" s="1978"/>
      <c r="BN72" s="2"/>
      <c r="BO72" s="1979" t="s">
        <v>1123</v>
      </c>
      <c r="BP72" s="1980"/>
      <c r="BQ72" s="2"/>
      <c r="BR72" s="1988" t="s">
        <v>1124</v>
      </c>
      <c r="BS72" s="1989"/>
      <c r="BT72" s="2"/>
      <c r="BU72" s="2"/>
      <c r="BV72" s="2"/>
      <c r="BW72" s="2"/>
      <c r="BX72" s="2"/>
      <c r="BY72" s="2"/>
      <c r="BZ72" s="2"/>
      <c r="CA72" s="2"/>
      <c r="CB72" s="2"/>
      <c r="CC72" s="2"/>
      <c r="CD72" s="2"/>
      <c r="CE72" s="2"/>
      <c r="CF72" s="2"/>
      <c r="CG72" s="2"/>
      <c r="CH72" s="2"/>
      <c r="CI72" s="2"/>
      <c r="CJ72" s="2"/>
      <c r="CK72" s="2"/>
      <c r="CL72" s="2"/>
      <c r="CM72" s="2"/>
      <c r="CN72" s="2"/>
      <c r="CO72" s="2"/>
      <c r="CP72" s="2"/>
      <c r="CQ72" s="2"/>
      <c r="CR72" s="2"/>
      <c r="CS72" s="2"/>
      <c r="CT72" s="2"/>
      <c r="CU72" s="2"/>
      <c r="CV72" s="2"/>
      <c r="CW72" s="2"/>
      <c r="CX72" s="2"/>
      <c r="CY72" s="6">
        <v>1</v>
      </c>
    </row>
    <row r="73" spans="1:103" s="268" customFormat="1" ht="18.75" customHeight="1">
      <c r="A73" s="2"/>
      <c r="B73" s="2"/>
      <c r="C73" s="2"/>
      <c r="D73" s="2"/>
      <c r="E73" s="2"/>
      <c r="F73" s="2"/>
      <c r="G73" s="2"/>
      <c r="H73" s="2"/>
      <c r="I73" s="2"/>
      <c r="J73" s="2"/>
      <c r="K73" s="2"/>
      <c r="L73" s="2"/>
      <c r="M73" s="2"/>
      <c r="N73" s="2"/>
      <c r="O73" s="2"/>
      <c r="P73" s="2"/>
      <c r="Q73" s="2"/>
      <c r="R73" s="8"/>
      <c r="S73" s="2"/>
      <c r="T73" s="2"/>
      <c r="U73" s="2"/>
      <c r="V73" s="2"/>
      <c r="W73" s="2"/>
      <c r="X73" s="2"/>
      <c r="Y73" s="1981"/>
      <c r="Z73" s="1982"/>
      <c r="AA73" s="2"/>
      <c r="AB73" s="1981"/>
      <c r="AC73" s="1982"/>
      <c r="AD73" s="2"/>
      <c r="AE73" s="1983"/>
      <c r="AF73" s="1984"/>
      <c r="AG73" s="2"/>
      <c r="AH73" s="1983"/>
      <c r="AI73" s="1984"/>
      <c r="AJ73" s="2"/>
      <c r="AK73" s="2"/>
      <c r="AL73" s="2"/>
      <c r="AM73" s="2"/>
      <c r="AN73" s="2"/>
      <c r="AO73" s="2"/>
      <c r="AP73" s="2"/>
      <c r="AQ73" s="2"/>
      <c r="AR73" s="2"/>
      <c r="AS73" s="2"/>
      <c r="AT73" s="2"/>
      <c r="AU73" s="2"/>
      <c r="AV73" s="2"/>
      <c r="AW73" s="2"/>
      <c r="AX73" s="2"/>
      <c r="AY73" s="2"/>
      <c r="AZ73" s="2"/>
      <c r="BA73" s="2"/>
      <c r="BB73" s="2"/>
      <c r="BC73" s="1971"/>
      <c r="BD73" s="1972"/>
      <c r="BE73" s="2"/>
      <c r="BF73" s="1973"/>
      <c r="BG73" s="1974"/>
      <c r="BH73" s="2"/>
      <c r="BI73" s="1976"/>
      <c r="BJ73" s="1985"/>
      <c r="BK73" s="2"/>
      <c r="BL73" s="1977"/>
      <c r="BM73" s="1978"/>
      <c r="BN73" s="2"/>
      <c r="BO73" s="1979"/>
      <c r="BP73" s="1980"/>
      <c r="BQ73" s="2"/>
      <c r="BR73" s="1988"/>
      <c r="BS73" s="1989"/>
      <c r="BT73" s="2"/>
      <c r="BU73" s="2"/>
      <c r="BV73" s="2"/>
      <c r="BW73" s="2"/>
      <c r="BX73" s="2"/>
      <c r="BY73" s="2"/>
      <c r="BZ73" s="2"/>
      <c r="CA73" s="2"/>
      <c r="CB73" s="2"/>
      <c r="CC73" s="2"/>
      <c r="CD73" s="2"/>
      <c r="CE73" s="2"/>
      <c r="CF73" s="2"/>
      <c r="CG73" s="2"/>
      <c r="CH73" s="2"/>
      <c r="CI73" s="2"/>
      <c r="CJ73" s="2"/>
      <c r="CK73" s="2"/>
      <c r="CL73" s="2"/>
      <c r="CM73" s="2"/>
      <c r="CN73" s="2"/>
      <c r="CO73" s="2"/>
      <c r="CP73" s="2"/>
      <c r="CQ73" s="2"/>
      <c r="CR73" s="2"/>
      <c r="CS73" s="2"/>
      <c r="CT73" s="2"/>
      <c r="CU73" s="2"/>
      <c r="CV73" s="2"/>
      <c r="CW73" s="2"/>
      <c r="CX73" s="2"/>
      <c r="CY73" s="6">
        <v>1</v>
      </c>
    </row>
    <row r="74" spans="1:103" s="268" customFormat="1" ht="18.75" customHeight="1">
      <c r="A74" s="2"/>
      <c r="B74" s="2082" t="s">
        <v>1208</v>
      </c>
      <c r="C74" s="968" t="s">
        <v>1209</v>
      </c>
      <c r="D74" s="969"/>
      <c r="E74" s="2"/>
      <c r="F74" s="2"/>
      <c r="G74" s="2"/>
      <c r="H74" s="2"/>
      <c r="I74" s="2"/>
      <c r="J74" s="2"/>
      <c r="K74" s="2"/>
      <c r="L74" s="2"/>
      <c r="M74" s="2"/>
      <c r="N74" s="2"/>
      <c r="O74" s="2"/>
      <c r="P74" s="2"/>
      <c r="Q74" s="2"/>
      <c r="R74" s="8"/>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c r="BG74" s="2"/>
      <c r="BH74" s="2"/>
      <c r="BI74" s="2"/>
      <c r="BJ74" s="2"/>
      <c r="BK74" s="2"/>
      <c r="BL74" s="2"/>
      <c r="BM74" s="2"/>
      <c r="BN74" s="2"/>
      <c r="BO74" s="2"/>
      <c r="BP74" s="2"/>
      <c r="BQ74" s="2"/>
      <c r="BR74" s="2"/>
      <c r="BS74" s="2"/>
      <c r="BT74" s="2"/>
      <c r="BU74" s="2"/>
      <c r="BV74" s="2"/>
      <c r="BW74" s="2"/>
      <c r="BX74" s="2"/>
      <c r="BY74" s="2"/>
      <c r="BZ74" s="2"/>
      <c r="CA74" s="2"/>
      <c r="CB74" s="2"/>
      <c r="CC74" s="2"/>
      <c r="CD74" s="2"/>
      <c r="CE74" s="2"/>
      <c r="CF74" s="2"/>
      <c r="CG74" s="2"/>
      <c r="CH74" s="2"/>
      <c r="CI74" s="2"/>
      <c r="CJ74" s="2"/>
      <c r="CK74" s="2"/>
      <c r="CL74" s="2"/>
      <c r="CM74" s="2"/>
      <c r="CN74" s="2"/>
      <c r="CO74" s="2"/>
      <c r="CP74" s="2"/>
      <c r="CQ74" s="2"/>
      <c r="CR74" s="2"/>
      <c r="CS74" s="2"/>
      <c r="CT74" s="2"/>
      <c r="CU74" s="2"/>
      <c r="CV74" s="2"/>
      <c r="CW74" s="2"/>
      <c r="CX74" s="2"/>
      <c r="CY74" s="6">
        <v>1</v>
      </c>
    </row>
    <row r="75" spans="1:103" s="268" customFormat="1" ht="18.75" customHeight="1">
      <c r="A75" s="2"/>
      <c r="B75" s="2082"/>
      <c r="C75" s="968" t="s">
        <v>1210</v>
      </c>
      <c r="D75" s="969"/>
      <c r="E75" s="2"/>
      <c r="F75" s="2"/>
      <c r="G75" s="2"/>
      <c r="H75" s="2"/>
      <c r="I75" s="2"/>
      <c r="J75" s="2"/>
      <c r="K75" s="2"/>
      <c r="L75" s="2"/>
      <c r="M75" s="2"/>
      <c r="N75" s="2"/>
      <c r="O75" s="2"/>
      <c r="P75" s="2"/>
      <c r="Q75" s="2"/>
      <c r="R75" s="8"/>
      <c r="S75" s="2"/>
      <c r="T75" s="2"/>
      <c r="U75" s="2"/>
      <c r="V75" s="2"/>
      <c r="W75" s="2"/>
      <c r="X75" s="2"/>
      <c r="Y75" s="1981" t="s">
        <v>197</v>
      </c>
      <c r="Z75" s="1982"/>
      <c r="AA75" s="2"/>
      <c r="AB75" s="1981" t="s">
        <v>930</v>
      </c>
      <c r="AC75" s="1982"/>
      <c r="AD75" s="2"/>
      <c r="AE75" s="1983" t="s">
        <v>196</v>
      </c>
      <c r="AF75" s="1984"/>
      <c r="AG75" s="2"/>
      <c r="AH75" s="1983" t="s">
        <v>1125</v>
      </c>
      <c r="AI75" s="1984"/>
      <c r="AJ75" s="2"/>
      <c r="AK75" s="2"/>
      <c r="AL75" s="2"/>
      <c r="AM75" s="2"/>
      <c r="AN75" s="2"/>
      <c r="AO75" s="2"/>
      <c r="AP75" s="2"/>
      <c r="AQ75" s="2"/>
      <c r="AR75" s="2"/>
      <c r="AS75" s="2"/>
      <c r="AT75" s="2"/>
      <c r="AU75" s="2"/>
      <c r="AV75" s="2"/>
      <c r="AW75" s="2"/>
      <c r="AX75" s="2"/>
      <c r="AY75" s="2"/>
      <c r="AZ75" s="2"/>
      <c r="BA75" s="2"/>
      <c r="BB75" s="2"/>
      <c r="BC75" s="1971" t="s">
        <v>133</v>
      </c>
      <c r="BD75" s="1972"/>
      <c r="BE75" s="2"/>
      <c r="BF75" s="1973" t="s">
        <v>1126</v>
      </c>
      <c r="BG75" s="1974"/>
      <c r="BH75" s="2"/>
      <c r="BI75" s="1976" t="s">
        <v>1076</v>
      </c>
      <c r="BJ75" s="1985"/>
      <c r="BK75" s="2"/>
      <c r="BL75" s="1977" t="s">
        <v>1077</v>
      </c>
      <c r="BM75" s="1978"/>
      <c r="BN75" s="2"/>
      <c r="BO75" s="1979" t="s">
        <v>1127</v>
      </c>
      <c r="BP75" s="1980"/>
      <c r="BQ75" s="2"/>
      <c r="BR75" s="1988" t="s">
        <v>1128</v>
      </c>
      <c r="BS75" s="1989"/>
      <c r="BT75" s="2"/>
      <c r="BU75" s="2"/>
      <c r="BV75" s="2"/>
      <c r="BW75" s="2"/>
      <c r="BX75" s="2"/>
      <c r="BY75" s="2"/>
      <c r="BZ75" s="2"/>
      <c r="CA75" s="2"/>
      <c r="CB75" s="2"/>
      <c r="CC75" s="2"/>
      <c r="CD75" s="2"/>
      <c r="CE75" s="2"/>
      <c r="CF75" s="2"/>
      <c r="CG75" s="2"/>
      <c r="CH75" s="2"/>
      <c r="CI75" s="2"/>
      <c r="CJ75" s="2"/>
      <c r="CK75" s="2"/>
      <c r="CL75" s="2"/>
      <c r="CM75" s="2"/>
      <c r="CN75" s="2"/>
      <c r="CO75" s="2"/>
      <c r="CP75" s="2"/>
      <c r="CQ75" s="2"/>
      <c r="CR75" s="2"/>
      <c r="CS75" s="2"/>
      <c r="CT75" s="2"/>
      <c r="CU75" s="2"/>
      <c r="CV75" s="2"/>
      <c r="CW75" s="2"/>
      <c r="CX75" s="2"/>
      <c r="CY75" s="6">
        <v>1</v>
      </c>
    </row>
    <row r="76" spans="1:103" s="268" customFormat="1" ht="18.75" customHeight="1">
      <c r="A76" s="2"/>
      <c r="B76" s="2082"/>
      <c r="C76" s="968" t="s">
        <v>1215</v>
      </c>
      <c r="D76" s="969"/>
      <c r="E76" s="2"/>
      <c r="F76" s="2"/>
      <c r="G76" s="2"/>
      <c r="H76" s="2"/>
      <c r="I76" s="2"/>
      <c r="J76" s="2"/>
      <c r="K76" s="2"/>
      <c r="L76" s="2"/>
      <c r="M76" s="2"/>
      <c r="N76" s="2"/>
      <c r="O76" s="2"/>
      <c r="P76" s="2"/>
      <c r="Q76" s="2"/>
      <c r="R76" s="8"/>
      <c r="S76" s="2"/>
      <c r="T76" s="2"/>
      <c r="U76" s="2"/>
      <c r="V76" s="2"/>
      <c r="W76" s="2"/>
      <c r="X76" s="2"/>
      <c r="Y76" s="1981"/>
      <c r="Z76" s="1982"/>
      <c r="AA76" s="2"/>
      <c r="AB76" s="1981"/>
      <c r="AC76" s="1982"/>
      <c r="AD76" s="2"/>
      <c r="AE76" s="1983"/>
      <c r="AF76" s="1984"/>
      <c r="AG76" s="2"/>
      <c r="AH76" s="1983"/>
      <c r="AI76" s="1984"/>
      <c r="AJ76" s="2"/>
      <c r="AK76" s="2"/>
      <c r="AL76" s="2"/>
      <c r="AM76" s="2"/>
      <c r="AN76" s="2"/>
      <c r="AO76" s="2"/>
      <c r="AP76" s="2"/>
      <c r="AQ76" s="2"/>
      <c r="AR76" s="2"/>
      <c r="AS76" s="2"/>
      <c r="AT76" s="2"/>
      <c r="AU76" s="2"/>
      <c r="AV76" s="2"/>
      <c r="AW76" s="2"/>
      <c r="AX76" s="2"/>
      <c r="AY76" s="2"/>
      <c r="AZ76" s="2"/>
      <c r="BA76" s="2"/>
      <c r="BB76" s="2"/>
      <c r="BC76" s="1971"/>
      <c r="BD76" s="1972"/>
      <c r="BE76" s="2"/>
      <c r="BF76" s="1973"/>
      <c r="BG76" s="1974"/>
      <c r="BH76" s="2"/>
      <c r="BI76" s="1976"/>
      <c r="BJ76" s="1985"/>
      <c r="BK76" s="2"/>
      <c r="BL76" s="1977"/>
      <c r="BM76" s="1978"/>
      <c r="BN76" s="2"/>
      <c r="BO76" s="1979"/>
      <c r="BP76" s="1980"/>
      <c r="BQ76" s="2"/>
      <c r="BR76" s="1988"/>
      <c r="BS76" s="1989"/>
      <c r="BT76" s="2"/>
      <c r="BU76" s="2"/>
      <c r="BV76" s="2"/>
      <c r="BW76" s="2"/>
      <c r="BX76" s="2"/>
      <c r="BY76" s="2"/>
      <c r="BZ76" s="2"/>
      <c r="CA76" s="2"/>
      <c r="CB76" s="2"/>
      <c r="CC76" s="2"/>
      <c r="CD76" s="2"/>
      <c r="CE76" s="2"/>
      <c r="CF76" s="2"/>
      <c r="CG76" s="2"/>
      <c r="CH76" s="2"/>
      <c r="CI76" s="2"/>
      <c r="CJ76" s="2"/>
      <c r="CK76" s="2"/>
      <c r="CL76" s="2"/>
      <c r="CM76" s="2"/>
      <c r="CN76" s="2"/>
      <c r="CO76" s="2"/>
      <c r="CP76" s="2"/>
      <c r="CQ76" s="2"/>
      <c r="CR76" s="2"/>
      <c r="CS76" s="2"/>
      <c r="CT76" s="2"/>
      <c r="CU76" s="2"/>
      <c r="CV76" s="2"/>
      <c r="CW76" s="2"/>
      <c r="CX76" s="2"/>
      <c r="CY76" s="6">
        <v>1</v>
      </c>
    </row>
    <row r="77" spans="1:103" s="268" customFormat="1" ht="18.75" customHeight="1">
      <c r="A77" s="2"/>
      <c r="B77" s="2082"/>
      <c r="C77" s="968" t="s">
        <v>1216</v>
      </c>
      <c r="D77" s="969"/>
      <c r="E77" s="2"/>
      <c r="F77" s="2"/>
      <c r="G77" s="2"/>
      <c r="H77" s="2"/>
      <c r="I77" s="2"/>
      <c r="J77" s="2"/>
      <c r="K77" s="2"/>
      <c r="L77" s="2"/>
      <c r="M77" s="2"/>
      <c r="N77" s="2"/>
      <c r="O77" s="2"/>
      <c r="P77" s="2"/>
      <c r="Q77" s="2"/>
      <c r="R77" s="8"/>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c r="BG77" s="2"/>
      <c r="BH77" s="2"/>
      <c r="BI77" s="2"/>
      <c r="BJ77" s="2"/>
      <c r="BK77" s="2"/>
      <c r="BL77" s="2"/>
      <c r="BM77" s="2"/>
      <c r="BN77" s="2"/>
      <c r="BO77" s="2"/>
      <c r="BP77" s="2"/>
      <c r="BQ77" s="2"/>
      <c r="BR77" s="2"/>
      <c r="BS77" s="2"/>
      <c r="BT77" s="2"/>
      <c r="BU77" s="2"/>
      <c r="BV77" s="2"/>
      <c r="BW77" s="2"/>
      <c r="BX77" s="2"/>
      <c r="BY77" s="2"/>
      <c r="BZ77" s="2"/>
      <c r="CA77" s="2"/>
      <c r="CB77" s="2"/>
      <c r="CC77" s="2"/>
      <c r="CD77" s="2"/>
      <c r="CE77" s="2"/>
      <c r="CF77" s="2"/>
      <c r="CG77" s="2"/>
      <c r="CH77" s="2"/>
      <c r="CI77" s="2"/>
      <c r="CJ77" s="2"/>
      <c r="CK77" s="2"/>
      <c r="CL77" s="2"/>
      <c r="CM77" s="2"/>
      <c r="CN77" s="2"/>
      <c r="CO77" s="2"/>
      <c r="CP77" s="2"/>
      <c r="CQ77" s="2"/>
      <c r="CR77" s="2"/>
      <c r="CS77" s="2"/>
      <c r="CT77" s="2"/>
      <c r="CU77" s="2"/>
      <c r="CV77" s="2"/>
      <c r="CW77" s="2"/>
      <c r="CX77" s="2"/>
      <c r="CY77" s="6">
        <v>1</v>
      </c>
    </row>
    <row r="78" spans="1:103" s="268" customFormat="1" ht="18.75" customHeight="1">
      <c r="A78" s="2"/>
      <c r="B78" s="2082"/>
      <c r="C78" s="968" t="s">
        <v>1217</v>
      </c>
      <c r="D78" s="969"/>
      <c r="E78" s="2"/>
      <c r="F78" s="2"/>
      <c r="G78" s="2"/>
      <c r="H78" s="2"/>
      <c r="I78" s="2"/>
      <c r="J78" s="2"/>
      <c r="K78" s="2"/>
      <c r="L78" s="2"/>
      <c r="M78" s="2"/>
      <c r="N78" s="2"/>
      <c r="O78" s="2"/>
      <c r="P78" s="2"/>
      <c r="Q78" s="2"/>
      <c r="R78" s="8"/>
      <c r="S78" s="2"/>
      <c r="T78" s="2"/>
      <c r="U78" s="2"/>
      <c r="V78" s="2"/>
      <c r="W78" s="2"/>
      <c r="X78" s="2"/>
      <c r="Y78" s="1981" t="s">
        <v>180</v>
      </c>
      <c r="Z78" s="1982"/>
      <c r="AA78" s="2"/>
      <c r="AB78" s="1981" t="s">
        <v>1129</v>
      </c>
      <c r="AC78" s="1982"/>
      <c r="AD78" s="2"/>
      <c r="AE78" s="1983" t="s">
        <v>179</v>
      </c>
      <c r="AF78" s="1984"/>
      <c r="AG78" s="2"/>
      <c r="AH78" s="1983" t="s">
        <v>1130</v>
      </c>
      <c r="AI78" s="1984"/>
      <c r="AJ78" s="2"/>
      <c r="AK78" s="2"/>
      <c r="AL78" s="2"/>
      <c r="AM78" s="2"/>
      <c r="AN78" s="2"/>
      <c r="AO78" s="2"/>
      <c r="AP78" s="2"/>
      <c r="AQ78" s="2"/>
      <c r="AR78" s="2"/>
      <c r="AS78" s="2"/>
      <c r="AT78" s="2"/>
      <c r="AU78" s="2"/>
      <c r="AV78" s="2"/>
      <c r="AW78" s="2"/>
      <c r="AX78" s="2"/>
      <c r="AY78" s="2"/>
      <c r="AZ78" s="2"/>
      <c r="BA78" s="2"/>
      <c r="BB78" s="2"/>
      <c r="BC78" s="2"/>
      <c r="BD78" s="2"/>
      <c r="BE78" s="2"/>
      <c r="BF78" s="2"/>
      <c r="BG78" s="2"/>
      <c r="BH78" s="2"/>
      <c r="BI78" s="1976" t="s">
        <v>1091</v>
      </c>
      <c r="BJ78" s="1985"/>
      <c r="BK78" s="2"/>
      <c r="BL78" s="1977" t="s">
        <v>1092</v>
      </c>
      <c r="BM78" s="1978"/>
      <c r="BN78" s="2"/>
      <c r="BO78" s="1979" t="s">
        <v>1131</v>
      </c>
      <c r="BP78" s="1980"/>
      <c r="BQ78" s="2"/>
      <c r="BR78" s="1988" t="s">
        <v>1132</v>
      </c>
      <c r="BS78" s="1989"/>
      <c r="BT78" s="2"/>
      <c r="BU78" s="2"/>
      <c r="BV78" s="2"/>
      <c r="BW78" s="2"/>
      <c r="BX78" s="2"/>
      <c r="BY78" s="2"/>
      <c r="BZ78" s="2"/>
      <c r="CA78" s="2"/>
      <c r="CB78" s="2"/>
      <c r="CC78" s="2"/>
      <c r="CD78" s="2"/>
      <c r="CE78" s="2"/>
      <c r="CF78" s="2"/>
      <c r="CG78" s="2"/>
      <c r="CH78" s="2"/>
      <c r="CI78" s="2"/>
      <c r="CJ78" s="2"/>
      <c r="CK78" s="2"/>
      <c r="CL78" s="2"/>
      <c r="CM78" s="2"/>
      <c r="CN78" s="2"/>
      <c r="CO78" s="2"/>
      <c r="CP78" s="2"/>
      <c r="CQ78" s="2"/>
      <c r="CR78" s="2"/>
      <c r="CS78" s="2"/>
      <c r="CT78" s="2"/>
      <c r="CU78" s="2"/>
      <c r="CV78" s="2"/>
      <c r="CW78" s="2"/>
      <c r="CX78" s="2"/>
      <c r="CY78" s="6">
        <v>1</v>
      </c>
    </row>
    <row r="79" spans="1:103" s="268" customFormat="1" ht="18.75" customHeight="1">
      <c r="A79" s="2"/>
      <c r="B79" s="2082"/>
      <c r="C79" s="968" t="s">
        <v>1222</v>
      </c>
      <c r="D79" s="969"/>
      <c r="E79" s="2"/>
      <c r="F79" s="2"/>
      <c r="G79" s="2"/>
      <c r="H79" s="2"/>
      <c r="I79" s="2"/>
      <c r="J79" s="2"/>
      <c r="K79" s="2"/>
      <c r="L79" s="2"/>
      <c r="M79" s="2"/>
      <c r="N79" s="2"/>
      <c r="O79" s="2"/>
      <c r="P79" s="2"/>
      <c r="Q79" s="2"/>
      <c r="R79" s="8"/>
      <c r="S79" s="2"/>
      <c r="T79" s="2"/>
      <c r="U79" s="2"/>
      <c r="V79" s="2"/>
      <c r="W79" s="2"/>
      <c r="X79" s="2"/>
      <c r="Y79" s="1981"/>
      <c r="Z79" s="1982"/>
      <c r="AA79" s="2"/>
      <c r="AB79" s="1981"/>
      <c r="AC79" s="1982"/>
      <c r="AD79" s="2"/>
      <c r="AE79" s="1983"/>
      <c r="AF79" s="1984"/>
      <c r="AG79" s="2"/>
      <c r="AH79" s="1983"/>
      <c r="AI79" s="1984"/>
      <c r="AJ79" s="2"/>
      <c r="AK79" s="2"/>
      <c r="AL79" s="2"/>
      <c r="AM79" s="2"/>
      <c r="AN79" s="2"/>
      <c r="AO79" s="2"/>
      <c r="AP79" s="2"/>
      <c r="AQ79" s="2"/>
      <c r="AR79" s="2"/>
      <c r="AS79" s="2"/>
      <c r="AT79" s="2"/>
      <c r="AU79" s="2"/>
      <c r="AV79" s="2"/>
      <c r="AW79" s="2"/>
      <c r="AX79" s="2"/>
      <c r="AY79" s="2"/>
      <c r="AZ79" s="2"/>
      <c r="BA79" s="2"/>
      <c r="BB79" s="2"/>
      <c r="BC79" s="2"/>
      <c r="BD79" s="2"/>
      <c r="BE79" s="2"/>
      <c r="BF79" s="2"/>
      <c r="BG79" s="2"/>
      <c r="BH79" s="2"/>
      <c r="BI79" s="1976"/>
      <c r="BJ79" s="1985"/>
      <c r="BK79" s="2"/>
      <c r="BL79" s="1977"/>
      <c r="BM79" s="1978"/>
      <c r="BN79" s="2"/>
      <c r="BO79" s="1979"/>
      <c r="BP79" s="1980"/>
      <c r="BQ79" s="2"/>
      <c r="BR79" s="1988"/>
      <c r="BS79" s="1989"/>
      <c r="BT79" s="2"/>
      <c r="BU79" s="2"/>
      <c r="BV79" s="2"/>
      <c r="BW79" s="2"/>
      <c r="BX79" s="2"/>
      <c r="BY79" s="2"/>
      <c r="BZ79" s="2"/>
      <c r="CA79" s="2"/>
      <c r="CB79" s="2"/>
      <c r="CC79" s="2"/>
      <c r="CD79" s="2"/>
      <c r="CE79" s="2"/>
      <c r="CF79" s="2"/>
      <c r="CG79" s="2"/>
      <c r="CH79" s="2"/>
      <c r="CI79" s="2"/>
      <c r="CJ79" s="2"/>
      <c r="CK79" s="2"/>
      <c r="CL79" s="2"/>
      <c r="CM79" s="2"/>
      <c r="CN79" s="2"/>
      <c r="CO79" s="2"/>
      <c r="CP79" s="2"/>
      <c r="CQ79" s="2"/>
      <c r="CR79" s="2"/>
      <c r="CS79" s="2"/>
      <c r="CT79" s="2"/>
      <c r="CU79" s="2"/>
      <c r="CV79" s="2"/>
      <c r="CW79" s="2"/>
      <c r="CX79" s="2"/>
      <c r="CY79" s="6">
        <v>1</v>
      </c>
    </row>
    <row r="80" spans="1:103" s="268" customFormat="1" ht="18.75" customHeight="1">
      <c r="A80" s="2"/>
      <c r="B80" s="2082"/>
      <c r="C80" s="968" t="s">
        <v>1223</v>
      </c>
      <c r="D80" s="969"/>
      <c r="E80" s="2"/>
      <c r="F80" s="2"/>
      <c r="G80" s="2"/>
      <c r="H80" s="2"/>
      <c r="I80" s="2"/>
      <c r="J80" s="2"/>
      <c r="K80" s="2"/>
      <c r="L80" s="2"/>
      <c r="M80" s="2"/>
      <c r="N80" s="2"/>
      <c r="O80" s="2"/>
      <c r="P80" s="2"/>
      <c r="Q80" s="2"/>
      <c r="R80" s="8"/>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c r="BI80" s="2"/>
      <c r="BJ80" s="2"/>
      <c r="BK80" s="2"/>
      <c r="BL80" s="2"/>
      <c r="BM80" s="2"/>
      <c r="BN80" s="2"/>
      <c r="BO80" s="2"/>
      <c r="BP80" s="2"/>
      <c r="BQ80" s="2"/>
      <c r="BR80" s="2"/>
      <c r="BS80" s="2"/>
      <c r="BT80" s="2"/>
      <c r="BU80" s="2"/>
      <c r="BV80" s="2"/>
      <c r="BW80" s="2"/>
      <c r="BX80" s="2"/>
      <c r="BY80" s="2"/>
      <c r="BZ80" s="2"/>
      <c r="CA80" s="2"/>
      <c r="CB80" s="2"/>
      <c r="CC80" s="2"/>
      <c r="CD80" s="2"/>
      <c r="CE80" s="2"/>
      <c r="CF80" s="2"/>
      <c r="CG80" s="2"/>
      <c r="CH80" s="2"/>
      <c r="CI80" s="2"/>
      <c r="CJ80" s="2"/>
      <c r="CK80" s="2"/>
      <c r="CL80" s="2"/>
      <c r="CM80" s="2"/>
      <c r="CN80" s="2"/>
      <c r="CO80" s="2"/>
      <c r="CP80" s="2"/>
      <c r="CQ80" s="2"/>
      <c r="CR80" s="2"/>
      <c r="CS80" s="2"/>
      <c r="CT80" s="2"/>
      <c r="CU80" s="2"/>
      <c r="CV80" s="2"/>
      <c r="CW80" s="2"/>
      <c r="CX80" s="2"/>
      <c r="CY80" s="6">
        <v>1</v>
      </c>
    </row>
    <row r="81" spans="1:103" s="268" customFormat="1" ht="18.75" customHeight="1">
      <c r="A81" s="2"/>
      <c r="B81" s="2082"/>
      <c r="C81" s="968" t="s">
        <v>1224</v>
      </c>
      <c r="D81" s="969"/>
      <c r="E81" s="2"/>
      <c r="F81" s="2"/>
      <c r="G81" s="2"/>
      <c r="H81" s="2"/>
      <c r="I81" s="2"/>
      <c r="J81" s="2"/>
      <c r="K81" s="2"/>
      <c r="L81" s="2"/>
      <c r="M81" s="2"/>
      <c r="N81" s="2"/>
      <c r="O81" s="2"/>
      <c r="P81" s="2"/>
      <c r="Q81" s="2"/>
      <c r="R81" s="8"/>
      <c r="S81" s="2"/>
      <c r="T81" s="2"/>
      <c r="U81" s="2"/>
      <c r="V81" s="2"/>
      <c r="W81" s="2"/>
      <c r="X81" s="2"/>
      <c r="Y81" s="1981" t="s">
        <v>157</v>
      </c>
      <c r="Z81" s="1982"/>
      <c r="AA81" s="2"/>
      <c r="AB81" s="1981" t="s">
        <v>1133</v>
      </c>
      <c r="AC81" s="1982"/>
      <c r="AD81" s="2"/>
      <c r="AE81" s="1983" t="s">
        <v>156</v>
      </c>
      <c r="AF81" s="1984"/>
      <c r="AG81" s="2"/>
      <c r="AH81" s="1983" t="s">
        <v>1134</v>
      </c>
      <c r="AI81" s="1984"/>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1976" t="s">
        <v>1099</v>
      </c>
      <c r="BJ81" s="1985"/>
      <c r="BK81" s="2"/>
      <c r="BL81" s="1977" t="s">
        <v>1100</v>
      </c>
      <c r="BM81" s="1978"/>
      <c r="BN81" s="2"/>
      <c r="BO81" s="1979" t="s">
        <v>1135</v>
      </c>
      <c r="BP81" s="1980"/>
      <c r="BQ81" s="2"/>
      <c r="BR81" s="1988" t="s">
        <v>1136</v>
      </c>
      <c r="BS81" s="1989"/>
      <c r="BT81" s="2"/>
      <c r="BU81" s="2"/>
      <c r="BV81" s="2"/>
      <c r="BW81" s="2"/>
      <c r="BX81" s="2"/>
      <c r="BY81" s="2"/>
      <c r="BZ81" s="2"/>
      <c r="CA81" s="2"/>
      <c r="CB81" s="2"/>
      <c r="CC81" s="2"/>
      <c r="CD81" s="2"/>
      <c r="CE81" s="2"/>
      <c r="CF81" s="2"/>
      <c r="CG81" s="2"/>
      <c r="CH81" s="2"/>
      <c r="CI81" s="2"/>
      <c r="CJ81" s="2"/>
      <c r="CK81" s="2"/>
      <c r="CL81" s="2"/>
      <c r="CM81" s="2"/>
      <c r="CN81" s="2"/>
      <c r="CO81" s="2"/>
      <c r="CP81" s="2"/>
      <c r="CQ81" s="2"/>
      <c r="CR81" s="2"/>
      <c r="CS81" s="2"/>
      <c r="CT81" s="2"/>
      <c r="CU81" s="2"/>
      <c r="CV81" s="2"/>
      <c r="CW81" s="2"/>
      <c r="CX81" s="2"/>
      <c r="CY81" s="6">
        <v>1</v>
      </c>
    </row>
    <row r="82" spans="1:103" s="268" customFormat="1" ht="18.75" customHeight="1">
      <c r="A82" s="2"/>
      <c r="B82" s="2082"/>
      <c r="C82" s="968" t="s">
        <v>1225</v>
      </c>
      <c r="D82" s="969"/>
      <c r="E82" s="2"/>
      <c r="F82" s="2"/>
      <c r="G82" s="2"/>
      <c r="H82" s="2"/>
      <c r="I82" s="2"/>
      <c r="J82" s="2"/>
      <c r="K82" s="2"/>
      <c r="L82" s="2"/>
      <c r="M82" s="2"/>
      <c r="N82" s="2"/>
      <c r="O82" s="2"/>
      <c r="P82" s="2"/>
      <c r="Q82" s="2"/>
      <c r="R82" s="8"/>
      <c r="S82" s="2"/>
      <c r="T82" s="2"/>
      <c r="U82" s="2"/>
      <c r="V82" s="2"/>
      <c r="W82" s="2"/>
      <c r="X82" s="2"/>
      <c r="Y82" s="1981"/>
      <c r="Z82" s="1982"/>
      <c r="AA82" s="2"/>
      <c r="AB82" s="1981"/>
      <c r="AC82" s="1982"/>
      <c r="AD82" s="2"/>
      <c r="AE82" s="1983"/>
      <c r="AF82" s="1984"/>
      <c r="AG82" s="2"/>
      <c r="AH82" s="1983"/>
      <c r="AI82" s="1984"/>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1976"/>
      <c r="BJ82" s="1985"/>
      <c r="BK82" s="2"/>
      <c r="BL82" s="1977"/>
      <c r="BM82" s="1978"/>
      <c r="BN82" s="2"/>
      <c r="BO82" s="1979"/>
      <c r="BP82" s="1980"/>
      <c r="BQ82" s="2"/>
      <c r="BR82" s="1988"/>
      <c r="BS82" s="1989"/>
      <c r="BT82" s="2"/>
      <c r="BU82" s="2"/>
      <c r="BV82" s="2"/>
      <c r="BW82" s="2"/>
      <c r="BX82" s="2"/>
      <c r="BY82" s="2"/>
      <c r="BZ82" s="2"/>
      <c r="CA82" s="2"/>
      <c r="CB82" s="2"/>
      <c r="CC82" s="2"/>
      <c r="CD82" s="2"/>
      <c r="CE82" s="2"/>
      <c r="CF82" s="2"/>
      <c r="CG82" s="2"/>
      <c r="CH82" s="2"/>
      <c r="CI82" s="2"/>
      <c r="CJ82" s="2"/>
      <c r="CK82" s="2"/>
      <c r="CL82" s="2"/>
      <c r="CM82" s="2"/>
      <c r="CN82" s="2"/>
      <c r="CO82" s="2"/>
      <c r="CP82" s="2"/>
      <c r="CQ82" s="2"/>
      <c r="CR82" s="2"/>
      <c r="CS82" s="2"/>
      <c r="CT82" s="2"/>
      <c r="CU82" s="2"/>
      <c r="CV82" s="2"/>
      <c r="CW82" s="2"/>
      <c r="CX82" s="2"/>
      <c r="CY82" s="6">
        <v>1</v>
      </c>
    </row>
    <row r="83" spans="1:103" s="268" customFormat="1" ht="18.75" customHeight="1">
      <c r="A83" s="2"/>
      <c r="B83" s="2082"/>
      <c r="C83" s="968" t="s">
        <v>1226</v>
      </c>
      <c r="D83" s="969"/>
      <c r="E83" s="2"/>
      <c r="F83" s="2"/>
      <c r="G83" s="2"/>
      <c r="H83" s="2"/>
      <c r="I83" s="2"/>
      <c r="J83" s="2"/>
      <c r="K83" s="2"/>
      <c r="L83" s="2"/>
      <c r="M83" s="2"/>
      <c r="N83" s="2"/>
      <c r="O83" s="2"/>
      <c r="P83" s="2"/>
      <c r="Q83" s="2"/>
      <c r="R83" s="8"/>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c r="BM83" s="2"/>
      <c r="BN83" s="2"/>
      <c r="BO83" s="2"/>
      <c r="BP83" s="2"/>
      <c r="BQ83" s="2"/>
      <c r="BR83" s="2"/>
      <c r="BS83" s="2"/>
      <c r="BT83" s="2"/>
      <c r="BU83" s="2"/>
      <c r="BV83" s="2"/>
      <c r="BW83" s="2"/>
      <c r="BX83" s="2"/>
      <c r="BY83" s="2"/>
      <c r="BZ83" s="2"/>
      <c r="CA83" s="2"/>
      <c r="CB83" s="2"/>
      <c r="CC83" s="2"/>
      <c r="CD83" s="2"/>
      <c r="CE83" s="2"/>
      <c r="CF83" s="2"/>
      <c r="CG83" s="2"/>
      <c r="CH83" s="2"/>
      <c r="CI83" s="2"/>
      <c r="CJ83" s="2"/>
      <c r="CK83" s="2"/>
      <c r="CL83" s="2"/>
      <c r="CM83" s="2"/>
      <c r="CN83" s="2"/>
      <c r="CO83" s="2"/>
      <c r="CP83" s="2"/>
      <c r="CQ83" s="2"/>
      <c r="CR83" s="2"/>
      <c r="CS83" s="2"/>
      <c r="CT83" s="2"/>
      <c r="CU83" s="2"/>
      <c r="CV83" s="2"/>
      <c r="CW83" s="2"/>
      <c r="CX83" s="2"/>
      <c r="CY83" s="6">
        <v>1</v>
      </c>
    </row>
    <row r="84" spans="1:103" s="268" customFormat="1" ht="18.75" customHeight="1">
      <c r="A84" s="2"/>
      <c r="B84" s="2082"/>
      <c r="C84" s="968" t="s">
        <v>1227</v>
      </c>
      <c r="D84" s="969"/>
      <c r="E84" s="2"/>
      <c r="F84" s="2"/>
      <c r="G84" s="2"/>
      <c r="H84" s="2"/>
      <c r="I84" s="2"/>
      <c r="J84" s="2"/>
      <c r="K84" s="2"/>
      <c r="L84" s="2"/>
      <c r="M84" s="2"/>
      <c r="N84" s="2"/>
      <c r="O84" s="2"/>
      <c r="P84" s="2"/>
      <c r="Q84" s="2"/>
      <c r="R84" s="8"/>
      <c r="S84" s="2"/>
      <c r="T84" s="2"/>
      <c r="U84" s="2"/>
      <c r="V84" s="2"/>
      <c r="W84" s="2"/>
      <c r="X84" s="2"/>
      <c r="Y84" s="1981" t="s">
        <v>145</v>
      </c>
      <c r="Z84" s="1982"/>
      <c r="AA84" s="2"/>
      <c r="AB84" s="1981" t="s">
        <v>1137</v>
      </c>
      <c r="AC84" s="1982"/>
      <c r="AD84" s="2"/>
      <c r="AE84" s="1983" t="s">
        <v>144</v>
      </c>
      <c r="AF84" s="1984"/>
      <c r="AG84" s="2"/>
      <c r="AH84" s="1983" t="s">
        <v>1138</v>
      </c>
      <c r="AI84" s="1984"/>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1976" t="s">
        <v>1108</v>
      </c>
      <c r="BJ84" s="1985"/>
      <c r="BK84" s="2"/>
      <c r="BL84" s="1977" t="s">
        <v>1109</v>
      </c>
      <c r="BM84" s="1978"/>
      <c r="BN84" s="2"/>
      <c r="BO84" s="1979" t="s">
        <v>1139</v>
      </c>
      <c r="BP84" s="1980"/>
      <c r="BQ84" s="2"/>
      <c r="BR84" s="1988" t="s">
        <v>1140</v>
      </c>
      <c r="BS84" s="1989"/>
      <c r="BT84" s="2"/>
      <c r="BU84" s="2"/>
      <c r="BV84" s="2"/>
      <c r="BW84" s="2"/>
      <c r="BX84" s="2"/>
      <c r="BY84" s="2"/>
      <c r="BZ84" s="2"/>
      <c r="CA84" s="2"/>
      <c r="CB84" s="2"/>
      <c r="CC84" s="2"/>
      <c r="CD84" s="2"/>
      <c r="CE84" s="2"/>
      <c r="CF84" s="2"/>
      <c r="CG84" s="2"/>
      <c r="CH84" s="2"/>
      <c r="CI84" s="2"/>
      <c r="CJ84" s="2"/>
      <c r="CK84" s="2"/>
      <c r="CL84" s="2"/>
      <c r="CM84" s="2"/>
      <c r="CN84" s="2"/>
      <c r="CO84" s="2"/>
      <c r="CP84" s="2"/>
      <c r="CQ84" s="2"/>
      <c r="CR84" s="2"/>
      <c r="CS84" s="2"/>
      <c r="CT84" s="2"/>
      <c r="CU84" s="2"/>
      <c r="CV84" s="2"/>
      <c r="CW84" s="2"/>
      <c r="CX84" s="2"/>
      <c r="CY84" s="6">
        <v>1</v>
      </c>
    </row>
    <row r="85" spans="1:103" s="268" customFormat="1" ht="18.75" customHeight="1">
      <c r="A85" s="2"/>
      <c r="B85" s="2082"/>
      <c r="C85" s="970" t="s">
        <v>1230</v>
      </c>
      <c r="D85" s="971"/>
      <c r="E85" s="2"/>
      <c r="F85" s="2"/>
      <c r="G85" s="2"/>
      <c r="H85" s="2"/>
      <c r="I85" s="2"/>
      <c r="J85" s="2"/>
      <c r="K85" s="2"/>
      <c r="L85" s="2"/>
      <c r="M85" s="2"/>
      <c r="N85" s="2"/>
      <c r="O85" s="2"/>
      <c r="P85" s="2"/>
      <c r="Q85" s="2"/>
      <c r="R85" s="8"/>
      <c r="S85" s="2"/>
      <c r="T85" s="2"/>
      <c r="U85" s="2"/>
      <c r="V85" s="2"/>
      <c r="W85" s="2"/>
      <c r="X85" s="2"/>
      <c r="Y85" s="1981"/>
      <c r="Z85" s="1982"/>
      <c r="AA85" s="2"/>
      <c r="AB85" s="1981"/>
      <c r="AC85" s="1982"/>
      <c r="AD85" s="2"/>
      <c r="AE85" s="1983"/>
      <c r="AF85" s="1984"/>
      <c r="AG85" s="2"/>
      <c r="AH85" s="1983"/>
      <c r="AI85" s="1984"/>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1976"/>
      <c r="BJ85" s="1985"/>
      <c r="BK85" s="2"/>
      <c r="BL85" s="1977"/>
      <c r="BM85" s="1978"/>
      <c r="BN85" s="2"/>
      <c r="BO85" s="1979"/>
      <c r="BP85" s="1980"/>
      <c r="BQ85" s="2"/>
      <c r="BR85" s="1988"/>
      <c r="BS85" s="1989"/>
      <c r="BT85" s="2"/>
      <c r="BU85" s="2"/>
      <c r="BV85" s="2"/>
      <c r="BW85" s="2"/>
      <c r="BX85" s="2"/>
      <c r="BY85" s="2"/>
      <c r="BZ85" s="2"/>
      <c r="CA85" s="2"/>
      <c r="CB85" s="2"/>
      <c r="CC85" s="2"/>
      <c r="CD85" s="2"/>
      <c r="CE85" s="2"/>
      <c r="CF85" s="2"/>
      <c r="CG85" s="2"/>
      <c r="CH85" s="2"/>
      <c r="CI85" s="2"/>
      <c r="CJ85" s="2"/>
      <c r="CK85" s="2"/>
      <c r="CL85" s="2"/>
      <c r="CM85" s="2"/>
      <c r="CN85" s="2"/>
      <c r="CO85" s="2"/>
      <c r="CP85" s="2"/>
      <c r="CQ85" s="2"/>
      <c r="CR85" s="2"/>
      <c r="CS85" s="2"/>
      <c r="CT85" s="2"/>
      <c r="CU85" s="2"/>
      <c r="CV85" s="2"/>
      <c r="CW85" s="2"/>
      <c r="CX85" s="2"/>
      <c r="CY85" s="6">
        <v>1</v>
      </c>
    </row>
    <row r="86" spans="1:103" s="268" customFormat="1" ht="18.75" customHeight="1">
      <c r="A86" s="2"/>
      <c r="B86" s="2082"/>
      <c r="C86" s="972" t="s">
        <v>1231</v>
      </c>
      <c r="D86" s="971"/>
      <c r="E86" s="2"/>
      <c r="F86" s="2"/>
      <c r="G86" s="2"/>
      <c r="H86" s="2"/>
      <c r="I86" s="2"/>
      <c r="J86" s="2"/>
      <c r="K86" s="2"/>
      <c r="L86" s="2"/>
      <c r="M86" s="2"/>
      <c r="N86" s="2"/>
      <c r="O86" s="2"/>
      <c r="P86" s="2"/>
      <c r="Q86" s="2"/>
      <c r="R86" s="8"/>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c r="BM86" s="2"/>
      <c r="BN86" s="2"/>
      <c r="BO86" s="2"/>
      <c r="BP86" s="2"/>
      <c r="BQ86" s="2"/>
      <c r="BR86" s="2"/>
      <c r="BS86" s="2"/>
      <c r="BT86" s="2"/>
      <c r="BU86" s="2"/>
      <c r="BV86" s="2"/>
      <c r="BW86" s="2"/>
      <c r="BX86" s="2"/>
      <c r="BY86" s="2"/>
      <c r="BZ86" s="2"/>
      <c r="CA86" s="2"/>
      <c r="CB86" s="2"/>
      <c r="CC86" s="2"/>
      <c r="CD86" s="2"/>
      <c r="CE86" s="2"/>
      <c r="CF86" s="2"/>
      <c r="CG86" s="2"/>
      <c r="CH86" s="2"/>
      <c r="CI86" s="2"/>
      <c r="CJ86" s="2"/>
      <c r="CK86" s="2"/>
      <c r="CL86" s="2"/>
      <c r="CM86" s="2"/>
      <c r="CN86" s="2"/>
      <c r="CO86" s="2"/>
      <c r="CP86" s="2"/>
      <c r="CQ86" s="2"/>
      <c r="CR86" s="2"/>
      <c r="CS86" s="2"/>
      <c r="CT86" s="2"/>
      <c r="CU86" s="2"/>
      <c r="CV86" s="2"/>
      <c r="CW86" s="2"/>
      <c r="CX86" s="2"/>
      <c r="CY86" s="6">
        <v>1</v>
      </c>
    </row>
    <row r="87" spans="1:103" s="268" customFormat="1" ht="18.75" customHeight="1">
      <c r="A87" s="2"/>
      <c r="B87" s="2082"/>
      <c r="C87" s="972" t="s">
        <v>1232</v>
      </c>
      <c r="D87" s="971"/>
      <c r="E87" s="2"/>
      <c r="F87" s="2"/>
      <c r="G87" s="2"/>
      <c r="H87" s="2"/>
      <c r="I87" s="2"/>
      <c r="J87" s="2"/>
      <c r="K87" s="2"/>
      <c r="L87" s="2"/>
      <c r="M87" s="2"/>
      <c r="N87" s="2"/>
      <c r="O87" s="2"/>
      <c r="P87" s="2"/>
      <c r="Q87" s="2"/>
      <c r="R87" s="8"/>
      <c r="S87" s="2"/>
      <c r="T87" s="2"/>
      <c r="U87" s="2"/>
      <c r="V87" s="2"/>
      <c r="W87" s="2"/>
      <c r="X87" s="2"/>
      <c r="Y87" s="1981" t="s">
        <v>138</v>
      </c>
      <c r="Z87" s="1982"/>
      <c r="AA87" s="2"/>
      <c r="AB87" s="1981" t="s">
        <v>1105</v>
      </c>
      <c r="AC87" s="198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1976" t="s">
        <v>1115</v>
      </c>
      <c r="BJ87" s="1985"/>
      <c r="BK87" s="2"/>
      <c r="BL87" s="1977" t="s">
        <v>1116</v>
      </c>
      <c r="BM87" s="1978"/>
      <c r="BN87" s="2"/>
      <c r="BO87" s="1979" t="s">
        <v>1141</v>
      </c>
      <c r="BP87" s="1980"/>
      <c r="BQ87" s="2"/>
      <c r="BR87" s="1988" t="s">
        <v>1142</v>
      </c>
      <c r="BS87" s="1989"/>
      <c r="BT87" s="2"/>
      <c r="BU87" s="2"/>
      <c r="BV87" s="2"/>
      <c r="BW87" s="2"/>
      <c r="BX87" s="2"/>
      <c r="BY87" s="2"/>
      <c r="BZ87" s="2"/>
      <c r="CA87" s="2"/>
      <c r="CB87" s="2"/>
      <c r="CC87" s="2"/>
      <c r="CD87" s="2"/>
      <c r="CE87" s="2"/>
      <c r="CF87" s="2"/>
      <c r="CG87" s="2"/>
      <c r="CH87" s="2"/>
      <c r="CI87" s="2"/>
      <c r="CJ87" s="2"/>
      <c r="CK87" s="2"/>
      <c r="CL87" s="2"/>
      <c r="CM87" s="2"/>
      <c r="CN87" s="2"/>
      <c r="CO87" s="2"/>
      <c r="CP87" s="2"/>
      <c r="CQ87" s="2"/>
      <c r="CR87" s="2"/>
      <c r="CS87" s="2"/>
      <c r="CT87" s="2"/>
      <c r="CU87" s="2"/>
      <c r="CV87" s="2"/>
      <c r="CW87" s="2"/>
      <c r="CX87" s="2"/>
      <c r="CY87" s="6">
        <v>1</v>
      </c>
    </row>
    <row r="88" spans="1:103" s="268" customFormat="1" ht="18.75" customHeight="1">
      <c r="A88" s="2"/>
      <c r="B88" s="2082"/>
      <c r="C88" s="972" t="s">
        <v>1233</v>
      </c>
      <c r="D88" s="971"/>
      <c r="E88" s="2"/>
      <c r="F88" s="2"/>
      <c r="G88" s="2"/>
      <c r="H88" s="2"/>
      <c r="I88" s="2"/>
      <c r="J88" s="2"/>
      <c r="K88" s="2"/>
      <c r="L88" s="2"/>
      <c r="M88" s="2"/>
      <c r="N88" s="2"/>
      <c r="O88" s="2"/>
      <c r="P88" s="2"/>
      <c r="Q88" s="2"/>
      <c r="R88" s="8"/>
      <c r="S88" s="2"/>
      <c r="T88" s="2"/>
      <c r="U88" s="2"/>
      <c r="V88" s="2"/>
      <c r="W88" s="2"/>
      <c r="X88" s="2"/>
      <c r="Y88" s="1981"/>
      <c r="Z88" s="1982"/>
      <c r="AA88" s="2"/>
      <c r="AB88" s="1981"/>
      <c r="AC88" s="198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1976"/>
      <c r="BJ88" s="1985"/>
      <c r="BK88" s="2"/>
      <c r="BL88" s="1977"/>
      <c r="BM88" s="1978"/>
      <c r="BN88" s="2"/>
      <c r="BO88" s="1979"/>
      <c r="BP88" s="1980"/>
      <c r="BQ88" s="2"/>
      <c r="BR88" s="1988"/>
      <c r="BS88" s="1989"/>
      <c r="BT88" s="2"/>
      <c r="BU88" s="2"/>
      <c r="BV88" s="2"/>
      <c r="BW88" s="2"/>
      <c r="BX88" s="2"/>
      <c r="BY88" s="2"/>
      <c r="BZ88" s="2"/>
      <c r="CA88" s="2"/>
      <c r="CB88" s="2"/>
      <c r="CC88" s="2"/>
      <c r="CD88" s="2"/>
      <c r="CE88" s="2"/>
      <c r="CF88" s="2"/>
      <c r="CG88" s="2"/>
      <c r="CH88" s="2"/>
      <c r="CI88" s="2"/>
      <c r="CJ88" s="2"/>
      <c r="CK88" s="2"/>
      <c r="CL88" s="2"/>
      <c r="CM88" s="2"/>
      <c r="CN88" s="2"/>
      <c r="CO88" s="2"/>
      <c r="CP88" s="2"/>
      <c r="CQ88" s="2"/>
      <c r="CR88" s="2"/>
      <c r="CS88" s="2"/>
      <c r="CT88" s="2"/>
      <c r="CU88" s="2"/>
      <c r="CV88" s="2"/>
      <c r="CW88" s="2"/>
      <c r="CX88" s="2"/>
      <c r="CY88" s="6">
        <v>1</v>
      </c>
    </row>
    <row r="89" spans="1:103" s="268" customFormat="1" ht="18.75" customHeight="1">
      <c r="A89" s="2"/>
      <c r="B89" s="2082"/>
      <c r="C89" s="972" t="s">
        <v>1234</v>
      </c>
      <c r="D89" s="971"/>
      <c r="E89" s="2"/>
      <c r="F89" s="2"/>
      <c r="G89" s="2"/>
      <c r="H89" s="2"/>
      <c r="I89" s="2"/>
      <c r="J89" s="2"/>
      <c r="K89" s="2"/>
      <c r="L89" s="2"/>
      <c r="M89" s="2"/>
      <c r="N89" s="2"/>
      <c r="O89" s="2"/>
      <c r="P89" s="2"/>
      <c r="Q89" s="2"/>
      <c r="R89" s="8"/>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c r="BM89" s="2"/>
      <c r="BN89" s="2"/>
      <c r="BO89" s="2"/>
      <c r="BP89" s="2"/>
      <c r="BQ89" s="2"/>
      <c r="BR89" s="2"/>
      <c r="BS89" s="2"/>
      <c r="BT89" s="2"/>
      <c r="BU89" s="2"/>
      <c r="BV89" s="2"/>
      <c r="BW89" s="2"/>
      <c r="BX89" s="2"/>
      <c r="BY89" s="2"/>
      <c r="BZ89" s="2"/>
      <c r="CA89" s="2"/>
      <c r="CB89" s="2"/>
      <c r="CC89" s="2"/>
      <c r="CD89" s="2"/>
      <c r="CE89" s="2"/>
      <c r="CF89" s="2"/>
      <c r="CG89" s="2"/>
      <c r="CH89" s="2"/>
      <c r="CI89" s="2"/>
      <c r="CJ89" s="2"/>
      <c r="CK89" s="2"/>
      <c r="CL89" s="2"/>
      <c r="CM89" s="2"/>
      <c r="CN89" s="2"/>
      <c r="CO89" s="2"/>
      <c r="CP89" s="2"/>
      <c r="CQ89" s="2"/>
      <c r="CR89" s="2"/>
      <c r="CS89" s="2"/>
      <c r="CT89" s="2"/>
      <c r="CU89" s="2"/>
      <c r="CV89" s="2"/>
      <c r="CW89" s="2"/>
      <c r="CX89" s="2"/>
      <c r="CY89" s="6">
        <v>1</v>
      </c>
    </row>
    <row r="90" spans="1:103" s="268" customFormat="1" ht="18.75" customHeight="1">
      <c r="A90" s="2"/>
      <c r="B90" s="2082"/>
      <c r="C90" s="972" t="s">
        <v>1235</v>
      </c>
      <c r="D90" s="971"/>
      <c r="E90" s="2"/>
      <c r="F90" s="2"/>
      <c r="G90" s="2"/>
      <c r="H90" s="2"/>
      <c r="I90" s="2"/>
      <c r="J90" s="2"/>
      <c r="K90" s="2"/>
      <c r="L90" s="2"/>
      <c r="M90" s="2"/>
      <c r="N90" s="2"/>
      <c r="O90" s="2"/>
      <c r="P90" s="2"/>
      <c r="Q90" s="2"/>
      <c r="R90" s="8"/>
      <c r="S90" s="2"/>
      <c r="T90" s="2"/>
      <c r="U90" s="2"/>
      <c r="V90" s="2"/>
      <c r="W90" s="2"/>
      <c r="X90" s="2"/>
      <c r="Y90" s="1981" t="s">
        <v>133</v>
      </c>
      <c r="Z90" s="1982"/>
      <c r="AA90" s="2"/>
      <c r="AB90" s="1981" t="s">
        <v>1126</v>
      </c>
      <c r="AC90" s="198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1976" t="s">
        <v>1143</v>
      </c>
      <c r="BJ90" s="1985"/>
      <c r="BK90" s="2"/>
      <c r="BL90" s="1977" t="s">
        <v>1144</v>
      </c>
      <c r="BM90" s="1978"/>
      <c r="BN90" s="2"/>
      <c r="BO90" s="1979" t="s">
        <v>1145</v>
      </c>
      <c r="BP90" s="1980"/>
      <c r="BQ90" s="2"/>
      <c r="BR90" s="1988" t="s">
        <v>1146</v>
      </c>
      <c r="BS90" s="1989"/>
      <c r="BT90" s="2"/>
      <c r="BU90" s="2"/>
      <c r="BV90" s="2"/>
      <c r="BW90" s="2"/>
      <c r="BX90" s="2"/>
      <c r="BY90" s="2"/>
      <c r="BZ90" s="2"/>
      <c r="CA90" s="2"/>
      <c r="CB90" s="2"/>
      <c r="CC90" s="2"/>
      <c r="CD90" s="2"/>
      <c r="CE90" s="2"/>
      <c r="CF90" s="2"/>
      <c r="CG90" s="2"/>
      <c r="CH90" s="2"/>
      <c r="CI90" s="2"/>
      <c r="CJ90" s="2"/>
      <c r="CK90" s="2"/>
      <c r="CL90" s="2"/>
      <c r="CM90" s="2"/>
      <c r="CN90" s="2"/>
      <c r="CO90" s="2"/>
      <c r="CP90" s="2"/>
      <c r="CQ90" s="2"/>
      <c r="CR90" s="2"/>
      <c r="CS90" s="2"/>
      <c r="CT90" s="2"/>
      <c r="CU90" s="2"/>
      <c r="CV90" s="2"/>
      <c r="CW90" s="2"/>
      <c r="CX90" s="2"/>
      <c r="CY90" s="6">
        <v>1</v>
      </c>
    </row>
    <row r="91" spans="1:103" s="268" customFormat="1" ht="18.75" customHeight="1">
      <c r="A91" s="2"/>
      <c r="B91" s="2082"/>
      <c r="C91" s="973" t="s">
        <v>1236</v>
      </c>
      <c r="D91" s="972" t="s">
        <v>1237</v>
      </c>
      <c r="E91" s="2"/>
      <c r="F91" s="2"/>
      <c r="G91" s="2"/>
      <c r="H91" s="2"/>
      <c r="I91" s="2"/>
      <c r="J91" s="2"/>
      <c r="K91" s="2"/>
      <c r="L91" s="2"/>
      <c r="M91" s="2"/>
      <c r="N91" s="2"/>
      <c r="O91" s="2"/>
      <c r="P91" s="2"/>
      <c r="Q91" s="2"/>
      <c r="R91" s="8"/>
      <c r="S91" s="2"/>
      <c r="T91" s="2"/>
      <c r="U91" s="2"/>
      <c r="V91" s="2"/>
      <c r="W91" s="2"/>
      <c r="X91" s="2"/>
      <c r="Y91" s="1981"/>
      <c r="Z91" s="1982"/>
      <c r="AA91" s="2"/>
      <c r="AB91" s="1981"/>
      <c r="AC91" s="198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1976"/>
      <c r="BJ91" s="1985"/>
      <c r="BK91" s="2"/>
      <c r="BL91" s="1977"/>
      <c r="BM91" s="1978"/>
      <c r="BN91" s="2"/>
      <c r="BO91" s="1979"/>
      <c r="BP91" s="1980"/>
      <c r="BQ91" s="2"/>
      <c r="BR91" s="1988"/>
      <c r="BS91" s="1989"/>
      <c r="BT91" s="2"/>
      <c r="BU91" s="2"/>
      <c r="BV91" s="2"/>
      <c r="BW91" s="2"/>
      <c r="BX91" s="2"/>
      <c r="BY91" s="2"/>
      <c r="BZ91" s="2"/>
      <c r="CA91" s="2"/>
      <c r="CB91" s="2"/>
      <c r="CC91" s="2"/>
      <c r="CD91" s="2"/>
      <c r="CE91" s="2"/>
      <c r="CF91" s="2"/>
      <c r="CG91" s="2"/>
      <c r="CH91" s="2"/>
      <c r="CI91" s="2"/>
      <c r="CJ91" s="2"/>
      <c r="CK91" s="2"/>
      <c r="CL91" s="2"/>
      <c r="CM91" s="2"/>
      <c r="CN91" s="2"/>
      <c r="CO91" s="2"/>
      <c r="CP91" s="2"/>
      <c r="CQ91" s="2"/>
      <c r="CR91" s="2"/>
      <c r="CS91" s="2"/>
      <c r="CT91" s="2"/>
      <c r="CU91" s="2"/>
      <c r="CV91" s="2"/>
      <c r="CW91" s="2"/>
      <c r="CX91" s="2"/>
      <c r="CY91" s="6">
        <v>1</v>
      </c>
    </row>
    <row r="92" spans="1:103" s="268" customFormat="1" ht="18.75" customHeight="1">
      <c r="A92" s="2"/>
      <c r="B92" s="2082"/>
      <c r="C92" s="973" t="s">
        <v>1238</v>
      </c>
      <c r="D92" s="972" t="s">
        <v>1239</v>
      </c>
      <c r="E92" s="2"/>
      <c r="F92" s="2"/>
      <c r="G92" s="2"/>
      <c r="H92" s="2"/>
      <c r="I92" s="2"/>
      <c r="J92" s="2"/>
      <c r="K92" s="2"/>
      <c r="L92" s="2"/>
      <c r="M92" s="2"/>
      <c r="N92" s="2"/>
      <c r="O92" s="2"/>
      <c r="P92" s="2"/>
      <c r="Q92" s="2"/>
      <c r="R92" s="8"/>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c r="BM92" s="2"/>
      <c r="BN92" s="2"/>
      <c r="BO92" s="2"/>
      <c r="BP92" s="2"/>
      <c r="BQ92" s="2"/>
      <c r="BR92" s="2"/>
      <c r="BS92" s="2"/>
      <c r="BT92" s="2"/>
      <c r="BU92" s="2"/>
      <c r="BV92" s="2"/>
      <c r="BW92" s="2"/>
      <c r="BX92" s="2"/>
      <c r="BY92" s="2"/>
      <c r="BZ92" s="2"/>
      <c r="CA92" s="2"/>
      <c r="CB92" s="2"/>
      <c r="CC92" s="2"/>
      <c r="CD92" s="2"/>
      <c r="CE92" s="2"/>
      <c r="CF92" s="2"/>
      <c r="CG92" s="2"/>
      <c r="CH92" s="2"/>
      <c r="CI92" s="2"/>
      <c r="CJ92" s="2"/>
      <c r="CK92" s="2"/>
      <c r="CL92" s="2"/>
      <c r="CM92" s="2"/>
      <c r="CN92" s="2"/>
      <c r="CO92" s="2"/>
      <c r="CP92" s="2"/>
      <c r="CQ92" s="2"/>
      <c r="CR92" s="2"/>
      <c r="CS92" s="2"/>
      <c r="CT92" s="2"/>
      <c r="CU92" s="2"/>
      <c r="CV92" s="2"/>
      <c r="CW92" s="2"/>
      <c r="CX92" s="2"/>
      <c r="CY92" s="6">
        <v>1</v>
      </c>
    </row>
    <row r="93" spans="1:103" s="268" customFormat="1" ht="18.75" customHeight="1">
      <c r="A93" s="2"/>
      <c r="B93" s="2"/>
      <c r="C93" s="2"/>
      <c r="D93" s="2"/>
      <c r="E93" s="2"/>
      <c r="F93" s="2"/>
      <c r="G93" s="2"/>
      <c r="H93" s="2"/>
      <c r="I93" s="2"/>
      <c r="J93" s="2"/>
      <c r="K93" s="2"/>
      <c r="L93" s="2"/>
      <c r="M93" s="2"/>
      <c r="N93" s="2"/>
      <c r="O93" s="2"/>
      <c r="P93" s="2"/>
      <c r="Q93" s="2"/>
      <c r="R93" s="8"/>
      <c r="S93" s="2"/>
      <c r="T93" s="2"/>
      <c r="U93" s="2"/>
      <c r="V93" s="2"/>
      <c r="W93" s="2"/>
      <c r="X93" s="2"/>
      <c r="Y93" s="1981" t="s">
        <v>124</v>
      </c>
      <c r="Z93" s="1982"/>
      <c r="AA93" s="2"/>
      <c r="AB93" s="1981" t="s">
        <v>745</v>
      </c>
      <c r="AC93" s="198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1976" t="s">
        <v>1123</v>
      </c>
      <c r="BJ93" s="1985"/>
      <c r="BK93" s="2"/>
      <c r="BL93" s="1977" t="s">
        <v>1124</v>
      </c>
      <c r="BM93" s="1978"/>
      <c r="BN93" s="2"/>
      <c r="BO93" s="1979" t="s">
        <v>1147</v>
      </c>
      <c r="BP93" s="1980"/>
      <c r="BQ93" s="2"/>
      <c r="BR93" s="1988" t="s">
        <v>1148</v>
      </c>
      <c r="BS93" s="1989"/>
      <c r="BT93" s="2"/>
      <c r="BU93" s="2"/>
      <c r="BV93" s="2"/>
      <c r="BW93" s="2"/>
      <c r="BX93" s="2"/>
      <c r="BY93" s="2"/>
      <c r="BZ93" s="2"/>
      <c r="CA93" s="2"/>
      <c r="CB93" s="2"/>
      <c r="CC93" s="2"/>
      <c r="CD93" s="2"/>
      <c r="CE93" s="2"/>
      <c r="CF93" s="2"/>
      <c r="CG93" s="2"/>
      <c r="CH93" s="2"/>
      <c r="CI93" s="2"/>
      <c r="CJ93" s="2"/>
      <c r="CK93" s="2"/>
      <c r="CL93" s="2"/>
      <c r="CM93" s="2"/>
      <c r="CN93" s="2"/>
      <c r="CO93" s="2"/>
      <c r="CP93" s="2"/>
      <c r="CQ93" s="2"/>
      <c r="CR93" s="2"/>
      <c r="CS93" s="2"/>
      <c r="CT93" s="2"/>
      <c r="CU93" s="2"/>
      <c r="CV93" s="2"/>
      <c r="CW93" s="2"/>
      <c r="CX93" s="2"/>
      <c r="CY93" s="6">
        <v>1</v>
      </c>
    </row>
    <row r="94" spans="1:103" s="268" customFormat="1" ht="18.75" customHeight="1">
      <c r="A94" s="2"/>
      <c r="B94" s="908" t="s">
        <v>1242</v>
      </c>
      <c r="C94" s="26"/>
      <c r="D94" s="20"/>
      <c r="E94" s="20"/>
      <c r="F94" s="26"/>
      <c r="G94" s="26"/>
      <c r="H94" s="974" t="s">
        <v>1243</v>
      </c>
      <c r="I94" s="20"/>
      <c r="J94" s="20"/>
      <c r="K94" s="20"/>
      <c r="L94" s="26"/>
      <c r="M94" s="45"/>
      <c r="N94" s="45"/>
      <c r="O94" s="2"/>
      <c r="P94" s="2"/>
      <c r="Q94" s="2"/>
      <c r="R94" s="8"/>
      <c r="S94" s="2"/>
      <c r="T94" s="2"/>
      <c r="U94" s="2"/>
      <c r="V94" s="2"/>
      <c r="W94" s="2"/>
      <c r="X94" s="2"/>
      <c r="Y94" s="1981"/>
      <c r="Z94" s="1982"/>
      <c r="AA94" s="2"/>
      <c r="AB94" s="1981"/>
      <c r="AC94" s="198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1976"/>
      <c r="BJ94" s="1985"/>
      <c r="BK94" s="2"/>
      <c r="BL94" s="1977"/>
      <c r="BM94" s="1978"/>
      <c r="BN94" s="2"/>
      <c r="BO94" s="1979"/>
      <c r="BP94" s="1980"/>
      <c r="BQ94" s="2"/>
      <c r="BR94" s="1988"/>
      <c r="BS94" s="1989"/>
      <c r="BT94" s="2"/>
      <c r="BU94" s="2"/>
      <c r="BV94" s="2"/>
      <c r="BW94" s="2"/>
      <c r="BX94" s="2"/>
      <c r="BY94" s="2"/>
      <c r="BZ94" s="2"/>
      <c r="CA94" s="2"/>
      <c r="CB94" s="2"/>
      <c r="CC94" s="2"/>
      <c r="CD94" s="2"/>
      <c r="CE94" s="2"/>
      <c r="CF94" s="2"/>
      <c r="CG94" s="2"/>
      <c r="CH94" s="2"/>
      <c r="CI94" s="2"/>
      <c r="CJ94" s="2"/>
      <c r="CK94" s="2"/>
      <c r="CL94" s="2"/>
      <c r="CM94" s="2"/>
      <c r="CN94" s="2"/>
      <c r="CO94" s="2"/>
      <c r="CP94" s="2"/>
      <c r="CQ94" s="2"/>
      <c r="CR94" s="2"/>
      <c r="CS94" s="2"/>
      <c r="CT94" s="2"/>
      <c r="CU94" s="2"/>
      <c r="CV94" s="2"/>
      <c r="CW94" s="2"/>
      <c r="CX94" s="2"/>
      <c r="CY94" s="6">
        <v>1</v>
      </c>
    </row>
    <row r="95" spans="1:103" s="268" customFormat="1" ht="18.75" customHeight="1">
      <c r="A95" s="2"/>
      <c r="B95" s="20" t="s">
        <v>1244</v>
      </c>
      <c r="C95" s="26"/>
      <c r="D95" s="20"/>
      <c r="E95" s="20"/>
      <c r="F95" s="26"/>
      <c r="G95" s="26"/>
      <c r="H95" s="20"/>
      <c r="I95" s="20"/>
      <c r="J95" s="20"/>
      <c r="K95" s="20"/>
      <c r="L95" s="26"/>
      <c r="M95" s="20"/>
      <c r="N95" s="20"/>
      <c r="O95" s="2"/>
      <c r="P95" s="2"/>
      <c r="Q95" s="2"/>
      <c r="R95" s="8"/>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c r="BY95" s="2"/>
      <c r="BZ95" s="2"/>
      <c r="CA95" s="2"/>
      <c r="CB95" s="2"/>
      <c r="CC95" s="2"/>
      <c r="CD95" s="2"/>
      <c r="CE95" s="2"/>
      <c r="CF95" s="2"/>
      <c r="CG95" s="2"/>
      <c r="CH95" s="2"/>
      <c r="CI95" s="2"/>
      <c r="CJ95" s="2"/>
      <c r="CK95" s="2"/>
      <c r="CL95" s="2"/>
      <c r="CM95" s="2"/>
      <c r="CN95" s="2"/>
      <c r="CO95" s="2"/>
      <c r="CP95" s="2"/>
      <c r="CQ95" s="2"/>
      <c r="CR95" s="2"/>
      <c r="CS95" s="2"/>
      <c r="CT95" s="2"/>
      <c r="CU95" s="2"/>
      <c r="CV95" s="2"/>
      <c r="CW95" s="2"/>
      <c r="CX95" s="2"/>
      <c r="CY95" s="6">
        <v>1</v>
      </c>
    </row>
    <row r="96" spans="1:103" s="268" customFormat="1" ht="18.75" customHeight="1">
      <c r="A96" s="2"/>
      <c r="B96" s="20" t="s">
        <v>1245</v>
      </c>
      <c r="C96" s="26"/>
      <c r="D96" s="20"/>
      <c r="E96" s="20"/>
      <c r="F96" s="26"/>
      <c r="G96" s="26"/>
      <c r="H96" s="20" t="s">
        <v>1246</v>
      </c>
      <c r="I96" s="20"/>
      <c r="J96" s="20"/>
      <c r="K96" s="20"/>
      <c r="L96" s="26"/>
      <c r="M96" s="20"/>
      <c r="N96" s="20"/>
      <c r="O96" s="2"/>
      <c r="P96" s="2"/>
      <c r="Q96" s="2"/>
      <c r="R96" s="720"/>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1976" t="s">
        <v>1127</v>
      </c>
      <c r="BJ96" s="1985"/>
      <c r="BK96" s="2"/>
      <c r="BL96" s="1977" t="s">
        <v>1128</v>
      </c>
      <c r="BM96" s="1978"/>
      <c r="BN96" s="2"/>
      <c r="BO96" s="1979" t="s">
        <v>1149</v>
      </c>
      <c r="BP96" s="1980"/>
      <c r="BQ96" s="2"/>
      <c r="BR96" s="1988" t="s">
        <v>1150</v>
      </c>
      <c r="BS96" s="1989"/>
      <c r="BT96" s="2"/>
      <c r="BU96" s="2"/>
      <c r="BV96" s="2"/>
      <c r="BW96" s="2"/>
      <c r="BX96" s="2"/>
      <c r="BY96" s="2"/>
      <c r="BZ96" s="2"/>
      <c r="CA96" s="2"/>
      <c r="CB96" s="2"/>
      <c r="CC96" s="2"/>
      <c r="CD96" s="2"/>
      <c r="CE96" s="2"/>
      <c r="CF96" s="2"/>
      <c r="CG96" s="2"/>
      <c r="CH96" s="2"/>
      <c r="CI96" s="2"/>
      <c r="CJ96" s="2"/>
      <c r="CK96" s="2"/>
      <c r="CL96" s="2"/>
      <c r="CM96" s="2"/>
      <c r="CN96" s="2"/>
      <c r="CO96" s="2"/>
      <c r="CP96" s="2"/>
      <c r="CQ96" s="2"/>
      <c r="CR96" s="2"/>
      <c r="CS96" s="2"/>
      <c r="CT96" s="2"/>
      <c r="CU96" s="2"/>
      <c r="CV96" s="2"/>
      <c r="CW96" s="2"/>
      <c r="CX96" s="2"/>
      <c r="CY96" s="6">
        <v>1</v>
      </c>
    </row>
    <row r="97" spans="1:103" s="268" customFormat="1" ht="18.75" customHeight="1">
      <c r="A97" s="2"/>
      <c r="B97" s="229" t="s">
        <v>1247</v>
      </c>
      <c r="C97" s="26"/>
      <c r="D97" s="20"/>
      <c r="E97" s="20"/>
      <c r="F97" s="26"/>
      <c r="G97" s="26"/>
      <c r="H97" s="229"/>
      <c r="I97" s="20"/>
      <c r="J97" s="20"/>
      <c r="K97" s="20"/>
      <c r="L97" s="26"/>
      <c r="M97" s="20"/>
      <c r="N97" s="20"/>
      <c r="O97" s="2"/>
      <c r="P97" s="2"/>
      <c r="Q97" s="2"/>
      <c r="R97" s="720"/>
      <c r="S97" s="2"/>
      <c r="T97" s="960" t="s">
        <v>1151</v>
      </c>
      <c r="U97" s="961"/>
      <c r="V97" s="961"/>
      <c r="W97" s="961"/>
      <c r="X97" s="2"/>
      <c r="Y97" s="961"/>
      <c r="Z97" s="961"/>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1976"/>
      <c r="BJ97" s="1985"/>
      <c r="BK97" s="2"/>
      <c r="BL97" s="1977"/>
      <c r="BM97" s="1978"/>
      <c r="BN97" s="2"/>
      <c r="BO97" s="1979"/>
      <c r="BP97" s="1980"/>
      <c r="BQ97" s="2"/>
      <c r="BR97" s="1988"/>
      <c r="BS97" s="1989"/>
      <c r="BT97" s="2"/>
      <c r="BU97" s="2"/>
      <c r="BV97" s="2"/>
      <c r="BW97" s="2"/>
      <c r="BX97" s="2"/>
      <c r="BY97" s="2"/>
      <c r="BZ97" s="2"/>
      <c r="CA97" s="2"/>
      <c r="CB97" s="2"/>
      <c r="CC97" s="2"/>
      <c r="CD97" s="2"/>
      <c r="CE97" s="2"/>
      <c r="CF97" s="2"/>
      <c r="CG97" s="2"/>
      <c r="CH97" s="2"/>
      <c r="CI97" s="2"/>
      <c r="CJ97" s="2"/>
      <c r="CK97" s="2"/>
      <c r="CL97" s="2"/>
      <c r="CM97" s="2"/>
      <c r="CN97" s="2"/>
      <c r="CO97" s="2"/>
      <c r="CP97" s="2"/>
      <c r="CQ97" s="2"/>
      <c r="CR97" s="2"/>
      <c r="CS97" s="2"/>
      <c r="CT97" s="2"/>
      <c r="CU97" s="2"/>
      <c r="CV97" s="2"/>
      <c r="CW97" s="2"/>
      <c r="CX97" s="2"/>
      <c r="CY97" s="6">
        <v>1</v>
      </c>
    </row>
    <row r="98" spans="1:103" s="268" customFormat="1" ht="18.75" customHeight="1">
      <c r="A98" s="2"/>
      <c r="B98" s="229"/>
      <c r="C98" s="26"/>
      <c r="D98" s="20"/>
      <c r="E98" s="20"/>
      <c r="F98" s="26"/>
      <c r="G98" s="26"/>
      <c r="H98" s="975" t="s">
        <v>1248</v>
      </c>
      <c r="I98" s="20"/>
      <c r="J98" s="20"/>
      <c r="K98" s="20"/>
      <c r="L98" s="26"/>
      <c r="M98" s="20"/>
      <c r="N98" s="20"/>
      <c r="O98" s="2"/>
      <c r="P98" s="2"/>
      <c r="Q98" s="2"/>
      <c r="R98" s="720"/>
      <c r="S98" s="2"/>
      <c r="T98" s="961" t="s">
        <v>1152</v>
      </c>
      <c r="U98" s="961"/>
      <c r="V98" s="961"/>
      <c r="W98" s="961"/>
      <c r="X98" s="2"/>
      <c r="Y98" s="961"/>
      <c r="Z98" s="961"/>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720">
        <v>1</v>
      </c>
      <c r="BJ98" s="720">
        <v>1</v>
      </c>
      <c r="BK98" s="2"/>
      <c r="BL98" s="962">
        <v>1</v>
      </c>
      <c r="BM98" s="962">
        <v>1</v>
      </c>
      <c r="BN98" s="2"/>
      <c r="BO98" s="720">
        <v>1</v>
      </c>
      <c r="BP98" s="720">
        <v>1</v>
      </c>
      <c r="BQ98" s="2"/>
      <c r="BR98" s="962">
        <v>1</v>
      </c>
      <c r="BS98" s="962">
        <v>1</v>
      </c>
      <c r="BT98" s="2"/>
      <c r="BU98" s="2"/>
      <c r="BV98" s="2"/>
      <c r="BW98" s="2"/>
      <c r="BX98" s="2"/>
      <c r="BY98" s="2"/>
      <c r="BZ98" s="2"/>
      <c r="CA98" s="2"/>
      <c r="CB98" s="2"/>
      <c r="CC98" s="2"/>
      <c r="CD98" s="2"/>
      <c r="CE98" s="2"/>
      <c r="CF98" s="2"/>
      <c r="CG98" s="2"/>
      <c r="CH98" s="2"/>
      <c r="CI98" s="2"/>
      <c r="CJ98" s="2"/>
      <c r="CK98" s="2"/>
      <c r="CL98" s="2"/>
      <c r="CM98" s="2"/>
      <c r="CN98" s="2"/>
      <c r="CO98" s="2"/>
      <c r="CP98" s="2"/>
      <c r="CQ98" s="2"/>
      <c r="CR98" s="2"/>
      <c r="CS98" s="2"/>
      <c r="CT98" s="2"/>
      <c r="CU98" s="2"/>
      <c r="CV98" s="2"/>
      <c r="CW98" s="2"/>
      <c r="CX98" s="2"/>
      <c r="CY98" s="6">
        <v>1</v>
      </c>
    </row>
    <row r="99" spans="1:103" s="268" customFormat="1" ht="18.75" customHeight="1">
      <c r="A99" s="2"/>
      <c r="B99" s="975" t="s">
        <v>1249</v>
      </c>
      <c r="C99" s="26"/>
      <c r="D99" s="20"/>
      <c r="E99" s="20"/>
      <c r="F99" s="26"/>
      <c r="G99" s="26"/>
      <c r="H99" s="975" t="s">
        <v>1250</v>
      </c>
      <c r="I99" s="20"/>
      <c r="J99" s="20"/>
      <c r="K99" s="20"/>
      <c r="L99" s="26"/>
      <c r="M99" s="20"/>
      <c r="N99" s="20"/>
      <c r="O99" s="2"/>
      <c r="P99" s="2"/>
      <c r="Q99" s="2"/>
      <c r="R99" s="720"/>
      <c r="S99" s="2"/>
      <c r="T99" s="961" t="s">
        <v>1153</v>
      </c>
      <c r="U99" s="961"/>
      <c r="V99" s="961"/>
      <c r="W99" s="961"/>
      <c r="X99" s="2"/>
      <c r="Y99" s="961"/>
      <c r="Z99" s="961"/>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1976" t="s">
        <v>1131</v>
      </c>
      <c r="BJ99" s="1985"/>
      <c r="BK99" s="2"/>
      <c r="BL99" s="1977" t="s">
        <v>1132</v>
      </c>
      <c r="BM99" s="1978"/>
      <c r="BN99" s="2"/>
      <c r="BO99" s="1979" t="s">
        <v>1154</v>
      </c>
      <c r="BP99" s="1980"/>
      <c r="BQ99" s="2"/>
      <c r="BR99" s="1988" t="s">
        <v>1155</v>
      </c>
      <c r="BS99" s="1989"/>
      <c r="BT99" s="2"/>
      <c r="BU99" s="2"/>
      <c r="BV99" s="2"/>
      <c r="BW99" s="2"/>
      <c r="BX99" s="2"/>
      <c r="BY99" s="2"/>
      <c r="BZ99" s="2"/>
      <c r="CA99" s="2"/>
      <c r="CB99" s="2"/>
      <c r="CC99" s="2"/>
      <c r="CD99" s="2"/>
      <c r="CE99" s="2"/>
      <c r="CF99" s="2"/>
      <c r="CG99" s="2"/>
      <c r="CH99" s="2"/>
      <c r="CI99" s="2"/>
      <c r="CJ99" s="2"/>
      <c r="CK99" s="2"/>
      <c r="CL99" s="2"/>
      <c r="CM99" s="2"/>
      <c r="CN99" s="2"/>
      <c r="CO99" s="2"/>
      <c r="CP99" s="2"/>
      <c r="CQ99" s="2"/>
      <c r="CR99" s="2"/>
      <c r="CS99" s="2"/>
      <c r="CT99" s="2"/>
      <c r="CU99" s="2"/>
      <c r="CV99" s="2"/>
      <c r="CW99" s="2"/>
      <c r="CX99" s="2"/>
      <c r="CY99" s="6">
        <v>1</v>
      </c>
    </row>
    <row r="100" spans="1:103" s="268" customFormat="1" ht="18.75" customHeight="1">
      <c r="A100" s="2"/>
      <c r="B100" s="229"/>
      <c r="C100" s="26"/>
      <c r="D100" s="20"/>
      <c r="E100" s="20"/>
      <c r="F100" s="26"/>
      <c r="G100" s="26"/>
      <c r="H100" s="975" t="s">
        <v>1251</v>
      </c>
      <c r="I100" s="20"/>
      <c r="J100" s="20"/>
      <c r="K100" s="20"/>
      <c r="L100" s="26"/>
      <c r="M100" s="20"/>
      <c r="N100" s="20"/>
      <c r="O100" s="2"/>
      <c r="P100" s="2"/>
      <c r="Q100" s="2"/>
      <c r="R100" s="720"/>
      <c r="S100" s="2"/>
      <c r="T100" s="961" t="s">
        <v>1156</v>
      </c>
      <c r="U100" s="961"/>
      <c r="V100" s="961"/>
      <c r="W100" s="961"/>
      <c r="X100" s="2"/>
      <c r="Y100" s="961"/>
      <c r="Z100" s="961"/>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1976"/>
      <c r="BJ100" s="1985"/>
      <c r="BK100" s="2"/>
      <c r="BL100" s="1977"/>
      <c r="BM100" s="1978"/>
      <c r="BN100" s="2"/>
      <c r="BO100" s="1979"/>
      <c r="BP100" s="1980"/>
      <c r="BQ100" s="2"/>
      <c r="BR100" s="1988"/>
      <c r="BS100" s="1989"/>
      <c r="BT100" s="2"/>
      <c r="BU100" s="2"/>
      <c r="BV100" s="2"/>
      <c r="BW100" s="2"/>
      <c r="BX100" s="2"/>
      <c r="BY100" s="2"/>
      <c r="BZ100" s="2"/>
      <c r="CA100" s="2"/>
      <c r="CB100" s="2"/>
      <c r="CC100" s="2"/>
      <c r="CD100" s="2"/>
      <c r="CE100" s="2"/>
      <c r="CF100" s="2"/>
      <c r="CG100" s="2"/>
      <c r="CH100" s="2"/>
      <c r="CI100" s="2"/>
      <c r="CJ100" s="2"/>
      <c r="CK100" s="2"/>
      <c r="CL100" s="2"/>
      <c r="CM100" s="2"/>
      <c r="CN100" s="2"/>
      <c r="CO100" s="2"/>
      <c r="CP100" s="2"/>
      <c r="CQ100" s="2"/>
      <c r="CR100" s="2"/>
      <c r="CS100" s="2"/>
      <c r="CT100" s="2"/>
      <c r="CU100" s="2"/>
      <c r="CV100" s="2"/>
      <c r="CW100" s="2"/>
      <c r="CX100" s="2"/>
      <c r="CY100" s="6">
        <v>1</v>
      </c>
    </row>
    <row r="101" spans="1:103" s="268" customFormat="1" ht="18.75" customHeight="1">
      <c r="A101" s="2"/>
      <c r="B101" s="975" t="s">
        <v>1252</v>
      </c>
      <c r="C101" s="26"/>
      <c r="D101" s="20"/>
      <c r="E101" s="20"/>
      <c r="F101" s="26"/>
      <c r="G101" s="26"/>
      <c r="H101" s="975" t="s">
        <v>1253</v>
      </c>
      <c r="I101" s="20"/>
      <c r="J101" s="20"/>
      <c r="K101" s="20"/>
      <c r="L101" s="26"/>
      <c r="M101" s="20"/>
      <c r="N101" s="20"/>
      <c r="O101" s="2"/>
      <c r="P101" s="2"/>
      <c r="Q101" s="2"/>
      <c r="R101" s="720"/>
      <c r="S101" s="2"/>
      <c r="T101" s="961" t="s">
        <v>1157</v>
      </c>
      <c r="U101" s="961"/>
      <c r="V101" s="961"/>
      <c r="W101" s="961"/>
      <c r="X101" s="2"/>
      <c r="Y101" s="961"/>
      <c r="Z101" s="961"/>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720">
        <v>1</v>
      </c>
      <c r="BJ101" s="720">
        <v>1</v>
      </c>
      <c r="BK101" s="2"/>
      <c r="BL101" s="962">
        <v>1</v>
      </c>
      <c r="BM101" s="962">
        <v>1</v>
      </c>
      <c r="BN101" s="2"/>
      <c r="BO101" s="720">
        <v>1</v>
      </c>
      <c r="BP101" s="720">
        <v>1</v>
      </c>
      <c r="BQ101" s="2"/>
      <c r="BR101" s="962">
        <v>1</v>
      </c>
      <c r="BS101" s="962">
        <v>1</v>
      </c>
      <c r="BT101" s="2"/>
      <c r="BU101" s="2"/>
      <c r="BV101" s="2"/>
      <c r="BW101" s="2"/>
      <c r="BX101" s="2"/>
      <c r="BY101" s="2"/>
      <c r="BZ101" s="2"/>
      <c r="CA101" s="2"/>
      <c r="CB101" s="2"/>
      <c r="CC101" s="2"/>
      <c r="CD101" s="2"/>
      <c r="CE101" s="2"/>
      <c r="CF101" s="2"/>
      <c r="CG101" s="2"/>
      <c r="CH101" s="2"/>
      <c r="CI101" s="2"/>
      <c r="CJ101" s="2"/>
      <c r="CK101" s="2"/>
      <c r="CL101" s="2"/>
      <c r="CM101" s="2"/>
      <c r="CN101" s="2"/>
      <c r="CO101" s="2"/>
      <c r="CP101" s="2"/>
      <c r="CQ101" s="2"/>
      <c r="CR101" s="2"/>
      <c r="CS101" s="2"/>
      <c r="CT101" s="2"/>
      <c r="CU101" s="2"/>
      <c r="CV101" s="2"/>
      <c r="CW101" s="2"/>
      <c r="CX101" s="2"/>
      <c r="CY101" s="6">
        <v>1</v>
      </c>
    </row>
    <row r="102" spans="1:103" s="268" customFormat="1" ht="18.75" customHeight="1">
      <c r="A102" s="2"/>
      <c r="B102" s="975" t="s">
        <v>1254</v>
      </c>
      <c r="C102" s="26"/>
      <c r="D102" s="20"/>
      <c r="E102" s="20"/>
      <c r="F102" s="26"/>
      <c r="G102" s="26"/>
      <c r="H102" s="975" t="s">
        <v>1255</v>
      </c>
      <c r="I102" s="20"/>
      <c r="J102" s="20"/>
      <c r="K102" s="20"/>
      <c r="L102" s="26"/>
      <c r="M102" s="20"/>
      <c r="N102" s="20"/>
      <c r="O102" s="2"/>
      <c r="P102" s="2"/>
      <c r="Q102" s="2"/>
      <c r="R102" s="720"/>
      <c r="S102" s="2"/>
      <c r="T102" s="961" t="s">
        <v>1158</v>
      </c>
      <c r="U102" s="961"/>
      <c r="V102" s="961"/>
      <c r="W102" s="961"/>
      <c r="X102" s="2"/>
      <c r="Y102" s="961"/>
      <c r="Z102" s="961"/>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1976" t="s">
        <v>1159</v>
      </c>
      <c r="BJ102" s="1985"/>
      <c r="BK102" s="2"/>
      <c r="BL102" s="1977" t="s">
        <v>1160</v>
      </c>
      <c r="BM102" s="1978"/>
      <c r="BN102" s="2"/>
      <c r="BO102" s="1979" t="s">
        <v>1161</v>
      </c>
      <c r="BP102" s="1980"/>
      <c r="BQ102" s="2"/>
      <c r="BR102" s="1988" t="s">
        <v>1162</v>
      </c>
      <c r="BS102" s="1989"/>
      <c r="BT102" s="2"/>
      <c r="BU102" s="2"/>
      <c r="BV102" s="2"/>
      <c r="BW102" s="2"/>
      <c r="BX102" s="2"/>
      <c r="BY102" s="2"/>
      <c r="BZ102" s="2"/>
      <c r="CA102" s="2"/>
      <c r="CB102" s="2"/>
      <c r="CC102" s="2"/>
      <c r="CD102" s="2"/>
      <c r="CE102" s="2"/>
      <c r="CF102" s="2"/>
      <c r="CG102" s="2"/>
      <c r="CH102" s="2"/>
      <c r="CI102" s="2"/>
      <c r="CJ102" s="2"/>
      <c r="CK102" s="2"/>
      <c r="CL102" s="2"/>
      <c r="CM102" s="2"/>
      <c r="CN102" s="2"/>
      <c r="CO102" s="2"/>
      <c r="CP102" s="2"/>
      <c r="CQ102" s="2"/>
      <c r="CR102" s="2"/>
      <c r="CS102" s="2"/>
      <c r="CT102" s="2"/>
      <c r="CU102" s="2"/>
      <c r="CV102" s="2"/>
      <c r="CW102" s="2"/>
      <c r="CX102" s="2"/>
      <c r="CY102" s="6">
        <v>1</v>
      </c>
    </row>
    <row r="103" spans="1:103" s="268" customFormat="1" ht="18.75" customHeight="1">
      <c r="A103" s="2"/>
      <c r="B103" s="975" t="s">
        <v>1256</v>
      </c>
      <c r="C103" s="26"/>
      <c r="D103" s="20"/>
      <c r="E103" s="20"/>
      <c r="F103" s="26"/>
      <c r="G103" s="26"/>
      <c r="H103" s="20"/>
      <c r="I103" s="20"/>
      <c r="J103" s="20"/>
      <c r="K103" s="20"/>
      <c r="L103" s="26"/>
      <c r="M103" s="20"/>
      <c r="N103" s="20"/>
      <c r="O103" s="2"/>
      <c r="P103" s="2"/>
      <c r="Q103" s="2"/>
      <c r="R103" s="720"/>
      <c r="S103" s="2"/>
      <c r="T103" s="961" t="s">
        <v>1163</v>
      </c>
      <c r="U103" s="961"/>
      <c r="V103" s="961"/>
      <c r="W103" s="961"/>
      <c r="X103" s="2"/>
      <c r="Y103" s="961"/>
      <c r="Z103" s="961"/>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1976"/>
      <c r="BJ103" s="1985"/>
      <c r="BK103" s="2"/>
      <c r="BL103" s="1977"/>
      <c r="BM103" s="1978"/>
      <c r="BN103" s="2"/>
      <c r="BO103" s="1979"/>
      <c r="BP103" s="1980"/>
      <c r="BQ103" s="2"/>
      <c r="BR103" s="1988"/>
      <c r="BS103" s="1989"/>
      <c r="BT103" s="2"/>
      <c r="BU103" s="2"/>
      <c r="BV103" s="2"/>
      <c r="BW103" s="2"/>
      <c r="BX103" s="2"/>
      <c r="BY103" s="2"/>
      <c r="BZ103" s="2"/>
      <c r="CA103" s="2"/>
      <c r="CB103" s="2"/>
      <c r="CC103" s="2"/>
      <c r="CD103" s="2"/>
      <c r="CE103" s="2"/>
      <c r="CF103" s="2"/>
      <c r="CG103" s="2"/>
      <c r="CH103" s="2"/>
      <c r="CI103" s="2"/>
      <c r="CJ103" s="2"/>
      <c r="CK103" s="2"/>
      <c r="CL103" s="2"/>
      <c r="CM103" s="2"/>
      <c r="CN103" s="2"/>
      <c r="CO103" s="2"/>
      <c r="CP103" s="2"/>
      <c r="CQ103" s="2"/>
      <c r="CR103" s="2"/>
      <c r="CS103" s="2"/>
      <c r="CT103" s="2"/>
      <c r="CU103" s="2"/>
      <c r="CV103" s="2"/>
      <c r="CW103" s="2"/>
      <c r="CX103" s="2"/>
      <c r="CY103" s="6">
        <v>1</v>
      </c>
    </row>
    <row r="104" spans="1:103" s="268" customFormat="1" ht="18.75" customHeight="1">
      <c r="A104" s="2"/>
      <c r="B104" s="20"/>
      <c r="C104" s="20"/>
      <c r="D104" s="20"/>
      <c r="E104" s="20"/>
      <c r="F104" s="26"/>
      <c r="G104" s="26"/>
      <c r="H104" s="974" t="s">
        <v>1257</v>
      </c>
      <c r="I104" s="20"/>
      <c r="J104" s="20"/>
      <c r="K104" s="20"/>
      <c r="L104" s="26"/>
      <c r="M104" s="20"/>
      <c r="N104" s="20"/>
      <c r="O104" s="2"/>
      <c r="P104" s="2"/>
      <c r="Q104" s="2"/>
      <c r="R104" s="720"/>
      <c r="S104" s="2"/>
      <c r="T104" s="961" t="s">
        <v>1164</v>
      </c>
      <c r="U104" s="961"/>
      <c r="V104" s="961"/>
      <c r="W104" s="961"/>
      <c r="X104" s="2"/>
      <c r="Y104" s="961"/>
      <c r="Z104" s="961"/>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720">
        <v>1</v>
      </c>
      <c r="BJ104" s="720">
        <v>1</v>
      </c>
      <c r="BK104" s="2"/>
      <c r="BL104" s="962">
        <v>1</v>
      </c>
      <c r="BM104" s="962">
        <v>1</v>
      </c>
      <c r="BN104" s="2"/>
      <c r="BO104" s="720">
        <v>1</v>
      </c>
      <c r="BP104" s="720">
        <v>1</v>
      </c>
      <c r="BQ104" s="2"/>
      <c r="BR104" s="962">
        <v>1</v>
      </c>
      <c r="BS104" s="962">
        <v>1</v>
      </c>
      <c r="BT104" s="2"/>
      <c r="BU104" s="2"/>
      <c r="BV104" s="2"/>
      <c r="BW104" s="2"/>
      <c r="BX104" s="2"/>
      <c r="BY104" s="2"/>
      <c r="BZ104" s="2"/>
      <c r="CA104" s="2"/>
      <c r="CB104" s="2"/>
      <c r="CC104" s="2"/>
      <c r="CD104" s="2"/>
      <c r="CE104" s="2"/>
      <c r="CF104" s="2"/>
      <c r="CG104" s="2"/>
      <c r="CH104" s="2"/>
      <c r="CI104" s="2"/>
      <c r="CJ104" s="2"/>
      <c r="CK104" s="2"/>
      <c r="CL104" s="2"/>
      <c r="CM104" s="2"/>
      <c r="CN104" s="2"/>
      <c r="CO104" s="2"/>
      <c r="CP104" s="2"/>
      <c r="CQ104" s="2"/>
      <c r="CR104" s="2"/>
      <c r="CS104" s="2"/>
      <c r="CT104" s="2"/>
      <c r="CU104" s="2"/>
      <c r="CV104" s="2"/>
      <c r="CW104" s="2"/>
      <c r="CX104" s="2"/>
      <c r="CY104" s="6">
        <v>1</v>
      </c>
    </row>
    <row r="105" spans="1:103" s="268" customFormat="1" ht="18.75" customHeight="1">
      <c r="A105" s="2"/>
      <c r="B105" s="975" t="s">
        <v>1258</v>
      </c>
      <c r="C105" s="26"/>
      <c r="D105" s="20"/>
      <c r="E105" s="20"/>
      <c r="F105" s="26"/>
      <c r="G105" s="26"/>
      <c r="H105" s="20"/>
      <c r="I105" s="20"/>
      <c r="J105" s="20"/>
      <c r="K105" s="20"/>
      <c r="L105" s="26"/>
      <c r="M105" s="20"/>
      <c r="N105" s="20"/>
      <c r="O105" s="2"/>
      <c r="P105" s="2"/>
      <c r="Q105" s="2"/>
      <c r="R105" s="720"/>
      <c r="S105" s="2"/>
      <c r="T105" s="961" t="s">
        <v>1165</v>
      </c>
      <c r="U105" s="961"/>
      <c r="V105" s="961"/>
      <c r="W105" s="961"/>
      <c r="X105" s="2"/>
      <c r="Y105" s="961"/>
      <c r="Z105" s="961"/>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1976" t="s">
        <v>1166</v>
      </c>
      <c r="BJ105" s="1985"/>
      <c r="BK105" s="2"/>
      <c r="BL105" s="1977" t="s">
        <v>1167</v>
      </c>
      <c r="BM105" s="1978"/>
      <c r="BN105" s="2"/>
      <c r="BO105" s="1979" t="s">
        <v>1168</v>
      </c>
      <c r="BP105" s="1980"/>
      <c r="BQ105" s="2"/>
      <c r="BR105" s="1988" t="s">
        <v>1169</v>
      </c>
      <c r="BS105" s="1989"/>
      <c r="BT105" s="2"/>
      <c r="BU105" s="2"/>
      <c r="BV105" s="2"/>
      <c r="BW105" s="2"/>
      <c r="BX105" s="2"/>
      <c r="BY105" s="2"/>
      <c r="BZ105" s="2"/>
      <c r="CA105" s="2"/>
      <c r="CB105" s="2"/>
      <c r="CC105" s="2"/>
      <c r="CD105" s="2"/>
      <c r="CE105" s="2"/>
      <c r="CF105" s="2"/>
      <c r="CG105" s="2"/>
      <c r="CH105" s="2"/>
      <c r="CI105" s="2"/>
      <c r="CJ105" s="2"/>
      <c r="CK105" s="2"/>
      <c r="CL105" s="2"/>
      <c r="CM105" s="2"/>
      <c r="CN105" s="2"/>
      <c r="CO105" s="2"/>
      <c r="CP105" s="2"/>
      <c r="CQ105" s="2"/>
      <c r="CR105" s="2"/>
      <c r="CS105" s="2"/>
      <c r="CT105" s="2"/>
      <c r="CU105" s="2"/>
      <c r="CV105" s="2"/>
      <c r="CW105" s="2"/>
      <c r="CX105" s="2"/>
      <c r="CY105" s="6">
        <v>1</v>
      </c>
    </row>
    <row r="106" spans="1:103" s="268" customFormat="1" ht="18.75" customHeight="1">
      <c r="A106" s="2"/>
      <c r="B106" s="229" t="s">
        <v>1259</v>
      </c>
      <c r="C106" s="26"/>
      <c r="D106" s="20"/>
      <c r="E106" s="20"/>
      <c r="F106" s="26"/>
      <c r="G106" s="26"/>
      <c r="H106" s="20" t="s">
        <v>1260</v>
      </c>
      <c r="I106" s="20"/>
      <c r="J106" s="20"/>
      <c r="K106" s="20"/>
      <c r="L106" s="26"/>
      <c r="M106" s="20"/>
      <c r="N106" s="20"/>
      <c r="O106" s="2"/>
      <c r="P106" s="2"/>
      <c r="Q106" s="2"/>
      <c r="R106" s="8"/>
      <c r="S106" s="2"/>
      <c r="T106" s="961" t="s">
        <v>1170</v>
      </c>
      <c r="U106" s="961"/>
      <c r="V106" s="961"/>
      <c r="W106" s="961"/>
      <c r="X106" s="2"/>
      <c r="Y106" s="961"/>
      <c r="Z106" s="963">
        <v>1</v>
      </c>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1976"/>
      <c r="BJ106" s="1985"/>
      <c r="BK106" s="2"/>
      <c r="BL106" s="1977"/>
      <c r="BM106" s="1978"/>
      <c r="BN106" s="2"/>
      <c r="BO106" s="1979"/>
      <c r="BP106" s="1980"/>
      <c r="BQ106" s="2"/>
      <c r="BR106" s="1988"/>
      <c r="BS106" s="1989"/>
      <c r="BT106" s="2"/>
      <c r="BU106" s="2"/>
      <c r="BV106" s="2"/>
      <c r="BW106" s="2"/>
      <c r="BX106" s="2"/>
      <c r="BY106" s="2"/>
      <c r="BZ106" s="2"/>
      <c r="CA106" s="2"/>
      <c r="CB106" s="2"/>
      <c r="CC106" s="2"/>
      <c r="CD106" s="2"/>
      <c r="CE106" s="2"/>
      <c r="CF106" s="2"/>
      <c r="CG106" s="2"/>
      <c r="CH106" s="2"/>
      <c r="CI106" s="2"/>
      <c r="CJ106" s="2"/>
      <c r="CK106" s="2"/>
      <c r="CL106" s="2"/>
      <c r="CM106" s="2"/>
      <c r="CN106" s="2"/>
      <c r="CO106" s="2"/>
      <c r="CP106" s="2"/>
      <c r="CQ106" s="2"/>
      <c r="CR106" s="2"/>
      <c r="CS106" s="2"/>
      <c r="CT106" s="2"/>
      <c r="CU106" s="2"/>
      <c r="CV106" s="2"/>
      <c r="CW106" s="2"/>
      <c r="CX106" s="2"/>
      <c r="CY106" s="6">
        <v>1</v>
      </c>
    </row>
    <row r="107" spans="1:103" s="268" customFormat="1" ht="18.75" customHeight="1">
      <c r="A107" s="2"/>
      <c r="B107" s="229" t="s">
        <v>1261</v>
      </c>
      <c r="C107" s="26"/>
      <c r="D107" s="20"/>
      <c r="E107" s="20"/>
      <c r="F107" s="26"/>
      <c r="G107" s="26"/>
      <c r="H107" s="229"/>
      <c r="I107" s="20"/>
      <c r="J107" s="20"/>
      <c r="K107" s="20"/>
      <c r="L107" s="26"/>
      <c r="M107" s="20"/>
      <c r="N107" s="20"/>
      <c r="O107" s="2"/>
      <c r="P107" s="2"/>
      <c r="Q107" s="2"/>
      <c r="R107" s="8"/>
      <c r="S107" s="2"/>
      <c r="T107" s="961" t="s">
        <v>1171</v>
      </c>
      <c r="U107" s="961"/>
      <c r="V107" s="961"/>
      <c r="W107" s="961"/>
      <c r="X107" s="2"/>
      <c r="Y107" s="961"/>
      <c r="Z107" s="963">
        <v>1</v>
      </c>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720">
        <v>1</v>
      </c>
      <c r="BJ107" s="720">
        <v>1</v>
      </c>
      <c r="BK107" s="2"/>
      <c r="BL107" s="962">
        <v>1</v>
      </c>
      <c r="BM107" s="962">
        <v>1</v>
      </c>
      <c r="BN107" s="2"/>
      <c r="BO107" s="720">
        <v>1</v>
      </c>
      <c r="BP107" s="720">
        <v>1</v>
      </c>
      <c r="BQ107" s="2"/>
      <c r="BR107" s="962">
        <v>1</v>
      </c>
      <c r="BS107" s="962">
        <v>1</v>
      </c>
      <c r="BT107" s="2"/>
      <c r="BU107" s="2"/>
      <c r="BV107" s="2"/>
      <c r="BW107" s="2"/>
      <c r="BX107" s="2"/>
      <c r="BY107" s="2"/>
      <c r="BZ107" s="2"/>
      <c r="CA107" s="2"/>
      <c r="CB107" s="2"/>
      <c r="CC107" s="2"/>
      <c r="CD107" s="2"/>
      <c r="CE107" s="2"/>
      <c r="CF107" s="2"/>
      <c r="CG107" s="2"/>
      <c r="CH107" s="2"/>
      <c r="CI107" s="2"/>
      <c r="CJ107" s="2"/>
      <c r="CK107" s="2"/>
      <c r="CL107" s="2"/>
      <c r="CM107" s="2"/>
      <c r="CN107" s="2"/>
      <c r="CO107" s="2"/>
      <c r="CP107" s="2"/>
      <c r="CQ107" s="2"/>
      <c r="CR107" s="2"/>
      <c r="CS107" s="2"/>
      <c r="CT107" s="2"/>
      <c r="CU107" s="2"/>
      <c r="CV107" s="2"/>
      <c r="CW107" s="2"/>
      <c r="CX107" s="2"/>
      <c r="CY107" s="6">
        <v>1</v>
      </c>
    </row>
    <row r="108" spans="1:103" s="268" customFormat="1" ht="18.75" customHeight="1">
      <c r="A108" s="2"/>
      <c r="B108" s="229" t="s">
        <v>1262</v>
      </c>
      <c r="C108" s="26"/>
      <c r="D108" s="20"/>
      <c r="E108" s="20"/>
      <c r="F108" s="26"/>
      <c r="G108" s="26"/>
      <c r="H108" s="975" t="s">
        <v>1263</v>
      </c>
      <c r="I108" s="20"/>
      <c r="J108" s="20"/>
      <c r="K108" s="20"/>
      <c r="L108" s="26"/>
      <c r="M108" s="20"/>
      <c r="N108" s="20"/>
      <c r="O108" s="2"/>
      <c r="P108" s="2"/>
      <c r="Q108" s="2"/>
      <c r="R108" s="8"/>
      <c r="S108" s="2"/>
      <c r="T108" s="961"/>
      <c r="U108" s="961" t="s">
        <v>1172</v>
      </c>
      <c r="V108" s="961"/>
      <c r="W108" s="961"/>
      <c r="X108" s="2"/>
      <c r="Y108" s="961"/>
      <c r="Z108" s="963">
        <v>1</v>
      </c>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1976" t="s">
        <v>1135</v>
      </c>
      <c r="BJ108" s="1985"/>
      <c r="BK108" s="2"/>
      <c r="BL108" s="1977" t="s">
        <v>1136</v>
      </c>
      <c r="BM108" s="1978"/>
      <c r="BN108" s="2"/>
      <c r="BO108" s="1979" t="s">
        <v>1173</v>
      </c>
      <c r="BP108" s="1980"/>
      <c r="BQ108" s="2"/>
      <c r="BR108" s="1988" t="s">
        <v>1174</v>
      </c>
      <c r="BS108" s="1989"/>
      <c r="BT108" s="2"/>
      <c r="BU108" s="2"/>
      <c r="BV108" s="2"/>
      <c r="BW108" s="2"/>
      <c r="BX108" s="2"/>
      <c r="BY108" s="2"/>
      <c r="BZ108" s="2"/>
      <c r="CA108" s="2"/>
      <c r="CB108" s="2"/>
      <c r="CC108" s="2"/>
      <c r="CD108" s="2"/>
      <c r="CE108" s="2"/>
      <c r="CF108" s="2"/>
      <c r="CG108" s="2"/>
      <c r="CH108" s="2"/>
      <c r="CI108" s="2"/>
      <c r="CJ108" s="2"/>
      <c r="CK108" s="2"/>
      <c r="CL108" s="2"/>
      <c r="CM108" s="2"/>
      <c r="CN108" s="2"/>
      <c r="CO108" s="2"/>
      <c r="CP108" s="2"/>
      <c r="CQ108" s="2"/>
      <c r="CR108" s="2"/>
      <c r="CS108" s="2"/>
      <c r="CT108" s="2"/>
      <c r="CU108" s="2"/>
      <c r="CV108" s="2"/>
      <c r="CW108" s="2"/>
      <c r="CX108" s="2"/>
      <c r="CY108" s="6">
        <v>1</v>
      </c>
    </row>
    <row r="109" spans="1:103" s="268" customFormat="1" ht="18.75" customHeight="1">
      <c r="A109" s="2"/>
      <c r="B109" s="229" t="s">
        <v>1264</v>
      </c>
      <c r="C109" s="26"/>
      <c r="D109" s="20"/>
      <c r="E109" s="20"/>
      <c r="F109" s="26"/>
      <c r="G109" s="26"/>
      <c r="H109" s="975" t="s">
        <v>1265</v>
      </c>
      <c r="I109" s="26">
        <v>1</v>
      </c>
      <c r="J109" s="26">
        <v>1</v>
      </c>
      <c r="K109" s="26">
        <v>1</v>
      </c>
      <c r="L109" s="26"/>
      <c r="M109" s="20"/>
      <c r="N109" s="20"/>
      <c r="O109" s="2"/>
      <c r="P109" s="2"/>
      <c r="Q109" s="2"/>
      <c r="R109" s="8"/>
      <c r="S109" s="2"/>
      <c r="T109" s="961" t="s">
        <v>1175</v>
      </c>
      <c r="U109" s="961"/>
      <c r="V109" s="961"/>
      <c r="W109" s="961"/>
      <c r="X109" s="2"/>
      <c r="Y109" s="961"/>
      <c r="Z109" s="963">
        <v>1</v>
      </c>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1976"/>
      <c r="BJ109" s="1985"/>
      <c r="BK109" s="2"/>
      <c r="BL109" s="1977"/>
      <c r="BM109" s="1978"/>
      <c r="BN109" s="2"/>
      <c r="BO109" s="1979"/>
      <c r="BP109" s="1980"/>
      <c r="BQ109" s="2"/>
      <c r="BR109" s="1988"/>
      <c r="BS109" s="1989"/>
      <c r="BT109" s="2"/>
      <c r="BU109" s="2"/>
      <c r="BV109" s="2"/>
      <c r="BW109" s="2"/>
      <c r="BX109" s="2"/>
      <c r="BY109" s="2"/>
      <c r="BZ109" s="2"/>
      <c r="CA109" s="2"/>
      <c r="CB109" s="2"/>
      <c r="CC109" s="2"/>
      <c r="CD109" s="2"/>
      <c r="CE109" s="2"/>
      <c r="CF109" s="2"/>
      <c r="CG109" s="2"/>
      <c r="CH109" s="2"/>
      <c r="CI109" s="2"/>
      <c r="CJ109" s="2"/>
      <c r="CK109" s="2"/>
      <c r="CL109" s="2"/>
      <c r="CM109" s="2"/>
      <c r="CN109" s="2"/>
      <c r="CO109" s="2"/>
      <c r="CP109" s="2"/>
      <c r="CQ109" s="2"/>
      <c r="CR109" s="2"/>
      <c r="CS109" s="2"/>
      <c r="CT109" s="2"/>
      <c r="CU109" s="2"/>
      <c r="CV109" s="2"/>
      <c r="CW109" s="2"/>
      <c r="CX109" s="2"/>
      <c r="CY109" s="6">
        <v>1</v>
      </c>
    </row>
    <row r="110" spans="1:103" s="268" customFormat="1" ht="18.75" customHeight="1">
      <c r="A110" s="2"/>
      <c r="B110" s="975" t="s">
        <v>1266</v>
      </c>
      <c r="C110" s="26"/>
      <c r="D110" s="20"/>
      <c r="E110" s="20"/>
      <c r="F110" s="26"/>
      <c r="G110" s="26"/>
      <c r="H110" s="975" t="s">
        <v>1267</v>
      </c>
      <c r="I110" s="20"/>
      <c r="J110" s="26"/>
      <c r="K110" s="26"/>
      <c r="L110" s="26"/>
      <c r="M110" s="20"/>
      <c r="N110" s="20"/>
      <c r="Q110" s="2"/>
      <c r="R110" s="8"/>
      <c r="S110" s="2"/>
      <c r="T110" s="329">
        <v>1</v>
      </c>
      <c r="U110" s="329">
        <v>1</v>
      </c>
      <c r="V110" s="329">
        <v>1</v>
      </c>
      <c r="W110" s="329">
        <v>1</v>
      </c>
      <c r="X110" s="2"/>
      <c r="Y110" s="329">
        <v>1</v>
      </c>
      <c r="Z110" s="329">
        <v>1</v>
      </c>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720">
        <v>1</v>
      </c>
      <c r="BJ110" s="720">
        <v>1</v>
      </c>
      <c r="BK110" s="2"/>
      <c r="BL110" s="962">
        <v>1</v>
      </c>
      <c r="BM110" s="962">
        <v>1</v>
      </c>
      <c r="BN110" s="2"/>
      <c r="BO110" s="720">
        <v>1</v>
      </c>
      <c r="BP110" s="720">
        <v>1</v>
      </c>
      <c r="BQ110" s="2"/>
      <c r="BR110" s="962">
        <v>1</v>
      </c>
      <c r="BS110" s="962">
        <v>1</v>
      </c>
      <c r="BT110" s="2"/>
      <c r="BU110" s="2"/>
      <c r="BV110" s="2"/>
      <c r="BW110" s="2"/>
      <c r="BX110" s="2"/>
      <c r="BY110" s="2"/>
      <c r="BZ110" s="2"/>
      <c r="CA110" s="2"/>
      <c r="CB110" s="2"/>
      <c r="CC110" s="2"/>
      <c r="CD110" s="2"/>
      <c r="CE110" s="2"/>
      <c r="CF110" s="2"/>
      <c r="CG110" s="2"/>
      <c r="CH110" s="2"/>
      <c r="CI110" s="2"/>
      <c r="CJ110" s="2"/>
      <c r="CK110" s="2"/>
      <c r="CL110" s="2"/>
      <c r="CM110" s="2"/>
      <c r="CN110" s="2"/>
      <c r="CO110" s="2"/>
      <c r="CP110" s="2"/>
      <c r="CQ110" s="2"/>
      <c r="CR110" s="2"/>
      <c r="CS110" s="2"/>
      <c r="CT110" s="2"/>
      <c r="CU110" s="2"/>
      <c r="CV110" s="2"/>
      <c r="CW110" s="2"/>
      <c r="CX110" s="2"/>
      <c r="CY110" s="6">
        <v>1</v>
      </c>
    </row>
    <row r="111" spans="1:103" s="268" customFormat="1" ht="18.75" customHeight="1">
      <c r="A111" s="2"/>
      <c r="B111" s="229" t="s">
        <v>1268</v>
      </c>
      <c r="C111" s="26"/>
      <c r="D111" s="20"/>
      <c r="E111" s="20"/>
      <c r="F111" s="26"/>
      <c r="G111" s="26"/>
      <c r="H111" s="20"/>
      <c r="I111" s="20"/>
      <c r="J111" s="26"/>
      <c r="K111" s="26"/>
      <c r="L111" s="26"/>
      <c r="M111" s="20"/>
      <c r="N111" s="20"/>
      <c r="Q111" s="2"/>
      <c r="R111" s="8"/>
      <c r="S111" s="2"/>
      <c r="T111" s="329">
        <v>1</v>
      </c>
      <c r="U111" s="329">
        <v>1</v>
      </c>
      <c r="V111" s="329">
        <v>1</v>
      </c>
      <c r="W111" s="329">
        <v>1</v>
      </c>
      <c r="X111" s="2"/>
      <c r="Y111" s="329">
        <v>1</v>
      </c>
      <c r="Z111" s="329">
        <v>1</v>
      </c>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1976" t="s">
        <v>1139</v>
      </c>
      <c r="BJ111" s="1985"/>
      <c r="BK111" s="2"/>
      <c r="BL111" s="1977" t="s">
        <v>1140</v>
      </c>
      <c r="BM111" s="1978"/>
      <c r="BN111" s="2"/>
      <c r="BO111" s="1979" t="s">
        <v>1178</v>
      </c>
      <c r="BP111" s="1980"/>
      <c r="BQ111" s="2"/>
      <c r="BR111" s="1988" t="s">
        <v>1179</v>
      </c>
      <c r="BS111" s="1989"/>
      <c r="BT111" s="2"/>
      <c r="BU111" s="2"/>
      <c r="BV111" s="2"/>
      <c r="BW111" s="2"/>
      <c r="BX111" s="2"/>
      <c r="BY111" s="2"/>
      <c r="BZ111" s="2"/>
      <c r="CA111" s="2"/>
      <c r="CB111" s="2"/>
      <c r="CC111" s="2"/>
      <c r="CD111" s="2"/>
      <c r="CE111" s="2"/>
      <c r="CF111" s="2"/>
      <c r="CG111" s="2"/>
      <c r="CH111" s="2"/>
      <c r="CI111" s="2"/>
      <c r="CJ111" s="2"/>
      <c r="CK111" s="2"/>
      <c r="CL111" s="2"/>
      <c r="CM111" s="2"/>
      <c r="CN111" s="2"/>
      <c r="CO111" s="2"/>
      <c r="CP111" s="2"/>
      <c r="CQ111" s="2"/>
      <c r="CR111" s="2"/>
      <c r="CS111" s="2"/>
      <c r="CT111" s="2"/>
      <c r="CU111" s="2"/>
      <c r="CV111" s="2"/>
      <c r="CW111" s="2"/>
      <c r="CX111" s="2"/>
      <c r="CY111" s="6">
        <v>1</v>
      </c>
    </row>
    <row r="112" spans="1:103" s="268" customFormat="1" ht="18.75" customHeight="1" thickBot="1">
      <c r="A112" s="2"/>
      <c r="B112" s="20"/>
      <c r="C112" s="20"/>
      <c r="D112" s="20"/>
      <c r="E112" s="20"/>
      <c r="F112" s="26"/>
      <c r="G112" s="26"/>
      <c r="H112" s="974" t="s">
        <v>1269</v>
      </c>
      <c r="I112" s="20"/>
      <c r="J112" s="26"/>
      <c r="K112" s="26"/>
      <c r="L112" s="26"/>
      <c r="M112" s="20"/>
      <c r="N112" s="20"/>
      <c r="O112" s="2"/>
      <c r="P112" s="2"/>
      <c r="Q112" s="2"/>
      <c r="R112" s="8"/>
      <c r="S112" s="2"/>
      <c r="T112" s="964" t="s">
        <v>1180</v>
      </c>
      <c r="U112" s="329"/>
      <c r="V112" s="329"/>
      <c r="W112" s="329"/>
      <c r="X112" s="2"/>
      <c r="Y112" s="329"/>
      <c r="Z112" s="329"/>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1976"/>
      <c r="BJ112" s="1985"/>
      <c r="BK112" s="2"/>
      <c r="BL112" s="1977"/>
      <c r="BM112" s="1978"/>
      <c r="BN112" s="2"/>
      <c r="BO112" s="1979"/>
      <c r="BP112" s="1980"/>
      <c r="BQ112" s="2"/>
      <c r="BR112" s="1988"/>
      <c r="BS112" s="1989"/>
      <c r="BT112" s="2"/>
      <c r="BU112" s="2"/>
      <c r="BV112" s="2"/>
      <c r="BW112" s="2"/>
      <c r="BX112" s="2"/>
      <c r="BY112" s="2"/>
      <c r="BZ112" s="2"/>
      <c r="CA112" s="2"/>
      <c r="CB112" s="2"/>
      <c r="CC112" s="2"/>
      <c r="CD112" s="2"/>
      <c r="CE112" s="2"/>
      <c r="CF112" s="2"/>
      <c r="CG112" s="2"/>
      <c r="CH112" s="2"/>
      <c r="CI112" s="2"/>
      <c r="CJ112" s="2"/>
      <c r="CK112" s="2"/>
      <c r="CL112" s="2"/>
      <c r="CM112" s="2"/>
      <c r="CN112" s="2"/>
      <c r="CO112" s="2"/>
      <c r="CP112" s="2"/>
      <c r="CQ112" s="2"/>
      <c r="CR112" s="2"/>
      <c r="CS112" s="2"/>
      <c r="CT112" s="2"/>
      <c r="CU112" s="2"/>
      <c r="CV112" s="2"/>
      <c r="CW112" s="2"/>
      <c r="CX112" s="2"/>
      <c r="CY112" s="6">
        <v>1</v>
      </c>
    </row>
    <row r="113" spans="1:103" s="268" customFormat="1" ht="18.75" customHeight="1" thickTop="1">
      <c r="A113" s="2"/>
      <c r="B113" s="975" t="s">
        <v>1270</v>
      </c>
      <c r="C113" s="26"/>
      <c r="D113" s="20"/>
      <c r="E113" s="20"/>
      <c r="F113" s="26"/>
      <c r="G113" s="26"/>
      <c r="H113" s="20"/>
      <c r="I113" s="20"/>
      <c r="J113" s="26"/>
      <c r="K113" s="26"/>
      <c r="L113" s="26"/>
      <c r="M113" s="20"/>
      <c r="N113" s="20"/>
      <c r="O113" s="2"/>
      <c r="P113" s="2"/>
      <c r="Q113" s="2"/>
      <c r="R113" s="8"/>
      <c r="S113" s="2"/>
      <c r="T113" s="965" t="s">
        <v>1182</v>
      </c>
      <c r="U113" s="965"/>
      <c r="V113" s="2072" t="s">
        <v>1183</v>
      </c>
      <c r="W113" s="2073"/>
      <c r="X113" s="2073"/>
      <c r="Y113" s="2073"/>
      <c r="Z113" s="2073"/>
      <c r="AA113" s="2073"/>
      <c r="AB113" s="2074"/>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720">
        <v>1</v>
      </c>
      <c r="BJ113" s="720">
        <v>1</v>
      </c>
      <c r="BK113" s="2"/>
      <c r="BL113" s="962">
        <v>1</v>
      </c>
      <c r="BM113" s="962">
        <v>1</v>
      </c>
      <c r="BN113" s="2"/>
      <c r="BO113" s="720">
        <v>1</v>
      </c>
      <c r="BP113" s="720">
        <v>1</v>
      </c>
      <c r="BQ113" s="2"/>
      <c r="BR113" s="962">
        <v>1</v>
      </c>
      <c r="BS113" s="962">
        <v>1</v>
      </c>
      <c r="BT113" s="2"/>
      <c r="BU113" s="2"/>
      <c r="BV113" s="2"/>
      <c r="BW113" s="2"/>
      <c r="BX113" s="2"/>
      <c r="BY113" s="2"/>
      <c r="BZ113" s="2"/>
      <c r="CA113" s="2"/>
      <c r="CB113" s="2"/>
      <c r="CC113" s="2"/>
      <c r="CD113" s="2"/>
      <c r="CE113" s="2"/>
      <c r="CF113" s="2"/>
      <c r="CG113" s="2"/>
      <c r="CH113" s="2"/>
      <c r="CI113" s="2"/>
      <c r="CJ113" s="2"/>
      <c r="CK113" s="2"/>
      <c r="CL113" s="2"/>
      <c r="CM113" s="2"/>
      <c r="CN113" s="2"/>
      <c r="CO113" s="2"/>
      <c r="CP113" s="2"/>
      <c r="CQ113" s="2"/>
      <c r="CR113" s="2"/>
      <c r="CS113" s="2"/>
      <c r="CT113" s="2"/>
      <c r="CU113" s="2"/>
      <c r="CV113" s="2"/>
      <c r="CW113" s="2"/>
      <c r="CX113" s="2"/>
      <c r="CY113" s="6">
        <v>1</v>
      </c>
    </row>
    <row r="114" spans="1:103" s="268" customFormat="1" ht="18.75" customHeight="1">
      <c r="A114" s="2"/>
      <c r="B114" s="975" t="s">
        <v>1271</v>
      </c>
      <c r="C114" s="26"/>
      <c r="D114" s="20"/>
      <c r="E114" s="20"/>
      <c r="F114" s="26"/>
      <c r="G114" s="26"/>
      <c r="H114" s="20" t="s">
        <v>1272</v>
      </c>
      <c r="I114" s="20"/>
      <c r="J114" s="26"/>
      <c r="K114" s="26"/>
      <c r="L114" s="26"/>
      <c r="M114" s="20"/>
      <c r="N114" s="20"/>
      <c r="O114" s="2"/>
      <c r="P114" s="2"/>
      <c r="Q114" s="2"/>
      <c r="R114" s="8"/>
      <c r="S114" s="2"/>
      <c r="T114" s="2"/>
      <c r="U114" s="2"/>
      <c r="V114" s="2075"/>
      <c r="W114" s="2076"/>
      <c r="X114" s="2076"/>
      <c r="Y114" s="2076"/>
      <c r="Z114" s="2076"/>
      <c r="AA114" s="2076"/>
      <c r="AB114" s="2077"/>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1976" t="s">
        <v>1185</v>
      </c>
      <c r="BJ114" s="1985"/>
      <c r="BK114" s="2"/>
      <c r="BL114" s="1977" t="s">
        <v>1186</v>
      </c>
      <c r="BM114" s="1978"/>
      <c r="BN114" s="2"/>
      <c r="BO114" s="1979" t="s">
        <v>1187</v>
      </c>
      <c r="BP114" s="1980"/>
      <c r="BQ114" s="2"/>
      <c r="BR114" s="1988" t="s">
        <v>1188</v>
      </c>
      <c r="BS114" s="1989"/>
      <c r="BT114" s="2"/>
      <c r="BU114" s="2"/>
      <c r="BV114" s="2"/>
      <c r="BW114" s="2"/>
      <c r="BX114" s="2"/>
      <c r="BY114" s="2"/>
      <c r="BZ114" s="2"/>
      <c r="CA114" s="2"/>
      <c r="CB114" s="2"/>
      <c r="CC114" s="2"/>
      <c r="CD114" s="2"/>
      <c r="CE114" s="2"/>
      <c r="CF114" s="2"/>
      <c r="CG114" s="2"/>
      <c r="CH114" s="2"/>
      <c r="CI114" s="2"/>
      <c r="CJ114" s="2"/>
      <c r="CK114" s="2"/>
      <c r="CL114" s="2"/>
      <c r="CM114" s="2"/>
      <c r="CN114" s="2"/>
      <c r="CO114" s="2"/>
      <c r="CP114" s="2"/>
      <c r="CQ114" s="2"/>
      <c r="CR114" s="2"/>
      <c r="CS114" s="2"/>
      <c r="CT114" s="2"/>
      <c r="CU114" s="2"/>
      <c r="CV114" s="2"/>
      <c r="CW114" s="2"/>
      <c r="CX114" s="2"/>
      <c r="CY114" s="6">
        <v>1</v>
      </c>
    </row>
    <row r="115" spans="1:103" s="268" customFormat="1" ht="18.75" customHeight="1">
      <c r="A115" s="2"/>
      <c r="B115" s="975" t="s">
        <v>1273</v>
      </c>
      <c r="C115" s="26"/>
      <c r="D115" s="20"/>
      <c r="E115" s="20"/>
      <c r="F115" s="26"/>
      <c r="G115" s="26"/>
      <c r="H115" s="20" t="s">
        <v>1274</v>
      </c>
      <c r="I115" s="20"/>
      <c r="J115" s="26"/>
      <c r="K115" s="26"/>
      <c r="L115" s="26"/>
      <c r="M115" s="20"/>
      <c r="N115" s="20"/>
      <c r="O115" s="2"/>
      <c r="P115" s="2"/>
      <c r="Q115" s="2"/>
      <c r="R115" s="8"/>
      <c r="S115" s="2"/>
      <c r="T115" s="967" t="s">
        <v>630</v>
      </c>
      <c r="U115" s="329"/>
      <c r="V115" s="2075"/>
      <c r="W115" s="2076"/>
      <c r="X115" s="2076"/>
      <c r="Y115" s="2076"/>
      <c r="Z115" s="2076"/>
      <c r="AA115" s="2076"/>
      <c r="AB115" s="2077"/>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1976"/>
      <c r="BJ115" s="1985"/>
      <c r="BK115" s="2"/>
      <c r="BL115" s="1977"/>
      <c r="BM115" s="1978"/>
      <c r="BN115" s="2"/>
      <c r="BO115" s="1979"/>
      <c r="BP115" s="1980"/>
      <c r="BQ115" s="2"/>
      <c r="BR115" s="1988"/>
      <c r="BS115" s="1989"/>
      <c r="BT115" s="2"/>
      <c r="BU115" s="2"/>
      <c r="BV115" s="2"/>
      <c r="BW115" s="2"/>
      <c r="BX115" s="2"/>
      <c r="BY115" s="2"/>
      <c r="BZ115" s="2"/>
      <c r="CA115" s="2"/>
      <c r="CB115" s="2"/>
      <c r="CC115" s="2"/>
      <c r="CD115" s="2"/>
      <c r="CE115" s="2"/>
      <c r="CF115" s="2"/>
      <c r="CG115" s="2"/>
      <c r="CH115" s="2"/>
      <c r="CI115" s="2"/>
      <c r="CJ115" s="2"/>
      <c r="CK115" s="2"/>
      <c r="CL115" s="2"/>
      <c r="CM115" s="2"/>
      <c r="CN115" s="2"/>
      <c r="CO115" s="2"/>
      <c r="CP115" s="2"/>
      <c r="CQ115" s="2"/>
      <c r="CR115" s="2"/>
      <c r="CS115" s="2"/>
      <c r="CT115" s="2"/>
      <c r="CU115" s="2"/>
      <c r="CV115" s="2"/>
      <c r="CW115" s="2"/>
      <c r="CX115" s="2"/>
      <c r="CY115" s="6">
        <v>1</v>
      </c>
    </row>
    <row r="116" spans="1:103" s="268" customFormat="1" ht="18.75" customHeight="1">
      <c r="A116" s="2"/>
      <c r="B116" s="975" t="s">
        <v>1275</v>
      </c>
      <c r="C116" s="26"/>
      <c r="D116" s="20"/>
      <c r="E116" s="20"/>
      <c r="F116" s="26"/>
      <c r="G116" s="26"/>
      <c r="H116" s="20" t="s">
        <v>1276</v>
      </c>
      <c r="I116" s="20"/>
      <c r="J116" s="26"/>
      <c r="K116" s="26"/>
      <c r="L116" s="26"/>
      <c r="M116" s="20"/>
      <c r="N116" s="20"/>
      <c r="O116" s="2"/>
      <c r="P116" s="2"/>
      <c r="Q116" s="2"/>
      <c r="R116" s="8"/>
      <c r="S116" s="2"/>
      <c r="T116" s="2"/>
      <c r="U116" s="2"/>
      <c r="V116" s="2075"/>
      <c r="W116" s="2076"/>
      <c r="X116" s="2076"/>
      <c r="Y116" s="2076"/>
      <c r="Z116" s="2076"/>
      <c r="AA116" s="2076"/>
      <c r="AB116" s="2077"/>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720">
        <v>1</v>
      </c>
      <c r="BJ116" s="720">
        <v>1</v>
      </c>
      <c r="BK116" s="2"/>
      <c r="BL116" s="962">
        <v>1</v>
      </c>
      <c r="BM116" s="962">
        <v>1</v>
      </c>
      <c r="BN116" s="2"/>
      <c r="BO116" s="720">
        <v>1</v>
      </c>
      <c r="BP116" s="720">
        <v>1</v>
      </c>
      <c r="BQ116" s="2"/>
      <c r="BR116" s="962">
        <v>1</v>
      </c>
      <c r="BS116" s="962">
        <v>1</v>
      </c>
      <c r="BT116" s="2"/>
      <c r="BU116" s="2"/>
      <c r="BV116" s="2"/>
      <c r="BW116" s="2"/>
      <c r="BX116" s="2"/>
      <c r="BY116" s="2"/>
      <c r="BZ116" s="2"/>
      <c r="CA116" s="2"/>
      <c r="CB116" s="2"/>
      <c r="CC116" s="2"/>
      <c r="CD116" s="2"/>
      <c r="CE116" s="2"/>
      <c r="CF116" s="2"/>
      <c r="CG116" s="2"/>
      <c r="CH116" s="2"/>
      <c r="CI116" s="2"/>
      <c r="CJ116" s="2"/>
      <c r="CK116" s="2"/>
      <c r="CL116" s="2"/>
      <c r="CM116" s="2"/>
      <c r="CN116" s="2"/>
      <c r="CO116" s="2"/>
      <c r="CP116" s="2"/>
      <c r="CQ116" s="2"/>
      <c r="CR116" s="2"/>
      <c r="CS116" s="2"/>
      <c r="CT116" s="2"/>
      <c r="CU116" s="2"/>
      <c r="CV116" s="2"/>
      <c r="CW116" s="2"/>
      <c r="CX116" s="2"/>
      <c r="CY116" s="6">
        <v>1</v>
      </c>
    </row>
    <row r="117" spans="1:103" s="268" customFormat="1" ht="18.75" customHeight="1" thickBot="1">
      <c r="A117" s="2"/>
      <c r="B117" s="20" t="s">
        <v>1277</v>
      </c>
      <c r="C117" s="26"/>
      <c r="D117" s="20"/>
      <c r="E117" s="20"/>
      <c r="F117" s="26"/>
      <c r="G117" s="26"/>
      <c r="H117" s="45"/>
      <c r="I117" s="20"/>
      <c r="J117" s="20"/>
      <c r="K117" s="20"/>
      <c r="L117" s="20"/>
      <c r="M117" s="20"/>
      <c r="N117" s="20"/>
      <c r="O117" s="2"/>
      <c r="P117" s="2"/>
      <c r="Q117" s="2"/>
      <c r="R117" s="8"/>
      <c r="S117" s="2"/>
      <c r="T117" s="2"/>
      <c r="U117" s="2"/>
      <c r="V117" s="2078"/>
      <c r="W117" s="2079"/>
      <c r="X117" s="2079"/>
      <c r="Y117" s="2079"/>
      <c r="Z117" s="2079"/>
      <c r="AA117" s="2079"/>
      <c r="AB117" s="2080"/>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1976" t="s">
        <v>1190</v>
      </c>
      <c r="BJ117" s="1985"/>
      <c r="BK117" s="2"/>
      <c r="BL117" s="1977" t="s">
        <v>1191</v>
      </c>
      <c r="BM117" s="1978"/>
      <c r="BN117" s="2"/>
      <c r="BO117" s="1979" t="s">
        <v>1192</v>
      </c>
      <c r="BP117" s="1980"/>
      <c r="BQ117" s="2"/>
      <c r="BR117" s="1988" t="s">
        <v>1193</v>
      </c>
      <c r="BS117" s="1989"/>
      <c r="BT117" s="2"/>
      <c r="BU117" s="2"/>
      <c r="BV117" s="2"/>
      <c r="BW117" s="2"/>
      <c r="BX117" s="2"/>
      <c r="BY117" s="2"/>
      <c r="BZ117" s="2"/>
      <c r="CA117" s="2"/>
      <c r="CB117" s="2"/>
      <c r="CC117" s="2"/>
      <c r="CD117" s="2"/>
      <c r="CE117" s="2"/>
      <c r="CF117" s="2"/>
      <c r="CG117" s="2"/>
      <c r="CH117" s="2"/>
      <c r="CI117" s="2"/>
      <c r="CJ117" s="2"/>
      <c r="CK117" s="2"/>
      <c r="CL117" s="2"/>
      <c r="CM117" s="2"/>
      <c r="CN117" s="2"/>
      <c r="CO117" s="2"/>
      <c r="CP117" s="2"/>
      <c r="CQ117" s="2"/>
      <c r="CR117" s="2"/>
      <c r="CS117" s="2"/>
      <c r="CT117" s="2"/>
      <c r="CU117" s="2"/>
      <c r="CV117" s="2"/>
      <c r="CW117" s="2"/>
      <c r="CX117" s="2"/>
      <c r="CY117" s="6">
        <v>1</v>
      </c>
    </row>
    <row r="118" spans="1:103" s="268" customFormat="1" ht="18.75" customHeight="1" thickTop="1">
      <c r="A118" s="2"/>
      <c r="B118" s="2"/>
      <c r="C118" s="2"/>
      <c r="D118" s="2"/>
      <c r="E118" s="2"/>
      <c r="F118" s="2"/>
      <c r="G118" s="2"/>
      <c r="O118" s="2"/>
      <c r="P118" s="2"/>
      <c r="Q118" s="2"/>
      <c r="R118" s="8"/>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1976"/>
      <c r="BJ118" s="1985"/>
      <c r="BK118" s="2"/>
      <c r="BL118" s="1977"/>
      <c r="BM118" s="1978"/>
      <c r="BN118" s="2"/>
      <c r="BO118" s="1979"/>
      <c r="BP118" s="1980"/>
      <c r="BQ118" s="2"/>
      <c r="BR118" s="1988"/>
      <c r="BS118" s="1989"/>
      <c r="BT118" s="2"/>
      <c r="BU118" s="2"/>
      <c r="BV118" s="2"/>
      <c r="BW118" s="2"/>
      <c r="BX118" s="2"/>
      <c r="BY118" s="2"/>
      <c r="BZ118" s="2"/>
      <c r="CA118" s="2"/>
      <c r="CB118" s="2"/>
      <c r="CC118" s="2"/>
      <c r="CD118" s="2"/>
      <c r="CE118" s="2"/>
      <c r="CF118" s="2"/>
      <c r="CG118" s="2"/>
      <c r="CH118" s="2"/>
      <c r="CI118" s="2"/>
      <c r="CJ118" s="2"/>
      <c r="CK118" s="2"/>
      <c r="CL118" s="2"/>
      <c r="CM118" s="2"/>
      <c r="CN118" s="2"/>
      <c r="CO118" s="2"/>
      <c r="CP118" s="2"/>
      <c r="CQ118" s="2"/>
      <c r="CR118" s="2"/>
      <c r="CS118" s="2"/>
      <c r="CT118" s="2"/>
      <c r="CU118" s="2"/>
      <c r="CV118" s="2"/>
      <c r="CW118" s="2"/>
      <c r="CX118" s="2"/>
      <c r="CY118" s="6">
        <v>1</v>
      </c>
    </row>
    <row r="119" spans="1:103" s="268" customFormat="1" ht="18.75" customHeight="1">
      <c r="A119" s="2"/>
      <c r="K119" s="2"/>
      <c r="L119" s="2"/>
      <c r="M119" s="2"/>
      <c r="N119" s="2"/>
      <c r="O119" s="2"/>
      <c r="P119" s="2"/>
      <c r="Q119" s="2"/>
      <c r="R119" s="8"/>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720">
        <v>1</v>
      </c>
      <c r="BJ119" s="720">
        <v>1</v>
      </c>
      <c r="BK119" s="2"/>
      <c r="BL119" s="962">
        <v>1</v>
      </c>
      <c r="BM119" s="962">
        <v>1</v>
      </c>
      <c r="BN119" s="2"/>
      <c r="BO119" s="720">
        <v>1</v>
      </c>
      <c r="BP119" s="720">
        <v>1</v>
      </c>
      <c r="BQ119" s="2"/>
      <c r="BR119" s="962">
        <v>1</v>
      </c>
      <c r="BS119" s="962">
        <v>1</v>
      </c>
      <c r="BT119" s="2"/>
      <c r="BU119" s="2"/>
      <c r="BV119" s="2"/>
      <c r="BW119" s="2"/>
      <c r="BX119" s="2"/>
      <c r="BY119" s="2"/>
      <c r="BZ119" s="2"/>
      <c r="CA119" s="2"/>
      <c r="CB119" s="2"/>
      <c r="CC119" s="2"/>
      <c r="CD119" s="2"/>
      <c r="CE119" s="2"/>
      <c r="CF119" s="2"/>
      <c r="CG119" s="2"/>
      <c r="CH119" s="2"/>
      <c r="CI119" s="2"/>
      <c r="CJ119" s="2"/>
      <c r="CK119" s="2"/>
      <c r="CL119" s="2"/>
      <c r="CM119" s="2"/>
      <c r="CN119" s="2"/>
      <c r="CO119" s="2"/>
      <c r="CP119" s="2"/>
      <c r="CQ119" s="2"/>
      <c r="CR119" s="2"/>
      <c r="CS119" s="2"/>
      <c r="CT119" s="2"/>
      <c r="CU119" s="2"/>
      <c r="CV119" s="2"/>
      <c r="CW119" s="2"/>
      <c r="CX119" s="2"/>
      <c r="CY119" s="6">
        <v>1</v>
      </c>
    </row>
    <row r="120" spans="1:103" s="268" customFormat="1" ht="18.75" customHeight="1">
      <c r="A120" s="2"/>
      <c r="K120" s="2"/>
      <c r="L120" s="2"/>
      <c r="M120" s="2"/>
      <c r="N120" s="2"/>
      <c r="O120" s="2"/>
      <c r="P120" s="2"/>
      <c r="Q120" s="2"/>
      <c r="R120" s="8"/>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1976" t="s">
        <v>1194</v>
      </c>
      <c r="BJ120" s="1985"/>
      <c r="BK120" s="2"/>
      <c r="BL120" s="1977" t="s">
        <v>1195</v>
      </c>
      <c r="BM120" s="1978"/>
      <c r="BN120" s="2"/>
      <c r="BO120" s="1979" t="s">
        <v>1196</v>
      </c>
      <c r="BP120" s="1980"/>
      <c r="BQ120" s="2"/>
      <c r="BR120" s="1988" t="s">
        <v>1197</v>
      </c>
      <c r="BS120" s="1989"/>
      <c r="BT120" s="2"/>
      <c r="BU120" s="2"/>
      <c r="BV120" s="2"/>
      <c r="BW120" s="2"/>
      <c r="BX120" s="2"/>
      <c r="BY120" s="2"/>
      <c r="BZ120" s="2"/>
      <c r="CA120" s="2"/>
      <c r="CB120" s="2"/>
      <c r="CC120" s="2"/>
      <c r="CD120" s="2"/>
      <c r="CE120" s="2"/>
      <c r="CF120" s="2"/>
      <c r="CG120" s="2"/>
      <c r="CH120" s="2"/>
      <c r="CI120" s="2"/>
      <c r="CJ120" s="2"/>
      <c r="CK120" s="2"/>
      <c r="CL120" s="2"/>
      <c r="CM120" s="2"/>
      <c r="CN120" s="2"/>
      <c r="CO120" s="2"/>
      <c r="CP120" s="2"/>
      <c r="CQ120" s="2"/>
      <c r="CR120" s="2"/>
      <c r="CS120" s="2"/>
      <c r="CT120" s="2"/>
      <c r="CU120" s="2"/>
      <c r="CV120" s="2"/>
      <c r="CW120" s="2"/>
      <c r="CX120" s="2"/>
      <c r="CY120" s="6">
        <v>1</v>
      </c>
    </row>
    <row r="121" spans="1:103" s="268" customFormat="1" ht="18.75" customHeight="1">
      <c r="A121" s="2"/>
      <c r="K121" s="2"/>
      <c r="L121" s="2"/>
      <c r="M121" s="2"/>
      <c r="N121" s="2"/>
      <c r="O121" s="2"/>
      <c r="P121" s="2"/>
      <c r="Q121" s="2"/>
      <c r="R121" s="8"/>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1976"/>
      <c r="BJ121" s="1985"/>
      <c r="BK121" s="2"/>
      <c r="BL121" s="1977"/>
      <c r="BM121" s="1978"/>
      <c r="BN121" s="2"/>
      <c r="BO121" s="1979"/>
      <c r="BP121" s="1980"/>
      <c r="BQ121" s="2"/>
      <c r="BR121" s="1988"/>
      <c r="BS121" s="1989"/>
      <c r="BT121" s="2"/>
      <c r="BU121" s="2"/>
      <c r="BV121" s="2"/>
      <c r="BW121" s="2"/>
      <c r="BX121" s="2"/>
      <c r="BY121" s="2"/>
      <c r="BZ121" s="2"/>
      <c r="CA121" s="2"/>
      <c r="CB121" s="2"/>
      <c r="CC121" s="2"/>
      <c r="CD121" s="2"/>
      <c r="CE121" s="2"/>
      <c r="CF121" s="2"/>
      <c r="CG121" s="2"/>
      <c r="CH121" s="2"/>
      <c r="CI121" s="2"/>
      <c r="CJ121" s="2"/>
      <c r="CK121" s="2"/>
      <c r="CL121" s="2"/>
      <c r="CM121" s="2"/>
      <c r="CN121" s="2"/>
      <c r="CO121" s="2"/>
      <c r="CP121" s="2"/>
      <c r="CQ121" s="2"/>
      <c r="CR121" s="2"/>
      <c r="CS121" s="2"/>
      <c r="CT121" s="2"/>
      <c r="CU121" s="2"/>
      <c r="CV121" s="2"/>
      <c r="CW121" s="2"/>
      <c r="CX121" s="2"/>
      <c r="CY121" s="6">
        <v>1</v>
      </c>
    </row>
    <row r="122" spans="1:103" s="268" customFormat="1" ht="18.75" customHeight="1">
      <c r="A122" s="2"/>
      <c r="K122" s="2"/>
      <c r="L122" s="2"/>
      <c r="M122" s="2"/>
      <c r="N122" s="2"/>
      <c r="O122" s="2"/>
      <c r="P122" s="2"/>
      <c r="Q122" s="2"/>
      <c r="R122" s="720"/>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720">
        <v>1</v>
      </c>
      <c r="BJ122" s="720">
        <v>1</v>
      </c>
      <c r="BK122" s="2"/>
      <c r="BL122" s="962">
        <v>1</v>
      </c>
      <c r="BM122" s="962">
        <v>1</v>
      </c>
      <c r="BN122" s="2"/>
      <c r="BO122" s="720">
        <v>1</v>
      </c>
      <c r="BP122" s="720">
        <v>1</v>
      </c>
      <c r="BQ122" s="2"/>
      <c r="BR122" s="962">
        <v>1</v>
      </c>
      <c r="BS122" s="962">
        <v>1</v>
      </c>
      <c r="BT122" s="2"/>
      <c r="BU122" s="2"/>
      <c r="BV122" s="2"/>
      <c r="BW122" s="2"/>
      <c r="BX122" s="2"/>
      <c r="BY122" s="2"/>
      <c r="BZ122" s="2"/>
      <c r="CA122" s="2"/>
      <c r="CB122" s="2"/>
      <c r="CC122" s="2"/>
      <c r="CD122" s="2"/>
      <c r="CE122" s="2"/>
      <c r="CF122" s="2"/>
      <c r="CG122" s="2"/>
      <c r="CH122" s="2"/>
      <c r="CI122" s="2"/>
      <c r="CJ122" s="2"/>
      <c r="CK122" s="2"/>
      <c r="CL122" s="2"/>
      <c r="CM122" s="2"/>
      <c r="CN122" s="2"/>
      <c r="CO122" s="2"/>
      <c r="CP122" s="2"/>
      <c r="CQ122" s="2"/>
      <c r="CR122" s="2"/>
      <c r="CS122" s="2"/>
      <c r="CT122" s="2"/>
      <c r="CU122" s="2"/>
      <c r="CV122" s="2"/>
      <c r="CW122" s="2"/>
      <c r="CX122" s="2"/>
      <c r="CY122" s="6">
        <v>1</v>
      </c>
    </row>
    <row r="123" spans="1:103" s="268" customFormat="1" ht="18.75" customHeight="1">
      <c r="A123" s="2"/>
      <c r="K123" s="2"/>
      <c r="L123" s="2"/>
      <c r="M123" s="2"/>
      <c r="N123" s="2"/>
      <c r="O123" s="2"/>
      <c r="P123" s="2"/>
      <c r="Q123" s="2"/>
      <c r="R123" s="720"/>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1976" t="s">
        <v>1199</v>
      </c>
      <c r="BJ123" s="1985"/>
      <c r="BK123" s="2"/>
      <c r="BL123" s="1977" t="s">
        <v>1200</v>
      </c>
      <c r="BM123" s="1978"/>
      <c r="BN123" s="2"/>
      <c r="BO123" s="1979" t="s">
        <v>1201</v>
      </c>
      <c r="BP123" s="1980"/>
      <c r="BQ123" s="2"/>
      <c r="BR123" s="1988" t="s">
        <v>1202</v>
      </c>
      <c r="BS123" s="1989"/>
      <c r="BT123" s="2"/>
      <c r="BU123" s="2"/>
      <c r="BV123" s="2"/>
      <c r="BW123" s="2"/>
      <c r="BX123" s="2"/>
      <c r="BY123" s="2"/>
      <c r="BZ123" s="2"/>
      <c r="CA123" s="2"/>
      <c r="CB123" s="2"/>
      <c r="CC123" s="2"/>
      <c r="CD123" s="2"/>
      <c r="CE123" s="2"/>
      <c r="CF123" s="2"/>
      <c r="CG123" s="2"/>
      <c r="CH123" s="2"/>
      <c r="CI123" s="2"/>
      <c r="CJ123" s="2"/>
      <c r="CK123" s="2"/>
      <c r="CL123" s="2"/>
      <c r="CM123" s="2"/>
      <c r="CN123" s="2"/>
      <c r="CO123" s="2"/>
      <c r="CP123" s="2"/>
      <c r="CQ123" s="2"/>
      <c r="CR123" s="2"/>
      <c r="CS123" s="2"/>
      <c r="CT123" s="2"/>
      <c r="CU123" s="2"/>
      <c r="CV123" s="2"/>
      <c r="CW123" s="2"/>
      <c r="CX123" s="2"/>
      <c r="CY123" s="6">
        <v>1</v>
      </c>
    </row>
    <row r="124" spans="1:103" s="268" customFormat="1" ht="18.75" customHeight="1">
      <c r="A124" s="2"/>
      <c r="K124" s="2"/>
      <c r="L124" s="2"/>
      <c r="M124" s="2"/>
      <c r="N124" s="2"/>
      <c r="O124" s="2"/>
      <c r="P124" s="2"/>
      <c r="Q124" s="2"/>
      <c r="R124" s="720"/>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1976"/>
      <c r="BJ124" s="1985"/>
      <c r="BK124" s="2"/>
      <c r="BL124" s="1977"/>
      <c r="BM124" s="1978"/>
      <c r="BN124" s="2"/>
      <c r="BO124" s="1979"/>
      <c r="BP124" s="1980"/>
      <c r="BQ124" s="2"/>
      <c r="BR124" s="1988"/>
      <c r="BS124" s="1989"/>
      <c r="BT124" s="2"/>
      <c r="BU124" s="2"/>
      <c r="BV124" s="2"/>
      <c r="BW124" s="2"/>
      <c r="BX124" s="2"/>
      <c r="BY124" s="2"/>
      <c r="BZ124" s="2"/>
      <c r="CA124" s="2"/>
      <c r="CB124" s="2"/>
      <c r="CC124" s="2"/>
      <c r="CD124" s="2"/>
      <c r="CE124" s="2"/>
      <c r="CF124" s="2"/>
      <c r="CG124" s="2"/>
      <c r="CH124" s="2"/>
      <c r="CI124" s="2"/>
      <c r="CJ124" s="2"/>
      <c r="CK124" s="2"/>
      <c r="CL124" s="2"/>
      <c r="CM124" s="2"/>
      <c r="CN124" s="2"/>
      <c r="CO124" s="2"/>
      <c r="CP124" s="2"/>
      <c r="CQ124" s="2"/>
      <c r="CR124" s="2"/>
      <c r="CS124" s="2"/>
      <c r="CT124" s="2"/>
      <c r="CU124" s="2"/>
      <c r="CV124" s="2"/>
      <c r="CW124" s="2"/>
      <c r="CX124" s="2"/>
      <c r="CY124" s="6">
        <v>1</v>
      </c>
    </row>
    <row r="125" spans="1:103" s="268" customFormat="1" ht="18.75" customHeight="1">
      <c r="A125" s="2"/>
      <c r="K125" s="2"/>
      <c r="L125" s="2"/>
      <c r="M125" s="2"/>
      <c r="N125" s="2"/>
      <c r="O125" s="2"/>
      <c r="P125" s="2"/>
      <c r="Q125" s="2"/>
      <c r="R125" s="720"/>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720">
        <v>1</v>
      </c>
      <c r="BJ125" s="720">
        <v>1</v>
      </c>
      <c r="BK125" s="2"/>
      <c r="BL125" s="962">
        <v>1</v>
      </c>
      <c r="BM125" s="962">
        <v>1</v>
      </c>
      <c r="BN125" s="2"/>
      <c r="BO125" s="720">
        <v>1</v>
      </c>
      <c r="BP125" s="720">
        <v>1</v>
      </c>
      <c r="BQ125" s="2"/>
      <c r="BR125" s="962">
        <v>1</v>
      </c>
      <c r="BS125" s="962">
        <v>1</v>
      </c>
      <c r="BT125" s="2"/>
      <c r="BU125" s="2"/>
      <c r="BV125" s="2"/>
      <c r="BW125" s="2"/>
      <c r="BX125" s="2"/>
      <c r="BY125" s="2"/>
      <c r="BZ125" s="2"/>
      <c r="CA125" s="2"/>
      <c r="CB125" s="2"/>
      <c r="CC125" s="2"/>
      <c r="CD125" s="2"/>
      <c r="CE125" s="2"/>
      <c r="CF125" s="2"/>
      <c r="CG125" s="2"/>
      <c r="CH125" s="2"/>
      <c r="CI125" s="2"/>
      <c r="CJ125" s="2"/>
      <c r="CK125" s="2"/>
      <c r="CL125" s="2"/>
      <c r="CM125" s="2"/>
      <c r="CN125" s="2"/>
      <c r="CO125" s="2"/>
      <c r="CP125" s="2"/>
      <c r="CQ125" s="2"/>
      <c r="CR125" s="2"/>
      <c r="CS125" s="2"/>
      <c r="CT125" s="2"/>
      <c r="CU125" s="2"/>
      <c r="CV125" s="2"/>
      <c r="CW125" s="2"/>
      <c r="CX125" s="2"/>
      <c r="CY125" s="6">
        <v>1</v>
      </c>
    </row>
    <row r="126" spans="1:103" s="268" customFormat="1" ht="18.75" customHeight="1">
      <c r="A126" s="2"/>
      <c r="K126" s="2"/>
      <c r="L126" s="2"/>
      <c r="M126" s="2"/>
      <c r="N126" s="2"/>
      <c r="O126" s="2"/>
      <c r="P126" s="2"/>
      <c r="Q126" s="2"/>
      <c r="R126" s="720"/>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1976" t="s">
        <v>1204</v>
      </c>
      <c r="BJ126" s="1985"/>
      <c r="BK126" s="2"/>
      <c r="BL126" s="1977" t="s">
        <v>1205</v>
      </c>
      <c r="BM126" s="1978"/>
      <c r="BN126" s="2"/>
      <c r="BO126" s="1979" t="s">
        <v>1206</v>
      </c>
      <c r="BP126" s="1980"/>
      <c r="BQ126" s="2"/>
      <c r="BR126" s="1988" t="s">
        <v>1207</v>
      </c>
      <c r="BS126" s="1989"/>
      <c r="BT126" s="2"/>
      <c r="BU126" s="2"/>
      <c r="BV126" s="2"/>
      <c r="BW126" s="2"/>
      <c r="BX126" s="2"/>
      <c r="BY126" s="2"/>
      <c r="BZ126" s="2"/>
      <c r="CA126" s="2"/>
      <c r="CB126" s="2"/>
      <c r="CC126" s="2"/>
      <c r="CD126" s="2"/>
      <c r="CE126" s="2"/>
      <c r="CF126" s="2"/>
      <c r="CG126" s="2"/>
      <c r="CH126" s="2"/>
      <c r="CI126" s="2"/>
      <c r="CJ126" s="2"/>
      <c r="CK126" s="2"/>
      <c r="CL126" s="2"/>
      <c r="CM126" s="2"/>
      <c r="CN126" s="2"/>
      <c r="CO126" s="2"/>
      <c r="CP126" s="2"/>
      <c r="CQ126" s="2"/>
      <c r="CR126" s="2"/>
      <c r="CS126" s="2"/>
      <c r="CT126" s="2"/>
      <c r="CU126" s="2"/>
      <c r="CV126" s="2"/>
      <c r="CW126" s="2"/>
      <c r="CX126" s="2"/>
      <c r="CY126" s="6">
        <v>1</v>
      </c>
    </row>
    <row r="127" spans="1:103" s="268" customFormat="1" ht="18.75" customHeight="1">
      <c r="A127" s="2"/>
      <c r="B127" s="2"/>
      <c r="C127" s="2"/>
      <c r="D127" s="2"/>
      <c r="E127" s="2"/>
      <c r="F127" s="2"/>
      <c r="G127" s="2"/>
      <c r="H127" s="2"/>
      <c r="I127" s="2"/>
      <c r="J127" s="2"/>
      <c r="K127" s="2"/>
      <c r="L127" s="2"/>
      <c r="M127" s="2"/>
      <c r="N127" s="2"/>
      <c r="O127" s="2"/>
      <c r="P127" s="2"/>
      <c r="Q127" s="2"/>
      <c r="R127" s="720"/>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1976"/>
      <c r="BJ127" s="1985"/>
      <c r="BK127" s="2"/>
      <c r="BL127" s="1977"/>
      <c r="BM127" s="1978"/>
      <c r="BN127" s="2"/>
      <c r="BO127" s="1979"/>
      <c r="BP127" s="1980"/>
      <c r="BQ127" s="2"/>
      <c r="BR127" s="1988"/>
      <c r="BS127" s="1989"/>
      <c r="BT127" s="2"/>
      <c r="BU127" s="2"/>
      <c r="BV127" s="2"/>
      <c r="BW127" s="2"/>
      <c r="BX127" s="2"/>
      <c r="BY127" s="2"/>
      <c r="BZ127" s="2"/>
      <c r="CA127" s="2"/>
      <c r="CB127" s="2"/>
      <c r="CC127" s="2"/>
      <c r="CD127" s="2"/>
      <c r="CE127" s="2"/>
      <c r="CF127" s="2"/>
      <c r="CG127" s="2"/>
      <c r="CH127" s="2"/>
      <c r="CI127" s="2"/>
      <c r="CJ127" s="2"/>
      <c r="CK127" s="2"/>
      <c r="CL127" s="2"/>
      <c r="CM127" s="2"/>
      <c r="CN127" s="2"/>
      <c r="CO127" s="2"/>
      <c r="CP127" s="2"/>
      <c r="CQ127" s="2"/>
      <c r="CR127" s="2"/>
      <c r="CS127" s="2"/>
      <c r="CT127" s="2"/>
      <c r="CU127" s="2"/>
      <c r="CV127" s="2"/>
      <c r="CW127" s="2"/>
      <c r="CX127" s="2"/>
      <c r="CY127" s="6">
        <v>1</v>
      </c>
    </row>
    <row r="128" spans="1:103" s="268" customFormat="1" ht="18.75" customHeight="1">
      <c r="A128" s="2"/>
      <c r="E128" s="45"/>
      <c r="G128" s="2"/>
      <c r="H128" s="2"/>
      <c r="I128" s="2"/>
      <c r="J128" s="2"/>
      <c r="K128" s="2"/>
      <c r="L128" s="2"/>
      <c r="M128" s="2"/>
      <c r="N128" s="2"/>
      <c r="O128" s="2"/>
      <c r="P128" s="2"/>
      <c r="Q128" s="2"/>
      <c r="R128" s="720"/>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720">
        <v>1</v>
      </c>
      <c r="BJ128" s="720">
        <v>1</v>
      </c>
      <c r="BK128" s="2"/>
      <c r="BL128" s="962">
        <v>1</v>
      </c>
      <c r="BM128" s="962">
        <v>1</v>
      </c>
      <c r="BN128" s="2"/>
      <c r="BO128" s="720">
        <v>1</v>
      </c>
      <c r="BP128" s="720">
        <v>1</v>
      </c>
      <c r="BQ128" s="2"/>
      <c r="BR128" s="962">
        <v>1</v>
      </c>
      <c r="BS128" s="962">
        <v>1</v>
      </c>
      <c r="BT128" s="2"/>
      <c r="BU128" s="2"/>
      <c r="BV128" s="2"/>
      <c r="BW128" s="2"/>
      <c r="BX128" s="2"/>
      <c r="BY128" s="2"/>
      <c r="BZ128" s="2"/>
      <c r="CA128" s="2"/>
      <c r="CB128" s="2"/>
      <c r="CC128" s="2"/>
      <c r="CD128" s="2"/>
      <c r="CE128" s="2"/>
      <c r="CF128" s="2"/>
      <c r="CG128" s="2"/>
      <c r="CH128" s="2"/>
      <c r="CI128" s="2"/>
      <c r="CJ128" s="2"/>
      <c r="CK128" s="2"/>
      <c r="CL128" s="2"/>
      <c r="CM128" s="2"/>
      <c r="CN128" s="2"/>
      <c r="CO128" s="2"/>
      <c r="CP128" s="2"/>
      <c r="CQ128" s="2"/>
      <c r="CR128" s="2"/>
      <c r="CS128" s="2"/>
      <c r="CT128" s="2"/>
      <c r="CU128" s="2"/>
      <c r="CV128" s="2"/>
      <c r="CW128" s="2"/>
      <c r="CX128" s="2"/>
      <c r="CY128" s="6">
        <v>1</v>
      </c>
    </row>
    <row r="129" spans="1:103" s="268" customFormat="1" ht="18.75" customHeight="1">
      <c r="A129" s="2"/>
      <c r="E129" s="45"/>
      <c r="G129" s="2"/>
      <c r="H129" s="2"/>
      <c r="I129" s="2"/>
      <c r="J129" s="2"/>
      <c r="K129" s="2"/>
      <c r="L129" s="2"/>
      <c r="M129" s="2"/>
      <c r="N129" s="2"/>
      <c r="O129" s="2"/>
      <c r="P129" s="2"/>
      <c r="Q129" s="2"/>
      <c r="R129" s="720"/>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1976" t="s">
        <v>1211</v>
      </c>
      <c r="BJ129" s="1985"/>
      <c r="BK129" s="2"/>
      <c r="BL129" s="1977" t="s">
        <v>1212</v>
      </c>
      <c r="BM129" s="1978"/>
      <c r="BN129" s="2"/>
      <c r="BO129" s="1979" t="s">
        <v>1213</v>
      </c>
      <c r="BP129" s="1980"/>
      <c r="BQ129" s="2"/>
      <c r="BR129" s="1988" t="s">
        <v>1214</v>
      </c>
      <c r="BS129" s="1989"/>
      <c r="BT129" s="2"/>
      <c r="BU129" s="2"/>
      <c r="BV129" s="2"/>
      <c r="BW129" s="2"/>
      <c r="BX129" s="2"/>
      <c r="BY129" s="2"/>
      <c r="BZ129" s="2"/>
      <c r="CA129" s="2"/>
      <c r="CB129" s="2"/>
      <c r="CC129" s="2"/>
      <c r="CD129" s="2"/>
      <c r="CE129" s="2"/>
      <c r="CF129" s="2"/>
      <c r="CG129" s="2"/>
      <c r="CH129" s="2"/>
      <c r="CI129" s="2"/>
      <c r="CJ129" s="2"/>
      <c r="CK129" s="2"/>
      <c r="CL129" s="2"/>
      <c r="CM129" s="2"/>
      <c r="CN129" s="2"/>
      <c r="CO129" s="2"/>
      <c r="CP129" s="2"/>
      <c r="CQ129" s="2"/>
      <c r="CR129" s="2"/>
      <c r="CS129" s="2"/>
      <c r="CT129" s="2"/>
      <c r="CU129" s="2"/>
      <c r="CV129" s="2"/>
      <c r="CW129" s="2"/>
      <c r="CX129" s="2"/>
      <c r="CY129" s="6">
        <v>1</v>
      </c>
    </row>
    <row r="130" spans="1:103" s="268" customFormat="1" ht="18.75" customHeight="1">
      <c r="A130" s="2"/>
      <c r="E130" s="45"/>
      <c r="K130" s="2"/>
      <c r="L130" s="2"/>
      <c r="M130" s="2"/>
      <c r="N130" s="2"/>
      <c r="O130" s="2"/>
      <c r="P130" s="2"/>
      <c r="Q130" s="2"/>
      <c r="R130" s="720"/>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1976"/>
      <c r="BJ130" s="1985"/>
      <c r="BK130" s="2"/>
      <c r="BL130" s="1977"/>
      <c r="BM130" s="1978"/>
      <c r="BN130" s="2"/>
      <c r="BO130" s="1979"/>
      <c r="BP130" s="1980"/>
      <c r="BQ130" s="2"/>
      <c r="BR130" s="1988"/>
      <c r="BS130" s="1989"/>
      <c r="BT130" s="2"/>
      <c r="BU130" s="2"/>
      <c r="BV130" s="2"/>
      <c r="BW130" s="2"/>
      <c r="BX130" s="2"/>
      <c r="BY130" s="2"/>
      <c r="BZ130" s="2"/>
      <c r="CA130" s="2"/>
      <c r="CB130" s="2"/>
      <c r="CC130" s="2"/>
      <c r="CD130" s="2"/>
      <c r="CE130" s="2"/>
      <c r="CF130" s="2"/>
      <c r="CG130" s="2"/>
      <c r="CH130" s="2"/>
      <c r="CI130" s="2"/>
      <c r="CJ130" s="2"/>
      <c r="CK130" s="2"/>
      <c r="CL130" s="2"/>
      <c r="CM130" s="2"/>
      <c r="CN130" s="2"/>
      <c r="CO130" s="2"/>
      <c r="CP130" s="2"/>
      <c r="CQ130" s="2"/>
      <c r="CR130" s="2"/>
      <c r="CS130" s="2"/>
      <c r="CT130" s="2"/>
      <c r="CU130" s="2"/>
      <c r="CV130" s="2"/>
      <c r="CW130" s="2"/>
      <c r="CX130" s="2"/>
      <c r="CY130" s="6">
        <v>1</v>
      </c>
    </row>
    <row r="131" spans="1:103" s="268" customFormat="1" ht="18.75" customHeight="1">
      <c r="A131" s="2"/>
      <c r="E131" s="45"/>
      <c r="K131" s="2"/>
      <c r="L131" s="2"/>
      <c r="M131" s="2"/>
      <c r="N131" s="2"/>
      <c r="O131" s="2"/>
      <c r="P131" s="2"/>
      <c r="Q131" s="2"/>
      <c r="R131" s="720"/>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720">
        <v>1</v>
      </c>
      <c r="BJ131" s="720">
        <v>1</v>
      </c>
      <c r="BK131" s="2"/>
      <c r="BL131" s="962">
        <v>1</v>
      </c>
      <c r="BM131" s="962">
        <v>1</v>
      </c>
      <c r="BN131" s="2"/>
      <c r="BO131" s="720">
        <v>1</v>
      </c>
      <c r="BP131" s="720">
        <v>1</v>
      </c>
      <c r="BQ131" s="2"/>
      <c r="BR131" s="962">
        <v>1</v>
      </c>
      <c r="BS131" s="962">
        <v>1</v>
      </c>
      <c r="BT131" s="2"/>
      <c r="BU131" s="2"/>
      <c r="BV131" s="2"/>
      <c r="BW131" s="2"/>
      <c r="BX131" s="2"/>
      <c r="BY131" s="2"/>
      <c r="BZ131" s="2"/>
      <c r="CA131" s="2"/>
      <c r="CB131" s="2"/>
      <c r="CC131" s="2"/>
      <c r="CD131" s="2"/>
      <c r="CE131" s="2"/>
      <c r="CF131" s="2"/>
      <c r="CG131" s="2"/>
      <c r="CH131" s="2"/>
      <c r="CI131" s="2"/>
      <c r="CJ131" s="2"/>
      <c r="CK131" s="2"/>
      <c r="CL131" s="2"/>
      <c r="CM131" s="2"/>
      <c r="CN131" s="2"/>
      <c r="CO131" s="2"/>
      <c r="CP131" s="2"/>
      <c r="CQ131" s="2"/>
      <c r="CR131" s="2"/>
      <c r="CS131" s="2"/>
      <c r="CT131" s="2"/>
      <c r="CU131" s="2"/>
      <c r="CV131" s="2"/>
      <c r="CW131" s="2"/>
      <c r="CX131" s="2"/>
      <c r="CY131" s="6">
        <v>1</v>
      </c>
    </row>
    <row r="132" spans="1:103" s="268" customFormat="1" ht="18.75" customHeight="1">
      <c r="A132" s="2"/>
      <c r="E132" s="45"/>
      <c r="K132" s="2"/>
      <c r="L132" s="2"/>
      <c r="M132" s="2"/>
      <c r="N132" s="2"/>
      <c r="O132" s="2"/>
      <c r="P132" s="2"/>
      <c r="Q132" s="2"/>
      <c r="R132" s="720"/>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1976" t="s">
        <v>1218</v>
      </c>
      <c r="BJ132" s="1985"/>
      <c r="BK132" s="2"/>
      <c r="BL132" s="1977" t="s">
        <v>1219</v>
      </c>
      <c r="BM132" s="1978"/>
      <c r="BN132" s="2"/>
      <c r="BO132" s="1979" t="s">
        <v>1220</v>
      </c>
      <c r="BP132" s="1980"/>
      <c r="BQ132" s="2"/>
      <c r="BR132" s="1988" t="s">
        <v>1221</v>
      </c>
      <c r="BS132" s="1989"/>
      <c r="BT132" s="2"/>
      <c r="BU132" s="2"/>
      <c r="BV132" s="2"/>
      <c r="BW132" s="2"/>
      <c r="BX132" s="2"/>
      <c r="BY132" s="2"/>
      <c r="BZ132" s="2"/>
      <c r="CA132" s="2"/>
      <c r="CB132" s="2"/>
      <c r="CC132" s="2"/>
      <c r="CD132" s="2"/>
      <c r="CE132" s="2"/>
      <c r="CF132" s="2"/>
      <c r="CG132" s="2"/>
      <c r="CH132" s="2"/>
      <c r="CI132" s="2"/>
      <c r="CJ132" s="2"/>
      <c r="CK132" s="2"/>
      <c r="CL132" s="2"/>
      <c r="CM132" s="2"/>
      <c r="CN132" s="2"/>
      <c r="CO132" s="2"/>
      <c r="CP132" s="2"/>
      <c r="CQ132" s="2"/>
      <c r="CR132" s="2"/>
      <c r="CS132" s="2"/>
      <c r="CT132" s="2"/>
      <c r="CU132" s="2"/>
      <c r="CV132" s="2"/>
      <c r="CW132" s="2"/>
      <c r="CX132" s="2"/>
      <c r="CY132" s="6">
        <v>1</v>
      </c>
    </row>
    <row r="133" spans="1:103" s="268" customFormat="1" ht="18.75" customHeight="1">
      <c r="A133" s="2"/>
      <c r="E133" s="45"/>
      <c r="K133" s="2"/>
      <c r="L133" s="2"/>
      <c r="M133" s="2"/>
      <c r="N133" s="2"/>
      <c r="O133" s="2"/>
      <c r="P133" s="2"/>
      <c r="Q133" s="2"/>
      <c r="R133" s="720"/>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1976"/>
      <c r="BJ133" s="1985"/>
      <c r="BK133" s="2"/>
      <c r="BL133" s="1977"/>
      <c r="BM133" s="1978"/>
      <c r="BN133" s="2"/>
      <c r="BO133" s="1979"/>
      <c r="BP133" s="1980"/>
      <c r="BQ133" s="2"/>
      <c r="BR133" s="1988"/>
      <c r="BS133" s="1989"/>
      <c r="BT133" s="2"/>
      <c r="BU133" s="2"/>
      <c r="BV133" s="2"/>
      <c r="BW133" s="2"/>
      <c r="BX133" s="2"/>
      <c r="BY133" s="2"/>
      <c r="BZ133" s="2"/>
      <c r="CA133" s="2"/>
      <c r="CB133" s="2"/>
      <c r="CC133" s="2"/>
      <c r="CD133" s="2"/>
      <c r="CE133" s="2"/>
      <c r="CF133" s="2"/>
      <c r="CG133" s="2"/>
      <c r="CH133" s="2"/>
      <c r="CI133" s="2"/>
      <c r="CJ133" s="2"/>
      <c r="CK133" s="2"/>
      <c r="CL133" s="2"/>
      <c r="CM133" s="2"/>
      <c r="CN133" s="2"/>
      <c r="CO133" s="2"/>
      <c r="CP133" s="2"/>
      <c r="CQ133" s="2"/>
      <c r="CR133" s="2"/>
      <c r="CS133" s="2"/>
      <c r="CT133" s="2"/>
      <c r="CU133" s="2"/>
      <c r="CV133" s="2"/>
      <c r="CW133" s="2"/>
      <c r="CX133" s="2"/>
      <c r="CY133" s="6">
        <v>1</v>
      </c>
    </row>
    <row r="134" spans="1:103" s="268" customFormat="1" ht="18.75" customHeight="1">
      <c r="A134" s="2"/>
      <c r="E134" s="45"/>
      <c r="K134" s="2"/>
      <c r="L134" s="2"/>
      <c r="M134" s="2"/>
      <c r="N134" s="2"/>
      <c r="O134" s="2"/>
      <c r="P134" s="2"/>
      <c r="Q134" s="2"/>
      <c r="R134" s="720"/>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c r="BM134" s="2"/>
      <c r="BN134" s="2"/>
      <c r="BO134" s="720">
        <v>1</v>
      </c>
      <c r="BP134" s="720">
        <v>1</v>
      </c>
      <c r="BQ134" s="2"/>
      <c r="BR134" s="962">
        <v>1</v>
      </c>
      <c r="BS134" s="962">
        <v>1</v>
      </c>
      <c r="BT134" s="2"/>
      <c r="BU134" s="2"/>
      <c r="BV134" s="2"/>
      <c r="BW134" s="2"/>
      <c r="BX134" s="2"/>
      <c r="BY134" s="2"/>
      <c r="BZ134" s="2"/>
      <c r="CA134" s="2"/>
      <c r="CB134" s="2"/>
      <c r="CC134" s="2"/>
      <c r="CD134" s="2"/>
      <c r="CE134" s="2"/>
      <c r="CF134" s="2"/>
      <c r="CG134" s="2"/>
      <c r="CH134" s="2"/>
      <c r="CI134" s="2"/>
      <c r="CJ134" s="2"/>
      <c r="CK134" s="2"/>
      <c r="CL134" s="2"/>
      <c r="CM134" s="2"/>
      <c r="CN134" s="2"/>
      <c r="CO134" s="2"/>
      <c r="CP134" s="2"/>
      <c r="CQ134" s="2"/>
      <c r="CR134" s="2"/>
      <c r="CS134" s="2"/>
      <c r="CT134" s="2"/>
      <c r="CU134" s="2"/>
      <c r="CV134" s="2"/>
      <c r="CW134" s="2"/>
      <c r="CX134" s="2"/>
      <c r="CY134" s="6">
        <v>1</v>
      </c>
    </row>
    <row r="135" spans="1:103" s="268" customFormat="1" ht="18.75" customHeight="1">
      <c r="A135" s="2"/>
      <c r="E135" s="45"/>
      <c r="K135" s="2"/>
      <c r="L135" s="2"/>
      <c r="M135" s="2"/>
      <c r="N135" s="2"/>
      <c r="O135" s="2"/>
      <c r="P135" s="2"/>
      <c r="Q135" s="2"/>
      <c r="R135" s="720"/>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c r="BM135" s="2"/>
      <c r="BN135" s="2"/>
      <c r="BO135" s="1979" t="s">
        <v>1185</v>
      </c>
      <c r="BP135" s="1980"/>
      <c r="BQ135" s="2"/>
      <c r="BR135" s="1988" t="s">
        <v>1186</v>
      </c>
      <c r="BS135" s="1989"/>
      <c r="BT135" s="2"/>
      <c r="BU135" s="2"/>
      <c r="BV135" s="2"/>
      <c r="BW135" s="2"/>
      <c r="BX135" s="2"/>
      <c r="BY135" s="2"/>
      <c r="BZ135" s="2"/>
      <c r="CA135" s="2"/>
      <c r="CB135" s="2"/>
      <c r="CC135" s="2"/>
      <c r="CD135" s="2"/>
      <c r="CE135" s="2"/>
      <c r="CF135" s="2"/>
      <c r="CG135" s="2"/>
      <c r="CH135" s="2"/>
      <c r="CI135" s="2"/>
      <c r="CJ135" s="2"/>
      <c r="CK135" s="2"/>
      <c r="CL135" s="2"/>
      <c r="CM135" s="2"/>
      <c r="CN135" s="2"/>
      <c r="CO135" s="2"/>
      <c r="CP135" s="2"/>
      <c r="CQ135" s="2"/>
      <c r="CR135" s="2"/>
      <c r="CS135" s="2"/>
      <c r="CT135" s="2"/>
      <c r="CU135" s="2"/>
      <c r="CV135" s="2"/>
      <c r="CW135" s="2"/>
      <c r="CX135" s="2"/>
      <c r="CY135" s="6">
        <v>1</v>
      </c>
    </row>
    <row r="136" spans="1:103" s="268" customFormat="1" ht="18.75" customHeight="1">
      <c r="A136" s="2"/>
      <c r="E136" s="45"/>
      <c r="K136" s="2"/>
      <c r="L136" s="2"/>
      <c r="M136" s="2"/>
      <c r="N136" s="2"/>
      <c r="O136" s="2"/>
      <c r="P136" s="2"/>
      <c r="Q136" s="2"/>
      <c r="R136" s="720"/>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c r="BM136" s="2"/>
      <c r="BN136" s="2"/>
      <c r="BO136" s="1979"/>
      <c r="BP136" s="1980"/>
      <c r="BQ136" s="2"/>
      <c r="BR136" s="1988"/>
      <c r="BS136" s="1989"/>
      <c r="BT136" s="2"/>
      <c r="BU136" s="2"/>
      <c r="BV136" s="2"/>
      <c r="BW136" s="2"/>
      <c r="BX136" s="2"/>
      <c r="BY136" s="2"/>
      <c r="BZ136" s="2"/>
      <c r="CA136" s="2"/>
      <c r="CB136" s="2"/>
      <c r="CC136" s="2"/>
      <c r="CD136" s="2"/>
      <c r="CE136" s="2"/>
      <c r="CF136" s="2"/>
      <c r="CG136" s="2"/>
      <c r="CH136" s="2"/>
      <c r="CI136" s="2"/>
      <c r="CJ136" s="2"/>
      <c r="CK136" s="2"/>
      <c r="CL136" s="2"/>
      <c r="CM136" s="2"/>
      <c r="CN136" s="2"/>
      <c r="CO136" s="2"/>
      <c r="CP136" s="2"/>
      <c r="CQ136" s="2"/>
      <c r="CR136" s="2"/>
      <c r="CS136" s="2"/>
      <c r="CT136" s="2"/>
      <c r="CU136" s="2"/>
      <c r="CV136" s="2"/>
      <c r="CW136" s="2"/>
      <c r="CX136" s="2"/>
      <c r="CY136" s="6">
        <v>1</v>
      </c>
    </row>
    <row r="137" spans="1:103" s="268" customFormat="1" ht="18.75" customHeight="1">
      <c r="A137" s="2"/>
      <c r="E137" s="45"/>
      <c r="K137" s="2"/>
      <c r="L137" s="2"/>
      <c r="M137" s="2"/>
      <c r="N137" s="2"/>
      <c r="O137" s="2"/>
      <c r="P137" s="2"/>
      <c r="Q137" s="2"/>
      <c r="R137" s="720"/>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c r="BM137" s="2"/>
      <c r="BN137" s="2"/>
      <c r="BO137" s="720">
        <v>1</v>
      </c>
      <c r="BP137" s="720">
        <v>1</v>
      </c>
      <c r="BQ137" s="2"/>
      <c r="BR137" s="962">
        <v>1</v>
      </c>
      <c r="BS137" s="962">
        <v>1</v>
      </c>
      <c r="BT137" s="2"/>
      <c r="BU137" s="2"/>
      <c r="BV137" s="2"/>
      <c r="BW137" s="2"/>
      <c r="BX137" s="2"/>
      <c r="BY137" s="2"/>
      <c r="BZ137" s="2"/>
      <c r="CA137" s="2"/>
      <c r="CB137" s="2"/>
      <c r="CC137" s="2"/>
      <c r="CD137" s="2"/>
      <c r="CE137" s="2"/>
      <c r="CF137" s="2"/>
      <c r="CG137" s="2"/>
      <c r="CH137" s="2"/>
      <c r="CI137" s="2"/>
      <c r="CJ137" s="2"/>
      <c r="CK137" s="2"/>
      <c r="CL137" s="2"/>
      <c r="CM137" s="2"/>
      <c r="CN137" s="2"/>
      <c r="CO137" s="2"/>
      <c r="CP137" s="2"/>
      <c r="CQ137" s="2"/>
      <c r="CR137" s="2"/>
      <c r="CS137" s="2"/>
      <c r="CT137" s="2"/>
      <c r="CU137" s="2"/>
      <c r="CV137" s="2"/>
      <c r="CW137" s="2"/>
      <c r="CX137" s="2"/>
      <c r="CY137" s="6">
        <v>1</v>
      </c>
    </row>
    <row r="138" spans="1:103" s="268" customFormat="1" ht="18.75" customHeight="1">
      <c r="A138" s="2"/>
      <c r="E138" s="45"/>
      <c r="K138" s="2"/>
      <c r="L138" s="2"/>
      <c r="M138" s="2"/>
      <c r="N138" s="2"/>
      <c r="O138" s="2"/>
      <c r="P138" s="2"/>
      <c r="Q138" s="2"/>
      <c r="R138" s="720"/>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c r="BM138" s="2"/>
      <c r="BN138" s="2"/>
      <c r="BO138" s="1979" t="s">
        <v>1228</v>
      </c>
      <c r="BP138" s="1980"/>
      <c r="BQ138" s="2"/>
      <c r="BR138" s="1988" t="s">
        <v>1229</v>
      </c>
      <c r="BS138" s="1989"/>
      <c r="BT138" s="2"/>
      <c r="BU138" s="2"/>
      <c r="BV138" s="2"/>
      <c r="BW138" s="2"/>
      <c r="BX138" s="2"/>
      <c r="BY138" s="2"/>
      <c r="BZ138" s="2"/>
      <c r="CA138" s="2"/>
      <c r="CB138" s="2"/>
      <c r="CC138" s="2"/>
      <c r="CD138" s="2"/>
      <c r="CE138" s="2"/>
      <c r="CF138" s="2"/>
      <c r="CG138" s="2"/>
      <c r="CH138" s="2"/>
      <c r="CI138" s="2"/>
      <c r="CJ138" s="2"/>
      <c r="CK138" s="2"/>
      <c r="CL138" s="2"/>
      <c r="CM138" s="2"/>
      <c r="CN138" s="2"/>
      <c r="CO138" s="2"/>
      <c r="CP138" s="2"/>
      <c r="CQ138" s="2"/>
      <c r="CR138" s="2"/>
      <c r="CS138" s="2"/>
      <c r="CT138" s="2"/>
      <c r="CU138" s="2"/>
      <c r="CV138" s="2"/>
      <c r="CW138" s="2"/>
      <c r="CX138" s="2"/>
      <c r="CY138" s="6">
        <v>1</v>
      </c>
    </row>
    <row r="139" spans="1:103" s="268" customFormat="1" ht="18.75" customHeight="1">
      <c r="A139" s="2"/>
      <c r="E139" s="2"/>
      <c r="F139" s="2"/>
      <c r="G139" s="2"/>
      <c r="H139" s="2"/>
      <c r="I139" s="2"/>
      <c r="J139" s="2"/>
      <c r="K139" s="2"/>
      <c r="L139" s="2"/>
      <c r="M139" s="2"/>
      <c r="N139" s="2"/>
      <c r="O139" s="2"/>
      <c r="P139" s="2"/>
      <c r="Q139" s="2"/>
      <c r="R139" s="720"/>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c r="BM139" s="2"/>
      <c r="BN139" s="2"/>
      <c r="BO139" s="1979"/>
      <c r="BP139" s="1980"/>
      <c r="BQ139" s="2"/>
      <c r="BR139" s="1988"/>
      <c r="BS139" s="1989"/>
      <c r="BT139" s="2"/>
      <c r="BU139" s="2"/>
      <c r="BV139" s="2"/>
      <c r="BW139" s="2"/>
      <c r="BX139" s="2"/>
      <c r="BY139" s="2"/>
      <c r="BZ139" s="2"/>
      <c r="CA139" s="2"/>
      <c r="CB139" s="2"/>
      <c r="CC139" s="2"/>
      <c r="CD139" s="2"/>
      <c r="CE139" s="2"/>
      <c r="CF139" s="2"/>
      <c r="CG139" s="2"/>
      <c r="CH139" s="2"/>
      <c r="CI139" s="2"/>
      <c r="CJ139" s="2"/>
      <c r="CK139" s="2"/>
      <c r="CL139" s="2"/>
      <c r="CM139" s="2"/>
      <c r="CN139" s="2"/>
      <c r="CO139" s="2"/>
      <c r="CP139" s="2"/>
      <c r="CQ139" s="2"/>
      <c r="CR139" s="2"/>
      <c r="CS139" s="2"/>
      <c r="CT139" s="2"/>
      <c r="CU139" s="2"/>
      <c r="CV139" s="2"/>
      <c r="CW139" s="2"/>
      <c r="CX139" s="2"/>
      <c r="CY139" s="6">
        <v>1</v>
      </c>
    </row>
    <row r="140" spans="1:103" s="268" customFormat="1" ht="18.75" customHeight="1">
      <c r="A140" s="2"/>
      <c r="E140" s="2"/>
      <c r="F140" s="2"/>
      <c r="G140" s="2"/>
      <c r="H140" s="2"/>
      <c r="I140" s="2"/>
      <c r="J140" s="2"/>
      <c r="K140" s="2"/>
      <c r="L140" s="2"/>
      <c r="M140" s="2"/>
      <c r="N140" s="2"/>
      <c r="O140" s="2"/>
      <c r="P140" s="2"/>
      <c r="Q140" s="2"/>
      <c r="R140" s="720"/>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c r="BM140" s="2"/>
      <c r="BN140" s="2"/>
      <c r="BO140" s="720">
        <v>1</v>
      </c>
      <c r="BP140" s="720">
        <v>1</v>
      </c>
      <c r="BQ140" s="2"/>
      <c r="BR140" s="962">
        <v>1</v>
      </c>
      <c r="BS140" s="962">
        <v>1</v>
      </c>
      <c r="BT140" s="2"/>
      <c r="BU140" s="2"/>
      <c r="BV140" s="2"/>
      <c r="BW140" s="2"/>
      <c r="BX140" s="2"/>
      <c r="BY140" s="2"/>
      <c r="BZ140" s="2"/>
      <c r="CA140" s="2"/>
      <c r="CB140" s="2"/>
      <c r="CC140" s="2"/>
      <c r="CD140" s="2"/>
      <c r="CE140" s="2"/>
      <c r="CF140" s="2"/>
      <c r="CG140" s="2"/>
      <c r="CH140" s="2"/>
      <c r="CI140" s="2"/>
      <c r="CJ140" s="2"/>
      <c r="CK140" s="2"/>
      <c r="CL140" s="2"/>
      <c r="CM140" s="2"/>
      <c r="CN140" s="2"/>
      <c r="CO140" s="2"/>
      <c r="CP140" s="2"/>
      <c r="CQ140" s="2"/>
      <c r="CR140" s="2"/>
      <c r="CS140" s="2"/>
      <c r="CT140" s="2"/>
      <c r="CU140" s="2"/>
      <c r="CV140" s="2"/>
      <c r="CW140" s="2"/>
      <c r="CX140" s="2"/>
      <c r="CY140" s="6">
        <v>1</v>
      </c>
    </row>
    <row r="141" spans="1:103" s="268" customFormat="1" ht="18.75" customHeight="1">
      <c r="A141" s="2"/>
      <c r="E141" s="2"/>
      <c r="F141" s="2"/>
      <c r="G141" s="2"/>
      <c r="H141" s="2"/>
      <c r="I141" s="2"/>
      <c r="J141" s="2"/>
      <c r="K141" s="2"/>
      <c r="L141" s="2"/>
      <c r="M141" s="2"/>
      <c r="N141" s="2"/>
      <c r="O141" s="2"/>
      <c r="P141" s="2"/>
      <c r="Q141" s="2"/>
      <c r="R141" s="720"/>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c r="BN141" s="2"/>
      <c r="BO141" s="1979" t="s">
        <v>1190</v>
      </c>
      <c r="BP141" s="1980"/>
      <c r="BQ141" s="2"/>
      <c r="BR141" s="1988" t="s">
        <v>1191</v>
      </c>
      <c r="BS141" s="1989"/>
      <c r="BT141" s="2"/>
      <c r="BU141" s="2"/>
      <c r="BV141" s="2"/>
      <c r="BW141" s="2"/>
      <c r="BX141" s="2"/>
      <c r="BY141" s="2"/>
      <c r="BZ141" s="2"/>
      <c r="CA141" s="2"/>
      <c r="CB141" s="2"/>
      <c r="CC141" s="2"/>
      <c r="CD141" s="2"/>
      <c r="CE141" s="2"/>
      <c r="CF141" s="2"/>
      <c r="CG141" s="2"/>
      <c r="CH141" s="2"/>
      <c r="CI141" s="2"/>
      <c r="CJ141" s="2"/>
      <c r="CK141" s="2"/>
      <c r="CL141" s="2"/>
      <c r="CM141" s="2"/>
      <c r="CN141" s="2"/>
      <c r="CO141" s="2"/>
      <c r="CP141" s="2"/>
      <c r="CQ141" s="2"/>
      <c r="CR141" s="2"/>
      <c r="CS141" s="2"/>
      <c r="CT141" s="2"/>
      <c r="CU141" s="2"/>
      <c r="CV141" s="2"/>
      <c r="CW141" s="2"/>
      <c r="CX141" s="2"/>
      <c r="CY141" s="6">
        <v>1</v>
      </c>
    </row>
    <row r="142" spans="1:103" s="268" customFormat="1" ht="18.75" customHeight="1">
      <c r="A142" s="2"/>
      <c r="E142" s="2"/>
      <c r="F142" s="2"/>
      <c r="G142" s="2"/>
      <c r="H142" s="2"/>
      <c r="I142" s="2"/>
      <c r="J142" s="2"/>
      <c r="K142" s="2"/>
      <c r="L142" s="2"/>
      <c r="M142" s="2"/>
      <c r="N142" s="2"/>
      <c r="O142" s="2"/>
      <c r="P142" s="2"/>
      <c r="Q142" s="2"/>
      <c r="R142" s="720"/>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c r="BM142" s="2"/>
      <c r="BN142" s="2"/>
      <c r="BO142" s="1979"/>
      <c r="BP142" s="1980"/>
      <c r="BQ142" s="2"/>
      <c r="BR142" s="1988"/>
      <c r="BS142" s="1989"/>
      <c r="BT142" s="2"/>
      <c r="BU142" s="2"/>
      <c r="BV142" s="2"/>
      <c r="BW142" s="2"/>
      <c r="BX142" s="2"/>
      <c r="BY142" s="2"/>
      <c r="BZ142" s="2"/>
      <c r="CA142" s="2"/>
      <c r="CB142" s="2"/>
      <c r="CC142" s="2"/>
      <c r="CD142" s="2"/>
      <c r="CE142" s="2"/>
      <c r="CF142" s="2"/>
      <c r="CG142" s="2"/>
      <c r="CH142" s="2"/>
      <c r="CI142" s="2"/>
      <c r="CJ142" s="2"/>
      <c r="CK142" s="2"/>
      <c r="CL142" s="2"/>
      <c r="CM142" s="2"/>
      <c r="CN142" s="2"/>
      <c r="CO142" s="2"/>
      <c r="CP142" s="2"/>
      <c r="CQ142" s="2"/>
      <c r="CR142" s="2"/>
      <c r="CS142" s="2"/>
      <c r="CT142" s="2"/>
      <c r="CU142" s="2"/>
      <c r="CV142" s="2"/>
      <c r="CW142" s="2"/>
      <c r="CX142" s="2"/>
      <c r="CY142" s="6">
        <v>1</v>
      </c>
    </row>
    <row r="143" spans="1:103" s="268" customFormat="1" ht="18.75" customHeight="1">
      <c r="A143" s="2"/>
      <c r="E143" s="468"/>
      <c r="K143" s="2"/>
      <c r="L143" s="2"/>
      <c r="M143" s="2"/>
      <c r="N143" s="2"/>
      <c r="O143" s="2"/>
      <c r="P143" s="2"/>
      <c r="Q143" s="2"/>
      <c r="R143" s="720"/>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c r="BM143" s="2"/>
      <c r="BN143" s="2"/>
      <c r="BO143" s="720">
        <v>1</v>
      </c>
      <c r="BP143" s="720">
        <v>1</v>
      </c>
      <c r="BQ143" s="2"/>
      <c r="BR143" s="962">
        <v>1</v>
      </c>
      <c r="BS143" s="962">
        <v>1</v>
      </c>
      <c r="BT143" s="2"/>
      <c r="BU143" s="2"/>
      <c r="BV143" s="2"/>
      <c r="BW143" s="2"/>
      <c r="BX143" s="2"/>
      <c r="BY143" s="2"/>
      <c r="BZ143" s="2"/>
      <c r="CA143" s="2"/>
      <c r="CB143" s="2"/>
      <c r="CC143" s="2"/>
      <c r="CD143" s="2"/>
      <c r="CE143" s="2"/>
      <c r="CF143" s="2"/>
      <c r="CG143" s="2"/>
      <c r="CH143" s="2"/>
      <c r="CI143" s="2"/>
      <c r="CJ143" s="2"/>
      <c r="CK143" s="2"/>
      <c r="CL143" s="2"/>
      <c r="CM143" s="2"/>
      <c r="CN143" s="2"/>
      <c r="CO143" s="2"/>
      <c r="CP143" s="2"/>
      <c r="CQ143" s="2"/>
      <c r="CR143" s="2"/>
      <c r="CS143" s="2"/>
      <c r="CT143" s="2"/>
      <c r="CU143" s="2"/>
      <c r="CV143" s="2"/>
      <c r="CW143" s="2"/>
      <c r="CX143" s="2"/>
      <c r="CY143" s="6">
        <v>1</v>
      </c>
    </row>
    <row r="144" spans="1:103" s="268" customFormat="1" ht="18.75" customHeight="1">
      <c r="A144" s="2"/>
      <c r="E144" s="468"/>
      <c r="K144" s="2"/>
      <c r="L144" s="2"/>
      <c r="M144" s="2"/>
      <c r="N144" s="2"/>
      <c r="O144" s="2"/>
      <c r="P144" s="2"/>
      <c r="Q144" s="2"/>
      <c r="R144" s="720"/>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c r="BM144" s="2"/>
      <c r="BN144" s="2"/>
      <c r="BO144" s="1979" t="s">
        <v>1194</v>
      </c>
      <c r="BP144" s="1980"/>
      <c r="BQ144" s="2"/>
      <c r="BR144" s="1988" t="s">
        <v>1195</v>
      </c>
      <c r="BS144" s="1989"/>
      <c r="BT144" s="2"/>
      <c r="BU144" s="2"/>
      <c r="BV144" s="2"/>
      <c r="BW144" s="2"/>
      <c r="BX144" s="2"/>
      <c r="BY144" s="2"/>
      <c r="BZ144" s="2"/>
      <c r="CA144" s="2"/>
      <c r="CB144" s="2"/>
      <c r="CC144" s="2"/>
      <c r="CD144" s="2"/>
      <c r="CE144" s="2"/>
      <c r="CF144" s="2"/>
      <c r="CG144" s="2"/>
      <c r="CH144" s="2"/>
      <c r="CI144" s="2"/>
      <c r="CJ144" s="2"/>
      <c r="CK144" s="2"/>
      <c r="CL144" s="2"/>
      <c r="CM144" s="2"/>
      <c r="CN144" s="2"/>
      <c r="CO144" s="2"/>
      <c r="CP144" s="2"/>
      <c r="CQ144" s="2"/>
      <c r="CR144" s="2"/>
      <c r="CS144" s="2"/>
      <c r="CT144" s="2"/>
      <c r="CU144" s="2"/>
      <c r="CV144" s="2"/>
      <c r="CW144" s="2"/>
      <c r="CX144" s="2"/>
      <c r="CY144" s="6">
        <v>1</v>
      </c>
    </row>
    <row r="145" spans="1:103" s="268" customFormat="1" ht="18.75" customHeight="1">
      <c r="A145" s="2"/>
      <c r="E145" s="468"/>
      <c r="K145" s="2"/>
      <c r="L145" s="2"/>
      <c r="M145" s="2"/>
      <c r="N145" s="2"/>
      <c r="O145" s="2"/>
      <c r="P145" s="2"/>
      <c r="Q145" s="2"/>
      <c r="R145" s="720"/>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c r="BM145" s="2"/>
      <c r="BN145" s="2"/>
      <c r="BO145" s="1979"/>
      <c r="BP145" s="1980"/>
      <c r="BQ145" s="2"/>
      <c r="BR145" s="1988"/>
      <c r="BS145" s="1989"/>
      <c r="BT145" s="2"/>
      <c r="BU145" s="2"/>
      <c r="BV145" s="2"/>
      <c r="BW145" s="2"/>
      <c r="BX145" s="2"/>
      <c r="BY145" s="2"/>
      <c r="BZ145" s="2"/>
      <c r="CA145" s="2"/>
      <c r="CB145" s="2"/>
      <c r="CC145" s="2"/>
      <c r="CD145" s="2"/>
      <c r="CE145" s="2"/>
      <c r="CF145" s="2"/>
      <c r="CG145" s="2"/>
      <c r="CH145" s="2"/>
      <c r="CI145" s="2"/>
      <c r="CJ145" s="2"/>
      <c r="CK145" s="2"/>
      <c r="CL145" s="2"/>
      <c r="CM145" s="2"/>
      <c r="CN145" s="2"/>
      <c r="CO145" s="2"/>
      <c r="CP145" s="2"/>
      <c r="CQ145" s="2"/>
      <c r="CR145" s="2"/>
      <c r="CS145" s="2"/>
      <c r="CT145" s="2"/>
      <c r="CU145" s="2"/>
      <c r="CV145" s="2"/>
      <c r="CW145" s="2"/>
      <c r="CX145" s="2"/>
      <c r="CY145" s="6">
        <v>1</v>
      </c>
    </row>
    <row r="146" spans="1:103" s="268" customFormat="1" ht="18.75" customHeight="1">
      <c r="A146" s="2"/>
      <c r="E146" s="468"/>
      <c r="K146" s="2"/>
      <c r="L146" s="2"/>
      <c r="M146" s="2"/>
      <c r="N146" s="2"/>
      <c r="O146" s="2"/>
      <c r="P146" s="2"/>
      <c r="Q146" s="2"/>
      <c r="R146" s="720"/>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c r="BO146" s="720">
        <v>1</v>
      </c>
      <c r="BP146" s="720">
        <v>1</v>
      </c>
      <c r="BQ146" s="2"/>
      <c r="BR146" s="962">
        <v>1</v>
      </c>
      <c r="BS146" s="962">
        <v>1</v>
      </c>
      <c r="BT146" s="2"/>
      <c r="BU146" s="2"/>
      <c r="BV146" s="2"/>
      <c r="BW146" s="2"/>
      <c r="BX146" s="2"/>
      <c r="BY146" s="2"/>
      <c r="BZ146" s="2"/>
      <c r="CA146" s="2"/>
      <c r="CB146" s="2"/>
      <c r="CC146" s="2"/>
      <c r="CD146" s="2"/>
      <c r="CE146" s="2"/>
      <c r="CF146" s="2"/>
      <c r="CG146" s="2"/>
      <c r="CH146" s="2"/>
      <c r="CI146" s="2"/>
      <c r="CJ146" s="2"/>
      <c r="CK146" s="2"/>
      <c r="CL146" s="2"/>
      <c r="CM146" s="2"/>
      <c r="CN146" s="2"/>
      <c r="CO146" s="2"/>
      <c r="CP146" s="2"/>
      <c r="CQ146" s="2"/>
      <c r="CR146" s="2"/>
      <c r="CS146" s="2"/>
      <c r="CT146" s="2"/>
      <c r="CU146" s="2"/>
      <c r="CV146" s="2"/>
      <c r="CW146" s="2"/>
      <c r="CX146" s="2"/>
      <c r="CY146" s="6">
        <v>1</v>
      </c>
    </row>
    <row r="147" spans="1:103" s="268" customFormat="1" ht="18.75" customHeight="1">
      <c r="A147" s="2"/>
      <c r="B147" s="2"/>
      <c r="C147" s="2"/>
      <c r="D147" s="2"/>
      <c r="E147" s="2"/>
      <c r="F147" s="2"/>
      <c r="G147" s="2"/>
      <c r="H147" s="2"/>
      <c r="I147" s="2"/>
      <c r="J147" s="2"/>
      <c r="K147" s="2"/>
      <c r="L147" s="2"/>
      <c r="M147" s="2"/>
      <c r="N147" s="2"/>
      <c r="O147" s="2"/>
      <c r="P147" s="2"/>
      <c r="Q147" s="2"/>
      <c r="R147" s="720"/>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1979" t="s">
        <v>1240</v>
      </c>
      <c r="BP147" s="1980"/>
      <c r="BQ147" s="2"/>
      <c r="BR147" s="1988" t="s">
        <v>1241</v>
      </c>
      <c r="BS147" s="1989"/>
      <c r="BT147" s="2"/>
      <c r="BU147" s="2"/>
      <c r="BV147" s="2"/>
      <c r="BW147" s="2"/>
      <c r="BX147" s="2"/>
      <c r="BY147" s="2"/>
      <c r="BZ147" s="2"/>
      <c r="CA147" s="2"/>
      <c r="CB147" s="2"/>
      <c r="CC147" s="2"/>
      <c r="CD147" s="2"/>
      <c r="CE147" s="2"/>
      <c r="CF147" s="2"/>
      <c r="CG147" s="2"/>
      <c r="CH147" s="2"/>
      <c r="CI147" s="2"/>
      <c r="CJ147" s="2"/>
      <c r="CK147" s="2"/>
      <c r="CL147" s="2"/>
      <c r="CM147" s="2"/>
      <c r="CN147" s="2"/>
      <c r="CO147" s="2"/>
      <c r="CP147" s="2"/>
      <c r="CQ147" s="2"/>
      <c r="CR147" s="2"/>
      <c r="CS147" s="2"/>
      <c r="CT147" s="2"/>
      <c r="CU147" s="2"/>
      <c r="CV147" s="2"/>
      <c r="CW147" s="2"/>
      <c r="CX147" s="2"/>
      <c r="CY147" s="6">
        <v>1</v>
      </c>
    </row>
    <row r="148" spans="1:103" s="268" customFormat="1" ht="18.75" customHeight="1">
      <c r="A148" s="2"/>
      <c r="O148" s="45"/>
      <c r="P148" s="45"/>
      <c r="Q148" s="45"/>
      <c r="R148" s="720"/>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c r="BM148" s="2"/>
      <c r="BN148" s="2"/>
      <c r="BO148" s="1979"/>
      <c r="BP148" s="1980"/>
      <c r="BQ148" s="2"/>
      <c r="BR148" s="1988"/>
      <c r="BS148" s="1989"/>
      <c r="BT148" s="2"/>
      <c r="BU148" s="2"/>
      <c r="BV148" s="2"/>
      <c r="BW148" s="2"/>
      <c r="BX148" s="2"/>
      <c r="BY148" s="2"/>
      <c r="BZ148" s="2"/>
      <c r="CA148" s="2"/>
      <c r="CB148" s="2"/>
      <c r="CC148" s="2"/>
      <c r="CD148" s="2"/>
      <c r="CE148" s="2"/>
      <c r="CF148" s="2"/>
      <c r="CG148" s="2"/>
      <c r="CH148" s="2"/>
      <c r="CI148" s="2"/>
      <c r="CJ148" s="2"/>
      <c r="CK148" s="2"/>
      <c r="CL148" s="2"/>
      <c r="CM148" s="2"/>
      <c r="CN148" s="2"/>
      <c r="CO148" s="2"/>
      <c r="CP148" s="2"/>
      <c r="CQ148" s="2"/>
      <c r="CR148" s="2"/>
      <c r="CS148" s="2"/>
      <c r="CT148" s="2"/>
      <c r="CU148" s="2"/>
      <c r="CV148" s="2"/>
      <c r="CW148" s="2"/>
      <c r="CX148" s="2"/>
      <c r="CY148" s="6">
        <v>1</v>
      </c>
    </row>
    <row r="149" spans="1:103" s="268" customFormat="1" ht="18.75" customHeight="1">
      <c r="A149" s="2"/>
      <c r="O149" s="20"/>
      <c r="P149" s="20"/>
      <c r="Q149" s="20"/>
      <c r="R149" s="720"/>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c r="BM149" s="2"/>
      <c r="BN149" s="2"/>
      <c r="BO149" s="720">
        <v>1</v>
      </c>
      <c r="BP149" s="720">
        <v>1</v>
      </c>
      <c r="BQ149" s="2"/>
      <c r="BR149" s="962">
        <v>1</v>
      </c>
      <c r="BS149" s="962">
        <v>1</v>
      </c>
      <c r="BT149" s="2"/>
      <c r="BU149" s="2"/>
      <c r="BV149" s="2"/>
      <c r="BW149" s="2"/>
      <c r="BX149" s="2"/>
      <c r="BY149" s="2"/>
      <c r="BZ149" s="2"/>
      <c r="CA149" s="2"/>
      <c r="CB149" s="2"/>
      <c r="CC149" s="2"/>
      <c r="CD149" s="2"/>
      <c r="CE149" s="2"/>
      <c r="CF149" s="2"/>
      <c r="CG149" s="2"/>
      <c r="CH149" s="2"/>
      <c r="CI149" s="2"/>
      <c r="CJ149" s="2"/>
      <c r="CK149" s="2"/>
      <c r="CL149" s="2"/>
      <c r="CM149" s="2"/>
      <c r="CN149" s="2"/>
      <c r="CO149" s="2"/>
      <c r="CP149" s="2"/>
      <c r="CQ149" s="2"/>
      <c r="CR149" s="2"/>
      <c r="CS149" s="2"/>
      <c r="CT149" s="2"/>
      <c r="CU149" s="2"/>
      <c r="CV149" s="2"/>
      <c r="CW149" s="2"/>
      <c r="CX149" s="2"/>
      <c r="CY149" s="6">
        <v>1</v>
      </c>
    </row>
    <row r="150" spans="1:103" s="268" customFormat="1" ht="18.75" customHeight="1">
      <c r="A150" s="2"/>
      <c r="O150" s="20"/>
      <c r="P150" s="20"/>
      <c r="Q150" s="20"/>
      <c r="R150" s="720"/>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c r="BM150" s="2"/>
      <c r="BN150" s="2"/>
      <c r="BO150" s="1979" t="s">
        <v>1199</v>
      </c>
      <c r="BP150" s="1980"/>
      <c r="BQ150" s="2"/>
      <c r="BR150" s="1988" t="s">
        <v>1200</v>
      </c>
      <c r="BS150" s="1989"/>
      <c r="BT150" s="2"/>
      <c r="BU150" s="2"/>
      <c r="BV150" s="2"/>
      <c r="BW150" s="2"/>
      <c r="BX150" s="2"/>
      <c r="BY150" s="2"/>
      <c r="BZ150" s="2"/>
      <c r="CA150" s="2"/>
      <c r="CB150" s="2"/>
      <c r="CC150" s="2"/>
      <c r="CD150" s="2"/>
      <c r="CE150" s="2"/>
      <c r="CF150" s="2"/>
      <c r="CG150" s="2"/>
      <c r="CH150" s="2"/>
      <c r="CI150" s="2"/>
      <c r="CJ150" s="2"/>
      <c r="CK150" s="2"/>
      <c r="CL150" s="2"/>
      <c r="CM150" s="2"/>
      <c r="CN150" s="2"/>
      <c r="CO150" s="2"/>
      <c r="CP150" s="2"/>
      <c r="CQ150" s="2"/>
      <c r="CR150" s="2"/>
      <c r="CS150" s="2"/>
      <c r="CT150" s="2"/>
      <c r="CU150" s="2"/>
      <c r="CV150" s="2"/>
      <c r="CW150" s="2"/>
      <c r="CX150" s="2"/>
      <c r="CY150" s="6">
        <v>1</v>
      </c>
    </row>
    <row r="151" spans="1:103" s="268" customFormat="1" ht="18.75" customHeight="1">
      <c r="A151" s="2"/>
      <c r="O151" s="20"/>
      <c r="P151" s="20"/>
      <c r="Q151" s="20"/>
      <c r="R151" s="720"/>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c r="BM151" s="2"/>
      <c r="BN151" s="2"/>
      <c r="BO151" s="1979"/>
      <c r="BP151" s="1980"/>
      <c r="BQ151" s="2"/>
      <c r="BR151" s="1988"/>
      <c r="BS151" s="1989"/>
      <c r="BT151" s="2"/>
      <c r="BU151" s="2"/>
      <c r="BV151" s="2"/>
      <c r="BW151" s="2"/>
      <c r="BX151" s="2"/>
      <c r="BY151" s="2"/>
      <c r="BZ151" s="2"/>
      <c r="CA151" s="2"/>
      <c r="CB151" s="2"/>
      <c r="CC151" s="2"/>
      <c r="CD151" s="2"/>
      <c r="CE151" s="2"/>
      <c r="CF151" s="2"/>
      <c r="CG151" s="2"/>
      <c r="CH151" s="2"/>
      <c r="CI151" s="2"/>
      <c r="CJ151" s="2"/>
      <c r="CK151" s="2"/>
      <c r="CL151" s="2"/>
      <c r="CM151" s="2"/>
      <c r="CN151" s="2"/>
      <c r="CO151" s="2"/>
      <c r="CP151" s="2"/>
      <c r="CQ151" s="2"/>
      <c r="CR151" s="2"/>
      <c r="CS151" s="2"/>
      <c r="CT151" s="2"/>
      <c r="CU151" s="2"/>
      <c r="CV151" s="2"/>
      <c r="CW151" s="2"/>
      <c r="CX151" s="2"/>
      <c r="CY151" s="6">
        <v>1</v>
      </c>
    </row>
    <row r="152" spans="1:103" s="268" customFormat="1" ht="18.75" customHeight="1">
      <c r="A152" s="2"/>
      <c r="O152" s="20"/>
      <c r="P152" s="20"/>
      <c r="Q152" s="20"/>
      <c r="R152" s="720"/>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c r="BM152" s="2"/>
      <c r="BN152" s="2"/>
      <c r="BO152" s="720">
        <v>1</v>
      </c>
      <c r="BP152" s="720">
        <v>1</v>
      </c>
      <c r="BQ152" s="2"/>
      <c r="BR152" s="962">
        <v>1</v>
      </c>
      <c r="BS152" s="962">
        <v>1</v>
      </c>
      <c r="BT152" s="2"/>
      <c r="BU152" s="2"/>
      <c r="BV152" s="2"/>
      <c r="BW152" s="2"/>
      <c r="BX152" s="2"/>
      <c r="BY152" s="2"/>
      <c r="BZ152" s="2"/>
      <c r="CA152" s="2"/>
      <c r="CB152" s="2"/>
      <c r="CC152" s="2"/>
      <c r="CD152" s="2"/>
      <c r="CE152" s="2"/>
      <c r="CF152" s="2"/>
      <c r="CG152" s="2"/>
      <c r="CH152" s="2"/>
      <c r="CI152" s="2"/>
      <c r="CJ152" s="2"/>
      <c r="CK152" s="2"/>
      <c r="CL152" s="2"/>
      <c r="CM152" s="2"/>
      <c r="CN152" s="2"/>
      <c r="CO152" s="2"/>
      <c r="CP152" s="2"/>
      <c r="CQ152" s="2"/>
      <c r="CR152" s="2"/>
      <c r="CS152" s="2"/>
      <c r="CT152" s="2"/>
      <c r="CU152" s="2"/>
      <c r="CV152" s="2"/>
      <c r="CW152" s="2"/>
      <c r="CX152" s="2"/>
      <c r="CY152" s="6">
        <v>1</v>
      </c>
    </row>
    <row r="153" spans="1:103" s="268" customFormat="1" ht="18.75" customHeight="1">
      <c r="A153" s="2"/>
      <c r="O153" s="20"/>
      <c r="P153" s="20"/>
      <c r="Q153" s="20"/>
      <c r="R153" s="720"/>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c r="BM153" s="2"/>
      <c r="BN153" s="2"/>
      <c r="BO153" s="1979" t="s">
        <v>1204</v>
      </c>
      <c r="BP153" s="1980"/>
      <c r="BQ153" s="2"/>
      <c r="BR153" s="1988" t="s">
        <v>1205</v>
      </c>
      <c r="BS153" s="1989"/>
      <c r="BT153" s="2"/>
      <c r="BU153" s="2"/>
      <c r="BV153" s="2"/>
      <c r="BW153" s="2"/>
      <c r="BX153" s="2"/>
      <c r="BY153" s="2"/>
      <c r="BZ153" s="2"/>
      <c r="CA153" s="2"/>
      <c r="CB153" s="2"/>
      <c r="CC153" s="2"/>
      <c r="CD153" s="2"/>
      <c r="CE153" s="2"/>
      <c r="CF153" s="2"/>
      <c r="CG153" s="2"/>
      <c r="CH153" s="2"/>
      <c r="CI153" s="2"/>
      <c r="CJ153" s="2"/>
      <c r="CK153" s="2"/>
      <c r="CL153" s="2"/>
      <c r="CM153" s="2"/>
      <c r="CN153" s="2"/>
      <c r="CO153" s="2"/>
      <c r="CP153" s="2"/>
      <c r="CQ153" s="2"/>
      <c r="CR153" s="2"/>
      <c r="CS153" s="2"/>
      <c r="CT153" s="2"/>
      <c r="CU153" s="2"/>
      <c r="CV153" s="2"/>
      <c r="CW153" s="2"/>
      <c r="CX153" s="2"/>
      <c r="CY153" s="6">
        <v>1</v>
      </c>
    </row>
    <row r="154" spans="1:103" s="268" customFormat="1" ht="18.75" customHeight="1">
      <c r="A154" s="2"/>
      <c r="O154" s="20"/>
      <c r="P154" s="20"/>
      <c r="Q154" s="20"/>
      <c r="R154" s="720"/>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c r="BM154" s="2"/>
      <c r="BN154" s="2"/>
      <c r="BO154" s="1979"/>
      <c r="BP154" s="1980"/>
      <c r="BQ154" s="2"/>
      <c r="BR154" s="1988"/>
      <c r="BS154" s="1989"/>
      <c r="BT154" s="2"/>
      <c r="BU154" s="2"/>
      <c r="BV154" s="2"/>
      <c r="BW154" s="2"/>
      <c r="BX154" s="2"/>
      <c r="BY154" s="2"/>
      <c r="BZ154" s="2"/>
      <c r="CA154" s="2"/>
      <c r="CB154" s="2"/>
      <c r="CC154" s="2"/>
      <c r="CD154" s="2"/>
      <c r="CE154" s="2"/>
      <c r="CF154" s="2"/>
      <c r="CG154" s="2"/>
      <c r="CH154" s="2"/>
      <c r="CI154" s="2"/>
      <c r="CJ154" s="2"/>
      <c r="CK154" s="2"/>
      <c r="CL154" s="2"/>
      <c r="CM154" s="2"/>
      <c r="CN154" s="2"/>
      <c r="CO154" s="2"/>
      <c r="CP154" s="2"/>
      <c r="CQ154" s="2"/>
      <c r="CR154" s="2"/>
      <c r="CS154" s="2"/>
      <c r="CT154" s="2"/>
      <c r="CU154" s="2"/>
      <c r="CV154" s="2"/>
      <c r="CW154" s="2"/>
      <c r="CX154" s="2"/>
      <c r="CY154" s="6">
        <v>1</v>
      </c>
    </row>
    <row r="155" spans="1:103" s="268" customFormat="1" ht="18.75" customHeight="1">
      <c r="A155" s="2"/>
      <c r="O155" s="20"/>
      <c r="P155" s="20"/>
      <c r="Q155" s="20"/>
      <c r="R155" s="720"/>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c r="BM155" s="2"/>
      <c r="BN155" s="2"/>
      <c r="BO155" s="720">
        <v>1</v>
      </c>
      <c r="BP155" s="720">
        <v>1</v>
      </c>
      <c r="BQ155" s="2"/>
      <c r="BR155" s="962">
        <v>1</v>
      </c>
      <c r="BS155" s="962">
        <v>1</v>
      </c>
      <c r="BT155" s="2"/>
      <c r="BU155" s="2"/>
      <c r="BV155" s="2"/>
      <c r="BW155" s="2"/>
      <c r="BX155" s="2"/>
      <c r="BY155" s="2"/>
      <c r="BZ155" s="2"/>
      <c r="CA155" s="2"/>
      <c r="CB155" s="2"/>
      <c r="CC155" s="2"/>
      <c r="CD155" s="2"/>
      <c r="CE155" s="2"/>
      <c r="CF155" s="2"/>
      <c r="CG155" s="2"/>
      <c r="CH155" s="2"/>
      <c r="CI155" s="2"/>
      <c r="CJ155" s="2"/>
      <c r="CK155" s="2"/>
      <c r="CL155" s="2"/>
      <c r="CM155" s="2"/>
      <c r="CN155" s="2"/>
      <c r="CO155" s="2"/>
      <c r="CP155" s="2"/>
      <c r="CQ155" s="2"/>
      <c r="CR155" s="2"/>
      <c r="CS155" s="2"/>
      <c r="CT155" s="2"/>
      <c r="CU155" s="2"/>
      <c r="CV155" s="2"/>
      <c r="CW155" s="2"/>
      <c r="CX155" s="2"/>
      <c r="CY155" s="6">
        <v>1</v>
      </c>
    </row>
    <row r="156" spans="1:103" s="268" customFormat="1" ht="18.75" customHeight="1">
      <c r="A156" s="2"/>
      <c r="O156" s="20"/>
      <c r="P156" s="20"/>
      <c r="Q156" s="20"/>
      <c r="R156" s="720"/>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c r="BM156" s="2"/>
      <c r="BN156" s="2"/>
      <c r="BO156" s="1979" t="s">
        <v>1211</v>
      </c>
      <c r="BP156" s="1980"/>
      <c r="BQ156" s="2"/>
      <c r="BR156" s="1988" t="s">
        <v>1212</v>
      </c>
      <c r="BS156" s="1989"/>
      <c r="BT156" s="2"/>
      <c r="BU156" s="2"/>
      <c r="BV156" s="2"/>
      <c r="BW156" s="2"/>
      <c r="BX156" s="2"/>
      <c r="BY156" s="2"/>
      <c r="BZ156" s="2"/>
      <c r="CA156" s="2"/>
      <c r="CB156" s="2"/>
      <c r="CC156" s="2"/>
      <c r="CD156" s="2"/>
      <c r="CE156" s="2"/>
      <c r="CF156" s="2"/>
      <c r="CG156" s="2"/>
      <c r="CH156" s="2"/>
      <c r="CI156" s="2"/>
      <c r="CJ156" s="2"/>
      <c r="CK156" s="2"/>
      <c r="CL156" s="2"/>
      <c r="CM156" s="2"/>
      <c r="CN156" s="2"/>
      <c r="CO156" s="2"/>
      <c r="CP156" s="2"/>
      <c r="CQ156" s="2"/>
      <c r="CR156" s="2"/>
      <c r="CS156" s="2"/>
      <c r="CT156" s="2"/>
      <c r="CU156" s="2"/>
      <c r="CV156" s="2"/>
      <c r="CW156" s="2"/>
      <c r="CX156" s="2"/>
      <c r="CY156" s="6">
        <v>1</v>
      </c>
    </row>
    <row r="157" spans="1:103" s="268" customFormat="1" ht="18.75" customHeight="1">
      <c r="A157" s="2"/>
      <c r="O157" s="20"/>
      <c r="P157" s="20"/>
      <c r="Q157" s="20"/>
      <c r="R157" s="720"/>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c r="BM157" s="2"/>
      <c r="BN157" s="2"/>
      <c r="BO157" s="1979"/>
      <c r="BP157" s="1980"/>
      <c r="BQ157" s="2"/>
      <c r="BR157" s="1988"/>
      <c r="BS157" s="1989"/>
      <c r="BT157" s="2"/>
      <c r="BU157" s="2"/>
      <c r="BV157" s="2"/>
      <c r="BW157" s="2"/>
      <c r="BX157" s="2"/>
      <c r="BY157" s="2"/>
      <c r="BZ157" s="2"/>
      <c r="CA157" s="2"/>
      <c r="CB157" s="2"/>
      <c r="CC157" s="2"/>
      <c r="CD157" s="2"/>
      <c r="CE157" s="2"/>
      <c r="CF157" s="2"/>
      <c r="CG157" s="2"/>
      <c r="CH157" s="2"/>
      <c r="CI157" s="2"/>
      <c r="CJ157" s="2"/>
      <c r="CK157" s="2"/>
      <c r="CL157" s="2"/>
      <c r="CM157" s="2"/>
      <c r="CN157" s="2"/>
      <c r="CO157" s="2"/>
      <c r="CP157" s="2"/>
      <c r="CQ157" s="2"/>
      <c r="CR157" s="2"/>
      <c r="CS157" s="2"/>
      <c r="CT157" s="2"/>
      <c r="CU157" s="2"/>
      <c r="CV157" s="2"/>
      <c r="CW157" s="2"/>
      <c r="CX157" s="2"/>
      <c r="CY157" s="6">
        <v>1</v>
      </c>
    </row>
    <row r="158" spans="1:103" s="268" customFormat="1" ht="18.75" customHeight="1">
      <c r="A158" s="2"/>
      <c r="O158" s="20"/>
      <c r="P158" s="20"/>
      <c r="Q158" s="20"/>
      <c r="R158" s="720"/>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c r="BM158" s="2"/>
      <c r="BN158" s="2"/>
      <c r="BO158" s="720">
        <v>1</v>
      </c>
      <c r="BP158" s="720">
        <v>1</v>
      </c>
      <c r="BQ158" s="2"/>
      <c r="BR158" s="962">
        <v>1</v>
      </c>
      <c r="BS158" s="962">
        <v>1</v>
      </c>
      <c r="BT158" s="2"/>
      <c r="BU158" s="2"/>
      <c r="BV158" s="2"/>
      <c r="BW158" s="2"/>
      <c r="BX158" s="2"/>
      <c r="BY158" s="2"/>
      <c r="BZ158" s="2"/>
      <c r="CA158" s="2"/>
      <c r="CB158" s="2"/>
      <c r="CC158" s="2"/>
      <c r="CD158" s="2"/>
      <c r="CE158" s="2"/>
      <c r="CF158" s="2"/>
      <c r="CG158" s="2"/>
      <c r="CH158" s="2"/>
      <c r="CI158" s="2"/>
      <c r="CJ158" s="2"/>
      <c r="CK158" s="2"/>
      <c r="CL158" s="2"/>
      <c r="CM158" s="2"/>
      <c r="CN158" s="2"/>
      <c r="CO158" s="2"/>
      <c r="CP158" s="2"/>
      <c r="CQ158" s="2"/>
      <c r="CR158" s="2"/>
      <c r="CS158" s="2"/>
      <c r="CT158" s="2"/>
      <c r="CU158" s="2"/>
      <c r="CV158" s="2"/>
      <c r="CW158" s="2"/>
      <c r="CX158" s="2"/>
      <c r="CY158" s="6">
        <v>1</v>
      </c>
    </row>
    <row r="159" spans="1:103" s="268" customFormat="1" ht="18.75" customHeight="1">
      <c r="A159" s="2"/>
      <c r="O159" s="20"/>
      <c r="P159" s="20"/>
      <c r="Q159" s="20"/>
      <c r="R159" s="720"/>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c r="BM159" s="2"/>
      <c r="BN159" s="2"/>
      <c r="BO159" s="1979" t="s">
        <v>1218</v>
      </c>
      <c r="BP159" s="1980"/>
      <c r="BQ159" s="2"/>
      <c r="BR159" s="1988" t="s">
        <v>1219</v>
      </c>
      <c r="BS159" s="1989"/>
      <c r="BT159" s="2"/>
      <c r="BU159" s="2"/>
      <c r="BV159" s="2"/>
      <c r="BW159" s="2"/>
      <c r="BX159" s="2"/>
      <c r="BY159" s="2"/>
      <c r="BZ159" s="2"/>
      <c r="CA159" s="2"/>
      <c r="CB159" s="2"/>
      <c r="CC159" s="2"/>
      <c r="CD159" s="2"/>
      <c r="CE159" s="2"/>
      <c r="CF159" s="2"/>
      <c r="CG159" s="2"/>
      <c r="CH159" s="2"/>
      <c r="CI159" s="2"/>
      <c r="CJ159" s="2"/>
      <c r="CK159" s="2"/>
      <c r="CL159" s="2"/>
      <c r="CM159" s="2"/>
      <c r="CN159" s="2"/>
      <c r="CO159" s="2"/>
      <c r="CP159" s="2"/>
      <c r="CQ159" s="2"/>
      <c r="CR159" s="2"/>
      <c r="CS159" s="2"/>
      <c r="CT159" s="2"/>
      <c r="CU159" s="2"/>
      <c r="CV159" s="2"/>
      <c r="CW159" s="2"/>
      <c r="CX159" s="2"/>
      <c r="CY159" s="6">
        <v>1</v>
      </c>
    </row>
    <row r="160" spans="1:103" s="268" customFormat="1" ht="18.75" customHeight="1">
      <c r="A160" s="2"/>
      <c r="O160" s="20"/>
      <c r="P160" s="20"/>
      <c r="Q160" s="20"/>
      <c r="R160" s="720"/>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c r="BM160" s="2"/>
      <c r="BN160" s="2"/>
      <c r="BO160" s="1979"/>
      <c r="BP160" s="1980"/>
      <c r="BQ160" s="2"/>
      <c r="BR160" s="1988">
        <v>0</v>
      </c>
      <c r="BS160" s="1989"/>
      <c r="BT160" s="2"/>
      <c r="BU160" s="2"/>
      <c r="BV160" s="2"/>
      <c r="BW160" s="2"/>
      <c r="BX160" s="2"/>
      <c r="BY160" s="2"/>
      <c r="BZ160" s="2"/>
      <c r="CA160" s="2"/>
      <c r="CB160" s="2"/>
      <c r="CC160" s="2"/>
      <c r="CD160" s="2"/>
      <c r="CE160" s="2"/>
      <c r="CF160" s="2"/>
      <c r="CG160" s="2"/>
      <c r="CH160" s="2"/>
      <c r="CI160" s="2"/>
      <c r="CJ160" s="2"/>
      <c r="CK160" s="2"/>
      <c r="CL160" s="2"/>
      <c r="CM160" s="2"/>
      <c r="CN160" s="2"/>
      <c r="CO160" s="2"/>
      <c r="CP160" s="2"/>
      <c r="CQ160" s="2"/>
      <c r="CR160" s="2"/>
      <c r="CS160" s="2"/>
      <c r="CT160" s="2"/>
      <c r="CU160" s="2"/>
      <c r="CV160" s="2"/>
      <c r="CW160" s="2"/>
      <c r="CX160" s="2"/>
      <c r="CY160" s="6">
        <v>1</v>
      </c>
    </row>
    <row r="161" spans="1:105" s="268" customFormat="1" ht="18.75" customHeight="1">
      <c r="A161" s="2"/>
      <c r="O161" s="20"/>
      <c r="P161" s="20"/>
      <c r="Q161" s="20"/>
      <c r="R161" s="720"/>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c r="BM161" s="2"/>
      <c r="BN161" s="2"/>
      <c r="BO161" s="2"/>
      <c r="BP161" s="2"/>
      <c r="BQ161" s="2"/>
      <c r="BR161" s="2"/>
      <c r="BS161" s="2"/>
      <c r="BT161" s="2"/>
      <c r="BU161" s="2"/>
      <c r="BV161" s="2"/>
      <c r="BW161" s="2"/>
      <c r="BX161" s="2"/>
      <c r="BY161" s="2"/>
      <c r="BZ161" s="2"/>
      <c r="CA161" s="2"/>
      <c r="CB161" s="2"/>
      <c r="CC161" s="2"/>
      <c r="CD161" s="2"/>
      <c r="CE161" s="2"/>
      <c r="CF161" s="2"/>
      <c r="CG161" s="2"/>
      <c r="CH161" s="2"/>
      <c r="CI161" s="2"/>
      <c r="CJ161" s="2"/>
      <c r="CK161" s="2"/>
      <c r="CL161" s="2"/>
      <c r="CM161" s="2"/>
      <c r="CN161" s="2"/>
      <c r="CO161" s="2"/>
      <c r="CP161" s="2"/>
      <c r="CQ161" s="2"/>
      <c r="CR161" s="2"/>
      <c r="CS161" s="2"/>
      <c r="CT161" s="2"/>
      <c r="CU161" s="2"/>
      <c r="CV161" s="2"/>
      <c r="CW161" s="2"/>
      <c r="CX161" s="2"/>
      <c r="CY161" s="6">
        <v>1</v>
      </c>
    </row>
    <row r="162" spans="1:105">
      <c r="I162" s="2"/>
      <c r="J162" s="2"/>
      <c r="CY162" s="6">
        <v>1</v>
      </c>
    </row>
    <row r="163" spans="1:105">
      <c r="CY163" s="6">
        <v>1</v>
      </c>
    </row>
    <row r="164" spans="1:105">
      <c r="CY164" s="977" t="s">
        <v>0</v>
      </c>
    </row>
    <row r="165" spans="1:105">
      <c r="A165" s="6">
        <v>1</v>
      </c>
      <c r="B165" s="6">
        <v>1</v>
      </c>
      <c r="C165" s="6">
        <v>1</v>
      </c>
      <c r="D165" s="6">
        <v>1</v>
      </c>
      <c r="E165" s="6">
        <v>1</v>
      </c>
      <c r="F165" s="6">
        <v>1</v>
      </c>
      <c r="G165" s="6">
        <v>1</v>
      </c>
      <c r="H165" s="6">
        <v>1</v>
      </c>
      <c r="I165" s="6">
        <v>1</v>
      </c>
      <c r="J165" s="6">
        <v>1</v>
      </c>
      <c r="K165" s="6">
        <v>1</v>
      </c>
      <c r="L165" s="6">
        <v>1</v>
      </c>
      <c r="M165" s="6">
        <v>1</v>
      </c>
      <c r="N165" s="6">
        <v>1</v>
      </c>
      <c r="O165" s="6">
        <v>1</v>
      </c>
      <c r="P165" s="6">
        <v>1</v>
      </c>
      <c r="Q165" s="6">
        <v>1</v>
      </c>
      <c r="R165" s="6">
        <v>1</v>
      </c>
      <c r="S165" s="6">
        <v>1</v>
      </c>
      <c r="T165" s="6">
        <v>1</v>
      </c>
      <c r="U165" s="6">
        <v>1</v>
      </c>
      <c r="V165" s="6">
        <v>1</v>
      </c>
      <c r="W165" s="6">
        <v>1</v>
      </c>
      <c r="X165" s="6">
        <v>1</v>
      </c>
      <c r="Y165" s="6">
        <v>1</v>
      </c>
      <c r="Z165" s="6">
        <v>1</v>
      </c>
      <c r="AA165" s="6">
        <v>1</v>
      </c>
      <c r="AB165" s="6">
        <v>1</v>
      </c>
      <c r="AC165" s="6">
        <v>1</v>
      </c>
      <c r="AD165" s="6">
        <v>1</v>
      </c>
      <c r="AE165" s="6">
        <v>1</v>
      </c>
      <c r="AF165" s="6">
        <v>1</v>
      </c>
      <c r="AG165" s="6">
        <v>1</v>
      </c>
      <c r="AH165" s="6">
        <v>1</v>
      </c>
      <c r="AI165" s="6">
        <v>1</v>
      </c>
      <c r="AJ165" s="6">
        <v>1</v>
      </c>
      <c r="AK165" s="6">
        <v>1</v>
      </c>
      <c r="AL165" s="6">
        <v>1</v>
      </c>
      <c r="AM165" s="6">
        <v>1</v>
      </c>
      <c r="AN165" s="6">
        <v>1</v>
      </c>
      <c r="AO165" s="6">
        <v>1</v>
      </c>
      <c r="AP165" s="6">
        <v>1</v>
      </c>
      <c r="AQ165" s="6">
        <v>1</v>
      </c>
      <c r="AR165" s="6">
        <v>1</v>
      </c>
      <c r="AS165" s="6">
        <v>1</v>
      </c>
      <c r="AT165" s="6">
        <v>1</v>
      </c>
      <c r="AU165" s="6">
        <v>1</v>
      </c>
      <c r="AV165" s="6">
        <v>1</v>
      </c>
      <c r="AW165" s="6">
        <v>1</v>
      </c>
      <c r="AX165" s="6">
        <v>1</v>
      </c>
      <c r="AY165" s="6">
        <v>1</v>
      </c>
      <c r="AZ165" s="6">
        <v>1</v>
      </c>
      <c r="BA165" s="6">
        <v>1</v>
      </c>
      <c r="BB165" s="6">
        <v>1</v>
      </c>
      <c r="BC165" s="6">
        <v>1</v>
      </c>
      <c r="BD165" s="6">
        <v>1</v>
      </c>
      <c r="BE165" s="6">
        <v>1</v>
      </c>
      <c r="BF165" s="6">
        <v>1</v>
      </c>
      <c r="BG165" s="6">
        <v>1</v>
      </c>
      <c r="BH165" s="6">
        <v>1</v>
      </c>
      <c r="BI165" s="6">
        <v>1</v>
      </c>
      <c r="BJ165" s="6">
        <v>1</v>
      </c>
      <c r="BK165" s="6">
        <v>1</v>
      </c>
      <c r="BL165" s="6">
        <v>1</v>
      </c>
      <c r="BM165" s="6">
        <v>1</v>
      </c>
      <c r="BN165" s="6">
        <v>1</v>
      </c>
      <c r="BO165" s="6">
        <v>1</v>
      </c>
      <c r="BP165" s="6">
        <v>1</v>
      </c>
      <c r="BQ165" s="6">
        <v>1</v>
      </c>
      <c r="BR165" s="6">
        <v>1</v>
      </c>
      <c r="BS165" s="6">
        <v>1</v>
      </c>
      <c r="BT165" s="6">
        <v>1</v>
      </c>
      <c r="BU165" s="6">
        <v>1</v>
      </c>
      <c r="BV165" s="6">
        <v>1</v>
      </c>
      <c r="BW165" s="6">
        <v>1</v>
      </c>
      <c r="BX165" s="6">
        <v>1</v>
      </c>
      <c r="BY165" s="6">
        <v>1</v>
      </c>
      <c r="BZ165" s="6">
        <v>1</v>
      </c>
      <c r="CA165" s="6">
        <v>1</v>
      </c>
      <c r="CB165" s="6">
        <v>1</v>
      </c>
      <c r="CC165" s="6">
        <v>1</v>
      </c>
      <c r="CD165" s="6">
        <v>1</v>
      </c>
      <c r="CE165" s="6">
        <v>1</v>
      </c>
      <c r="CF165" s="6">
        <v>1</v>
      </c>
      <c r="CG165" s="6">
        <v>1</v>
      </c>
      <c r="CH165" s="6">
        <v>1</v>
      </c>
      <c r="CI165" s="6">
        <v>1</v>
      </c>
      <c r="CJ165" s="6">
        <v>1</v>
      </c>
      <c r="CK165" s="6">
        <v>1</v>
      </c>
      <c r="CL165" s="6">
        <v>1</v>
      </c>
      <c r="CM165" s="6">
        <v>1</v>
      </c>
      <c r="CN165" s="6">
        <v>1</v>
      </c>
      <c r="CO165" s="6">
        <v>1</v>
      </c>
      <c r="CP165" s="6">
        <v>1</v>
      </c>
      <c r="CQ165" s="6">
        <v>1</v>
      </c>
      <c r="CR165" s="6">
        <v>1</v>
      </c>
      <c r="CS165" s="6">
        <v>1</v>
      </c>
      <c r="CT165" s="6">
        <v>1</v>
      </c>
      <c r="CU165" s="6">
        <v>1</v>
      </c>
      <c r="CV165" s="6">
        <v>1</v>
      </c>
      <c r="CW165" s="6">
        <v>1</v>
      </c>
      <c r="CX165" s="6">
        <v>1</v>
      </c>
      <c r="CY165" s="5" t="str">
        <f>ADDRESS(ROW(),COLUMN(),4)</f>
        <v>CY165</v>
      </c>
      <c r="CZ165" s="4"/>
      <c r="DA165" s="3" t="str">
        <f>ADDRESS(ROW(),COLUMN(),4)</f>
        <v>DA165</v>
      </c>
    </row>
  </sheetData>
  <mergeCells count="558">
    <mergeCell ref="BO156:BP157"/>
    <mergeCell ref="BR156:BS157"/>
    <mergeCell ref="BO159:BP160"/>
    <mergeCell ref="BR159:BS160"/>
    <mergeCell ref="BO147:BP148"/>
    <mergeCell ref="BR147:BS148"/>
    <mergeCell ref="BO150:BP151"/>
    <mergeCell ref="BR150:BS151"/>
    <mergeCell ref="BO153:BP154"/>
    <mergeCell ref="BR153:BS154"/>
    <mergeCell ref="BR135:BS136"/>
    <mergeCell ref="BO138:BP139"/>
    <mergeCell ref="BR138:BS139"/>
    <mergeCell ref="BO141:BP142"/>
    <mergeCell ref="BR141:BS142"/>
    <mergeCell ref="BO144:BP145"/>
    <mergeCell ref="BR144:BS145"/>
    <mergeCell ref="B74:B92"/>
    <mergeCell ref="BI129:BJ130"/>
    <mergeCell ref="BL129:BM130"/>
    <mergeCell ref="BO129:BP130"/>
    <mergeCell ref="BR129:BS130"/>
    <mergeCell ref="BI132:BJ133"/>
    <mergeCell ref="BL132:BM133"/>
    <mergeCell ref="BO132:BP133"/>
    <mergeCell ref="BR132:BS133"/>
    <mergeCell ref="BO135:BP136"/>
    <mergeCell ref="AB93:AC94"/>
    <mergeCell ref="BI93:BJ94"/>
    <mergeCell ref="BL93:BM94"/>
    <mergeCell ref="BO93:BP94"/>
    <mergeCell ref="BR93:BS94"/>
    <mergeCell ref="BR87:BS88"/>
    <mergeCell ref="Y90:Z91"/>
    <mergeCell ref="B70:J72"/>
    <mergeCell ref="BI126:BJ127"/>
    <mergeCell ref="BL126:BM127"/>
    <mergeCell ref="BO126:BP127"/>
    <mergeCell ref="BR126:BS127"/>
    <mergeCell ref="BI120:BJ121"/>
    <mergeCell ref="BL120:BM121"/>
    <mergeCell ref="BO120:BP121"/>
    <mergeCell ref="BR120:BS121"/>
    <mergeCell ref="BI123:BJ124"/>
    <mergeCell ref="BL123:BM124"/>
    <mergeCell ref="BO123:BP124"/>
    <mergeCell ref="BR123:BS124"/>
    <mergeCell ref="BO114:BP115"/>
    <mergeCell ref="BR114:BS115"/>
    <mergeCell ref="BI96:BJ97"/>
    <mergeCell ref="BL96:BM97"/>
    <mergeCell ref="BO96:BP97"/>
    <mergeCell ref="BR96:BS97"/>
    <mergeCell ref="BI99:BJ100"/>
    <mergeCell ref="BL99:BM100"/>
    <mergeCell ref="BO99:BP100"/>
    <mergeCell ref="BR99:BS100"/>
    <mergeCell ref="Y93:Z94"/>
    <mergeCell ref="B61:J66"/>
    <mergeCell ref="BI117:BJ118"/>
    <mergeCell ref="BL117:BM118"/>
    <mergeCell ref="BO117:BP118"/>
    <mergeCell ref="BR117:BS118"/>
    <mergeCell ref="BR108:BS109"/>
    <mergeCell ref="BI111:BJ112"/>
    <mergeCell ref="BL111:BM112"/>
    <mergeCell ref="BO111:BP112"/>
    <mergeCell ref="BR111:BS112"/>
    <mergeCell ref="V113:AB117"/>
    <mergeCell ref="BI114:BJ115"/>
    <mergeCell ref="BL114:BM115"/>
    <mergeCell ref="BI108:BJ109"/>
    <mergeCell ref="BL108:BM109"/>
    <mergeCell ref="BO108:BP109"/>
    <mergeCell ref="BI102:BJ103"/>
    <mergeCell ref="BL102:BM103"/>
    <mergeCell ref="BO102:BP103"/>
    <mergeCell ref="BR102:BS103"/>
    <mergeCell ref="BI105:BJ106"/>
    <mergeCell ref="BL105:BM106"/>
    <mergeCell ref="BO105:BP106"/>
    <mergeCell ref="BR105:BS106"/>
    <mergeCell ref="AB90:AC91"/>
    <mergeCell ref="BI90:BJ91"/>
    <mergeCell ref="BL90:BM91"/>
    <mergeCell ref="BO90:BP91"/>
    <mergeCell ref="BR90:BS91"/>
    <mergeCell ref="BO84:BP85"/>
    <mergeCell ref="BR84:BS85"/>
    <mergeCell ref="Y87:Z88"/>
    <mergeCell ref="AB87:AC88"/>
    <mergeCell ref="BI87:BJ88"/>
    <mergeCell ref="BL87:BM88"/>
    <mergeCell ref="BO87:BP88"/>
    <mergeCell ref="BL81:BM82"/>
    <mergeCell ref="BO81:BP82"/>
    <mergeCell ref="BR81:BS82"/>
    <mergeCell ref="Y84:Z85"/>
    <mergeCell ref="AB84:AC85"/>
    <mergeCell ref="AE84:AF85"/>
    <mergeCell ref="AH84:AI85"/>
    <mergeCell ref="BI84:BJ85"/>
    <mergeCell ref="BL84:BM85"/>
    <mergeCell ref="Y81:Z82"/>
    <mergeCell ref="AB81:AC82"/>
    <mergeCell ref="AE81:AF82"/>
    <mergeCell ref="AH81:AI82"/>
    <mergeCell ref="BI81:BJ82"/>
    <mergeCell ref="BR75:BS76"/>
    <mergeCell ref="Y78:Z79"/>
    <mergeCell ref="AB78:AC79"/>
    <mergeCell ref="AE78:AF79"/>
    <mergeCell ref="AH78:AI79"/>
    <mergeCell ref="BI78:BJ79"/>
    <mergeCell ref="BL78:BM79"/>
    <mergeCell ref="BO78:BP79"/>
    <mergeCell ref="BR78:BS79"/>
    <mergeCell ref="Y75:Z76"/>
    <mergeCell ref="AB75:AC76"/>
    <mergeCell ref="AE75:AF76"/>
    <mergeCell ref="AH75:AI76"/>
    <mergeCell ref="BC75:BD76"/>
    <mergeCell ref="BF75:BG76"/>
    <mergeCell ref="BI75:BJ76"/>
    <mergeCell ref="BL75:BM76"/>
    <mergeCell ref="BO75:BP76"/>
    <mergeCell ref="BR63:BS64"/>
    <mergeCell ref="BU63:BV64"/>
    <mergeCell ref="BX69:BY70"/>
    <mergeCell ref="Y72:Z73"/>
    <mergeCell ref="AB72:AC73"/>
    <mergeCell ref="AE72:AF73"/>
    <mergeCell ref="AH72:AI73"/>
    <mergeCell ref="BC72:BD73"/>
    <mergeCell ref="BF72:BG73"/>
    <mergeCell ref="BI72:BJ73"/>
    <mergeCell ref="BL72:BM73"/>
    <mergeCell ref="BO72:BP73"/>
    <mergeCell ref="BF69:BG70"/>
    <mergeCell ref="BI69:BJ70"/>
    <mergeCell ref="BL69:BM70"/>
    <mergeCell ref="BO69:BP70"/>
    <mergeCell ref="BR69:BS70"/>
    <mergeCell ref="BU69:BV70"/>
    <mergeCell ref="BR72:BS73"/>
    <mergeCell ref="Y63:Z64"/>
    <mergeCell ref="AB63:AC64"/>
    <mergeCell ref="AE63:AF64"/>
    <mergeCell ref="AH63:AI64"/>
    <mergeCell ref="AK63:AL64"/>
    <mergeCell ref="BR60:BS61"/>
    <mergeCell ref="BU60:BV61"/>
    <mergeCell ref="BR66:BS67"/>
    <mergeCell ref="BU66:BV67"/>
    <mergeCell ref="BX66:BY67"/>
    <mergeCell ref="Y69:Z70"/>
    <mergeCell ref="AB69:AC70"/>
    <mergeCell ref="AE69:AF70"/>
    <mergeCell ref="AH69:AI70"/>
    <mergeCell ref="BC69:BD70"/>
    <mergeCell ref="BX63:BY64"/>
    <mergeCell ref="Y66:Z67"/>
    <mergeCell ref="AB66:AC67"/>
    <mergeCell ref="AE66:AF67"/>
    <mergeCell ref="AH66:AI67"/>
    <mergeCell ref="BC66:BD67"/>
    <mergeCell ref="BF66:BG67"/>
    <mergeCell ref="BI66:BJ67"/>
    <mergeCell ref="BL66:BM67"/>
    <mergeCell ref="BO66:BP67"/>
    <mergeCell ref="BF63:BG64"/>
    <mergeCell ref="BI63:BJ64"/>
    <mergeCell ref="BL63:BM64"/>
    <mergeCell ref="BO63:BP64"/>
    <mergeCell ref="AN63:AO64"/>
    <mergeCell ref="BC63:BD64"/>
    <mergeCell ref="BF60:BG61"/>
    <mergeCell ref="BI60:BJ61"/>
    <mergeCell ref="AQ54:AR55"/>
    <mergeCell ref="AT54:AU55"/>
    <mergeCell ref="AW54:AX55"/>
    <mergeCell ref="AZ54:BA55"/>
    <mergeCell ref="BC54:BD55"/>
    <mergeCell ref="AN57:AO58"/>
    <mergeCell ref="AQ57:AR58"/>
    <mergeCell ref="AT57:AU58"/>
    <mergeCell ref="BC57:BD58"/>
    <mergeCell ref="BX57:BY58"/>
    <mergeCell ref="Y60:Z61"/>
    <mergeCell ref="AB60:AC61"/>
    <mergeCell ref="AE60:AF61"/>
    <mergeCell ref="AH60:AI61"/>
    <mergeCell ref="AK60:AL61"/>
    <mergeCell ref="AN60:AO61"/>
    <mergeCell ref="AQ60:AR61"/>
    <mergeCell ref="AT60:AU61"/>
    <mergeCell ref="BC60:BD61"/>
    <mergeCell ref="BF57:BG58"/>
    <mergeCell ref="BI57:BJ58"/>
    <mergeCell ref="BL57:BM58"/>
    <mergeCell ref="BO57:BP58"/>
    <mergeCell ref="BR57:BS58"/>
    <mergeCell ref="BU57:BV58"/>
    <mergeCell ref="BX60:BY61"/>
    <mergeCell ref="BL60:BM61"/>
    <mergeCell ref="BO60:BP61"/>
    <mergeCell ref="Y57:Z58"/>
    <mergeCell ref="AB57:AC58"/>
    <mergeCell ref="AE57:AF58"/>
    <mergeCell ref="AH57:AI58"/>
    <mergeCell ref="AK57:AL58"/>
    <mergeCell ref="BL51:BM52"/>
    <mergeCell ref="BO51:BP52"/>
    <mergeCell ref="BR51:BS52"/>
    <mergeCell ref="BU51:BV52"/>
    <mergeCell ref="BX51:BY52"/>
    <mergeCell ref="Y54:Z55"/>
    <mergeCell ref="AB54:AC55"/>
    <mergeCell ref="AE54:AF55"/>
    <mergeCell ref="AH54:AI55"/>
    <mergeCell ref="AK54:AL55"/>
    <mergeCell ref="AT51:AU52"/>
    <mergeCell ref="AW51:AX52"/>
    <mergeCell ref="AZ51:BA52"/>
    <mergeCell ref="BC51:BD52"/>
    <mergeCell ref="BF51:BG52"/>
    <mergeCell ref="BI51:BJ52"/>
    <mergeCell ref="BX54:BY55"/>
    <mergeCell ref="BF54:BG55"/>
    <mergeCell ref="BI54:BJ55"/>
    <mergeCell ref="BL54:BM55"/>
    <mergeCell ref="BO54:BP55"/>
    <mergeCell ref="BR54:BS55"/>
    <mergeCell ref="BU54:BV55"/>
    <mergeCell ref="AN54:AO55"/>
    <mergeCell ref="Y51:Z52"/>
    <mergeCell ref="AB51:AC52"/>
    <mergeCell ref="AE51:AF52"/>
    <mergeCell ref="AH51:AI52"/>
    <mergeCell ref="AK51:AL52"/>
    <mergeCell ref="AN51:AO52"/>
    <mergeCell ref="AQ51:AR52"/>
    <mergeCell ref="AZ48:BA49"/>
    <mergeCell ref="BC48:BD49"/>
    <mergeCell ref="AH48:AI49"/>
    <mergeCell ref="AK48:AL49"/>
    <mergeCell ref="AN48:AO49"/>
    <mergeCell ref="AQ48:AR49"/>
    <mergeCell ref="AT48:AU49"/>
    <mergeCell ref="AW48:AX49"/>
    <mergeCell ref="BO45:BP46"/>
    <mergeCell ref="BR45:BS46"/>
    <mergeCell ref="BU45:BV46"/>
    <mergeCell ref="BX45:BY46"/>
    <mergeCell ref="Y48:Z49"/>
    <mergeCell ref="AB48:AC49"/>
    <mergeCell ref="AE48:AF49"/>
    <mergeCell ref="AW45:AX46"/>
    <mergeCell ref="AZ45:BA46"/>
    <mergeCell ref="BC45:BD46"/>
    <mergeCell ref="BF45:BG46"/>
    <mergeCell ref="BI45:BJ46"/>
    <mergeCell ref="BL45:BM46"/>
    <mergeCell ref="BR48:BS49"/>
    <mergeCell ref="BU48:BV49"/>
    <mergeCell ref="BX48:BY49"/>
    <mergeCell ref="BF48:BG49"/>
    <mergeCell ref="BI48:BJ49"/>
    <mergeCell ref="BL48:BM49"/>
    <mergeCell ref="BO48:BP49"/>
    <mergeCell ref="Y45:Z46"/>
    <mergeCell ref="AB45:AC46"/>
    <mergeCell ref="AE45:AF46"/>
    <mergeCell ref="AH45:AI46"/>
    <mergeCell ref="AK45:AL46"/>
    <mergeCell ref="AN45:AO46"/>
    <mergeCell ref="AQ45:AR46"/>
    <mergeCell ref="AT45:AU46"/>
    <mergeCell ref="BF42:BG43"/>
    <mergeCell ref="AN42:AO43"/>
    <mergeCell ref="AQ42:AR43"/>
    <mergeCell ref="AT42:AU43"/>
    <mergeCell ref="AW42:AX43"/>
    <mergeCell ref="AZ42:BA43"/>
    <mergeCell ref="BC42:BD43"/>
    <mergeCell ref="Y42:Z43"/>
    <mergeCell ref="AB42:AC43"/>
    <mergeCell ref="AE42:AF43"/>
    <mergeCell ref="AH42:AI43"/>
    <mergeCell ref="AK42:AL43"/>
    <mergeCell ref="BI39:BJ40"/>
    <mergeCell ref="BL39:BM40"/>
    <mergeCell ref="BO39:BP40"/>
    <mergeCell ref="BR39:BS40"/>
    <mergeCell ref="Y39:Z40"/>
    <mergeCell ref="AB39:AC40"/>
    <mergeCell ref="AE39:AF40"/>
    <mergeCell ref="AH39:AI40"/>
    <mergeCell ref="AK39:AL40"/>
    <mergeCell ref="AN39:AO40"/>
    <mergeCell ref="BU39:BV40"/>
    <mergeCell ref="BX39:BY40"/>
    <mergeCell ref="AQ39:AR40"/>
    <mergeCell ref="AT39:AU40"/>
    <mergeCell ref="AW39:AX40"/>
    <mergeCell ref="AZ39:BA40"/>
    <mergeCell ref="BC39:BD40"/>
    <mergeCell ref="BF39:BG40"/>
    <mergeCell ref="BX42:BY43"/>
    <mergeCell ref="BI42:BJ43"/>
    <mergeCell ref="BL42:BM43"/>
    <mergeCell ref="BO42:BP43"/>
    <mergeCell ref="BR42:BS43"/>
    <mergeCell ref="BU42:BV43"/>
    <mergeCell ref="B37:G37"/>
    <mergeCell ref="B38:G38"/>
    <mergeCell ref="AW36:AX37"/>
    <mergeCell ref="AZ36:BA37"/>
    <mergeCell ref="BC36:BD37"/>
    <mergeCell ref="BF36:BG37"/>
    <mergeCell ref="BI36:BJ37"/>
    <mergeCell ref="BL36:BM37"/>
    <mergeCell ref="AE36:AF37"/>
    <mergeCell ref="AH36:AI37"/>
    <mergeCell ref="AK36:AL37"/>
    <mergeCell ref="AN36:AO37"/>
    <mergeCell ref="AQ36:AR37"/>
    <mergeCell ref="AT36:AU37"/>
    <mergeCell ref="AH30:AI31"/>
    <mergeCell ref="BR33:BS34"/>
    <mergeCell ref="BU33:BV34"/>
    <mergeCell ref="BX33:BY34"/>
    <mergeCell ref="CA33:CB34"/>
    <mergeCell ref="CD33:CE34"/>
    <mergeCell ref="Y36:Z37"/>
    <mergeCell ref="AB36:AC37"/>
    <mergeCell ref="AZ33:BA34"/>
    <mergeCell ref="BC33:BD34"/>
    <mergeCell ref="BF33:BG34"/>
    <mergeCell ref="BI33:BJ34"/>
    <mergeCell ref="BL33:BM34"/>
    <mergeCell ref="BO33:BP34"/>
    <mergeCell ref="BX36:BY37"/>
    <mergeCell ref="BO36:BP37"/>
    <mergeCell ref="BR36:BS37"/>
    <mergeCell ref="BU36:BV37"/>
    <mergeCell ref="CA27:CB28"/>
    <mergeCell ref="CG30:CH30"/>
    <mergeCell ref="Y33:Z34"/>
    <mergeCell ref="AB33:AC34"/>
    <mergeCell ref="AE33:AF34"/>
    <mergeCell ref="AH33:AI34"/>
    <mergeCell ref="AK33:AL34"/>
    <mergeCell ref="AN33:AO34"/>
    <mergeCell ref="AQ33:AR34"/>
    <mergeCell ref="AT33:AU34"/>
    <mergeCell ref="AW33:AX34"/>
    <mergeCell ref="BO30:BP31"/>
    <mergeCell ref="BR30:BS31"/>
    <mergeCell ref="BU30:BV31"/>
    <mergeCell ref="BX30:BY31"/>
    <mergeCell ref="CA30:CB31"/>
    <mergeCell ref="CD30:CE31"/>
    <mergeCell ref="AW30:AX31"/>
    <mergeCell ref="AZ30:BA31"/>
    <mergeCell ref="BC30:BD31"/>
    <mergeCell ref="BF30:BG31"/>
    <mergeCell ref="BI30:BJ31"/>
    <mergeCell ref="BL30:BM31"/>
    <mergeCell ref="AE30:AF31"/>
    <mergeCell ref="CG27:CH27"/>
    <mergeCell ref="B29:F30"/>
    <mergeCell ref="G29:G30"/>
    <mergeCell ref="CG29:CH29"/>
    <mergeCell ref="Y30:Z31"/>
    <mergeCell ref="AB30:AC31"/>
    <mergeCell ref="BC27:BD28"/>
    <mergeCell ref="BF27:BG28"/>
    <mergeCell ref="BI27:BJ28"/>
    <mergeCell ref="BL27:BM28"/>
    <mergeCell ref="BO27:BP28"/>
    <mergeCell ref="BR27:BS28"/>
    <mergeCell ref="AK27:AL28"/>
    <mergeCell ref="AN27:AO28"/>
    <mergeCell ref="AQ27:AR28"/>
    <mergeCell ref="AT27:AU28"/>
    <mergeCell ref="AW27:AX28"/>
    <mergeCell ref="AZ27:BA28"/>
    <mergeCell ref="AK30:AL31"/>
    <mergeCell ref="AN30:AO31"/>
    <mergeCell ref="AQ30:AR31"/>
    <mergeCell ref="AT30:AU31"/>
    <mergeCell ref="BU27:BV28"/>
    <mergeCell ref="BX27:BY28"/>
    <mergeCell ref="BF21:BG22"/>
    <mergeCell ref="BI21:BJ22"/>
    <mergeCell ref="AB21:AC22"/>
    <mergeCell ref="AE21:AF22"/>
    <mergeCell ref="CG24:CH24"/>
    <mergeCell ref="B25:G26"/>
    <mergeCell ref="B27:G28"/>
    <mergeCell ref="Y27:Z28"/>
    <mergeCell ref="AB27:AC28"/>
    <mergeCell ref="AE27:AF28"/>
    <mergeCell ref="AH27:AI28"/>
    <mergeCell ref="BO24:BP25"/>
    <mergeCell ref="BR24:BS25"/>
    <mergeCell ref="BU24:BV25"/>
    <mergeCell ref="BX24:BY25"/>
    <mergeCell ref="CA24:CB25"/>
    <mergeCell ref="CD24:CE25"/>
    <mergeCell ref="AW24:AX25"/>
    <mergeCell ref="AZ24:BA25"/>
    <mergeCell ref="BC24:BD25"/>
    <mergeCell ref="BF24:BG25"/>
    <mergeCell ref="BI24:BJ25"/>
    <mergeCell ref="BL24:BM25"/>
    <mergeCell ref="CD27:CE28"/>
    <mergeCell ref="S21:S22"/>
    <mergeCell ref="T21:T22"/>
    <mergeCell ref="V21:V22"/>
    <mergeCell ref="W21:W22"/>
    <mergeCell ref="Y21:Z22"/>
    <mergeCell ref="CD21:CE22"/>
    <mergeCell ref="CG22:CH22"/>
    <mergeCell ref="Y24:Z25"/>
    <mergeCell ref="AB24:AC25"/>
    <mergeCell ref="AE24:AF25"/>
    <mergeCell ref="AH24:AI25"/>
    <mergeCell ref="AK24:AL25"/>
    <mergeCell ref="AN24:AO25"/>
    <mergeCell ref="AQ24:AR25"/>
    <mergeCell ref="AT24:AU25"/>
    <mergeCell ref="BL21:BM22"/>
    <mergeCell ref="BO21:BP22"/>
    <mergeCell ref="BR21:BS22"/>
    <mergeCell ref="BU21:BV22"/>
    <mergeCell ref="BX21:BY22"/>
    <mergeCell ref="CA21:CB22"/>
    <mergeCell ref="AT21:AU22"/>
    <mergeCell ref="AW21:AX22"/>
    <mergeCell ref="AZ21:BA22"/>
    <mergeCell ref="AQ18:AR19"/>
    <mergeCell ref="AT18:AU19"/>
    <mergeCell ref="AW18:AX19"/>
    <mergeCell ref="AZ18:BA19"/>
    <mergeCell ref="BC18:BD19"/>
    <mergeCell ref="AH21:AI22"/>
    <mergeCell ref="AK21:AL22"/>
    <mergeCell ref="AN21:AO22"/>
    <mergeCell ref="AQ21:AR22"/>
    <mergeCell ref="BC21:BD22"/>
    <mergeCell ref="CJ18:CQ19"/>
    <mergeCell ref="CG19:CH19"/>
    <mergeCell ref="CG20:CH20"/>
    <mergeCell ref="CJ20:CQ20"/>
    <mergeCell ref="BI18:BJ19"/>
    <mergeCell ref="BL18:BM19"/>
    <mergeCell ref="BO18:BP19"/>
    <mergeCell ref="BR18:BS19"/>
    <mergeCell ref="BU18:BV19"/>
    <mergeCell ref="BX18:BY19"/>
    <mergeCell ref="S16:W16"/>
    <mergeCell ref="CG16:CH17"/>
    <mergeCell ref="B18:G19"/>
    <mergeCell ref="Y18:Z19"/>
    <mergeCell ref="AB18:AC19"/>
    <mergeCell ref="AE18:AF19"/>
    <mergeCell ref="AH18:AI19"/>
    <mergeCell ref="AK18:AL19"/>
    <mergeCell ref="AN18:AO19"/>
    <mergeCell ref="BO15:BP16"/>
    <mergeCell ref="BR15:BS16"/>
    <mergeCell ref="BU15:BV16"/>
    <mergeCell ref="BX15:BY16"/>
    <mergeCell ref="CA15:CB16"/>
    <mergeCell ref="CD15:CE16"/>
    <mergeCell ref="AW15:AX16"/>
    <mergeCell ref="AZ15:BA16"/>
    <mergeCell ref="CA18:CB19"/>
    <mergeCell ref="BF18:BG19"/>
    <mergeCell ref="CD18:CE19"/>
    <mergeCell ref="BI15:BJ16"/>
    <mergeCell ref="BL15:BM16"/>
    <mergeCell ref="AE15:AF16"/>
    <mergeCell ref="AH15:AI16"/>
    <mergeCell ref="AK15:AL16"/>
    <mergeCell ref="AN15:AO16"/>
    <mergeCell ref="AQ15:AR16"/>
    <mergeCell ref="AT15:AU16"/>
    <mergeCell ref="BX12:BY13"/>
    <mergeCell ref="CD12:CE13"/>
    <mergeCell ref="CG12:CH14"/>
    <mergeCell ref="B13:G13"/>
    <mergeCell ref="B15:G15"/>
    <mergeCell ref="Y15:Z16"/>
    <mergeCell ref="AB15:AC16"/>
    <mergeCell ref="BF12:BG13"/>
    <mergeCell ref="BI12:BJ13"/>
    <mergeCell ref="BL12:BM13"/>
    <mergeCell ref="BO12:BP13"/>
    <mergeCell ref="BR12:BS13"/>
    <mergeCell ref="BU12:BV13"/>
    <mergeCell ref="AN12:AO13"/>
    <mergeCell ref="AQ12:AR13"/>
    <mergeCell ref="AT12:AU13"/>
    <mergeCell ref="AW12:AX13"/>
    <mergeCell ref="AZ12:BA13"/>
    <mergeCell ref="BC12:BD13"/>
    <mergeCell ref="B11:G12"/>
    <mergeCell ref="CA12:CB13"/>
    <mergeCell ref="BL9:BM10"/>
    <mergeCell ref="BO9:BP10"/>
    <mergeCell ref="B9:G9"/>
    <mergeCell ref="Y9:Z10"/>
    <mergeCell ref="AB9:AC10"/>
    <mergeCell ref="AE9:AF10"/>
    <mergeCell ref="AH9:AI10"/>
    <mergeCell ref="AK9:AL10"/>
    <mergeCell ref="BI9:BJ10"/>
    <mergeCell ref="Y12:Z13"/>
    <mergeCell ref="AB12:AC13"/>
    <mergeCell ref="AE12:AF13"/>
    <mergeCell ref="AH12:AI13"/>
    <mergeCell ref="AK12:AL13"/>
    <mergeCell ref="BR9:BS10"/>
    <mergeCell ref="BU9:BV10"/>
    <mergeCell ref="BX9:BY10"/>
    <mergeCell ref="S11:T11"/>
    <mergeCell ref="U11:U15"/>
    <mergeCell ref="V11:W11"/>
    <mergeCell ref="BC15:BD16"/>
    <mergeCell ref="BF15:BG16"/>
    <mergeCell ref="B16:G17"/>
    <mergeCell ref="CG11:CH11"/>
    <mergeCell ref="CD7:CE8"/>
    <mergeCell ref="S8:W9"/>
    <mergeCell ref="CT8:CV8"/>
    <mergeCell ref="AN9:AO10"/>
    <mergeCell ref="AQ9:AR10"/>
    <mergeCell ref="AT9:AU10"/>
    <mergeCell ref="AW9:AX10"/>
    <mergeCell ref="B3:G4"/>
    <mergeCell ref="J3:M4"/>
    <mergeCell ref="CT4:CV4"/>
    <mergeCell ref="J5:M6"/>
    <mergeCell ref="Y6:Z7"/>
    <mergeCell ref="AB6:AC7"/>
    <mergeCell ref="CT6:CV6"/>
    <mergeCell ref="B7:G7"/>
    <mergeCell ref="CA7:CB8"/>
    <mergeCell ref="CJ9:CQ9"/>
    <mergeCell ref="B10:G10"/>
    <mergeCell ref="S10:W10"/>
    <mergeCell ref="AZ9:BA10"/>
    <mergeCell ref="BC9:BD10"/>
    <mergeCell ref="BF9:BG10"/>
    <mergeCell ref="CA9:CB10"/>
  </mergeCells>
  <hyperlinks>
    <hyperlink ref="D39" r:id="rId1" xr:uid="{D194D293-01B5-44CE-B70E-490ACA6BF50E}"/>
    <hyperlink ref="CJ18" r:id="rId2" xr:uid="{A03FFBC6-869E-45DC-A4C9-76FBD0349F3F}"/>
    <hyperlink ref="CT10" r:id="rId3" xr:uid="{B53B9517-CC1B-40E8-BA1D-FC993FC71A9A}"/>
    <hyperlink ref="CT12" r:id="rId4" xr:uid="{166786CC-0F1C-4B99-927F-898BB5754C36}"/>
    <hyperlink ref="CT14" r:id="rId5" xr:uid="{6AC1B686-73C4-4F36-864D-9482480D70E1}"/>
    <hyperlink ref="CT16" r:id="rId6" xr:uid="{C74361ED-7F20-4EA8-BC35-684A2CDA04D9}"/>
    <hyperlink ref="C74" r:id="rId7" xr:uid="{B5D82C1A-56BA-4092-A562-4188C8FB448C}"/>
    <hyperlink ref="C75" r:id="rId8" xr:uid="{6A216C88-E23F-4E1D-BC57-4DDA0830E0C6}"/>
    <hyperlink ref="C76" r:id="rId9" xr:uid="{6EBB35F7-5B83-4149-8417-C7966AF4644A}"/>
    <hyperlink ref="C77" r:id="rId10" xr:uid="{37DF541F-DC75-4C16-9BF4-EE52C937E2B3}"/>
    <hyperlink ref="C78" r:id="rId11" xr:uid="{3F3017CB-CBBA-47F9-B743-4624D859A87F}"/>
    <hyperlink ref="C79" r:id="rId12" xr:uid="{BE6E7729-5199-4A01-8074-D6CC16628DC0}"/>
    <hyperlink ref="C80" r:id="rId13" xr:uid="{80079648-EF75-46B0-AAAF-723610BF0FD4}"/>
    <hyperlink ref="C81" r:id="rId14" xr:uid="{633D7E4C-FEDA-4072-B685-00BF8A5259B6}"/>
    <hyperlink ref="C82" r:id="rId15" xr:uid="{818B64CD-2270-4AF2-8D10-A338D07B0790}"/>
    <hyperlink ref="C83" r:id="rId16" xr:uid="{590C459A-0A8A-48FB-9C38-5D3E37D5C899}"/>
    <hyperlink ref="C84" r:id="rId17" xr:uid="{30744685-3C31-4EA6-83CC-845E4EE664BB}"/>
    <hyperlink ref="CT6" r:id="rId18" xr:uid="{5854B8F8-C891-4D7B-BAA6-F07D70C79DA8}"/>
    <hyperlink ref="CT4" r:id="rId19" xr:uid="{271BC3AA-9C47-4A76-8BB2-5AA8B7C88EEE}"/>
    <hyperlink ref="CT8" r:id="rId20" xr:uid="{60D6D949-9AF3-4DE3-B366-D08C49618104}"/>
    <hyperlink ref="CT18" r:id="rId21" xr:uid="{4FCC4C0A-1C42-44AD-A42D-46149EAC47F0}"/>
    <hyperlink ref="C86" r:id="rId22" xr:uid="{0543DF01-83FF-4396-B92F-E29CB1309735}"/>
    <hyperlink ref="T115" r:id="rId23" xr:uid="{7BD01CDB-361B-419F-AAC0-128FE16C57B1}"/>
    <hyperlink ref="L48" r:id="rId24" xr:uid="{954AAAE1-5586-4AA9-B704-98C5AF61B7F2}"/>
  </hyperlinks>
  <pageMargins left="0.7" right="0.7" top="0.75" bottom="0.75" header="0.3" footer="0.3"/>
  <pageSetup paperSize="9" orientation="portrait" r:id="rId25"/>
  <drawing r:id="rId26"/>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74020C-EB06-4633-BCD3-1F90930347A1}">
  <dimension ref="A1:BZ111"/>
  <sheetViews>
    <sheetView zoomScaleNormal="100" workbookViewId="0">
      <selection activeCell="BZ111" sqref="BZ111"/>
    </sheetView>
  </sheetViews>
  <sheetFormatPr baseColWidth="10" defaultRowHeight="15"/>
  <cols>
    <col min="1" max="1" width="6.85546875" customWidth="1"/>
    <col min="3" max="3" width="2.42578125" customWidth="1"/>
    <col min="4" max="4" width="11.7109375" style="2" customWidth="1"/>
    <col min="5" max="5" width="3.7109375" style="2" customWidth="1"/>
    <col min="6" max="6" width="4.5703125" style="2" customWidth="1"/>
    <col min="7" max="7" width="11.7109375" style="2" customWidth="1"/>
    <col min="8" max="8" width="3.7109375" style="2" customWidth="1"/>
    <col min="9" max="9" width="4.5703125" style="2" customWidth="1"/>
    <col min="10" max="10" width="11.7109375" style="2" customWidth="1"/>
    <col min="11" max="11" width="3.7109375" style="2" customWidth="1"/>
    <col min="12" max="12" width="4.5703125" style="2" customWidth="1"/>
    <col min="13" max="13" width="11.7109375" style="2" customWidth="1"/>
    <col min="14" max="14" width="3.7109375" style="2" customWidth="1"/>
    <col min="15" max="15" width="4.5703125" style="2" customWidth="1"/>
    <col min="16" max="16" width="11.7109375" style="2" customWidth="1"/>
    <col min="17" max="17" width="3.7109375" style="2" customWidth="1"/>
    <col min="18" max="18" width="4.5703125" style="2" customWidth="1"/>
    <col min="19" max="19" width="11.7109375" style="2" customWidth="1"/>
    <col min="20" max="20" width="3.7109375" style="2" customWidth="1"/>
    <col min="21" max="21" width="4.5703125" style="2" customWidth="1"/>
    <col min="22" max="22" width="11.7109375" style="2" customWidth="1"/>
    <col min="23" max="23" width="3.7109375" style="2" customWidth="1"/>
    <col min="24" max="24" width="4.5703125" style="2" customWidth="1"/>
    <col min="25" max="25" width="11.7109375" style="2" customWidth="1"/>
    <col min="26" max="26" width="3.7109375" style="2" customWidth="1"/>
    <col min="27" max="27" width="4.5703125" style="2" customWidth="1"/>
    <col min="28" max="28" width="11.7109375" style="2" customWidth="1"/>
    <col min="29" max="29" width="3.7109375" style="2" customWidth="1"/>
    <col min="30" max="30" width="4.5703125" style="2" customWidth="1"/>
    <col min="31" max="31" width="11.7109375" style="2" customWidth="1"/>
    <col min="32" max="32" width="3.7109375" style="2" customWidth="1"/>
    <col min="33" max="33" width="4.5703125" style="2" customWidth="1"/>
    <col min="34" max="34" width="11.7109375" style="2" customWidth="1"/>
    <col min="35" max="35" width="3.7109375" style="2" customWidth="1"/>
    <col min="36" max="36" width="4.5703125" style="2" customWidth="1"/>
    <col min="37" max="37" width="11.7109375" style="2" customWidth="1"/>
    <col min="38" max="38" width="3.7109375" style="2" customWidth="1"/>
    <col min="39" max="39" width="4.5703125" style="2" customWidth="1"/>
    <col min="40" max="40" width="11.7109375" style="2" customWidth="1"/>
    <col min="41" max="41" width="3.7109375" style="2" customWidth="1"/>
    <col min="42" max="42" width="4.5703125" style="2" customWidth="1"/>
    <col min="43" max="43" width="11.7109375" style="2" customWidth="1"/>
    <col min="44" max="44" width="3.7109375" style="2" customWidth="1"/>
    <col min="45" max="45" width="4.5703125" style="2" customWidth="1"/>
    <col min="46" max="46" width="11.7109375" style="2" customWidth="1"/>
    <col min="47" max="47" width="3.7109375" style="2" customWidth="1"/>
    <col min="48" max="48" width="4.5703125" style="2" customWidth="1"/>
    <col min="49" max="49" width="11.7109375" style="2" customWidth="1"/>
    <col min="50" max="50" width="3.7109375" style="2" customWidth="1"/>
    <col min="51" max="51" width="4.5703125" style="2" customWidth="1"/>
    <col min="52" max="52" width="11.7109375" style="2" customWidth="1"/>
    <col min="53" max="53" width="3.7109375" style="2" customWidth="1"/>
    <col min="54" max="54" width="4.5703125" style="2" customWidth="1"/>
    <col min="55" max="55" width="11.7109375" style="2" customWidth="1"/>
    <col min="56" max="56" width="3.7109375" style="2" customWidth="1"/>
    <col min="57" max="57" width="2.140625" style="2" customWidth="1"/>
    <col min="58" max="59" width="12.7109375" style="2" customWidth="1"/>
    <col min="60" max="60" width="5.140625" style="2" customWidth="1"/>
    <col min="61" max="75" width="11.42578125" style="2"/>
    <col min="76" max="76" width="8.7109375" style="2" customWidth="1"/>
    <col min="77" max="77" width="11.42578125" style="268"/>
    <col min="78" max="78" width="43.5703125" style="268" customWidth="1"/>
  </cols>
  <sheetData>
    <row r="1" spans="1:78">
      <c r="A1" s="5" t="str">
        <f>ADDRESS(ROW(),COLUMN(),4)</f>
        <v>A1</v>
      </c>
      <c r="D1" s="348" t="str">
        <f t="shared" ref="D1:BC1" si="0">SUBSTITUTE(ADDRESS(1,COLUMN(),4),"1","")</f>
        <v>D</v>
      </c>
      <c r="G1" s="348" t="str">
        <f t="shared" si="0"/>
        <v>G</v>
      </c>
      <c r="J1" s="348" t="str">
        <f t="shared" si="0"/>
        <v>J</v>
      </c>
      <c r="M1" s="348" t="str">
        <f t="shared" si="0"/>
        <v>M</v>
      </c>
      <c r="P1" s="348" t="str">
        <f t="shared" si="0"/>
        <v>P</v>
      </c>
      <c r="S1" s="348" t="str">
        <f t="shared" si="0"/>
        <v>S</v>
      </c>
      <c r="V1" s="348" t="str">
        <f t="shared" si="0"/>
        <v>V</v>
      </c>
      <c r="Y1" s="348" t="str">
        <f t="shared" si="0"/>
        <v>Y</v>
      </c>
      <c r="AB1" s="348" t="str">
        <f t="shared" si="0"/>
        <v>AB</v>
      </c>
      <c r="AE1" s="348" t="str">
        <f t="shared" si="0"/>
        <v>AE</v>
      </c>
      <c r="AH1" s="348" t="str">
        <f t="shared" si="0"/>
        <v>AH</v>
      </c>
      <c r="AK1" s="348" t="str">
        <f t="shared" si="0"/>
        <v>AK</v>
      </c>
      <c r="AN1" s="348" t="str">
        <f t="shared" si="0"/>
        <v>AN</v>
      </c>
      <c r="AQ1" s="348" t="str">
        <f t="shared" si="0"/>
        <v>AQ</v>
      </c>
      <c r="AT1" s="348" t="str">
        <f t="shared" si="0"/>
        <v>AT</v>
      </c>
      <c r="AW1" s="348" t="str">
        <f t="shared" si="0"/>
        <v>AW</v>
      </c>
      <c r="AZ1" s="348" t="str">
        <f t="shared" si="0"/>
        <v>AZ</v>
      </c>
      <c r="BC1" s="348" t="str">
        <f t="shared" si="0"/>
        <v>BC</v>
      </c>
      <c r="BE1" s="348"/>
      <c r="BF1" s="348" t="str">
        <f t="shared" ref="BF1:BW1" si="1">SUBSTITUTE(ADDRESS(1,COLUMN(),4),"1","")</f>
        <v>BF</v>
      </c>
      <c r="BG1" s="348" t="str">
        <f t="shared" si="1"/>
        <v>BG</v>
      </c>
      <c r="BH1" s="348" t="str">
        <f t="shared" si="1"/>
        <v>BH</v>
      </c>
      <c r="BI1" s="348" t="str">
        <f t="shared" si="1"/>
        <v>BI</v>
      </c>
      <c r="BJ1" s="348" t="str">
        <f t="shared" si="1"/>
        <v>BJ</v>
      </c>
      <c r="BK1" s="348" t="str">
        <f t="shared" si="1"/>
        <v>BK</v>
      </c>
      <c r="BL1" s="348" t="str">
        <f t="shared" si="1"/>
        <v>BL</v>
      </c>
      <c r="BM1" s="348" t="str">
        <f t="shared" si="1"/>
        <v>BM</v>
      </c>
      <c r="BN1" s="348" t="str">
        <f t="shared" si="1"/>
        <v>BN</v>
      </c>
      <c r="BO1" s="348" t="str">
        <f t="shared" si="1"/>
        <v>BO</v>
      </c>
      <c r="BP1" s="348" t="str">
        <f t="shared" si="1"/>
        <v>BP</v>
      </c>
      <c r="BQ1" s="348" t="str">
        <f t="shared" si="1"/>
        <v>BQ</v>
      </c>
      <c r="BR1" s="348" t="str">
        <f t="shared" si="1"/>
        <v>BR</v>
      </c>
      <c r="BS1" s="348" t="str">
        <f t="shared" si="1"/>
        <v>BS</v>
      </c>
      <c r="BT1" s="348" t="str">
        <f t="shared" si="1"/>
        <v>BT</v>
      </c>
      <c r="BU1" s="348" t="str">
        <f t="shared" si="1"/>
        <v>BU</v>
      </c>
      <c r="BV1" s="348" t="str">
        <f t="shared" si="1"/>
        <v>BV</v>
      </c>
      <c r="BW1" s="348" t="str">
        <f t="shared" si="1"/>
        <v>BW</v>
      </c>
      <c r="BX1" s="6">
        <v>1</v>
      </c>
      <c r="BY1" s="348" t="str">
        <f>SUBSTITUTE(ADDRESS(1,COLUMN(),4),"1","")</f>
        <v>BY</v>
      </c>
      <c r="BZ1" s="347" t="str">
        <f>SUBSTITUTE(ADDRESS(1,COLUMN(),4),"1","")</f>
        <v>BZ</v>
      </c>
    </row>
    <row r="2" spans="1:78">
      <c r="D2" s="9">
        <f t="shared" ref="D2:BC2" ca="1" si="2">CELL("largeur",D2)</f>
        <v>11</v>
      </c>
      <c r="G2" s="9">
        <f t="shared" ca="1" si="2"/>
        <v>11</v>
      </c>
      <c r="J2" s="9">
        <f t="shared" ca="1" si="2"/>
        <v>11</v>
      </c>
      <c r="M2" s="9">
        <f t="shared" ca="1" si="2"/>
        <v>11</v>
      </c>
      <c r="P2" s="9">
        <f t="shared" ca="1" si="2"/>
        <v>11</v>
      </c>
      <c r="S2" s="9">
        <f t="shared" ca="1" si="2"/>
        <v>11</v>
      </c>
      <c r="V2" s="9">
        <f t="shared" ca="1" si="2"/>
        <v>11</v>
      </c>
      <c r="Y2" s="9">
        <f t="shared" ca="1" si="2"/>
        <v>11</v>
      </c>
      <c r="AB2" s="9">
        <f t="shared" ca="1" si="2"/>
        <v>11</v>
      </c>
      <c r="AE2" s="9">
        <f t="shared" ca="1" si="2"/>
        <v>11</v>
      </c>
      <c r="AH2" s="9">
        <f t="shared" ca="1" si="2"/>
        <v>11</v>
      </c>
      <c r="AK2" s="9">
        <f t="shared" ca="1" si="2"/>
        <v>11</v>
      </c>
      <c r="AN2" s="9">
        <f t="shared" ca="1" si="2"/>
        <v>11</v>
      </c>
      <c r="AQ2" s="9">
        <f t="shared" ca="1" si="2"/>
        <v>11</v>
      </c>
      <c r="AT2" s="9">
        <f t="shared" ca="1" si="2"/>
        <v>11</v>
      </c>
      <c r="AW2" s="9">
        <f t="shared" ca="1" si="2"/>
        <v>11</v>
      </c>
      <c r="AZ2" s="9">
        <f t="shared" ca="1" si="2"/>
        <v>11</v>
      </c>
      <c r="BC2" s="9">
        <f t="shared" ca="1" si="2"/>
        <v>11</v>
      </c>
      <c r="BE2" s="9"/>
      <c r="BF2" s="9">
        <f t="shared" ref="BF2:BW2" ca="1" si="3">CELL("largeur",BF2)</f>
        <v>12</v>
      </c>
      <c r="BG2" s="9">
        <f t="shared" ca="1" si="3"/>
        <v>12</v>
      </c>
      <c r="BH2" s="9">
        <f t="shared" ca="1" si="3"/>
        <v>4</v>
      </c>
      <c r="BI2" s="9">
        <f t="shared" ca="1" si="3"/>
        <v>11</v>
      </c>
      <c r="BJ2" s="9">
        <f t="shared" ca="1" si="3"/>
        <v>11</v>
      </c>
      <c r="BK2" s="9">
        <f t="shared" ca="1" si="3"/>
        <v>11</v>
      </c>
      <c r="BL2" s="9">
        <f t="shared" ca="1" si="3"/>
        <v>11</v>
      </c>
      <c r="BM2" s="9">
        <f t="shared" ca="1" si="3"/>
        <v>11</v>
      </c>
      <c r="BN2" s="9">
        <f t="shared" ca="1" si="3"/>
        <v>11</v>
      </c>
      <c r="BO2" s="9">
        <f t="shared" ca="1" si="3"/>
        <v>11</v>
      </c>
      <c r="BP2" s="9">
        <f t="shared" ca="1" si="3"/>
        <v>11</v>
      </c>
      <c r="BQ2" s="9">
        <f t="shared" ca="1" si="3"/>
        <v>11</v>
      </c>
      <c r="BR2" s="9">
        <f t="shared" ca="1" si="3"/>
        <v>11</v>
      </c>
      <c r="BS2" s="9">
        <f t="shared" ca="1" si="3"/>
        <v>11</v>
      </c>
      <c r="BT2" s="9">
        <f t="shared" ca="1" si="3"/>
        <v>11</v>
      </c>
      <c r="BU2" s="9">
        <f t="shared" ca="1" si="3"/>
        <v>11</v>
      </c>
      <c r="BV2" s="9">
        <f t="shared" ca="1" si="3"/>
        <v>11</v>
      </c>
      <c r="BW2" s="9">
        <f t="shared" ca="1" si="3"/>
        <v>11</v>
      </c>
      <c r="BX2" s="6">
        <v>1</v>
      </c>
      <c r="BY2" s="342"/>
      <c r="BZ2" s="342" t="s">
        <v>361</v>
      </c>
    </row>
    <row r="3" spans="1:78" ht="15.75">
      <c r="BR3" s="45" t="s">
        <v>645</v>
      </c>
      <c r="BS3" s="154"/>
      <c r="BT3" s="154"/>
      <c r="BU3" s="154"/>
      <c r="BV3" s="154"/>
      <c r="BW3" s="154"/>
      <c r="BX3" s="6">
        <v>1</v>
      </c>
      <c r="BY3" s="334">
        <f ca="1">COUNTA(A1:BX111) + COUNTBLANK(A1:BX111)</f>
        <v>8436</v>
      </c>
      <c r="BZ3" s="333" t="str">
        <f>"cellules entre"&amp;" " &amp;A1&amp;" et  "&amp;BX111</f>
        <v>cellules entre A1 et  BX111</v>
      </c>
    </row>
    <row r="4" spans="1:78" ht="23.25">
      <c r="B4" s="1694" t="s">
        <v>1794</v>
      </c>
      <c r="C4" s="1694"/>
      <c r="D4" s="1694"/>
      <c r="E4" s="1694"/>
      <c r="F4" s="1694"/>
      <c r="G4" s="1694"/>
      <c r="H4" s="1694"/>
      <c r="I4" s="1694"/>
      <c r="J4" s="1694"/>
      <c r="K4" s="1694"/>
      <c r="L4" s="1694"/>
      <c r="M4" s="1694"/>
      <c r="N4" s="1694"/>
      <c r="O4" s="1694"/>
      <c r="P4" s="1694"/>
      <c r="Q4" s="1694"/>
      <c r="R4" s="1694"/>
      <c r="S4" s="1694"/>
      <c r="T4" s="1694"/>
      <c r="U4" s="1694"/>
      <c r="V4" s="1694"/>
      <c r="W4" s="1694"/>
      <c r="X4" s="1694"/>
      <c r="Y4" s="1694"/>
      <c r="Z4" s="1694"/>
      <c r="AA4" s="1694"/>
      <c r="AB4" s="1694"/>
      <c r="AC4" s="1694"/>
      <c r="AD4" s="1694"/>
      <c r="AE4" s="1694"/>
      <c r="AF4" s="1694"/>
      <c r="AG4" s="1694"/>
      <c r="BR4" s="707" t="s">
        <v>646</v>
      </c>
      <c r="BS4" s="1950" t="s">
        <v>647</v>
      </c>
      <c r="BT4" s="1950"/>
      <c r="BU4" s="1950"/>
      <c r="BV4" s="154"/>
      <c r="BW4" s="154"/>
      <c r="BX4" s="6">
        <v>1</v>
      </c>
      <c r="BY4" s="334">
        <f ca="1">COUNTA(A1:BX111)</f>
        <v>1387</v>
      </c>
      <c r="BZ4" s="333" t="s">
        <v>357</v>
      </c>
    </row>
    <row r="5" spans="1:78" ht="24" thickBot="1">
      <c r="D5" s="711" t="s">
        <v>651</v>
      </c>
      <c r="J5" s="1693" t="s">
        <v>1789</v>
      </c>
      <c r="BR5" s="45" t="s">
        <v>649</v>
      </c>
      <c r="BS5" s="154"/>
      <c r="BT5" s="154"/>
      <c r="BU5" s="154"/>
      <c r="BV5" s="154"/>
      <c r="BW5" s="154"/>
      <c r="BX5" s="6">
        <v>1</v>
      </c>
      <c r="BY5" s="334">
        <f ca="1">COUNTBLANK(A1:BX111)</f>
        <v>7049</v>
      </c>
      <c r="BZ5" s="333" t="s">
        <v>354</v>
      </c>
    </row>
    <row r="6" spans="1:78" ht="33" customHeight="1">
      <c r="B6" s="205" t="s">
        <v>214</v>
      </c>
      <c r="D6" s="2101" t="s">
        <v>344</v>
      </c>
      <c r="E6" s="2101"/>
      <c r="G6" s="2101" t="s">
        <v>209</v>
      </c>
      <c r="H6" s="2101"/>
      <c r="J6" s="1720"/>
      <c r="K6" s="1720"/>
      <c r="M6" s="1720"/>
      <c r="N6" s="1720"/>
      <c r="P6" s="1720"/>
      <c r="Q6" s="1720"/>
      <c r="S6" s="1720"/>
      <c r="T6" s="1720"/>
      <c r="V6" s="1720"/>
      <c r="W6" s="1720"/>
      <c r="Y6" s="1720"/>
      <c r="Z6" s="1720"/>
      <c r="AB6" s="1720"/>
      <c r="AC6" s="1720"/>
      <c r="AE6" s="1720"/>
      <c r="AF6" s="1720"/>
      <c r="AH6" s="1720"/>
      <c r="AI6" s="1720"/>
      <c r="AK6" s="1720"/>
      <c r="AL6" s="1720"/>
      <c r="AN6" s="1720"/>
      <c r="AO6" s="1720"/>
      <c r="AQ6" s="1720"/>
      <c r="AR6" s="1720"/>
      <c r="AT6" s="1720"/>
      <c r="AU6" s="1720"/>
      <c r="AW6" s="1720"/>
      <c r="AX6" s="1720"/>
      <c r="AZ6" s="1720"/>
      <c r="BA6" s="1720"/>
      <c r="BC6" s="1720"/>
      <c r="BD6" s="1720"/>
      <c r="BR6" s="707" t="s">
        <v>646</v>
      </c>
      <c r="BS6" s="1950" t="s">
        <v>652</v>
      </c>
      <c r="BT6" s="1950"/>
      <c r="BU6" s="1950"/>
      <c r="BV6" s="154"/>
      <c r="BW6" s="154"/>
      <c r="BX6" s="6">
        <v>1</v>
      </c>
      <c r="BY6" s="334">
        <f>SUM(BX1:BX111)+2</f>
        <v>111</v>
      </c>
      <c r="BZ6" s="333" t="s">
        <v>351</v>
      </c>
    </row>
    <row r="7" spans="1:78" ht="16.5" thickBot="1">
      <c r="D7" s="327" t="s">
        <v>345</v>
      </c>
      <c r="G7" s="327" t="s">
        <v>657</v>
      </c>
      <c r="J7" s="327" t="s">
        <v>658</v>
      </c>
      <c r="M7" s="327" t="s">
        <v>657</v>
      </c>
      <c r="P7" s="327" t="s">
        <v>658</v>
      </c>
      <c r="S7" s="327" t="s">
        <v>657</v>
      </c>
      <c r="V7" s="327" t="s">
        <v>658</v>
      </c>
      <c r="Y7" s="327" t="s">
        <v>657</v>
      </c>
      <c r="AB7" s="327" t="s">
        <v>658</v>
      </c>
      <c r="AE7" s="327" t="s">
        <v>657</v>
      </c>
      <c r="AH7" s="327" t="s">
        <v>345</v>
      </c>
      <c r="AK7" s="327" t="s">
        <v>657</v>
      </c>
      <c r="AN7" s="327" t="s">
        <v>345</v>
      </c>
      <c r="AQ7" s="327" t="s">
        <v>657</v>
      </c>
      <c r="AT7" s="327" t="s">
        <v>345</v>
      </c>
      <c r="AW7" s="327" t="s">
        <v>657</v>
      </c>
      <c r="AZ7" s="327" t="s">
        <v>345</v>
      </c>
      <c r="BC7" s="327" t="s">
        <v>657</v>
      </c>
      <c r="BR7" s="45" t="s">
        <v>655</v>
      </c>
      <c r="BS7" s="154"/>
      <c r="BT7" s="154"/>
      <c r="BU7" s="154"/>
      <c r="BV7" s="154"/>
      <c r="BW7" s="154"/>
      <c r="BX7" s="6">
        <v>1</v>
      </c>
      <c r="BY7" s="334">
        <f>SUM(A111:BW111)+1</f>
        <v>76</v>
      </c>
      <c r="BZ7" s="333" t="s">
        <v>348</v>
      </c>
    </row>
    <row r="8" spans="1:78" ht="33" customHeight="1">
      <c r="B8" s="205" t="s">
        <v>214</v>
      </c>
      <c r="D8" s="2101" t="s">
        <v>337</v>
      </c>
      <c r="E8" s="2101"/>
      <c r="F8" s="1716"/>
      <c r="G8" s="2101" t="s">
        <v>661</v>
      </c>
      <c r="H8" s="2101"/>
      <c r="I8" s="1716"/>
      <c r="J8" s="2098" t="s">
        <v>336</v>
      </c>
      <c r="K8" s="2098"/>
      <c r="L8" s="1716"/>
      <c r="M8" s="2098" t="s">
        <v>662</v>
      </c>
      <c r="N8" s="2098"/>
      <c r="O8" s="1716"/>
      <c r="P8" s="2099" t="s">
        <v>137</v>
      </c>
      <c r="Q8" s="2099"/>
      <c r="R8" s="1716"/>
      <c r="S8" s="2099" t="s">
        <v>663</v>
      </c>
      <c r="T8" s="2099"/>
      <c r="U8" s="1716"/>
      <c r="V8" s="2100" t="s">
        <v>195</v>
      </c>
      <c r="W8" s="2100"/>
      <c r="X8" s="1716"/>
      <c r="Y8" s="2100" t="s">
        <v>664</v>
      </c>
      <c r="Z8" s="2100"/>
      <c r="AA8" s="1716"/>
      <c r="AB8" s="2105" t="s">
        <v>665</v>
      </c>
      <c r="AC8" s="2105"/>
      <c r="AD8" s="1716"/>
      <c r="AE8" s="2105" t="s">
        <v>666</v>
      </c>
      <c r="AF8" s="2105"/>
      <c r="AG8" s="1716"/>
      <c r="AH8" s="2106" t="s">
        <v>342</v>
      </c>
      <c r="AI8" s="2106"/>
      <c r="AJ8" s="1716"/>
      <c r="AK8" s="2106" t="s">
        <v>667</v>
      </c>
      <c r="AL8" s="2106"/>
      <c r="AM8" s="1716"/>
      <c r="AN8" s="2102" t="s">
        <v>305</v>
      </c>
      <c r="AO8" s="2102"/>
      <c r="AP8" s="1716"/>
      <c r="AQ8" s="2102" t="s">
        <v>668</v>
      </c>
      <c r="AR8" s="2102"/>
      <c r="AS8" s="1716"/>
      <c r="AT8" s="2103" t="s">
        <v>311</v>
      </c>
      <c r="AU8" s="2103"/>
      <c r="AV8" s="1716"/>
      <c r="AW8" s="2103" t="s">
        <v>669</v>
      </c>
      <c r="AX8" s="2103"/>
      <c r="AY8" s="1716"/>
      <c r="AZ8" s="2104" t="s">
        <v>670</v>
      </c>
      <c r="BA8" s="2104"/>
      <c r="BB8" s="1716"/>
      <c r="BC8" s="2104" t="s">
        <v>671</v>
      </c>
      <c r="BD8" s="2104"/>
      <c r="BR8" s="707" t="s">
        <v>646</v>
      </c>
      <c r="BS8" s="1950" t="s">
        <v>659</v>
      </c>
      <c r="BT8" s="1950"/>
      <c r="BU8" s="1950"/>
      <c r="BV8" s="154"/>
      <c r="BW8" s="154"/>
      <c r="BX8" s="6">
        <v>1</v>
      </c>
    </row>
    <row r="9" spans="1:78" ht="19.5" thickBot="1">
      <c r="D9" s="1716"/>
      <c r="E9" s="1716"/>
      <c r="F9" s="1716"/>
      <c r="G9" s="1716"/>
      <c r="H9" s="1716"/>
      <c r="I9" s="1716"/>
      <c r="J9" s="1716"/>
      <c r="K9" s="1716"/>
      <c r="L9" s="1716"/>
      <c r="M9" s="1716"/>
      <c r="N9" s="1716"/>
      <c r="O9" s="1716"/>
      <c r="P9" s="1716"/>
      <c r="Q9" s="1716"/>
      <c r="R9" s="1716"/>
      <c r="S9" s="1716"/>
      <c r="T9" s="1716"/>
      <c r="U9" s="1716"/>
      <c r="V9" s="1716"/>
      <c r="W9" s="1716"/>
      <c r="X9" s="1716"/>
      <c r="Y9" s="1716"/>
      <c r="Z9" s="1716"/>
      <c r="AA9" s="1716"/>
      <c r="AB9" s="1716"/>
      <c r="AC9" s="1716"/>
      <c r="AD9" s="1716"/>
      <c r="AE9" s="1716"/>
      <c r="AF9" s="1716"/>
      <c r="AG9" s="1716"/>
      <c r="AH9" s="1716"/>
      <c r="AI9" s="1716"/>
      <c r="AJ9" s="1716"/>
      <c r="AK9" s="1716"/>
      <c r="AL9" s="1716"/>
      <c r="AM9" s="1716"/>
      <c r="AN9" s="1716"/>
      <c r="AO9" s="1716"/>
      <c r="AP9" s="1716"/>
      <c r="AQ9" s="1716"/>
      <c r="AR9" s="1716"/>
      <c r="AS9" s="1716"/>
      <c r="AT9" s="1716"/>
      <c r="AU9" s="1716"/>
      <c r="AV9" s="1716"/>
      <c r="AW9" s="1716"/>
      <c r="AX9" s="1716"/>
      <c r="AY9" s="1716"/>
      <c r="AZ9" s="1716"/>
      <c r="BA9" s="1716"/>
      <c r="BB9" s="1716"/>
      <c r="BC9" s="1716"/>
      <c r="BD9" s="1716"/>
      <c r="BF9" s="720">
        <v>1</v>
      </c>
      <c r="BG9" s="720">
        <v>1</v>
      </c>
      <c r="BI9" s="1969" t="s">
        <v>673</v>
      </c>
      <c r="BJ9" s="1969"/>
      <c r="BK9" s="1969"/>
      <c r="BL9" s="1969"/>
      <c r="BM9" s="1969"/>
      <c r="BN9" s="1969"/>
      <c r="BO9" s="1969"/>
      <c r="BP9" s="1969"/>
      <c r="BR9" s="45" t="s">
        <v>674</v>
      </c>
      <c r="BS9" s="45"/>
      <c r="BT9" s="45"/>
      <c r="BU9" s="45"/>
      <c r="BV9" s="45"/>
      <c r="BW9" s="154"/>
      <c r="BX9" s="6">
        <v>1</v>
      </c>
    </row>
    <row r="10" spans="1:78" ht="33" customHeight="1">
      <c r="B10" s="205" t="s">
        <v>214</v>
      </c>
      <c r="D10" s="2109" t="s">
        <v>331</v>
      </c>
      <c r="E10" s="2109"/>
      <c r="F10" s="1716"/>
      <c r="G10" s="2110" t="s">
        <v>688</v>
      </c>
      <c r="H10" s="2110"/>
      <c r="I10" s="1716"/>
      <c r="J10" s="2098" t="s">
        <v>330</v>
      </c>
      <c r="K10" s="2098"/>
      <c r="L10" s="1716"/>
      <c r="M10" s="2098" t="s">
        <v>689</v>
      </c>
      <c r="N10" s="2098"/>
      <c r="O10" s="1716"/>
      <c r="P10" s="2099" t="s">
        <v>132</v>
      </c>
      <c r="Q10" s="2099"/>
      <c r="R10" s="1716"/>
      <c r="S10" s="2099" t="s">
        <v>690</v>
      </c>
      <c r="T10" s="2099"/>
      <c r="U10" s="1716"/>
      <c r="V10" s="2100" t="s">
        <v>178</v>
      </c>
      <c r="W10" s="2100"/>
      <c r="X10" s="1716"/>
      <c r="Y10" s="2100" t="s">
        <v>691</v>
      </c>
      <c r="Z10" s="2100"/>
      <c r="AA10" s="1716"/>
      <c r="AB10" s="2105" t="s">
        <v>692</v>
      </c>
      <c r="AC10" s="2105"/>
      <c r="AD10" s="1716"/>
      <c r="AE10" s="2105" t="s">
        <v>693</v>
      </c>
      <c r="AF10" s="2105"/>
      <c r="AG10" s="1716"/>
      <c r="AH10" s="2106" t="s">
        <v>63</v>
      </c>
      <c r="AI10" s="2106"/>
      <c r="AJ10" s="1716"/>
      <c r="AK10" s="2106" t="s">
        <v>694</v>
      </c>
      <c r="AL10" s="2106"/>
      <c r="AM10" s="1716"/>
      <c r="AN10" s="2107" t="s">
        <v>695</v>
      </c>
      <c r="AO10" s="2107"/>
      <c r="AP10" s="1716"/>
      <c r="AQ10" s="2107" t="s">
        <v>696</v>
      </c>
      <c r="AR10" s="2107"/>
      <c r="AS10" s="1716"/>
      <c r="AT10" s="2108" t="s">
        <v>695</v>
      </c>
      <c r="AU10" s="2108"/>
      <c r="AV10" s="1716"/>
      <c r="AW10" s="2108" t="s">
        <v>696</v>
      </c>
      <c r="AX10" s="2108"/>
      <c r="AY10" s="1716"/>
      <c r="AZ10" s="2104" t="s">
        <v>697</v>
      </c>
      <c r="BA10" s="2104"/>
      <c r="BB10" s="1716"/>
      <c r="BC10" s="2104" t="s">
        <v>698</v>
      </c>
      <c r="BD10" s="2104"/>
      <c r="BF10" s="724" t="s">
        <v>677</v>
      </c>
      <c r="BG10" s="45"/>
      <c r="BI10" s="723"/>
      <c r="BJ10" s="723"/>
      <c r="BK10" s="723"/>
      <c r="BL10" s="723"/>
      <c r="BM10" s="723"/>
      <c r="BN10" s="723"/>
      <c r="BO10" s="725" t="str">
        <f ca="1">"Page "&amp;_xlfn.SHEET()&amp;" sur "&amp;_xlfn.SHEETS()</f>
        <v>Page 4 sur 11</v>
      </c>
      <c r="BP10" s="725"/>
      <c r="BR10" s="707" t="s">
        <v>646</v>
      </c>
      <c r="BS10" s="726" t="s">
        <v>678</v>
      </c>
      <c r="BT10" s="45"/>
      <c r="BU10" s="45"/>
      <c r="BV10" s="154"/>
      <c r="BW10" s="154"/>
      <c r="BX10" s="6">
        <v>1</v>
      </c>
    </row>
    <row r="11" spans="1:78" ht="16.5" thickBot="1">
      <c r="D11" s="1716"/>
      <c r="E11" s="1716"/>
      <c r="F11" s="1716"/>
      <c r="G11" s="1716"/>
      <c r="H11" s="1716"/>
      <c r="I11" s="1716"/>
      <c r="J11" s="1716"/>
      <c r="K11" s="1716"/>
      <c r="L11" s="1716"/>
      <c r="M11" s="1716"/>
      <c r="N11" s="1716"/>
      <c r="O11" s="1716"/>
      <c r="P11" s="1716"/>
      <c r="Q11" s="1716"/>
      <c r="R11" s="1716"/>
      <c r="S11" s="1716"/>
      <c r="T11" s="1716"/>
      <c r="U11" s="1716"/>
      <c r="V11" s="1716"/>
      <c r="W11" s="1716"/>
      <c r="X11" s="1716"/>
      <c r="Y11" s="1716"/>
      <c r="Z11" s="1716"/>
      <c r="AA11" s="1716"/>
      <c r="AB11" s="1716"/>
      <c r="AC11" s="1716"/>
      <c r="AD11" s="1716"/>
      <c r="AE11" s="1716"/>
      <c r="AF11" s="1716"/>
      <c r="AG11" s="1716"/>
      <c r="AH11" s="1716"/>
      <c r="AI11" s="1716"/>
      <c r="AJ11" s="1716"/>
      <c r="AK11" s="1716"/>
      <c r="AL11" s="1716"/>
      <c r="AM11" s="1716"/>
      <c r="AN11" s="1716"/>
      <c r="AO11" s="1716"/>
      <c r="AP11" s="1716"/>
      <c r="AQ11" s="1716"/>
      <c r="AR11" s="1716"/>
      <c r="AS11" s="1716"/>
      <c r="AT11" s="1716"/>
      <c r="AU11" s="1716"/>
      <c r="AV11" s="1716"/>
      <c r="AW11" s="1716"/>
      <c r="AX11" s="1716"/>
      <c r="AY11" s="1716"/>
      <c r="AZ11" s="1716"/>
      <c r="BA11" s="1716"/>
      <c r="BB11" s="1716"/>
      <c r="BC11" s="1716"/>
      <c r="BD11" s="1716"/>
      <c r="BF11" s="2092" t="s">
        <v>683</v>
      </c>
      <c r="BG11" s="2092"/>
      <c r="BI11" s="727">
        <v>1</v>
      </c>
      <c r="BJ11" s="728">
        <v>2</v>
      </c>
      <c r="BK11" s="729">
        <v>3</v>
      </c>
      <c r="BL11" s="730">
        <v>4</v>
      </c>
      <c r="BM11" s="731">
        <v>5</v>
      </c>
      <c r="BN11" s="732">
        <v>6</v>
      </c>
      <c r="BO11" s="733">
        <v>7</v>
      </c>
      <c r="BP11" s="734">
        <v>8</v>
      </c>
      <c r="BR11" s="45" t="s">
        <v>684</v>
      </c>
      <c r="BS11" s="45"/>
      <c r="BT11" s="45"/>
      <c r="BU11" s="45"/>
      <c r="BV11" s="154"/>
      <c r="BW11" s="154"/>
      <c r="BX11" s="6">
        <v>1</v>
      </c>
    </row>
    <row r="12" spans="1:78" ht="33" customHeight="1">
      <c r="B12" s="205" t="s">
        <v>214</v>
      </c>
      <c r="D12" s="2111" t="s">
        <v>320</v>
      </c>
      <c r="E12" s="2111"/>
      <c r="F12" s="1716"/>
      <c r="G12" s="2111" t="s">
        <v>714</v>
      </c>
      <c r="H12" s="2111"/>
      <c r="I12" s="1716"/>
      <c r="J12" s="2098" t="s">
        <v>319</v>
      </c>
      <c r="K12" s="2098"/>
      <c r="L12" s="1716"/>
      <c r="M12" s="2098" t="s">
        <v>715</v>
      </c>
      <c r="N12" s="2098"/>
      <c r="O12" s="1716"/>
      <c r="P12" s="2099" t="s">
        <v>123</v>
      </c>
      <c r="Q12" s="2099"/>
      <c r="R12" s="1716"/>
      <c r="S12" s="2099" t="s">
        <v>716</v>
      </c>
      <c r="T12" s="2099"/>
      <c r="U12" s="1716"/>
      <c r="V12" s="2100" t="s">
        <v>155</v>
      </c>
      <c r="W12" s="2100"/>
      <c r="X12" s="1716"/>
      <c r="Y12" s="2100" t="s">
        <v>717</v>
      </c>
      <c r="Z12" s="2100"/>
      <c r="AA12" s="1716"/>
      <c r="AB12" s="2105" t="s">
        <v>718</v>
      </c>
      <c r="AC12" s="2105"/>
      <c r="AD12" s="1716"/>
      <c r="AE12" s="2105" t="s">
        <v>719</v>
      </c>
      <c r="AF12" s="2105"/>
      <c r="AG12" s="1716"/>
      <c r="AH12" s="2106" t="s">
        <v>329</v>
      </c>
      <c r="AI12" s="2106"/>
      <c r="AJ12" s="1716"/>
      <c r="AK12" s="2106" t="s">
        <v>720</v>
      </c>
      <c r="AL12" s="2106"/>
      <c r="AM12" s="1716"/>
      <c r="AN12" s="2102" t="s">
        <v>721</v>
      </c>
      <c r="AO12" s="2102"/>
      <c r="AP12" s="1716"/>
      <c r="AQ12" s="2102" t="s">
        <v>722</v>
      </c>
      <c r="AR12" s="2102"/>
      <c r="AS12" s="1716"/>
      <c r="AT12" s="2103" t="s">
        <v>723</v>
      </c>
      <c r="AU12" s="2103"/>
      <c r="AV12" s="1716"/>
      <c r="AW12" s="2103" t="s">
        <v>724</v>
      </c>
      <c r="AX12" s="2103"/>
      <c r="AY12" s="1716"/>
      <c r="AZ12" s="2104" t="s">
        <v>725</v>
      </c>
      <c r="BA12" s="2104"/>
      <c r="BB12" s="1716"/>
      <c r="BC12" s="2104" t="s">
        <v>726</v>
      </c>
      <c r="BD12" s="2104"/>
      <c r="BF12" s="2088" t="s">
        <v>701</v>
      </c>
      <c r="BG12" s="2089"/>
      <c r="BI12" s="740">
        <v>9</v>
      </c>
      <c r="BJ12" s="741">
        <v>10</v>
      </c>
      <c r="BK12" s="742">
        <v>11</v>
      </c>
      <c r="BL12" s="743">
        <v>12</v>
      </c>
      <c r="BM12" s="744">
        <v>13</v>
      </c>
      <c r="BN12" s="745">
        <v>14</v>
      </c>
      <c r="BO12" s="746">
        <v>15</v>
      </c>
      <c r="BP12" s="747">
        <v>16</v>
      </c>
      <c r="BR12" s="707" t="s">
        <v>646</v>
      </c>
      <c r="BS12" s="726" t="s">
        <v>702</v>
      </c>
      <c r="BT12" s="45"/>
      <c r="BU12" s="45"/>
      <c r="BV12" s="154"/>
      <c r="BW12" s="154"/>
      <c r="BX12" s="6">
        <v>1</v>
      </c>
    </row>
    <row r="13" spans="1:78" ht="15.75" thickBot="1">
      <c r="D13" s="1716"/>
      <c r="E13" s="1716"/>
      <c r="F13" s="1716"/>
      <c r="G13" s="1716"/>
      <c r="H13" s="1716"/>
      <c r="I13" s="1716"/>
      <c r="J13" s="1716"/>
      <c r="K13" s="1716"/>
      <c r="L13" s="1716"/>
      <c r="M13" s="1716"/>
      <c r="N13" s="1716"/>
      <c r="O13" s="1716"/>
      <c r="P13" s="1716"/>
      <c r="Q13" s="1716"/>
      <c r="R13" s="1716"/>
      <c r="S13" s="1716"/>
      <c r="T13" s="1716"/>
      <c r="U13" s="1716"/>
      <c r="V13" s="1716"/>
      <c r="W13" s="1716"/>
      <c r="X13" s="1716"/>
      <c r="Y13" s="1716"/>
      <c r="Z13" s="1716"/>
      <c r="AA13" s="1716"/>
      <c r="AB13" s="1716"/>
      <c r="AC13" s="1716"/>
      <c r="AD13" s="1716"/>
      <c r="AE13" s="1716"/>
      <c r="AF13" s="1716"/>
      <c r="AG13" s="1716"/>
      <c r="AH13" s="1716"/>
      <c r="AI13" s="1716"/>
      <c r="AJ13" s="1716"/>
      <c r="AK13" s="1716"/>
      <c r="AL13" s="1716"/>
      <c r="AM13" s="1716"/>
      <c r="AN13" s="1716"/>
      <c r="AO13" s="1716"/>
      <c r="AP13" s="1716"/>
      <c r="AQ13" s="1716"/>
      <c r="AR13" s="1716"/>
      <c r="AS13" s="1716"/>
      <c r="AT13" s="1716"/>
      <c r="AU13" s="1716"/>
      <c r="AV13" s="1716"/>
      <c r="AW13" s="1716"/>
      <c r="AX13" s="1716"/>
      <c r="AY13" s="1716"/>
      <c r="AZ13" s="1716"/>
      <c r="BA13" s="1716"/>
      <c r="BB13" s="1716"/>
      <c r="BC13" s="1716"/>
      <c r="BD13" s="1716"/>
      <c r="BF13" s="1998"/>
      <c r="BG13" s="1999"/>
      <c r="BI13" s="748">
        <v>17</v>
      </c>
      <c r="BJ13" s="749">
        <v>18</v>
      </c>
      <c r="BK13" s="750">
        <v>19</v>
      </c>
      <c r="BL13" s="751">
        <v>20</v>
      </c>
      <c r="BM13" s="752">
        <v>21</v>
      </c>
      <c r="BN13" s="753">
        <v>22</v>
      </c>
      <c r="BO13" s="754">
        <v>23</v>
      </c>
      <c r="BP13" s="755">
        <v>24</v>
      </c>
      <c r="BR13" s="45" t="s">
        <v>706</v>
      </c>
      <c r="BS13" s="45"/>
      <c r="BT13" s="45"/>
      <c r="BU13" s="45"/>
      <c r="BV13" s="154"/>
      <c r="BW13" s="154"/>
      <c r="BX13" s="6">
        <v>1</v>
      </c>
    </row>
    <row r="14" spans="1:78" ht="33" customHeight="1">
      <c r="B14" s="205" t="s">
        <v>214</v>
      </c>
      <c r="D14" s="2103" t="s">
        <v>311</v>
      </c>
      <c r="E14" s="2103"/>
      <c r="F14" s="1716"/>
      <c r="G14" s="2103" t="s">
        <v>739</v>
      </c>
      <c r="H14" s="2103"/>
      <c r="I14" s="1716"/>
      <c r="J14" s="2098" t="s">
        <v>310</v>
      </c>
      <c r="K14" s="2098"/>
      <c r="L14" s="1716"/>
      <c r="M14" s="2098" t="s">
        <v>740</v>
      </c>
      <c r="N14" s="2098"/>
      <c r="O14" s="1716"/>
      <c r="P14" s="2099" t="s">
        <v>119</v>
      </c>
      <c r="Q14" s="2099"/>
      <c r="R14" s="1716"/>
      <c r="S14" s="2099" t="s">
        <v>741</v>
      </c>
      <c r="T14" s="2099"/>
      <c r="U14" s="1716"/>
      <c r="V14" s="2100" t="s">
        <v>143</v>
      </c>
      <c r="W14" s="2100"/>
      <c r="X14" s="1716"/>
      <c r="Y14" s="2100" t="s">
        <v>742</v>
      </c>
      <c r="Z14" s="2100"/>
      <c r="AA14" s="1716"/>
      <c r="AB14" s="2105" t="s">
        <v>743</v>
      </c>
      <c r="AC14" s="2105"/>
      <c r="AD14" s="1716"/>
      <c r="AE14" s="2105" t="s">
        <v>744</v>
      </c>
      <c r="AF14" s="2105"/>
      <c r="AG14" s="1716"/>
      <c r="AH14" s="2106" t="s">
        <v>124</v>
      </c>
      <c r="AI14" s="2106"/>
      <c r="AJ14" s="1716"/>
      <c r="AK14" s="2106" t="s">
        <v>745</v>
      </c>
      <c r="AL14" s="2106"/>
      <c r="AM14" s="1716"/>
      <c r="AN14" s="2102" t="s">
        <v>746</v>
      </c>
      <c r="AO14" s="2102"/>
      <c r="AP14" s="1716"/>
      <c r="AQ14" s="2102" t="s">
        <v>747</v>
      </c>
      <c r="AR14" s="2102"/>
      <c r="AS14" s="1716"/>
      <c r="AT14" s="2103" t="s">
        <v>748</v>
      </c>
      <c r="AU14" s="2103"/>
      <c r="AV14" s="1716"/>
      <c r="AW14" s="2103" t="s">
        <v>749</v>
      </c>
      <c r="AX14" s="2103"/>
      <c r="AY14" s="1716"/>
      <c r="AZ14" s="2104" t="s">
        <v>750</v>
      </c>
      <c r="BA14" s="2104"/>
      <c r="BB14" s="1716"/>
      <c r="BC14" s="2104" t="s">
        <v>751</v>
      </c>
      <c r="BD14" s="2104"/>
      <c r="BF14" s="2090"/>
      <c r="BG14" s="2091"/>
      <c r="BI14" s="759">
        <v>25</v>
      </c>
      <c r="BJ14" s="760">
        <v>26</v>
      </c>
      <c r="BK14" s="761">
        <v>27</v>
      </c>
      <c r="BL14" s="762">
        <v>28</v>
      </c>
      <c r="BM14" s="763">
        <v>29</v>
      </c>
      <c r="BN14" s="764">
        <v>30</v>
      </c>
      <c r="BO14" s="765">
        <v>31</v>
      </c>
      <c r="BP14" s="766">
        <v>32</v>
      </c>
      <c r="BR14" s="707" t="s">
        <v>646</v>
      </c>
      <c r="BS14" s="726" t="s">
        <v>710</v>
      </c>
      <c r="BT14" s="45"/>
      <c r="BU14" s="45"/>
      <c r="BV14" s="154"/>
      <c r="BW14" s="154"/>
      <c r="BX14" s="6">
        <v>1</v>
      </c>
    </row>
    <row r="15" spans="1:78" ht="16.5" thickBot="1">
      <c r="D15" s="1716"/>
      <c r="E15" s="1716"/>
      <c r="F15" s="1716"/>
      <c r="G15" s="1716"/>
      <c r="H15" s="1716"/>
      <c r="I15" s="1716"/>
      <c r="J15" s="1716"/>
      <c r="K15" s="1716"/>
      <c r="L15" s="1716"/>
      <c r="M15" s="1716"/>
      <c r="N15" s="1716"/>
      <c r="O15" s="1716"/>
      <c r="P15" s="1716"/>
      <c r="Q15" s="1716"/>
      <c r="R15" s="1716"/>
      <c r="S15" s="1716"/>
      <c r="T15" s="1716"/>
      <c r="U15" s="1716"/>
      <c r="V15" s="1716"/>
      <c r="W15" s="1716"/>
      <c r="X15" s="1716"/>
      <c r="Y15" s="1716"/>
      <c r="Z15" s="1716"/>
      <c r="AA15" s="1716"/>
      <c r="AB15" s="1716"/>
      <c r="AC15" s="1716"/>
      <c r="AD15" s="1716"/>
      <c r="AE15" s="1716"/>
      <c r="AF15" s="1716"/>
      <c r="AG15" s="1716"/>
      <c r="AH15" s="1716"/>
      <c r="AI15" s="1716"/>
      <c r="AJ15" s="1716"/>
      <c r="AK15" s="1716"/>
      <c r="AL15" s="1716"/>
      <c r="AM15" s="1716"/>
      <c r="AN15" s="1716"/>
      <c r="AO15" s="1716"/>
      <c r="AP15" s="1716"/>
      <c r="AQ15" s="1716"/>
      <c r="AR15" s="1716"/>
      <c r="AS15" s="1716"/>
      <c r="AT15" s="1716"/>
      <c r="AU15" s="1716"/>
      <c r="AV15" s="1716"/>
      <c r="AW15" s="1716"/>
      <c r="AX15" s="1716"/>
      <c r="AY15" s="1716"/>
      <c r="AZ15" s="1716"/>
      <c r="BA15" s="1716"/>
      <c r="BB15" s="1716"/>
      <c r="BC15" s="1716"/>
      <c r="BD15" s="1716"/>
      <c r="BF15" s="1526" t="s">
        <v>729</v>
      </c>
      <c r="BG15" s="1526"/>
      <c r="BI15" s="772">
        <v>33</v>
      </c>
      <c r="BJ15" s="773">
        <v>34</v>
      </c>
      <c r="BK15" s="774">
        <v>35</v>
      </c>
      <c r="BL15" s="775">
        <v>36</v>
      </c>
      <c r="BM15" s="776">
        <v>37</v>
      </c>
      <c r="BN15" s="777">
        <v>38</v>
      </c>
      <c r="BO15" s="778">
        <v>39</v>
      </c>
      <c r="BP15" s="779">
        <v>40</v>
      </c>
      <c r="BR15" s="45" t="s">
        <v>730</v>
      </c>
      <c r="BS15" s="45"/>
      <c r="BT15" s="45"/>
      <c r="BU15" s="45"/>
      <c r="BV15" s="154"/>
      <c r="BW15" s="154"/>
      <c r="BX15" s="6">
        <v>1</v>
      </c>
    </row>
    <row r="16" spans="1:78" ht="33" customHeight="1">
      <c r="B16" s="205" t="s">
        <v>214</v>
      </c>
      <c r="D16" s="2102" t="s">
        <v>305</v>
      </c>
      <c r="E16" s="2102"/>
      <c r="F16" s="1716"/>
      <c r="G16" s="2102" t="s">
        <v>765</v>
      </c>
      <c r="H16" s="2102"/>
      <c r="I16" s="1716"/>
      <c r="J16" s="2098" t="s">
        <v>304</v>
      </c>
      <c r="K16" s="2098"/>
      <c r="L16" s="1716"/>
      <c r="M16" s="2098" t="s">
        <v>766</v>
      </c>
      <c r="N16" s="2098"/>
      <c r="O16" s="1716"/>
      <c r="P16" s="2099" t="s">
        <v>114</v>
      </c>
      <c r="Q16" s="2099"/>
      <c r="R16" s="1716"/>
      <c r="S16" s="2099" t="s">
        <v>767</v>
      </c>
      <c r="T16" s="2099"/>
      <c r="U16" s="1716"/>
      <c r="V16" s="2112" t="s">
        <v>136</v>
      </c>
      <c r="W16" s="2112"/>
      <c r="X16" s="1716"/>
      <c r="Y16" s="2113" t="s">
        <v>768</v>
      </c>
      <c r="Z16" s="2113"/>
      <c r="AA16" s="1716"/>
      <c r="AB16" s="2105" t="s">
        <v>769</v>
      </c>
      <c r="AC16" s="2105"/>
      <c r="AD16" s="1716"/>
      <c r="AE16" s="2105" t="s">
        <v>770</v>
      </c>
      <c r="AF16" s="2105"/>
      <c r="AG16" s="1716"/>
      <c r="AH16" s="2106" t="s">
        <v>309</v>
      </c>
      <c r="AI16" s="2106"/>
      <c r="AJ16" s="1716"/>
      <c r="AK16" s="2106" t="s">
        <v>771</v>
      </c>
      <c r="AL16" s="2106"/>
      <c r="AM16" s="1716"/>
      <c r="AN16" s="2102" t="s">
        <v>748</v>
      </c>
      <c r="AO16" s="2102"/>
      <c r="AP16" s="1716"/>
      <c r="AQ16" s="2102" t="s">
        <v>749</v>
      </c>
      <c r="AR16" s="2102"/>
      <c r="AS16" s="1716"/>
      <c r="AT16" s="2103" t="s">
        <v>772</v>
      </c>
      <c r="AU16" s="2103"/>
      <c r="AV16" s="1716"/>
      <c r="AW16" s="2103" t="s">
        <v>773</v>
      </c>
      <c r="AX16" s="2103"/>
      <c r="AY16" s="1716"/>
      <c r="AZ16" s="2104" t="s">
        <v>774</v>
      </c>
      <c r="BA16" s="2104"/>
      <c r="BB16" s="1716"/>
      <c r="BC16" s="2104" t="s">
        <v>775</v>
      </c>
      <c r="BD16" s="2104"/>
      <c r="BF16" s="2084" t="s">
        <v>733</v>
      </c>
      <c r="BG16" s="2085"/>
      <c r="BI16" s="781">
        <v>41</v>
      </c>
      <c r="BJ16" s="782">
        <v>42</v>
      </c>
      <c r="BK16" s="783">
        <v>43</v>
      </c>
      <c r="BL16" s="784">
        <v>44</v>
      </c>
      <c r="BM16" s="785">
        <v>45</v>
      </c>
      <c r="BN16" s="786">
        <v>46</v>
      </c>
      <c r="BO16" s="787">
        <v>47</v>
      </c>
      <c r="BP16" s="788">
        <v>48</v>
      </c>
      <c r="BR16" s="707" t="s">
        <v>646</v>
      </c>
      <c r="BS16" s="726" t="s">
        <v>734</v>
      </c>
      <c r="BT16" s="45"/>
      <c r="BU16" s="45"/>
      <c r="BV16" s="154"/>
      <c r="BW16" s="154"/>
      <c r="BX16" s="6">
        <v>1</v>
      </c>
    </row>
    <row r="17" spans="2:76" ht="15.75" thickBot="1">
      <c r="D17" s="1716"/>
      <c r="E17" s="1716"/>
      <c r="F17" s="1716"/>
      <c r="G17" s="1716"/>
      <c r="H17" s="1716"/>
      <c r="I17" s="1716"/>
      <c r="J17" s="1716"/>
      <c r="K17" s="1716"/>
      <c r="L17" s="1716"/>
      <c r="M17" s="1716"/>
      <c r="N17" s="1716"/>
      <c r="O17" s="1716"/>
      <c r="P17" s="1716"/>
      <c r="Q17" s="1716"/>
      <c r="R17" s="1716"/>
      <c r="S17" s="1716"/>
      <c r="T17" s="1716"/>
      <c r="U17" s="1716"/>
      <c r="V17" s="1716"/>
      <c r="W17" s="1716"/>
      <c r="X17" s="1716"/>
      <c r="Y17" s="1716"/>
      <c r="Z17" s="1716"/>
      <c r="AA17" s="1716"/>
      <c r="AB17" s="1716"/>
      <c r="AC17" s="1716"/>
      <c r="AD17" s="1716"/>
      <c r="AE17" s="1716"/>
      <c r="AF17" s="1716"/>
      <c r="AG17" s="1716"/>
      <c r="AH17" s="1716"/>
      <c r="AI17" s="1716"/>
      <c r="AJ17" s="1716"/>
      <c r="AK17" s="1716"/>
      <c r="AL17" s="1716"/>
      <c r="AM17" s="1716"/>
      <c r="AN17" s="1716"/>
      <c r="AO17" s="1716"/>
      <c r="AP17" s="1716"/>
      <c r="AQ17" s="1716"/>
      <c r="AR17" s="1716"/>
      <c r="AS17" s="1716"/>
      <c r="AT17" s="1716"/>
      <c r="AU17" s="1716"/>
      <c r="AV17" s="1716"/>
      <c r="AW17" s="1716"/>
      <c r="AX17" s="1716"/>
      <c r="AY17" s="1716"/>
      <c r="AZ17" s="1716"/>
      <c r="BA17" s="1716"/>
      <c r="BB17" s="1716"/>
      <c r="BC17" s="1716"/>
      <c r="BD17" s="1716"/>
      <c r="BF17" s="2086"/>
      <c r="BG17" s="2087"/>
      <c r="BI17" s="790">
        <v>49</v>
      </c>
      <c r="BJ17" s="791">
        <v>50</v>
      </c>
      <c r="BK17" s="792">
        <v>51</v>
      </c>
      <c r="BL17" s="793">
        <v>52</v>
      </c>
      <c r="BM17" s="794">
        <v>53</v>
      </c>
      <c r="BN17" s="795">
        <v>54</v>
      </c>
      <c r="BO17" s="796">
        <v>55</v>
      </c>
      <c r="BP17" s="797">
        <v>56</v>
      </c>
      <c r="BR17" s="45" t="s">
        <v>736</v>
      </c>
      <c r="BS17" s="20"/>
      <c r="BT17" s="20"/>
      <c r="BU17" s="20"/>
      <c r="BV17" s="154"/>
      <c r="BW17" s="154"/>
      <c r="BX17" s="6">
        <v>1</v>
      </c>
    </row>
    <row r="18" spans="2:76" ht="33" customHeight="1">
      <c r="B18" s="205" t="s">
        <v>214</v>
      </c>
      <c r="D18" s="2114" t="s">
        <v>300</v>
      </c>
      <c r="E18" s="2114"/>
      <c r="F18" s="1716"/>
      <c r="G18" s="2114" t="s">
        <v>804</v>
      </c>
      <c r="H18" s="2114"/>
      <c r="I18" s="1716"/>
      <c r="J18" s="2115" t="s">
        <v>299</v>
      </c>
      <c r="K18" s="2115"/>
      <c r="L18" s="1716"/>
      <c r="M18" s="2115" t="s">
        <v>805</v>
      </c>
      <c r="N18" s="2115"/>
      <c r="O18" s="1716"/>
      <c r="P18" s="2099" t="s">
        <v>109</v>
      </c>
      <c r="Q18" s="2099"/>
      <c r="R18" s="1716"/>
      <c r="S18" s="2099" t="s">
        <v>806</v>
      </c>
      <c r="T18" s="2099"/>
      <c r="U18" s="1716"/>
      <c r="V18" s="2112" t="s">
        <v>131</v>
      </c>
      <c r="W18" s="2112"/>
      <c r="X18" s="1716"/>
      <c r="Y18" s="2113" t="s">
        <v>807</v>
      </c>
      <c r="Z18" s="2113"/>
      <c r="AA18" s="1716"/>
      <c r="AB18" s="2105" t="s">
        <v>808</v>
      </c>
      <c r="AC18" s="2105"/>
      <c r="AD18" s="1716"/>
      <c r="AE18" s="2105" t="s">
        <v>809</v>
      </c>
      <c r="AF18" s="2105"/>
      <c r="AG18" s="1716"/>
      <c r="AH18" s="2106" t="s">
        <v>303</v>
      </c>
      <c r="AI18" s="2106"/>
      <c r="AJ18" s="1716"/>
      <c r="AK18" s="2106" t="s">
        <v>810</v>
      </c>
      <c r="AL18" s="2106"/>
      <c r="AM18" s="1716"/>
      <c r="AN18" s="2102" t="s">
        <v>772</v>
      </c>
      <c r="AO18" s="2102"/>
      <c r="AP18" s="1716"/>
      <c r="AQ18" s="2102" t="s">
        <v>773</v>
      </c>
      <c r="AR18" s="2102"/>
      <c r="AS18" s="1716"/>
      <c r="AT18" s="2103" t="s">
        <v>811</v>
      </c>
      <c r="AU18" s="2103"/>
      <c r="AV18" s="1716"/>
      <c r="AW18" s="2103" t="s">
        <v>812</v>
      </c>
      <c r="AX18" s="2103"/>
      <c r="AY18" s="1716"/>
      <c r="AZ18" s="2104" t="s">
        <v>813</v>
      </c>
      <c r="BA18" s="2104"/>
      <c r="BB18" s="1716"/>
      <c r="BC18" s="2104" t="s">
        <v>814</v>
      </c>
      <c r="BD18" s="2104"/>
      <c r="BF18" s="8">
        <v>1</v>
      </c>
      <c r="BG18" s="8">
        <v>1</v>
      </c>
      <c r="BI18" s="2014" t="s">
        <v>754</v>
      </c>
      <c r="BJ18" s="2014"/>
      <c r="BK18" s="2014"/>
      <c r="BL18" s="2014"/>
      <c r="BM18" s="2014"/>
      <c r="BN18" s="2014"/>
      <c r="BO18" s="2014"/>
      <c r="BP18" s="2014"/>
      <c r="BR18" s="707" t="s">
        <v>646</v>
      </c>
      <c r="BS18" s="726" t="s">
        <v>755</v>
      </c>
      <c r="BT18" s="45"/>
      <c r="BU18" s="45"/>
      <c r="BV18" s="154"/>
      <c r="BW18" s="154"/>
      <c r="BX18" s="6">
        <v>1</v>
      </c>
    </row>
    <row r="19" spans="2:76" ht="15.75" thickBot="1">
      <c r="D19" s="1716"/>
      <c r="E19" s="1716"/>
      <c r="F19" s="1716"/>
      <c r="G19" s="1716"/>
      <c r="H19" s="1716"/>
      <c r="I19" s="1716"/>
      <c r="J19" s="1716"/>
      <c r="K19" s="1716"/>
      <c r="L19" s="1716"/>
      <c r="M19" s="1716"/>
      <c r="N19" s="1716"/>
      <c r="O19" s="1716"/>
      <c r="P19" s="1716"/>
      <c r="Q19" s="1716"/>
      <c r="R19" s="1716"/>
      <c r="S19" s="1716"/>
      <c r="T19" s="1716"/>
      <c r="U19" s="1716"/>
      <c r="V19" s="1716"/>
      <c r="W19" s="1716"/>
      <c r="X19" s="1716"/>
      <c r="Y19" s="1716"/>
      <c r="Z19" s="1716"/>
      <c r="AA19" s="1716"/>
      <c r="AB19" s="1716"/>
      <c r="AC19" s="1716"/>
      <c r="AD19" s="1716"/>
      <c r="AE19" s="1716"/>
      <c r="AF19" s="1716"/>
      <c r="AG19" s="1716"/>
      <c r="AH19" s="1716"/>
      <c r="AI19" s="1716"/>
      <c r="AJ19" s="1716"/>
      <c r="AK19" s="1716"/>
      <c r="AL19" s="1716"/>
      <c r="AM19" s="1716"/>
      <c r="AN19" s="1716"/>
      <c r="AO19" s="1716"/>
      <c r="AP19" s="1716"/>
      <c r="AQ19" s="1716"/>
      <c r="AR19" s="1716"/>
      <c r="AS19" s="1716"/>
      <c r="AT19" s="1716"/>
      <c r="AU19" s="1716"/>
      <c r="AV19" s="1716"/>
      <c r="AW19" s="1716"/>
      <c r="AX19" s="1716"/>
      <c r="AY19" s="1716"/>
      <c r="AZ19" s="1716"/>
      <c r="BA19" s="1716"/>
      <c r="BB19" s="1716"/>
      <c r="BC19" s="1716"/>
      <c r="BD19" s="1716"/>
      <c r="BF19" s="2093" t="s">
        <v>758</v>
      </c>
      <c r="BG19" s="2094"/>
      <c r="BI19" s="2015"/>
      <c r="BJ19" s="2015"/>
      <c r="BK19" s="2015"/>
      <c r="BL19" s="2015"/>
      <c r="BM19" s="2015"/>
      <c r="BN19" s="2015"/>
      <c r="BO19" s="2015"/>
      <c r="BP19" s="2015"/>
      <c r="BX19" s="6">
        <v>1</v>
      </c>
    </row>
    <row r="20" spans="2:76" ht="33" customHeight="1">
      <c r="B20" s="205" t="s">
        <v>214</v>
      </c>
      <c r="D20" s="2116" t="s">
        <v>296</v>
      </c>
      <c r="E20" s="2116"/>
      <c r="F20" s="1716"/>
      <c r="G20" s="2116" t="s">
        <v>842</v>
      </c>
      <c r="H20" s="2116"/>
      <c r="I20" s="1716"/>
      <c r="J20" s="2098" t="s">
        <v>288</v>
      </c>
      <c r="K20" s="2098"/>
      <c r="L20" s="1716"/>
      <c r="M20" s="2098" t="s">
        <v>843</v>
      </c>
      <c r="N20" s="2098"/>
      <c r="O20" s="1716"/>
      <c r="P20" s="2099" t="s">
        <v>105</v>
      </c>
      <c r="Q20" s="2099"/>
      <c r="R20" s="1716"/>
      <c r="S20" s="2099" t="s">
        <v>844</v>
      </c>
      <c r="T20" s="2099"/>
      <c r="U20" s="1716"/>
      <c r="V20" s="2112" t="s">
        <v>122</v>
      </c>
      <c r="W20" s="2112"/>
      <c r="X20" s="1716"/>
      <c r="Y20" s="2112" t="s">
        <v>845</v>
      </c>
      <c r="Z20" s="2112"/>
      <c r="AA20" s="1716"/>
      <c r="AB20" s="2105" t="s">
        <v>846</v>
      </c>
      <c r="AC20" s="2105"/>
      <c r="AD20" s="1716"/>
      <c r="AE20" s="2105" t="s">
        <v>847</v>
      </c>
      <c r="AF20" s="2105"/>
      <c r="AG20" s="1716"/>
      <c r="AH20" s="2106" t="s">
        <v>298</v>
      </c>
      <c r="AI20" s="2106"/>
      <c r="AJ20" s="1716"/>
      <c r="AK20" s="2106" t="s">
        <v>848</v>
      </c>
      <c r="AL20" s="2106"/>
      <c r="AM20" s="1716"/>
      <c r="AN20" s="2102" t="s">
        <v>811</v>
      </c>
      <c r="AO20" s="2102"/>
      <c r="AP20" s="1716"/>
      <c r="AQ20" s="2102" t="s">
        <v>812</v>
      </c>
      <c r="AR20" s="2102"/>
      <c r="AS20" s="1716"/>
      <c r="AT20" s="2103" t="s">
        <v>849</v>
      </c>
      <c r="AU20" s="2103"/>
      <c r="AV20" s="1716"/>
      <c r="AW20" s="2103" t="s">
        <v>850</v>
      </c>
      <c r="AX20" s="2103"/>
      <c r="AY20" s="1716"/>
      <c r="AZ20" s="2104" t="s">
        <v>851</v>
      </c>
      <c r="BA20" s="2104"/>
      <c r="BB20" s="1716"/>
      <c r="BC20" s="2104" t="s">
        <v>852</v>
      </c>
      <c r="BD20" s="2104"/>
      <c r="BF20" s="2018" t="s">
        <v>760</v>
      </c>
      <c r="BG20" s="2019"/>
      <c r="BI20" s="2095" t="s">
        <v>673</v>
      </c>
      <c r="BJ20" s="2096"/>
      <c r="BK20" s="2096"/>
      <c r="BL20" s="2096"/>
      <c r="BM20" s="2096"/>
      <c r="BN20" s="2096"/>
      <c r="BO20" s="2096"/>
      <c r="BP20" s="2097"/>
      <c r="BX20" s="6">
        <v>1</v>
      </c>
    </row>
    <row r="21" spans="2:76" ht="15.75" thickBot="1">
      <c r="D21" s="1716"/>
      <c r="E21" s="1716"/>
      <c r="F21" s="1716"/>
      <c r="G21" s="1716"/>
      <c r="H21" s="1716"/>
      <c r="I21" s="1716"/>
      <c r="J21" s="1716"/>
      <c r="K21" s="1716"/>
      <c r="L21" s="1716"/>
      <c r="M21" s="1716"/>
      <c r="N21" s="1716"/>
      <c r="O21" s="1716"/>
      <c r="P21" s="1716"/>
      <c r="Q21" s="1716"/>
      <c r="R21" s="1716"/>
      <c r="S21" s="1716"/>
      <c r="T21" s="1716"/>
      <c r="U21" s="1716"/>
      <c r="V21" s="1716"/>
      <c r="W21" s="1716"/>
      <c r="X21" s="1716"/>
      <c r="Y21" s="1716"/>
      <c r="Z21" s="1716"/>
      <c r="AA21" s="1716"/>
      <c r="AB21" s="1716"/>
      <c r="AC21" s="1716"/>
      <c r="AD21" s="1716"/>
      <c r="AE21" s="1716"/>
      <c r="AF21" s="1716"/>
      <c r="AG21" s="1716"/>
      <c r="AH21" s="1716"/>
      <c r="AI21" s="1716"/>
      <c r="AJ21" s="1716"/>
      <c r="AK21" s="1716"/>
      <c r="AL21" s="1716"/>
      <c r="AM21" s="1716"/>
      <c r="AN21" s="1716"/>
      <c r="AO21" s="1716"/>
      <c r="AP21" s="1716"/>
      <c r="AQ21" s="1716"/>
      <c r="AR21" s="1716"/>
      <c r="AS21" s="1716"/>
      <c r="AT21" s="1716"/>
      <c r="AU21" s="1716"/>
      <c r="AV21" s="1716"/>
      <c r="AW21" s="1716"/>
      <c r="AX21" s="1716"/>
      <c r="AY21" s="1716"/>
      <c r="AZ21" s="1716"/>
      <c r="BA21" s="1716"/>
      <c r="BB21" s="1716"/>
      <c r="BC21" s="1716"/>
      <c r="BD21" s="1716"/>
      <c r="BF21" s="803" t="s">
        <v>778</v>
      </c>
      <c r="BG21" s="804"/>
      <c r="BI21" s="1532" t="s">
        <v>779</v>
      </c>
      <c r="BJ21" s="1533" t="s">
        <v>780</v>
      </c>
      <c r="BK21" s="1534" t="s">
        <v>781</v>
      </c>
      <c r="BL21" s="1535" t="s">
        <v>781</v>
      </c>
      <c r="BM21" s="1536" t="s">
        <v>782</v>
      </c>
      <c r="BN21" s="1537" t="s">
        <v>782</v>
      </c>
      <c r="BO21" s="1538" t="s">
        <v>783</v>
      </c>
      <c r="BP21" s="1539" t="s">
        <v>783</v>
      </c>
      <c r="BR21" s="1540" t="s">
        <v>784</v>
      </c>
      <c r="BS21" s="1541" t="s">
        <v>784</v>
      </c>
      <c r="BT21" s="1533" t="s">
        <v>785</v>
      </c>
      <c r="BU21" s="1540" t="s">
        <v>785</v>
      </c>
      <c r="BV21" s="1532">
        <v>0</v>
      </c>
      <c r="BX21" s="6">
        <v>1</v>
      </c>
    </row>
    <row r="22" spans="2:76" ht="33" customHeight="1">
      <c r="B22" s="205" t="s">
        <v>214</v>
      </c>
      <c r="D22" s="2117" t="s">
        <v>293</v>
      </c>
      <c r="E22" s="2117"/>
      <c r="F22" s="1716"/>
      <c r="G22" s="2117" t="s">
        <v>875</v>
      </c>
      <c r="H22" s="2117"/>
      <c r="I22" s="1716"/>
      <c r="J22" s="2118" t="s">
        <v>292</v>
      </c>
      <c r="K22" s="2118"/>
      <c r="L22" s="1716"/>
      <c r="M22" s="2119" t="s">
        <v>876</v>
      </c>
      <c r="N22" s="2119"/>
      <c r="O22" s="1716"/>
      <c r="P22" s="2099" t="s">
        <v>98</v>
      </c>
      <c r="Q22" s="2099"/>
      <c r="R22" s="1716"/>
      <c r="S22" s="2099" t="s">
        <v>877</v>
      </c>
      <c r="T22" s="2099"/>
      <c r="U22" s="1716"/>
      <c r="V22" s="2100" t="s">
        <v>118</v>
      </c>
      <c r="W22" s="2100"/>
      <c r="X22" s="1716"/>
      <c r="Y22" s="2100" t="s">
        <v>878</v>
      </c>
      <c r="Z22" s="2100"/>
      <c r="AA22" s="1716"/>
      <c r="AB22" s="2105" t="s">
        <v>879</v>
      </c>
      <c r="AC22" s="2105"/>
      <c r="AD22" s="1716"/>
      <c r="AE22" s="2105" t="s">
        <v>880</v>
      </c>
      <c r="AF22" s="2105"/>
      <c r="AG22" s="1716"/>
      <c r="AH22" s="2106" t="s">
        <v>295</v>
      </c>
      <c r="AI22" s="2106"/>
      <c r="AJ22" s="1716"/>
      <c r="AK22" s="2106" t="s">
        <v>881</v>
      </c>
      <c r="AL22" s="2106"/>
      <c r="AM22" s="1716"/>
      <c r="AN22" s="2102" t="s">
        <v>849</v>
      </c>
      <c r="AO22" s="2102"/>
      <c r="AP22" s="1716"/>
      <c r="AQ22" s="2102" t="s">
        <v>850</v>
      </c>
      <c r="AR22" s="2102"/>
      <c r="AS22" s="1716"/>
      <c r="AT22" s="2103" t="s">
        <v>882</v>
      </c>
      <c r="AU22" s="2103"/>
      <c r="AV22" s="1716"/>
      <c r="AW22" s="2103" t="s">
        <v>883</v>
      </c>
      <c r="AX22" s="2103"/>
      <c r="AY22" s="1716"/>
      <c r="AZ22" s="2104" t="s">
        <v>884</v>
      </c>
      <c r="BA22" s="2104"/>
      <c r="BB22" s="1716"/>
      <c r="BC22" s="2104" t="s">
        <v>885</v>
      </c>
      <c r="BD22" s="2104"/>
      <c r="BF22" s="2028" t="s">
        <v>787</v>
      </c>
      <c r="BG22" s="2029"/>
      <c r="BI22" s="1542" t="s">
        <v>788</v>
      </c>
      <c r="BJ22" s="1533" t="s">
        <v>788</v>
      </c>
      <c r="BK22" s="1543" t="s">
        <v>789</v>
      </c>
      <c r="BL22" s="1544" t="s">
        <v>789</v>
      </c>
      <c r="BM22" s="1545" t="s">
        <v>790</v>
      </c>
      <c r="BN22" s="1546" t="s">
        <v>790</v>
      </c>
      <c r="BO22" s="1547" t="s">
        <v>791</v>
      </c>
      <c r="BP22" s="1548" t="s">
        <v>791</v>
      </c>
      <c r="BR22" s="1549" t="s">
        <v>792</v>
      </c>
      <c r="BS22" s="1550" t="s">
        <v>792</v>
      </c>
      <c r="BT22" s="1533" t="s">
        <v>793</v>
      </c>
      <c r="BU22" s="1549" t="s">
        <v>793</v>
      </c>
      <c r="BV22" s="1532">
        <v>255</v>
      </c>
      <c r="BX22" s="6">
        <v>1</v>
      </c>
    </row>
    <row r="23" spans="2:76" ht="15.75" thickBot="1">
      <c r="D23" s="1716"/>
      <c r="E23" s="1716"/>
      <c r="F23" s="1716"/>
      <c r="G23" s="1716"/>
      <c r="H23" s="1716"/>
      <c r="I23" s="1716"/>
      <c r="J23" s="1716"/>
      <c r="K23" s="1716"/>
      <c r="L23" s="1716"/>
      <c r="M23" s="1716"/>
      <c r="N23" s="1716"/>
      <c r="O23" s="1716"/>
      <c r="P23" s="1716"/>
      <c r="Q23" s="1716"/>
      <c r="R23" s="1716"/>
      <c r="S23" s="1716"/>
      <c r="T23" s="1716"/>
      <c r="U23" s="1716"/>
      <c r="V23" s="1716"/>
      <c r="W23" s="1716"/>
      <c r="X23" s="1716"/>
      <c r="Y23" s="1716"/>
      <c r="Z23" s="1716"/>
      <c r="AA23" s="1716"/>
      <c r="AB23" s="1716"/>
      <c r="AC23" s="1716"/>
      <c r="AD23" s="1716"/>
      <c r="AE23" s="1716"/>
      <c r="AF23" s="1716"/>
      <c r="AG23" s="1716"/>
      <c r="AH23" s="1716"/>
      <c r="AI23" s="1716"/>
      <c r="AJ23" s="1716"/>
      <c r="AK23" s="1716"/>
      <c r="AL23" s="1716"/>
      <c r="AM23" s="1716"/>
      <c r="AN23" s="1716"/>
      <c r="AO23" s="1716"/>
      <c r="AP23" s="1716"/>
      <c r="AQ23" s="1716"/>
      <c r="AR23" s="1716"/>
      <c r="AS23" s="1716"/>
      <c r="AT23" s="1716"/>
      <c r="AU23" s="1716"/>
      <c r="AV23" s="1716"/>
      <c r="AW23" s="1716"/>
      <c r="AX23" s="1716"/>
      <c r="AY23" s="1716"/>
      <c r="AZ23" s="1716"/>
      <c r="BA23" s="1716"/>
      <c r="BB23" s="1716"/>
      <c r="BC23" s="1716"/>
      <c r="BD23" s="1716"/>
      <c r="BF23" s="803" t="s">
        <v>796</v>
      </c>
      <c r="BG23" s="804"/>
      <c r="BI23" s="1532" t="s">
        <v>797</v>
      </c>
      <c r="BJ23" s="1551" t="s">
        <v>797</v>
      </c>
      <c r="BK23" s="1552" t="s">
        <v>798</v>
      </c>
      <c r="BL23" s="1553" t="s">
        <v>798</v>
      </c>
      <c r="BM23" s="1554" t="s">
        <v>799</v>
      </c>
      <c r="BN23" s="1555" t="s">
        <v>799</v>
      </c>
      <c r="BO23" s="1556" t="s">
        <v>800</v>
      </c>
      <c r="BP23" s="1557" t="s">
        <v>800</v>
      </c>
      <c r="BR23" s="1558" t="s">
        <v>801</v>
      </c>
      <c r="BS23" s="1559" t="s">
        <v>801</v>
      </c>
      <c r="BT23" s="1533" t="s">
        <v>802</v>
      </c>
      <c r="BU23" s="1558" t="s">
        <v>802</v>
      </c>
      <c r="BV23" s="1532">
        <v>255</v>
      </c>
      <c r="BX23" s="6">
        <v>1</v>
      </c>
    </row>
    <row r="24" spans="2:76" ht="33" customHeight="1">
      <c r="B24" s="205" t="s">
        <v>214</v>
      </c>
      <c r="D24" s="2114" t="s">
        <v>288</v>
      </c>
      <c r="E24" s="2114"/>
      <c r="F24" s="1716"/>
      <c r="G24" s="2114" t="s">
        <v>843</v>
      </c>
      <c r="H24" s="2114"/>
      <c r="I24" s="1716"/>
      <c r="J24" s="2098" t="s">
        <v>287</v>
      </c>
      <c r="K24" s="2098"/>
      <c r="L24" s="1716"/>
      <c r="M24" s="2098" t="s">
        <v>900</v>
      </c>
      <c r="N24" s="2098"/>
      <c r="O24" s="1716"/>
      <c r="P24" s="2099" t="s">
        <v>89</v>
      </c>
      <c r="Q24" s="2099"/>
      <c r="R24" s="1716"/>
      <c r="S24" s="2099" t="s">
        <v>901</v>
      </c>
      <c r="T24" s="2099"/>
      <c r="U24" s="1716"/>
      <c r="V24" s="2100" t="s">
        <v>113</v>
      </c>
      <c r="W24" s="2100"/>
      <c r="X24" s="1716"/>
      <c r="Y24" s="2100" t="s">
        <v>902</v>
      </c>
      <c r="Z24" s="2100"/>
      <c r="AA24" s="1716"/>
      <c r="AB24" s="2105" t="s">
        <v>903</v>
      </c>
      <c r="AC24" s="2105"/>
      <c r="AD24" s="1716"/>
      <c r="AE24" s="2105" t="s">
        <v>904</v>
      </c>
      <c r="AF24" s="2105"/>
      <c r="AG24" s="1716"/>
      <c r="AH24" s="2106" t="s">
        <v>291</v>
      </c>
      <c r="AI24" s="2106"/>
      <c r="AJ24" s="1716"/>
      <c r="AK24" s="2106" t="s">
        <v>905</v>
      </c>
      <c r="AL24" s="2106"/>
      <c r="AM24" s="1716"/>
      <c r="AN24" s="2102" t="s">
        <v>882</v>
      </c>
      <c r="AO24" s="2102"/>
      <c r="AP24" s="1716"/>
      <c r="AQ24" s="2102" t="s">
        <v>883</v>
      </c>
      <c r="AR24" s="2102"/>
      <c r="AS24" s="1716"/>
      <c r="AT24" s="2103" t="s">
        <v>906</v>
      </c>
      <c r="AU24" s="2103"/>
      <c r="AV24" s="1716"/>
      <c r="AW24" s="2103" t="s">
        <v>907</v>
      </c>
      <c r="AX24" s="2103"/>
      <c r="AY24" s="1716"/>
      <c r="AZ24" s="2104" t="s">
        <v>908</v>
      </c>
      <c r="BA24" s="2104"/>
      <c r="BB24" s="1716"/>
      <c r="BC24" s="2104" t="s">
        <v>909</v>
      </c>
      <c r="BD24" s="2104"/>
      <c r="BF24" s="2028" t="s">
        <v>817</v>
      </c>
      <c r="BG24" s="2029"/>
      <c r="BI24" s="1560" t="s">
        <v>818</v>
      </c>
      <c r="BJ24" s="1561" t="s">
        <v>818</v>
      </c>
      <c r="BK24" s="1562" t="s">
        <v>819</v>
      </c>
      <c r="BL24" s="1563" t="s">
        <v>819</v>
      </c>
      <c r="BM24" s="1564" t="s">
        <v>820</v>
      </c>
      <c r="BN24" s="1565" t="s">
        <v>820</v>
      </c>
      <c r="BO24" s="1566" t="s">
        <v>821</v>
      </c>
      <c r="BP24" s="1567" t="s">
        <v>821</v>
      </c>
      <c r="BR24" s="1568" t="s">
        <v>822</v>
      </c>
      <c r="BS24" s="1569" t="s">
        <v>822</v>
      </c>
      <c r="BT24" s="1533" t="s">
        <v>823</v>
      </c>
      <c r="BU24" s="1568" t="s">
        <v>823</v>
      </c>
      <c r="BV24" s="1532">
        <v>0</v>
      </c>
      <c r="BX24" s="6">
        <v>1</v>
      </c>
    </row>
    <row r="25" spans="2:76" ht="15.75" thickBot="1">
      <c r="D25" s="1716"/>
      <c r="E25" s="1716"/>
      <c r="F25" s="1716"/>
      <c r="G25" s="1716"/>
      <c r="H25" s="1716"/>
      <c r="I25" s="1716"/>
      <c r="J25" s="1716"/>
      <c r="K25" s="1716"/>
      <c r="L25" s="1716"/>
      <c r="M25" s="1716"/>
      <c r="N25" s="1716"/>
      <c r="O25" s="1716"/>
      <c r="P25" s="1716"/>
      <c r="Q25" s="1716"/>
      <c r="R25" s="1716"/>
      <c r="S25" s="1716"/>
      <c r="T25" s="1716"/>
      <c r="U25" s="1716"/>
      <c r="V25" s="1716"/>
      <c r="W25" s="1716"/>
      <c r="X25" s="1716"/>
      <c r="Y25" s="1716"/>
      <c r="Z25" s="1716"/>
      <c r="AA25" s="1716"/>
      <c r="AB25" s="1716"/>
      <c r="AC25" s="1716"/>
      <c r="AD25" s="1716"/>
      <c r="AE25" s="1716"/>
      <c r="AF25" s="1716"/>
      <c r="AG25" s="1716"/>
      <c r="AH25" s="1716"/>
      <c r="AI25" s="1716"/>
      <c r="AJ25" s="1716"/>
      <c r="AK25" s="1716"/>
      <c r="AL25" s="1716"/>
      <c r="AM25" s="1716"/>
      <c r="AN25" s="1716"/>
      <c r="AO25" s="1716"/>
      <c r="AP25" s="1716"/>
      <c r="AQ25" s="1716"/>
      <c r="AR25" s="1716"/>
      <c r="AS25" s="1716"/>
      <c r="AT25" s="1716"/>
      <c r="AU25" s="1716"/>
      <c r="AV25" s="1716"/>
      <c r="AW25" s="1716"/>
      <c r="AX25" s="1716"/>
      <c r="AY25" s="1716"/>
      <c r="AZ25" s="1716"/>
      <c r="BA25" s="1716"/>
      <c r="BB25" s="1716"/>
      <c r="BC25" s="1716"/>
      <c r="BD25" s="1716"/>
      <c r="BF25" s="803" t="s">
        <v>826</v>
      </c>
      <c r="BG25" s="804"/>
      <c r="BI25" s="1570" t="s">
        <v>827</v>
      </c>
      <c r="BJ25" s="1571" t="s">
        <v>827</v>
      </c>
      <c r="BK25" s="1572" t="s">
        <v>828</v>
      </c>
      <c r="BL25" s="1573" t="s">
        <v>828</v>
      </c>
      <c r="BM25" s="1574" t="s">
        <v>829</v>
      </c>
      <c r="BN25" s="1575" t="s">
        <v>829</v>
      </c>
      <c r="BO25" s="1576" t="s">
        <v>830</v>
      </c>
      <c r="BP25" s="1577" t="s">
        <v>830</v>
      </c>
      <c r="BR25" s="1578" t="s">
        <v>831</v>
      </c>
      <c r="BS25" s="1579" t="s">
        <v>831</v>
      </c>
      <c r="BT25" s="1533" t="s">
        <v>832</v>
      </c>
      <c r="BU25" s="1578" t="s">
        <v>832</v>
      </c>
      <c r="BV25" s="1532">
        <v>128</v>
      </c>
      <c r="BX25" s="6">
        <v>1</v>
      </c>
    </row>
    <row r="26" spans="2:76" ht="33" customHeight="1">
      <c r="B26" s="205" t="s">
        <v>214</v>
      </c>
      <c r="D26" s="2121" t="s">
        <v>280</v>
      </c>
      <c r="E26" s="2121"/>
      <c r="F26" s="1716"/>
      <c r="G26" s="2121" t="s">
        <v>671</v>
      </c>
      <c r="H26" s="2121"/>
      <c r="I26" s="1716"/>
      <c r="J26" s="2098" t="s">
        <v>279</v>
      </c>
      <c r="K26" s="2098"/>
      <c r="L26" s="1716"/>
      <c r="M26" s="2098" t="s">
        <v>925</v>
      </c>
      <c r="N26" s="2098"/>
      <c r="O26" s="1716"/>
      <c r="P26" s="2122" t="s">
        <v>85</v>
      </c>
      <c r="Q26" s="2122"/>
      <c r="R26" s="1716"/>
      <c r="S26" s="2120" t="s">
        <v>926</v>
      </c>
      <c r="T26" s="2120"/>
      <c r="U26" s="1716"/>
      <c r="V26" s="2100" t="s">
        <v>108</v>
      </c>
      <c r="W26" s="2100"/>
      <c r="X26" s="1716"/>
      <c r="Y26" s="2100" t="s">
        <v>927</v>
      </c>
      <c r="Z26" s="2100"/>
      <c r="AA26" s="1716"/>
      <c r="AB26" s="2105" t="s">
        <v>928</v>
      </c>
      <c r="AC26" s="2105"/>
      <c r="AD26" s="1716"/>
      <c r="AE26" s="2105" t="s">
        <v>929</v>
      </c>
      <c r="AF26" s="2105"/>
      <c r="AG26" s="1716"/>
      <c r="AH26" s="2106" t="s">
        <v>197</v>
      </c>
      <c r="AI26" s="2106"/>
      <c r="AJ26" s="1716"/>
      <c r="AK26" s="2106" t="s">
        <v>930</v>
      </c>
      <c r="AL26" s="2106"/>
      <c r="AM26" s="1716"/>
      <c r="AN26" s="2102" t="s">
        <v>906</v>
      </c>
      <c r="AO26" s="2102"/>
      <c r="AP26" s="1716"/>
      <c r="AQ26" s="2102" t="s">
        <v>907</v>
      </c>
      <c r="AR26" s="2102"/>
      <c r="AS26" s="1716"/>
      <c r="AT26" s="2103" t="s">
        <v>931</v>
      </c>
      <c r="AU26" s="2103"/>
      <c r="AV26" s="1716"/>
      <c r="AW26" s="2103" t="s">
        <v>932</v>
      </c>
      <c r="AX26" s="2103"/>
      <c r="AY26" s="1716"/>
      <c r="AZ26" s="2104" t="s">
        <v>933</v>
      </c>
      <c r="BA26" s="2104"/>
      <c r="BB26" s="1716"/>
      <c r="BC26" s="2104" t="s">
        <v>934</v>
      </c>
      <c r="BD26" s="2104"/>
      <c r="BF26" s="803" t="s">
        <v>834</v>
      </c>
      <c r="BG26" s="804"/>
      <c r="BI26" s="1580" t="s">
        <v>835</v>
      </c>
      <c r="BJ26" s="1555" t="s">
        <v>835</v>
      </c>
      <c r="BK26" s="1574" t="s">
        <v>836</v>
      </c>
      <c r="BL26" s="1575" t="s">
        <v>836</v>
      </c>
      <c r="BM26" s="1581" t="s">
        <v>837</v>
      </c>
      <c r="BN26" s="1582" t="s">
        <v>837</v>
      </c>
      <c r="BO26" s="1583" t="s">
        <v>838</v>
      </c>
      <c r="BP26" s="1584" t="s">
        <v>838</v>
      </c>
      <c r="BR26" s="1536" t="s">
        <v>782</v>
      </c>
      <c r="BS26" s="1585" t="s">
        <v>782</v>
      </c>
      <c r="BT26" s="1533" t="s">
        <v>839</v>
      </c>
      <c r="BU26" s="1536" t="s">
        <v>839</v>
      </c>
      <c r="BV26" s="1532">
        <v>128</v>
      </c>
      <c r="BX26" s="6">
        <v>1</v>
      </c>
    </row>
    <row r="27" spans="2:76" ht="15.75" thickBot="1">
      <c r="D27" s="1716"/>
      <c r="E27" s="1716"/>
      <c r="F27" s="1716"/>
      <c r="G27" s="1716"/>
      <c r="H27" s="1716"/>
      <c r="I27" s="1716"/>
      <c r="J27" s="1716"/>
      <c r="K27" s="1716"/>
      <c r="L27" s="1716"/>
      <c r="M27" s="1716"/>
      <c r="N27" s="1716"/>
      <c r="O27" s="1716"/>
      <c r="P27" s="1716"/>
      <c r="Q27" s="1716"/>
      <c r="R27" s="1716"/>
      <c r="S27" s="1716"/>
      <c r="T27" s="1716"/>
      <c r="U27" s="1716"/>
      <c r="V27" s="1716"/>
      <c r="W27" s="1716"/>
      <c r="X27" s="1716"/>
      <c r="Y27" s="1716"/>
      <c r="Z27" s="1716"/>
      <c r="AA27" s="1716"/>
      <c r="AB27" s="1716"/>
      <c r="AC27" s="1716"/>
      <c r="AD27" s="1716"/>
      <c r="AE27" s="1716"/>
      <c r="AF27" s="1716"/>
      <c r="AG27" s="1716"/>
      <c r="AH27" s="1716"/>
      <c r="AI27" s="1716"/>
      <c r="AJ27" s="1716"/>
      <c r="AK27" s="1716"/>
      <c r="AL27" s="1716"/>
      <c r="AM27" s="1716"/>
      <c r="AN27" s="1716"/>
      <c r="AO27" s="1716"/>
      <c r="AP27" s="1716"/>
      <c r="AQ27" s="1716"/>
      <c r="AR27" s="1716"/>
      <c r="AS27" s="1716"/>
      <c r="AT27" s="1716"/>
      <c r="AU27" s="1716"/>
      <c r="AV27" s="1716"/>
      <c r="AW27" s="1716"/>
      <c r="AX27" s="1716"/>
      <c r="AY27" s="1716"/>
      <c r="AZ27" s="1716"/>
      <c r="BA27" s="1716"/>
      <c r="BB27" s="1716"/>
      <c r="BC27" s="1716"/>
      <c r="BD27" s="1716"/>
      <c r="BF27" s="2028" t="s">
        <v>854</v>
      </c>
      <c r="BG27" s="2029"/>
      <c r="BI27" s="1558" t="s">
        <v>855</v>
      </c>
      <c r="BJ27" s="1559" t="s">
        <v>855</v>
      </c>
      <c r="BK27" s="1586" t="s">
        <v>856</v>
      </c>
      <c r="BL27" s="1587" t="s">
        <v>856</v>
      </c>
      <c r="BM27" s="1588" t="s">
        <v>857</v>
      </c>
      <c r="BN27" s="1589" t="s">
        <v>857</v>
      </c>
      <c r="BO27" s="1590" t="s">
        <v>858</v>
      </c>
      <c r="BP27" s="1591" t="s">
        <v>858</v>
      </c>
      <c r="BR27" s="1545" t="s">
        <v>790</v>
      </c>
      <c r="BS27" s="1546" t="s">
        <v>790</v>
      </c>
      <c r="BT27" s="1533" t="s">
        <v>859</v>
      </c>
      <c r="BU27" s="1545" t="s">
        <v>859</v>
      </c>
      <c r="BV27" s="1532">
        <v>0</v>
      </c>
      <c r="BX27" s="6">
        <v>1</v>
      </c>
    </row>
    <row r="28" spans="2:76" ht="33" customHeight="1">
      <c r="B28" s="205" t="s">
        <v>214</v>
      </c>
      <c r="D28" s="2123" t="s">
        <v>273</v>
      </c>
      <c r="E28" s="2123"/>
      <c r="F28" s="1716"/>
      <c r="G28" s="2123" t="s">
        <v>956</v>
      </c>
      <c r="H28" s="2123"/>
      <c r="I28" s="1716"/>
      <c r="J28" s="2098" t="s">
        <v>272</v>
      </c>
      <c r="K28" s="2098"/>
      <c r="L28" s="1716"/>
      <c r="M28" s="2098" t="s">
        <v>957</v>
      </c>
      <c r="N28" s="2098"/>
      <c r="O28" s="1716"/>
      <c r="P28" s="2122" t="s">
        <v>78</v>
      </c>
      <c r="Q28" s="2122"/>
      <c r="R28" s="1716"/>
      <c r="S28" s="2120" t="s">
        <v>958</v>
      </c>
      <c r="T28" s="2120"/>
      <c r="U28" s="1716"/>
      <c r="V28" s="2100" t="s">
        <v>104</v>
      </c>
      <c r="W28" s="2100"/>
      <c r="X28" s="1716"/>
      <c r="Y28" s="2100" t="s">
        <v>959</v>
      </c>
      <c r="Z28" s="2100"/>
      <c r="AA28" s="1716"/>
      <c r="AB28" s="2105" t="s">
        <v>960</v>
      </c>
      <c r="AC28" s="2105"/>
      <c r="AD28" s="1716"/>
      <c r="AE28" s="2105" t="s">
        <v>961</v>
      </c>
      <c r="AF28" s="2105"/>
      <c r="AG28" s="1716"/>
      <c r="AH28" s="2106" t="s">
        <v>278</v>
      </c>
      <c r="AI28" s="2106"/>
      <c r="AJ28" s="1716"/>
      <c r="AK28" s="2106" t="s">
        <v>962</v>
      </c>
      <c r="AL28" s="2106"/>
      <c r="AM28" s="1716"/>
      <c r="AN28" s="2102" t="s">
        <v>931</v>
      </c>
      <c r="AO28" s="2102"/>
      <c r="AP28" s="1716"/>
      <c r="AQ28" s="2102" t="s">
        <v>932</v>
      </c>
      <c r="AR28" s="2102"/>
      <c r="AS28" s="1716"/>
      <c r="AT28" s="2103" t="s">
        <v>963</v>
      </c>
      <c r="AU28" s="2103"/>
      <c r="AV28" s="1716"/>
      <c r="AW28" s="2103" t="s">
        <v>964</v>
      </c>
      <c r="AX28" s="2103"/>
      <c r="AY28" s="1716"/>
      <c r="AZ28" s="2104" t="s">
        <v>965</v>
      </c>
      <c r="BA28" s="2104"/>
      <c r="BB28" s="1716"/>
      <c r="BC28" s="2104" t="s">
        <v>966</v>
      </c>
      <c r="BD28" s="2104"/>
      <c r="BF28" s="803" t="s">
        <v>861</v>
      </c>
      <c r="BG28" s="804"/>
      <c r="BI28" s="1549" t="s">
        <v>862</v>
      </c>
      <c r="BJ28" s="1550" t="s">
        <v>862</v>
      </c>
      <c r="BK28" s="1592" t="s">
        <v>863</v>
      </c>
      <c r="BL28" s="1593" t="s">
        <v>863</v>
      </c>
      <c r="BM28" s="1594" t="s">
        <v>864</v>
      </c>
      <c r="BN28" s="1595" t="s">
        <v>864</v>
      </c>
      <c r="BO28" s="1596" t="s">
        <v>865</v>
      </c>
      <c r="BP28" s="1597" t="s">
        <v>865</v>
      </c>
      <c r="BR28" s="1554" t="s">
        <v>799</v>
      </c>
      <c r="BS28" s="1555" t="s">
        <v>799</v>
      </c>
      <c r="BT28" s="1533" t="s">
        <v>866</v>
      </c>
      <c r="BU28" s="1554" t="s">
        <v>866</v>
      </c>
      <c r="BV28" s="1532">
        <v>0</v>
      </c>
      <c r="BX28" s="6">
        <v>1</v>
      </c>
    </row>
    <row r="29" spans="2:76" ht="15.75" thickBot="1">
      <c r="D29" s="1716"/>
      <c r="E29" s="1716"/>
      <c r="F29" s="1716"/>
      <c r="G29" s="1716"/>
      <c r="H29" s="1716"/>
      <c r="I29" s="1716"/>
      <c r="J29" s="1716"/>
      <c r="K29" s="1716"/>
      <c r="L29" s="1716"/>
      <c r="M29" s="1716"/>
      <c r="N29" s="1716"/>
      <c r="O29" s="1716"/>
      <c r="P29" s="1716"/>
      <c r="Q29" s="1716"/>
      <c r="R29" s="1716"/>
      <c r="S29" s="1716"/>
      <c r="T29" s="1716"/>
      <c r="U29" s="1716"/>
      <c r="V29" s="1716"/>
      <c r="W29" s="1716"/>
      <c r="X29" s="1716"/>
      <c r="Y29" s="1716"/>
      <c r="Z29" s="1716"/>
      <c r="AA29" s="1716"/>
      <c r="AB29" s="1716"/>
      <c r="AC29" s="1716"/>
      <c r="AD29" s="1716"/>
      <c r="AE29" s="1716"/>
      <c r="AF29" s="1716"/>
      <c r="AG29" s="1716"/>
      <c r="AH29" s="1716"/>
      <c r="AI29" s="1716"/>
      <c r="AJ29" s="1716"/>
      <c r="AK29" s="1716"/>
      <c r="AL29" s="1716"/>
      <c r="AM29" s="1716"/>
      <c r="AN29" s="1716"/>
      <c r="AO29" s="1716"/>
      <c r="AP29" s="1716"/>
      <c r="AQ29" s="1716"/>
      <c r="AR29" s="1716"/>
      <c r="AS29" s="1716"/>
      <c r="AT29" s="1716"/>
      <c r="AU29" s="1716"/>
      <c r="AV29" s="1716"/>
      <c r="AW29" s="1716"/>
      <c r="AX29" s="1716"/>
      <c r="AY29" s="1716"/>
      <c r="AZ29" s="1716"/>
      <c r="BA29" s="1716"/>
      <c r="BB29" s="1716"/>
      <c r="BC29" s="1716"/>
      <c r="BD29" s="1716"/>
      <c r="BF29" s="2028" t="s">
        <v>869</v>
      </c>
      <c r="BG29" s="2029"/>
      <c r="BI29" s="1568" t="s">
        <v>870</v>
      </c>
      <c r="BJ29" s="1569" t="s">
        <v>870</v>
      </c>
      <c r="BK29" s="1600" t="s">
        <v>871</v>
      </c>
      <c r="BL29" s="1601" t="s">
        <v>871</v>
      </c>
      <c r="BM29" s="1602" t="s">
        <v>872</v>
      </c>
      <c r="BN29" s="1603" t="s">
        <v>872</v>
      </c>
      <c r="BO29" s="1604" t="s">
        <v>873</v>
      </c>
      <c r="BP29" s="1605" t="s">
        <v>873</v>
      </c>
      <c r="BR29" s="1564" t="s">
        <v>820</v>
      </c>
      <c r="BS29" s="1565" t="s">
        <v>820</v>
      </c>
      <c r="BT29" s="1533" t="s">
        <v>874</v>
      </c>
      <c r="BU29" s="1564" t="s">
        <v>874</v>
      </c>
      <c r="BV29" s="1532">
        <v>0</v>
      </c>
      <c r="BX29" s="6">
        <v>1</v>
      </c>
    </row>
    <row r="30" spans="2:76" ht="33" customHeight="1">
      <c r="B30" s="205" t="s">
        <v>214</v>
      </c>
      <c r="D30" s="2124" t="s">
        <v>268</v>
      </c>
      <c r="E30" s="2124"/>
      <c r="F30" s="1716"/>
      <c r="G30" s="2124" t="s">
        <v>982</v>
      </c>
      <c r="H30" s="2124"/>
      <c r="I30" s="1716"/>
      <c r="J30" s="2098" t="s">
        <v>267</v>
      </c>
      <c r="K30" s="2098"/>
      <c r="L30" s="1716"/>
      <c r="M30" s="2098" t="s">
        <v>983</v>
      </c>
      <c r="N30" s="2098"/>
      <c r="O30" s="1716"/>
      <c r="P30" s="2099" t="s">
        <v>75</v>
      </c>
      <c r="Q30" s="2099"/>
      <c r="R30" s="1716"/>
      <c r="S30" s="2099" t="s">
        <v>984</v>
      </c>
      <c r="T30" s="2099"/>
      <c r="U30" s="1716"/>
      <c r="V30" s="2100" t="s">
        <v>97</v>
      </c>
      <c r="W30" s="2100"/>
      <c r="X30" s="1716"/>
      <c r="Y30" s="2100" t="s">
        <v>985</v>
      </c>
      <c r="Z30" s="2100"/>
      <c r="AA30" s="1716"/>
      <c r="AB30" s="2105" t="s">
        <v>986</v>
      </c>
      <c r="AC30" s="2105"/>
      <c r="AD30" s="1716"/>
      <c r="AE30" s="2105" t="s">
        <v>987</v>
      </c>
      <c r="AF30" s="2105"/>
      <c r="AG30" s="1716"/>
      <c r="AH30" s="2106" t="s">
        <v>271</v>
      </c>
      <c r="AI30" s="2106"/>
      <c r="AJ30" s="1716"/>
      <c r="AK30" s="2106" t="s">
        <v>988</v>
      </c>
      <c r="AL30" s="2106"/>
      <c r="AM30" s="1716"/>
      <c r="AN30" s="2102" t="s">
        <v>963</v>
      </c>
      <c r="AO30" s="2102"/>
      <c r="AP30" s="1716"/>
      <c r="AQ30" s="2102" t="s">
        <v>964</v>
      </c>
      <c r="AR30" s="2102"/>
      <c r="AS30" s="1716"/>
      <c r="AT30" s="2103" t="s">
        <v>989</v>
      </c>
      <c r="AU30" s="2103"/>
      <c r="AV30" s="1716"/>
      <c r="AW30" s="2103" t="s">
        <v>990</v>
      </c>
      <c r="AX30" s="2103"/>
      <c r="AY30" s="1716"/>
      <c r="AZ30" s="2104" t="s">
        <v>991</v>
      </c>
      <c r="BA30" s="2104"/>
      <c r="BB30" s="1716"/>
      <c r="BC30" s="2104" t="s">
        <v>992</v>
      </c>
      <c r="BD30" s="2104"/>
      <c r="BF30" s="2042" t="s">
        <v>888</v>
      </c>
      <c r="BG30" s="2083"/>
      <c r="BI30" s="1536" t="s">
        <v>889</v>
      </c>
      <c r="BJ30" s="1537" t="s">
        <v>889</v>
      </c>
      <c r="BK30" s="1608" t="s">
        <v>890</v>
      </c>
      <c r="BL30" s="1609" t="s">
        <v>890</v>
      </c>
      <c r="BM30" s="1610" t="s">
        <v>891</v>
      </c>
      <c r="BN30" s="1611" t="s">
        <v>891</v>
      </c>
      <c r="BO30" s="1562" t="s">
        <v>892</v>
      </c>
      <c r="BP30" s="1563" t="s">
        <v>892</v>
      </c>
      <c r="BR30" s="1574" t="s">
        <v>829</v>
      </c>
      <c r="BS30" s="1575" t="s">
        <v>829</v>
      </c>
      <c r="BT30" s="1533" t="s">
        <v>530</v>
      </c>
      <c r="BU30" s="1574" t="s">
        <v>530</v>
      </c>
      <c r="BV30" s="1532">
        <v>204</v>
      </c>
      <c r="BX30" s="6">
        <v>1</v>
      </c>
    </row>
    <row r="31" spans="2:76" ht="15.75" thickBot="1">
      <c r="D31" s="1716"/>
      <c r="E31" s="1716"/>
      <c r="F31" s="1716"/>
      <c r="G31" s="1716"/>
      <c r="H31" s="1716"/>
      <c r="I31" s="1716"/>
      <c r="J31" s="1716"/>
      <c r="K31" s="1716"/>
      <c r="L31" s="1716"/>
      <c r="M31" s="1716"/>
      <c r="N31" s="1716"/>
      <c r="O31" s="1716"/>
      <c r="P31" s="1716"/>
      <c r="Q31" s="1716"/>
      <c r="R31" s="1716"/>
      <c r="S31" s="1716"/>
      <c r="T31" s="1716"/>
      <c r="U31" s="1716"/>
      <c r="V31" s="1716"/>
      <c r="W31" s="1716"/>
      <c r="X31" s="1716"/>
      <c r="Y31" s="1716"/>
      <c r="Z31" s="1716"/>
      <c r="AA31" s="1716"/>
      <c r="AB31" s="1716"/>
      <c r="AC31" s="1716"/>
      <c r="AD31" s="1716"/>
      <c r="AE31" s="1716"/>
      <c r="AF31" s="1716"/>
      <c r="AG31" s="1716"/>
      <c r="AH31" s="1716"/>
      <c r="AI31" s="1716"/>
      <c r="AJ31" s="1716"/>
      <c r="AK31" s="1716"/>
      <c r="AL31" s="1716"/>
      <c r="AM31" s="1716"/>
      <c r="AN31" s="1716"/>
      <c r="AO31" s="1716"/>
      <c r="AP31" s="1716"/>
      <c r="AQ31" s="1716"/>
      <c r="AR31" s="1716"/>
      <c r="AS31" s="1716"/>
      <c r="AT31" s="1716"/>
      <c r="AU31" s="1716"/>
      <c r="AV31" s="1716"/>
      <c r="AW31" s="1716"/>
      <c r="AX31" s="1716"/>
      <c r="AY31" s="1716"/>
      <c r="AZ31" s="1716"/>
      <c r="BA31" s="1716"/>
      <c r="BB31" s="1716"/>
      <c r="BC31" s="1716"/>
      <c r="BD31" s="1716"/>
      <c r="BF31" s="1617">
        <v>12</v>
      </c>
      <c r="BG31" s="1618">
        <v>12</v>
      </c>
      <c r="BI31" s="1619" t="s">
        <v>893</v>
      </c>
      <c r="BJ31" s="1620" t="s">
        <v>893</v>
      </c>
      <c r="BK31" s="1540" t="s">
        <v>784</v>
      </c>
      <c r="BL31" s="1541" t="s">
        <v>784</v>
      </c>
      <c r="BM31" s="1621" t="s">
        <v>894</v>
      </c>
      <c r="BN31" s="1622" t="s">
        <v>894</v>
      </c>
      <c r="BO31" s="1623" t="s">
        <v>895</v>
      </c>
      <c r="BP31" s="1624" t="s">
        <v>895</v>
      </c>
      <c r="BR31" s="1581" t="s">
        <v>837</v>
      </c>
      <c r="BS31" s="1582" t="s">
        <v>837</v>
      </c>
      <c r="BT31" s="1533" t="s">
        <v>524</v>
      </c>
      <c r="BU31" s="1581" t="s">
        <v>524</v>
      </c>
      <c r="BV31" s="1532">
        <v>204</v>
      </c>
      <c r="BX31" s="6">
        <v>1</v>
      </c>
    </row>
    <row r="32" spans="2:76" ht="33" customHeight="1">
      <c r="B32" s="205" t="s">
        <v>214</v>
      </c>
      <c r="D32" s="2125" t="s">
        <v>264</v>
      </c>
      <c r="E32" s="2125"/>
      <c r="F32" s="1716"/>
      <c r="G32" s="2126" t="s">
        <v>1004</v>
      </c>
      <c r="H32" s="2126"/>
      <c r="I32" s="1716"/>
      <c r="J32" s="2098" t="s">
        <v>263</v>
      </c>
      <c r="K32" s="2098"/>
      <c r="L32" s="1716"/>
      <c r="M32" s="2098" t="s">
        <v>1005</v>
      </c>
      <c r="N32" s="2098"/>
      <c r="O32" s="1716"/>
      <c r="P32" s="2099" t="s">
        <v>70</v>
      </c>
      <c r="Q32" s="2099"/>
      <c r="R32" s="1716"/>
      <c r="S32" s="2099" t="s">
        <v>1006</v>
      </c>
      <c r="T32" s="2099"/>
      <c r="U32" s="1716"/>
      <c r="V32" s="2100" t="s">
        <v>88</v>
      </c>
      <c r="W32" s="2100"/>
      <c r="X32" s="1716"/>
      <c r="Y32" s="2100" t="s">
        <v>1007</v>
      </c>
      <c r="Z32" s="2100"/>
      <c r="AA32" s="1716"/>
      <c r="AB32" s="2105" t="s">
        <v>1008</v>
      </c>
      <c r="AC32" s="2105"/>
      <c r="AD32" s="1716"/>
      <c r="AE32" s="2105" t="s">
        <v>1009</v>
      </c>
      <c r="AF32" s="2105"/>
      <c r="AG32" s="1716"/>
      <c r="AH32" s="2106" t="s">
        <v>266</v>
      </c>
      <c r="AI32" s="2106"/>
      <c r="AJ32" s="1716"/>
      <c r="AK32" s="2106" t="s">
        <v>1010</v>
      </c>
      <c r="AL32" s="2106"/>
      <c r="AM32" s="1716"/>
      <c r="AN32" s="2102" t="s">
        <v>1011</v>
      </c>
      <c r="AO32" s="2102"/>
      <c r="AP32" s="1716"/>
      <c r="AQ32" s="2102" t="s">
        <v>1012</v>
      </c>
      <c r="AR32" s="2102"/>
      <c r="AS32" s="1716"/>
      <c r="AT32" s="2103" t="s">
        <v>1013</v>
      </c>
      <c r="AU32" s="2103"/>
      <c r="AV32" s="1716"/>
      <c r="AW32" s="2103" t="s">
        <v>1014</v>
      </c>
      <c r="AX32" s="2103"/>
      <c r="AY32" s="1716"/>
      <c r="AZ32" s="2104" t="s">
        <v>1015</v>
      </c>
      <c r="BA32" s="2104"/>
      <c r="BB32" s="1716"/>
      <c r="BC32" s="2104" t="s">
        <v>1016</v>
      </c>
      <c r="BD32" s="2104"/>
      <c r="BI32" s="1540" t="s">
        <v>896</v>
      </c>
      <c r="BJ32" s="1541" t="s">
        <v>896</v>
      </c>
      <c r="BK32" s="1549" t="s">
        <v>792</v>
      </c>
      <c r="BL32" s="1550" t="s">
        <v>792</v>
      </c>
      <c r="BM32" s="1626" t="s">
        <v>897</v>
      </c>
      <c r="BN32" s="1627" t="s">
        <v>897</v>
      </c>
      <c r="BO32" s="1628" t="s">
        <v>898</v>
      </c>
      <c r="BP32" s="1629" t="s">
        <v>898</v>
      </c>
      <c r="BR32" s="1588" t="s">
        <v>857</v>
      </c>
      <c r="BS32" s="1589" t="s">
        <v>857</v>
      </c>
      <c r="BT32" s="1533" t="s">
        <v>544</v>
      </c>
      <c r="BU32" s="1588" t="s">
        <v>544</v>
      </c>
      <c r="BV32" s="1532">
        <v>255</v>
      </c>
      <c r="BX32" s="6">
        <v>1</v>
      </c>
    </row>
    <row r="33" spans="2:76" ht="15.75" thickBot="1">
      <c r="D33" s="1716"/>
      <c r="E33" s="1716"/>
      <c r="F33" s="1716"/>
      <c r="G33" s="1716"/>
      <c r="H33" s="1716"/>
      <c r="I33" s="1716"/>
      <c r="J33" s="1716"/>
      <c r="K33" s="1716"/>
      <c r="L33" s="1716"/>
      <c r="M33" s="1716"/>
      <c r="N33" s="1716"/>
      <c r="O33" s="1716"/>
      <c r="P33" s="1716"/>
      <c r="Q33" s="1716"/>
      <c r="R33" s="1716"/>
      <c r="S33" s="1716"/>
      <c r="T33" s="1716"/>
      <c r="U33" s="1716"/>
      <c r="V33" s="1716"/>
      <c r="W33" s="1716"/>
      <c r="X33" s="1716"/>
      <c r="Y33" s="1716"/>
      <c r="Z33" s="1716"/>
      <c r="AA33" s="1716"/>
      <c r="AB33" s="1716"/>
      <c r="AC33" s="1716"/>
      <c r="AD33" s="1716"/>
      <c r="AE33" s="1716"/>
      <c r="AF33" s="1716"/>
      <c r="AG33" s="1716"/>
      <c r="AH33" s="1716"/>
      <c r="AI33" s="1716"/>
      <c r="AJ33" s="1716"/>
      <c r="AK33" s="1716"/>
      <c r="AL33" s="1716"/>
      <c r="AM33" s="1716"/>
      <c r="AN33" s="1716"/>
      <c r="AO33" s="1716"/>
      <c r="AP33" s="1716"/>
      <c r="AQ33" s="1716"/>
      <c r="AR33" s="1716"/>
      <c r="AS33" s="1716"/>
      <c r="AT33" s="1716"/>
      <c r="AU33" s="1716"/>
      <c r="AV33" s="1716"/>
      <c r="AW33" s="1716"/>
      <c r="AX33" s="1716"/>
      <c r="AY33" s="1716"/>
      <c r="AZ33" s="1716"/>
      <c r="BA33" s="1716"/>
      <c r="BB33" s="1716"/>
      <c r="BC33" s="1716"/>
      <c r="BD33" s="1716"/>
      <c r="BI33" s="1630" t="s">
        <v>912</v>
      </c>
      <c r="BJ33" s="1631" t="s">
        <v>912</v>
      </c>
      <c r="BK33" s="1558" t="s">
        <v>801</v>
      </c>
      <c r="BL33" s="1559" t="s">
        <v>801</v>
      </c>
      <c r="BM33" s="1632" t="s">
        <v>913</v>
      </c>
      <c r="BN33" s="1633" t="s">
        <v>913</v>
      </c>
      <c r="BO33" s="1532">
        <v>1</v>
      </c>
      <c r="BP33" s="1532">
        <v>1</v>
      </c>
      <c r="BR33" s="1594" t="s">
        <v>864</v>
      </c>
      <c r="BS33" s="1595" t="s">
        <v>864</v>
      </c>
      <c r="BT33" s="1533" t="s">
        <v>914</v>
      </c>
      <c r="BU33" s="1594" t="s">
        <v>914</v>
      </c>
      <c r="BV33" s="1532">
        <v>153</v>
      </c>
      <c r="BX33" s="6">
        <v>1</v>
      </c>
    </row>
    <row r="34" spans="2:76" ht="33" customHeight="1">
      <c r="B34" s="205" t="s">
        <v>214</v>
      </c>
      <c r="D34" s="2128" t="s">
        <v>259</v>
      </c>
      <c r="E34" s="2128"/>
      <c r="F34" s="1716"/>
      <c r="G34" s="2128" t="s">
        <v>1025</v>
      </c>
      <c r="H34" s="2128"/>
      <c r="I34" s="1716"/>
      <c r="J34" s="2118" t="s">
        <v>258</v>
      </c>
      <c r="K34" s="2118"/>
      <c r="L34" s="1716"/>
      <c r="M34" s="2098" t="s">
        <v>1026</v>
      </c>
      <c r="N34" s="2098"/>
      <c r="O34" s="1716"/>
      <c r="P34" s="2122" t="s">
        <v>64</v>
      </c>
      <c r="Q34" s="2122"/>
      <c r="R34" s="1716"/>
      <c r="S34" s="2122" t="s">
        <v>1027</v>
      </c>
      <c r="T34" s="2122"/>
      <c r="U34" s="1716"/>
      <c r="V34" s="2100" t="s">
        <v>84</v>
      </c>
      <c r="W34" s="2100"/>
      <c r="X34" s="1716"/>
      <c r="Y34" s="2100" t="s">
        <v>1028</v>
      </c>
      <c r="Z34" s="2100"/>
      <c r="AA34" s="1716"/>
      <c r="AB34" s="2127" t="s">
        <v>1029</v>
      </c>
      <c r="AC34" s="2127"/>
      <c r="AD34" s="1716"/>
      <c r="AE34" s="2105" t="s">
        <v>1030</v>
      </c>
      <c r="AF34" s="2105"/>
      <c r="AG34" s="1716"/>
      <c r="AH34" s="2106" t="s">
        <v>262</v>
      </c>
      <c r="AI34" s="2106"/>
      <c r="AJ34" s="1716"/>
      <c r="AK34" s="2106" t="s">
        <v>1031</v>
      </c>
      <c r="AL34" s="2106"/>
      <c r="AM34" s="1716"/>
      <c r="AN34" s="2102" t="s">
        <v>989</v>
      </c>
      <c r="AO34" s="2102"/>
      <c r="AP34" s="1716"/>
      <c r="AQ34" s="2102" t="s">
        <v>990</v>
      </c>
      <c r="AR34" s="2102"/>
      <c r="AS34" s="1716"/>
      <c r="AT34" s="2103" t="s">
        <v>1032</v>
      </c>
      <c r="AU34" s="2103"/>
      <c r="AV34" s="1716"/>
      <c r="AW34" s="2103" t="s">
        <v>1033</v>
      </c>
      <c r="AX34" s="2103"/>
      <c r="AY34" s="1716"/>
      <c r="AZ34" s="2104" t="s">
        <v>1034</v>
      </c>
      <c r="BA34" s="2104"/>
      <c r="BB34" s="1716"/>
      <c r="BC34" s="2104" t="s">
        <v>1035</v>
      </c>
      <c r="BD34" s="2104"/>
      <c r="BI34" s="1578" t="s">
        <v>917</v>
      </c>
      <c r="BJ34" s="1579" t="s">
        <v>917</v>
      </c>
      <c r="BK34" s="1568" t="s">
        <v>822</v>
      </c>
      <c r="BL34" s="1569" t="s">
        <v>822</v>
      </c>
      <c r="BM34" s="1634" t="s">
        <v>918</v>
      </c>
      <c r="BN34" s="1635" t="s">
        <v>918</v>
      </c>
      <c r="BO34" s="1532">
        <v>1</v>
      </c>
      <c r="BP34" s="1532">
        <v>1</v>
      </c>
      <c r="BR34" s="1602" t="s">
        <v>872</v>
      </c>
      <c r="BS34" s="1603" t="s">
        <v>872</v>
      </c>
      <c r="BT34" s="1533" t="s">
        <v>919</v>
      </c>
      <c r="BU34" s="1602" t="s">
        <v>919</v>
      </c>
      <c r="BV34" s="1532">
        <v>255</v>
      </c>
      <c r="BX34" s="6">
        <v>1</v>
      </c>
    </row>
    <row r="35" spans="2:76" ht="15.75" thickBot="1">
      <c r="D35" s="1716"/>
      <c r="E35" s="1716"/>
      <c r="F35" s="1716"/>
      <c r="G35" s="1716"/>
      <c r="H35" s="1716"/>
      <c r="I35" s="1716"/>
      <c r="J35" s="1716"/>
      <c r="K35" s="1716"/>
      <c r="L35" s="1716"/>
      <c r="M35" s="1716"/>
      <c r="N35" s="1716"/>
      <c r="O35" s="1716"/>
      <c r="P35" s="1716"/>
      <c r="Q35" s="1716"/>
      <c r="R35" s="1716"/>
      <c r="S35" s="1716"/>
      <c r="T35" s="1716"/>
      <c r="U35" s="1716"/>
      <c r="V35" s="1716"/>
      <c r="W35" s="1716"/>
      <c r="X35" s="1716"/>
      <c r="Y35" s="1716"/>
      <c r="Z35" s="1716"/>
      <c r="AA35" s="1716"/>
      <c r="AB35" s="1716"/>
      <c r="AC35" s="1716"/>
      <c r="AD35" s="1716"/>
      <c r="AE35" s="1716"/>
      <c r="AF35" s="1716"/>
      <c r="AG35" s="1716"/>
      <c r="AH35" s="1716"/>
      <c r="AI35" s="1716"/>
      <c r="AJ35" s="1716"/>
      <c r="AK35" s="1716"/>
      <c r="AL35" s="1716"/>
      <c r="AM35" s="1716"/>
      <c r="AN35" s="1716"/>
      <c r="AO35" s="1716"/>
      <c r="AP35" s="1716"/>
      <c r="AQ35" s="1716"/>
      <c r="AR35" s="1716"/>
      <c r="AS35" s="1716"/>
      <c r="AT35" s="1716"/>
      <c r="AU35" s="1716"/>
      <c r="AV35" s="1716"/>
      <c r="AW35" s="1716"/>
      <c r="AX35" s="1716"/>
      <c r="AY35" s="1716"/>
      <c r="AZ35" s="1716"/>
      <c r="BA35" s="1716"/>
      <c r="BB35" s="1716"/>
      <c r="BC35" s="1716"/>
      <c r="BD35" s="1716"/>
      <c r="BI35" s="1545" t="s">
        <v>922</v>
      </c>
      <c r="BJ35" s="1546" t="s">
        <v>922</v>
      </c>
      <c r="BK35" s="1578" t="s">
        <v>831</v>
      </c>
      <c r="BL35" s="1579" t="s">
        <v>831</v>
      </c>
      <c r="BM35" s="1636" t="s">
        <v>923</v>
      </c>
      <c r="BN35" s="1637" t="s">
        <v>923</v>
      </c>
      <c r="BO35" s="1532">
        <v>1</v>
      </c>
      <c r="BP35" s="911">
        <v>1</v>
      </c>
      <c r="BR35" s="1610" t="s">
        <v>891</v>
      </c>
      <c r="BS35" s="1611" t="s">
        <v>891</v>
      </c>
      <c r="BT35" s="1533" t="s">
        <v>924</v>
      </c>
      <c r="BU35" s="1610" t="s">
        <v>924</v>
      </c>
      <c r="BV35" s="1532">
        <v>204</v>
      </c>
      <c r="BX35" s="6">
        <v>1</v>
      </c>
    </row>
    <row r="36" spans="2:76" ht="33" customHeight="1">
      <c r="B36" s="205" t="s">
        <v>214</v>
      </c>
      <c r="D36" s="2129" t="s">
        <v>253</v>
      </c>
      <c r="E36" s="2129"/>
      <c r="F36" s="1716"/>
      <c r="G36" s="2129" t="s">
        <v>1042</v>
      </c>
      <c r="H36" s="2129"/>
      <c r="I36" s="1716"/>
      <c r="J36" s="2098" t="s">
        <v>252</v>
      </c>
      <c r="K36" s="2098"/>
      <c r="L36" s="1716"/>
      <c r="M36" s="2098" t="s">
        <v>1043</v>
      </c>
      <c r="N36" s="2098"/>
      <c r="O36" s="1716"/>
      <c r="P36" s="2099" t="s">
        <v>54</v>
      </c>
      <c r="Q36" s="2099"/>
      <c r="R36" s="1716"/>
      <c r="S36" s="2099" t="s">
        <v>1044</v>
      </c>
      <c r="T36" s="2099"/>
      <c r="U36" s="1716"/>
      <c r="V36" s="2100" t="s">
        <v>77</v>
      </c>
      <c r="W36" s="2100"/>
      <c r="X36" s="1716"/>
      <c r="Y36" s="2100" t="s">
        <v>1045</v>
      </c>
      <c r="Z36" s="2100"/>
      <c r="AA36" s="1716"/>
      <c r="AB36" s="2127" t="s">
        <v>1046</v>
      </c>
      <c r="AC36" s="2127"/>
      <c r="AD36" s="1716"/>
      <c r="AE36" s="2105" t="s">
        <v>1047</v>
      </c>
      <c r="AF36" s="2105"/>
      <c r="AG36" s="1716"/>
      <c r="AH36" s="2106" t="s">
        <v>257</v>
      </c>
      <c r="AI36" s="2106"/>
      <c r="AJ36" s="1716"/>
      <c r="AK36" s="2106" t="s">
        <v>1048</v>
      </c>
      <c r="AL36" s="2106"/>
      <c r="AM36" s="1716"/>
      <c r="AN36" s="2102" t="s">
        <v>1049</v>
      </c>
      <c r="AO36" s="2102"/>
      <c r="AP36" s="1716"/>
      <c r="AQ36" s="2102" t="s">
        <v>1050</v>
      </c>
      <c r="AR36" s="2102"/>
      <c r="AS36" s="1716"/>
      <c r="AT36" s="2103" t="s">
        <v>1051</v>
      </c>
      <c r="AU36" s="2103"/>
      <c r="AV36" s="1716"/>
      <c r="AW36" s="2103" t="s">
        <v>1052</v>
      </c>
      <c r="AX36" s="2103"/>
      <c r="AY36" s="1716"/>
      <c r="AZ36" s="2104" t="s">
        <v>1053</v>
      </c>
      <c r="BA36" s="2104"/>
      <c r="BB36" s="1716"/>
      <c r="BC36" s="2104" t="s">
        <v>1054</v>
      </c>
      <c r="BD36" s="2104"/>
      <c r="BI36" s="8">
        <v>1</v>
      </c>
      <c r="BJ36" s="8">
        <v>1</v>
      </c>
      <c r="BK36" s="8">
        <v>1</v>
      </c>
      <c r="BL36" s="8">
        <v>1</v>
      </c>
      <c r="BM36" s="8">
        <v>1</v>
      </c>
      <c r="BN36" s="8">
        <v>1</v>
      </c>
      <c r="BO36" s="8">
        <v>1</v>
      </c>
      <c r="BP36" s="8">
        <v>1</v>
      </c>
      <c r="BR36" s="1621" t="s">
        <v>894</v>
      </c>
      <c r="BS36" s="1622" t="s">
        <v>894</v>
      </c>
      <c r="BT36" s="1533" t="s">
        <v>935</v>
      </c>
      <c r="BU36" s="1621" t="s">
        <v>935</v>
      </c>
      <c r="BV36" s="1532">
        <v>255</v>
      </c>
      <c r="BX36" s="6">
        <v>1</v>
      </c>
    </row>
    <row r="37" spans="2:76" ht="15.75" thickBot="1">
      <c r="D37" s="1716"/>
      <c r="E37" s="1716"/>
      <c r="F37" s="1716"/>
      <c r="G37" s="1716"/>
      <c r="H37" s="1716"/>
      <c r="I37" s="1716"/>
      <c r="J37" s="1716"/>
      <c r="K37" s="1716"/>
      <c r="L37" s="1716"/>
      <c r="M37" s="1716"/>
      <c r="N37" s="1716"/>
      <c r="O37" s="1716"/>
      <c r="P37" s="1716"/>
      <c r="Q37" s="1716"/>
      <c r="R37" s="1716"/>
      <c r="S37" s="1716"/>
      <c r="T37" s="1716"/>
      <c r="U37" s="1716"/>
      <c r="V37" s="1716"/>
      <c r="W37" s="1716"/>
      <c r="X37" s="1716"/>
      <c r="Y37" s="1716"/>
      <c r="Z37" s="1716"/>
      <c r="AA37" s="1716"/>
      <c r="AB37" s="1716"/>
      <c r="AC37" s="1716"/>
      <c r="AD37" s="1716"/>
      <c r="AE37" s="1716"/>
      <c r="AF37" s="1716"/>
      <c r="AG37" s="1716"/>
      <c r="AH37" s="1716"/>
      <c r="AI37" s="1716"/>
      <c r="AJ37" s="1716"/>
      <c r="AK37" s="1716"/>
      <c r="AL37" s="1716"/>
      <c r="AM37" s="1716"/>
      <c r="AN37" s="1716"/>
      <c r="AO37" s="1716"/>
      <c r="AP37" s="1716"/>
      <c r="AQ37" s="1716"/>
      <c r="AR37" s="1716"/>
      <c r="AS37" s="1716"/>
      <c r="AT37" s="1716"/>
      <c r="AU37" s="1716"/>
      <c r="AV37" s="1716"/>
      <c r="AW37" s="1716"/>
      <c r="AX37" s="1716"/>
      <c r="AY37" s="1716"/>
      <c r="AZ37" s="1716"/>
      <c r="BA37" s="1716"/>
      <c r="BB37" s="1716"/>
      <c r="BC37" s="1716"/>
      <c r="BD37" s="1716"/>
      <c r="BI37" s="1532" t="s">
        <v>938</v>
      </c>
      <c r="BJ37" s="1533" t="s">
        <v>939</v>
      </c>
      <c r="BK37" s="1532" t="s">
        <v>940</v>
      </c>
      <c r="BL37" s="1638" t="s">
        <v>941</v>
      </c>
      <c r="BM37" s="1639" t="s">
        <v>942</v>
      </c>
      <c r="BN37" s="1640" t="s">
        <v>943</v>
      </c>
      <c r="BO37" s="1641" t="s">
        <v>944</v>
      </c>
      <c r="BP37" s="1642" t="s">
        <v>945</v>
      </c>
      <c r="BR37" s="1626" t="s">
        <v>897</v>
      </c>
      <c r="BS37" s="1627" t="s">
        <v>897</v>
      </c>
      <c r="BT37" s="1533" t="s">
        <v>946</v>
      </c>
      <c r="BU37" s="1626" t="s">
        <v>946</v>
      </c>
      <c r="BV37" s="1532">
        <v>51</v>
      </c>
      <c r="BX37" s="6">
        <v>1</v>
      </c>
    </row>
    <row r="38" spans="2:76" ht="33" customHeight="1">
      <c r="B38" s="205" t="s">
        <v>214</v>
      </c>
      <c r="D38" s="2130" t="s">
        <v>247</v>
      </c>
      <c r="E38" s="2130"/>
      <c r="F38" s="1716"/>
      <c r="G38" s="2130" t="s">
        <v>1059</v>
      </c>
      <c r="H38" s="2130"/>
      <c r="I38" s="1716"/>
      <c r="J38" s="2098" t="s">
        <v>246</v>
      </c>
      <c r="K38" s="2098"/>
      <c r="L38" s="1716"/>
      <c r="M38" s="2098" t="s">
        <v>1060</v>
      </c>
      <c r="N38" s="2098"/>
      <c r="O38" s="1716"/>
      <c r="P38" s="2122" t="s">
        <v>46</v>
      </c>
      <c r="Q38" s="2122"/>
      <c r="R38" s="1716"/>
      <c r="S38" s="2122" t="s">
        <v>1061</v>
      </c>
      <c r="T38" s="2122"/>
      <c r="U38" s="1716"/>
      <c r="V38" s="2100" t="s">
        <v>74</v>
      </c>
      <c r="W38" s="2100"/>
      <c r="X38" s="1716"/>
      <c r="Y38" s="2100" t="s">
        <v>1062</v>
      </c>
      <c r="Z38" s="2100"/>
      <c r="AA38" s="1716"/>
      <c r="AB38" s="2105" t="s">
        <v>1063</v>
      </c>
      <c r="AC38" s="2105"/>
      <c r="AD38" s="1716"/>
      <c r="AE38" s="2105" t="s">
        <v>1064</v>
      </c>
      <c r="AF38" s="2105"/>
      <c r="AG38" s="1716"/>
      <c r="AH38" s="2106" t="s">
        <v>251</v>
      </c>
      <c r="AI38" s="2106"/>
      <c r="AJ38" s="1716"/>
      <c r="AK38" s="2106" t="s">
        <v>1065</v>
      </c>
      <c r="AL38" s="2106"/>
      <c r="AM38" s="1716"/>
      <c r="AN38" s="2102" t="s">
        <v>1013</v>
      </c>
      <c r="AO38" s="2102"/>
      <c r="AP38" s="1716"/>
      <c r="AQ38" s="2102" t="s">
        <v>1014</v>
      </c>
      <c r="AR38" s="2102"/>
      <c r="AS38" s="1716"/>
      <c r="AT38" s="2103" t="s">
        <v>1066</v>
      </c>
      <c r="AU38" s="2103"/>
      <c r="AV38" s="1716"/>
      <c r="AW38" s="2103" t="s">
        <v>1067</v>
      </c>
      <c r="AX38" s="2103"/>
      <c r="AY38" s="1716"/>
      <c r="AZ38" s="2104" t="s">
        <v>1068</v>
      </c>
      <c r="BA38" s="2104"/>
      <c r="BB38" s="1716"/>
      <c r="BC38" s="2104" t="s">
        <v>1069</v>
      </c>
      <c r="BD38" s="2104"/>
      <c r="BI38" s="1643" t="s">
        <v>949</v>
      </c>
      <c r="BJ38" s="1533" t="s">
        <v>788</v>
      </c>
      <c r="BK38" s="1532" t="s">
        <v>950</v>
      </c>
      <c r="BL38" s="1643" t="s">
        <v>950</v>
      </c>
      <c r="BM38" s="1532">
        <v>0</v>
      </c>
      <c r="BN38" s="1532">
        <v>0</v>
      </c>
      <c r="BO38" s="1532">
        <v>0</v>
      </c>
      <c r="BP38" s="1642" t="s">
        <v>951</v>
      </c>
      <c r="BR38" s="1632" t="s">
        <v>913</v>
      </c>
      <c r="BS38" s="1633" t="s">
        <v>913</v>
      </c>
      <c r="BT38" s="1533" t="s">
        <v>952</v>
      </c>
      <c r="BU38" s="1632" t="s">
        <v>952</v>
      </c>
      <c r="BV38" s="1532">
        <v>51</v>
      </c>
      <c r="BX38" s="6">
        <v>1</v>
      </c>
    </row>
    <row r="39" spans="2:76" ht="15.75" thickBot="1">
      <c r="D39" s="1716"/>
      <c r="E39" s="1716"/>
      <c r="F39" s="1716"/>
      <c r="G39" s="1716"/>
      <c r="H39" s="1716"/>
      <c r="I39" s="1716"/>
      <c r="J39" s="1716"/>
      <c r="K39" s="1716"/>
      <c r="L39" s="1716"/>
      <c r="M39" s="1716"/>
      <c r="N39" s="1716"/>
      <c r="O39" s="1716"/>
      <c r="P39" s="1716"/>
      <c r="Q39" s="1716"/>
      <c r="R39" s="1716"/>
      <c r="S39" s="1716"/>
      <c r="T39" s="1716"/>
      <c r="U39" s="1716"/>
      <c r="V39" s="1716"/>
      <c r="W39" s="1716"/>
      <c r="X39" s="1716"/>
      <c r="Y39" s="1716"/>
      <c r="Z39" s="1716"/>
      <c r="AA39" s="1716"/>
      <c r="AB39" s="1716"/>
      <c r="AC39" s="1716"/>
      <c r="AD39" s="1716"/>
      <c r="AE39" s="1716"/>
      <c r="AF39" s="1716"/>
      <c r="AG39" s="1716"/>
      <c r="AH39" s="1716"/>
      <c r="AI39" s="1716"/>
      <c r="AJ39" s="1716"/>
      <c r="AK39" s="1716"/>
      <c r="AL39" s="1716"/>
      <c r="AM39" s="1716"/>
      <c r="AN39" s="1716"/>
      <c r="AO39" s="1716"/>
      <c r="AP39" s="1716"/>
      <c r="AQ39" s="1716"/>
      <c r="AR39" s="1716"/>
      <c r="AS39" s="1716"/>
      <c r="AT39" s="1716"/>
      <c r="AU39" s="1716"/>
      <c r="AV39" s="1716"/>
      <c r="AW39" s="1716"/>
      <c r="AX39" s="1716"/>
      <c r="AY39" s="1716"/>
      <c r="AZ39" s="1716"/>
      <c r="BA39" s="1716"/>
      <c r="BB39" s="1716"/>
      <c r="BC39" s="1716"/>
      <c r="BD39" s="1716"/>
      <c r="BI39" s="1532" t="s">
        <v>967</v>
      </c>
      <c r="BJ39" s="1551" t="s">
        <v>797</v>
      </c>
      <c r="BK39" s="1532" t="s">
        <v>968</v>
      </c>
      <c r="BL39" s="1532" t="s">
        <v>968</v>
      </c>
      <c r="BM39" s="1532">
        <v>255</v>
      </c>
      <c r="BN39" s="1532">
        <v>255</v>
      </c>
      <c r="BO39" s="1532">
        <v>255</v>
      </c>
      <c r="BP39" s="1642" t="s">
        <v>969</v>
      </c>
      <c r="BR39" s="1634" t="s">
        <v>918</v>
      </c>
      <c r="BS39" s="1635" t="s">
        <v>918</v>
      </c>
      <c r="BT39" s="1533" t="s">
        <v>970</v>
      </c>
      <c r="BU39" s="1634" t="s">
        <v>970</v>
      </c>
      <c r="BV39" s="1532">
        <v>153</v>
      </c>
      <c r="BX39" s="6">
        <v>1</v>
      </c>
    </row>
    <row r="40" spans="2:76" ht="33" customHeight="1">
      <c r="B40" s="205" t="s">
        <v>214</v>
      </c>
      <c r="D40" s="2131" t="s">
        <v>243</v>
      </c>
      <c r="E40" s="2131"/>
      <c r="F40" s="1716"/>
      <c r="G40" s="2131" t="s">
        <v>1071</v>
      </c>
      <c r="H40" s="2131"/>
      <c r="I40" s="1716"/>
      <c r="J40" s="2118" t="s">
        <v>242</v>
      </c>
      <c r="K40" s="2118"/>
      <c r="L40" s="1716"/>
      <c r="M40" s="2119" t="s">
        <v>1072</v>
      </c>
      <c r="N40" s="2119"/>
      <c r="O40" s="1716"/>
      <c r="P40" s="2122" t="s">
        <v>35</v>
      </c>
      <c r="Q40" s="2122"/>
      <c r="R40" s="1716"/>
      <c r="S40" s="2099" t="s">
        <v>1073</v>
      </c>
      <c r="T40" s="2099"/>
      <c r="U40" s="1716"/>
      <c r="V40" s="2112" t="s">
        <v>69</v>
      </c>
      <c r="W40" s="2112"/>
      <c r="X40" s="1716"/>
      <c r="Y40" s="2113" t="s">
        <v>1074</v>
      </c>
      <c r="Z40" s="2113"/>
      <c r="AA40" s="1716"/>
      <c r="AB40" s="1716"/>
      <c r="AC40" s="1716"/>
      <c r="AD40" s="1716"/>
      <c r="AE40" s="1716"/>
      <c r="AF40" s="1716"/>
      <c r="AG40" s="1716"/>
      <c r="AH40" s="2106" t="s">
        <v>245</v>
      </c>
      <c r="AI40" s="2106"/>
      <c r="AJ40" s="1716"/>
      <c r="AK40" s="2106" t="s">
        <v>1075</v>
      </c>
      <c r="AL40" s="2106"/>
      <c r="AM40" s="1716"/>
      <c r="AN40" s="2102" t="s">
        <v>1032</v>
      </c>
      <c r="AO40" s="2102"/>
      <c r="AP40" s="1716"/>
      <c r="AQ40" s="2102" t="s">
        <v>1033</v>
      </c>
      <c r="AR40" s="2102"/>
      <c r="AS40" s="1716"/>
      <c r="AT40" s="2103" t="s">
        <v>1076</v>
      </c>
      <c r="AU40" s="2103"/>
      <c r="AV40" s="1716"/>
      <c r="AW40" s="2103" t="s">
        <v>1077</v>
      </c>
      <c r="AX40" s="2103"/>
      <c r="AY40" s="1716"/>
      <c r="AZ40" s="2104" t="s">
        <v>1078</v>
      </c>
      <c r="BA40" s="2104"/>
      <c r="BB40" s="1716"/>
      <c r="BC40" s="2104" t="s">
        <v>1079</v>
      </c>
      <c r="BD40" s="2104"/>
      <c r="BI40" s="1560" t="s">
        <v>972</v>
      </c>
      <c r="BJ40" s="1561" t="s">
        <v>818</v>
      </c>
      <c r="BK40" s="1532" t="s">
        <v>973</v>
      </c>
      <c r="BL40" s="1560" t="s">
        <v>973</v>
      </c>
      <c r="BM40" s="1532">
        <v>255</v>
      </c>
      <c r="BN40" s="1532">
        <v>0</v>
      </c>
      <c r="BO40" s="1532">
        <v>0</v>
      </c>
      <c r="BP40" s="1642" t="s">
        <v>974</v>
      </c>
      <c r="BR40" s="1636" t="s">
        <v>923</v>
      </c>
      <c r="BS40" s="1637" t="s">
        <v>923</v>
      </c>
      <c r="BT40" s="1533" t="s">
        <v>975</v>
      </c>
      <c r="BU40" s="1636" t="s">
        <v>975</v>
      </c>
      <c r="BV40" s="1532">
        <v>255</v>
      </c>
      <c r="BX40" s="6">
        <v>1</v>
      </c>
    </row>
    <row r="41" spans="2:76" ht="15.75" thickBot="1">
      <c r="D41" s="1716"/>
      <c r="E41" s="1716"/>
      <c r="F41" s="1716"/>
      <c r="G41" s="1716"/>
      <c r="H41" s="1716"/>
      <c r="I41" s="1716"/>
      <c r="J41" s="1716"/>
      <c r="K41" s="1716"/>
      <c r="L41" s="1716"/>
      <c r="M41" s="1716"/>
      <c r="N41" s="1716"/>
      <c r="O41" s="1716"/>
      <c r="P41" s="1716"/>
      <c r="Q41" s="1716"/>
      <c r="R41" s="1716"/>
      <c r="S41" s="1716"/>
      <c r="T41" s="1716"/>
      <c r="U41" s="1716"/>
      <c r="V41" s="1716"/>
      <c r="W41" s="1716"/>
      <c r="X41" s="1716"/>
      <c r="Y41" s="1716"/>
      <c r="Z41" s="1716"/>
      <c r="AA41" s="1716"/>
      <c r="AB41" s="1716"/>
      <c r="AC41" s="1716"/>
      <c r="AD41" s="1716"/>
      <c r="AE41" s="1716"/>
      <c r="AF41" s="1716"/>
      <c r="AG41" s="1716"/>
      <c r="AH41" s="1716"/>
      <c r="AI41" s="1716"/>
      <c r="AJ41" s="1716"/>
      <c r="AK41" s="1716"/>
      <c r="AL41" s="1716"/>
      <c r="AM41" s="1716"/>
      <c r="AN41" s="1716"/>
      <c r="AO41" s="1716"/>
      <c r="AP41" s="1716"/>
      <c r="AQ41" s="1716"/>
      <c r="AR41" s="1716"/>
      <c r="AS41" s="1716"/>
      <c r="AT41" s="1716"/>
      <c r="AU41" s="1716"/>
      <c r="AV41" s="1716"/>
      <c r="AW41" s="1716"/>
      <c r="AX41" s="1716"/>
      <c r="AY41" s="1716"/>
      <c r="AZ41" s="1716"/>
      <c r="BA41" s="1716"/>
      <c r="BB41" s="1716"/>
      <c r="BC41" s="1716"/>
      <c r="BD41" s="1716"/>
      <c r="BI41" s="1570" t="s">
        <v>943</v>
      </c>
      <c r="BJ41" s="1571" t="s">
        <v>827</v>
      </c>
      <c r="BK41" s="1532" t="s">
        <v>978</v>
      </c>
      <c r="BL41" s="1570" t="s">
        <v>978</v>
      </c>
      <c r="BM41" s="1532">
        <v>0</v>
      </c>
      <c r="BN41" s="1532">
        <v>255</v>
      </c>
      <c r="BO41" s="1532">
        <v>0</v>
      </c>
      <c r="BP41" s="1642" t="s">
        <v>979</v>
      </c>
      <c r="BR41" s="1538" t="s">
        <v>783</v>
      </c>
      <c r="BS41" s="1539" t="s">
        <v>783</v>
      </c>
      <c r="BT41" s="1533" t="s">
        <v>980</v>
      </c>
      <c r="BU41" s="1538" t="s">
        <v>980</v>
      </c>
      <c r="BV41" s="1532">
        <v>255</v>
      </c>
      <c r="BX41" s="6">
        <v>1</v>
      </c>
    </row>
    <row r="42" spans="2:76" ht="33" customHeight="1">
      <c r="B42" s="205" t="s">
        <v>214</v>
      </c>
      <c r="D42" s="2132" t="s">
        <v>239</v>
      </c>
      <c r="E42" s="2132"/>
      <c r="F42" s="1716"/>
      <c r="G42" s="2133" t="s">
        <v>1085</v>
      </c>
      <c r="H42" s="2133"/>
      <c r="I42" s="1716"/>
      <c r="J42" s="2098" t="s">
        <v>238</v>
      </c>
      <c r="K42" s="2098"/>
      <c r="L42" s="1716"/>
      <c r="M42" s="2098" t="s">
        <v>1086</v>
      </c>
      <c r="N42" s="2098"/>
      <c r="O42" s="1716"/>
      <c r="P42" s="2122" t="s">
        <v>13</v>
      </c>
      <c r="Q42" s="2122"/>
      <c r="R42" s="1716"/>
      <c r="S42" s="2099" t="s">
        <v>1087</v>
      </c>
      <c r="T42" s="2099"/>
      <c r="U42" s="1716"/>
      <c r="V42" s="2100" t="s">
        <v>63</v>
      </c>
      <c r="W42" s="2100"/>
      <c r="X42" s="1716"/>
      <c r="Y42" s="2100" t="s">
        <v>694</v>
      </c>
      <c r="Z42" s="2100"/>
      <c r="AA42" s="1716"/>
      <c r="AB42" s="1716"/>
      <c r="AC42" s="1716"/>
      <c r="AD42" s="1716"/>
      <c r="AE42" s="1716"/>
      <c r="AF42" s="1716"/>
      <c r="AG42" s="1716"/>
      <c r="AH42" s="2106" t="s">
        <v>207</v>
      </c>
      <c r="AI42" s="2106"/>
      <c r="AJ42" s="1716"/>
      <c r="AK42" s="2106" t="s">
        <v>1088</v>
      </c>
      <c r="AL42" s="2106"/>
      <c r="AM42" s="1716"/>
      <c r="AN42" s="2102" t="s">
        <v>1089</v>
      </c>
      <c r="AO42" s="2102"/>
      <c r="AP42" s="1716"/>
      <c r="AQ42" s="2102" t="s">
        <v>1090</v>
      </c>
      <c r="AR42" s="2102"/>
      <c r="AS42" s="1716"/>
      <c r="AT42" s="2103" t="s">
        <v>1091</v>
      </c>
      <c r="AU42" s="2103"/>
      <c r="AV42" s="1716"/>
      <c r="AW42" s="2103" t="s">
        <v>1092</v>
      </c>
      <c r="AX42" s="2103"/>
      <c r="AY42" s="1716"/>
      <c r="AZ42" s="2104" t="s">
        <v>1093</v>
      </c>
      <c r="BA42" s="2104"/>
      <c r="BB42" s="1716"/>
      <c r="BC42" s="2104" t="s">
        <v>1094</v>
      </c>
      <c r="BD42" s="2104"/>
      <c r="BI42" s="1580" t="s">
        <v>944</v>
      </c>
      <c r="BJ42" s="1555" t="s">
        <v>835</v>
      </c>
      <c r="BK42" s="1532" t="s">
        <v>866</v>
      </c>
      <c r="BL42" s="1580" t="s">
        <v>866</v>
      </c>
      <c r="BM42" s="1532">
        <v>0</v>
      </c>
      <c r="BN42" s="1532">
        <v>0</v>
      </c>
      <c r="BO42" s="1532">
        <v>255</v>
      </c>
      <c r="BP42" s="1642" t="s">
        <v>993</v>
      </c>
      <c r="BR42" s="1547" t="s">
        <v>791</v>
      </c>
      <c r="BS42" s="1548" t="s">
        <v>791</v>
      </c>
      <c r="BT42" s="1533" t="s">
        <v>994</v>
      </c>
      <c r="BU42" s="1547" t="s">
        <v>994</v>
      </c>
      <c r="BV42" s="1532">
        <v>255</v>
      </c>
      <c r="BX42" s="6">
        <v>1</v>
      </c>
    </row>
    <row r="43" spans="2:76" ht="15.75" thickBot="1">
      <c r="D43" s="1716"/>
      <c r="E43" s="1716"/>
      <c r="F43" s="1716"/>
      <c r="G43" s="1716"/>
      <c r="H43" s="1716"/>
      <c r="I43" s="1716"/>
      <c r="J43" s="1716"/>
      <c r="K43" s="1716"/>
      <c r="L43" s="1716"/>
      <c r="M43" s="1716"/>
      <c r="N43" s="1716"/>
      <c r="O43" s="1716"/>
      <c r="P43" s="1716"/>
      <c r="Q43" s="1716"/>
      <c r="R43" s="1716"/>
      <c r="S43" s="1716"/>
      <c r="T43" s="1716"/>
      <c r="U43" s="1716"/>
      <c r="V43" s="1716"/>
      <c r="W43" s="1716"/>
      <c r="X43" s="1716"/>
      <c r="Y43" s="1716"/>
      <c r="Z43" s="1716"/>
      <c r="AA43" s="1716"/>
      <c r="AB43" s="1716"/>
      <c r="AC43" s="1716"/>
      <c r="AD43" s="1716"/>
      <c r="AE43" s="1716"/>
      <c r="AF43" s="1716"/>
      <c r="AG43" s="1716"/>
      <c r="AH43" s="1716"/>
      <c r="AI43" s="1716"/>
      <c r="AJ43" s="1716"/>
      <c r="AK43" s="1716"/>
      <c r="AL43" s="1716"/>
      <c r="AM43" s="1716"/>
      <c r="AN43" s="1716"/>
      <c r="AO43" s="1716"/>
      <c r="AP43" s="1716"/>
      <c r="AQ43" s="1716"/>
      <c r="AR43" s="1716"/>
      <c r="AS43" s="1716"/>
      <c r="AT43" s="1716"/>
      <c r="AU43" s="1716"/>
      <c r="AV43" s="1716"/>
      <c r="AW43" s="1716"/>
      <c r="AX43" s="1716"/>
      <c r="AY43" s="1716"/>
      <c r="AZ43" s="1716"/>
      <c r="BA43" s="1716"/>
      <c r="BB43" s="1716"/>
      <c r="BC43" s="1716"/>
      <c r="BD43" s="1716"/>
      <c r="BI43" s="1558" t="s">
        <v>996</v>
      </c>
      <c r="BJ43" s="1559" t="s">
        <v>855</v>
      </c>
      <c r="BK43" s="1532" t="s">
        <v>802</v>
      </c>
      <c r="BL43" s="1558" t="s">
        <v>802</v>
      </c>
      <c r="BM43" s="1532">
        <v>255</v>
      </c>
      <c r="BN43" s="1532">
        <v>255</v>
      </c>
      <c r="BO43" s="1532">
        <v>0</v>
      </c>
      <c r="BP43" s="1642" t="s">
        <v>997</v>
      </c>
      <c r="BR43" s="1556" t="s">
        <v>800</v>
      </c>
      <c r="BS43" s="1557" t="s">
        <v>800</v>
      </c>
      <c r="BT43" s="1533" t="s">
        <v>998</v>
      </c>
      <c r="BU43" s="1556" t="s">
        <v>998</v>
      </c>
      <c r="BV43" s="1532">
        <v>102</v>
      </c>
      <c r="BX43" s="6">
        <v>1</v>
      </c>
    </row>
    <row r="44" spans="2:76" ht="33" customHeight="1">
      <c r="B44" s="205" t="s">
        <v>214</v>
      </c>
      <c r="D44" s="2106" t="s">
        <v>234</v>
      </c>
      <c r="E44" s="2106"/>
      <c r="F44" s="1716"/>
      <c r="G44" s="2106" t="s">
        <v>1095</v>
      </c>
      <c r="H44" s="2106"/>
      <c r="I44" s="1716"/>
      <c r="J44" s="2098" t="s">
        <v>233</v>
      </c>
      <c r="K44" s="2098"/>
      <c r="L44" s="1716"/>
      <c r="M44" s="2098" t="s">
        <v>1096</v>
      </c>
      <c r="N44" s="2098"/>
      <c r="O44" s="1716"/>
      <c r="P44" s="2122" t="s">
        <v>6</v>
      </c>
      <c r="Q44" s="2122"/>
      <c r="R44" s="1716"/>
      <c r="S44" s="2099" t="s">
        <v>1097</v>
      </c>
      <c r="T44" s="2099"/>
      <c r="U44" s="1716"/>
      <c r="V44" s="1716"/>
      <c r="W44" s="1716"/>
      <c r="X44" s="1716"/>
      <c r="Y44" s="1716"/>
      <c r="Z44" s="1716"/>
      <c r="AA44" s="1716"/>
      <c r="AB44" s="1716"/>
      <c r="AC44" s="1716"/>
      <c r="AD44" s="1716"/>
      <c r="AE44" s="1716"/>
      <c r="AF44" s="1716"/>
      <c r="AG44" s="1716"/>
      <c r="AH44" s="2106" t="s">
        <v>237</v>
      </c>
      <c r="AI44" s="2106"/>
      <c r="AJ44" s="1716"/>
      <c r="AK44" s="2106" t="s">
        <v>1098</v>
      </c>
      <c r="AL44" s="2106"/>
      <c r="AM44" s="1716"/>
      <c r="AN44" s="2102" t="s">
        <v>1051</v>
      </c>
      <c r="AO44" s="2102"/>
      <c r="AP44" s="1716"/>
      <c r="AQ44" s="2102" t="s">
        <v>1052</v>
      </c>
      <c r="AR44" s="2102"/>
      <c r="AS44" s="1716"/>
      <c r="AT44" s="2103" t="s">
        <v>1099</v>
      </c>
      <c r="AU44" s="2103"/>
      <c r="AV44" s="1716"/>
      <c r="AW44" s="2103" t="s">
        <v>1100</v>
      </c>
      <c r="AX44" s="2103"/>
      <c r="AY44" s="1716"/>
      <c r="AZ44" s="2104" t="s">
        <v>1101</v>
      </c>
      <c r="BA44" s="2104"/>
      <c r="BB44" s="1716"/>
      <c r="BC44" s="2104" t="s">
        <v>1102</v>
      </c>
      <c r="BD44" s="2104"/>
      <c r="BI44" s="1549" t="s">
        <v>1000</v>
      </c>
      <c r="BJ44" s="1550" t="s">
        <v>862</v>
      </c>
      <c r="BK44" s="1532" t="s">
        <v>793</v>
      </c>
      <c r="BL44" s="1549" t="s">
        <v>793</v>
      </c>
      <c r="BM44" s="1532">
        <v>255</v>
      </c>
      <c r="BN44" s="1532">
        <v>0</v>
      </c>
      <c r="BO44" s="1532">
        <v>255</v>
      </c>
      <c r="BP44" s="1642" t="s">
        <v>1001</v>
      </c>
      <c r="BR44" s="1566" t="s">
        <v>821</v>
      </c>
      <c r="BS44" s="1567" t="s">
        <v>821</v>
      </c>
      <c r="BT44" s="1533" t="s">
        <v>1002</v>
      </c>
      <c r="BU44" s="1566" t="s">
        <v>1002</v>
      </c>
      <c r="BV44" s="1532">
        <v>150</v>
      </c>
      <c r="BX44" s="6">
        <v>1</v>
      </c>
    </row>
    <row r="45" spans="2:76" ht="15.75" thickBot="1">
      <c r="D45" s="1716"/>
      <c r="E45" s="1716"/>
      <c r="F45" s="1716"/>
      <c r="G45" s="1716"/>
      <c r="H45" s="1716"/>
      <c r="I45" s="1716"/>
      <c r="J45" s="1716"/>
      <c r="K45" s="1716"/>
      <c r="L45" s="1716"/>
      <c r="M45" s="1716"/>
      <c r="N45" s="1716"/>
      <c r="O45" s="1716"/>
      <c r="P45" s="1716"/>
      <c r="Q45" s="1716"/>
      <c r="R45" s="1716"/>
      <c r="S45" s="1716"/>
      <c r="T45" s="1716"/>
      <c r="U45" s="1716"/>
      <c r="V45" s="1716"/>
      <c r="W45" s="1716"/>
      <c r="X45" s="1716"/>
      <c r="Y45" s="1716"/>
      <c r="Z45" s="1716"/>
      <c r="AA45" s="1716"/>
      <c r="AB45" s="1716"/>
      <c r="AC45" s="1716"/>
      <c r="AD45" s="1716"/>
      <c r="AE45" s="1716"/>
      <c r="AF45" s="1716"/>
      <c r="AG45" s="1716"/>
      <c r="AH45" s="1716"/>
      <c r="AI45" s="1716"/>
      <c r="AJ45" s="1716"/>
      <c r="AK45" s="1716"/>
      <c r="AL45" s="1716"/>
      <c r="AM45" s="1716"/>
      <c r="AN45" s="1716"/>
      <c r="AO45" s="1716"/>
      <c r="AP45" s="1716"/>
      <c r="AQ45" s="1716"/>
      <c r="AR45" s="1716"/>
      <c r="AS45" s="1716"/>
      <c r="AT45" s="1716"/>
      <c r="AU45" s="1716"/>
      <c r="AV45" s="1716"/>
      <c r="AW45" s="1716"/>
      <c r="AX45" s="1716"/>
      <c r="AY45" s="1716"/>
      <c r="AZ45" s="1716"/>
      <c r="BA45" s="1716"/>
      <c r="BB45" s="1716"/>
      <c r="BC45" s="1716"/>
      <c r="BD45" s="1716"/>
      <c r="BI45" s="1568" t="s">
        <v>1017</v>
      </c>
      <c r="BJ45" s="1569" t="s">
        <v>870</v>
      </c>
      <c r="BK45" s="1532" t="s">
        <v>823</v>
      </c>
      <c r="BL45" s="1568" t="s">
        <v>823</v>
      </c>
      <c r="BM45" s="1532">
        <v>0</v>
      </c>
      <c r="BN45" s="1532">
        <v>255</v>
      </c>
      <c r="BO45" s="1532">
        <v>255</v>
      </c>
      <c r="BP45" s="1642" t="s">
        <v>1018</v>
      </c>
      <c r="BR45" s="1576" t="s">
        <v>830</v>
      </c>
      <c r="BS45" s="1577" t="s">
        <v>830</v>
      </c>
      <c r="BT45" s="1533" t="s">
        <v>1019</v>
      </c>
      <c r="BU45" s="1576" t="s">
        <v>1019</v>
      </c>
      <c r="BV45" s="1532">
        <v>0</v>
      </c>
      <c r="BX45" s="6">
        <v>1</v>
      </c>
    </row>
    <row r="46" spans="2:76" ht="33" customHeight="1">
      <c r="B46" s="205" t="s">
        <v>214</v>
      </c>
      <c r="D46" s="2134" t="s">
        <v>223</v>
      </c>
      <c r="E46" s="2134"/>
      <c r="F46" s="1716"/>
      <c r="G46" s="2134" t="s">
        <v>1103</v>
      </c>
      <c r="H46" s="2134"/>
      <c r="I46" s="1716"/>
      <c r="J46" s="2098" t="s">
        <v>222</v>
      </c>
      <c r="K46" s="2098"/>
      <c r="L46" s="1716"/>
      <c r="M46" s="2098" t="s">
        <v>1104</v>
      </c>
      <c r="N46" s="2098"/>
      <c r="O46" s="1716"/>
      <c r="P46" s="1716"/>
      <c r="Q46" s="1716"/>
      <c r="R46" s="1716"/>
      <c r="S46" s="1716"/>
      <c r="T46" s="1716"/>
      <c r="U46" s="1716"/>
      <c r="V46" s="1716"/>
      <c r="W46" s="1716"/>
      <c r="X46" s="1716"/>
      <c r="Y46" s="1716"/>
      <c r="Z46" s="1716"/>
      <c r="AA46" s="1716"/>
      <c r="AB46" s="1716"/>
      <c r="AC46" s="1716"/>
      <c r="AD46" s="1716"/>
      <c r="AE46" s="1716"/>
      <c r="AF46" s="1716"/>
      <c r="AG46" s="1716"/>
      <c r="AH46" s="2106" t="s">
        <v>138</v>
      </c>
      <c r="AI46" s="2106"/>
      <c r="AJ46" s="1716"/>
      <c r="AK46" s="2106" t="s">
        <v>1105</v>
      </c>
      <c r="AL46" s="2106"/>
      <c r="AM46" s="1716"/>
      <c r="AN46" s="2102" t="s">
        <v>1106</v>
      </c>
      <c r="AO46" s="2102"/>
      <c r="AP46" s="1716"/>
      <c r="AQ46" s="2102" t="s">
        <v>1107</v>
      </c>
      <c r="AR46" s="2102"/>
      <c r="AS46" s="1716"/>
      <c r="AT46" s="2103" t="s">
        <v>1108</v>
      </c>
      <c r="AU46" s="2103"/>
      <c r="AV46" s="1716"/>
      <c r="AW46" s="2103" t="s">
        <v>1109</v>
      </c>
      <c r="AX46" s="2103"/>
      <c r="AY46" s="1716"/>
      <c r="AZ46" s="2104" t="s">
        <v>1110</v>
      </c>
      <c r="BA46" s="2104"/>
      <c r="BB46" s="1716"/>
      <c r="BC46" s="2104" t="s">
        <v>1111</v>
      </c>
      <c r="BD46" s="2104"/>
      <c r="BI46" s="1540" t="s">
        <v>896</v>
      </c>
      <c r="BJ46" s="1541" t="s">
        <v>896</v>
      </c>
      <c r="BK46" s="1532" t="s">
        <v>785</v>
      </c>
      <c r="BL46" s="1540" t="s">
        <v>785</v>
      </c>
      <c r="BM46" s="1532">
        <v>0</v>
      </c>
      <c r="BN46" s="1532">
        <v>0</v>
      </c>
      <c r="BO46" s="1532">
        <v>128</v>
      </c>
      <c r="BP46" s="1533" t="s">
        <v>896</v>
      </c>
      <c r="BR46" s="1596" t="s">
        <v>865</v>
      </c>
      <c r="BS46" s="1597" t="s">
        <v>865</v>
      </c>
      <c r="BT46" s="1533" t="s">
        <v>1020</v>
      </c>
      <c r="BU46" s="1596" t="s">
        <v>1020</v>
      </c>
      <c r="BV46" s="1532">
        <v>51</v>
      </c>
      <c r="BX46" s="6">
        <v>1</v>
      </c>
    </row>
    <row r="47" spans="2:76" ht="15.75" thickBot="1">
      <c r="D47" s="1716"/>
      <c r="E47" s="1716"/>
      <c r="F47" s="1716"/>
      <c r="G47" s="1716"/>
      <c r="H47" s="1716"/>
      <c r="I47" s="1716"/>
      <c r="J47" s="1716"/>
      <c r="K47" s="1716"/>
      <c r="L47" s="1716"/>
      <c r="M47" s="1716"/>
      <c r="N47" s="1716"/>
      <c r="O47" s="1716"/>
      <c r="P47" s="1716"/>
      <c r="Q47" s="1716"/>
      <c r="R47" s="1716"/>
      <c r="S47" s="1716"/>
      <c r="T47" s="1716"/>
      <c r="U47" s="1716"/>
      <c r="V47" s="1716"/>
      <c r="W47" s="1716"/>
      <c r="X47" s="1716"/>
      <c r="Y47" s="1716"/>
      <c r="Z47" s="1716"/>
      <c r="AA47" s="1716"/>
      <c r="AB47" s="1716"/>
      <c r="AC47" s="1716"/>
      <c r="AD47" s="1716"/>
      <c r="AE47" s="1716"/>
      <c r="AF47" s="1716"/>
      <c r="AG47" s="1716"/>
      <c r="AH47" s="1716"/>
      <c r="AI47" s="1716"/>
      <c r="AJ47" s="1716"/>
      <c r="AK47" s="1716"/>
      <c r="AL47" s="1716"/>
      <c r="AM47" s="1716"/>
      <c r="AN47" s="1716"/>
      <c r="AO47" s="1716"/>
      <c r="AP47" s="1716"/>
      <c r="AQ47" s="1716"/>
      <c r="AR47" s="1716"/>
      <c r="AS47" s="1716"/>
      <c r="AT47" s="1716"/>
      <c r="AU47" s="1716"/>
      <c r="AV47" s="1716"/>
      <c r="AW47" s="1716"/>
      <c r="AX47" s="1716"/>
      <c r="AY47" s="1716"/>
      <c r="AZ47" s="1716"/>
      <c r="BA47" s="1716"/>
      <c r="BB47" s="1716"/>
      <c r="BC47" s="1716"/>
      <c r="BD47" s="1716"/>
      <c r="BI47" s="1630" t="s">
        <v>912</v>
      </c>
      <c r="BJ47" s="1631" t="s">
        <v>912</v>
      </c>
      <c r="BK47" s="1532" t="s">
        <v>1022</v>
      </c>
      <c r="BL47" s="1654" t="s">
        <v>1022</v>
      </c>
      <c r="BM47" s="1532">
        <v>128</v>
      </c>
      <c r="BN47" s="1532">
        <v>128</v>
      </c>
      <c r="BO47" s="1532">
        <v>0</v>
      </c>
      <c r="BP47" s="1533" t="s">
        <v>912</v>
      </c>
      <c r="BR47" s="1604" t="s">
        <v>873</v>
      </c>
      <c r="BS47" s="1605" t="s">
        <v>873</v>
      </c>
      <c r="BT47" s="1533" t="s">
        <v>1023</v>
      </c>
      <c r="BU47" s="1604" t="s">
        <v>1023</v>
      </c>
      <c r="BV47" s="1532">
        <v>153</v>
      </c>
      <c r="BX47" s="6">
        <v>1</v>
      </c>
    </row>
    <row r="48" spans="2:76" ht="33" customHeight="1">
      <c r="B48" s="205" t="s">
        <v>214</v>
      </c>
      <c r="D48" s="2135" t="s">
        <v>218</v>
      </c>
      <c r="E48" s="2135"/>
      <c r="F48" s="1716"/>
      <c r="G48" s="2135" t="s">
        <v>1112</v>
      </c>
      <c r="H48" s="2135"/>
      <c r="I48" s="1716"/>
      <c r="J48" s="2098" t="s">
        <v>217</v>
      </c>
      <c r="K48" s="2098"/>
      <c r="L48" s="1716"/>
      <c r="M48" s="2098" t="s">
        <v>1113</v>
      </c>
      <c r="N48" s="2098"/>
      <c r="O48" s="1716"/>
      <c r="P48" s="1716"/>
      <c r="Q48" s="1716"/>
      <c r="R48" s="1716"/>
      <c r="S48" s="1716"/>
      <c r="T48" s="1716"/>
      <c r="U48" s="1716"/>
      <c r="V48" s="1716"/>
      <c r="W48" s="1716"/>
      <c r="X48" s="1716"/>
      <c r="Y48" s="1716"/>
      <c r="Z48" s="1716"/>
      <c r="AA48" s="1716"/>
      <c r="AB48" s="1716"/>
      <c r="AC48" s="1716"/>
      <c r="AD48" s="1716"/>
      <c r="AE48" s="1716"/>
      <c r="AF48" s="1716"/>
      <c r="AG48" s="1716"/>
      <c r="AH48" s="2106" t="s">
        <v>221</v>
      </c>
      <c r="AI48" s="2106"/>
      <c r="AJ48" s="1716"/>
      <c r="AK48" s="2106" t="s">
        <v>1114</v>
      </c>
      <c r="AL48" s="2106"/>
      <c r="AM48" s="1716"/>
      <c r="AN48" s="2102" t="s">
        <v>1066</v>
      </c>
      <c r="AO48" s="2102"/>
      <c r="AP48" s="1716"/>
      <c r="AQ48" s="2102" t="s">
        <v>1067</v>
      </c>
      <c r="AR48" s="2102"/>
      <c r="AS48" s="1716"/>
      <c r="AT48" s="2103" t="s">
        <v>1115</v>
      </c>
      <c r="AU48" s="2103"/>
      <c r="AV48" s="1716"/>
      <c r="AW48" s="2103" t="s">
        <v>1116</v>
      </c>
      <c r="AX48" s="2103"/>
      <c r="AY48" s="1716"/>
      <c r="AZ48" s="2104" t="s">
        <v>1117</v>
      </c>
      <c r="BA48" s="2104"/>
      <c r="BB48" s="1716"/>
      <c r="BC48" s="2104" t="s">
        <v>1118</v>
      </c>
      <c r="BD48" s="2104"/>
      <c r="BI48" s="1578" t="s">
        <v>917</v>
      </c>
      <c r="BJ48" s="1579" t="s">
        <v>917</v>
      </c>
      <c r="BK48" s="1532" t="s">
        <v>832</v>
      </c>
      <c r="BL48" s="1655" t="s">
        <v>832</v>
      </c>
      <c r="BM48" s="1532">
        <v>128</v>
      </c>
      <c r="BN48" s="1532">
        <v>0</v>
      </c>
      <c r="BO48" s="1532">
        <v>128</v>
      </c>
      <c r="BP48" s="1533" t="s">
        <v>917</v>
      </c>
      <c r="BR48" s="1562" t="s">
        <v>892</v>
      </c>
      <c r="BS48" s="1563" t="s">
        <v>892</v>
      </c>
      <c r="BT48" s="1533" t="s">
        <v>1036</v>
      </c>
      <c r="BU48" s="1562" t="s">
        <v>1036</v>
      </c>
      <c r="BV48" s="1532">
        <v>153</v>
      </c>
      <c r="BX48" s="6">
        <v>1</v>
      </c>
    </row>
    <row r="49" spans="2:76" ht="15.75" thickBot="1">
      <c r="D49" s="1716"/>
      <c r="E49" s="1716"/>
      <c r="F49" s="1716"/>
      <c r="G49" s="1716"/>
      <c r="H49" s="1716"/>
      <c r="I49" s="1716"/>
      <c r="J49" s="1716"/>
      <c r="K49" s="1716"/>
      <c r="L49" s="1716"/>
      <c r="M49" s="1716"/>
      <c r="N49" s="1716"/>
      <c r="O49" s="1716"/>
      <c r="P49" s="1716"/>
      <c r="Q49" s="1716"/>
      <c r="R49" s="1716"/>
      <c r="S49" s="1716"/>
      <c r="T49" s="1716"/>
      <c r="U49" s="1716"/>
      <c r="V49" s="1716"/>
      <c r="W49" s="1716"/>
      <c r="X49" s="1716"/>
      <c r="Y49" s="1716"/>
      <c r="Z49" s="1716"/>
      <c r="AA49" s="1716"/>
      <c r="AB49" s="1716"/>
      <c r="AC49" s="1716"/>
      <c r="AD49" s="1716"/>
      <c r="AE49" s="1716"/>
      <c r="AF49" s="1716"/>
      <c r="AG49" s="1716"/>
      <c r="AH49" s="1716"/>
      <c r="AI49" s="1716"/>
      <c r="AJ49" s="1716"/>
      <c r="AK49" s="1716"/>
      <c r="AL49" s="1716"/>
      <c r="AM49" s="1716"/>
      <c r="AN49" s="1716"/>
      <c r="AO49" s="1716"/>
      <c r="AP49" s="1716"/>
      <c r="AQ49" s="1716"/>
      <c r="AR49" s="1716"/>
      <c r="AS49" s="1716"/>
      <c r="AT49" s="1716"/>
      <c r="AU49" s="1716"/>
      <c r="AV49" s="1716"/>
      <c r="AW49" s="1716"/>
      <c r="AX49" s="1716"/>
      <c r="AY49" s="1716"/>
      <c r="AZ49" s="1716"/>
      <c r="BA49" s="1716"/>
      <c r="BB49" s="1716"/>
      <c r="BC49" s="1716"/>
      <c r="BI49" s="1545" t="s">
        <v>922</v>
      </c>
      <c r="BJ49" s="1546" t="s">
        <v>922</v>
      </c>
      <c r="BK49" s="1532" t="s">
        <v>859</v>
      </c>
      <c r="BL49" s="1656" t="s">
        <v>859</v>
      </c>
      <c r="BM49" s="1532">
        <v>0</v>
      </c>
      <c r="BN49" s="1532">
        <v>128</v>
      </c>
      <c r="BO49" s="1532">
        <v>128</v>
      </c>
      <c r="BP49" s="1533" t="s">
        <v>922</v>
      </c>
      <c r="BR49" s="1623" t="s">
        <v>895</v>
      </c>
      <c r="BS49" s="1624" t="s">
        <v>895</v>
      </c>
      <c r="BT49" s="1533" t="s">
        <v>1038</v>
      </c>
      <c r="BU49" s="1623" t="s">
        <v>1038</v>
      </c>
      <c r="BV49" s="1532">
        <v>51</v>
      </c>
      <c r="BX49" s="6">
        <v>1</v>
      </c>
    </row>
    <row r="50" spans="2:76" ht="33" customHeight="1">
      <c r="B50" s="205" t="s">
        <v>214</v>
      </c>
      <c r="D50" s="2135" t="s">
        <v>207</v>
      </c>
      <c r="E50" s="2135"/>
      <c r="F50" s="1716"/>
      <c r="G50" s="2135" t="s">
        <v>1088</v>
      </c>
      <c r="H50" s="2135"/>
      <c r="I50" s="1716"/>
      <c r="J50" s="2098" t="s">
        <v>206</v>
      </c>
      <c r="K50" s="2098"/>
      <c r="L50" s="1716"/>
      <c r="M50" s="2098" t="s">
        <v>1119</v>
      </c>
      <c r="N50" s="2098"/>
      <c r="O50" s="1716"/>
      <c r="P50" s="1716"/>
      <c r="Q50" s="1716"/>
      <c r="R50" s="1716"/>
      <c r="S50" s="1716"/>
      <c r="T50" s="1716"/>
      <c r="U50" s="1716"/>
      <c r="V50" s="1716"/>
      <c r="W50" s="1716"/>
      <c r="X50" s="1716"/>
      <c r="Y50" s="1716"/>
      <c r="Z50" s="1716"/>
      <c r="AA50" s="1716"/>
      <c r="AB50" s="1716"/>
      <c r="AC50" s="1716"/>
      <c r="AD50" s="1716"/>
      <c r="AE50" s="1716"/>
      <c r="AF50" s="1716"/>
      <c r="AG50" s="1716"/>
      <c r="AH50" s="2106" t="s">
        <v>216</v>
      </c>
      <c r="AI50" s="2106"/>
      <c r="AJ50" s="1716"/>
      <c r="AK50" s="2106" t="s">
        <v>1120</v>
      </c>
      <c r="AL50" s="2106"/>
      <c r="AM50" s="1716"/>
      <c r="AN50" s="2102" t="s">
        <v>1121</v>
      </c>
      <c r="AO50" s="2102"/>
      <c r="AP50" s="1716"/>
      <c r="AQ50" s="2102" t="s">
        <v>1122</v>
      </c>
      <c r="AR50" s="2102"/>
      <c r="AS50" s="1716"/>
      <c r="AT50" s="2103" t="s">
        <v>1123</v>
      </c>
      <c r="AU50" s="2103"/>
      <c r="AV50" s="1716"/>
      <c r="AW50" s="2103" t="s">
        <v>1124</v>
      </c>
      <c r="AX50" s="2103"/>
      <c r="AY50" s="1716"/>
      <c r="AZ50" s="1716"/>
      <c r="BA50" s="1716"/>
      <c r="BB50" s="1716"/>
      <c r="BC50" s="1716"/>
      <c r="BI50" s="1534" t="s">
        <v>781</v>
      </c>
      <c r="BJ50" s="1535" t="s">
        <v>781</v>
      </c>
      <c r="BK50" s="1532" t="s">
        <v>1039</v>
      </c>
      <c r="BL50" s="1534" t="s">
        <v>1039</v>
      </c>
      <c r="BM50" s="1532">
        <v>192</v>
      </c>
      <c r="BN50" s="1532">
        <v>192</v>
      </c>
      <c r="BO50" s="1532">
        <v>192</v>
      </c>
      <c r="BP50" s="1533" t="s">
        <v>781</v>
      </c>
      <c r="BR50" s="1628" t="s">
        <v>898</v>
      </c>
      <c r="BS50" s="1629" t="s">
        <v>898</v>
      </c>
      <c r="BT50" s="1533" t="s">
        <v>1040</v>
      </c>
      <c r="BU50" s="1628" t="s">
        <v>1040</v>
      </c>
      <c r="BV50" s="1532">
        <v>51</v>
      </c>
      <c r="BX50" s="6">
        <v>1</v>
      </c>
    </row>
    <row r="51" spans="2:76" ht="15.75" thickBot="1">
      <c r="D51" s="1716"/>
      <c r="E51" s="1716"/>
      <c r="F51" s="1716"/>
      <c r="G51" s="1716"/>
      <c r="H51" s="1716"/>
      <c r="I51" s="1716"/>
      <c r="J51" s="1716"/>
      <c r="K51" s="1716"/>
      <c r="L51" s="1716"/>
      <c r="M51" s="1716"/>
      <c r="N51" s="1716"/>
      <c r="O51" s="1716"/>
      <c r="P51" s="1716"/>
      <c r="Q51" s="1716"/>
      <c r="R51" s="1716"/>
      <c r="S51" s="1716"/>
      <c r="T51" s="1716"/>
      <c r="U51" s="1716"/>
      <c r="V51" s="1716"/>
      <c r="W51" s="1716"/>
      <c r="X51" s="1716"/>
      <c r="Y51" s="1716"/>
      <c r="Z51" s="1716"/>
      <c r="AA51" s="1716"/>
      <c r="AB51" s="1716"/>
      <c r="AC51" s="1716"/>
      <c r="AD51" s="1716"/>
      <c r="AE51" s="1716"/>
      <c r="AF51" s="1716"/>
      <c r="AG51" s="1716"/>
      <c r="AH51" s="1716"/>
      <c r="AI51" s="1716"/>
      <c r="AJ51" s="1716"/>
      <c r="AK51" s="1716"/>
      <c r="AL51" s="1716"/>
      <c r="AM51" s="1716"/>
      <c r="AN51" s="1716"/>
      <c r="AO51" s="1716"/>
      <c r="AP51" s="1716"/>
      <c r="AQ51" s="1716"/>
      <c r="AR51" s="1716"/>
      <c r="AS51" s="1716"/>
      <c r="AT51" s="1716"/>
      <c r="AU51" s="1716"/>
      <c r="AV51" s="1716"/>
      <c r="AW51" s="1716"/>
      <c r="AX51" s="1716"/>
      <c r="AY51" s="1716"/>
      <c r="AZ51" s="1716"/>
      <c r="BA51" s="1716"/>
      <c r="BB51" s="1716"/>
      <c r="BC51" s="1716"/>
      <c r="BI51" s="1543" t="s">
        <v>789</v>
      </c>
      <c r="BJ51" s="1544" t="s">
        <v>789</v>
      </c>
      <c r="BK51" s="1532" t="s">
        <v>1055</v>
      </c>
      <c r="BL51" s="1543" t="s">
        <v>1055</v>
      </c>
      <c r="BM51" s="1532">
        <v>128</v>
      </c>
      <c r="BN51" s="1532">
        <v>128</v>
      </c>
      <c r="BO51" s="1532">
        <v>128</v>
      </c>
      <c r="BP51" s="1533" t="s">
        <v>789</v>
      </c>
      <c r="BX51" s="6">
        <v>1</v>
      </c>
    </row>
    <row r="52" spans="2:76" ht="33" customHeight="1">
      <c r="B52" s="205" t="s">
        <v>214</v>
      </c>
      <c r="D52" s="2135" t="s">
        <v>197</v>
      </c>
      <c r="E52" s="2135"/>
      <c r="F52" s="1716"/>
      <c r="G52" s="2135" t="s">
        <v>930</v>
      </c>
      <c r="H52" s="2135"/>
      <c r="I52" s="1716"/>
      <c r="J52" s="2098" t="s">
        <v>196</v>
      </c>
      <c r="K52" s="2098"/>
      <c r="L52" s="1716"/>
      <c r="M52" s="2098" t="s">
        <v>1125</v>
      </c>
      <c r="N52" s="2098"/>
      <c r="O52" s="1716"/>
      <c r="P52" s="1716"/>
      <c r="Q52" s="1716"/>
      <c r="R52" s="1716"/>
      <c r="S52" s="1716"/>
      <c r="T52" s="1716"/>
      <c r="U52" s="1716"/>
      <c r="V52" s="1716"/>
      <c r="W52" s="1716"/>
      <c r="X52" s="1716"/>
      <c r="Y52" s="1716"/>
      <c r="Z52" s="1716"/>
      <c r="AA52" s="1716"/>
      <c r="AB52" s="1716"/>
      <c r="AC52" s="1716"/>
      <c r="AD52" s="1716"/>
      <c r="AE52" s="1716"/>
      <c r="AF52" s="1716"/>
      <c r="AG52" s="1716"/>
      <c r="AH52" s="2106" t="s">
        <v>133</v>
      </c>
      <c r="AI52" s="2106"/>
      <c r="AJ52" s="1716"/>
      <c r="AK52" s="2106" t="s">
        <v>1126</v>
      </c>
      <c r="AL52" s="2106"/>
      <c r="AM52" s="1716"/>
      <c r="AN52" s="2102" t="s">
        <v>1076</v>
      </c>
      <c r="AO52" s="2102"/>
      <c r="AP52" s="1716"/>
      <c r="AQ52" s="2102" t="s">
        <v>1077</v>
      </c>
      <c r="AR52" s="2102"/>
      <c r="AS52" s="1716"/>
      <c r="AT52" s="2136" t="s">
        <v>1127</v>
      </c>
      <c r="AU52" s="2136"/>
      <c r="AV52" s="1716"/>
      <c r="AW52" s="2103" t="s">
        <v>1128</v>
      </c>
      <c r="AX52" s="2103"/>
      <c r="AY52" s="1716"/>
      <c r="AZ52" s="1716"/>
      <c r="BA52" s="1716"/>
      <c r="BB52" s="1716"/>
      <c r="BC52" s="1716"/>
      <c r="BI52" s="1657" t="s">
        <v>798</v>
      </c>
      <c r="BJ52" s="1553" t="s">
        <v>798</v>
      </c>
      <c r="BK52" s="1532" t="s">
        <v>1057</v>
      </c>
      <c r="BL52" s="1552" t="s">
        <v>1057</v>
      </c>
      <c r="BM52" s="1532">
        <v>153</v>
      </c>
      <c r="BN52" s="1532">
        <v>153</v>
      </c>
      <c r="BO52" s="1532">
        <v>255</v>
      </c>
      <c r="BP52" s="1533" t="s">
        <v>798</v>
      </c>
      <c r="BX52" s="6">
        <v>1</v>
      </c>
    </row>
    <row r="53" spans="2:76" ht="15.75" thickBot="1">
      <c r="D53" s="1716"/>
      <c r="E53" s="1716"/>
      <c r="F53" s="1716"/>
      <c r="G53" s="1716"/>
      <c r="H53" s="1716"/>
      <c r="I53" s="1716"/>
      <c r="J53" s="1716"/>
      <c r="K53" s="1716"/>
      <c r="L53" s="1716"/>
      <c r="M53" s="1716"/>
      <c r="N53" s="1716"/>
      <c r="O53" s="1716"/>
      <c r="P53" s="1716"/>
      <c r="Q53" s="1716"/>
      <c r="R53" s="1716"/>
      <c r="S53" s="1716"/>
      <c r="T53" s="1716"/>
      <c r="U53" s="1716"/>
      <c r="V53" s="1716"/>
      <c r="W53" s="1716"/>
      <c r="X53" s="1716"/>
      <c r="Y53" s="1716"/>
      <c r="Z53" s="1716"/>
      <c r="AA53" s="1716"/>
      <c r="AB53" s="1716"/>
      <c r="AC53" s="1716"/>
      <c r="AD53" s="1716"/>
      <c r="AE53" s="1716"/>
      <c r="AF53" s="1716"/>
      <c r="AG53" s="1716"/>
      <c r="AH53" s="1716"/>
      <c r="AI53" s="1716"/>
      <c r="AJ53" s="1716"/>
      <c r="AK53" s="1716"/>
      <c r="AL53" s="1716"/>
      <c r="AM53" s="1716"/>
      <c r="AN53" s="1716"/>
      <c r="AO53" s="1716"/>
      <c r="AP53" s="1716"/>
      <c r="AQ53" s="1716"/>
      <c r="AR53" s="1716"/>
      <c r="AS53" s="1716"/>
      <c r="AT53" s="1716"/>
      <c r="AU53" s="1716"/>
      <c r="AV53" s="1716"/>
      <c r="AW53" s="1716"/>
      <c r="AX53" s="1716"/>
      <c r="AY53" s="1716"/>
      <c r="AZ53" s="1716"/>
      <c r="BA53" s="1716"/>
      <c r="BB53" s="1716"/>
      <c r="BC53" s="1716"/>
      <c r="BI53" s="1562" t="s">
        <v>819</v>
      </c>
      <c r="BJ53" s="1563" t="s">
        <v>819</v>
      </c>
      <c r="BK53" s="1532" t="s">
        <v>1036</v>
      </c>
      <c r="BL53" s="1658" t="s">
        <v>1036</v>
      </c>
      <c r="BM53" s="1532">
        <v>153</v>
      </c>
      <c r="BN53" s="1532">
        <v>51</v>
      </c>
      <c r="BO53" s="1532">
        <v>102</v>
      </c>
      <c r="BP53" s="1533" t="s">
        <v>819</v>
      </c>
      <c r="BX53" s="6">
        <v>1</v>
      </c>
    </row>
    <row r="54" spans="2:76" ht="33" customHeight="1">
      <c r="B54" s="205" t="s">
        <v>214</v>
      </c>
      <c r="D54" s="2135" t="s">
        <v>180</v>
      </c>
      <c r="E54" s="2135"/>
      <c r="F54" s="1716"/>
      <c r="G54" s="2135" t="s">
        <v>1129</v>
      </c>
      <c r="H54" s="2135"/>
      <c r="I54" s="1716"/>
      <c r="J54" s="2098" t="s">
        <v>179</v>
      </c>
      <c r="K54" s="2098"/>
      <c r="L54" s="1716"/>
      <c r="M54" s="2098" t="s">
        <v>1130</v>
      </c>
      <c r="N54" s="2098"/>
      <c r="O54" s="1716"/>
      <c r="P54" s="1716"/>
      <c r="Q54" s="1716"/>
      <c r="R54" s="1716"/>
      <c r="S54" s="1716"/>
      <c r="T54" s="1716"/>
      <c r="U54" s="1716"/>
      <c r="V54" s="1716"/>
      <c r="W54" s="1716"/>
      <c r="X54" s="1716"/>
      <c r="Y54" s="1716"/>
      <c r="Z54" s="1716"/>
      <c r="AA54" s="1716"/>
      <c r="AB54" s="1716"/>
      <c r="AC54" s="1716"/>
      <c r="AD54" s="1716"/>
      <c r="AE54" s="1716"/>
      <c r="AF54" s="1716"/>
      <c r="AG54" s="1716"/>
      <c r="AH54" s="1716"/>
      <c r="AI54" s="1716"/>
      <c r="AJ54" s="1716"/>
      <c r="AK54" s="1716"/>
      <c r="AL54" s="1716"/>
      <c r="AM54" s="1716"/>
      <c r="AN54" s="2102" t="s">
        <v>1091</v>
      </c>
      <c r="AO54" s="2102"/>
      <c r="AP54" s="1716"/>
      <c r="AQ54" s="2102" t="s">
        <v>1092</v>
      </c>
      <c r="AR54" s="2102"/>
      <c r="AS54" s="1716"/>
      <c r="AT54" s="2103" t="s">
        <v>1131</v>
      </c>
      <c r="AU54" s="2103"/>
      <c r="AV54" s="1716"/>
      <c r="AW54" s="2103" t="s">
        <v>1132</v>
      </c>
      <c r="AX54" s="2103"/>
      <c r="AY54" s="1716"/>
      <c r="AZ54" s="1716"/>
      <c r="BA54" s="1716"/>
      <c r="BB54" s="1716"/>
      <c r="BC54" s="1716"/>
      <c r="BI54" s="956"/>
      <c r="BJ54" s="957"/>
      <c r="BK54" s="956"/>
      <c r="BL54" s="956"/>
      <c r="BM54" s="956"/>
      <c r="BN54" s="956"/>
      <c r="BO54" s="956"/>
      <c r="BP54" s="957"/>
      <c r="BX54" s="6">
        <v>1</v>
      </c>
    </row>
    <row r="55" spans="2:76" ht="15.75" thickBot="1">
      <c r="D55" s="1716"/>
      <c r="E55" s="1716"/>
      <c r="F55" s="1716"/>
      <c r="G55" s="1716"/>
      <c r="H55" s="1716"/>
      <c r="I55" s="1716"/>
      <c r="J55" s="1716"/>
      <c r="K55" s="1716"/>
      <c r="L55" s="1716"/>
      <c r="M55" s="1716"/>
      <c r="N55" s="1716"/>
      <c r="O55" s="1716"/>
      <c r="P55" s="1716"/>
      <c r="Q55" s="1716"/>
      <c r="R55" s="1716"/>
      <c r="S55" s="1716"/>
      <c r="T55" s="1716"/>
      <c r="U55" s="1716"/>
      <c r="V55" s="1716"/>
      <c r="W55" s="1716"/>
      <c r="X55" s="1716"/>
      <c r="Y55" s="1716"/>
      <c r="Z55" s="1716"/>
      <c r="AA55" s="1716"/>
      <c r="AB55" s="1716"/>
      <c r="AC55" s="1716"/>
      <c r="AD55" s="1716"/>
      <c r="AE55" s="1716"/>
      <c r="AF55" s="1716"/>
      <c r="AG55" s="1716"/>
      <c r="AH55" s="1716"/>
      <c r="AI55" s="1716"/>
      <c r="AJ55" s="1716"/>
      <c r="AK55" s="1716"/>
      <c r="AL55" s="1716"/>
      <c r="AM55" s="1716"/>
      <c r="AN55" s="1716"/>
      <c r="AO55" s="1716"/>
      <c r="AP55" s="1716"/>
      <c r="AQ55" s="1716"/>
      <c r="AR55" s="1716"/>
      <c r="AS55" s="1716"/>
      <c r="AT55" s="1716"/>
      <c r="AU55" s="1716"/>
      <c r="AV55" s="1716"/>
      <c r="AW55" s="1716"/>
      <c r="AX55" s="1716"/>
      <c r="AY55" s="1716"/>
      <c r="AZ55" s="1716"/>
      <c r="BA55" s="1716"/>
      <c r="BB55" s="1716"/>
      <c r="BC55" s="1716"/>
      <c r="BI55" s="1574" t="s">
        <v>836</v>
      </c>
      <c r="BJ55" s="1575" t="s">
        <v>836</v>
      </c>
      <c r="BK55" s="1532" t="s">
        <v>530</v>
      </c>
      <c r="BL55" s="1574" t="s">
        <v>530</v>
      </c>
      <c r="BM55" s="1532">
        <v>204</v>
      </c>
      <c r="BN55" s="1532">
        <v>255</v>
      </c>
      <c r="BO55" s="1532">
        <v>255</v>
      </c>
      <c r="BP55" s="1533" t="s">
        <v>836</v>
      </c>
      <c r="BX55" s="6">
        <v>1</v>
      </c>
    </row>
    <row r="56" spans="2:76" ht="33" customHeight="1">
      <c r="B56" s="205" t="s">
        <v>214</v>
      </c>
      <c r="D56" s="2135" t="s">
        <v>157</v>
      </c>
      <c r="E56" s="2135"/>
      <c r="F56" s="1716"/>
      <c r="G56" s="2135" t="s">
        <v>1133</v>
      </c>
      <c r="H56" s="2135"/>
      <c r="I56" s="1716"/>
      <c r="J56" s="2098" t="s">
        <v>156</v>
      </c>
      <c r="K56" s="2098"/>
      <c r="L56" s="1716"/>
      <c r="M56" s="2098" t="s">
        <v>1134</v>
      </c>
      <c r="N56" s="2098"/>
      <c r="O56" s="1716"/>
      <c r="P56" s="1716"/>
      <c r="Q56" s="1716"/>
      <c r="R56" s="1716"/>
      <c r="S56" s="1716"/>
      <c r="T56" s="1716"/>
      <c r="U56" s="1716"/>
      <c r="V56" s="1716"/>
      <c r="W56" s="1716"/>
      <c r="X56" s="1716"/>
      <c r="Y56" s="1716"/>
      <c r="Z56" s="1716"/>
      <c r="AA56" s="1716"/>
      <c r="AB56" s="1716"/>
      <c r="AC56" s="1716"/>
      <c r="AD56" s="1716"/>
      <c r="AE56" s="1716"/>
      <c r="AF56" s="1716"/>
      <c r="AG56" s="1716"/>
      <c r="AH56" s="1716"/>
      <c r="AI56" s="1716"/>
      <c r="AJ56" s="1716"/>
      <c r="AK56" s="1716"/>
      <c r="AL56" s="1716"/>
      <c r="AM56" s="1716"/>
      <c r="AN56" s="2102" t="s">
        <v>1099</v>
      </c>
      <c r="AO56" s="2102"/>
      <c r="AP56" s="1716"/>
      <c r="AQ56" s="2102" t="s">
        <v>1100</v>
      </c>
      <c r="AR56" s="2102"/>
      <c r="AS56" s="1716"/>
      <c r="AT56" s="2103" t="s">
        <v>1135</v>
      </c>
      <c r="AU56" s="2103"/>
      <c r="AV56" s="1716"/>
      <c r="AW56" s="2103" t="s">
        <v>1136</v>
      </c>
      <c r="AX56" s="2103"/>
      <c r="AY56" s="1716"/>
      <c r="AZ56" s="1716"/>
      <c r="BA56" s="1716"/>
      <c r="BB56" s="1716"/>
      <c r="BC56" s="1716"/>
      <c r="BI56" s="1586" t="s">
        <v>856</v>
      </c>
      <c r="BJ56" s="1587" t="s">
        <v>856</v>
      </c>
      <c r="BK56" s="1532" t="s">
        <v>1070</v>
      </c>
      <c r="BL56" s="1586" t="s">
        <v>1070</v>
      </c>
      <c r="BM56" s="1532">
        <v>102</v>
      </c>
      <c r="BN56" s="1532">
        <v>0</v>
      </c>
      <c r="BO56" s="1532">
        <v>102</v>
      </c>
      <c r="BP56" s="1533" t="s">
        <v>856</v>
      </c>
      <c r="BX56" s="6">
        <v>1</v>
      </c>
    </row>
    <row r="57" spans="2:76" ht="19.5" thickBot="1">
      <c r="D57" s="1716"/>
      <c r="E57" s="1716"/>
      <c r="F57" s="1716"/>
      <c r="G57" s="1716"/>
      <c r="H57" s="1716"/>
      <c r="I57" s="1716"/>
      <c r="J57" s="1716"/>
      <c r="K57" s="1716"/>
      <c r="L57" s="1716"/>
      <c r="M57" s="1716"/>
      <c r="N57" s="1716"/>
      <c r="O57" s="1716"/>
      <c r="P57" s="1716"/>
      <c r="Q57" s="1716"/>
      <c r="R57" s="1716"/>
      <c r="S57" s="1716"/>
      <c r="T57" s="1716"/>
      <c r="U57" s="1716"/>
      <c r="V57" s="1716"/>
      <c r="W57" s="1716"/>
      <c r="X57" s="1716"/>
      <c r="Y57" s="1716"/>
      <c r="Z57" s="1716"/>
      <c r="AA57" s="1716"/>
      <c r="AB57" s="1716"/>
      <c r="AC57" s="1716"/>
      <c r="AD57" s="1716"/>
      <c r="AE57" s="1716"/>
      <c r="AF57" s="1716"/>
      <c r="AG57" s="1716"/>
      <c r="AH57" s="1716"/>
      <c r="AI57" s="1716"/>
      <c r="AJ57" s="1716"/>
      <c r="AK57" s="1716"/>
      <c r="AL57" s="1716"/>
      <c r="AM57" s="1716"/>
      <c r="AN57" s="1716"/>
      <c r="AO57" s="1716"/>
      <c r="AP57" s="1716"/>
      <c r="AQ57" s="1716"/>
      <c r="AR57" s="1716"/>
      <c r="AS57" s="1716"/>
      <c r="AT57" s="1716"/>
      <c r="AU57" s="1716"/>
      <c r="AV57" s="1716"/>
      <c r="AW57" s="1716"/>
      <c r="AX57" s="1716"/>
      <c r="AY57" s="1716"/>
      <c r="AZ57" s="1716"/>
      <c r="BA57" s="1716"/>
      <c r="BB57" s="1716"/>
      <c r="BC57" s="1716"/>
      <c r="BI57" s="1592" t="s">
        <v>863</v>
      </c>
      <c r="BJ57" s="1593" t="s">
        <v>863</v>
      </c>
      <c r="BK57" s="1532" t="s">
        <v>1080</v>
      </c>
      <c r="BL57" s="1592" t="s">
        <v>1080</v>
      </c>
      <c r="BM57" s="1532">
        <v>255</v>
      </c>
      <c r="BN57" s="1532">
        <v>128</v>
      </c>
      <c r="BO57" s="1532">
        <v>128</v>
      </c>
      <c r="BP57" s="1533" t="s">
        <v>863</v>
      </c>
      <c r="BR57" s="958" t="s">
        <v>1081</v>
      </c>
      <c r="BS57" s="957"/>
      <c r="BT57" s="957"/>
      <c r="BU57" s="957"/>
      <c r="BV57" s="957"/>
      <c r="BX57" s="6">
        <v>1</v>
      </c>
    </row>
    <row r="58" spans="2:76" ht="33" customHeight="1">
      <c r="B58" s="205" t="s">
        <v>214</v>
      </c>
      <c r="D58" s="2135" t="s">
        <v>145</v>
      </c>
      <c r="E58" s="2135"/>
      <c r="F58" s="1716"/>
      <c r="G58" s="2135" t="s">
        <v>1137</v>
      </c>
      <c r="H58" s="2135"/>
      <c r="I58" s="1716"/>
      <c r="J58" s="2098" t="s">
        <v>144</v>
      </c>
      <c r="K58" s="2098"/>
      <c r="L58" s="1716"/>
      <c r="M58" s="2098" t="s">
        <v>1138</v>
      </c>
      <c r="N58" s="2098"/>
      <c r="O58" s="1716"/>
      <c r="P58" s="1716"/>
      <c r="Q58" s="1716"/>
      <c r="R58" s="1716"/>
      <c r="S58" s="1716"/>
      <c r="T58" s="1716"/>
      <c r="U58" s="1716"/>
      <c r="V58" s="1716"/>
      <c r="W58" s="1716"/>
      <c r="X58" s="1716"/>
      <c r="Y58" s="1716"/>
      <c r="Z58" s="1716"/>
      <c r="AA58" s="1716"/>
      <c r="AB58" s="1716"/>
      <c r="AC58" s="1716"/>
      <c r="AD58" s="1716"/>
      <c r="AE58" s="1716"/>
      <c r="AF58" s="1716"/>
      <c r="AG58" s="1716"/>
      <c r="AH58" s="1716"/>
      <c r="AI58" s="1716"/>
      <c r="AJ58" s="1716"/>
      <c r="AK58" s="1716"/>
      <c r="AL58" s="1716"/>
      <c r="AM58" s="1716"/>
      <c r="AN58" s="2102" t="s">
        <v>1108</v>
      </c>
      <c r="AO58" s="2102"/>
      <c r="AP58" s="1716"/>
      <c r="AQ58" s="2102" t="s">
        <v>1109</v>
      </c>
      <c r="AR58" s="2102"/>
      <c r="AS58" s="1716"/>
      <c r="AT58" s="2103" t="s">
        <v>1139</v>
      </c>
      <c r="AU58" s="2103"/>
      <c r="AV58" s="1716"/>
      <c r="AW58" s="2103" t="s">
        <v>1140</v>
      </c>
      <c r="AX58" s="2103"/>
      <c r="AY58" s="1716"/>
      <c r="AZ58" s="1716"/>
      <c r="BA58" s="1716"/>
      <c r="BB58" s="1716"/>
      <c r="BC58" s="1716"/>
      <c r="BI58" s="1600" t="s">
        <v>871</v>
      </c>
      <c r="BJ58" s="1601" t="s">
        <v>871</v>
      </c>
      <c r="BK58" s="1532" t="s">
        <v>1082</v>
      </c>
      <c r="BL58" s="1600" t="s">
        <v>1082</v>
      </c>
      <c r="BM58" s="1532">
        <v>0</v>
      </c>
      <c r="BN58" s="1532">
        <v>102</v>
      </c>
      <c r="BO58" s="1532">
        <v>204</v>
      </c>
      <c r="BP58" s="1533" t="s">
        <v>871</v>
      </c>
      <c r="BR58" s="958" t="s">
        <v>1083</v>
      </c>
      <c r="BS58" s="957"/>
      <c r="BT58" s="957"/>
      <c r="BU58" s="957"/>
      <c r="BV58" s="957"/>
      <c r="BX58" s="6">
        <v>1</v>
      </c>
    </row>
    <row r="59" spans="2:76" ht="15.75" thickBot="1">
      <c r="D59" s="1716"/>
      <c r="E59" s="1716"/>
      <c r="F59" s="1716"/>
      <c r="G59" s="1716"/>
      <c r="H59" s="1716"/>
      <c r="I59" s="1716"/>
      <c r="J59" s="1716"/>
      <c r="K59" s="1716"/>
      <c r="L59" s="1716"/>
      <c r="M59" s="1716"/>
      <c r="N59" s="1716"/>
      <c r="O59" s="1716"/>
      <c r="P59" s="1716"/>
      <c r="Q59" s="1716"/>
      <c r="R59" s="1716"/>
      <c r="S59" s="1716"/>
      <c r="T59" s="1716"/>
      <c r="U59" s="1716"/>
      <c r="V59" s="1716"/>
      <c r="W59" s="1716"/>
      <c r="X59" s="1716"/>
      <c r="Y59" s="1716"/>
      <c r="Z59" s="1716"/>
      <c r="AA59" s="1716"/>
      <c r="AB59" s="1716"/>
      <c r="AC59" s="1716"/>
      <c r="AD59" s="1716"/>
      <c r="AE59" s="1716"/>
      <c r="AF59" s="1716"/>
      <c r="AG59" s="1716"/>
      <c r="AH59" s="1716"/>
      <c r="AI59" s="1716"/>
      <c r="AJ59" s="1716"/>
      <c r="AK59" s="1716"/>
      <c r="AL59" s="1716"/>
      <c r="AM59" s="1716"/>
      <c r="AN59" s="1716"/>
      <c r="AO59" s="1716"/>
      <c r="AP59" s="1716"/>
      <c r="AQ59" s="1716"/>
      <c r="AR59" s="1716"/>
      <c r="AS59" s="1716"/>
      <c r="AT59" s="1716"/>
      <c r="AU59" s="1716"/>
      <c r="AV59" s="1716"/>
      <c r="AW59" s="1716"/>
      <c r="AX59" s="1716"/>
      <c r="AY59" s="1716"/>
      <c r="AZ59" s="1716"/>
      <c r="BA59" s="1716"/>
      <c r="BB59" s="1716"/>
      <c r="BC59" s="1716"/>
      <c r="BI59" s="1608" t="s">
        <v>890</v>
      </c>
      <c r="BJ59" s="1609" t="s">
        <v>890</v>
      </c>
      <c r="BK59" s="1532" t="s">
        <v>1084</v>
      </c>
      <c r="BL59" s="1608" t="s">
        <v>1084</v>
      </c>
      <c r="BM59" s="1532">
        <v>204</v>
      </c>
      <c r="BN59" s="1532">
        <v>204</v>
      </c>
      <c r="BO59" s="1532">
        <v>255</v>
      </c>
      <c r="BP59" s="1533" t="s">
        <v>890</v>
      </c>
      <c r="BR59" s="268"/>
      <c r="BS59" s="268"/>
      <c r="BT59" s="268"/>
      <c r="BU59" s="268"/>
      <c r="BV59" s="720">
        <v>1</v>
      </c>
      <c r="BW59" s="720">
        <v>1</v>
      </c>
      <c r="BX59" s="6">
        <v>1</v>
      </c>
    </row>
    <row r="60" spans="2:76" ht="33" customHeight="1">
      <c r="B60" s="205" t="s">
        <v>214</v>
      </c>
      <c r="D60" s="2135" t="s">
        <v>138</v>
      </c>
      <c r="E60" s="2135"/>
      <c r="F60" s="1716"/>
      <c r="G60" s="2135" t="s">
        <v>1105</v>
      </c>
      <c r="H60" s="2135"/>
      <c r="I60" s="1716"/>
      <c r="J60" s="1716"/>
      <c r="K60" s="1716"/>
      <c r="L60" s="1716"/>
      <c r="M60" s="1716"/>
      <c r="N60" s="1716"/>
      <c r="O60" s="1716"/>
      <c r="P60" s="1716"/>
      <c r="Q60" s="1716"/>
      <c r="R60" s="1716"/>
      <c r="S60" s="1716"/>
      <c r="T60" s="1716"/>
      <c r="U60" s="1716"/>
      <c r="V60" s="1716"/>
      <c r="W60" s="1716"/>
      <c r="X60" s="1716"/>
      <c r="Y60" s="1716"/>
      <c r="Z60" s="1716"/>
      <c r="AA60" s="1716"/>
      <c r="AB60" s="1716"/>
      <c r="AC60" s="1716"/>
      <c r="AD60" s="1716"/>
      <c r="AE60" s="1716"/>
      <c r="AF60" s="1716"/>
      <c r="AG60" s="1716"/>
      <c r="AH60" s="1716"/>
      <c r="AI60" s="1716"/>
      <c r="AJ60" s="1716"/>
      <c r="AK60" s="1716"/>
      <c r="AL60" s="1716"/>
      <c r="AM60" s="1716"/>
      <c r="AN60" s="2102" t="s">
        <v>1115</v>
      </c>
      <c r="AO60" s="2102"/>
      <c r="AP60" s="1716"/>
      <c r="AQ60" s="2102" t="s">
        <v>1116</v>
      </c>
      <c r="AR60" s="2102"/>
      <c r="AS60" s="1716"/>
      <c r="AT60" s="2103" t="s">
        <v>1141</v>
      </c>
      <c r="AU60" s="2103"/>
      <c r="AV60" s="1716"/>
      <c r="AW60" s="2103" t="s">
        <v>1142</v>
      </c>
      <c r="AX60" s="2103"/>
      <c r="AY60" s="1716"/>
      <c r="AZ60" s="1716"/>
      <c r="BA60" s="1716"/>
      <c r="BB60" s="1716"/>
      <c r="BC60" s="1716"/>
      <c r="BX60" s="6">
        <v>1</v>
      </c>
    </row>
    <row r="61" spans="2:76" ht="15.75" thickBot="1">
      <c r="D61" s="1716"/>
      <c r="E61" s="1716"/>
      <c r="F61" s="1716"/>
      <c r="G61" s="1716"/>
      <c r="H61" s="1716"/>
      <c r="I61" s="1716"/>
      <c r="J61" s="1716"/>
      <c r="K61" s="1716"/>
      <c r="L61" s="1716"/>
      <c r="M61" s="1716"/>
      <c r="N61" s="1716"/>
      <c r="O61" s="1716"/>
      <c r="P61" s="1716"/>
      <c r="Q61" s="1716"/>
      <c r="R61" s="1716"/>
      <c r="S61" s="1716"/>
      <c r="T61" s="1716"/>
      <c r="U61" s="1716"/>
      <c r="V61" s="1716"/>
      <c r="W61" s="1716"/>
      <c r="X61" s="1716"/>
      <c r="Y61" s="1716"/>
      <c r="Z61" s="1716"/>
      <c r="AA61" s="1716"/>
      <c r="AB61" s="1716"/>
      <c r="AC61" s="1716"/>
      <c r="AD61" s="1716"/>
      <c r="AE61" s="1716"/>
      <c r="AF61" s="1716"/>
      <c r="AG61" s="1716"/>
      <c r="AH61" s="1716"/>
      <c r="AI61" s="1716"/>
      <c r="AJ61" s="1716"/>
      <c r="AK61" s="1716"/>
      <c r="AL61" s="1716"/>
      <c r="AM61" s="1716"/>
      <c r="AN61" s="1716"/>
      <c r="AO61" s="1716"/>
      <c r="AP61" s="1716"/>
      <c r="AQ61" s="1716"/>
      <c r="AR61" s="1716"/>
      <c r="AS61" s="1716"/>
      <c r="AT61" s="1716"/>
      <c r="AU61" s="1716"/>
      <c r="AV61" s="1716"/>
      <c r="AW61" s="1716"/>
      <c r="AX61" s="1716"/>
      <c r="AY61" s="1716"/>
      <c r="AZ61" s="1716"/>
      <c r="BA61" s="1716"/>
      <c r="BB61" s="1716"/>
      <c r="BC61" s="1716"/>
      <c r="BX61" s="6">
        <v>1</v>
      </c>
    </row>
    <row r="62" spans="2:76" ht="33" customHeight="1">
      <c r="B62" s="205" t="s">
        <v>214</v>
      </c>
      <c r="D62" s="2135" t="s">
        <v>133</v>
      </c>
      <c r="E62" s="2135"/>
      <c r="F62" s="1716"/>
      <c r="G62" s="2135" t="s">
        <v>1126</v>
      </c>
      <c r="H62" s="2135"/>
      <c r="I62" s="1716"/>
      <c r="J62" s="1716"/>
      <c r="K62" s="1716"/>
      <c r="L62" s="1716"/>
      <c r="M62" s="1716"/>
      <c r="N62" s="1716"/>
      <c r="O62" s="1716"/>
      <c r="P62" s="1716"/>
      <c r="Q62" s="1716"/>
      <c r="R62" s="1716"/>
      <c r="S62" s="1716"/>
      <c r="T62" s="1716"/>
      <c r="U62" s="1716"/>
      <c r="V62" s="1716"/>
      <c r="W62" s="1716"/>
      <c r="X62" s="1716"/>
      <c r="Y62" s="1716"/>
      <c r="Z62" s="1716"/>
      <c r="AA62" s="1716"/>
      <c r="AB62" s="1716"/>
      <c r="AC62" s="1716"/>
      <c r="AD62" s="1716"/>
      <c r="AE62" s="1716"/>
      <c r="AF62" s="1716"/>
      <c r="AG62" s="1716"/>
      <c r="AH62" s="1716"/>
      <c r="AI62" s="1716"/>
      <c r="AJ62" s="1716"/>
      <c r="AK62" s="1716"/>
      <c r="AL62" s="1716"/>
      <c r="AM62" s="1716"/>
      <c r="AN62" s="2102" t="s">
        <v>1143</v>
      </c>
      <c r="AO62" s="2102"/>
      <c r="AP62" s="1716"/>
      <c r="AQ62" s="2102" t="s">
        <v>1144</v>
      </c>
      <c r="AR62" s="2102"/>
      <c r="AS62" s="1716"/>
      <c r="AT62" s="2103" t="s">
        <v>1145</v>
      </c>
      <c r="AU62" s="2103"/>
      <c r="AV62" s="1716"/>
      <c r="AW62" s="2103" t="s">
        <v>1146</v>
      </c>
      <c r="AX62" s="2103"/>
      <c r="AY62" s="1716"/>
      <c r="AZ62" s="1716"/>
      <c r="BA62" s="1716"/>
      <c r="BB62" s="1716"/>
      <c r="BC62" s="1716"/>
      <c r="BX62" s="6">
        <v>1</v>
      </c>
    </row>
    <row r="63" spans="2:76" ht="15.75" thickBot="1">
      <c r="D63" s="1716"/>
      <c r="E63" s="1716"/>
      <c r="F63" s="1716"/>
      <c r="G63" s="1716"/>
      <c r="H63" s="1716"/>
      <c r="I63" s="1716"/>
      <c r="J63" s="1716"/>
      <c r="K63" s="1716"/>
      <c r="L63" s="1716"/>
      <c r="M63" s="1716"/>
      <c r="N63" s="1716"/>
      <c r="O63" s="1716"/>
      <c r="P63" s="1716"/>
      <c r="Q63" s="1716"/>
      <c r="R63" s="1716"/>
      <c r="S63" s="1716"/>
      <c r="T63" s="1716"/>
      <c r="U63" s="1716"/>
      <c r="V63" s="1716"/>
      <c r="W63" s="1716"/>
      <c r="X63" s="1716"/>
      <c r="Y63" s="1716"/>
      <c r="Z63" s="1716"/>
      <c r="AA63" s="1716"/>
      <c r="AB63" s="1716"/>
      <c r="AC63" s="1716"/>
      <c r="AD63" s="1716"/>
      <c r="AE63" s="1716"/>
      <c r="AF63" s="1716"/>
      <c r="AG63" s="1716"/>
      <c r="AH63" s="1716"/>
      <c r="AI63" s="1716"/>
      <c r="AJ63" s="1716"/>
      <c r="AK63" s="1716"/>
      <c r="AL63" s="1716"/>
      <c r="AM63" s="1716"/>
      <c r="AN63" s="1716"/>
      <c r="AO63" s="1716"/>
      <c r="AP63" s="1716"/>
      <c r="AQ63" s="1716"/>
      <c r="AR63" s="1716"/>
      <c r="AS63" s="1716"/>
      <c r="AT63" s="1716"/>
      <c r="AU63" s="1716"/>
      <c r="AV63" s="1716"/>
      <c r="AW63" s="1716"/>
      <c r="AX63" s="1716"/>
      <c r="AY63" s="1716"/>
      <c r="AZ63" s="1716"/>
      <c r="BA63" s="1716"/>
      <c r="BB63" s="1716"/>
      <c r="BC63" s="1716"/>
      <c r="BX63" s="6">
        <v>1</v>
      </c>
    </row>
    <row r="64" spans="2:76" ht="33" customHeight="1">
      <c r="B64" s="205" t="s">
        <v>214</v>
      </c>
      <c r="D64" s="2135" t="s">
        <v>124</v>
      </c>
      <c r="E64" s="2135"/>
      <c r="F64" s="1716"/>
      <c r="G64" s="2135" t="s">
        <v>745</v>
      </c>
      <c r="H64" s="2135"/>
      <c r="I64" s="1716"/>
      <c r="J64" s="1716"/>
      <c r="K64" s="1716"/>
      <c r="L64" s="1716"/>
      <c r="M64" s="1716"/>
      <c r="N64" s="1716"/>
      <c r="O64" s="1716"/>
      <c r="P64" s="1716"/>
      <c r="Q64" s="1716"/>
      <c r="R64" s="1716"/>
      <c r="S64" s="1716"/>
      <c r="T64" s="1716"/>
      <c r="U64" s="1716"/>
      <c r="V64" s="1716"/>
      <c r="W64" s="1716"/>
      <c r="X64" s="1716"/>
      <c r="Y64" s="1716"/>
      <c r="Z64" s="1716"/>
      <c r="AA64" s="1716"/>
      <c r="AB64" s="1716"/>
      <c r="AC64" s="1716"/>
      <c r="AD64" s="1716"/>
      <c r="AE64" s="1716"/>
      <c r="AF64" s="1716"/>
      <c r="AG64" s="1716"/>
      <c r="AH64" s="1716"/>
      <c r="AI64" s="1716"/>
      <c r="AJ64" s="1716"/>
      <c r="AK64" s="1716"/>
      <c r="AL64" s="1716"/>
      <c r="AM64" s="1716"/>
      <c r="AN64" s="2102" t="s">
        <v>1123</v>
      </c>
      <c r="AO64" s="2102"/>
      <c r="AP64" s="1716"/>
      <c r="AQ64" s="2102" t="s">
        <v>1124</v>
      </c>
      <c r="AR64" s="2102"/>
      <c r="AS64" s="1716"/>
      <c r="AT64" s="2103" t="s">
        <v>1147</v>
      </c>
      <c r="AU64" s="2103"/>
      <c r="AV64" s="1716"/>
      <c r="AW64" s="2103" t="s">
        <v>1148</v>
      </c>
      <c r="AX64" s="2103"/>
      <c r="AY64" s="1716"/>
      <c r="AZ64" s="1716"/>
      <c r="BA64" s="1716"/>
      <c r="BB64" s="1716"/>
      <c r="BC64" s="1716"/>
      <c r="BX64" s="6">
        <v>1</v>
      </c>
    </row>
    <row r="65" spans="4:76" ht="15.75" thickBot="1">
      <c r="D65" s="1716"/>
      <c r="E65" s="1716"/>
      <c r="F65" s="1716"/>
      <c r="G65" s="1716"/>
      <c r="H65" s="1716"/>
      <c r="I65" s="1716"/>
      <c r="J65" s="1716"/>
      <c r="K65" s="1716"/>
      <c r="L65" s="1716"/>
      <c r="M65" s="1716"/>
      <c r="N65" s="1716"/>
      <c r="O65" s="1716"/>
      <c r="P65" s="1716"/>
      <c r="Q65" s="1716"/>
      <c r="R65" s="1716"/>
      <c r="S65" s="1716"/>
      <c r="T65" s="1716"/>
      <c r="U65" s="1716"/>
      <c r="V65" s="1716"/>
      <c r="W65" s="1716"/>
      <c r="X65" s="1716"/>
      <c r="Y65" s="1716"/>
      <c r="Z65" s="1716"/>
      <c r="AA65" s="1716"/>
      <c r="AB65" s="1716"/>
      <c r="AC65" s="1716"/>
      <c r="AD65" s="1716"/>
      <c r="AE65" s="1716"/>
      <c r="AF65" s="1716"/>
      <c r="AG65" s="1716"/>
      <c r="AH65" s="1716"/>
      <c r="AI65" s="1716"/>
      <c r="AJ65" s="1716"/>
      <c r="AK65" s="1716"/>
      <c r="AL65" s="1716"/>
      <c r="AM65" s="1716"/>
      <c r="AN65" s="1716"/>
      <c r="AO65" s="1716"/>
      <c r="AP65" s="1716"/>
      <c r="AQ65" s="1716"/>
      <c r="AR65" s="1716"/>
      <c r="AS65" s="1716"/>
      <c r="AT65" s="1716"/>
      <c r="AU65" s="1716"/>
      <c r="AV65" s="1716"/>
      <c r="AW65" s="1716"/>
      <c r="AX65" s="1716"/>
      <c r="AY65" s="1716"/>
      <c r="AZ65" s="1716"/>
      <c r="BA65" s="1716"/>
      <c r="BB65" s="1716"/>
      <c r="BC65" s="1716"/>
      <c r="BX65" s="6">
        <v>1</v>
      </c>
    </row>
    <row r="66" spans="4:76" ht="33" customHeight="1">
      <c r="D66" s="1717"/>
      <c r="E66" s="1716"/>
      <c r="F66" s="1716"/>
      <c r="G66" s="1717"/>
      <c r="H66" s="1716"/>
      <c r="I66" s="1716"/>
      <c r="J66" s="1716"/>
      <c r="K66" s="1716"/>
      <c r="L66" s="1716"/>
      <c r="M66" s="1716"/>
      <c r="N66" s="1716"/>
      <c r="O66" s="1716"/>
      <c r="P66" s="1716"/>
      <c r="Q66" s="1716"/>
      <c r="R66" s="1716"/>
      <c r="S66" s="1716"/>
      <c r="T66" s="1716"/>
      <c r="U66" s="1716"/>
      <c r="V66" s="1716"/>
      <c r="W66" s="1716"/>
      <c r="X66" s="1716"/>
      <c r="Y66" s="1716"/>
      <c r="Z66" s="1716"/>
      <c r="AA66" s="1716"/>
      <c r="AB66" s="1716"/>
      <c r="AC66" s="1716"/>
      <c r="AD66" s="1716"/>
      <c r="AE66" s="1716"/>
      <c r="AF66" s="1716"/>
      <c r="AG66" s="1716"/>
      <c r="AH66" s="1716"/>
      <c r="AI66" s="1716"/>
      <c r="AJ66" s="1716"/>
      <c r="AK66" s="1716"/>
      <c r="AL66" s="1716"/>
      <c r="AM66" s="1716"/>
      <c r="AN66" s="2137" t="s">
        <v>1127</v>
      </c>
      <c r="AO66" s="2137"/>
      <c r="AP66" s="1716"/>
      <c r="AQ66" s="2102" t="s">
        <v>1128</v>
      </c>
      <c r="AR66" s="2102"/>
      <c r="AS66" s="1716"/>
      <c r="AT66" s="2103" t="s">
        <v>1149</v>
      </c>
      <c r="AU66" s="2103"/>
      <c r="AV66" s="1716"/>
      <c r="AW66" s="2103" t="s">
        <v>1150</v>
      </c>
      <c r="AX66" s="2103"/>
      <c r="AY66" s="1716"/>
      <c r="AZ66" s="1716"/>
      <c r="BA66" s="1716"/>
      <c r="BB66" s="1716"/>
      <c r="BC66" s="1716"/>
      <c r="BX66" s="6">
        <v>1</v>
      </c>
    </row>
    <row r="67" spans="4:76" ht="15.75" thickBot="1">
      <c r="D67" s="1717"/>
      <c r="E67" s="1716"/>
      <c r="F67" s="1716"/>
      <c r="G67" s="1717"/>
      <c r="H67" s="1716"/>
      <c r="I67" s="1716"/>
      <c r="J67" s="1716"/>
      <c r="K67" s="1716"/>
      <c r="L67" s="1716"/>
      <c r="M67" s="1716"/>
      <c r="N67" s="1716"/>
      <c r="O67" s="1716"/>
      <c r="P67" s="1716"/>
      <c r="Q67" s="1716"/>
      <c r="R67" s="1716"/>
      <c r="S67" s="1716"/>
      <c r="T67" s="1716"/>
      <c r="U67" s="1716"/>
      <c r="V67" s="1716"/>
      <c r="W67" s="1716"/>
      <c r="X67" s="1716"/>
      <c r="Y67" s="1716"/>
      <c r="Z67" s="1716"/>
      <c r="AA67" s="1716"/>
      <c r="AB67" s="1716"/>
      <c r="AC67" s="1716"/>
      <c r="AD67" s="1716"/>
      <c r="AE67" s="1716"/>
      <c r="AF67" s="1716"/>
      <c r="AG67" s="1716"/>
      <c r="AH67" s="1716"/>
      <c r="AI67" s="1716"/>
      <c r="AJ67" s="1716"/>
      <c r="AK67" s="1716"/>
      <c r="AL67" s="1716"/>
      <c r="AM67" s="1716"/>
      <c r="AN67" s="1718">
        <v>1</v>
      </c>
      <c r="AO67" s="1716"/>
      <c r="AP67" s="1716"/>
      <c r="AQ67" s="1718">
        <v>1</v>
      </c>
      <c r="AR67" s="1716"/>
      <c r="AS67" s="1716"/>
      <c r="AT67" s="1718">
        <v>1</v>
      </c>
      <c r="AU67" s="1716"/>
      <c r="AV67" s="1716"/>
      <c r="AW67" s="1718">
        <v>1</v>
      </c>
      <c r="AX67" s="1716"/>
      <c r="AY67" s="1716"/>
      <c r="AZ67" s="1716"/>
      <c r="BA67" s="1716"/>
      <c r="BB67" s="1716"/>
      <c r="BC67" s="1716"/>
      <c r="BX67" s="6">
        <v>1</v>
      </c>
    </row>
    <row r="68" spans="4:76" ht="33" customHeight="1">
      <c r="D68" s="1717"/>
      <c r="E68" s="1716"/>
      <c r="F68" s="1716"/>
      <c r="G68" s="1717"/>
      <c r="H68" s="1716"/>
      <c r="I68" s="1716"/>
      <c r="J68" s="1716"/>
      <c r="K68" s="1716"/>
      <c r="L68" s="1716"/>
      <c r="M68" s="1716"/>
      <c r="N68" s="1716"/>
      <c r="O68" s="1716"/>
      <c r="P68" s="1716"/>
      <c r="Q68" s="1716"/>
      <c r="R68" s="1716"/>
      <c r="S68" s="1716"/>
      <c r="T68" s="1716"/>
      <c r="U68" s="1716"/>
      <c r="V68" s="1716"/>
      <c r="W68" s="1716"/>
      <c r="X68" s="1716"/>
      <c r="Y68" s="1716"/>
      <c r="Z68" s="1716"/>
      <c r="AA68" s="1716"/>
      <c r="AB68" s="1716"/>
      <c r="AC68" s="1716"/>
      <c r="AD68" s="1716"/>
      <c r="AE68" s="1716"/>
      <c r="AF68" s="1716"/>
      <c r="AG68" s="1716"/>
      <c r="AH68" s="1716"/>
      <c r="AI68" s="1716"/>
      <c r="AJ68" s="1716"/>
      <c r="AK68" s="1716"/>
      <c r="AL68" s="1716"/>
      <c r="AM68" s="1716"/>
      <c r="AN68" s="2102" t="s">
        <v>1131</v>
      </c>
      <c r="AO68" s="2102"/>
      <c r="AP68" s="1716"/>
      <c r="AQ68" s="2102" t="s">
        <v>1132</v>
      </c>
      <c r="AR68" s="2102"/>
      <c r="AS68" s="1716"/>
      <c r="AT68" s="2108" t="s">
        <v>1154</v>
      </c>
      <c r="AU68" s="2108"/>
      <c r="AV68" s="1716"/>
      <c r="AW68" s="2136" t="s">
        <v>1155</v>
      </c>
      <c r="AX68" s="2136"/>
      <c r="AY68" s="1716"/>
      <c r="AZ68" s="1716"/>
      <c r="BA68" s="1716"/>
      <c r="BB68" s="1716"/>
      <c r="BC68" s="1716"/>
      <c r="BX68" s="6">
        <v>1</v>
      </c>
    </row>
    <row r="69" spans="4:76" ht="15.75" thickBot="1">
      <c r="D69" s="1717"/>
      <c r="E69" s="1716"/>
      <c r="F69" s="1716"/>
      <c r="G69" s="1717"/>
      <c r="H69" s="1716"/>
      <c r="I69" s="1716"/>
      <c r="J69" s="1716"/>
      <c r="K69" s="1716"/>
      <c r="L69" s="1716"/>
      <c r="M69" s="1716"/>
      <c r="N69" s="1716"/>
      <c r="O69" s="1716"/>
      <c r="P69" s="1716"/>
      <c r="Q69" s="1716"/>
      <c r="R69" s="1716"/>
      <c r="S69" s="1716"/>
      <c r="T69" s="1716"/>
      <c r="U69" s="1716"/>
      <c r="V69" s="1716"/>
      <c r="W69" s="1716"/>
      <c r="X69" s="1716"/>
      <c r="Y69" s="1716"/>
      <c r="Z69" s="1716"/>
      <c r="AA69" s="1716"/>
      <c r="AB69" s="1716"/>
      <c r="AC69" s="1716"/>
      <c r="AD69" s="1716"/>
      <c r="AE69" s="1716"/>
      <c r="AF69" s="1716"/>
      <c r="AG69" s="1716"/>
      <c r="AH69" s="1716"/>
      <c r="AI69" s="1716"/>
      <c r="AJ69" s="1716"/>
      <c r="AK69" s="1716"/>
      <c r="AL69" s="1716"/>
      <c r="AM69" s="1716"/>
      <c r="AN69" s="1718">
        <v>1</v>
      </c>
      <c r="AO69" s="1716"/>
      <c r="AP69" s="1716"/>
      <c r="AQ69" s="1718">
        <v>1</v>
      </c>
      <c r="AR69" s="1716"/>
      <c r="AS69" s="1716"/>
      <c r="AT69" s="1718">
        <v>1</v>
      </c>
      <c r="AU69" s="1716"/>
      <c r="AV69" s="1716"/>
      <c r="AW69" s="1718">
        <v>1</v>
      </c>
      <c r="AX69" s="1716"/>
      <c r="AY69" s="1716"/>
      <c r="AZ69" s="1716"/>
      <c r="BA69" s="1716"/>
      <c r="BB69" s="1716"/>
      <c r="BC69" s="1716"/>
      <c r="BX69" s="6">
        <v>1</v>
      </c>
    </row>
    <row r="70" spans="4:76" ht="33" customHeight="1">
      <c r="D70" s="1717"/>
      <c r="E70" s="1716"/>
      <c r="F70" s="1716"/>
      <c r="G70" s="1717"/>
      <c r="H70" s="1716"/>
      <c r="I70" s="1716"/>
      <c r="J70" s="1716"/>
      <c r="K70" s="1716"/>
      <c r="L70" s="1716"/>
      <c r="M70" s="1716"/>
      <c r="N70" s="1716"/>
      <c r="O70" s="1716"/>
      <c r="P70" s="1716"/>
      <c r="Q70" s="1716"/>
      <c r="R70" s="1716"/>
      <c r="S70" s="1716"/>
      <c r="T70" s="1716"/>
      <c r="U70" s="1716"/>
      <c r="V70" s="1716"/>
      <c r="W70" s="1716"/>
      <c r="X70" s="1716"/>
      <c r="Y70" s="1716"/>
      <c r="Z70" s="1716"/>
      <c r="AA70" s="1716"/>
      <c r="AB70" s="1716"/>
      <c r="AC70" s="1716"/>
      <c r="AD70" s="1716"/>
      <c r="AE70" s="1716"/>
      <c r="AF70" s="1716"/>
      <c r="AG70" s="1716"/>
      <c r="AH70" s="1716"/>
      <c r="AI70" s="1716"/>
      <c r="AJ70" s="1716"/>
      <c r="AK70" s="1716"/>
      <c r="AL70" s="1716"/>
      <c r="AM70" s="1716"/>
      <c r="AN70" s="2102" t="s">
        <v>1159</v>
      </c>
      <c r="AO70" s="2102"/>
      <c r="AP70" s="1716"/>
      <c r="AQ70" s="2102" t="s">
        <v>1160</v>
      </c>
      <c r="AR70" s="2102"/>
      <c r="AS70" s="1716"/>
      <c r="AT70" s="2103" t="s">
        <v>1161</v>
      </c>
      <c r="AU70" s="2103"/>
      <c r="AV70" s="1716"/>
      <c r="AW70" s="2103" t="s">
        <v>1162</v>
      </c>
      <c r="AX70" s="2103"/>
      <c r="AY70" s="1716"/>
      <c r="AZ70" s="1716"/>
      <c r="BA70" s="1716"/>
      <c r="BB70" s="1716"/>
      <c r="BC70" s="1716"/>
      <c r="BX70" s="6">
        <v>1</v>
      </c>
    </row>
    <row r="71" spans="4:76" ht="15.75" thickBot="1">
      <c r="D71" s="1717"/>
      <c r="E71" s="1716"/>
      <c r="F71" s="1716"/>
      <c r="G71" s="1717"/>
      <c r="H71" s="1716"/>
      <c r="I71" s="1716"/>
      <c r="J71" s="1716"/>
      <c r="K71" s="1716"/>
      <c r="L71" s="1716"/>
      <c r="M71" s="1716"/>
      <c r="N71" s="1716"/>
      <c r="O71" s="1716"/>
      <c r="P71" s="1716"/>
      <c r="Q71" s="1716"/>
      <c r="R71" s="1716"/>
      <c r="S71" s="1716"/>
      <c r="T71" s="1716"/>
      <c r="U71" s="1716"/>
      <c r="V71" s="1716"/>
      <c r="W71" s="1716"/>
      <c r="X71" s="1716"/>
      <c r="Y71" s="1716"/>
      <c r="Z71" s="1716"/>
      <c r="AA71" s="1716"/>
      <c r="AB71" s="1716"/>
      <c r="AC71" s="1716"/>
      <c r="AD71" s="1716"/>
      <c r="AE71" s="1716"/>
      <c r="AF71" s="1716"/>
      <c r="AG71" s="1716"/>
      <c r="AH71" s="1716"/>
      <c r="AI71" s="1716"/>
      <c r="AJ71" s="1716"/>
      <c r="AK71" s="1716"/>
      <c r="AL71" s="1716"/>
      <c r="AM71" s="1716"/>
      <c r="AN71" s="1718">
        <v>1</v>
      </c>
      <c r="AO71" s="1716"/>
      <c r="AP71" s="1716"/>
      <c r="AQ71" s="1718">
        <v>1</v>
      </c>
      <c r="AR71" s="1716"/>
      <c r="AS71" s="1716"/>
      <c r="AT71" s="1718">
        <v>1</v>
      </c>
      <c r="AU71" s="1716"/>
      <c r="AV71" s="1716"/>
      <c r="AW71" s="1718">
        <v>1</v>
      </c>
      <c r="AX71" s="1716"/>
      <c r="AY71" s="1716"/>
      <c r="AZ71" s="1716"/>
      <c r="BA71" s="1716"/>
      <c r="BB71" s="1716"/>
      <c r="BC71" s="1716"/>
      <c r="BX71" s="6">
        <v>1</v>
      </c>
    </row>
    <row r="72" spans="4:76" ht="33" customHeight="1">
      <c r="D72" s="1717"/>
      <c r="E72" s="1716"/>
      <c r="F72" s="1716"/>
      <c r="G72" s="1717"/>
      <c r="H72" s="1716"/>
      <c r="I72" s="1716"/>
      <c r="J72" s="1716"/>
      <c r="K72" s="1716"/>
      <c r="L72" s="1716"/>
      <c r="M72" s="1716"/>
      <c r="N72" s="1716"/>
      <c r="O72" s="1716"/>
      <c r="P72" s="1716"/>
      <c r="Q72" s="1716"/>
      <c r="R72" s="1716"/>
      <c r="S72" s="1716"/>
      <c r="T72" s="1716"/>
      <c r="U72" s="1716"/>
      <c r="V72" s="1716"/>
      <c r="W72" s="1716"/>
      <c r="X72" s="1716"/>
      <c r="Y72" s="1716"/>
      <c r="Z72" s="1716"/>
      <c r="AA72" s="1716"/>
      <c r="AB72" s="1716"/>
      <c r="AC72" s="1716"/>
      <c r="AD72" s="1716"/>
      <c r="AE72" s="1716"/>
      <c r="AF72" s="1716"/>
      <c r="AG72" s="1716"/>
      <c r="AH72" s="1716"/>
      <c r="AI72" s="1716"/>
      <c r="AJ72" s="1716"/>
      <c r="AK72" s="1716"/>
      <c r="AL72" s="1716"/>
      <c r="AM72" s="1716"/>
      <c r="AN72" s="2107" t="s">
        <v>1166</v>
      </c>
      <c r="AO72" s="2107"/>
      <c r="AP72" s="1716"/>
      <c r="AQ72" s="2137" t="s">
        <v>1167</v>
      </c>
      <c r="AR72" s="2137"/>
      <c r="AS72" s="1716"/>
      <c r="AT72" s="2103" t="s">
        <v>1168</v>
      </c>
      <c r="AU72" s="2103"/>
      <c r="AV72" s="1716"/>
      <c r="AW72" s="2103" t="s">
        <v>1169</v>
      </c>
      <c r="AX72" s="2103"/>
      <c r="AY72" s="1716"/>
      <c r="AZ72" s="1716"/>
      <c r="BA72" s="1716"/>
      <c r="BB72" s="1716"/>
      <c r="BC72" s="1716"/>
      <c r="BX72" s="6">
        <v>1</v>
      </c>
    </row>
    <row r="73" spans="4:76" ht="15.75" thickBot="1">
      <c r="D73" s="1717"/>
      <c r="E73" s="1716"/>
      <c r="F73" s="1716"/>
      <c r="G73" s="1717"/>
      <c r="H73" s="1716"/>
      <c r="I73" s="1716"/>
      <c r="J73" s="1716"/>
      <c r="K73" s="1716"/>
      <c r="L73" s="1716"/>
      <c r="M73" s="1716"/>
      <c r="N73" s="1716"/>
      <c r="O73" s="1716"/>
      <c r="P73" s="1716"/>
      <c r="Q73" s="1716"/>
      <c r="R73" s="1716"/>
      <c r="S73" s="1716"/>
      <c r="T73" s="1716"/>
      <c r="U73" s="1716"/>
      <c r="V73" s="1716"/>
      <c r="W73" s="1716"/>
      <c r="X73" s="1716"/>
      <c r="Y73" s="1716"/>
      <c r="Z73" s="1716"/>
      <c r="AA73" s="1716"/>
      <c r="AB73" s="1716"/>
      <c r="AC73" s="1716"/>
      <c r="AD73" s="1716"/>
      <c r="AE73" s="1716"/>
      <c r="AF73" s="1716"/>
      <c r="AG73" s="1716"/>
      <c r="AH73" s="1716"/>
      <c r="AI73" s="1716"/>
      <c r="AJ73" s="1716"/>
      <c r="AK73" s="1716"/>
      <c r="AL73" s="1716"/>
      <c r="AM73" s="1716"/>
      <c r="AN73" s="1718">
        <v>1</v>
      </c>
      <c r="AO73" s="1716"/>
      <c r="AP73" s="1716"/>
      <c r="AQ73" s="1718">
        <v>1</v>
      </c>
      <c r="AR73" s="1716"/>
      <c r="AS73" s="1716"/>
      <c r="AT73" s="1718">
        <v>1</v>
      </c>
      <c r="AU73" s="1716"/>
      <c r="AV73" s="1716"/>
      <c r="AW73" s="1718">
        <v>1</v>
      </c>
      <c r="AX73" s="1716"/>
      <c r="AY73" s="1716"/>
      <c r="AZ73" s="1716"/>
      <c r="BA73" s="1716"/>
      <c r="BB73" s="1716"/>
      <c r="BC73" s="1716"/>
      <c r="BX73" s="6">
        <v>1</v>
      </c>
    </row>
    <row r="74" spans="4:76" ht="33" customHeight="1">
      <c r="D74" s="1717"/>
      <c r="E74" s="1716"/>
      <c r="F74" s="1716"/>
      <c r="G74" s="1717"/>
      <c r="H74" s="1716"/>
      <c r="I74" s="1716"/>
      <c r="J74" s="1716"/>
      <c r="K74" s="1716"/>
      <c r="L74" s="1716"/>
      <c r="M74" s="1716"/>
      <c r="N74" s="1716"/>
      <c r="O74" s="1716"/>
      <c r="P74" s="1716"/>
      <c r="Q74" s="1716"/>
      <c r="R74" s="1716"/>
      <c r="S74" s="1716"/>
      <c r="T74" s="1716"/>
      <c r="U74" s="1716"/>
      <c r="V74" s="1716"/>
      <c r="W74" s="1716"/>
      <c r="X74" s="1716"/>
      <c r="Y74" s="1716"/>
      <c r="Z74" s="1716"/>
      <c r="AA74" s="1716"/>
      <c r="AB74" s="1716"/>
      <c r="AC74" s="1716"/>
      <c r="AD74" s="1716"/>
      <c r="AE74" s="1716"/>
      <c r="AF74" s="1716"/>
      <c r="AG74" s="1716"/>
      <c r="AH74" s="1716"/>
      <c r="AI74" s="1716"/>
      <c r="AJ74" s="1716"/>
      <c r="AK74" s="1716"/>
      <c r="AL74" s="1716"/>
      <c r="AM74" s="1716"/>
      <c r="AN74" s="2102" t="s">
        <v>1135</v>
      </c>
      <c r="AO74" s="2102"/>
      <c r="AP74" s="1716"/>
      <c r="AQ74" s="2102" t="s">
        <v>1136</v>
      </c>
      <c r="AR74" s="2102"/>
      <c r="AS74" s="1716"/>
      <c r="AT74" s="2103" t="s">
        <v>1173</v>
      </c>
      <c r="AU74" s="2103"/>
      <c r="AV74" s="1716"/>
      <c r="AW74" s="2103" t="s">
        <v>1174</v>
      </c>
      <c r="AX74" s="2103"/>
      <c r="AY74" s="1716"/>
      <c r="AZ74" s="1716"/>
      <c r="BA74" s="1716"/>
      <c r="BB74" s="1716"/>
      <c r="BC74" s="1716"/>
      <c r="BX74" s="6">
        <v>1</v>
      </c>
    </row>
    <row r="75" spans="4:76" ht="15.75" thickBot="1">
      <c r="D75" s="1717"/>
      <c r="E75" s="1716"/>
      <c r="F75" s="1716"/>
      <c r="G75" s="1717"/>
      <c r="H75" s="1716"/>
      <c r="I75" s="1716"/>
      <c r="J75" s="1716"/>
      <c r="K75" s="1716"/>
      <c r="L75" s="1716"/>
      <c r="M75" s="1716"/>
      <c r="N75" s="1716"/>
      <c r="O75" s="1716"/>
      <c r="P75" s="1716"/>
      <c r="Q75" s="1716"/>
      <c r="R75" s="1716"/>
      <c r="S75" s="1716"/>
      <c r="T75" s="1716"/>
      <c r="U75" s="1716"/>
      <c r="V75" s="1716"/>
      <c r="W75" s="1716"/>
      <c r="X75" s="1716"/>
      <c r="Y75" s="1716"/>
      <c r="Z75" s="1716"/>
      <c r="AA75" s="1716"/>
      <c r="AB75" s="1716"/>
      <c r="AC75" s="1716"/>
      <c r="AD75" s="1716"/>
      <c r="AE75" s="1716"/>
      <c r="AF75" s="1716"/>
      <c r="AG75" s="1716"/>
      <c r="AH75" s="1716"/>
      <c r="AI75" s="1716"/>
      <c r="AJ75" s="1716"/>
      <c r="AK75" s="1716"/>
      <c r="AL75" s="1716"/>
      <c r="AM75" s="1716"/>
      <c r="AN75" s="1718">
        <v>1</v>
      </c>
      <c r="AO75" s="1716"/>
      <c r="AP75" s="1716"/>
      <c r="AQ75" s="1718">
        <v>1</v>
      </c>
      <c r="AR75" s="1716"/>
      <c r="AS75" s="1716"/>
      <c r="AT75" s="1718">
        <v>1</v>
      </c>
      <c r="AU75" s="1716"/>
      <c r="AV75" s="1716"/>
      <c r="AW75" s="1718">
        <v>1</v>
      </c>
      <c r="AX75" s="1716"/>
      <c r="AY75" s="1716"/>
      <c r="AZ75" s="1716"/>
      <c r="BA75" s="1716"/>
      <c r="BB75" s="1716"/>
      <c r="BC75" s="1716"/>
      <c r="BX75" s="6">
        <v>1</v>
      </c>
    </row>
    <row r="76" spans="4:76" ht="33" customHeight="1">
      <c r="D76" s="1717"/>
      <c r="E76" s="1716"/>
      <c r="F76" s="1716"/>
      <c r="G76" s="1717"/>
      <c r="H76" s="1716"/>
      <c r="I76" s="1716"/>
      <c r="J76" s="1716"/>
      <c r="K76" s="1716"/>
      <c r="L76" s="1716"/>
      <c r="M76" s="1716"/>
      <c r="N76" s="1716"/>
      <c r="O76" s="1716"/>
      <c r="P76" s="1716"/>
      <c r="Q76" s="1716"/>
      <c r="R76" s="1716"/>
      <c r="S76" s="1716"/>
      <c r="T76" s="1716"/>
      <c r="U76" s="1716"/>
      <c r="V76" s="1716"/>
      <c r="W76" s="1716"/>
      <c r="X76" s="1716"/>
      <c r="Y76" s="1716"/>
      <c r="Z76" s="1716"/>
      <c r="AA76" s="1716"/>
      <c r="AB76" s="1716"/>
      <c r="AC76" s="1716"/>
      <c r="AD76" s="1716"/>
      <c r="AE76" s="1716"/>
      <c r="AF76" s="1716"/>
      <c r="AG76" s="1716"/>
      <c r="AH76" s="1716"/>
      <c r="AI76" s="1716"/>
      <c r="AJ76" s="1716"/>
      <c r="AK76" s="1716"/>
      <c r="AL76" s="1716"/>
      <c r="AM76" s="1716"/>
      <c r="AN76" s="2102" t="s">
        <v>1139</v>
      </c>
      <c r="AO76" s="2102"/>
      <c r="AP76" s="1716"/>
      <c r="AQ76" s="2102" t="s">
        <v>1140</v>
      </c>
      <c r="AR76" s="2102"/>
      <c r="AS76" s="1716"/>
      <c r="AT76" s="2103" t="s">
        <v>1178</v>
      </c>
      <c r="AU76" s="2103"/>
      <c r="AV76" s="1716"/>
      <c r="AW76" s="2103" t="s">
        <v>1179</v>
      </c>
      <c r="AX76" s="2103"/>
      <c r="AY76" s="1716"/>
      <c r="AZ76" s="1716"/>
      <c r="BA76" s="1716"/>
      <c r="BB76" s="1716"/>
      <c r="BC76" s="1716"/>
      <c r="BX76" s="6">
        <v>1</v>
      </c>
    </row>
    <row r="77" spans="4:76" ht="15.75" thickBot="1">
      <c r="D77" s="1717"/>
      <c r="E77" s="1716"/>
      <c r="F77" s="1716"/>
      <c r="G77" s="1717"/>
      <c r="H77" s="1716"/>
      <c r="I77" s="1716"/>
      <c r="J77" s="1716"/>
      <c r="K77" s="1716"/>
      <c r="L77" s="1716"/>
      <c r="M77" s="1716"/>
      <c r="N77" s="1716"/>
      <c r="O77" s="1716"/>
      <c r="P77" s="1716"/>
      <c r="Q77" s="1716"/>
      <c r="R77" s="1716"/>
      <c r="S77" s="1716"/>
      <c r="T77" s="1716"/>
      <c r="U77" s="1716"/>
      <c r="V77" s="1716"/>
      <c r="W77" s="1716"/>
      <c r="X77" s="1716"/>
      <c r="Y77" s="1716"/>
      <c r="Z77" s="1716"/>
      <c r="AA77" s="1716"/>
      <c r="AB77" s="1716"/>
      <c r="AC77" s="1716"/>
      <c r="AD77" s="1716"/>
      <c r="AE77" s="1716"/>
      <c r="AF77" s="1716"/>
      <c r="AG77" s="1716"/>
      <c r="AH77" s="1716"/>
      <c r="AI77" s="1716"/>
      <c r="AJ77" s="1716"/>
      <c r="AK77" s="1716"/>
      <c r="AL77" s="1716"/>
      <c r="AM77" s="1716"/>
      <c r="AN77" s="1716"/>
      <c r="AO77" s="1716"/>
      <c r="AP77" s="1716"/>
      <c r="AQ77" s="1716"/>
      <c r="AR77" s="1716"/>
      <c r="AS77" s="1716"/>
      <c r="AT77" s="1716"/>
      <c r="AU77" s="1716"/>
      <c r="AV77" s="1716"/>
      <c r="AW77" s="1716"/>
      <c r="AX77" s="1716"/>
      <c r="AY77" s="1716"/>
      <c r="AZ77" s="1716"/>
      <c r="BA77" s="1716"/>
      <c r="BB77" s="1716"/>
      <c r="BC77" s="1716"/>
      <c r="BX77" s="6">
        <v>1</v>
      </c>
    </row>
    <row r="78" spans="4:76" ht="33" customHeight="1">
      <c r="D78" s="1717"/>
      <c r="E78" s="1716"/>
      <c r="F78" s="1716"/>
      <c r="G78" s="1717"/>
      <c r="H78" s="1716"/>
      <c r="I78" s="1716"/>
      <c r="J78" s="1716"/>
      <c r="K78" s="1716"/>
      <c r="L78" s="1716"/>
      <c r="M78" s="1716"/>
      <c r="N78" s="1716"/>
      <c r="O78" s="1716"/>
      <c r="P78" s="1716"/>
      <c r="Q78" s="1716"/>
      <c r="R78" s="1716"/>
      <c r="S78" s="1716"/>
      <c r="T78" s="1716"/>
      <c r="U78" s="1716"/>
      <c r="V78" s="1716"/>
      <c r="W78" s="1716"/>
      <c r="X78" s="1716"/>
      <c r="Y78" s="1716"/>
      <c r="Z78" s="1716"/>
      <c r="AA78" s="1716"/>
      <c r="AB78" s="1716"/>
      <c r="AC78" s="1716"/>
      <c r="AD78" s="1716"/>
      <c r="AE78" s="1716"/>
      <c r="AF78" s="1716"/>
      <c r="AG78" s="1716"/>
      <c r="AH78" s="1716"/>
      <c r="AI78" s="1716"/>
      <c r="AJ78" s="1716"/>
      <c r="AK78" s="1716"/>
      <c r="AL78" s="1716"/>
      <c r="AM78" s="1716"/>
      <c r="AN78" s="2102" t="s">
        <v>1185</v>
      </c>
      <c r="AO78" s="2102"/>
      <c r="AP78" s="1716"/>
      <c r="AQ78" s="2102" t="s">
        <v>1186</v>
      </c>
      <c r="AR78" s="2102"/>
      <c r="AS78" s="1716"/>
      <c r="AT78" s="2103" t="s">
        <v>1187</v>
      </c>
      <c r="AU78" s="2103"/>
      <c r="AV78" s="1716"/>
      <c r="AW78" s="2103" t="s">
        <v>1188</v>
      </c>
      <c r="AX78" s="2103"/>
      <c r="AY78" s="1716"/>
      <c r="AZ78" s="1716"/>
      <c r="BA78" s="1716"/>
      <c r="BB78" s="1716"/>
      <c r="BC78" s="1716"/>
      <c r="BX78" s="6">
        <v>1</v>
      </c>
    </row>
    <row r="79" spans="4:76" ht="15.75" thickBot="1">
      <c r="D79" s="1717"/>
      <c r="E79" s="1716"/>
      <c r="F79" s="1716"/>
      <c r="G79" s="1717"/>
      <c r="H79" s="1716"/>
      <c r="I79" s="1716"/>
      <c r="J79" s="1716"/>
      <c r="K79" s="1716"/>
      <c r="L79" s="1716"/>
      <c r="M79" s="1716"/>
      <c r="N79" s="1716"/>
      <c r="O79" s="1716"/>
      <c r="P79" s="1716"/>
      <c r="Q79" s="1716"/>
      <c r="R79" s="1716"/>
      <c r="S79" s="1716"/>
      <c r="T79" s="1716"/>
      <c r="U79" s="1716"/>
      <c r="V79" s="1716"/>
      <c r="W79" s="1716"/>
      <c r="X79" s="1716"/>
      <c r="Y79" s="1716"/>
      <c r="Z79" s="1716"/>
      <c r="AA79" s="1716"/>
      <c r="AB79" s="1716"/>
      <c r="AC79" s="1716"/>
      <c r="AD79" s="1716"/>
      <c r="AE79" s="1716"/>
      <c r="AF79" s="1716"/>
      <c r="AG79" s="1716"/>
      <c r="AH79" s="1716"/>
      <c r="AI79" s="1716"/>
      <c r="AJ79" s="1716"/>
      <c r="AK79" s="1716"/>
      <c r="AL79" s="1716"/>
      <c r="AM79" s="1716"/>
      <c r="AN79" s="1716"/>
      <c r="AO79" s="1716"/>
      <c r="AP79" s="1716"/>
      <c r="AQ79" s="1716"/>
      <c r="AR79" s="1716"/>
      <c r="AS79" s="1716"/>
      <c r="AT79" s="1716"/>
      <c r="AU79" s="1716"/>
      <c r="AV79" s="1716"/>
      <c r="AW79" s="1716"/>
      <c r="AX79" s="1716"/>
      <c r="AY79" s="1716"/>
      <c r="AZ79" s="1716"/>
      <c r="BA79" s="1716"/>
      <c r="BB79" s="1716"/>
      <c r="BC79" s="1716"/>
      <c r="BX79" s="6">
        <v>1</v>
      </c>
    </row>
    <row r="80" spans="4:76" ht="33" customHeight="1">
      <c r="D80" s="1717"/>
      <c r="E80" s="1716"/>
      <c r="F80" s="1716"/>
      <c r="G80" s="1717"/>
      <c r="H80" s="1716"/>
      <c r="I80" s="1716"/>
      <c r="J80" s="1716"/>
      <c r="K80" s="1716"/>
      <c r="L80" s="1716"/>
      <c r="M80" s="1716"/>
      <c r="N80" s="1716"/>
      <c r="O80" s="1716"/>
      <c r="P80" s="1716"/>
      <c r="Q80" s="1716"/>
      <c r="R80" s="1716"/>
      <c r="S80" s="1716"/>
      <c r="T80" s="1716"/>
      <c r="U80" s="1716"/>
      <c r="V80" s="1716"/>
      <c r="W80" s="1716"/>
      <c r="X80" s="1716"/>
      <c r="Y80" s="1716"/>
      <c r="Z80" s="1716"/>
      <c r="AA80" s="1716"/>
      <c r="AB80" s="1716"/>
      <c r="AC80" s="1716"/>
      <c r="AD80" s="1716"/>
      <c r="AE80" s="1716"/>
      <c r="AF80" s="1716"/>
      <c r="AG80" s="1716"/>
      <c r="AH80" s="1716"/>
      <c r="AI80" s="1716"/>
      <c r="AJ80" s="1716"/>
      <c r="AK80" s="1716"/>
      <c r="AL80" s="1716"/>
      <c r="AM80" s="1716"/>
      <c r="AN80" s="2102" t="s">
        <v>1190</v>
      </c>
      <c r="AO80" s="2102"/>
      <c r="AP80" s="1716"/>
      <c r="AQ80" s="2102" t="s">
        <v>1191</v>
      </c>
      <c r="AR80" s="2102"/>
      <c r="AS80" s="1716"/>
      <c r="AT80" s="2103" t="s">
        <v>1192</v>
      </c>
      <c r="AU80" s="2103"/>
      <c r="AV80" s="1716"/>
      <c r="AW80" s="2103" t="s">
        <v>1193</v>
      </c>
      <c r="AX80" s="2103"/>
      <c r="AY80" s="1716"/>
      <c r="AZ80" s="1716"/>
      <c r="BA80" s="1716"/>
      <c r="BB80" s="1716"/>
      <c r="BC80" s="1716"/>
      <c r="BX80" s="6">
        <v>1</v>
      </c>
    </row>
    <row r="81" spans="4:76" ht="15.75" thickBot="1">
      <c r="D81" s="1717"/>
      <c r="E81" s="1716"/>
      <c r="F81" s="1716"/>
      <c r="G81" s="1717"/>
      <c r="H81" s="1716"/>
      <c r="I81" s="1716"/>
      <c r="J81" s="1716"/>
      <c r="K81" s="1716"/>
      <c r="L81" s="1716"/>
      <c r="M81" s="1716"/>
      <c r="N81" s="1716"/>
      <c r="O81" s="1716"/>
      <c r="P81" s="1716"/>
      <c r="Q81" s="1716"/>
      <c r="R81" s="1716"/>
      <c r="S81" s="1716"/>
      <c r="T81" s="1716"/>
      <c r="U81" s="1716"/>
      <c r="V81" s="1716"/>
      <c r="W81" s="1716"/>
      <c r="X81" s="1716"/>
      <c r="Y81" s="1716"/>
      <c r="Z81" s="1716"/>
      <c r="AA81" s="1716"/>
      <c r="AB81" s="1716"/>
      <c r="AC81" s="1716"/>
      <c r="AD81" s="1716"/>
      <c r="AE81" s="1716"/>
      <c r="AF81" s="1716"/>
      <c r="AG81" s="1716"/>
      <c r="AH81" s="1716"/>
      <c r="AI81" s="1716"/>
      <c r="AJ81" s="1716"/>
      <c r="AK81" s="1716"/>
      <c r="AL81" s="1716"/>
      <c r="AM81" s="1716"/>
      <c r="AN81" s="1716"/>
      <c r="AO81" s="1716"/>
      <c r="AP81" s="1716"/>
      <c r="AQ81" s="1716"/>
      <c r="AR81" s="1716"/>
      <c r="AS81" s="1716"/>
      <c r="AT81" s="1716"/>
      <c r="AU81" s="1716"/>
      <c r="AV81" s="1716"/>
      <c r="AW81" s="1716"/>
      <c r="AX81" s="1716"/>
      <c r="AY81" s="1716"/>
      <c r="AZ81" s="1716"/>
      <c r="BA81" s="1716"/>
      <c r="BB81" s="1716"/>
      <c r="BC81" s="1716"/>
      <c r="BX81" s="6">
        <v>1</v>
      </c>
    </row>
    <row r="82" spans="4:76" ht="33" customHeight="1">
      <c r="D82" s="1717"/>
      <c r="E82" s="1716"/>
      <c r="F82" s="1716"/>
      <c r="G82" s="1717"/>
      <c r="H82" s="1716"/>
      <c r="I82" s="1716"/>
      <c r="J82" s="1716"/>
      <c r="K82" s="1716"/>
      <c r="L82" s="1716"/>
      <c r="M82" s="1716"/>
      <c r="N82" s="1716"/>
      <c r="O82" s="1716"/>
      <c r="P82" s="1716"/>
      <c r="Q82" s="1716"/>
      <c r="R82" s="1716"/>
      <c r="S82" s="1716"/>
      <c r="T82" s="1716"/>
      <c r="U82" s="1716"/>
      <c r="V82" s="1716"/>
      <c r="W82" s="1716"/>
      <c r="X82" s="1716"/>
      <c r="Y82" s="1716"/>
      <c r="Z82" s="1716"/>
      <c r="AA82" s="1716"/>
      <c r="AB82" s="1716"/>
      <c r="AC82" s="1716"/>
      <c r="AD82" s="1716"/>
      <c r="AE82" s="1716"/>
      <c r="AF82" s="1716"/>
      <c r="AG82" s="1716"/>
      <c r="AH82" s="1716"/>
      <c r="AI82" s="1716"/>
      <c r="AJ82" s="1716"/>
      <c r="AK82" s="1716"/>
      <c r="AL82" s="1716"/>
      <c r="AM82" s="1716"/>
      <c r="AN82" s="2102" t="s">
        <v>1194</v>
      </c>
      <c r="AO82" s="2102"/>
      <c r="AP82" s="1716"/>
      <c r="AQ82" s="2102" t="s">
        <v>1195</v>
      </c>
      <c r="AR82" s="2102"/>
      <c r="AS82" s="1716"/>
      <c r="AT82" s="2103" t="s">
        <v>1196</v>
      </c>
      <c r="AU82" s="2103"/>
      <c r="AV82" s="1716"/>
      <c r="AW82" s="2103" t="s">
        <v>1197</v>
      </c>
      <c r="AX82" s="2103"/>
      <c r="AY82" s="1716"/>
      <c r="AZ82" s="1716"/>
      <c r="BA82" s="1716"/>
      <c r="BB82" s="1716"/>
      <c r="BC82" s="1716"/>
      <c r="BX82" s="6">
        <v>1</v>
      </c>
    </row>
    <row r="83" spans="4:76" ht="15.75" thickBot="1">
      <c r="D83" s="1716"/>
      <c r="E83" s="1716"/>
      <c r="F83" s="1716"/>
      <c r="G83" s="1716"/>
      <c r="H83" s="1716"/>
      <c r="I83" s="1716"/>
      <c r="J83" s="1716"/>
      <c r="K83" s="1716"/>
      <c r="L83" s="1716"/>
      <c r="M83" s="1716"/>
      <c r="N83" s="1716"/>
      <c r="O83" s="1716"/>
      <c r="P83" s="1716"/>
      <c r="Q83" s="1716"/>
      <c r="R83" s="1716"/>
      <c r="S83" s="1716"/>
      <c r="T83" s="1716"/>
      <c r="U83" s="1716"/>
      <c r="V83" s="1716"/>
      <c r="W83" s="1716"/>
      <c r="X83" s="1716"/>
      <c r="Y83" s="1716"/>
      <c r="Z83" s="1716"/>
      <c r="AA83" s="1716"/>
      <c r="AB83" s="1716"/>
      <c r="AC83" s="1716"/>
      <c r="AD83" s="1716"/>
      <c r="AE83" s="1716"/>
      <c r="AF83" s="1716"/>
      <c r="AG83" s="1716"/>
      <c r="AH83" s="1716"/>
      <c r="AI83" s="1716"/>
      <c r="AJ83" s="1716"/>
      <c r="AK83" s="1716"/>
      <c r="AL83" s="1716"/>
      <c r="AM83" s="1716"/>
      <c r="AN83" s="1716"/>
      <c r="AO83" s="1716"/>
      <c r="AP83" s="1716"/>
      <c r="AQ83" s="1716"/>
      <c r="AR83" s="1716"/>
      <c r="AS83" s="1716"/>
      <c r="AT83" s="1716"/>
      <c r="AU83" s="1716"/>
      <c r="AV83" s="1716"/>
      <c r="AW83" s="1716"/>
      <c r="AX83" s="1716"/>
      <c r="AY83" s="1716"/>
      <c r="AZ83" s="1716"/>
      <c r="BA83" s="1716"/>
      <c r="BB83" s="1716"/>
      <c r="BC83" s="1716"/>
      <c r="BX83" s="6">
        <v>1</v>
      </c>
    </row>
    <row r="84" spans="4:76" ht="33" customHeight="1">
      <c r="D84" s="1716"/>
      <c r="E84" s="1716"/>
      <c r="F84" s="1716"/>
      <c r="G84" s="1716"/>
      <c r="H84" s="1716"/>
      <c r="I84" s="1716"/>
      <c r="J84" s="1716"/>
      <c r="K84" s="1716"/>
      <c r="L84" s="1716"/>
      <c r="M84" s="1716"/>
      <c r="N84" s="1716"/>
      <c r="O84" s="1716"/>
      <c r="P84" s="1716"/>
      <c r="Q84" s="1716"/>
      <c r="R84" s="1716"/>
      <c r="S84" s="1716"/>
      <c r="T84" s="1716"/>
      <c r="U84" s="1716"/>
      <c r="V84" s="1716"/>
      <c r="W84" s="1716"/>
      <c r="X84" s="1716"/>
      <c r="Y84" s="1716"/>
      <c r="Z84" s="1716"/>
      <c r="AA84" s="1716"/>
      <c r="AB84" s="1716"/>
      <c r="AC84" s="1716"/>
      <c r="AD84" s="1716"/>
      <c r="AE84" s="1716"/>
      <c r="AF84" s="1716"/>
      <c r="AG84" s="1716"/>
      <c r="AH84" s="1716"/>
      <c r="AI84" s="1716"/>
      <c r="AJ84" s="1716"/>
      <c r="AK84" s="1716"/>
      <c r="AL84" s="1716"/>
      <c r="AM84" s="1716"/>
      <c r="AN84" s="2102" t="s">
        <v>1199</v>
      </c>
      <c r="AO84" s="2102"/>
      <c r="AP84" s="1716"/>
      <c r="AQ84" s="2102" t="s">
        <v>1200</v>
      </c>
      <c r="AR84" s="2102"/>
      <c r="AS84" s="1716"/>
      <c r="AT84" s="2103" t="s">
        <v>1201</v>
      </c>
      <c r="AU84" s="2103"/>
      <c r="AV84" s="1716"/>
      <c r="AW84" s="2103" t="s">
        <v>1202</v>
      </c>
      <c r="AX84" s="2103"/>
      <c r="AY84" s="1716"/>
      <c r="AZ84" s="1716"/>
      <c r="BA84" s="1716"/>
      <c r="BB84" s="1716"/>
      <c r="BC84" s="1716"/>
      <c r="BX84" s="6">
        <v>1</v>
      </c>
    </row>
    <row r="85" spans="4:76" ht="15.75" thickBot="1">
      <c r="D85" s="1716"/>
      <c r="E85" s="1716"/>
      <c r="F85" s="1716"/>
      <c r="G85" s="1716"/>
      <c r="H85" s="1716"/>
      <c r="I85" s="1716"/>
      <c r="J85" s="1716"/>
      <c r="K85" s="1716"/>
      <c r="L85" s="1716"/>
      <c r="M85" s="1716"/>
      <c r="N85" s="1716"/>
      <c r="O85" s="1716"/>
      <c r="P85" s="1716"/>
      <c r="Q85" s="1716"/>
      <c r="R85" s="1716"/>
      <c r="S85" s="1716"/>
      <c r="T85" s="1716"/>
      <c r="U85" s="1716"/>
      <c r="V85" s="1716"/>
      <c r="W85" s="1716"/>
      <c r="X85" s="1716"/>
      <c r="Y85" s="1716"/>
      <c r="Z85" s="1716"/>
      <c r="AA85" s="1716"/>
      <c r="AB85" s="1716"/>
      <c r="AC85" s="1716"/>
      <c r="AD85" s="1716"/>
      <c r="AE85" s="1716"/>
      <c r="AF85" s="1716"/>
      <c r="AG85" s="1716"/>
      <c r="AH85" s="1716"/>
      <c r="AI85" s="1716"/>
      <c r="AJ85" s="1716"/>
      <c r="AK85" s="1716"/>
      <c r="AL85" s="1716"/>
      <c r="AM85" s="1716"/>
      <c r="AN85" s="1716"/>
      <c r="AO85" s="1716"/>
      <c r="AP85" s="1716"/>
      <c r="AQ85" s="1716"/>
      <c r="AR85" s="1716"/>
      <c r="AS85" s="1716"/>
      <c r="AT85" s="1716"/>
      <c r="AU85" s="1716"/>
      <c r="AV85" s="1716"/>
      <c r="AW85" s="1716"/>
      <c r="AX85" s="1716"/>
      <c r="AY85" s="1716"/>
      <c r="AZ85" s="1716"/>
      <c r="BA85" s="1716"/>
      <c r="BB85" s="1716"/>
      <c r="BC85" s="1716"/>
      <c r="BX85" s="6">
        <v>1</v>
      </c>
    </row>
    <row r="86" spans="4:76" ht="33" customHeight="1">
      <c r="D86" s="1716"/>
      <c r="E86" s="1716"/>
      <c r="F86" s="1716"/>
      <c r="G86" s="1716"/>
      <c r="H86" s="1716"/>
      <c r="I86" s="1716"/>
      <c r="J86" s="1716"/>
      <c r="K86" s="1716"/>
      <c r="L86" s="1716"/>
      <c r="M86" s="1716"/>
      <c r="N86" s="1716"/>
      <c r="O86" s="1716"/>
      <c r="P86" s="1716"/>
      <c r="Q86" s="1716"/>
      <c r="R86" s="1716"/>
      <c r="S86" s="1716"/>
      <c r="T86" s="1716"/>
      <c r="U86" s="1716"/>
      <c r="V86" s="1716"/>
      <c r="W86" s="1716"/>
      <c r="X86" s="1716"/>
      <c r="Y86" s="1716"/>
      <c r="Z86" s="1716"/>
      <c r="AA86" s="1716"/>
      <c r="AB86" s="1716"/>
      <c r="AC86" s="1716"/>
      <c r="AD86" s="1716"/>
      <c r="AE86" s="1716"/>
      <c r="AF86" s="1716"/>
      <c r="AG86" s="1716"/>
      <c r="AH86" s="1716"/>
      <c r="AI86" s="1716"/>
      <c r="AJ86" s="1716"/>
      <c r="AK86" s="1716"/>
      <c r="AL86" s="1716"/>
      <c r="AM86" s="1716"/>
      <c r="AN86" s="2107" t="s">
        <v>1204</v>
      </c>
      <c r="AO86" s="2107"/>
      <c r="AP86" s="1716"/>
      <c r="AQ86" s="2137" t="s">
        <v>1205</v>
      </c>
      <c r="AR86" s="2137"/>
      <c r="AS86" s="1716"/>
      <c r="AT86" s="2103" t="s">
        <v>1206</v>
      </c>
      <c r="AU86" s="2103"/>
      <c r="AV86" s="1716"/>
      <c r="AW86" s="2103" t="s">
        <v>1207</v>
      </c>
      <c r="AX86" s="2103"/>
      <c r="AY86" s="1716"/>
      <c r="AZ86" s="1716"/>
      <c r="BA86" s="1716"/>
      <c r="BB86" s="1716"/>
      <c r="BC86" s="1716"/>
      <c r="BX86" s="6">
        <v>1</v>
      </c>
    </row>
    <row r="87" spans="4:76" ht="15.75" thickBot="1">
      <c r="D87" s="1716"/>
      <c r="E87" s="1716"/>
      <c r="F87" s="1716"/>
      <c r="G87" s="1716"/>
      <c r="H87" s="1716"/>
      <c r="I87" s="1716"/>
      <c r="J87" s="1716"/>
      <c r="K87" s="1716"/>
      <c r="L87" s="1716"/>
      <c r="M87" s="1716"/>
      <c r="N87" s="1716"/>
      <c r="O87" s="1716"/>
      <c r="P87" s="1716"/>
      <c r="Q87" s="1716"/>
      <c r="R87" s="1716"/>
      <c r="S87" s="1716"/>
      <c r="T87" s="1716"/>
      <c r="U87" s="1716"/>
      <c r="V87" s="1716"/>
      <c r="W87" s="1716"/>
      <c r="X87" s="1716"/>
      <c r="Y87" s="1716"/>
      <c r="Z87" s="1716"/>
      <c r="AA87" s="1716"/>
      <c r="AB87" s="1716"/>
      <c r="AC87" s="1716"/>
      <c r="AD87" s="1716"/>
      <c r="AE87" s="1716"/>
      <c r="AF87" s="1716"/>
      <c r="AG87" s="1716"/>
      <c r="AH87" s="1716"/>
      <c r="AI87" s="1716"/>
      <c r="AJ87" s="1716"/>
      <c r="AK87" s="1716"/>
      <c r="AL87" s="1716"/>
      <c r="AM87" s="1716"/>
      <c r="AN87" s="1716"/>
      <c r="AO87" s="1716"/>
      <c r="AP87" s="1716"/>
      <c r="AQ87" s="1716"/>
      <c r="AR87" s="1716"/>
      <c r="AS87" s="1716"/>
      <c r="AT87" s="1716"/>
      <c r="AU87" s="1716"/>
      <c r="AV87" s="1716"/>
      <c r="AW87" s="1716"/>
      <c r="AX87" s="1716"/>
      <c r="AY87" s="1716"/>
      <c r="AZ87" s="1716"/>
      <c r="BA87" s="1716"/>
      <c r="BB87" s="1716"/>
      <c r="BC87" s="1716"/>
      <c r="BX87" s="6">
        <v>1</v>
      </c>
    </row>
    <row r="88" spans="4:76" ht="33" customHeight="1">
      <c r="D88" s="1716"/>
      <c r="E88" s="1716"/>
      <c r="F88" s="1716"/>
      <c r="G88" s="1716"/>
      <c r="H88" s="1716"/>
      <c r="I88" s="1716"/>
      <c r="J88" s="1716"/>
      <c r="K88" s="1716"/>
      <c r="L88" s="1716"/>
      <c r="M88" s="1716"/>
      <c r="N88" s="1716"/>
      <c r="O88" s="1716"/>
      <c r="P88" s="1716"/>
      <c r="Q88" s="1716"/>
      <c r="R88" s="1716"/>
      <c r="S88" s="1716"/>
      <c r="T88" s="1716"/>
      <c r="U88" s="1716"/>
      <c r="V88" s="1716"/>
      <c r="W88" s="1716"/>
      <c r="X88" s="1716"/>
      <c r="Y88" s="1716"/>
      <c r="Z88" s="1716"/>
      <c r="AA88" s="1716"/>
      <c r="AB88" s="1716"/>
      <c r="AC88" s="1716"/>
      <c r="AD88" s="1716"/>
      <c r="AE88" s="1716"/>
      <c r="AF88" s="1716"/>
      <c r="AG88" s="1716"/>
      <c r="AH88" s="1716"/>
      <c r="AI88" s="1716"/>
      <c r="AJ88" s="1716"/>
      <c r="AK88" s="1716"/>
      <c r="AL88" s="1716"/>
      <c r="AM88" s="1716"/>
      <c r="AN88" s="2137" t="s">
        <v>1211</v>
      </c>
      <c r="AO88" s="2137"/>
      <c r="AP88" s="1716"/>
      <c r="AQ88" s="2102" t="s">
        <v>1212</v>
      </c>
      <c r="AR88" s="2102"/>
      <c r="AS88" s="1716"/>
      <c r="AT88" s="2103" t="s">
        <v>1213</v>
      </c>
      <c r="AU88" s="2103"/>
      <c r="AV88" s="1716"/>
      <c r="AW88" s="2103" t="s">
        <v>1214</v>
      </c>
      <c r="AX88" s="2103"/>
      <c r="AY88" s="1716"/>
      <c r="AZ88" s="1716"/>
      <c r="BA88" s="1716"/>
      <c r="BB88" s="1716"/>
      <c r="BC88" s="1716"/>
      <c r="BX88" s="6">
        <v>1</v>
      </c>
    </row>
    <row r="89" spans="4:76" ht="15.75" thickBot="1">
      <c r="D89" s="1716"/>
      <c r="E89" s="1716"/>
      <c r="F89" s="1716"/>
      <c r="G89" s="1716"/>
      <c r="H89" s="1716"/>
      <c r="I89" s="1716"/>
      <c r="J89" s="1716"/>
      <c r="K89" s="1716"/>
      <c r="L89" s="1716"/>
      <c r="M89" s="1716"/>
      <c r="N89" s="1716"/>
      <c r="O89" s="1716"/>
      <c r="P89" s="1716"/>
      <c r="Q89" s="1716"/>
      <c r="R89" s="1716"/>
      <c r="S89" s="1716"/>
      <c r="T89" s="1716"/>
      <c r="U89" s="1716"/>
      <c r="V89" s="1716"/>
      <c r="W89" s="1716"/>
      <c r="X89" s="1716"/>
      <c r="Y89" s="1716"/>
      <c r="Z89" s="1716"/>
      <c r="AA89" s="1716"/>
      <c r="AB89" s="1716"/>
      <c r="AC89" s="1716"/>
      <c r="AD89" s="1716"/>
      <c r="AE89" s="1716"/>
      <c r="AF89" s="1716"/>
      <c r="AG89" s="1716"/>
      <c r="AH89" s="1716"/>
      <c r="AI89" s="1716"/>
      <c r="AJ89" s="1716"/>
      <c r="AK89" s="1716"/>
      <c r="AL89" s="1716"/>
      <c r="AM89" s="1716"/>
      <c r="AN89" s="1716"/>
      <c r="AO89" s="1716"/>
      <c r="AP89" s="1716"/>
      <c r="AQ89" s="1716"/>
      <c r="AR89" s="1716"/>
      <c r="AS89" s="1716"/>
      <c r="AT89" s="1716"/>
      <c r="AU89" s="1716"/>
      <c r="AV89" s="1716"/>
      <c r="AW89" s="1716"/>
      <c r="AX89" s="1716"/>
      <c r="AY89" s="1716"/>
      <c r="AZ89" s="1716"/>
      <c r="BA89" s="1716"/>
      <c r="BB89" s="1716"/>
      <c r="BC89" s="1716"/>
      <c r="BX89" s="6">
        <v>1</v>
      </c>
    </row>
    <row r="90" spans="4:76" ht="33" customHeight="1">
      <c r="D90" s="1716"/>
      <c r="E90" s="1716"/>
      <c r="F90" s="1716"/>
      <c r="G90" s="1716"/>
      <c r="H90" s="1716"/>
      <c r="I90" s="1716"/>
      <c r="J90" s="1716"/>
      <c r="K90" s="1716"/>
      <c r="L90" s="1716"/>
      <c r="M90" s="1716"/>
      <c r="N90" s="1716"/>
      <c r="O90" s="1716"/>
      <c r="P90" s="1716"/>
      <c r="Q90" s="1716"/>
      <c r="R90" s="1716"/>
      <c r="S90" s="1716"/>
      <c r="T90" s="1716"/>
      <c r="U90" s="1716"/>
      <c r="V90" s="1716"/>
      <c r="W90" s="1716"/>
      <c r="X90" s="1716"/>
      <c r="Y90" s="1716"/>
      <c r="Z90" s="1716"/>
      <c r="AA90" s="1716"/>
      <c r="AB90" s="1716"/>
      <c r="AC90" s="1716"/>
      <c r="AD90" s="1716"/>
      <c r="AE90" s="1716"/>
      <c r="AF90" s="1716"/>
      <c r="AG90" s="1716"/>
      <c r="AH90" s="1716"/>
      <c r="AI90" s="1716"/>
      <c r="AJ90" s="1716"/>
      <c r="AK90" s="1716"/>
      <c r="AL90" s="1716"/>
      <c r="AM90" s="1716"/>
      <c r="AN90" s="2137" t="s">
        <v>1218</v>
      </c>
      <c r="AO90" s="2137"/>
      <c r="AP90" s="1716"/>
      <c r="AQ90" s="2102" t="s">
        <v>1219</v>
      </c>
      <c r="AR90" s="2102"/>
      <c r="AS90" s="1716"/>
      <c r="AT90" s="2103" t="s">
        <v>1220</v>
      </c>
      <c r="AU90" s="2103"/>
      <c r="AV90" s="1716"/>
      <c r="AW90" s="2103" t="s">
        <v>1221</v>
      </c>
      <c r="AX90" s="2103"/>
      <c r="AY90" s="1716"/>
      <c r="AZ90" s="1716"/>
      <c r="BA90" s="1716"/>
      <c r="BB90" s="1716"/>
      <c r="BC90" s="1716"/>
      <c r="BX90" s="6">
        <v>1</v>
      </c>
    </row>
    <row r="91" spans="4:76" ht="15.75" thickBot="1">
      <c r="D91" s="1716"/>
      <c r="E91" s="1716"/>
      <c r="F91" s="1716"/>
      <c r="G91" s="1716"/>
      <c r="H91" s="1716"/>
      <c r="I91" s="1716"/>
      <c r="J91" s="1716"/>
      <c r="K91" s="1716"/>
      <c r="L91" s="1716"/>
      <c r="M91" s="1716"/>
      <c r="N91" s="1716"/>
      <c r="O91" s="1716"/>
      <c r="P91" s="1716"/>
      <c r="Q91" s="1716"/>
      <c r="R91" s="1716"/>
      <c r="S91" s="1716"/>
      <c r="T91" s="1716"/>
      <c r="U91" s="1716"/>
      <c r="V91" s="1716"/>
      <c r="W91" s="1716"/>
      <c r="X91" s="1716"/>
      <c r="Y91" s="1716"/>
      <c r="Z91" s="1716"/>
      <c r="AA91" s="1716"/>
      <c r="AB91" s="1716"/>
      <c r="AC91" s="1716"/>
      <c r="AD91" s="1716"/>
      <c r="AE91" s="1716"/>
      <c r="AF91" s="1716"/>
      <c r="AG91" s="1716"/>
      <c r="AH91" s="1716"/>
      <c r="AI91" s="1716"/>
      <c r="AJ91" s="1716"/>
      <c r="AK91" s="1716"/>
      <c r="AL91" s="1716"/>
      <c r="AM91" s="1716"/>
      <c r="AN91" s="1716"/>
      <c r="AO91" s="1716"/>
      <c r="AP91" s="1716"/>
      <c r="AQ91" s="1716"/>
      <c r="AR91" s="1716"/>
      <c r="AS91" s="1716"/>
      <c r="AT91" s="1716"/>
      <c r="AU91" s="1716"/>
      <c r="AV91" s="1716"/>
      <c r="AW91" s="1716"/>
      <c r="AX91" s="1716"/>
      <c r="AY91" s="1716"/>
      <c r="AZ91" s="1716"/>
      <c r="BA91" s="1716"/>
      <c r="BB91" s="1716"/>
      <c r="BC91" s="1716"/>
      <c r="BX91" s="6">
        <v>1</v>
      </c>
    </row>
    <row r="92" spans="4:76" ht="33" customHeight="1">
      <c r="D92" s="1716"/>
      <c r="E92" s="1716"/>
      <c r="F92" s="1716"/>
      <c r="G92" s="1716"/>
      <c r="H92" s="1716"/>
      <c r="I92" s="1716"/>
      <c r="J92" s="1716"/>
      <c r="K92" s="1716"/>
      <c r="L92" s="1716"/>
      <c r="M92" s="1716"/>
      <c r="N92" s="1716"/>
      <c r="O92" s="1716"/>
      <c r="P92" s="1716"/>
      <c r="Q92" s="1716"/>
      <c r="R92" s="1716"/>
      <c r="S92" s="1716"/>
      <c r="T92" s="1716"/>
      <c r="U92" s="1716"/>
      <c r="V92" s="1716"/>
      <c r="W92" s="1716"/>
      <c r="X92" s="1716"/>
      <c r="Y92" s="1716"/>
      <c r="Z92" s="1716"/>
      <c r="AA92" s="1716"/>
      <c r="AB92" s="1716"/>
      <c r="AC92" s="1716"/>
      <c r="AD92" s="1716"/>
      <c r="AE92" s="1716"/>
      <c r="AF92" s="1716"/>
      <c r="AG92" s="1716"/>
      <c r="AH92" s="1716"/>
      <c r="AI92" s="1716"/>
      <c r="AJ92" s="1716"/>
      <c r="AK92" s="1716"/>
      <c r="AL92" s="1716"/>
      <c r="AM92" s="1716"/>
      <c r="AN92" s="1716"/>
      <c r="AO92" s="1716"/>
      <c r="AP92" s="1716"/>
      <c r="AQ92" s="1716"/>
      <c r="AR92" s="1716"/>
      <c r="AS92" s="1716"/>
      <c r="AT92" s="2103" t="s">
        <v>1185</v>
      </c>
      <c r="AU92" s="2103"/>
      <c r="AV92" s="1716"/>
      <c r="AW92" s="2103" t="s">
        <v>1186</v>
      </c>
      <c r="AX92" s="2103"/>
      <c r="AY92" s="1716"/>
      <c r="AZ92" s="1716"/>
      <c r="BA92" s="1716"/>
      <c r="BB92" s="1716"/>
      <c r="BC92" s="1716"/>
      <c r="BX92" s="6">
        <v>1</v>
      </c>
    </row>
    <row r="93" spans="4:76" ht="15.75" thickBot="1">
      <c r="D93" s="1716"/>
      <c r="E93" s="1716"/>
      <c r="F93" s="1716"/>
      <c r="G93" s="1716"/>
      <c r="H93" s="1716"/>
      <c r="I93" s="1716"/>
      <c r="J93" s="1716"/>
      <c r="K93" s="1716"/>
      <c r="L93" s="1716"/>
      <c r="M93" s="1716"/>
      <c r="N93" s="1716"/>
      <c r="O93" s="1716"/>
      <c r="P93" s="1716"/>
      <c r="Q93" s="1716"/>
      <c r="R93" s="1716"/>
      <c r="S93" s="1716"/>
      <c r="T93" s="1716"/>
      <c r="U93" s="1716"/>
      <c r="V93" s="1716"/>
      <c r="W93" s="1716"/>
      <c r="X93" s="1716"/>
      <c r="Y93" s="1716"/>
      <c r="Z93" s="1716"/>
      <c r="AA93" s="1716"/>
      <c r="AB93" s="1716"/>
      <c r="AC93" s="1716"/>
      <c r="AD93" s="1716"/>
      <c r="AE93" s="1716"/>
      <c r="AF93" s="1716"/>
      <c r="AG93" s="1716"/>
      <c r="AH93" s="1716"/>
      <c r="AI93" s="1716"/>
      <c r="AJ93" s="1716"/>
      <c r="AK93" s="1716"/>
      <c r="AL93" s="1716"/>
      <c r="AM93" s="1716"/>
      <c r="AN93" s="1716"/>
      <c r="AO93" s="1716"/>
      <c r="AP93" s="1716"/>
      <c r="AQ93" s="1716"/>
      <c r="AR93" s="1716"/>
      <c r="AS93" s="1716"/>
      <c r="AT93" s="1716"/>
      <c r="AU93" s="1716"/>
      <c r="AV93" s="1716"/>
      <c r="AW93" s="1716"/>
      <c r="AX93" s="1716"/>
      <c r="AY93" s="1716"/>
      <c r="AZ93" s="1716"/>
      <c r="BA93" s="1716"/>
      <c r="BB93" s="1716"/>
      <c r="BC93" s="1716"/>
      <c r="BX93" s="6">
        <v>1</v>
      </c>
    </row>
    <row r="94" spans="4:76" ht="33" customHeight="1">
      <c r="D94" s="1716"/>
      <c r="E94" s="1716"/>
      <c r="F94" s="1716"/>
      <c r="G94" s="1716"/>
      <c r="H94" s="1716"/>
      <c r="I94" s="1716"/>
      <c r="J94" s="1716"/>
      <c r="K94" s="1716"/>
      <c r="L94" s="1716"/>
      <c r="M94" s="1716"/>
      <c r="N94" s="1716"/>
      <c r="O94" s="1716"/>
      <c r="P94" s="1716"/>
      <c r="Q94" s="1716"/>
      <c r="R94" s="1716"/>
      <c r="S94" s="1716"/>
      <c r="T94" s="1716"/>
      <c r="U94" s="1716"/>
      <c r="V94" s="1716"/>
      <c r="W94" s="1716"/>
      <c r="X94" s="1716"/>
      <c r="Y94" s="1716"/>
      <c r="Z94" s="1716"/>
      <c r="AA94" s="1716"/>
      <c r="AB94" s="1716"/>
      <c r="AC94" s="1716"/>
      <c r="AD94" s="1716"/>
      <c r="AE94" s="1716"/>
      <c r="AF94" s="1716"/>
      <c r="AG94" s="1716"/>
      <c r="AH94" s="1716"/>
      <c r="AI94" s="1716"/>
      <c r="AJ94" s="1716"/>
      <c r="AK94" s="1716"/>
      <c r="AL94" s="1716"/>
      <c r="AM94" s="1716"/>
      <c r="AN94" s="1716"/>
      <c r="AO94" s="1716"/>
      <c r="AP94" s="1716"/>
      <c r="AQ94" s="1716"/>
      <c r="AR94" s="1716"/>
      <c r="AS94" s="1716"/>
      <c r="AT94" s="2108" t="s">
        <v>1228</v>
      </c>
      <c r="AU94" s="2108"/>
      <c r="AV94" s="1716"/>
      <c r="AW94" s="2103" t="s">
        <v>1229</v>
      </c>
      <c r="AX94" s="2103"/>
      <c r="AY94" s="1716"/>
      <c r="AZ94" s="1716"/>
      <c r="BA94" s="1716"/>
      <c r="BB94" s="1716"/>
      <c r="BC94" s="1716"/>
      <c r="BX94" s="6">
        <v>1</v>
      </c>
    </row>
    <row r="95" spans="4:76" ht="15.75" thickBot="1">
      <c r="D95" s="1717"/>
      <c r="E95" s="1716"/>
      <c r="F95" s="1716"/>
      <c r="G95" s="1717"/>
      <c r="H95" s="1716"/>
      <c r="I95" s="1716"/>
      <c r="J95" s="1716"/>
      <c r="K95" s="1716"/>
      <c r="L95" s="1716"/>
      <c r="M95" s="1716"/>
      <c r="N95" s="1716"/>
      <c r="O95" s="1716"/>
      <c r="P95" s="1716"/>
      <c r="Q95" s="1716"/>
      <c r="R95" s="1716"/>
      <c r="S95" s="1716"/>
      <c r="T95" s="1716"/>
      <c r="U95" s="1716"/>
      <c r="V95" s="1716"/>
      <c r="W95" s="1716"/>
      <c r="X95" s="1716"/>
      <c r="Y95" s="1716"/>
      <c r="Z95" s="1716"/>
      <c r="AA95" s="1716"/>
      <c r="AB95" s="1716"/>
      <c r="AC95" s="1716"/>
      <c r="AD95" s="1716"/>
      <c r="AE95" s="1716"/>
      <c r="AF95" s="1716"/>
      <c r="AG95" s="1716"/>
      <c r="AH95" s="1716"/>
      <c r="AI95" s="1716"/>
      <c r="AJ95" s="1716"/>
      <c r="AK95" s="1716"/>
      <c r="AL95" s="1716"/>
      <c r="AM95" s="1716"/>
      <c r="AN95" s="1716"/>
      <c r="AO95" s="1716"/>
      <c r="AP95" s="1716"/>
      <c r="AQ95" s="1716"/>
      <c r="AR95" s="1716"/>
      <c r="AS95" s="1716"/>
      <c r="AT95" s="1716"/>
      <c r="AU95" s="1716"/>
      <c r="AV95" s="1716"/>
      <c r="AW95" s="1716"/>
      <c r="AX95" s="1716"/>
      <c r="AY95" s="1716"/>
      <c r="AZ95" s="1716"/>
      <c r="BA95" s="1716"/>
      <c r="BB95" s="1716"/>
      <c r="BC95" s="1716"/>
      <c r="BX95" s="6">
        <v>1</v>
      </c>
    </row>
    <row r="96" spans="4:76" ht="33" customHeight="1">
      <c r="D96" s="1717"/>
      <c r="E96" s="1716"/>
      <c r="F96" s="1716"/>
      <c r="G96" s="1717"/>
      <c r="H96" s="1716"/>
      <c r="I96" s="1716"/>
      <c r="J96" s="1716"/>
      <c r="K96" s="1716"/>
      <c r="L96" s="1716"/>
      <c r="M96" s="1716"/>
      <c r="N96" s="1716"/>
      <c r="O96" s="1716"/>
      <c r="P96" s="1716"/>
      <c r="Q96" s="1716"/>
      <c r="R96" s="1716"/>
      <c r="S96" s="1716"/>
      <c r="T96" s="1716"/>
      <c r="U96" s="1716"/>
      <c r="V96" s="1716"/>
      <c r="W96" s="1716"/>
      <c r="X96" s="1716"/>
      <c r="Y96" s="1716"/>
      <c r="Z96" s="1716"/>
      <c r="AA96" s="1716"/>
      <c r="AB96" s="1716"/>
      <c r="AC96" s="1716"/>
      <c r="AD96" s="1716"/>
      <c r="AE96" s="1716"/>
      <c r="AF96" s="1716"/>
      <c r="AG96" s="1716"/>
      <c r="AH96" s="1716"/>
      <c r="AI96" s="1716"/>
      <c r="AJ96" s="1716"/>
      <c r="AK96" s="1716"/>
      <c r="AL96" s="1716"/>
      <c r="AM96" s="1716"/>
      <c r="AN96" s="1716"/>
      <c r="AO96" s="1716"/>
      <c r="AP96" s="1716"/>
      <c r="AQ96" s="1716"/>
      <c r="AR96" s="1716"/>
      <c r="AS96" s="1716"/>
      <c r="AT96" s="2103" t="s">
        <v>1190</v>
      </c>
      <c r="AU96" s="2103"/>
      <c r="AV96" s="1716"/>
      <c r="AW96" s="2103" t="s">
        <v>1191</v>
      </c>
      <c r="AX96" s="2103"/>
      <c r="AY96" s="1716"/>
      <c r="AZ96" s="1716"/>
      <c r="BA96" s="1716"/>
      <c r="BB96" s="1716"/>
      <c r="BC96" s="1716"/>
      <c r="BX96" s="6">
        <v>1</v>
      </c>
    </row>
    <row r="97" spans="1:78" ht="15.75" thickBot="1">
      <c r="D97" s="1717"/>
      <c r="E97" s="1716"/>
      <c r="F97" s="1716"/>
      <c r="G97" s="1717"/>
      <c r="H97" s="1716"/>
      <c r="I97" s="1716"/>
      <c r="J97" s="1716"/>
      <c r="K97" s="1716"/>
      <c r="L97" s="1716"/>
      <c r="M97" s="1716"/>
      <c r="N97" s="1716"/>
      <c r="O97" s="1716"/>
      <c r="P97" s="1716"/>
      <c r="Q97" s="1716"/>
      <c r="R97" s="1716"/>
      <c r="S97" s="1716"/>
      <c r="T97" s="1716"/>
      <c r="U97" s="1716"/>
      <c r="V97" s="1716"/>
      <c r="W97" s="1716"/>
      <c r="X97" s="1716"/>
      <c r="Y97" s="1716"/>
      <c r="Z97" s="1716"/>
      <c r="AA97" s="1716"/>
      <c r="AB97" s="1716"/>
      <c r="AC97" s="1716"/>
      <c r="AD97" s="1716"/>
      <c r="AE97" s="1716"/>
      <c r="AF97" s="1716"/>
      <c r="AG97" s="1716"/>
      <c r="AH97" s="1716"/>
      <c r="AI97" s="1716"/>
      <c r="AJ97" s="1716"/>
      <c r="AK97" s="1716"/>
      <c r="AL97" s="1716"/>
      <c r="AM97" s="1716"/>
      <c r="AN97" s="1716"/>
      <c r="AO97" s="1716"/>
      <c r="AP97" s="1716"/>
      <c r="AQ97" s="1716"/>
      <c r="AR97" s="1716"/>
      <c r="AS97" s="1716"/>
      <c r="AT97" s="1716"/>
      <c r="AU97" s="1716"/>
      <c r="AV97" s="1716"/>
      <c r="AW97" s="1716"/>
      <c r="AX97" s="1716"/>
      <c r="AY97" s="1716"/>
      <c r="AZ97" s="1716"/>
      <c r="BA97" s="1716"/>
      <c r="BB97" s="1716"/>
      <c r="BC97" s="1716"/>
      <c r="BX97" s="6">
        <v>1</v>
      </c>
    </row>
    <row r="98" spans="1:78" ht="33" customHeight="1">
      <c r="D98" s="1717"/>
      <c r="E98" s="1716"/>
      <c r="F98" s="1716"/>
      <c r="G98" s="1717"/>
      <c r="H98" s="1716"/>
      <c r="I98" s="1716"/>
      <c r="J98" s="1716"/>
      <c r="K98" s="1716"/>
      <c r="L98" s="1716"/>
      <c r="M98" s="1716"/>
      <c r="N98" s="1716"/>
      <c r="O98" s="1716"/>
      <c r="P98" s="1716"/>
      <c r="Q98" s="1716"/>
      <c r="R98" s="1716"/>
      <c r="S98" s="1716"/>
      <c r="T98" s="1716"/>
      <c r="U98" s="1716"/>
      <c r="V98" s="1716"/>
      <c r="W98" s="1716"/>
      <c r="X98" s="1716"/>
      <c r="Y98" s="1716"/>
      <c r="Z98" s="1716"/>
      <c r="AA98" s="1716"/>
      <c r="AB98" s="1716"/>
      <c r="AC98" s="1716"/>
      <c r="AD98" s="1716"/>
      <c r="AE98" s="1716"/>
      <c r="AF98" s="1716"/>
      <c r="AG98" s="1716"/>
      <c r="AH98" s="1716"/>
      <c r="AI98" s="1716"/>
      <c r="AJ98" s="1716"/>
      <c r="AK98" s="1716"/>
      <c r="AL98" s="1716"/>
      <c r="AM98" s="1716"/>
      <c r="AN98" s="1716"/>
      <c r="AO98" s="1716"/>
      <c r="AP98" s="1716"/>
      <c r="AQ98" s="1716"/>
      <c r="AR98" s="1716"/>
      <c r="AS98" s="1716"/>
      <c r="AT98" s="2103" t="s">
        <v>1194</v>
      </c>
      <c r="AU98" s="2103"/>
      <c r="AV98" s="1716"/>
      <c r="AW98" s="2103" t="s">
        <v>1195</v>
      </c>
      <c r="AX98" s="2103"/>
      <c r="AY98" s="1716"/>
      <c r="AZ98" s="1716"/>
      <c r="BA98" s="1716"/>
      <c r="BB98" s="1716"/>
      <c r="BC98" s="1716"/>
      <c r="BX98" s="6">
        <v>1</v>
      </c>
    </row>
    <row r="99" spans="1:78" ht="15.75" thickBot="1">
      <c r="D99" s="1717"/>
      <c r="E99" s="1716"/>
      <c r="F99" s="1716"/>
      <c r="G99" s="1717"/>
      <c r="H99" s="1716"/>
      <c r="I99" s="1716"/>
      <c r="J99" s="1716"/>
      <c r="K99" s="1716"/>
      <c r="L99" s="1716"/>
      <c r="M99" s="1716"/>
      <c r="N99" s="1716"/>
      <c r="O99" s="1716"/>
      <c r="P99" s="1716"/>
      <c r="Q99" s="1716"/>
      <c r="R99" s="1716"/>
      <c r="S99" s="1716"/>
      <c r="T99" s="1716"/>
      <c r="U99" s="1716"/>
      <c r="V99" s="1716"/>
      <c r="W99" s="1716"/>
      <c r="X99" s="1716"/>
      <c r="Y99" s="1716"/>
      <c r="Z99" s="1716"/>
      <c r="AA99" s="1716"/>
      <c r="AB99" s="1716"/>
      <c r="AC99" s="1716"/>
      <c r="AD99" s="1716"/>
      <c r="AE99" s="1716"/>
      <c r="AF99" s="1716"/>
      <c r="AG99" s="1716"/>
      <c r="AH99" s="1716"/>
      <c r="AI99" s="1716"/>
      <c r="AJ99" s="1716"/>
      <c r="AK99" s="1716"/>
      <c r="AL99" s="1716"/>
      <c r="AM99" s="1716"/>
      <c r="AN99" s="1716"/>
      <c r="AO99" s="1716"/>
      <c r="AP99" s="1716"/>
      <c r="AQ99" s="1716"/>
      <c r="AR99" s="1716"/>
      <c r="AS99" s="1716"/>
      <c r="AT99" s="1716"/>
      <c r="AU99" s="1716"/>
      <c r="AV99" s="1716"/>
      <c r="AW99" s="1716"/>
      <c r="AX99" s="1716"/>
      <c r="AY99" s="1716"/>
      <c r="AZ99" s="1716"/>
      <c r="BA99" s="1716"/>
      <c r="BB99" s="1716"/>
      <c r="BC99" s="1716"/>
      <c r="BX99" s="6">
        <v>1</v>
      </c>
    </row>
    <row r="100" spans="1:78" ht="33" customHeight="1">
      <c r="D100" s="1717"/>
      <c r="E100" s="1716"/>
      <c r="F100" s="1716"/>
      <c r="G100" s="1717"/>
      <c r="H100" s="1716"/>
      <c r="I100" s="1716"/>
      <c r="J100" s="1716"/>
      <c r="K100" s="1716"/>
      <c r="L100" s="1716"/>
      <c r="M100" s="1716"/>
      <c r="N100" s="1716"/>
      <c r="O100" s="1716"/>
      <c r="P100" s="1716"/>
      <c r="Q100" s="1716"/>
      <c r="R100" s="1716"/>
      <c r="S100" s="1716"/>
      <c r="T100" s="1716"/>
      <c r="U100" s="1716"/>
      <c r="V100" s="1716"/>
      <c r="W100" s="1716"/>
      <c r="X100" s="1716"/>
      <c r="Y100" s="1716"/>
      <c r="Z100" s="1716"/>
      <c r="AA100" s="1716"/>
      <c r="AB100" s="1716"/>
      <c r="AC100" s="1716"/>
      <c r="AD100" s="1716"/>
      <c r="AE100" s="1716"/>
      <c r="AF100" s="1716"/>
      <c r="AG100" s="1716"/>
      <c r="AH100" s="1716"/>
      <c r="AI100" s="1716"/>
      <c r="AJ100" s="1716"/>
      <c r="AK100" s="1716"/>
      <c r="AL100" s="1716"/>
      <c r="AM100" s="1716"/>
      <c r="AN100" s="1716"/>
      <c r="AO100" s="1716"/>
      <c r="AP100" s="1716"/>
      <c r="AQ100" s="1716"/>
      <c r="AR100" s="1716"/>
      <c r="AS100" s="1716"/>
      <c r="AT100" s="2103" t="s">
        <v>1240</v>
      </c>
      <c r="AU100" s="2103"/>
      <c r="AV100" s="1716"/>
      <c r="AW100" s="2103" t="s">
        <v>1241</v>
      </c>
      <c r="AX100" s="2103"/>
      <c r="AY100" s="1716"/>
      <c r="AZ100" s="1716"/>
      <c r="BA100" s="1716"/>
      <c r="BB100" s="1716"/>
      <c r="BC100" s="1716"/>
      <c r="BX100" s="6">
        <v>1</v>
      </c>
    </row>
    <row r="101" spans="1:78" ht="15.75" thickBot="1">
      <c r="D101" s="1717"/>
      <c r="E101" s="1716"/>
      <c r="F101" s="1716"/>
      <c r="G101" s="1717"/>
      <c r="H101" s="1716"/>
      <c r="I101" s="1716"/>
      <c r="J101" s="1716"/>
      <c r="K101" s="1716"/>
      <c r="L101" s="1716"/>
      <c r="M101" s="1716"/>
      <c r="N101" s="1716"/>
      <c r="O101" s="1716"/>
      <c r="P101" s="1716"/>
      <c r="Q101" s="1716"/>
      <c r="R101" s="1716"/>
      <c r="S101" s="1716"/>
      <c r="T101" s="1716"/>
      <c r="U101" s="1716"/>
      <c r="V101" s="1716"/>
      <c r="W101" s="1716"/>
      <c r="X101" s="1716"/>
      <c r="Y101" s="1716"/>
      <c r="Z101" s="1716"/>
      <c r="AA101" s="1716"/>
      <c r="AB101" s="1716"/>
      <c r="AC101" s="1716"/>
      <c r="AD101" s="1716"/>
      <c r="AE101" s="1716"/>
      <c r="AF101" s="1716"/>
      <c r="AG101" s="1716"/>
      <c r="AH101" s="1716"/>
      <c r="AI101" s="1716"/>
      <c r="AJ101" s="1716"/>
      <c r="AK101" s="1716"/>
      <c r="AL101" s="1716"/>
      <c r="AM101" s="1716"/>
      <c r="AN101" s="1716"/>
      <c r="AO101" s="1716"/>
      <c r="AP101" s="1716"/>
      <c r="AQ101" s="1716"/>
      <c r="AR101" s="1716"/>
      <c r="AS101" s="1716"/>
      <c r="AT101" s="1716"/>
      <c r="AU101" s="1716"/>
      <c r="AV101" s="1716"/>
      <c r="AW101" s="1716"/>
      <c r="AX101" s="1716"/>
      <c r="AY101" s="1716"/>
      <c r="AZ101" s="1716"/>
      <c r="BA101" s="1716"/>
      <c r="BB101" s="1716"/>
      <c r="BC101" s="1716"/>
      <c r="BX101" s="6">
        <v>1</v>
      </c>
    </row>
    <row r="102" spans="1:78" ht="33" customHeight="1">
      <c r="D102" s="1717"/>
      <c r="E102" s="1716"/>
      <c r="F102" s="1716"/>
      <c r="G102" s="1717"/>
      <c r="H102" s="1716"/>
      <c r="I102" s="1716"/>
      <c r="J102" s="1716"/>
      <c r="K102" s="1716"/>
      <c r="L102" s="1716"/>
      <c r="M102" s="1716"/>
      <c r="N102" s="1716"/>
      <c r="O102" s="1716"/>
      <c r="P102" s="1716"/>
      <c r="Q102" s="1716"/>
      <c r="R102" s="1716"/>
      <c r="S102" s="1716"/>
      <c r="T102" s="1716"/>
      <c r="U102" s="1716"/>
      <c r="V102" s="1716"/>
      <c r="W102" s="1716"/>
      <c r="X102" s="1716"/>
      <c r="Y102" s="1716"/>
      <c r="Z102" s="1716"/>
      <c r="AA102" s="1716"/>
      <c r="AB102" s="1716"/>
      <c r="AC102" s="1716"/>
      <c r="AD102" s="1716"/>
      <c r="AE102" s="1716"/>
      <c r="AF102" s="1716"/>
      <c r="AG102" s="1716"/>
      <c r="AH102" s="1716"/>
      <c r="AI102" s="1716"/>
      <c r="AJ102" s="1716"/>
      <c r="AK102" s="1716"/>
      <c r="AL102" s="1716"/>
      <c r="AM102" s="1716"/>
      <c r="AN102" s="1716"/>
      <c r="AO102" s="1716"/>
      <c r="AP102" s="1716"/>
      <c r="AQ102" s="1716"/>
      <c r="AR102" s="1716"/>
      <c r="AS102" s="1716"/>
      <c r="AT102" s="2103" t="s">
        <v>1199</v>
      </c>
      <c r="AU102" s="2103"/>
      <c r="AV102" s="1716"/>
      <c r="AW102" s="2103" t="s">
        <v>1200</v>
      </c>
      <c r="AX102" s="2103"/>
      <c r="AY102" s="1716"/>
      <c r="AZ102" s="1716"/>
      <c r="BA102" s="1716"/>
      <c r="BB102" s="1716"/>
      <c r="BC102" s="1716"/>
      <c r="BX102" s="6">
        <v>1</v>
      </c>
    </row>
    <row r="103" spans="1:78" ht="15.75" thickBot="1">
      <c r="D103" s="1717"/>
      <c r="E103" s="1716"/>
      <c r="F103" s="1716"/>
      <c r="G103" s="1717"/>
      <c r="H103" s="1716"/>
      <c r="I103" s="1716"/>
      <c r="J103" s="1716"/>
      <c r="K103" s="1716"/>
      <c r="L103" s="1716"/>
      <c r="M103" s="1716"/>
      <c r="N103" s="1716"/>
      <c r="O103" s="1716"/>
      <c r="P103" s="1716"/>
      <c r="Q103" s="1716"/>
      <c r="R103" s="1716"/>
      <c r="S103" s="1716"/>
      <c r="T103" s="1716"/>
      <c r="U103" s="1716"/>
      <c r="V103" s="1716"/>
      <c r="W103" s="1716"/>
      <c r="X103" s="1716"/>
      <c r="Y103" s="1716"/>
      <c r="Z103" s="1716"/>
      <c r="AA103" s="1716"/>
      <c r="AB103" s="1716"/>
      <c r="AC103" s="1716"/>
      <c r="AD103" s="1716"/>
      <c r="AE103" s="1716"/>
      <c r="AF103" s="1716"/>
      <c r="AG103" s="1716"/>
      <c r="AH103" s="1716"/>
      <c r="AI103" s="1716"/>
      <c r="AJ103" s="1716"/>
      <c r="AK103" s="1716"/>
      <c r="AL103" s="1716"/>
      <c r="AM103" s="1716"/>
      <c r="AN103" s="1716"/>
      <c r="AO103" s="1716"/>
      <c r="AP103" s="1716"/>
      <c r="AQ103" s="1716"/>
      <c r="AR103" s="1716"/>
      <c r="AS103" s="1716"/>
      <c r="AT103" s="1716"/>
      <c r="AU103" s="1716"/>
      <c r="AV103" s="1716"/>
      <c r="AW103" s="1716"/>
      <c r="AX103" s="1716"/>
      <c r="AY103" s="1716"/>
      <c r="AZ103" s="1716"/>
      <c r="BA103" s="1716"/>
      <c r="BB103" s="1716"/>
      <c r="BC103" s="1716"/>
      <c r="BX103" s="6">
        <v>1</v>
      </c>
    </row>
    <row r="104" spans="1:78" ht="33" customHeight="1">
      <c r="D104" s="1717"/>
      <c r="E104" s="1716"/>
      <c r="F104" s="1716"/>
      <c r="G104" s="1717"/>
      <c r="H104" s="1716"/>
      <c r="I104" s="1716"/>
      <c r="J104" s="1716"/>
      <c r="K104" s="1716"/>
      <c r="L104" s="1716"/>
      <c r="M104" s="1716"/>
      <c r="N104" s="1716"/>
      <c r="O104" s="1716"/>
      <c r="P104" s="1716"/>
      <c r="Q104" s="1716"/>
      <c r="R104" s="1716"/>
      <c r="S104" s="1716"/>
      <c r="T104" s="1716"/>
      <c r="U104" s="1716"/>
      <c r="V104" s="1716"/>
      <c r="W104" s="1716"/>
      <c r="X104" s="1716"/>
      <c r="Y104" s="1716"/>
      <c r="Z104" s="1716"/>
      <c r="AA104" s="1716"/>
      <c r="AB104" s="1716"/>
      <c r="AC104" s="1716"/>
      <c r="AD104" s="1716"/>
      <c r="AE104" s="1716"/>
      <c r="AF104" s="1716"/>
      <c r="AG104" s="1716"/>
      <c r="AH104" s="1716"/>
      <c r="AI104" s="1716"/>
      <c r="AJ104" s="1716"/>
      <c r="AK104" s="1716"/>
      <c r="AL104" s="1716"/>
      <c r="AM104" s="1716"/>
      <c r="AN104" s="1716"/>
      <c r="AO104" s="1716"/>
      <c r="AP104" s="1716"/>
      <c r="AQ104" s="1716"/>
      <c r="AR104" s="1716"/>
      <c r="AS104" s="1716"/>
      <c r="AT104" s="2103" t="s">
        <v>1204</v>
      </c>
      <c r="AU104" s="2103"/>
      <c r="AV104" s="1716"/>
      <c r="AW104" s="2103" t="s">
        <v>1205</v>
      </c>
      <c r="AX104" s="2103"/>
      <c r="AY104" s="1716"/>
      <c r="AZ104" s="1716"/>
      <c r="BA104" s="1716"/>
      <c r="BB104" s="1716"/>
      <c r="BC104" s="1716"/>
      <c r="BX104" s="6">
        <v>1</v>
      </c>
    </row>
    <row r="105" spans="1:78" ht="15.75" thickBot="1">
      <c r="D105" s="1717"/>
      <c r="E105" s="1716"/>
      <c r="F105" s="1716"/>
      <c r="G105" s="1717"/>
      <c r="H105" s="1716"/>
      <c r="I105" s="1716"/>
      <c r="J105" s="1716"/>
      <c r="K105" s="1716"/>
      <c r="L105" s="1716"/>
      <c r="M105" s="1716"/>
      <c r="N105" s="1716"/>
      <c r="O105" s="1716"/>
      <c r="P105" s="1716"/>
      <c r="Q105" s="1716"/>
      <c r="R105" s="1716"/>
      <c r="S105" s="1716"/>
      <c r="T105" s="1716"/>
      <c r="U105" s="1716"/>
      <c r="V105" s="1716"/>
      <c r="W105" s="1716"/>
      <c r="X105" s="1716"/>
      <c r="Y105" s="1716"/>
      <c r="Z105" s="1716"/>
      <c r="AA105" s="1716"/>
      <c r="AB105" s="1716"/>
      <c r="AC105" s="1716"/>
      <c r="AD105" s="1716"/>
      <c r="AE105" s="1716"/>
      <c r="AF105" s="1716"/>
      <c r="AG105" s="1716"/>
      <c r="AH105" s="1716"/>
      <c r="AI105" s="1716"/>
      <c r="AJ105" s="1716"/>
      <c r="AK105" s="1716"/>
      <c r="AL105" s="1716"/>
      <c r="AM105" s="1716"/>
      <c r="AN105" s="1716"/>
      <c r="AO105" s="1716"/>
      <c r="AP105" s="1716"/>
      <c r="AQ105" s="1716"/>
      <c r="AR105" s="1716"/>
      <c r="AS105" s="1716"/>
      <c r="AT105" s="1716"/>
      <c r="AU105" s="1716"/>
      <c r="AV105" s="1716"/>
      <c r="AW105" s="1716"/>
      <c r="AX105" s="1716"/>
      <c r="AY105" s="1716"/>
      <c r="AZ105" s="1716"/>
      <c r="BA105" s="1716"/>
      <c r="BB105" s="1716"/>
      <c r="BC105" s="1716"/>
      <c r="BX105" s="6">
        <v>1</v>
      </c>
    </row>
    <row r="106" spans="1:78" ht="33" customHeight="1">
      <c r="D106" s="1717"/>
      <c r="E106" s="1716"/>
      <c r="F106" s="1716"/>
      <c r="G106" s="1717"/>
      <c r="H106" s="1716"/>
      <c r="I106" s="1716"/>
      <c r="J106" s="1716"/>
      <c r="K106" s="1716"/>
      <c r="L106" s="1716"/>
      <c r="M106" s="1716"/>
      <c r="N106" s="1716"/>
      <c r="O106" s="1716"/>
      <c r="P106" s="1716"/>
      <c r="Q106" s="1716"/>
      <c r="R106" s="1716"/>
      <c r="S106" s="1716"/>
      <c r="T106" s="1716"/>
      <c r="U106" s="1716"/>
      <c r="V106" s="1716"/>
      <c r="W106" s="1716"/>
      <c r="X106" s="1716"/>
      <c r="Y106" s="1716"/>
      <c r="Z106" s="1716"/>
      <c r="AA106" s="1716"/>
      <c r="AB106" s="1716"/>
      <c r="AC106" s="1716"/>
      <c r="AD106" s="1716"/>
      <c r="AE106" s="1716"/>
      <c r="AF106" s="1716"/>
      <c r="AG106" s="1716"/>
      <c r="AH106" s="1716"/>
      <c r="AI106" s="1716"/>
      <c r="AJ106" s="1716"/>
      <c r="AK106" s="1716"/>
      <c r="AL106" s="1716"/>
      <c r="AM106" s="1716"/>
      <c r="AN106" s="1716"/>
      <c r="AO106" s="1716"/>
      <c r="AP106" s="1716"/>
      <c r="AQ106" s="1716"/>
      <c r="AR106" s="1716"/>
      <c r="AS106" s="1716"/>
      <c r="AT106" s="2103" t="s">
        <v>1211</v>
      </c>
      <c r="AU106" s="2103"/>
      <c r="AV106" s="1716"/>
      <c r="AW106" s="2103" t="s">
        <v>1212</v>
      </c>
      <c r="AX106" s="2103"/>
      <c r="AY106" s="1716"/>
      <c r="AZ106" s="1716"/>
      <c r="BA106" s="1716"/>
      <c r="BB106" s="1716"/>
      <c r="BC106" s="1716"/>
      <c r="BX106" s="6">
        <v>1</v>
      </c>
    </row>
    <row r="107" spans="1:78" ht="15.75" thickBot="1">
      <c r="D107" s="1717"/>
      <c r="E107" s="1716"/>
      <c r="F107" s="1716"/>
      <c r="G107" s="1717"/>
      <c r="H107" s="1716"/>
      <c r="I107" s="1716"/>
      <c r="J107" s="1716"/>
      <c r="K107" s="1716"/>
      <c r="L107" s="1716"/>
      <c r="M107" s="1716"/>
      <c r="N107" s="1716"/>
      <c r="O107" s="1716"/>
      <c r="P107" s="1716"/>
      <c r="Q107" s="1716"/>
      <c r="R107" s="1716"/>
      <c r="S107" s="1716"/>
      <c r="T107" s="1716"/>
      <c r="U107" s="1716"/>
      <c r="V107" s="1716"/>
      <c r="W107" s="1716"/>
      <c r="X107" s="1716"/>
      <c r="Y107" s="1716"/>
      <c r="Z107" s="1716"/>
      <c r="AA107" s="1716"/>
      <c r="AB107" s="1716"/>
      <c r="AC107" s="1716"/>
      <c r="AD107" s="1716"/>
      <c r="AE107" s="1716"/>
      <c r="AF107" s="1716"/>
      <c r="AG107" s="1716"/>
      <c r="AH107" s="1716"/>
      <c r="AI107" s="1716"/>
      <c r="AJ107" s="1716"/>
      <c r="AK107" s="1716"/>
      <c r="AL107" s="1716"/>
      <c r="AM107" s="1716"/>
      <c r="AN107" s="1716"/>
      <c r="AO107" s="1716"/>
      <c r="AP107" s="1716"/>
      <c r="AQ107" s="1716"/>
      <c r="AR107" s="1716"/>
      <c r="AS107" s="1716"/>
      <c r="AT107" s="1716"/>
      <c r="AU107" s="1716"/>
      <c r="AV107" s="1716"/>
      <c r="AW107" s="1716"/>
      <c r="AX107" s="1716"/>
      <c r="AY107" s="1716"/>
      <c r="AZ107" s="1716"/>
      <c r="BA107" s="1716"/>
      <c r="BB107" s="1716"/>
      <c r="BC107" s="1716"/>
      <c r="BX107" s="6">
        <v>1</v>
      </c>
    </row>
    <row r="108" spans="1:78" ht="33" customHeight="1">
      <c r="D108" s="1717"/>
      <c r="E108" s="1716"/>
      <c r="F108" s="1716"/>
      <c r="G108" s="1717"/>
      <c r="H108" s="1716"/>
      <c r="I108" s="1716"/>
      <c r="J108" s="1716"/>
      <c r="K108" s="1716"/>
      <c r="L108" s="1716"/>
      <c r="M108" s="1716"/>
      <c r="N108" s="1716"/>
      <c r="O108" s="1716"/>
      <c r="P108" s="1716"/>
      <c r="Q108" s="1716"/>
      <c r="R108" s="1716"/>
      <c r="S108" s="1716"/>
      <c r="T108" s="1716"/>
      <c r="U108" s="1716"/>
      <c r="V108" s="1716"/>
      <c r="W108" s="1716"/>
      <c r="X108" s="1716"/>
      <c r="Y108" s="1716"/>
      <c r="Z108" s="1716"/>
      <c r="AA108" s="1716"/>
      <c r="AB108" s="1716"/>
      <c r="AC108" s="1716"/>
      <c r="AD108" s="1716"/>
      <c r="AE108" s="1716"/>
      <c r="AF108" s="1716"/>
      <c r="AG108" s="1716"/>
      <c r="AH108" s="1716"/>
      <c r="AI108" s="1716"/>
      <c r="AJ108" s="1716"/>
      <c r="AK108" s="1716"/>
      <c r="AL108" s="1716"/>
      <c r="AM108" s="1716"/>
      <c r="AN108" s="1716"/>
      <c r="AO108" s="1716"/>
      <c r="AP108" s="1716"/>
      <c r="AQ108" s="1716"/>
      <c r="AR108" s="1716"/>
      <c r="AS108" s="1716"/>
      <c r="AT108" s="2103" t="s">
        <v>1218</v>
      </c>
      <c r="AU108" s="2103"/>
      <c r="AV108" s="1716"/>
      <c r="AW108" s="2103" t="s">
        <v>1219</v>
      </c>
      <c r="AX108" s="2103"/>
      <c r="AY108" s="1716"/>
      <c r="AZ108" s="1716"/>
      <c r="BA108" s="1716"/>
      <c r="BB108" s="1716"/>
      <c r="BC108" s="1716"/>
      <c r="BX108" s="6">
        <v>1</v>
      </c>
    </row>
    <row r="109" spans="1:78">
      <c r="D109" s="1717"/>
      <c r="E109" s="1716"/>
      <c r="F109" s="1716"/>
      <c r="G109" s="1717"/>
      <c r="H109" s="1716"/>
      <c r="I109" s="1716"/>
      <c r="J109" s="1716"/>
      <c r="K109" s="1716"/>
      <c r="L109" s="1716"/>
      <c r="M109" s="1716"/>
      <c r="N109" s="1716"/>
      <c r="O109" s="1716"/>
      <c r="P109" s="1716"/>
      <c r="Q109" s="1716"/>
      <c r="R109" s="1716"/>
      <c r="S109" s="1716"/>
      <c r="T109" s="1716"/>
      <c r="U109" s="1716"/>
      <c r="V109" s="1716"/>
      <c r="W109" s="1716"/>
      <c r="X109" s="1716"/>
      <c r="Y109" s="1716"/>
      <c r="Z109" s="1716"/>
      <c r="AA109" s="1716"/>
      <c r="AB109" s="1716"/>
      <c r="AC109" s="1716"/>
      <c r="AD109" s="1716"/>
      <c r="AE109" s="1716"/>
      <c r="AF109" s="1716"/>
      <c r="AG109" s="1716"/>
      <c r="AH109" s="1716"/>
      <c r="AI109" s="1716"/>
      <c r="AJ109" s="1716"/>
      <c r="AK109" s="1716"/>
      <c r="AL109" s="1716"/>
      <c r="AM109" s="1716"/>
      <c r="AN109" s="1716"/>
      <c r="AO109" s="1716"/>
      <c r="AP109" s="1716"/>
      <c r="AQ109" s="1716"/>
      <c r="AR109" s="1716"/>
      <c r="AS109" s="1716"/>
      <c r="AT109" s="1716"/>
      <c r="AU109" s="1716"/>
      <c r="AV109" s="1716"/>
      <c r="AW109" s="1716"/>
      <c r="AX109" s="1716"/>
      <c r="AY109" s="1716"/>
      <c r="AZ109" s="1716"/>
      <c r="BA109" s="1716"/>
      <c r="BB109" s="1716"/>
      <c r="BC109" s="1716"/>
      <c r="BX109" s="6">
        <v>1</v>
      </c>
    </row>
    <row r="110" spans="1:78">
      <c r="A110" s="2"/>
      <c r="D110"/>
      <c r="G110"/>
      <c r="BX110" s="977" t="s">
        <v>0</v>
      </c>
    </row>
    <row r="111" spans="1:78">
      <c r="A111" s="6">
        <v>1</v>
      </c>
      <c r="B111" s="6">
        <v>1</v>
      </c>
      <c r="C111" s="6">
        <v>1</v>
      </c>
      <c r="D111" s="6">
        <v>1</v>
      </c>
      <c r="E111" s="6">
        <v>1</v>
      </c>
      <c r="F111" s="6">
        <v>1</v>
      </c>
      <c r="G111" s="6">
        <v>1</v>
      </c>
      <c r="H111" s="6">
        <v>1</v>
      </c>
      <c r="I111" s="6">
        <v>1</v>
      </c>
      <c r="J111" s="6">
        <v>1</v>
      </c>
      <c r="K111" s="6">
        <v>1</v>
      </c>
      <c r="L111" s="6">
        <v>1</v>
      </c>
      <c r="M111" s="6">
        <v>1</v>
      </c>
      <c r="N111" s="6">
        <v>1</v>
      </c>
      <c r="O111" s="6">
        <v>1</v>
      </c>
      <c r="P111" s="6">
        <v>1</v>
      </c>
      <c r="Q111" s="6">
        <v>1</v>
      </c>
      <c r="R111" s="6">
        <v>1</v>
      </c>
      <c r="S111" s="6">
        <v>1</v>
      </c>
      <c r="T111" s="6">
        <v>1</v>
      </c>
      <c r="U111" s="6">
        <v>1</v>
      </c>
      <c r="V111" s="6">
        <v>1</v>
      </c>
      <c r="W111" s="6">
        <v>1</v>
      </c>
      <c r="X111" s="6">
        <v>1</v>
      </c>
      <c r="Y111" s="6">
        <v>1</v>
      </c>
      <c r="Z111" s="6">
        <v>1</v>
      </c>
      <c r="AA111" s="6">
        <v>1</v>
      </c>
      <c r="AB111" s="6">
        <v>1</v>
      </c>
      <c r="AC111" s="6">
        <v>1</v>
      </c>
      <c r="AD111" s="6">
        <v>1</v>
      </c>
      <c r="AE111" s="6">
        <v>1</v>
      </c>
      <c r="AF111" s="6">
        <v>1</v>
      </c>
      <c r="AG111" s="6">
        <v>1</v>
      </c>
      <c r="AH111" s="6">
        <v>1</v>
      </c>
      <c r="AI111" s="6">
        <v>1</v>
      </c>
      <c r="AJ111" s="6">
        <v>1</v>
      </c>
      <c r="AK111" s="6">
        <v>1</v>
      </c>
      <c r="AL111" s="6">
        <v>1</v>
      </c>
      <c r="AM111" s="6">
        <v>1</v>
      </c>
      <c r="AN111" s="6">
        <v>1</v>
      </c>
      <c r="AO111" s="6">
        <v>1</v>
      </c>
      <c r="AP111" s="6">
        <v>1</v>
      </c>
      <c r="AQ111" s="6">
        <v>1</v>
      </c>
      <c r="AR111" s="6">
        <v>1</v>
      </c>
      <c r="AS111" s="6">
        <v>1</v>
      </c>
      <c r="AT111" s="6">
        <v>1</v>
      </c>
      <c r="AU111" s="6">
        <v>1</v>
      </c>
      <c r="AV111" s="6">
        <v>1</v>
      </c>
      <c r="AW111" s="6">
        <v>1</v>
      </c>
      <c r="AX111" s="6">
        <v>1</v>
      </c>
      <c r="AY111" s="6">
        <v>1</v>
      </c>
      <c r="AZ111" s="6">
        <v>1</v>
      </c>
      <c r="BA111" s="6">
        <v>1</v>
      </c>
      <c r="BB111" s="6">
        <v>1</v>
      </c>
      <c r="BC111" s="6">
        <v>1</v>
      </c>
      <c r="BD111" s="6">
        <v>1</v>
      </c>
      <c r="BE111" s="6">
        <v>1</v>
      </c>
      <c r="BF111" s="6">
        <v>1</v>
      </c>
      <c r="BG111" s="6">
        <v>1</v>
      </c>
      <c r="BH111" s="6">
        <v>1</v>
      </c>
      <c r="BI111" s="6">
        <v>1</v>
      </c>
      <c r="BJ111" s="6">
        <v>1</v>
      </c>
      <c r="BK111" s="6">
        <v>1</v>
      </c>
      <c r="BL111" s="6">
        <v>1</v>
      </c>
      <c r="BM111" s="6">
        <v>1</v>
      </c>
      <c r="BN111" s="6">
        <v>1</v>
      </c>
      <c r="BO111" s="6">
        <v>1</v>
      </c>
      <c r="BP111" s="6">
        <v>1</v>
      </c>
      <c r="BQ111" s="6">
        <v>1</v>
      </c>
      <c r="BR111" s="6">
        <v>1</v>
      </c>
      <c r="BS111" s="6">
        <v>1</v>
      </c>
      <c r="BT111" s="6">
        <v>1</v>
      </c>
      <c r="BU111" s="6">
        <v>1</v>
      </c>
      <c r="BV111" s="6">
        <v>1</v>
      </c>
      <c r="BW111" s="6">
        <v>1</v>
      </c>
      <c r="BX111" s="5" t="str">
        <f>ADDRESS(ROW(),COLUMN(),4)</f>
        <v>BX111</v>
      </c>
      <c r="BY111" s="4"/>
      <c r="BZ111" s="3" t="str">
        <f>ADDRESS(ROW(),COLUMN(),4)</f>
        <v>BZ111</v>
      </c>
    </row>
  </sheetData>
  <mergeCells count="508">
    <mergeCell ref="AT106:AU106"/>
    <mergeCell ref="AW106:AX106"/>
    <mergeCell ref="AT108:AU108"/>
    <mergeCell ref="AW108:AX108"/>
    <mergeCell ref="AT100:AU100"/>
    <mergeCell ref="AW100:AX100"/>
    <mergeCell ref="AT102:AU102"/>
    <mergeCell ref="AW102:AX102"/>
    <mergeCell ref="AT104:AU104"/>
    <mergeCell ref="AW104:AX104"/>
    <mergeCell ref="AT94:AU94"/>
    <mergeCell ref="AW94:AX94"/>
    <mergeCell ref="AT96:AU96"/>
    <mergeCell ref="AW96:AX96"/>
    <mergeCell ref="AT98:AU98"/>
    <mergeCell ref="AW98:AX98"/>
    <mergeCell ref="AN90:AO90"/>
    <mergeCell ref="AQ90:AR90"/>
    <mergeCell ref="AT90:AU90"/>
    <mergeCell ref="AW90:AX90"/>
    <mergeCell ref="AT92:AU92"/>
    <mergeCell ref="AW92:AX92"/>
    <mergeCell ref="AN86:AO86"/>
    <mergeCell ref="AQ86:AR86"/>
    <mergeCell ref="AT86:AU86"/>
    <mergeCell ref="AW86:AX86"/>
    <mergeCell ref="AN88:AO88"/>
    <mergeCell ref="AQ88:AR88"/>
    <mergeCell ref="AT88:AU88"/>
    <mergeCell ref="AW88:AX88"/>
    <mergeCell ref="AN82:AO82"/>
    <mergeCell ref="AQ82:AR82"/>
    <mergeCell ref="AT82:AU82"/>
    <mergeCell ref="AW82:AX82"/>
    <mergeCell ref="AN84:AO84"/>
    <mergeCell ref="AQ84:AR84"/>
    <mergeCell ref="AT84:AU84"/>
    <mergeCell ref="AW84:AX84"/>
    <mergeCell ref="AN78:AO78"/>
    <mergeCell ref="AQ78:AR78"/>
    <mergeCell ref="AT78:AU78"/>
    <mergeCell ref="AW78:AX78"/>
    <mergeCell ref="AN80:AO80"/>
    <mergeCell ref="AQ80:AR80"/>
    <mergeCell ref="AT80:AU80"/>
    <mergeCell ref="AW80:AX80"/>
    <mergeCell ref="AN74:AO74"/>
    <mergeCell ref="AQ74:AR74"/>
    <mergeCell ref="AT74:AU74"/>
    <mergeCell ref="AW74:AX74"/>
    <mergeCell ref="AN76:AO76"/>
    <mergeCell ref="AQ76:AR76"/>
    <mergeCell ref="AT76:AU76"/>
    <mergeCell ref="AW76:AX76"/>
    <mergeCell ref="AN70:AO70"/>
    <mergeCell ref="AQ70:AR70"/>
    <mergeCell ref="AT70:AU70"/>
    <mergeCell ref="AW70:AX70"/>
    <mergeCell ref="AN72:AO72"/>
    <mergeCell ref="AQ72:AR72"/>
    <mergeCell ref="AT72:AU72"/>
    <mergeCell ref="AW72:AX72"/>
    <mergeCell ref="AN66:AO66"/>
    <mergeCell ref="AQ66:AR66"/>
    <mergeCell ref="AT66:AU66"/>
    <mergeCell ref="AW66:AX66"/>
    <mergeCell ref="AN68:AO68"/>
    <mergeCell ref="AQ68:AR68"/>
    <mergeCell ref="AT68:AU68"/>
    <mergeCell ref="AW68:AX68"/>
    <mergeCell ref="AW62:AX62"/>
    <mergeCell ref="D64:E64"/>
    <mergeCell ref="G64:H64"/>
    <mergeCell ref="AN64:AO64"/>
    <mergeCell ref="AQ64:AR64"/>
    <mergeCell ref="AT64:AU64"/>
    <mergeCell ref="AW64:AX64"/>
    <mergeCell ref="D62:E62"/>
    <mergeCell ref="G62:H62"/>
    <mergeCell ref="AN62:AO62"/>
    <mergeCell ref="AQ62:AR62"/>
    <mergeCell ref="AT62:AU62"/>
    <mergeCell ref="AQ58:AR58"/>
    <mergeCell ref="AT58:AU58"/>
    <mergeCell ref="AW58:AX58"/>
    <mergeCell ref="D60:E60"/>
    <mergeCell ref="G60:H60"/>
    <mergeCell ref="AN60:AO60"/>
    <mergeCell ref="AQ60:AR60"/>
    <mergeCell ref="AT60:AU60"/>
    <mergeCell ref="AW60:AX60"/>
    <mergeCell ref="D58:E58"/>
    <mergeCell ref="G58:H58"/>
    <mergeCell ref="J58:K58"/>
    <mergeCell ref="M58:N58"/>
    <mergeCell ref="AN58:AO58"/>
    <mergeCell ref="AQ54:AR54"/>
    <mergeCell ref="AT54:AU54"/>
    <mergeCell ref="AW54:AX54"/>
    <mergeCell ref="D56:E56"/>
    <mergeCell ref="G56:H56"/>
    <mergeCell ref="J56:K56"/>
    <mergeCell ref="M56:N56"/>
    <mergeCell ref="AN56:AO56"/>
    <mergeCell ref="AQ56:AR56"/>
    <mergeCell ref="AT56:AU56"/>
    <mergeCell ref="AW56:AX56"/>
    <mergeCell ref="D54:E54"/>
    <mergeCell ref="G54:H54"/>
    <mergeCell ref="J54:K54"/>
    <mergeCell ref="M54:N54"/>
    <mergeCell ref="AN54:AO54"/>
    <mergeCell ref="AK52:AL52"/>
    <mergeCell ref="AN52:AO52"/>
    <mergeCell ref="AQ52:AR52"/>
    <mergeCell ref="AT52:AU52"/>
    <mergeCell ref="AW52:AX52"/>
    <mergeCell ref="D52:E52"/>
    <mergeCell ref="G52:H52"/>
    <mergeCell ref="J52:K52"/>
    <mergeCell ref="M52:N52"/>
    <mergeCell ref="AH52:AI52"/>
    <mergeCell ref="AZ48:BA48"/>
    <mergeCell ref="BC48:BD48"/>
    <mergeCell ref="D50:E50"/>
    <mergeCell ref="G50:H50"/>
    <mergeCell ref="J50:K50"/>
    <mergeCell ref="M50:N50"/>
    <mergeCell ref="AH50:AI50"/>
    <mergeCell ref="AK50:AL50"/>
    <mergeCell ref="AN50:AO50"/>
    <mergeCell ref="AQ50:AR50"/>
    <mergeCell ref="AT50:AU50"/>
    <mergeCell ref="AW50:AX50"/>
    <mergeCell ref="AK48:AL48"/>
    <mergeCell ref="AN48:AO48"/>
    <mergeCell ref="AQ48:AR48"/>
    <mergeCell ref="AT48:AU48"/>
    <mergeCell ref="AW48:AX48"/>
    <mergeCell ref="D48:E48"/>
    <mergeCell ref="G48:H48"/>
    <mergeCell ref="J48:K48"/>
    <mergeCell ref="M48:N48"/>
    <mergeCell ref="AH48:AI48"/>
    <mergeCell ref="AQ44:AR44"/>
    <mergeCell ref="AT44:AU44"/>
    <mergeCell ref="AW44:AX44"/>
    <mergeCell ref="AZ44:BA44"/>
    <mergeCell ref="BC44:BD44"/>
    <mergeCell ref="D46:E46"/>
    <mergeCell ref="G46:H46"/>
    <mergeCell ref="J46:K46"/>
    <mergeCell ref="M46:N46"/>
    <mergeCell ref="AH46:AI46"/>
    <mergeCell ref="AK46:AL46"/>
    <mergeCell ref="AN46:AO46"/>
    <mergeCell ref="AQ46:AR46"/>
    <mergeCell ref="AT46:AU46"/>
    <mergeCell ref="AW46:AX46"/>
    <mergeCell ref="AZ46:BA46"/>
    <mergeCell ref="BC46:BD46"/>
    <mergeCell ref="D44:E44"/>
    <mergeCell ref="G44:H44"/>
    <mergeCell ref="J44:K44"/>
    <mergeCell ref="M44:N44"/>
    <mergeCell ref="P44:Q44"/>
    <mergeCell ref="S44:T44"/>
    <mergeCell ref="AH44:AI44"/>
    <mergeCell ref="AK44:AL44"/>
    <mergeCell ref="AN44:AO44"/>
    <mergeCell ref="AW40:AX40"/>
    <mergeCell ref="AZ40:BA40"/>
    <mergeCell ref="BC40:BD40"/>
    <mergeCell ref="D42:E42"/>
    <mergeCell ref="G42:H42"/>
    <mergeCell ref="J42:K42"/>
    <mergeCell ref="M42:N42"/>
    <mergeCell ref="P42:Q42"/>
    <mergeCell ref="S42:T42"/>
    <mergeCell ref="V42:W42"/>
    <mergeCell ref="Y42:Z42"/>
    <mergeCell ref="AH42:AI42"/>
    <mergeCell ref="AK42:AL42"/>
    <mergeCell ref="AN42:AO42"/>
    <mergeCell ref="AQ42:AR42"/>
    <mergeCell ref="AT42:AU42"/>
    <mergeCell ref="AW42:AX42"/>
    <mergeCell ref="AZ42:BA42"/>
    <mergeCell ref="BC42:BD42"/>
    <mergeCell ref="AW38:AX38"/>
    <mergeCell ref="AZ38:BA38"/>
    <mergeCell ref="BC38:BD38"/>
    <mergeCell ref="D40:E40"/>
    <mergeCell ref="G40:H40"/>
    <mergeCell ref="J40:K40"/>
    <mergeCell ref="M40:N40"/>
    <mergeCell ref="P40:Q40"/>
    <mergeCell ref="S40:T40"/>
    <mergeCell ref="V40:W40"/>
    <mergeCell ref="Y40:Z40"/>
    <mergeCell ref="AH40:AI40"/>
    <mergeCell ref="AK40:AL40"/>
    <mergeCell ref="AN40:AO40"/>
    <mergeCell ref="AQ40:AR40"/>
    <mergeCell ref="AT40:AU40"/>
    <mergeCell ref="AH38:AI38"/>
    <mergeCell ref="AK38:AL38"/>
    <mergeCell ref="AN38:AO38"/>
    <mergeCell ref="AQ38:AR38"/>
    <mergeCell ref="AT38:AU38"/>
    <mergeCell ref="S38:T38"/>
    <mergeCell ref="V38:W38"/>
    <mergeCell ref="Y38:Z38"/>
    <mergeCell ref="AB38:AC38"/>
    <mergeCell ref="AE38:AF38"/>
    <mergeCell ref="D38:E38"/>
    <mergeCell ref="G38:H38"/>
    <mergeCell ref="J38:K38"/>
    <mergeCell ref="M38:N38"/>
    <mergeCell ref="P38:Q38"/>
    <mergeCell ref="AQ36:AR36"/>
    <mergeCell ref="AT36:AU36"/>
    <mergeCell ref="AW36:AX36"/>
    <mergeCell ref="AZ36:BA36"/>
    <mergeCell ref="BC36:BD36"/>
    <mergeCell ref="AW34:AX34"/>
    <mergeCell ref="AZ34:BA34"/>
    <mergeCell ref="BC34:BD34"/>
    <mergeCell ref="D36:E36"/>
    <mergeCell ref="G36:H36"/>
    <mergeCell ref="J36:K36"/>
    <mergeCell ref="M36:N36"/>
    <mergeCell ref="P36:Q36"/>
    <mergeCell ref="S36:T36"/>
    <mergeCell ref="V36:W36"/>
    <mergeCell ref="Y36:Z36"/>
    <mergeCell ref="AB36:AC36"/>
    <mergeCell ref="AE36:AF36"/>
    <mergeCell ref="AH36:AI36"/>
    <mergeCell ref="AK36:AL36"/>
    <mergeCell ref="AN36:AO36"/>
    <mergeCell ref="AH34:AI34"/>
    <mergeCell ref="AK34:AL34"/>
    <mergeCell ref="AN34:AO34"/>
    <mergeCell ref="AQ34:AR34"/>
    <mergeCell ref="AT34:AU34"/>
    <mergeCell ref="S34:T34"/>
    <mergeCell ref="V34:W34"/>
    <mergeCell ref="Y34:Z34"/>
    <mergeCell ref="AB34:AC34"/>
    <mergeCell ref="AE34:AF34"/>
    <mergeCell ref="D34:E34"/>
    <mergeCell ref="G34:H34"/>
    <mergeCell ref="J34:K34"/>
    <mergeCell ref="M34:N34"/>
    <mergeCell ref="P34:Q34"/>
    <mergeCell ref="AQ32:AR32"/>
    <mergeCell ref="AT32:AU32"/>
    <mergeCell ref="AW32:AX32"/>
    <mergeCell ref="AZ32:BA32"/>
    <mergeCell ref="BC32:BD32"/>
    <mergeCell ref="AW30:AX30"/>
    <mergeCell ref="AZ30:BA30"/>
    <mergeCell ref="BC30:BD30"/>
    <mergeCell ref="D32:E32"/>
    <mergeCell ref="G32:H32"/>
    <mergeCell ref="J32:K32"/>
    <mergeCell ref="M32:N32"/>
    <mergeCell ref="P32:Q32"/>
    <mergeCell ref="S32:T32"/>
    <mergeCell ref="V32:W32"/>
    <mergeCell ref="Y32:Z32"/>
    <mergeCell ref="AB32:AC32"/>
    <mergeCell ref="AE32:AF32"/>
    <mergeCell ref="AH32:AI32"/>
    <mergeCell ref="AK32:AL32"/>
    <mergeCell ref="AN32:AO32"/>
    <mergeCell ref="AH30:AI30"/>
    <mergeCell ref="AK30:AL30"/>
    <mergeCell ref="AN30:AO30"/>
    <mergeCell ref="AQ30:AR30"/>
    <mergeCell ref="AT30:AU30"/>
    <mergeCell ref="S30:T30"/>
    <mergeCell ref="V30:W30"/>
    <mergeCell ref="Y30:Z30"/>
    <mergeCell ref="AB30:AC30"/>
    <mergeCell ref="AE30:AF30"/>
    <mergeCell ref="D30:E30"/>
    <mergeCell ref="G30:H30"/>
    <mergeCell ref="J30:K30"/>
    <mergeCell ref="M30:N30"/>
    <mergeCell ref="P30:Q30"/>
    <mergeCell ref="AQ28:AR28"/>
    <mergeCell ref="AT28:AU28"/>
    <mergeCell ref="AW28:AX28"/>
    <mergeCell ref="AZ28:BA28"/>
    <mergeCell ref="BC28:BD28"/>
    <mergeCell ref="AW26:AX26"/>
    <mergeCell ref="AZ26:BA26"/>
    <mergeCell ref="BC26:BD26"/>
    <mergeCell ref="D28:E28"/>
    <mergeCell ref="G28:H28"/>
    <mergeCell ref="J28:K28"/>
    <mergeCell ref="M28:N28"/>
    <mergeCell ref="P28:Q28"/>
    <mergeCell ref="S28:T28"/>
    <mergeCell ref="V28:W28"/>
    <mergeCell ref="Y28:Z28"/>
    <mergeCell ref="AB28:AC28"/>
    <mergeCell ref="AE28:AF28"/>
    <mergeCell ref="AH28:AI28"/>
    <mergeCell ref="AK28:AL28"/>
    <mergeCell ref="AN28:AO28"/>
    <mergeCell ref="AH26:AI26"/>
    <mergeCell ref="AK26:AL26"/>
    <mergeCell ref="AN26:AO26"/>
    <mergeCell ref="AQ26:AR26"/>
    <mergeCell ref="AT26:AU26"/>
    <mergeCell ref="S26:T26"/>
    <mergeCell ref="V26:W26"/>
    <mergeCell ref="Y26:Z26"/>
    <mergeCell ref="AB26:AC26"/>
    <mergeCell ref="AE26:AF26"/>
    <mergeCell ref="D26:E26"/>
    <mergeCell ref="G26:H26"/>
    <mergeCell ref="J26:K26"/>
    <mergeCell ref="M26:N26"/>
    <mergeCell ref="P26:Q26"/>
    <mergeCell ref="AQ24:AR24"/>
    <mergeCell ref="AT24:AU24"/>
    <mergeCell ref="AW24:AX24"/>
    <mergeCell ref="AZ24:BA24"/>
    <mergeCell ref="BC24:BD24"/>
    <mergeCell ref="AW22:AX22"/>
    <mergeCell ref="AZ22:BA22"/>
    <mergeCell ref="BC22:BD22"/>
    <mergeCell ref="D24:E24"/>
    <mergeCell ref="G24:H24"/>
    <mergeCell ref="J24:K24"/>
    <mergeCell ref="M24:N24"/>
    <mergeCell ref="P24:Q24"/>
    <mergeCell ref="S24:T24"/>
    <mergeCell ref="V24:W24"/>
    <mergeCell ref="Y24:Z24"/>
    <mergeCell ref="AB24:AC24"/>
    <mergeCell ref="AE24:AF24"/>
    <mergeCell ref="AH24:AI24"/>
    <mergeCell ref="AK24:AL24"/>
    <mergeCell ref="AN24:AO24"/>
    <mergeCell ref="AH22:AI22"/>
    <mergeCell ref="AK22:AL22"/>
    <mergeCell ref="AN22:AO22"/>
    <mergeCell ref="AQ22:AR22"/>
    <mergeCell ref="AT22:AU22"/>
    <mergeCell ref="S22:T22"/>
    <mergeCell ref="V22:W22"/>
    <mergeCell ref="Y22:Z22"/>
    <mergeCell ref="AB22:AC22"/>
    <mergeCell ref="AE22:AF22"/>
    <mergeCell ref="D22:E22"/>
    <mergeCell ref="G22:H22"/>
    <mergeCell ref="J22:K22"/>
    <mergeCell ref="M22:N22"/>
    <mergeCell ref="P22:Q22"/>
    <mergeCell ref="AQ20:AR20"/>
    <mergeCell ref="AT20:AU20"/>
    <mergeCell ref="AW20:AX20"/>
    <mergeCell ref="AZ20:BA20"/>
    <mergeCell ref="BC20:BD20"/>
    <mergeCell ref="AW18:AX18"/>
    <mergeCell ref="AZ18:BA18"/>
    <mergeCell ref="BC18:BD18"/>
    <mergeCell ref="D20:E20"/>
    <mergeCell ref="G20:H20"/>
    <mergeCell ref="J20:K20"/>
    <mergeCell ref="M20:N20"/>
    <mergeCell ref="P20:Q20"/>
    <mergeCell ref="S20:T20"/>
    <mergeCell ref="V20:W20"/>
    <mergeCell ref="Y20:Z20"/>
    <mergeCell ref="AB20:AC20"/>
    <mergeCell ref="AE20:AF20"/>
    <mergeCell ref="AH20:AI20"/>
    <mergeCell ref="AK20:AL20"/>
    <mergeCell ref="AN20:AO20"/>
    <mergeCell ref="AH18:AI18"/>
    <mergeCell ref="AK18:AL18"/>
    <mergeCell ref="AN18:AO18"/>
    <mergeCell ref="AQ18:AR18"/>
    <mergeCell ref="AT18:AU18"/>
    <mergeCell ref="S18:T18"/>
    <mergeCell ref="V18:W18"/>
    <mergeCell ref="Y18:Z18"/>
    <mergeCell ref="AB18:AC18"/>
    <mergeCell ref="AE18:AF18"/>
    <mergeCell ref="D18:E18"/>
    <mergeCell ref="G18:H18"/>
    <mergeCell ref="J18:K18"/>
    <mergeCell ref="M18:N18"/>
    <mergeCell ref="P18:Q18"/>
    <mergeCell ref="AQ16:AR16"/>
    <mergeCell ref="AT16:AU16"/>
    <mergeCell ref="AW16:AX16"/>
    <mergeCell ref="AZ16:BA16"/>
    <mergeCell ref="BC16:BD16"/>
    <mergeCell ref="AW14:AX14"/>
    <mergeCell ref="AZ14:BA14"/>
    <mergeCell ref="BC14:BD14"/>
    <mergeCell ref="D16:E16"/>
    <mergeCell ref="G16:H16"/>
    <mergeCell ref="J16:K16"/>
    <mergeCell ref="M16:N16"/>
    <mergeCell ref="P16:Q16"/>
    <mergeCell ref="S16:T16"/>
    <mergeCell ref="V16:W16"/>
    <mergeCell ref="Y16:Z16"/>
    <mergeCell ref="AB16:AC16"/>
    <mergeCell ref="AE16:AF16"/>
    <mergeCell ref="AH16:AI16"/>
    <mergeCell ref="AK16:AL16"/>
    <mergeCell ref="AN16:AO16"/>
    <mergeCell ref="AH14:AI14"/>
    <mergeCell ref="AK14:AL14"/>
    <mergeCell ref="AN14:AO14"/>
    <mergeCell ref="AQ14:AR14"/>
    <mergeCell ref="AT14:AU14"/>
    <mergeCell ref="S14:T14"/>
    <mergeCell ref="V14:W14"/>
    <mergeCell ref="Y14:Z14"/>
    <mergeCell ref="AB14:AC14"/>
    <mergeCell ref="AE14:AF14"/>
    <mergeCell ref="D14:E14"/>
    <mergeCell ref="G14:H14"/>
    <mergeCell ref="J14:K14"/>
    <mergeCell ref="M14:N14"/>
    <mergeCell ref="P14:Q14"/>
    <mergeCell ref="AQ12:AR12"/>
    <mergeCell ref="AT12:AU12"/>
    <mergeCell ref="AW12:AX12"/>
    <mergeCell ref="AZ12:BA12"/>
    <mergeCell ref="BC12:BD12"/>
    <mergeCell ref="AW10:AX10"/>
    <mergeCell ref="AZ10:BA10"/>
    <mergeCell ref="BC10:BD10"/>
    <mergeCell ref="D12:E12"/>
    <mergeCell ref="G12:H12"/>
    <mergeCell ref="J12:K12"/>
    <mergeCell ref="M12:N12"/>
    <mergeCell ref="P12:Q12"/>
    <mergeCell ref="S12:T12"/>
    <mergeCell ref="V12:W12"/>
    <mergeCell ref="Y12:Z12"/>
    <mergeCell ref="AB12:AC12"/>
    <mergeCell ref="AE12:AF12"/>
    <mergeCell ref="AH12:AI12"/>
    <mergeCell ref="AK12:AL12"/>
    <mergeCell ref="AN12:AO12"/>
    <mergeCell ref="AH10:AI10"/>
    <mergeCell ref="AK10:AL10"/>
    <mergeCell ref="AN10:AO10"/>
    <mergeCell ref="AQ10:AR10"/>
    <mergeCell ref="AT10:AU10"/>
    <mergeCell ref="S10:T10"/>
    <mergeCell ref="V10:W10"/>
    <mergeCell ref="Y10:Z10"/>
    <mergeCell ref="AB10:AC10"/>
    <mergeCell ref="AE10:AF10"/>
    <mergeCell ref="D10:E10"/>
    <mergeCell ref="G10:H10"/>
    <mergeCell ref="J10:K10"/>
    <mergeCell ref="M10:N10"/>
    <mergeCell ref="P10:Q10"/>
    <mergeCell ref="AQ8:AR8"/>
    <mergeCell ref="AT8:AU8"/>
    <mergeCell ref="AW8:AX8"/>
    <mergeCell ref="AZ8:BA8"/>
    <mergeCell ref="BC8:BD8"/>
    <mergeCell ref="AB8:AC8"/>
    <mergeCell ref="AE8:AF8"/>
    <mergeCell ref="AH8:AI8"/>
    <mergeCell ref="AK8:AL8"/>
    <mergeCell ref="AN8:AO8"/>
    <mergeCell ref="M8:N8"/>
    <mergeCell ref="P8:Q8"/>
    <mergeCell ref="S8:T8"/>
    <mergeCell ref="V8:W8"/>
    <mergeCell ref="Y8:Z8"/>
    <mergeCell ref="D6:E6"/>
    <mergeCell ref="G6:H6"/>
    <mergeCell ref="D8:E8"/>
    <mergeCell ref="G8:H8"/>
    <mergeCell ref="J8:K8"/>
    <mergeCell ref="BF22:BG22"/>
    <mergeCell ref="BF24:BG24"/>
    <mergeCell ref="BF27:BG27"/>
    <mergeCell ref="BF29:BG29"/>
    <mergeCell ref="BF30:BG30"/>
    <mergeCell ref="BF16:BG17"/>
    <mergeCell ref="BF12:BG14"/>
    <mergeCell ref="BS4:BU4"/>
    <mergeCell ref="BS6:BU6"/>
    <mergeCell ref="BS8:BU8"/>
    <mergeCell ref="BI9:BP9"/>
    <mergeCell ref="BF11:BG11"/>
    <mergeCell ref="BI18:BP19"/>
    <mergeCell ref="BF19:BG19"/>
    <mergeCell ref="BF20:BG20"/>
    <mergeCell ref="BI20:BP20"/>
  </mergeCells>
  <hyperlinks>
    <hyperlink ref="BI18" r:id="rId1" xr:uid="{89632FD1-E9C9-4B17-8F49-5BB5B1D97F20}"/>
    <hyperlink ref="BS10" r:id="rId2" xr:uid="{0471A825-485E-4B88-8CC3-9CE90D52F536}"/>
    <hyperlink ref="BS12" r:id="rId3" xr:uid="{8DF5A17D-ABD7-4353-9714-DBDE136A8448}"/>
    <hyperlink ref="BS14" r:id="rId4" xr:uid="{821B7676-1DF4-47C8-949E-106421978AA1}"/>
    <hyperlink ref="BS16" r:id="rId5" xr:uid="{16665306-A625-433C-B2B5-AD1DB5A10632}"/>
    <hyperlink ref="BS6" r:id="rId6" xr:uid="{314D73CD-BFE3-409F-AAD3-2D765A7F55B2}"/>
    <hyperlink ref="BS4" r:id="rId7" xr:uid="{7472F135-947A-4EC5-8A6C-229F7DE4718C}"/>
    <hyperlink ref="BS8" r:id="rId8" xr:uid="{B1503B9A-B871-4D22-B5C9-7CA579CC9A13}"/>
    <hyperlink ref="BS18" r:id="rId9" xr:uid="{C8E50890-4897-4981-BE78-5DC080EF6155}"/>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8F637C-69F1-414B-8516-E4B80BAA7E79}">
  <dimension ref="A1:CT291"/>
  <sheetViews>
    <sheetView showZeros="0" topLeftCell="K1" zoomScaleNormal="100" workbookViewId="0">
      <selection activeCell="AE16" sqref="AE16"/>
    </sheetView>
  </sheetViews>
  <sheetFormatPr baseColWidth="10" defaultRowHeight="15"/>
  <cols>
    <col min="1" max="1" width="6.7109375" customWidth="1"/>
    <col min="2" max="2" width="3.7109375" customWidth="1"/>
    <col min="3" max="5" width="2.7109375" customWidth="1"/>
    <col min="6" max="7" width="11.7109375" customWidth="1"/>
    <col min="8" max="8" width="3.7109375" customWidth="1"/>
    <col min="9" max="10" width="11.7109375" customWidth="1"/>
    <col min="11" max="11" width="9.7109375" customWidth="1"/>
    <col min="12" max="12" width="40.7109375" customWidth="1"/>
    <col min="13" max="13" width="6.7109375" customWidth="1"/>
    <col min="14" max="14" width="13.28515625" customWidth="1"/>
    <col min="15" max="15" width="5.5703125" customWidth="1"/>
    <col min="16" max="16" width="3.7109375" customWidth="1"/>
    <col min="17" max="19" width="2.7109375" customWidth="1"/>
    <col min="20" max="21" width="11.7109375" customWidth="1"/>
    <col min="22" max="22" width="3.7109375" customWidth="1"/>
    <col min="23" max="24" width="11.7109375" customWidth="1"/>
    <col min="25" max="25" width="9.7109375" customWidth="1"/>
    <col min="26" max="26" width="40.7109375" customWidth="1"/>
    <col min="27" max="27" width="11.7109375" customWidth="1"/>
    <col min="28" max="28" width="14.7109375" customWidth="1"/>
    <col min="29" max="30" width="11.7109375" customWidth="1"/>
    <col min="31" max="31" width="5.5703125" customWidth="1"/>
    <col min="32" max="32" width="3.7109375" customWidth="1"/>
    <col min="33" max="35" width="2.7109375" customWidth="1"/>
    <col min="36" max="37" width="11.7109375" customWidth="1"/>
    <col min="38" max="38" width="3.7109375" customWidth="1"/>
    <col min="39" max="40" width="11.7109375" customWidth="1"/>
    <col min="41" max="41" width="9.7109375" customWidth="1"/>
    <col min="42" max="42" width="40.7109375" customWidth="1"/>
    <col min="43" max="43" width="11.7109375" customWidth="1"/>
    <col min="44" max="44" width="14.7109375" customWidth="1"/>
    <col min="45" max="46" width="11.7109375" customWidth="1"/>
    <col min="47" max="47" width="5.5703125" customWidth="1"/>
    <col min="48" max="48" width="5.85546875" customWidth="1"/>
    <col min="49" max="51" width="4.7109375" customWidth="1"/>
    <col min="52" max="52" width="15.5703125" customWidth="1"/>
    <col min="53" max="53" width="2.85546875" customWidth="1"/>
    <col min="54" max="54" width="149" customWidth="1"/>
    <col min="55" max="55" width="4.7109375" customWidth="1"/>
    <col min="56" max="56" width="60.7109375" customWidth="1"/>
    <col min="57" max="57" width="6.28515625" customWidth="1"/>
    <col min="58" max="60" width="5.7109375" customWidth="1"/>
    <col min="61" max="61" width="2.140625" customWidth="1"/>
    <col min="62" max="65" width="25.7109375" customWidth="1"/>
    <col min="66" max="68" width="8.7109375" customWidth="1"/>
    <col min="69" max="72" width="10.7109375" customWidth="1"/>
    <col min="73" max="73" width="6.28515625" customWidth="1"/>
    <col min="74" max="74" width="7" style="2" customWidth="1"/>
    <col min="75" max="75" width="19.7109375" style="2" customWidth="1"/>
    <col min="76" max="76" width="19" style="2" customWidth="1"/>
    <col min="77" max="77" width="25.7109375" style="2" customWidth="1"/>
    <col min="78" max="78" width="16.7109375" style="2" customWidth="1"/>
    <col min="79" max="79" width="7" style="2" customWidth="1"/>
    <col min="80" max="80" width="19.7109375" customWidth="1"/>
    <col min="81" max="81" width="18.7109375" customWidth="1"/>
    <col min="82" max="82" width="25.7109375" customWidth="1"/>
    <col min="83" max="83" width="16.7109375" customWidth="1"/>
    <col min="84" max="84" width="17" bestFit="1" customWidth="1"/>
    <col min="85" max="86" width="11.7109375" customWidth="1"/>
    <col min="88" max="88" width="19.7109375" customWidth="1"/>
    <col min="89" max="89" width="32.28515625" customWidth="1"/>
    <col min="90" max="90" width="25.7109375" customWidth="1"/>
    <col min="91" max="91" width="16.7109375" customWidth="1"/>
    <col min="92" max="92" width="6.7109375" customWidth="1"/>
    <col min="93" max="93" width="22.7109375" customWidth="1"/>
    <col min="94" max="94" width="24.5703125" customWidth="1"/>
    <col min="95" max="95" width="4.42578125" style="2" customWidth="1"/>
    <col min="96" max="96" width="8.7109375" customWidth="1"/>
    <col min="97" max="97" width="11.42578125" style="1"/>
    <col min="98" max="98" width="43.5703125" style="1" customWidth="1"/>
  </cols>
  <sheetData>
    <row r="1" spans="1:98" ht="15.75" customHeight="1" thickTop="1">
      <c r="A1" s="5" t="str">
        <f>ADDRESS(ROW(),COLUMN(),4)</f>
        <v>A1</v>
      </c>
      <c r="P1" s="349" t="str">
        <f t="shared" ref="P1:AT1" si="0">SUBSTITUTE(ADDRESS(1,COLUMN(),4),"1","")</f>
        <v>P</v>
      </c>
      <c r="Q1" s="349"/>
      <c r="R1" s="349"/>
      <c r="S1" s="349" t="str">
        <f t="shared" si="0"/>
        <v>S</v>
      </c>
      <c r="T1" s="349" t="str">
        <f t="shared" si="0"/>
        <v>T</v>
      </c>
      <c r="U1" s="349" t="str">
        <f t="shared" si="0"/>
        <v>U</v>
      </c>
      <c r="V1" s="349" t="str">
        <f t="shared" si="0"/>
        <v>V</v>
      </c>
      <c r="W1" s="349" t="str">
        <f t="shared" si="0"/>
        <v>W</v>
      </c>
      <c r="X1" s="349" t="str">
        <f t="shared" si="0"/>
        <v>X</v>
      </c>
      <c r="Y1" s="349" t="str">
        <f t="shared" si="0"/>
        <v>Y</v>
      </c>
      <c r="Z1" s="349" t="str">
        <f t="shared" si="0"/>
        <v>Z</v>
      </c>
      <c r="AA1" s="349" t="str">
        <f t="shared" si="0"/>
        <v>AA</v>
      </c>
      <c r="AB1" s="349" t="str">
        <f t="shared" si="0"/>
        <v>AB</v>
      </c>
      <c r="AC1" s="349" t="str">
        <f t="shared" si="0"/>
        <v>AC</v>
      </c>
      <c r="AD1" s="349" t="str">
        <f t="shared" si="0"/>
        <v>AD</v>
      </c>
      <c r="AF1" s="349" t="str">
        <f t="shared" si="0"/>
        <v>AF</v>
      </c>
      <c r="AG1" s="349"/>
      <c r="AH1" s="349"/>
      <c r="AI1" s="349" t="str">
        <f t="shared" si="0"/>
        <v>AI</v>
      </c>
      <c r="AJ1" s="349" t="str">
        <f t="shared" si="0"/>
        <v>AJ</v>
      </c>
      <c r="AK1" s="349" t="str">
        <f t="shared" si="0"/>
        <v>AK</v>
      </c>
      <c r="AL1" s="349" t="str">
        <f t="shared" si="0"/>
        <v>AL</v>
      </c>
      <c r="AM1" s="349" t="str">
        <f t="shared" si="0"/>
        <v>AM</v>
      </c>
      <c r="AN1" s="349" t="str">
        <f t="shared" si="0"/>
        <v>AN</v>
      </c>
      <c r="AO1" s="349" t="str">
        <f t="shared" si="0"/>
        <v>AO</v>
      </c>
      <c r="AP1" s="349" t="str">
        <f t="shared" si="0"/>
        <v>AP</v>
      </c>
      <c r="AQ1" s="349" t="str">
        <f t="shared" si="0"/>
        <v>AQ</v>
      </c>
      <c r="AR1" s="349" t="str">
        <f t="shared" si="0"/>
        <v>AR</v>
      </c>
      <c r="AS1" s="349" t="str">
        <f t="shared" si="0"/>
        <v>AS</v>
      </c>
      <c r="AT1" s="349" t="str">
        <f t="shared" si="0"/>
        <v>AT</v>
      </c>
      <c r="AU1" s="349"/>
      <c r="AV1" s="349" t="str">
        <f t="shared" ref="AV1:BU1" si="1">SUBSTITUTE(ADDRESS(1,COLUMN(),4),"1","")</f>
        <v>AV</v>
      </c>
      <c r="AW1" s="349" t="str">
        <f t="shared" si="1"/>
        <v>AW</v>
      </c>
      <c r="AX1" s="349" t="str">
        <f t="shared" si="1"/>
        <v>AX</v>
      </c>
      <c r="AY1" s="349" t="str">
        <f t="shared" si="1"/>
        <v>AY</v>
      </c>
      <c r="AZ1" s="349" t="str">
        <f t="shared" si="1"/>
        <v>AZ</v>
      </c>
      <c r="BA1" s="349"/>
      <c r="BB1" s="349" t="str">
        <f t="shared" si="1"/>
        <v>BB</v>
      </c>
      <c r="BC1" s="349" t="str">
        <f t="shared" si="1"/>
        <v>BC</v>
      </c>
      <c r="BD1" s="349" t="str">
        <f t="shared" si="1"/>
        <v>BD</v>
      </c>
      <c r="BE1" s="349" t="str">
        <f t="shared" si="1"/>
        <v>BE</v>
      </c>
      <c r="BF1" s="349" t="str">
        <f t="shared" si="1"/>
        <v>BF</v>
      </c>
      <c r="BG1" s="349" t="str">
        <f t="shared" si="1"/>
        <v>BG</v>
      </c>
      <c r="BH1" s="349" t="str">
        <f t="shared" si="1"/>
        <v>BH</v>
      </c>
      <c r="BI1" s="349" t="str">
        <f t="shared" si="1"/>
        <v>BI</v>
      </c>
      <c r="BJ1" s="349" t="str">
        <f t="shared" si="1"/>
        <v>BJ</v>
      </c>
      <c r="BK1" s="349" t="str">
        <f t="shared" si="1"/>
        <v>BK</v>
      </c>
      <c r="BL1" s="349" t="str">
        <f t="shared" si="1"/>
        <v>BL</v>
      </c>
      <c r="BM1" s="349" t="str">
        <f t="shared" si="1"/>
        <v>BM</v>
      </c>
      <c r="BN1" s="349" t="str">
        <f t="shared" si="1"/>
        <v>BN</v>
      </c>
      <c r="BO1" s="349" t="str">
        <f t="shared" si="1"/>
        <v>BO</v>
      </c>
      <c r="BP1" s="349" t="str">
        <f t="shared" si="1"/>
        <v>BP</v>
      </c>
      <c r="BQ1" s="349" t="str">
        <f t="shared" si="1"/>
        <v>BQ</v>
      </c>
      <c r="BR1" s="349" t="str">
        <f t="shared" si="1"/>
        <v>BR</v>
      </c>
      <c r="BS1" s="349" t="str">
        <f t="shared" si="1"/>
        <v>BS</v>
      </c>
      <c r="BT1" s="349" t="str">
        <f t="shared" si="1"/>
        <v>BT</v>
      </c>
      <c r="BU1" s="349" t="str">
        <f t="shared" si="1"/>
        <v>BU</v>
      </c>
      <c r="BV1" s="349"/>
      <c r="BW1" s="349" t="str">
        <f t="shared" ref="BW1:CQ1" si="2">SUBSTITUTE(ADDRESS(1,COLUMN(),4),"1","")</f>
        <v>BW</v>
      </c>
      <c r="BX1" s="349" t="str">
        <f t="shared" si="2"/>
        <v>BX</v>
      </c>
      <c r="BY1" s="349" t="str">
        <f t="shared" si="2"/>
        <v>BY</v>
      </c>
      <c r="BZ1" s="349" t="str">
        <f t="shared" si="2"/>
        <v>BZ</v>
      </c>
      <c r="CA1" s="349" t="str">
        <f t="shared" si="2"/>
        <v>CA</v>
      </c>
      <c r="CB1" s="349" t="str">
        <f t="shared" si="2"/>
        <v>CB</v>
      </c>
      <c r="CC1" s="349" t="str">
        <f t="shared" si="2"/>
        <v>CC</v>
      </c>
      <c r="CD1" s="349" t="str">
        <f t="shared" si="2"/>
        <v>CD</v>
      </c>
      <c r="CE1" s="349" t="str">
        <f t="shared" si="2"/>
        <v>CE</v>
      </c>
      <c r="CF1" s="349" t="str">
        <f t="shared" si="2"/>
        <v>CF</v>
      </c>
      <c r="CG1" s="349" t="str">
        <f t="shared" si="2"/>
        <v>CG</v>
      </c>
      <c r="CH1" s="349" t="str">
        <f t="shared" si="2"/>
        <v>CH</v>
      </c>
      <c r="CI1" s="349" t="str">
        <f t="shared" si="2"/>
        <v>CI</v>
      </c>
      <c r="CJ1" s="349" t="str">
        <f t="shared" si="2"/>
        <v>CJ</v>
      </c>
      <c r="CK1" s="349" t="str">
        <f t="shared" si="2"/>
        <v>CK</v>
      </c>
      <c r="CL1" s="349" t="str">
        <f t="shared" si="2"/>
        <v>CL</v>
      </c>
      <c r="CM1" s="349" t="str">
        <f t="shared" si="2"/>
        <v>CM</v>
      </c>
      <c r="CN1" s="349" t="str">
        <f t="shared" si="2"/>
        <v>CN</v>
      </c>
      <c r="CO1" s="349" t="str">
        <f t="shared" si="2"/>
        <v>CO</v>
      </c>
      <c r="CP1" s="349" t="str">
        <f t="shared" si="2"/>
        <v>CP</v>
      </c>
      <c r="CQ1" s="349" t="str">
        <f t="shared" si="2"/>
        <v>CQ</v>
      </c>
      <c r="CR1" s="348" t="str">
        <f>SUBSTITUTE(ADDRESS(1,COLUMN(),4),"1","")</f>
        <v>CR</v>
      </c>
      <c r="CS1" s="347" t="str">
        <f>SUBSTITUTE(ADDRESS(1,COLUMN(),4),"1","")</f>
        <v>CS</v>
      </c>
      <c r="CT1" s="347" t="str">
        <f>SUBSTITUTE(ADDRESS(1,COLUMN(),4),"1","")</f>
        <v>CT</v>
      </c>
    </row>
    <row r="2" spans="1:98" ht="15.75" customHeight="1" thickBot="1">
      <c r="A2" s="346"/>
      <c r="P2" s="30">
        <f t="shared" ref="P2:AT2" ca="1" si="3">CELL("largeur",P2)</f>
        <v>3</v>
      </c>
      <c r="Q2" s="30"/>
      <c r="R2" s="30"/>
      <c r="S2" s="30">
        <f t="shared" ca="1" si="3"/>
        <v>2</v>
      </c>
      <c r="T2" s="30">
        <f t="shared" ca="1" si="3"/>
        <v>11</v>
      </c>
      <c r="U2" s="30">
        <f t="shared" ca="1" si="3"/>
        <v>11</v>
      </c>
      <c r="V2" s="30">
        <f t="shared" ca="1" si="3"/>
        <v>3</v>
      </c>
      <c r="W2" s="30">
        <f t="shared" ca="1" si="3"/>
        <v>11</v>
      </c>
      <c r="X2" s="30">
        <f t="shared" ca="1" si="3"/>
        <v>11</v>
      </c>
      <c r="Y2" s="30">
        <f t="shared" ca="1" si="3"/>
        <v>9</v>
      </c>
      <c r="Z2" s="30">
        <f t="shared" ca="1" si="3"/>
        <v>40</v>
      </c>
      <c r="AA2" s="30">
        <f t="shared" ca="1" si="3"/>
        <v>11</v>
      </c>
      <c r="AB2" s="30">
        <f t="shared" ca="1" si="3"/>
        <v>14</v>
      </c>
      <c r="AC2" s="30">
        <f t="shared" ca="1" si="3"/>
        <v>11</v>
      </c>
      <c r="AD2" s="30">
        <f t="shared" ca="1" si="3"/>
        <v>11</v>
      </c>
      <c r="AF2" s="30">
        <f t="shared" ca="1" si="3"/>
        <v>3</v>
      </c>
      <c r="AG2" s="30"/>
      <c r="AH2" s="30"/>
      <c r="AI2" s="30">
        <f t="shared" ca="1" si="3"/>
        <v>2</v>
      </c>
      <c r="AJ2" s="30">
        <f t="shared" ca="1" si="3"/>
        <v>11</v>
      </c>
      <c r="AK2" s="30">
        <f t="shared" ca="1" si="3"/>
        <v>11</v>
      </c>
      <c r="AL2" s="30">
        <f t="shared" ca="1" si="3"/>
        <v>3</v>
      </c>
      <c r="AM2" s="30">
        <f t="shared" ca="1" si="3"/>
        <v>11</v>
      </c>
      <c r="AN2" s="30">
        <f t="shared" ca="1" si="3"/>
        <v>11</v>
      </c>
      <c r="AO2" s="30">
        <f t="shared" ca="1" si="3"/>
        <v>9</v>
      </c>
      <c r="AP2" s="30">
        <f t="shared" ca="1" si="3"/>
        <v>40</v>
      </c>
      <c r="AQ2" s="30">
        <f t="shared" ca="1" si="3"/>
        <v>11</v>
      </c>
      <c r="AR2" s="30">
        <f t="shared" ca="1" si="3"/>
        <v>14</v>
      </c>
      <c r="AS2" s="30">
        <f t="shared" ca="1" si="3"/>
        <v>11</v>
      </c>
      <c r="AT2" s="30">
        <f t="shared" ca="1" si="3"/>
        <v>11</v>
      </c>
      <c r="AU2" s="30"/>
      <c r="AV2" s="30">
        <f t="shared" ref="AV2:BU2" ca="1" si="4">CELL("largeur",AV2)</f>
        <v>5</v>
      </c>
      <c r="AW2" s="30">
        <f t="shared" ca="1" si="4"/>
        <v>4</v>
      </c>
      <c r="AX2" s="30">
        <f t="shared" ca="1" si="4"/>
        <v>4</v>
      </c>
      <c r="AY2" s="30">
        <f t="shared" ca="1" si="4"/>
        <v>4</v>
      </c>
      <c r="AZ2" s="30">
        <f t="shared" ca="1" si="4"/>
        <v>15</v>
      </c>
      <c r="BA2" s="30"/>
      <c r="BB2" s="30">
        <f t="shared" ca="1" si="4"/>
        <v>148</v>
      </c>
      <c r="BC2" s="30">
        <f t="shared" ca="1" si="4"/>
        <v>4</v>
      </c>
      <c r="BD2" s="30">
        <f t="shared" ca="1" si="4"/>
        <v>60</v>
      </c>
      <c r="BE2" s="30">
        <f t="shared" ca="1" si="4"/>
        <v>6</v>
      </c>
      <c r="BF2" s="30">
        <f t="shared" ca="1" si="4"/>
        <v>5</v>
      </c>
      <c r="BG2" s="30">
        <f t="shared" ca="1" si="4"/>
        <v>5</v>
      </c>
      <c r="BH2" s="30">
        <f t="shared" ca="1" si="4"/>
        <v>5</v>
      </c>
      <c r="BI2" s="30">
        <f t="shared" ca="1" si="4"/>
        <v>1</v>
      </c>
      <c r="BJ2" s="30">
        <f t="shared" ca="1" si="4"/>
        <v>25</v>
      </c>
      <c r="BK2" s="30">
        <f t="shared" ca="1" si="4"/>
        <v>25</v>
      </c>
      <c r="BL2" s="30">
        <f t="shared" ca="1" si="4"/>
        <v>25</v>
      </c>
      <c r="BM2" s="30">
        <f t="shared" ca="1" si="4"/>
        <v>25</v>
      </c>
      <c r="BN2" s="30">
        <f t="shared" ca="1" si="4"/>
        <v>8</v>
      </c>
      <c r="BO2" s="30">
        <f t="shared" ca="1" si="4"/>
        <v>8</v>
      </c>
      <c r="BP2" s="30">
        <f t="shared" ca="1" si="4"/>
        <v>8</v>
      </c>
      <c r="BQ2" s="30">
        <f t="shared" ca="1" si="4"/>
        <v>10</v>
      </c>
      <c r="BR2" s="30">
        <f t="shared" ca="1" si="4"/>
        <v>10</v>
      </c>
      <c r="BS2" s="30">
        <f t="shared" ca="1" si="4"/>
        <v>10</v>
      </c>
      <c r="BT2" s="30">
        <f t="shared" ca="1" si="4"/>
        <v>10</v>
      </c>
      <c r="BU2" s="30">
        <f t="shared" ca="1" si="4"/>
        <v>6</v>
      </c>
      <c r="BV2" s="30"/>
      <c r="BW2" s="30">
        <f t="shared" ref="BW2:CQ2" ca="1" si="5">CELL("largeur",BW2)</f>
        <v>19</v>
      </c>
      <c r="BX2" s="30">
        <f t="shared" ca="1" si="5"/>
        <v>18</v>
      </c>
      <c r="BY2" s="30">
        <f t="shared" ca="1" si="5"/>
        <v>25</v>
      </c>
      <c r="BZ2" s="30">
        <f t="shared" ca="1" si="5"/>
        <v>16</v>
      </c>
      <c r="CA2" s="30">
        <f t="shared" ca="1" si="5"/>
        <v>6</v>
      </c>
      <c r="CB2" s="30">
        <f t="shared" ca="1" si="5"/>
        <v>19</v>
      </c>
      <c r="CC2" s="30">
        <f t="shared" ca="1" si="5"/>
        <v>18</v>
      </c>
      <c r="CD2" s="30">
        <f t="shared" ca="1" si="5"/>
        <v>25</v>
      </c>
      <c r="CE2" s="30">
        <f t="shared" ca="1" si="5"/>
        <v>16</v>
      </c>
      <c r="CF2" s="30">
        <f t="shared" ca="1" si="5"/>
        <v>16</v>
      </c>
      <c r="CG2" s="30">
        <f t="shared" ca="1" si="5"/>
        <v>11</v>
      </c>
      <c r="CH2" s="30">
        <f t="shared" ca="1" si="5"/>
        <v>11</v>
      </c>
      <c r="CI2" s="30">
        <f t="shared" ca="1" si="5"/>
        <v>11</v>
      </c>
      <c r="CJ2" s="30">
        <f t="shared" ca="1" si="5"/>
        <v>19</v>
      </c>
      <c r="CK2" s="30">
        <f t="shared" ca="1" si="5"/>
        <v>32</v>
      </c>
      <c r="CL2" s="30">
        <f t="shared" ca="1" si="5"/>
        <v>25</v>
      </c>
      <c r="CM2" s="30">
        <f t="shared" ca="1" si="5"/>
        <v>16</v>
      </c>
      <c r="CN2" s="30">
        <f t="shared" ca="1" si="5"/>
        <v>6</v>
      </c>
      <c r="CO2" s="30">
        <f t="shared" ca="1" si="5"/>
        <v>22</v>
      </c>
      <c r="CP2" s="30">
        <f t="shared" ca="1" si="5"/>
        <v>24</v>
      </c>
      <c r="CQ2" s="30">
        <f t="shared" ca="1" si="5"/>
        <v>4</v>
      </c>
      <c r="CR2" s="6">
        <v>1</v>
      </c>
      <c r="CS2" s="342"/>
      <c r="CT2" s="342" t="s">
        <v>361</v>
      </c>
    </row>
    <row r="3" spans="1:98" ht="24.95" customHeight="1" thickBot="1">
      <c r="P3" s="2141" t="s">
        <v>215</v>
      </c>
      <c r="Q3" s="343"/>
      <c r="R3" s="1747"/>
      <c r="S3" s="1747"/>
      <c r="T3" s="2194" t="s">
        <v>1809</v>
      </c>
      <c r="U3" s="2194"/>
      <c r="V3" s="2194"/>
      <c r="W3" s="2194"/>
      <c r="X3" s="2194"/>
      <c r="Y3" s="2194"/>
      <c r="Z3" s="2194"/>
      <c r="AA3" s="1748"/>
      <c r="AB3" s="1748"/>
      <c r="AC3" s="1756" t="s">
        <v>352</v>
      </c>
      <c r="AD3" s="1758" t="str">
        <f>CR291</f>
        <v>CR291</v>
      </c>
      <c r="AF3" s="2141" t="s">
        <v>215</v>
      </c>
      <c r="AG3" s="343"/>
      <c r="AH3" s="1747"/>
      <c r="AI3" s="1747"/>
      <c r="AJ3" s="2194" t="s">
        <v>1805</v>
      </c>
      <c r="AK3" s="2194"/>
      <c r="AL3" s="2194"/>
      <c r="AM3" s="2194"/>
      <c r="AN3" s="2194"/>
      <c r="AO3" s="2194"/>
      <c r="AP3" s="2194"/>
      <c r="AQ3" s="1748"/>
      <c r="AR3" s="1748"/>
      <c r="AS3" s="1756" t="s">
        <v>352</v>
      </c>
      <c r="AT3" s="1758" t="str">
        <f>CR291</f>
        <v>CR291</v>
      </c>
      <c r="AV3" s="1226" t="s">
        <v>11</v>
      </c>
      <c r="AW3" s="1227"/>
      <c r="AX3" s="1227"/>
      <c r="AY3" s="1227"/>
      <c r="AZ3" s="1227"/>
      <c r="BA3" s="1227"/>
      <c r="BB3" s="2158" t="s">
        <v>1658</v>
      </c>
      <c r="BC3" s="99"/>
      <c r="BD3" s="2158" t="s">
        <v>1560</v>
      </c>
      <c r="BE3" s="1227"/>
      <c r="BF3" s="1227"/>
      <c r="BG3" s="1227"/>
      <c r="BH3" s="1227"/>
      <c r="BI3" s="1227"/>
      <c r="BJ3" s="1227"/>
      <c r="BK3" s="1227"/>
      <c r="BL3" s="1227"/>
      <c r="BM3" s="1228" t="s">
        <v>192</v>
      </c>
      <c r="BN3" s="1229" t="s">
        <v>1525</v>
      </c>
      <c r="BO3" s="1230"/>
      <c r="BP3" s="1227"/>
      <c r="BQ3" s="1227"/>
      <c r="BR3" s="1227"/>
      <c r="BS3" s="1227"/>
      <c r="BT3" s="1227"/>
      <c r="BU3" s="1231"/>
      <c r="BV3"/>
      <c r="BW3"/>
      <c r="BX3"/>
      <c r="BY3" s="337" t="s">
        <v>362</v>
      </c>
      <c r="BZ3"/>
      <c r="CA3"/>
      <c r="CQ3"/>
      <c r="CR3" s="6">
        <v>1</v>
      </c>
      <c r="CS3" s="334" cm="1">
        <f t="array" aca="1" ref="CS3" ca="1">COUNTA(A1:CR291+COUNTBLANK(A1:CR291))</f>
        <v>27936</v>
      </c>
      <c r="CT3" s="333" t="str">
        <f>"cellules entre"&amp;" " &amp;A1&amp;" et  "&amp;CR291</f>
        <v>cellules entre A1 et  CR291</v>
      </c>
    </row>
    <row r="4" spans="1:98" ht="21.6" customHeight="1" thickBot="1">
      <c r="B4" s="1763" t="s">
        <v>1812</v>
      </c>
      <c r="C4" s="1763"/>
      <c r="D4" s="1763"/>
      <c r="E4" s="1763"/>
      <c r="F4" s="1763"/>
      <c r="G4" s="1763"/>
      <c r="H4" s="1763"/>
      <c r="I4" s="1763"/>
      <c r="J4" s="1763"/>
      <c r="K4" s="1763"/>
      <c r="L4" s="1763"/>
      <c r="P4" s="2142"/>
      <c r="Q4" s="335"/>
      <c r="R4" s="1746"/>
      <c r="S4" s="1746"/>
      <c r="T4" s="2195"/>
      <c r="U4" s="2195"/>
      <c r="V4" s="2195"/>
      <c r="W4" s="2195"/>
      <c r="X4" s="2195"/>
      <c r="Y4" s="2195"/>
      <c r="Z4" s="2195"/>
      <c r="AA4" s="706"/>
      <c r="AB4" s="1757" t="s">
        <v>1854</v>
      </c>
      <c r="AC4" s="1754"/>
      <c r="AD4" s="1755"/>
      <c r="AF4" s="2142"/>
      <c r="AG4" s="335"/>
      <c r="AH4" s="1746"/>
      <c r="AI4" s="1746"/>
      <c r="AJ4" s="2195"/>
      <c r="AK4" s="2195"/>
      <c r="AL4" s="2195"/>
      <c r="AM4" s="2195"/>
      <c r="AN4" s="2195"/>
      <c r="AO4" s="2195"/>
      <c r="AP4" s="2195"/>
      <c r="AQ4" s="706"/>
      <c r="AR4" s="1757" t="s">
        <v>1854</v>
      </c>
      <c r="AS4" s="1754"/>
      <c r="AT4" s="1755"/>
      <c r="AV4" s="36" t="s">
        <v>11</v>
      </c>
      <c r="AW4" s="1233"/>
      <c r="AX4" s="1233"/>
      <c r="AY4" s="1233"/>
      <c r="AZ4" s="1233"/>
      <c r="BA4" s="1233"/>
      <c r="BB4" s="2159"/>
      <c r="BC4" s="59"/>
      <c r="BD4" s="2159"/>
      <c r="BE4" s="1233"/>
      <c r="BF4" s="1233"/>
      <c r="BG4" s="1233"/>
      <c r="BH4" s="1233"/>
      <c r="BI4" s="1233"/>
      <c r="BJ4" s="1233"/>
      <c r="BK4" s="1233"/>
      <c r="BL4" s="1233"/>
      <c r="BM4" s="1234" t="s">
        <v>191</v>
      </c>
      <c r="BN4" s="341" t="s">
        <v>1529</v>
      </c>
      <c r="BO4" s="184"/>
      <c r="BP4" s="1233"/>
      <c r="BQ4" s="1233"/>
      <c r="BR4" s="1233"/>
      <c r="BS4" s="1233"/>
      <c r="BT4" s="1233"/>
      <c r="BU4" s="1235"/>
      <c r="BW4" s="1918" t="s">
        <v>341</v>
      </c>
      <c r="BX4" s="1919"/>
      <c r="BY4" s="1919"/>
      <c r="BZ4" s="1920"/>
      <c r="CB4" s="1918" t="s">
        <v>1526</v>
      </c>
      <c r="CC4" s="1919"/>
      <c r="CD4" s="1919"/>
      <c r="CE4" s="1919"/>
      <c r="CF4" s="1919"/>
      <c r="CG4" s="1919"/>
      <c r="CH4" s="1920"/>
      <c r="CI4" s="1"/>
      <c r="CJ4" s="1918" t="s">
        <v>364</v>
      </c>
      <c r="CK4" s="1919"/>
      <c r="CL4" s="1919"/>
      <c r="CM4" s="1919"/>
      <c r="CN4" s="1919"/>
      <c r="CO4" s="1919"/>
      <c r="CP4" s="1920"/>
      <c r="CQ4" s="8"/>
      <c r="CR4" s="6">
        <v>1</v>
      </c>
      <c r="CS4" s="334">
        <f ca="1">COUNTA(A1:CR291)</f>
        <v>8442</v>
      </c>
      <c r="CT4" s="333" t="s">
        <v>357</v>
      </c>
    </row>
    <row r="5" spans="1:98" ht="21.6" customHeight="1" thickBot="1">
      <c r="B5" s="1763" t="s">
        <v>1845</v>
      </c>
      <c r="S5" s="1745" t="s">
        <v>34</v>
      </c>
      <c r="T5" s="330" t="str">
        <f ca="1">CELL("nomfichier")</f>
        <v>D:\Données\1.UPRT\0-UPRT.fait\1-UPRT.FR-SITE-WEB\ff-fiches-fabrications\ff.fiches.fabrication.2023\ffr.restaurant.2023\[ff.15.colonnes.17.11.2024.xlsx]Mode.emploi.01.11.2024</v>
      </c>
      <c r="AD5" t="s">
        <v>1</v>
      </c>
      <c r="AI5" s="1745" t="s">
        <v>34</v>
      </c>
      <c r="AJ5" s="330" t="str">
        <f ca="1">CELL("nomfichier")</f>
        <v>D:\Données\1.UPRT\0-UPRT.fait\1-UPRT.FR-SITE-WEB\ff-fiches-fabrications\ff.fiches.fabrication.2023\ffr.restaurant.2023\[ff.15.colonnes.17.11.2024.xlsx]Mode.emploi.01.11.2024</v>
      </c>
      <c r="AT5" t="s">
        <v>1</v>
      </c>
      <c r="AV5" s="36" t="s">
        <v>11</v>
      </c>
      <c r="AW5" s="1236"/>
      <c r="AX5" s="1236"/>
      <c r="AY5" s="1233"/>
      <c r="AZ5" s="1233"/>
      <c r="BA5" s="1233"/>
      <c r="BB5" s="1236" t="s">
        <v>1527</v>
      </c>
      <c r="BC5" s="59"/>
      <c r="BD5" s="1236" t="s">
        <v>1528</v>
      </c>
      <c r="BE5" s="184"/>
      <c r="BF5" s="184"/>
      <c r="BG5" s="184"/>
      <c r="BH5" s="184"/>
      <c r="BI5" s="184"/>
      <c r="BJ5" s="1236"/>
      <c r="BK5" s="1236"/>
      <c r="BL5" s="59"/>
      <c r="BM5" s="1237" t="s">
        <v>190</v>
      </c>
      <c r="BN5" s="341" t="s">
        <v>1531</v>
      </c>
      <c r="BO5" s="184"/>
      <c r="BP5" s="184"/>
      <c r="BQ5" s="184"/>
      <c r="BR5" s="184"/>
      <c r="BS5" s="184"/>
      <c r="BT5" s="184"/>
      <c r="BU5" s="191"/>
      <c r="BW5" s="1921"/>
      <c r="BX5" s="1922"/>
      <c r="BY5" s="1922"/>
      <c r="BZ5" s="1923"/>
      <c r="CB5" s="1921"/>
      <c r="CC5" s="1922"/>
      <c r="CD5" s="1922"/>
      <c r="CE5" s="1922"/>
      <c r="CF5" s="1922"/>
      <c r="CG5" s="1922"/>
      <c r="CH5" s="1923"/>
      <c r="CI5" s="1"/>
      <c r="CJ5" s="1921"/>
      <c r="CK5" s="1922"/>
      <c r="CL5" s="1922"/>
      <c r="CM5" s="1922"/>
      <c r="CN5" s="1922"/>
      <c r="CO5" s="1922"/>
      <c r="CP5" s="1923"/>
      <c r="CQ5" s="8"/>
      <c r="CR5" s="6">
        <v>1</v>
      </c>
      <c r="CS5" s="334">
        <f ca="1">COUNTBLANK(A1:CR291)</f>
        <v>22458</v>
      </c>
      <c r="CT5" s="333" t="s">
        <v>354</v>
      </c>
    </row>
    <row r="6" spans="1:98" ht="16.5" customHeight="1" thickTop="1" thickBot="1">
      <c r="P6" s="1752" t="s">
        <v>1523</v>
      </c>
      <c r="Q6" s="1753" t="s">
        <v>30</v>
      </c>
      <c r="R6" s="1753" t="s">
        <v>29</v>
      </c>
      <c r="S6" s="1753" t="s">
        <v>28</v>
      </c>
      <c r="T6" s="1753" t="s">
        <v>27</v>
      </c>
      <c r="U6" s="1753" t="s">
        <v>26</v>
      </c>
      <c r="V6" s="1753" t="s">
        <v>25</v>
      </c>
      <c r="W6" s="1753" t="s">
        <v>24</v>
      </c>
      <c r="X6" s="1753" t="s">
        <v>23</v>
      </c>
      <c r="Y6" s="1753" t="s">
        <v>22</v>
      </c>
      <c r="Z6" s="1753" t="s">
        <v>21</v>
      </c>
      <c r="AA6" s="1750" t="s">
        <v>20</v>
      </c>
      <c r="AB6" s="1750" t="s">
        <v>19</v>
      </c>
      <c r="AC6" s="1750" t="s">
        <v>18</v>
      </c>
      <c r="AD6" s="1751" t="s">
        <v>17</v>
      </c>
      <c r="AF6" s="1752" t="s">
        <v>1523</v>
      </c>
      <c r="AG6" s="1753" t="s">
        <v>30</v>
      </c>
      <c r="AH6" s="1753" t="s">
        <v>29</v>
      </c>
      <c r="AI6" s="1753" t="s">
        <v>28</v>
      </c>
      <c r="AJ6" s="1753" t="s">
        <v>27</v>
      </c>
      <c r="AK6" s="1753" t="s">
        <v>26</v>
      </c>
      <c r="AL6" s="1753" t="s">
        <v>25</v>
      </c>
      <c r="AM6" s="1753" t="s">
        <v>24</v>
      </c>
      <c r="AN6" s="1753" t="s">
        <v>23</v>
      </c>
      <c r="AO6" s="1753" t="s">
        <v>22</v>
      </c>
      <c r="AP6" s="1753" t="s">
        <v>21</v>
      </c>
      <c r="AQ6" s="1750" t="s">
        <v>20</v>
      </c>
      <c r="AR6" s="1750" t="s">
        <v>19</v>
      </c>
      <c r="AS6" s="1750" t="s">
        <v>18</v>
      </c>
      <c r="AT6" s="1751" t="s">
        <v>17</v>
      </c>
      <c r="AV6" s="36" t="s">
        <v>11</v>
      </c>
      <c r="AW6" s="1238"/>
      <c r="AX6" s="1238"/>
      <c r="AY6" s="1233"/>
      <c r="AZ6" s="1233"/>
      <c r="BA6" s="1233"/>
      <c r="BB6" s="339" t="s">
        <v>1530</v>
      </c>
      <c r="BC6" s="59"/>
      <c r="BD6" s="339" t="s">
        <v>1530</v>
      </c>
      <c r="BE6" s="184"/>
      <c r="BF6" s="184"/>
      <c r="BG6" s="184"/>
      <c r="BH6" s="184"/>
      <c r="BI6" s="184"/>
      <c r="BJ6" s="1238"/>
      <c r="BK6" s="1238"/>
      <c r="BL6" s="59"/>
      <c r="BM6" s="1239" t="s">
        <v>189</v>
      </c>
      <c r="BN6" s="341" t="s">
        <v>1532</v>
      </c>
      <c r="BO6" s="59"/>
      <c r="BP6" s="184"/>
      <c r="BQ6" s="184"/>
      <c r="BR6" s="184"/>
      <c r="BS6" s="184"/>
      <c r="BT6" s="184"/>
      <c r="BU6" s="191"/>
      <c r="BW6" s="1921"/>
      <c r="BX6" s="1922"/>
      <c r="BY6" s="1922"/>
      <c r="BZ6" s="1923"/>
      <c r="CB6" s="1924"/>
      <c r="CC6" s="1925"/>
      <c r="CD6" s="1925"/>
      <c r="CE6" s="1925"/>
      <c r="CF6" s="1925"/>
      <c r="CG6" s="1925"/>
      <c r="CH6" s="1926"/>
      <c r="CI6" s="1"/>
      <c r="CJ6" s="1924"/>
      <c r="CK6" s="1925"/>
      <c r="CL6" s="1925"/>
      <c r="CM6" s="1925"/>
      <c r="CN6" s="1925"/>
      <c r="CO6" s="1925"/>
      <c r="CP6" s="1926"/>
      <c r="CQ6" s="8"/>
      <c r="CR6" s="6">
        <v>1</v>
      </c>
      <c r="CS6" s="334">
        <f>SUM(CR1:CR289)+2</f>
        <v>290</v>
      </c>
      <c r="CT6" s="333" t="s">
        <v>351</v>
      </c>
    </row>
    <row r="7" spans="1:98" ht="16.5" customHeight="1" thickTop="1">
      <c r="B7" s="1762">
        <v>3</v>
      </c>
      <c r="C7" s="1762">
        <v>2</v>
      </c>
      <c r="D7" s="1762">
        <v>2</v>
      </c>
      <c r="E7" s="1762">
        <v>2</v>
      </c>
      <c r="F7" s="1762">
        <v>11</v>
      </c>
      <c r="G7" s="1762">
        <v>11</v>
      </c>
      <c r="H7" s="1762">
        <v>3</v>
      </c>
      <c r="I7" s="1762">
        <v>11</v>
      </c>
      <c r="J7" s="1762">
        <v>11</v>
      </c>
      <c r="K7" s="1762">
        <v>9</v>
      </c>
      <c r="L7" s="1762">
        <v>40</v>
      </c>
      <c r="M7" t="s">
        <v>1810</v>
      </c>
      <c r="P7" s="91"/>
      <c r="Q7" s="91"/>
      <c r="R7" s="91"/>
      <c r="S7" s="91"/>
      <c r="T7" s="91"/>
      <c r="U7" s="91"/>
      <c r="V7" s="91"/>
      <c r="W7" s="91"/>
      <c r="X7" s="91"/>
      <c r="Y7" s="91"/>
      <c r="Z7" s="91"/>
      <c r="AA7" s="91"/>
      <c r="AB7" s="91"/>
      <c r="AC7" s="91"/>
      <c r="AD7" s="91"/>
      <c r="AF7" s="91"/>
      <c r="AG7" s="91"/>
      <c r="AH7" s="91"/>
      <c r="AI7" s="91"/>
      <c r="AJ7" s="91"/>
      <c r="AK7" s="91"/>
      <c r="AL7" s="91"/>
      <c r="AM7" s="91"/>
      <c r="AN7" s="91"/>
      <c r="AO7" s="91"/>
      <c r="AP7" s="91"/>
      <c r="AQ7" s="91"/>
      <c r="AR7" s="91"/>
      <c r="AS7" s="91"/>
      <c r="AT7" s="91"/>
      <c r="AV7" s="36" t="s">
        <v>12</v>
      </c>
      <c r="AW7" s="1244"/>
      <c r="AX7" s="1244"/>
      <c r="AY7" s="1244"/>
      <c r="AZ7" s="1244"/>
      <c r="BA7" s="1244"/>
      <c r="BB7" s="339" t="s">
        <v>1659</v>
      </c>
      <c r="BC7" s="59"/>
      <c r="BD7" s="1456" t="s">
        <v>1670</v>
      </c>
      <c r="BE7" s="184"/>
      <c r="BF7" s="1244"/>
      <c r="BG7" s="1244"/>
      <c r="BH7" s="1244"/>
      <c r="BI7" s="1244"/>
      <c r="BJ7" s="1244"/>
      <c r="BK7" s="1244"/>
      <c r="BL7" s="1244"/>
      <c r="BM7" s="1245" t="s">
        <v>1535</v>
      </c>
      <c r="BN7" s="341" t="s">
        <v>1536</v>
      </c>
      <c r="BO7" s="59"/>
      <c r="BP7" s="184"/>
      <c r="BQ7" s="184"/>
      <c r="BR7" s="184"/>
      <c r="BS7" s="184"/>
      <c r="BT7" s="184"/>
      <c r="BU7" s="191"/>
      <c r="BW7" s="314" t="s">
        <v>338</v>
      </c>
      <c r="BX7" s="298"/>
      <c r="BY7" s="154"/>
      <c r="BZ7" s="153"/>
      <c r="CB7" s="350" t="s">
        <v>365</v>
      </c>
      <c r="CC7" s="351"/>
      <c r="CD7" s="352"/>
      <c r="CE7" s="352"/>
      <c r="CF7" s="84"/>
      <c r="CG7" s="84"/>
      <c r="CH7" s="353"/>
      <c r="CI7" s="1"/>
      <c r="CJ7" s="354" t="s">
        <v>159</v>
      </c>
      <c r="CK7" s="355"/>
      <c r="CL7" s="355"/>
      <c r="CM7" s="355"/>
      <c r="CN7" s="91"/>
      <c r="CO7" s="59"/>
      <c r="CP7" s="93"/>
      <c r="CQ7" s="8"/>
      <c r="CR7" s="6">
        <v>1</v>
      </c>
      <c r="CS7" s="334">
        <f>SUM(A291:CQ291)+1</f>
        <v>96</v>
      </c>
      <c r="CT7" s="333" t="s">
        <v>348</v>
      </c>
    </row>
    <row r="8" spans="1:98" ht="16.5" customHeight="1">
      <c r="P8" s="1733" t="s">
        <v>12</v>
      </c>
      <c r="Q8" s="1731"/>
      <c r="R8" s="1732"/>
      <c r="S8" s="1732"/>
      <c r="T8" s="1732" t="s">
        <v>1534</v>
      </c>
      <c r="U8" s="1732"/>
      <c r="V8" s="1732"/>
      <c r="W8" s="1732"/>
      <c r="X8" s="1732"/>
      <c r="Y8" s="1749" t="s">
        <v>1799</v>
      </c>
      <c r="Z8" s="91"/>
      <c r="AA8" s="1744" t="s">
        <v>646</v>
      </c>
      <c r="AB8" s="1742" t="s">
        <v>1797</v>
      </c>
      <c r="AC8" s="1743"/>
      <c r="AD8" s="1743" t="s">
        <v>1</v>
      </c>
      <c r="AF8" s="1733" t="s">
        <v>12</v>
      </c>
      <c r="AG8" s="1731"/>
      <c r="AH8" s="1732"/>
      <c r="AI8" s="1732"/>
      <c r="AJ8" s="1732" t="s">
        <v>1534</v>
      </c>
      <c r="AK8" s="1732"/>
      <c r="AL8" s="1732"/>
      <c r="AM8" s="1732"/>
      <c r="AN8" s="1732"/>
      <c r="AO8" s="1749" t="s">
        <v>1799</v>
      </c>
      <c r="AP8" s="91"/>
      <c r="AQ8" s="1744" t="s">
        <v>646</v>
      </c>
      <c r="AR8" s="1742" t="s">
        <v>1797</v>
      </c>
      <c r="AS8" s="1743"/>
      <c r="AT8" s="1743" t="s">
        <v>1</v>
      </c>
      <c r="AV8" s="36" t="s">
        <v>12</v>
      </c>
      <c r="AW8" s="1244"/>
      <c r="AX8" s="1244"/>
      <c r="AY8" s="1244"/>
      <c r="AZ8" s="1244"/>
      <c r="BA8" s="1244"/>
      <c r="BB8" s="1246" t="s">
        <v>1538</v>
      </c>
      <c r="BC8" s="59"/>
      <c r="BD8" s="1455" t="str">
        <f ca="1">_xlfn.FORMULATEXT(BD9)</f>
        <v>="à la fin de la formule cellule " &amp; ADRESSE(LIGNE(BD14); COLONNE(BD14); 4) &amp; " = " &amp; BD17&amp;" cliquez sur Ctrl + Shift ⬆️+ Entrée ⬅️"</v>
      </c>
      <c r="BE8" s="184"/>
      <c r="BF8" s="1244"/>
      <c r="BG8" s="1244"/>
      <c r="BH8" s="1244"/>
      <c r="BI8" s="1244"/>
      <c r="BJ8" s="1244"/>
      <c r="BK8" s="1244"/>
      <c r="BL8" s="1244"/>
      <c r="BM8" s="703" t="s">
        <v>1539</v>
      </c>
      <c r="BN8" s="341" t="s">
        <v>1540</v>
      </c>
      <c r="BO8" s="59"/>
      <c r="BP8" s="184"/>
      <c r="BQ8" s="184"/>
      <c r="BR8" s="184"/>
      <c r="BS8" s="184"/>
      <c r="BT8" s="184"/>
      <c r="BU8" s="191"/>
      <c r="BW8" s="46"/>
      <c r="BX8" s="45"/>
      <c r="BY8" s="45"/>
      <c r="BZ8" s="22"/>
      <c r="CB8" s="356" t="s">
        <v>366</v>
      </c>
      <c r="CC8" s="45"/>
      <c r="CD8" s="45"/>
      <c r="CE8" s="45"/>
      <c r="CF8" s="91"/>
      <c r="CG8" s="91"/>
      <c r="CH8" s="185"/>
      <c r="CI8" s="1"/>
      <c r="CJ8" s="357" t="s">
        <v>367</v>
      </c>
      <c r="CK8" s="355"/>
      <c r="CL8" s="355"/>
      <c r="CM8" s="355"/>
      <c r="CN8" s="91"/>
      <c r="CO8" s="59"/>
      <c r="CP8" s="93"/>
      <c r="CQ8" s="8"/>
      <c r="CR8" s="6">
        <v>1</v>
      </c>
    </row>
    <row r="9" spans="1:98" ht="16.5" customHeight="1" thickBot="1">
      <c r="P9" s="91"/>
      <c r="Q9" s="91"/>
      <c r="R9" s="91"/>
      <c r="S9" s="91"/>
      <c r="T9" s="91"/>
      <c r="U9" s="91"/>
      <c r="V9" s="91"/>
      <c r="W9" s="91"/>
      <c r="X9" s="91"/>
      <c r="Y9" s="91"/>
      <c r="Z9" s="91"/>
      <c r="AA9" s="91"/>
      <c r="AB9" s="91"/>
      <c r="AC9" s="91"/>
      <c r="AD9" s="91"/>
      <c r="AF9" s="91"/>
      <c r="AG9" s="91"/>
      <c r="AH9" s="91"/>
      <c r="AI9" s="91"/>
      <c r="AJ9" s="91"/>
      <c r="AK9" s="91"/>
      <c r="AL9" s="91"/>
      <c r="AM9" s="91"/>
      <c r="AN9" s="91"/>
      <c r="AO9" s="91"/>
      <c r="AP9" s="91"/>
      <c r="AQ9" s="91"/>
      <c r="AR9" s="91"/>
      <c r="AS9" s="91"/>
      <c r="AT9" s="91"/>
      <c r="AV9" s="36" t="s">
        <v>12</v>
      </c>
      <c r="AW9" s="1244"/>
      <c r="AX9" s="1244"/>
      <c r="AY9" s="1244"/>
      <c r="AZ9" s="1244"/>
      <c r="BA9" s="1244"/>
      <c r="BB9" s="1443"/>
      <c r="BC9" s="1244"/>
      <c r="BD9" s="1457" t="str">
        <f>"à la fin de la formule cellule " &amp; ADDRESS(ROW(BD14), COLUMN(BD14), 4) &amp; " = " &amp; BD17&amp;" cliquez sur Ctrl + Shift ⬆️+ Entrée ⬅️"</f>
        <v>à la fin de la formule cellule BD14 = ❾ Copiez le texte de cette colonne pour le coller ensuite sur vos fiches cliquez sur Ctrl + Shift ⬆️+ Entrée ⬅️</v>
      </c>
      <c r="BE9" s="1244"/>
      <c r="BF9" s="1244"/>
      <c r="BG9" s="1244"/>
      <c r="BH9" s="1244"/>
      <c r="BI9" s="1244"/>
      <c r="BJ9" s="1244"/>
      <c r="BK9" s="1244"/>
      <c r="BL9" s="1244"/>
      <c r="BM9" s="1248" t="s">
        <v>580</v>
      </c>
      <c r="BN9" s="341" t="s">
        <v>1528</v>
      </c>
      <c r="BO9" s="59"/>
      <c r="BP9" s="184"/>
      <c r="BQ9" s="184"/>
      <c r="BR9" s="184"/>
      <c r="BS9" s="184"/>
      <c r="BT9" s="184"/>
      <c r="BU9" s="191"/>
      <c r="BW9" s="314" t="s">
        <v>332</v>
      </c>
      <c r="BX9" s="298"/>
      <c r="BY9" s="154"/>
      <c r="BZ9" s="153"/>
      <c r="CB9" s="1927" t="s">
        <v>368</v>
      </c>
      <c r="CC9" s="1928"/>
      <c r="CD9" s="1928"/>
      <c r="CE9" s="1928"/>
      <c r="CF9" s="91"/>
      <c r="CG9" s="91"/>
      <c r="CH9" s="185"/>
      <c r="CI9" s="1"/>
      <c r="CJ9" s="110"/>
      <c r="CK9" s="59"/>
      <c r="CL9" s="59"/>
      <c r="CM9" s="59"/>
      <c r="CN9" s="91"/>
      <c r="CO9" s="59"/>
      <c r="CP9" s="93"/>
      <c r="CQ9" s="8"/>
      <c r="CR9" s="6">
        <v>1</v>
      </c>
    </row>
    <row r="10" spans="1:98" s="1" customFormat="1" ht="33" customHeight="1">
      <c r="A10"/>
      <c r="B10" s="203" t="s">
        <v>11</v>
      </c>
      <c r="C10" s="2339" t="str">
        <f>C16</f>
        <v xml:space="preserve">C patisserie flan garniture Clafoutis aux cerises_2023-09-20.xlsx 10 personnes </v>
      </c>
      <c r="D10" s="2340">
        <f>D16</f>
        <v>10</v>
      </c>
      <c r="E10" s="2340" t="str">
        <f>E16</f>
        <v>personnes</v>
      </c>
      <c r="F10" s="205" t="s">
        <v>214</v>
      </c>
      <c r="G10" s="2098" t="s">
        <v>209</v>
      </c>
      <c r="H10" s="2098"/>
      <c r="I10" s="2138" t="s">
        <v>1791</v>
      </c>
      <c r="J10" s="2138"/>
      <c r="K10" s="2138"/>
      <c r="L10" s="2138"/>
      <c r="M10"/>
      <c r="N10"/>
      <c r="O10"/>
      <c r="P10" s="203" t="s">
        <v>215</v>
      </c>
      <c r="Q10" s="2339"/>
      <c r="R10" s="2340"/>
      <c r="S10" s="2340"/>
      <c r="T10" s="2306"/>
      <c r="U10" s="1702"/>
      <c r="V10" s="1702"/>
      <c r="W10" s="367"/>
      <c r="X10" s="367"/>
      <c r="Y10" s="367"/>
      <c r="Z10" s="367"/>
      <c r="AA10" s="2144" t="s">
        <v>209</v>
      </c>
      <c r="AB10" s="2144"/>
      <c r="AC10" s="2290" t="s">
        <v>210</v>
      </c>
      <c r="AD10" s="2291" t="str">
        <f>LEFT(W10,1)</f>
        <v/>
      </c>
      <c r="AE10"/>
      <c r="AF10" s="203" t="s">
        <v>11</v>
      </c>
      <c r="AG10" s="2280" t="str">
        <f>AG16</f>
        <v xml:space="preserve">? patisserie ? ? ? 10 personnes </v>
      </c>
      <c r="AH10" s="2281">
        <f>AH16</f>
        <v>10</v>
      </c>
      <c r="AI10" s="2281" t="str">
        <f>AI16</f>
        <v>personnes</v>
      </c>
      <c r="AJ10" s="205" t="s">
        <v>214</v>
      </c>
      <c r="AK10" s="2098" t="s">
        <v>209</v>
      </c>
      <c r="AL10" s="2098"/>
      <c r="AM10" s="2241" t="s">
        <v>1791</v>
      </c>
      <c r="AN10" s="2241"/>
      <c r="AO10" s="2241"/>
      <c r="AP10" s="2241"/>
      <c r="AQ10" s="2144" t="s">
        <v>209</v>
      </c>
      <c r="AR10" s="2144"/>
      <c r="AS10" s="2290" t="s">
        <v>210</v>
      </c>
      <c r="AT10" s="2291" t="str">
        <f>LEFT(AM10,1)</f>
        <v>N</v>
      </c>
      <c r="AU10"/>
      <c r="AV10" s="36" t="s">
        <v>12</v>
      </c>
      <c r="AW10" s="1244"/>
      <c r="AX10" s="1244"/>
      <c r="AY10" s="1244"/>
      <c r="AZ10" s="1244"/>
      <c r="BA10" s="1244"/>
      <c r="BB10" s="1443"/>
      <c r="BC10" s="1244"/>
      <c r="BD10" s="1444" t="s">
        <v>1531</v>
      </c>
      <c r="BE10" s="1244"/>
      <c r="BF10" s="1244"/>
      <c r="BG10" s="1244"/>
      <c r="BH10" s="1244"/>
      <c r="BI10" s="1244"/>
      <c r="BJ10" s="1244"/>
      <c r="BK10" s="1244"/>
      <c r="BL10" s="1244"/>
      <c r="BM10" s="1248"/>
      <c r="BN10" s="341" t="s">
        <v>173</v>
      </c>
      <c r="BO10" s="59"/>
      <c r="BP10" s="59"/>
      <c r="BQ10" s="59"/>
      <c r="BR10" s="59"/>
      <c r="BS10" s="59"/>
      <c r="BT10" s="59"/>
      <c r="BU10" s="93"/>
      <c r="BV10" s="2"/>
      <c r="BW10" s="46"/>
      <c r="BX10" s="45"/>
      <c r="BY10" s="45"/>
      <c r="BZ10" s="22"/>
      <c r="CA10" s="2"/>
      <c r="CB10" s="1929"/>
      <c r="CC10" s="1930"/>
      <c r="CD10" s="1930"/>
      <c r="CE10" s="1930"/>
      <c r="CF10" s="227"/>
      <c r="CG10" s="227"/>
      <c r="CH10" s="358"/>
      <c r="CI10" s="15" t="s">
        <v>1</v>
      </c>
      <c r="CJ10" s="110"/>
      <c r="CK10" s="359" t="s">
        <v>1803</v>
      </c>
      <c r="CL10" s="27" t="s">
        <v>9</v>
      </c>
      <c r="CM10" s="1931" t="s">
        <v>8</v>
      </c>
      <c r="CN10" s="91"/>
      <c r="CO10" s="59"/>
      <c r="CP10" s="93"/>
      <c r="CQ10" s="8"/>
      <c r="CR10" s="6">
        <v>1</v>
      </c>
    </row>
    <row r="11" spans="1:98" s="1" customFormat="1" ht="18.75" customHeight="1" thickBot="1">
      <c r="A11"/>
      <c r="B11" s="104" t="s">
        <v>11</v>
      </c>
      <c r="C11" s="2316" t="str">
        <f>C16</f>
        <v xml:space="preserve">C patisserie flan garniture Clafoutis aux cerises_2023-09-20.xlsx 10 personnes </v>
      </c>
      <c r="D11" s="2316">
        <f>D16</f>
        <v>10</v>
      </c>
      <c r="E11" s="2316" t="str">
        <f>E16</f>
        <v>personnes</v>
      </c>
      <c r="F11" s="2317"/>
      <c r="G11" s="2318" t="s">
        <v>1848</v>
      </c>
      <c r="H11" s="2319"/>
      <c r="I11" s="2319"/>
      <c r="J11" s="2320" t="s">
        <v>212</v>
      </c>
      <c r="K11" s="201" t="s">
        <v>211</v>
      </c>
      <c r="L11" s="1419"/>
      <c r="M11"/>
      <c r="N11"/>
      <c r="O11"/>
      <c r="P11" s="104"/>
      <c r="Q11" s="2316"/>
      <c r="R11" s="2316"/>
      <c r="S11" s="2316"/>
      <c r="T11" s="2317"/>
      <c r="U11" s="2318"/>
      <c r="V11" s="2319"/>
      <c r="W11" s="2319"/>
      <c r="X11" s="2320"/>
      <c r="Y11" s="201"/>
      <c r="Z11" s="1419"/>
      <c r="AA11" s="324" t="s">
        <v>340</v>
      </c>
      <c r="AB11" s="323">
        <f>IF(OR(ISBLANK(AC12), ISBLANK(AC13)), 0, AC12/AC13)</f>
        <v>1.2</v>
      </c>
      <c r="AC11" s="322">
        <f>AA33/AC12</f>
        <v>0</v>
      </c>
      <c r="AD11" s="321" t="s">
        <v>339</v>
      </c>
      <c r="AE11"/>
      <c r="AF11" s="2242" t="s">
        <v>11</v>
      </c>
      <c r="AG11" s="2282" t="str">
        <f>AG16</f>
        <v xml:space="preserve">? patisserie ? ? ? 10 personnes </v>
      </c>
      <c r="AH11" s="2282">
        <f>AH16</f>
        <v>10</v>
      </c>
      <c r="AI11" s="2282" t="str">
        <f>AI16</f>
        <v>personnes</v>
      </c>
      <c r="AJ11" s="2283"/>
      <c r="AK11" s="2284" t="s">
        <v>1848</v>
      </c>
      <c r="AL11" s="2285"/>
      <c r="AM11" s="2285"/>
      <c r="AN11" s="2286" t="s">
        <v>212</v>
      </c>
      <c r="AO11" s="201" t="s">
        <v>211</v>
      </c>
      <c r="AP11" s="1419"/>
      <c r="AQ11" s="324" t="s">
        <v>340</v>
      </c>
      <c r="AR11" s="323">
        <f>IF(OR(ISBLANK(AS12), ISBLANK(AS13)), 0, AS12/AS13)</f>
        <v>12</v>
      </c>
      <c r="AS11" s="322">
        <f>AQ37/AS12</f>
        <v>0</v>
      </c>
      <c r="AT11" s="321" t="s">
        <v>339</v>
      </c>
      <c r="AU11"/>
      <c r="AV11" s="36" t="s">
        <v>11</v>
      </c>
      <c r="AW11" s="1254"/>
      <c r="AX11" s="1254"/>
      <c r="AY11" s="1254"/>
      <c r="AZ11" s="192" t="s">
        <v>191</v>
      </c>
      <c r="BA11" s="1279" t="s">
        <v>1</v>
      </c>
      <c r="BB11" s="2143" t="s">
        <v>1561</v>
      </c>
      <c r="BC11" s="59"/>
      <c r="BD11" s="1280" t="s">
        <v>1562</v>
      </c>
      <c r="BE11" s="2160" t="s">
        <v>189</v>
      </c>
      <c r="BF11" s="2160"/>
      <c r="BG11" s="2160"/>
      <c r="BH11" s="2160"/>
      <c r="BI11" s="1281"/>
      <c r="BJ11" s="1282" t="s">
        <v>1366</v>
      </c>
      <c r="BK11" s="1283" t="s">
        <v>1365</v>
      </c>
      <c r="BL11" s="1281" t="s">
        <v>1364</v>
      </c>
      <c r="BM11" s="1284" t="s">
        <v>1363</v>
      </c>
      <c r="BN11" s="1285"/>
      <c r="BO11" s="1286"/>
      <c r="BP11" s="1286"/>
      <c r="BQ11" s="1286"/>
      <c r="BR11" s="1286"/>
      <c r="BS11" s="1286"/>
      <c r="BT11" s="1286"/>
      <c r="BU11" s="1287"/>
      <c r="BV11" s="2"/>
      <c r="BW11" s="309" t="s">
        <v>328</v>
      </c>
      <c r="BX11" s="298"/>
      <c r="BY11" s="154"/>
      <c r="BZ11" s="153"/>
      <c r="CA11" s="2"/>
      <c r="CB11" s="360"/>
      <c r="CC11" s="361" t="s">
        <v>369</v>
      </c>
      <c r="CD11" s="59"/>
      <c r="CE11" s="59"/>
      <c r="CF11" s="91"/>
      <c r="CG11" s="59"/>
      <c r="CH11" s="93"/>
      <c r="CJ11" s="110"/>
      <c r="CK11" s="59"/>
      <c r="CL11" s="362" t="s">
        <v>9</v>
      </c>
      <c r="CM11" s="1931"/>
      <c r="CN11" s="91"/>
      <c r="CO11" s="59"/>
      <c r="CP11" s="93"/>
      <c r="CQ11" s="8"/>
      <c r="CR11" s="6">
        <v>1</v>
      </c>
    </row>
    <row r="12" spans="1:98" s="1" customFormat="1" ht="18.75" customHeight="1" thickTop="1">
      <c r="A12"/>
      <c r="B12" s="104" t="s">
        <v>11</v>
      </c>
      <c r="C12" s="1232" t="str">
        <f>C16</f>
        <v xml:space="preserve">C patisserie flan garniture Clafoutis aux cerises_2023-09-20.xlsx 10 personnes </v>
      </c>
      <c r="D12" s="1232">
        <f>D16</f>
        <v>10</v>
      </c>
      <c r="E12" s="1232" t="str">
        <f>E16</f>
        <v>personnes</v>
      </c>
      <c r="F12" s="1697"/>
      <c r="G12" s="1698"/>
      <c r="H12" s="1698"/>
      <c r="I12" s="1698"/>
      <c r="J12" s="199" t="s">
        <v>205</v>
      </c>
      <c r="K12" s="2139" t="str">
        <f>F14</f>
        <v xml:space="preserve">C patisserie flan garniture Clafoutis aux cerises_2023-09-20.xlsx 10 personnes </v>
      </c>
      <c r="L12" s="2140"/>
      <c r="M12"/>
      <c r="N12"/>
      <c r="O12"/>
      <c r="P12" s="104"/>
      <c r="Q12" s="1232"/>
      <c r="R12" s="1232"/>
      <c r="S12" s="1232"/>
      <c r="T12" s="1697"/>
      <c r="U12" s="1698"/>
      <c r="V12" s="2323" t="s">
        <v>201</v>
      </c>
      <c r="W12" s="1698"/>
      <c r="X12" s="199"/>
      <c r="Y12" s="1421"/>
      <c r="Z12" s="2322"/>
      <c r="AA12" s="91"/>
      <c r="AB12" s="320" t="s">
        <v>334</v>
      </c>
      <c r="AC12" s="319">
        <v>12</v>
      </c>
      <c r="AD12" s="318" t="str">
        <f>AD13</f>
        <v>couverts</v>
      </c>
      <c r="AE12"/>
      <c r="AF12" s="2242" t="s">
        <v>11</v>
      </c>
      <c r="AG12" s="1232" t="str">
        <f>AG16</f>
        <v xml:space="preserve">? patisserie ? ? ? 10 personnes </v>
      </c>
      <c r="AH12" s="1232">
        <f>AH16</f>
        <v>10</v>
      </c>
      <c r="AI12" s="1232" t="str">
        <f>AI16</f>
        <v>personnes</v>
      </c>
      <c r="AJ12" s="1697"/>
      <c r="AK12" s="1698"/>
      <c r="AL12" s="1698"/>
      <c r="AM12" s="1698"/>
      <c r="AN12" s="199" t="s">
        <v>205</v>
      </c>
      <c r="AO12" s="2139" t="str">
        <f>AJ14</f>
        <v xml:space="preserve">? patisserie ? ? ? 10 personnes </v>
      </c>
      <c r="AP12" s="2140"/>
      <c r="AQ12" s="91"/>
      <c r="AR12" s="320" t="s">
        <v>334</v>
      </c>
      <c r="AS12" s="319">
        <v>120</v>
      </c>
      <c r="AT12" s="318" t="str">
        <f>AT13</f>
        <v>couverts</v>
      </c>
      <c r="AU12"/>
      <c r="AV12" s="36" t="s">
        <v>11</v>
      </c>
      <c r="AW12" s="1254"/>
      <c r="AX12" s="1254"/>
      <c r="AY12" s="1254"/>
      <c r="AZ12" s="2177" t="s">
        <v>1669</v>
      </c>
      <c r="BA12" s="1279" t="s">
        <v>1</v>
      </c>
      <c r="BB12" s="2143"/>
      <c r="BC12" s="59"/>
      <c r="BD12" s="1288" t="s">
        <v>1660</v>
      </c>
      <c r="BE12" s="1289"/>
      <c r="BF12" s="1289"/>
      <c r="BG12" s="1289"/>
      <c r="BH12" s="1289"/>
      <c r="BI12" s="1290"/>
      <c r="BJ12" s="2161" t="s">
        <v>1563</v>
      </c>
      <c r="BK12" s="2161"/>
      <c r="BL12" s="2161"/>
      <c r="BM12" s="2161"/>
      <c r="BN12" s="1285"/>
      <c r="BO12" s="1286"/>
      <c r="BP12" s="1286"/>
      <c r="BQ12" s="1286"/>
      <c r="BR12" s="1286"/>
      <c r="BS12" s="1286"/>
      <c r="BT12" s="1286"/>
      <c r="BU12" s="1287"/>
      <c r="BV12" s="2"/>
      <c r="BW12" s="46"/>
      <c r="BX12" s="45"/>
      <c r="BY12" s="45"/>
      <c r="BZ12" s="22"/>
      <c r="CA12" s="2"/>
      <c r="CB12" s="360"/>
      <c r="CC12" s="341" t="s">
        <v>370</v>
      </c>
      <c r="CD12" s="59"/>
      <c r="CE12" s="59"/>
      <c r="CF12" s="91"/>
      <c r="CG12" s="59"/>
      <c r="CH12" s="93"/>
      <c r="CJ12" s="110"/>
      <c r="CK12" s="59"/>
      <c r="CL12" s="59"/>
      <c r="CM12" s="59"/>
      <c r="CN12" s="91"/>
      <c r="CO12" s="59"/>
      <c r="CP12" s="93"/>
      <c r="CQ12" s="8"/>
      <c r="CR12" s="6">
        <v>1</v>
      </c>
    </row>
    <row r="13" spans="1:98" s="1" customFormat="1" ht="18.75" customHeight="1" thickBot="1">
      <c r="A13"/>
      <c r="B13" s="104" t="s">
        <v>11</v>
      </c>
      <c r="C13" s="1232" t="str">
        <f>C16</f>
        <v xml:space="preserve">C patisserie flan garniture Clafoutis aux cerises_2023-09-20.xlsx 10 personnes </v>
      </c>
      <c r="D13" s="1232">
        <f>D16</f>
        <v>10</v>
      </c>
      <c r="E13" s="1232" t="str">
        <f>E16</f>
        <v>personnes</v>
      </c>
      <c r="F13" s="195">
        <v>10</v>
      </c>
      <c r="G13" s="194" t="s">
        <v>1537</v>
      </c>
      <c r="H13" s="193" t="s">
        <v>193</v>
      </c>
      <c r="I13" s="193"/>
      <c r="J13" s="197"/>
      <c r="K13" s="2139"/>
      <c r="L13" s="2140"/>
      <c r="M13"/>
      <c r="N13"/>
      <c r="O13"/>
      <c r="P13" s="104"/>
      <c r="Q13" s="1232"/>
      <c r="R13" s="1232"/>
      <c r="S13" s="1232"/>
      <c r="T13" s="195"/>
      <c r="U13" s="194"/>
      <c r="V13" s="193"/>
      <c r="W13" s="193"/>
      <c r="X13" s="197"/>
      <c r="Y13" s="1421"/>
      <c r="Z13" s="2322"/>
      <c r="AA13" s="91"/>
      <c r="AB13" s="317" t="s">
        <v>333</v>
      </c>
      <c r="AC13" s="316">
        <v>10</v>
      </c>
      <c r="AD13" s="315" t="s">
        <v>198</v>
      </c>
      <c r="AF13" s="2242" t="s">
        <v>11</v>
      </c>
      <c r="AG13" s="1232" t="str">
        <f>AG16</f>
        <v xml:space="preserve">? patisserie ? ? ? 10 personnes </v>
      </c>
      <c r="AH13" s="1232">
        <f>AH16</f>
        <v>10</v>
      </c>
      <c r="AI13" s="1232" t="str">
        <f>AI16</f>
        <v>personnes</v>
      </c>
      <c r="AJ13" s="195">
        <v>10</v>
      </c>
      <c r="AK13" s="194" t="s">
        <v>1537</v>
      </c>
      <c r="AL13" s="193" t="s">
        <v>193</v>
      </c>
      <c r="AM13" s="193"/>
      <c r="AN13" s="197"/>
      <c r="AO13" s="2139"/>
      <c r="AP13" s="2140"/>
      <c r="AQ13" s="91"/>
      <c r="AR13" s="317" t="s">
        <v>333</v>
      </c>
      <c r="AS13" s="316">
        <v>10</v>
      </c>
      <c r="AT13" s="315" t="s">
        <v>198</v>
      </c>
      <c r="AV13" s="36" t="s">
        <v>11</v>
      </c>
      <c r="AW13" s="1254"/>
      <c r="AX13" s="1254"/>
      <c r="AY13" s="1254"/>
      <c r="AZ13" s="2177"/>
      <c r="BA13" s="1279" t="s">
        <v>1</v>
      </c>
      <c r="BB13" s="1291" t="s">
        <v>1564</v>
      </c>
      <c r="BC13" s="59"/>
      <c r="BD13" s="1292">
        <v>60</v>
      </c>
      <c r="BE13" s="2162" t="s">
        <v>1532</v>
      </c>
      <c r="BF13" s="2162"/>
      <c r="BG13" s="2162"/>
      <c r="BH13" s="2162"/>
      <c r="BI13" s="1290"/>
      <c r="BJ13" s="2161"/>
      <c r="BK13" s="2161"/>
      <c r="BL13" s="2161"/>
      <c r="BM13" s="2161"/>
      <c r="BN13" s="1285"/>
      <c r="BO13" s="1286"/>
      <c r="BP13" s="1286"/>
      <c r="BQ13" s="1286"/>
      <c r="BR13" s="1286"/>
      <c r="BS13" s="1286"/>
      <c r="BT13" s="1286"/>
      <c r="BU13" s="1287"/>
      <c r="BV13" s="2"/>
      <c r="BW13" s="309" t="s">
        <v>321</v>
      </c>
      <c r="BX13" s="298"/>
      <c r="BY13" s="154"/>
      <c r="BZ13" s="153"/>
      <c r="CA13" s="2"/>
      <c r="CB13" s="110"/>
      <c r="CC13" s="363" t="s">
        <v>371</v>
      </c>
      <c r="CD13" s="59"/>
      <c r="CE13" s="59"/>
      <c r="CF13" s="91"/>
      <c r="CG13" s="59"/>
      <c r="CH13" s="364" t="s">
        <v>372</v>
      </c>
      <c r="CJ13" s="365" t="s">
        <v>373</v>
      </c>
      <c r="CK13" s="59"/>
      <c r="CL13" s="59"/>
      <c r="CM13" s="59"/>
      <c r="CN13" s="91"/>
      <c r="CO13" s="59"/>
      <c r="CP13" s="93"/>
      <c r="CQ13" s="8"/>
      <c r="CR13" s="6">
        <v>1</v>
      </c>
    </row>
    <row r="14" spans="1:98" s="1" customFormat="1" ht="18.75" customHeight="1" thickTop="1">
      <c r="A14"/>
      <c r="B14" s="104" t="s">
        <v>11</v>
      </c>
      <c r="C14" s="1232" t="str">
        <f>C16</f>
        <v xml:space="preserve">C patisserie flan garniture Clafoutis aux cerises_2023-09-20.xlsx 10 personnes </v>
      </c>
      <c r="D14" s="1232">
        <f>D16</f>
        <v>10</v>
      </c>
      <c r="E14" s="1232" t="str">
        <f>E16</f>
        <v>personnes</v>
      </c>
      <c r="F14" s="2307" t="str">
        <f>F15 &amp; " " &amp; F16 &amp; " " &amp; H16 &amp; " " &amp; J16 &amp; " " &amp; L16 &amp; " " &amp; F13 &amp; " " &amp; G13 &amp; " "</f>
        <v xml:space="preserve">C patisserie flan garniture Clafoutis aux cerises_2023-09-20.xlsx 10 personnes </v>
      </c>
      <c r="G14" s="2308"/>
      <c r="H14" s="2308"/>
      <c r="I14" s="2308"/>
      <c r="J14" s="2308"/>
      <c r="K14" s="2309"/>
      <c r="L14" s="2310" t="s">
        <v>187</v>
      </c>
      <c r="M14"/>
      <c r="N14"/>
      <c r="O14"/>
      <c r="P14" s="104"/>
      <c r="Q14" s="1232"/>
      <c r="R14" s="1232"/>
      <c r="S14" s="1232"/>
      <c r="T14" s="2307"/>
      <c r="U14" s="2308"/>
      <c r="V14" s="2308"/>
      <c r="W14" s="2308"/>
      <c r="X14" s="2308"/>
      <c r="Y14" s="2309"/>
      <c r="Z14" s="2310"/>
      <c r="AA14" s="91"/>
      <c r="AB14" s="313" t="s">
        <v>224</v>
      </c>
      <c r="AC14" s="208"/>
      <c r="AD14" s="312"/>
      <c r="AF14" s="2242" t="s">
        <v>11</v>
      </c>
      <c r="AG14" s="1232" t="str">
        <f>AG16</f>
        <v xml:space="preserve">? patisserie ? ? ? 10 personnes </v>
      </c>
      <c r="AH14" s="1232">
        <f>AH16</f>
        <v>10</v>
      </c>
      <c r="AI14" s="1232" t="str">
        <f>AI16</f>
        <v>personnes</v>
      </c>
      <c r="AJ14" s="2273" t="str">
        <f>AJ15 &amp; " " &amp; AJ16 &amp; " " &amp; AL16 &amp; " " &amp; AN16 &amp; " " &amp; AP16 &amp; " " &amp; AJ13 &amp; " " &amp; AK13 &amp; " "</f>
        <v xml:space="preserve">? patisserie ? ? ? 10 personnes </v>
      </c>
      <c r="AK14" s="2274"/>
      <c r="AL14" s="2274"/>
      <c r="AM14" s="2274"/>
      <c r="AN14" s="2274"/>
      <c r="AO14" s="2275"/>
      <c r="AP14" s="2276" t="s">
        <v>187</v>
      </c>
      <c r="AQ14" s="91"/>
      <c r="AR14" s="313" t="s">
        <v>224</v>
      </c>
      <c r="AS14" s="208"/>
      <c r="AT14" s="312"/>
      <c r="AV14" s="36" t="s">
        <v>11</v>
      </c>
      <c r="AW14" s="1254"/>
      <c r="AX14" s="1254"/>
      <c r="AY14" s="1254"/>
      <c r="AZ14" s="2176" t="s">
        <v>1575</v>
      </c>
      <c r="BA14" s="1279" t="s">
        <v>1</v>
      </c>
      <c r="BB14" s="1293"/>
      <c r="BC14" s="59"/>
      <c r="BD14" s="1294" t="str">
        <f ca="1">"Largeur de cette colonne : " &amp; BD16 &amp; IF(BD16 &gt; BD13, " - Colonne trop large de " &amp; (BD16 - BD13), IF(BD13 &gt; BD16, " - Élargissez la colonne à " &amp; BD13, ""))</f>
        <v>Largeur de cette colonne : 60</v>
      </c>
      <c r="BE14" s="2162"/>
      <c r="BF14" s="2162"/>
      <c r="BG14" s="2162"/>
      <c r="BH14" s="2162"/>
      <c r="BI14" s="1290"/>
      <c r="BJ14" s="2161"/>
      <c r="BK14" s="2161"/>
      <c r="BL14" s="2161"/>
      <c r="BM14" s="2161"/>
      <c r="BN14" s="1285"/>
      <c r="BO14" s="1286"/>
      <c r="BP14" s="1286"/>
      <c r="BQ14" s="1286"/>
      <c r="BR14" s="1286"/>
      <c r="BS14" s="1286"/>
      <c r="BT14" s="1286"/>
      <c r="BU14" s="1287"/>
      <c r="BV14" s="2"/>
      <c r="BW14" s="46"/>
      <c r="BX14" s="45"/>
      <c r="BY14" s="45"/>
      <c r="BZ14" s="22"/>
      <c r="CA14" s="2"/>
      <c r="CB14" s="366" t="s">
        <v>214</v>
      </c>
      <c r="CC14" s="367"/>
      <c r="CD14" s="368"/>
      <c r="CE14" s="368"/>
      <c r="CF14" s="204"/>
      <c r="CG14" s="369" t="s">
        <v>374</v>
      </c>
      <c r="CH14" s="370" t="s">
        <v>375</v>
      </c>
      <c r="CJ14" s="110"/>
      <c r="CK14" s="59"/>
      <c r="CL14" s="59"/>
      <c r="CM14" s="59"/>
      <c r="CN14" s="91"/>
      <c r="CO14" s="59"/>
      <c r="CP14" s="93"/>
      <c r="CQ14" s="8"/>
      <c r="CR14" s="6">
        <v>1</v>
      </c>
    </row>
    <row r="15" spans="1:98" s="1" customFormat="1" ht="18.75" customHeight="1">
      <c r="A15"/>
      <c r="B15" s="104" t="s">
        <v>11</v>
      </c>
      <c r="C15" s="1232" t="str">
        <f>C16</f>
        <v xml:space="preserve">C patisserie flan garniture Clafoutis aux cerises_2023-09-20.xlsx 10 personnes </v>
      </c>
      <c r="D15" s="1232">
        <f>D16</f>
        <v>10</v>
      </c>
      <c r="E15" s="1232" t="str">
        <f>E16</f>
        <v>personnes</v>
      </c>
      <c r="F15" s="2311" t="str">
        <f>LEFT(L16,1)</f>
        <v>C</v>
      </c>
      <c r="G15" s="2312" t="s">
        <v>185</v>
      </c>
      <c r="H15" s="2312" t="s">
        <v>184</v>
      </c>
      <c r="I15" s="2312"/>
      <c r="J15" s="2312" t="s">
        <v>183</v>
      </c>
      <c r="K15" s="2312"/>
      <c r="L15" s="2313" t="s">
        <v>182</v>
      </c>
      <c r="M15"/>
      <c r="N15"/>
      <c r="O15"/>
      <c r="P15" s="104"/>
      <c r="Q15" s="1232"/>
      <c r="R15" s="1232"/>
      <c r="S15" s="1232"/>
      <c r="T15" s="2311"/>
      <c r="U15" s="2312"/>
      <c r="V15" s="2312"/>
      <c r="W15" s="2312"/>
      <c r="X15" s="2312"/>
      <c r="Y15" s="2312"/>
      <c r="Z15" s="2313"/>
      <c r="AA15" s="2271"/>
      <c r="AB15" s="2271"/>
      <c r="AC15" s="2271"/>
      <c r="AD15" s="2272" t="str">
        <f ca="1">IF(COUNTIF(Q44:AD44,"&lt;0.5")=0,"Aucune colonne masquée",COUNTIF(Q44:AD44,"&lt;0.5")&amp;" colonnes masquées : "&amp;(AA16&amp;AB16))</f>
        <v>Aucune colonne masquée</v>
      </c>
      <c r="AF15" s="2242" t="s">
        <v>11</v>
      </c>
      <c r="AG15" s="1232" t="str">
        <f>AG16</f>
        <v xml:space="preserve">? patisserie ? ? ? 10 personnes </v>
      </c>
      <c r="AH15" s="1232">
        <f>AH16</f>
        <v>10</v>
      </c>
      <c r="AI15" s="1232" t="str">
        <f>AI16</f>
        <v>personnes</v>
      </c>
      <c r="AJ15" s="2277" t="str">
        <f>LEFT(AP16,1)</f>
        <v>?</v>
      </c>
      <c r="AK15" s="2278" t="s">
        <v>185</v>
      </c>
      <c r="AL15" s="2278" t="s">
        <v>184</v>
      </c>
      <c r="AM15" s="2278"/>
      <c r="AN15" s="2278" t="s">
        <v>183</v>
      </c>
      <c r="AO15" s="2278"/>
      <c r="AP15" s="2279" t="s">
        <v>182</v>
      </c>
      <c r="AQ15" s="2271"/>
      <c r="AR15" s="2271"/>
      <c r="AS15" s="2271"/>
      <c r="AT15" s="2272" t="str">
        <f ca="1">IF(COUNTIF(AG44:AT44,"&lt;0.5")=0,"Aucune colonne masquée",COUNTIF(AG44:AT44,"&lt;0.5")&amp;" colonnes masquées : "&amp;(AQ16&amp;AR16))</f>
        <v>Aucune colonne masquée</v>
      </c>
      <c r="AV15" s="36" t="s">
        <v>11</v>
      </c>
      <c r="AW15" s="1254"/>
      <c r="AX15" s="1254"/>
      <c r="AY15" s="1254"/>
      <c r="AZ15" s="2176"/>
      <c r="BA15" s="1279" t="s">
        <v>1</v>
      </c>
      <c r="BB15" s="1295" t="s">
        <v>1565</v>
      </c>
      <c r="BC15" s="59"/>
      <c r="BD15" s="1280" t="str">
        <f>"Ajustez la largeur de cette colonne à  " &amp;BD13</f>
        <v>Ajustez la largeur de cette colonne à  60</v>
      </c>
      <c r="BE15" s="2162"/>
      <c r="BF15" s="2162"/>
      <c r="BG15" s="2162"/>
      <c r="BH15" s="2162"/>
      <c r="BI15" s="1290"/>
      <c r="BJ15" s="1296"/>
      <c r="BK15" s="1283"/>
      <c r="BL15" s="1281"/>
      <c r="BM15" s="1284"/>
      <c r="BN15" s="1285"/>
      <c r="BO15" s="1286"/>
      <c r="BP15" s="1286"/>
      <c r="BQ15" s="1286"/>
      <c r="BR15" s="1286"/>
      <c r="BS15" s="1286"/>
      <c r="BT15" s="1286"/>
      <c r="BU15" s="1287"/>
      <c r="BV15" s="2"/>
      <c r="BW15" s="302" t="s">
        <v>312</v>
      </c>
      <c r="BX15" s="298"/>
      <c r="BY15" s="154"/>
      <c r="BZ15" s="153"/>
      <c r="CA15" s="2"/>
      <c r="CB15" s="371" t="s">
        <v>212</v>
      </c>
      <c r="CC15" s="201" t="s">
        <v>211</v>
      </c>
      <c r="CD15" s="186"/>
      <c r="CE15" s="186"/>
      <c r="CF15" s="1805" t="s">
        <v>210</v>
      </c>
      <c r="CG15" s="1806" t="s">
        <v>209</v>
      </c>
      <c r="CH15" s="1807"/>
      <c r="CJ15" s="1250" t="s">
        <v>335</v>
      </c>
      <c r="CK15" s="1241"/>
      <c r="CL15" s="1241" t="s">
        <v>1534</v>
      </c>
      <c r="CM15" s="1242"/>
      <c r="CN15" s="1242"/>
      <c r="CO15" s="1243" t="s">
        <v>335</v>
      </c>
      <c r="CP15" s="93"/>
      <c r="CQ15" s="8"/>
      <c r="CR15" s="6">
        <v>1</v>
      </c>
    </row>
    <row r="16" spans="1:98" s="1" customFormat="1" ht="18.75" customHeight="1" thickBot="1">
      <c r="A16"/>
      <c r="B16" s="104" t="s">
        <v>11</v>
      </c>
      <c r="C16" s="1247" t="str">
        <f>F14</f>
        <v xml:space="preserve">C patisserie flan garniture Clafoutis aux cerises_2023-09-20.xlsx 10 personnes </v>
      </c>
      <c r="D16" s="1247">
        <f>F13</f>
        <v>10</v>
      </c>
      <c r="E16" s="1247" t="str">
        <f>G13</f>
        <v>personnes</v>
      </c>
      <c r="F16" s="1428" t="s">
        <v>1541</v>
      </c>
      <c r="G16" s="1429"/>
      <c r="H16" s="1803" t="s">
        <v>1542</v>
      </c>
      <c r="I16" s="1803"/>
      <c r="J16" s="1803" t="s">
        <v>176</v>
      </c>
      <c r="K16" s="1803"/>
      <c r="L16" s="1445" t="s">
        <v>1543</v>
      </c>
      <c r="M16"/>
      <c r="N16"/>
      <c r="O16"/>
      <c r="P16" s="104"/>
      <c r="Q16" s="1247"/>
      <c r="R16" s="1247"/>
      <c r="S16" s="1247"/>
      <c r="T16" s="1428"/>
      <c r="U16" s="1429"/>
      <c r="V16" s="1429"/>
      <c r="W16" s="1429"/>
      <c r="X16" s="1429"/>
      <c r="Y16" s="1429"/>
      <c r="Z16" s="1445"/>
      <c r="AA16" s="2288" t="str">
        <f ca="1">IF(Q44&lt;0.5,Q43&amp;".","")&amp;IF(R44&lt;0.5,R43&amp;".","")&amp;IF(S44&lt;0.5,S43&amp;".","")&amp;IF(T44&lt;0.5,T43&amp;".","")&amp;IF(U44&lt;0.5,U43&amp;".","")&amp;IF(V44&lt;0.5,V43&amp;".","")&amp;IF(W44&lt;0.5,W43&amp;".","")&amp;IF(X44&lt;0.5,X43&amp;".","")&amp;IF(Y44&lt;0.5,Y43&amp;".","")</f>
        <v/>
      </c>
      <c r="AB16" s="2289" t="str">
        <f ca="1">IF(Z44&lt;0.5,Z43&amp;".","")&amp;IF(AA44&lt;0.5,AA43&amp;".","")&amp;IF(AB44&lt;0.5,AB43&amp;".","")&amp;IF(AC44&lt;0.5,AC43&amp;".","")&amp;IF(AD44&lt;0.5,AD43&amp;".","")</f>
        <v/>
      </c>
      <c r="AC16" s="2287"/>
      <c r="AD16" s="2272" t="str">
        <f>ROWS(P10:P45)-SUBTOTAL(103,P10:P45)&amp;" "&amp;"Lignes masquées"</f>
        <v>22 Lignes masquées</v>
      </c>
      <c r="AF16" s="2242" t="s">
        <v>11</v>
      </c>
      <c r="AG16" s="1247" t="str">
        <f>AJ14</f>
        <v xml:space="preserve">? patisserie ? ? ? 10 personnes </v>
      </c>
      <c r="AH16" s="1247">
        <f>AJ13</f>
        <v>10</v>
      </c>
      <c r="AI16" s="1247" t="str">
        <f>AK13</f>
        <v>personnes</v>
      </c>
      <c r="AJ16" s="1428" t="s">
        <v>1541</v>
      </c>
      <c r="AK16" s="1429" t="s">
        <v>1847</v>
      </c>
      <c r="AL16" s="1803" t="s">
        <v>1847</v>
      </c>
      <c r="AM16" s="1803"/>
      <c r="AN16" s="1803" t="s">
        <v>1847</v>
      </c>
      <c r="AO16" s="1803"/>
      <c r="AP16" s="1445" t="s">
        <v>1847</v>
      </c>
      <c r="AQ16" s="2288" t="str">
        <f ca="1">IF(AG44&lt;0.5,AG43&amp;".","")&amp;IF(AH44&lt;0.5,AH43&amp;".","")&amp;IF(AI44&lt;0.5,AI43&amp;".","")&amp;IF(AJ44&lt;0.5,AJ43&amp;".","")&amp;IF(AK44&lt;0.5,AK43&amp;".","")&amp;IF(AL44&lt;0.5,AL43&amp;".","")&amp;IF(AM44&lt;0.5,AM43&amp;".","")&amp;IF(AN44&lt;0.5,AN43&amp;".","")&amp;IF(AO44&lt;0.5,AO43&amp;".","")</f>
        <v/>
      </c>
      <c r="AR16" s="2289" t="str">
        <f ca="1">IF(AP44&lt;0.5,AP43&amp;".","")&amp;IF(AQ44&lt;0.5,AQ43&amp;".","")&amp;IF(AR44&lt;0.5,AR43&amp;".","")&amp;IF(AS44&lt;0.5,AS43&amp;".","")&amp;IF(AT44&lt;0.5,AT43&amp;".","")</f>
        <v/>
      </c>
      <c r="AS16" s="2287"/>
      <c r="AT16" s="2272" t="str">
        <f>ROWS(AF10:AF45)-SUBTOTAL(103,AF10:AF45)&amp;" "&amp;"Lignes masquées"</f>
        <v>0 Lignes masquées</v>
      </c>
      <c r="AV16" s="36" t="s">
        <v>11</v>
      </c>
      <c r="AW16" s="1254"/>
      <c r="AX16" s="1254"/>
      <c r="AY16" s="1254"/>
      <c r="AZ16" s="1297" t="s">
        <v>577</v>
      </c>
      <c r="BA16" s="1279" t="s">
        <v>1</v>
      </c>
      <c r="BB16" s="1291"/>
      <c r="BC16" s="59"/>
      <c r="BD16" s="1298">
        <f ca="1">CELL("largeur",BD16)</f>
        <v>60</v>
      </c>
      <c r="BE16" s="2163"/>
      <c r="BF16" s="2163"/>
      <c r="BG16" s="2163"/>
      <c r="BH16" s="2163"/>
      <c r="BI16" s="1290"/>
      <c r="BJ16" s="2164" t="s">
        <v>1566</v>
      </c>
      <c r="BK16" s="2164"/>
      <c r="BL16" s="2164" t="s">
        <v>150</v>
      </c>
      <c r="BM16" s="2167" t="s">
        <v>181</v>
      </c>
      <c r="BN16" s="1285"/>
      <c r="BO16" s="1286"/>
      <c r="BP16" s="1286"/>
      <c r="BQ16" s="1286"/>
      <c r="BR16" s="1286"/>
      <c r="BS16" s="1286"/>
      <c r="BT16" s="1286"/>
      <c r="BU16" s="1287"/>
      <c r="BV16" s="2"/>
      <c r="BW16" s="46"/>
      <c r="BX16" s="45"/>
      <c r="BY16" s="45"/>
      <c r="BZ16" s="22"/>
      <c r="CA16" s="2"/>
      <c r="CB16" s="372" t="s">
        <v>205</v>
      </c>
      <c r="CC16" s="325" t="s">
        <v>376</v>
      </c>
      <c r="CD16" s="325"/>
      <c r="CE16" s="186"/>
      <c r="CF16" s="1805"/>
      <c r="CG16" s="1806"/>
      <c r="CH16" s="1807"/>
      <c r="CJ16" s="373"/>
      <c r="CK16" s="374"/>
      <c r="CL16" s="374"/>
      <c r="CM16" s="374"/>
      <c r="CN16" s="91"/>
      <c r="CO16" s="59"/>
      <c r="CP16" s="93"/>
      <c r="CQ16" s="8"/>
      <c r="CR16" s="6">
        <v>1</v>
      </c>
    </row>
    <row r="17" spans="1:96" s="1" customFormat="1" ht="18.75" customHeight="1" thickTop="1" thickBot="1">
      <c r="A17"/>
      <c r="B17" s="104" t="s">
        <v>11</v>
      </c>
      <c r="C17" s="1232" t="str">
        <f>C16</f>
        <v xml:space="preserve">C patisserie flan garniture Clafoutis aux cerises_2023-09-20.xlsx 10 personnes </v>
      </c>
      <c r="D17" s="1232">
        <f>D16</f>
        <v>10</v>
      </c>
      <c r="E17" s="1232" t="str">
        <f>E16</f>
        <v>personnes</v>
      </c>
      <c r="F17" s="1432" t="s">
        <v>1657</v>
      </c>
      <c r="G17" s="1433"/>
      <c r="H17" s="1433"/>
      <c r="I17" s="1433"/>
      <c r="J17" s="1433"/>
      <c r="K17" s="1433"/>
      <c r="L17" s="1699"/>
      <c r="M17"/>
      <c r="N17"/>
      <c r="O17"/>
      <c r="P17" s="104"/>
      <c r="Q17" s="1232"/>
      <c r="R17" s="1232"/>
      <c r="S17" s="1232"/>
      <c r="T17" s="1434"/>
      <c r="U17" s="1433"/>
      <c r="V17" s="1433"/>
      <c r="W17" s="1433"/>
      <c r="X17" s="1433"/>
      <c r="Y17" s="1433"/>
      <c r="Z17" s="1433"/>
      <c r="AA17" s="1433"/>
      <c r="AB17" s="1433"/>
      <c r="AC17" s="1433"/>
      <c r="AD17" s="1703"/>
      <c r="AF17" s="2242" t="s">
        <v>11</v>
      </c>
      <c r="AG17" s="1232" t="str">
        <f>AG16</f>
        <v xml:space="preserve">? patisserie ? ? ? 10 personnes </v>
      </c>
      <c r="AH17" s="1232">
        <f>AH16</f>
        <v>10</v>
      </c>
      <c r="AI17" s="1232" t="str">
        <f>AI16</f>
        <v>personnes</v>
      </c>
      <c r="AJ17" s="1446">
        <f ca="1">CELL("largeur",AJ17)</f>
        <v>11</v>
      </c>
      <c r="AK17" s="1304">
        <f t="shared" ref="AK17:AO17" ca="1" si="6">CELL("largeur",AK17)</f>
        <v>11</v>
      </c>
      <c r="AL17" s="1304">
        <f t="shared" ca="1" si="6"/>
        <v>3</v>
      </c>
      <c r="AM17" s="1304">
        <f t="shared" ca="1" si="6"/>
        <v>11</v>
      </c>
      <c r="AN17" s="1304">
        <f t="shared" ca="1" si="6"/>
        <v>11</v>
      </c>
      <c r="AO17" s="1304">
        <f t="shared" ca="1" si="6"/>
        <v>9</v>
      </c>
      <c r="AP17" s="1447">
        <f ca="1">CELL("largeur",AP17)</f>
        <v>40</v>
      </c>
      <c r="AQ17" s="1304">
        <f t="shared" ref="AQ17:AT17" ca="1" si="7">CELL("largeur",AQ17)</f>
        <v>11</v>
      </c>
      <c r="AR17" s="1304">
        <f t="shared" ca="1" si="7"/>
        <v>14</v>
      </c>
      <c r="AS17" s="1304">
        <f t="shared" ca="1" si="7"/>
        <v>11</v>
      </c>
      <c r="AT17" s="1305">
        <f t="shared" ca="1" si="7"/>
        <v>11</v>
      </c>
      <c r="AV17" s="36" t="s">
        <v>11</v>
      </c>
      <c r="AW17" s="1254"/>
      <c r="AX17" s="1254"/>
      <c r="AY17" s="1254"/>
      <c r="AZ17" s="1299" t="s">
        <v>1567</v>
      </c>
      <c r="BA17" s="1279" t="s">
        <v>1</v>
      </c>
      <c r="BB17" s="1300" t="str">
        <f ca="1">"Largeur de cette colonne : "&amp;CELL("largeur",BB17)</f>
        <v>Largeur de cette colonne : 148</v>
      </c>
      <c r="BC17" s="59"/>
      <c r="BD17" s="1301" t="s">
        <v>1568</v>
      </c>
      <c r="BE17" s="1302"/>
      <c r="BF17" s="1302"/>
      <c r="BG17" s="1302"/>
      <c r="BH17" s="1303"/>
      <c r="BI17" s="1290"/>
      <c r="BJ17" s="2165"/>
      <c r="BK17" s="2165"/>
      <c r="BL17" s="2166"/>
      <c r="BM17" s="2168"/>
      <c r="BN17" s="1286"/>
      <c r="BO17" s="1286"/>
      <c r="BP17" s="1286"/>
      <c r="BQ17" s="1286"/>
      <c r="BR17" s="1286"/>
      <c r="BS17" s="1286"/>
      <c r="BT17" s="1286"/>
      <c r="BU17" s="1287"/>
      <c r="BV17" s="2"/>
      <c r="BW17" s="302" t="s">
        <v>307</v>
      </c>
      <c r="BX17" s="298"/>
      <c r="BY17" s="154"/>
      <c r="BZ17" s="153"/>
      <c r="CA17" s="2"/>
      <c r="CB17" s="375"/>
      <c r="CC17" s="91"/>
      <c r="CD17" s="91"/>
      <c r="CE17" s="325"/>
      <c r="CF17" s="91"/>
      <c r="CG17" s="91"/>
      <c r="CH17" s="185"/>
      <c r="CJ17" s="1932" t="s">
        <v>377</v>
      </c>
      <c r="CK17" s="1933"/>
      <c r="CL17" s="1933"/>
      <c r="CM17" s="1933"/>
      <c r="CN17" s="1933"/>
      <c r="CO17" s="1933"/>
      <c r="CP17" s="1934"/>
      <c r="CQ17" s="8"/>
      <c r="CR17" s="6">
        <v>1</v>
      </c>
    </row>
    <row r="18" spans="1:96" s="1" customFormat="1" ht="18.75" customHeight="1" thickTop="1" thickBot="1">
      <c r="A18"/>
      <c r="B18" s="104" t="s">
        <v>11</v>
      </c>
      <c r="C18" s="1232" t="str">
        <f>C16</f>
        <v xml:space="preserve">C patisserie flan garniture Clafoutis aux cerises_2023-09-20.xlsx 10 personnes </v>
      </c>
      <c r="D18" s="1232">
        <f>D16</f>
        <v>10</v>
      </c>
      <c r="E18" s="1232" t="str">
        <f>E16</f>
        <v>personnes</v>
      </c>
      <c r="F18" s="1700"/>
      <c r="G18" s="1433"/>
      <c r="H18" s="1433"/>
      <c r="I18" s="1433"/>
      <c r="J18" s="1433"/>
      <c r="K18" s="1433"/>
      <c r="L18" s="1701"/>
      <c r="M18"/>
      <c r="N18"/>
      <c r="O18"/>
      <c r="P18" s="104"/>
      <c r="Q18" s="1232"/>
      <c r="R18" s="1232"/>
      <c r="S18" s="1232"/>
      <c r="T18" s="1433"/>
      <c r="U18" s="1433"/>
      <c r="V18" s="1433"/>
      <c r="W18" s="1433"/>
      <c r="X18" s="1433"/>
      <c r="Y18" s="1433"/>
      <c r="Z18" s="1433"/>
      <c r="AA18" s="1433"/>
      <c r="AB18" s="1433"/>
      <c r="AC18" s="1433"/>
      <c r="AD18" s="1703"/>
      <c r="AF18" s="108" t="s">
        <v>12</v>
      </c>
      <c r="AG18" s="1232" t="str">
        <f>AG16</f>
        <v xml:space="preserve">? patisserie ? ? ? 10 personnes </v>
      </c>
      <c r="AH18" s="1232">
        <f>AH16</f>
        <v>10</v>
      </c>
      <c r="AI18" s="1232" t="str">
        <f>AI16</f>
        <v>personnes</v>
      </c>
      <c r="AJ18" s="2169" t="s">
        <v>171</v>
      </c>
      <c r="AK18" s="2170"/>
      <c r="AL18" s="2170"/>
      <c r="AM18" s="2170"/>
      <c r="AN18" s="2170"/>
      <c r="AO18" s="2247" t="s">
        <v>170</v>
      </c>
      <c r="AP18" s="2252" t="s">
        <v>1574</v>
      </c>
      <c r="AQ18" s="2292"/>
      <c r="AR18" s="2292"/>
      <c r="AS18" s="2292"/>
      <c r="AT18" s="2338" t="s">
        <v>1575</v>
      </c>
      <c r="AV18" s="36" t="s">
        <v>11</v>
      </c>
      <c r="AW18" s="1306" t="s">
        <v>30</v>
      </c>
      <c r="AX18" s="1306" t="s">
        <v>29</v>
      </c>
      <c r="AY18" s="1306" t="s">
        <v>28</v>
      </c>
      <c r="AZ18" s="1306" t="s">
        <v>27</v>
      </c>
      <c r="BA18" s="1279" t="s">
        <v>1</v>
      </c>
      <c r="BB18" s="1307" t="s">
        <v>23</v>
      </c>
      <c r="BC18" s="1308" t="s">
        <v>1</v>
      </c>
      <c r="BD18" s="1309" t="s">
        <v>21</v>
      </c>
      <c r="BE18" s="1454" t="s">
        <v>20</v>
      </c>
      <c r="BF18" s="1454" t="s">
        <v>19</v>
      </c>
      <c r="BG18" s="1454" t="s">
        <v>18</v>
      </c>
      <c r="BH18" s="1454" t="s">
        <v>17</v>
      </c>
      <c r="BI18" s="1306" t="s">
        <v>507</v>
      </c>
      <c r="BJ18" s="1451" t="s">
        <v>637</v>
      </c>
      <c r="BK18" s="1452" t="s">
        <v>638</v>
      </c>
      <c r="BL18" s="1453" t="s">
        <v>639</v>
      </c>
      <c r="BM18" s="1306" t="s">
        <v>640</v>
      </c>
      <c r="BN18" s="1306" t="s">
        <v>641</v>
      </c>
      <c r="BO18" s="1306" t="s">
        <v>642</v>
      </c>
      <c r="BP18" s="1306" t="s">
        <v>643</v>
      </c>
      <c r="BQ18" s="1306" t="s">
        <v>1569</v>
      </c>
      <c r="BR18" s="1306" t="s">
        <v>1570</v>
      </c>
      <c r="BS18" s="1306" t="s">
        <v>1571</v>
      </c>
      <c r="BT18" s="1306" t="s">
        <v>1572</v>
      </c>
      <c r="BU18" s="1306" t="s">
        <v>1573</v>
      </c>
      <c r="BV18" s="2"/>
      <c r="BW18" s="46"/>
      <c r="BX18" s="45"/>
      <c r="BY18" s="45"/>
      <c r="BZ18" s="22"/>
      <c r="CA18" s="2"/>
      <c r="CB18" s="360"/>
      <c r="CC18" s="341" t="s">
        <v>378</v>
      </c>
      <c r="CD18" s="59"/>
      <c r="CE18" s="59"/>
      <c r="CF18" s="91"/>
      <c r="CG18" s="59"/>
      <c r="CH18" s="93"/>
      <c r="CJ18" s="1932"/>
      <c r="CK18" s="1933"/>
      <c r="CL18" s="1933"/>
      <c r="CM18" s="1933"/>
      <c r="CN18" s="1933"/>
      <c r="CO18" s="1933"/>
      <c r="CP18" s="1934"/>
      <c r="CQ18" s="8"/>
      <c r="CR18" s="6">
        <v>1</v>
      </c>
    </row>
    <row r="19" spans="1:96" s="1" customFormat="1" ht="18.75" customHeight="1" thickTop="1" thickBot="1">
      <c r="A19"/>
      <c r="B19" s="104" t="s">
        <v>11</v>
      </c>
      <c r="C19" s="1232" t="str">
        <f>C16</f>
        <v xml:space="preserve">C patisserie flan garniture Clafoutis aux cerises_2023-09-20.xlsx 10 personnes </v>
      </c>
      <c r="D19" s="1232">
        <f>D16</f>
        <v>10</v>
      </c>
      <c r="E19" s="1232" t="str">
        <f>E16</f>
        <v>personnes</v>
      </c>
      <c r="F19" s="1435" t="s">
        <v>327</v>
      </c>
      <c r="G19" s="1436" t="s">
        <v>326</v>
      </c>
      <c r="H19" s="1437"/>
      <c r="I19" s="2145" t="s">
        <v>325</v>
      </c>
      <c r="J19" s="2146" t="s">
        <v>301</v>
      </c>
      <c r="K19" s="2148" t="s">
        <v>261</v>
      </c>
      <c r="L19" s="1438" t="s">
        <v>324</v>
      </c>
      <c r="M19"/>
      <c r="N19" s="144" t="s">
        <v>26</v>
      </c>
      <c r="O19"/>
      <c r="P19" s="104"/>
      <c r="Q19" s="1232"/>
      <c r="R19" s="1232"/>
      <c r="S19" s="1232"/>
      <c r="T19" s="1435" t="s">
        <v>327</v>
      </c>
      <c r="U19" s="1436" t="s">
        <v>326</v>
      </c>
      <c r="V19" s="1437"/>
      <c r="W19" s="2196" t="s">
        <v>325</v>
      </c>
      <c r="X19" s="2238" t="s">
        <v>301</v>
      </c>
      <c r="Y19" s="2151" t="s">
        <v>261</v>
      </c>
      <c r="Z19" s="1438" t="s">
        <v>324</v>
      </c>
      <c r="AA19" s="2298" t="s">
        <v>323</v>
      </c>
      <c r="AB19" s="2154" t="s">
        <v>322</v>
      </c>
      <c r="AC19" s="2155" t="s">
        <v>134</v>
      </c>
      <c r="AD19" s="2157" t="s">
        <v>83</v>
      </c>
      <c r="AF19" s="108" t="s">
        <v>12</v>
      </c>
      <c r="AG19" s="1232" t="str">
        <f>AG16</f>
        <v xml:space="preserve">? patisserie ? ? ? 10 personnes </v>
      </c>
      <c r="AH19" s="1232">
        <f>AH16</f>
        <v>10</v>
      </c>
      <c r="AI19" s="1232" t="str">
        <f>AI16</f>
        <v>personnes</v>
      </c>
      <c r="AJ19" s="161" t="s">
        <v>152</v>
      </c>
      <c r="AK19" s="1251" t="s">
        <v>151</v>
      </c>
      <c r="AL19" s="1316"/>
      <c r="AM19" s="1317" t="s">
        <v>162</v>
      </c>
      <c r="AN19" s="170">
        <v>65</v>
      </c>
      <c r="AO19" s="2247" t="s">
        <v>161</v>
      </c>
      <c r="AP19" s="1448" t="s">
        <v>160</v>
      </c>
      <c r="AQ19" s="1324"/>
      <c r="AR19" s="1251" t="s">
        <v>151</v>
      </c>
      <c r="AS19" s="2293"/>
      <c r="AT19" s="162">
        <v>65</v>
      </c>
      <c r="AV19" s="36" t="s">
        <v>11</v>
      </c>
      <c r="AW19" s="1310"/>
      <c r="AX19" s="1310"/>
      <c r="AY19" s="1311" t="s">
        <v>1576</v>
      </c>
      <c r="AZ19" s="1312">
        <v>65</v>
      </c>
      <c r="BA19" s="1279" t="s">
        <v>1</v>
      </c>
      <c r="BB19" s="1313" t="s">
        <v>1577</v>
      </c>
      <c r="BC19" s="1308" t="s">
        <v>1</v>
      </c>
      <c r="BD19" s="2171" t="s">
        <v>1578</v>
      </c>
      <c r="BE19" s="1314"/>
      <c r="BF19" s="1314"/>
      <c r="BG19" s="1314"/>
      <c r="BH19" s="1314"/>
      <c r="BI19" s="1314"/>
      <c r="BJ19" s="2173" t="s">
        <v>1566</v>
      </c>
      <c r="BK19" s="2173"/>
      <c r="BL19" s="2174" t="s">
        <v>150</v>
      </c>
      <c r="BM19" s="2174"/>
      <c r="BN19" s="2175" t="s">
        <v>1579</v>
      </c>
      <c r="BO19" s="2175" t="s">
        <v>168</v>
      </c>
      <c r="BP19" s="2175" t="s">
        <v>167</v>
      </c>
      <c r="BQ19" s="2175" t="s">
        <v>166</v>
      </c>
      <c r="BR19" s="2175" t="s">
        <v>165</v>
      </c>
      <c r="BS19" s="2175" t="s">
        <v>164</v>
      </c>
      <c r="BT19" s="2175" t="s">
        <v>163</v>
      </c>
      <c r="BU19" s="1315"/>
      <c r="BV19" s="2"/>
      <c r="BW19" s="299" t="s">
        <v>306</v>
      </c>
      <c r="BX19" s="298"/>
      <c r="BY19" s="154"/>
      <c r="BZ19" s="153"/>
      <c r="CA19" s="2"/>
      <c r="CB19" s="376"/>
      <c r="CC19" s="377" t="s">
        <v>379</v>
      </c>
      <c r="CD19" s="59"/>
      <c r="CE19" s="59"/>
      <c r="CF19" s="91"/>
      <c r="CG19" s="59"/>
      <c r="CH19" s="93"/>
      <c r="CJ19" s="1935" t="s">
        <v>346</v>
      </c>
      <c r="CK19" s="1936"/>
      <c r="CL19" s="1936"/>
      <c r="CM19" s="1936"/>
      <c r="CN19" s="1936"/>
      <c r="CO19" s="1936"/>
      <c r="CP19" s="1937"/>
      <c r="CQ19" s="8"/>
      <c r="CR19" s="6">
        <v>1</v>
      </c>
    </row>
    <row r="20" spans="1:96" s="1" customFormat="1" ht="18.75" customHeight="1" thickTop="1">
      <c r="A20"/>
      <c r="B20" s="104" t="s">
        <v>11</v>
      </c>
      <c r="C20" s="1232" t="str">
        <f>C16</f>
        <v xml:space="preserve">C patisserie flan garniture Clafoutis aux cerises_2023-09-20.xlsx 10 personnes </v>
      </c>
      <c r="D20" s="1232">
        <f>D16</f>
        <v>10</v>
      </c>
      <c r="E20" s="1232" t="str">
        <f>E16</f>
        <v>personnes</v>
      </c>
      <c r="F20" s="1439" t="s">
        <v>317</v>
      </c>
      <c r="G20" s="307" t="s">
        <v>316</v>
      </c>
      <c r="H20" s="168" t="s">
        <v>315</v>
      </c>
      <c r="I20" s="1904"/>
      <c r="J20" s="2147"/>
      <c r="K20" s="2149"/>
      <c r="L20" s="1440" t="s">
        <v>314</v>
      </c>
      <c r="M20"/>
      <c r="N20" s="308" t="s">
        <v>318</v>
      </c>
      <c r="O20"/>
      <c r="P20" s="104"/>
      <c r="Q20" s="1232"/>
      <c r="R20" s="1232"/>
      <c r="S20" s="1232"/>
      <c r="T20" s="1439" t="s">
        <v>317</v>
      </c>
      <c r="U20" s="307" t="s">
        <v>316</v>
      </c>
      <c r="V20" s="168" t="s">
        <v>315</v>
      </c>
      <c r="W20" s="1904"/>
      <c r="X20" s="2147"/>
      <c r="Y20" s="2149"/>
      <c r="Z20" s="1440" t="s">
        <v>314</v>
      </c>
      <c r="AA20" s="2299"/>
      <c r="AB20" s="1836"/>
      <c r="AC20" s="2156"/>
      <c r="AD20" s="1886"/>
      <c r="AF20" s="108" t="s">
        <v>11</v>
      </c>
      <c r="AG20" s="1232" t="str">
        <f>AG16</f>
        <v xml:space="preserve">? patisserie ? ? ? 10 personnes </v>
      </c>
      <c r="AH20" s="1232">
        <f>AH16</f>
        <v>10</v>
      </c>
      <c r="AI20" s="1232" t="str">
        <f>AI16</f>
        <v>personnes</v>
      </c>
      <c r="AJ20" s="1449"/>
      <c r="AK20" s="1322"/>
      <c r="AL20" s="1323" t="s">
        <v>1584</v>
      </c>
      <c r="AM20" s="1322">
        <f ca="1">SUM(AJ17:AM17)</f>
        <v>36</v>
      </c>
      <c r="AN20" s="164" t="s">
        <v>154</v>
      </c>
      <c r="AO20" s="2248">
        <v>0</v>
      </c>
      <c r="AP20" s="1450" t="s">
        <v>153</v>
      </c>
      <c r="AQ20" s="1324"/>
      <c r="AR20" s="1325" t="s">
        <v>1585</v>
      </c>
      <c r="AS20" s="1326">
        <f ca="1">AP17+AR17+AS17</f>
        <v>65</v>
      </c>
      <c r="AT20" s="2336">
        <f>IF(AT19=0,0,IF(LEN(AP20)&gt;AT19,LEN(AP20)-AT19&amp;" en trop",0))</f>
        <v>0</v>
      </c>
      <c r="AV20" s="36" t="s">
        <v>11</v>
      </c>
      <c r="AW20" s="1318">
        <v>0</v>
      </c>
      <c r="AX20" s="1318"/>
      <c r="AY20" s="1319"/>
      <c r="AZ20" s="1319"/>
      <c r="BA20" s="1279" t="s">
        <v>1</v>
      </c>
      <c r="BB20" s="1320" t="s">
        <v>1580</v>
      </c>
      <c r="BC20" s="1308" t="s">
        <v>1</v>
      </c>
      <c r="BD20" s="2172"/>
      <c r="BE20" s="1314"/>
      <c r="BF20" s="1314"/>
      <c r="BG20" s="1314"/>
      <c r="BH20" s="1314"/>
      <c r="BI20" s="1314"/>
      <c r="BJ20" s="1321" t="s">
        <v>1581</v>
      </c>
      <c r="BK20" s="1321" t="s">
        <v>1581</v>
      </c>
      <c r="BL20" s="1220" t="s">
        <v>1582</v>
      </c>
      <c r="BM20" s="1220" t="s">
        <v>1583</v>
      </c>
      <c r="BN20" s="2175"/>
      <c r="BO20" s="2175"/>
      <c r="BP20" s="2175"/>
      <c r="BQ20" s="2175"/>
      <c r="BR20" s="2175"/>
      <c r="BS20" s="2175"/>
      <c r="BT20" s="2175"/>
      <c r="BU20" s="1315"/>
      <c r="BV20" s="2"/>
      <c r="BW20" s="46"/>
      <c r="BX20" s="45"/>
      <c r="BY20" s="45"/>
      <c r="BZ20" s="22"/>
      <c r="CA20" s="2"/>
      <c r="CB20" s="360"/>
      <c r="CC20" s="341" t="s">
        <v>380</v>
      </c>
      <c r="CD20" s="59"/>
      <c r="CE20" s="59"/>
      <c r="CF20" s="91"/>
      <c r="CG20" s="59"/>
      <c r="CH20" s="93"/>
      <c r="CJ20" s="1935"/>
      <c r="CK20" s="1936"/>
      <c r="CL20" s="1936"/>
      <c r="CM20" s="1936"/>
      <c r="CN20" s="1936"/>
      <c r="CO20" s="1936"/>
      <c r="CP20" s="1937"/>
      <c r="CQ20" s="8"/>
      <c r="CR20" s="6">
        <v>1</v>
      </c>
    </row>
    <row r="21" spans="1:96" s="1" customFormat="1" ht="18.75" customHeight="1">
      <c r="A21"/>
      <c r="B21" s="104" t="s">
        <v>11</v>
      </c>
      <c r="C21" s="1232" t="str">
        <f>C16</f>
        <v xml:space="preserve">C patisserie flan garniture Clafoutis aux cerises_2023-09-20.xlsx 10 personnes </v>
      </c>
      <c r="D21" s="1232">
        <f>D16</f>
        <v>10</v>
      </c>
      <c r="E21" s="1232" t="str">
        <f>E16</f>
        <v>personnes</v>
      </c>
      <c r="F21" s="259"/>
      <c r="G21" s="254"/>
      <c r="H21" s="280" t="str">
        <f t="shared" ref="H21:H32" si="8">IF(AND(F21&gt;0,I21&gt;0),"de","")</f>
        <v/>
      </c>
      <c r="I21" s="252"/>
      <c r="J21" s="270"/>
      <c r="K21" s="257">
        <v>1</v>
      </c>
      <c r="L21" s="1441"/>
      <c r="M21"/>
      <c r="N21" s="306" t="s">
        <v>313</v>
      </c>
      <c r="O21"/>
      <c r="P21" s="104"/>
      <c r="Q21" s="1232">
        <f>Q16</f>
        <v>0</v>
      </c>
      <c r="R21" s="1232">
        <f>R16</f>
        <v>0</v>
      </c>
      <c r="S21" s="1232">
        <f>S16</f>
        <v>0</v>
      </c>
      <c r="T21" s="1612"/>
      <c r="U21" s="1613"/>
      <c r="V21" s="253"/>
      <c r="W21" s="1614"/>
      <c r="X21" s="1615"/>
      <c r="Y21" s="1615"/>
      <c r="Z21" s="1780"/>
      <c r="AA21" s="2301">
        <f>IFERROR(INDEX(T41:AD41,MATCH(X21,T40:AD40,0)) * W21 * IF(ISBLANK(T21), 1, T21), 0)</f>
        <v>0</v>
      </c>
      <c r="AB21" s="305">
        <f>(AA21*Y21)*AB11</f>
        <v>0</v>
      </c>
      <c r="AC21" s="1507">
        <f>(T21*Y21)*AB11</f>
        <v>0</v>
      </c>
      <c r="AD21" s="1508">
        <f>U21</f>
        <v>0</v>
      </c>
      <c r="AF21" s="108" t="s">
        <v>11</v>
      </c>
      <c r="AG21" s="1232" t="str">
        <f>AG16</f>
        <v xml:space="preserve">? patisserie ? ? ? 10 personnes </v>
      </c>
      <c r="AH21" s="1232">
        <f>AH16</f>
        <v>10</v>
      </c>
      <c r="AI21" s="1232" t="str">
        <f>AI16</f>
        <v>personnes</v>
      </c>
      <c r="AJ21" s="1353"/>
      <c r="AK21" s="2236"/>
      <c r="AL21" s="40"/>
      <c r="AM21" s="88"/>
      <c r="AN21" s="107" t="str">
        <f>TEXT(ROUND(LEN(AJ21)/AN19, 1), "0.0") &amp; " lignes"</f>
        <v>0.0 lignes</v>
      </c>
      <c r="AO21" s="2249" t="str">
        <f ca="1">IF(ISBLANK(AP21),"",LARGE(OFFSET(AO20,0,0,ROWS(AO20:AO20)),1)+1)</f>
        <v/>
      </c>
      <c r="AP21" s="1252"/>
      <c r="AQ21" s="1324"/>
      <c r="AR21" s="41"/>
      <c r="AS21" s="89"/>
      <c r="AT21" s="2337">
        <f>IF(AT19=0,0,IF(LEN(AP21)&gt;AT19,LEN(AP21)-AT19&amp;" en trop",0))</f>
        <v>0</v>
      </c>
      <c r="AV21" s="36" t="s">
        <v>11</v>
      </c>
      <c r="AW21" s="1327">
        <f>IF(AND(AZ21&lt;&gt;"", LEN(TRIM(AZ21))&gt;0), MAX(AW20:AW20)+1, "")</f>
        <v>1</v>
      </c>
      <c r="AX21" s="1327" t="str" cm="1">
        <f t="array" ref="AX21">IFERROR(INDEX(AZ21:AZ290, MATCH(ROW()-MIN(ROW(AZ21:AZ290))+1, AW21:AW290, 0)), "")</f>
        <v>bœuf bourguignon de grand-mère</v>
      </c>
      <c r="AY21" s="1328" t="str">
        <f>(SUBSTITUTE(SUBSTITUTE(BB21,CHAR(13)&amp;CHAR(10)," "),CHAR(10)," "))</f>
        <v>bœuf bourguignon de grand-mère</v>
      </c>
      <c r="AZ21" s="1329" t="str">
        <f>IF(LEN(AY26)&lt;AZ19,AY21,LEFT(AY26,FIND("¤",SUBSTITUTE(LEFT(AY26,AZ19+1)," ","¤",LEN(LEFT(AY26,AZ19+1))-LEN(SUBSTITUTE(LEFT(AY26,AZ19+1)," ",""))))))</f>
        <v>bœuf bourguignon de grand-mère</v>
      </c>
      <c r="BA21" s="1279" t="s">
        <v>1</v>
      </c>
      <c r="BB21" s="1330" t="s">
        <v>1586</v>
      </c>
      <c r="BC21" s="1308" t="s">
        <v>1</v>
      </c>
      <c r="BD21" s="1331" t="str">
        <f t="shared" ref="BD21:BD84" si="9">BP21</f>
        <v>bœuf bourguignon de tonton Albert</v>
      </c>
      <c r="BE21" s="1332" t="str">
        <f>IF(LEN(SUBSTITUTE(AX21, BE17, "")) &lt; LEN(AX21), SUBSTITUTE(AX21, BE17, ""), AX21)</f>
        <v>bœuf bourguignon de grand-mère</v>
      </c>
      <c r="BF21" s="1332" t="str">
        <f>IF(LEN(SUBSTITUTE(BE21, BF17, "")) &lt; LEN(BE21), SUBSTITUTE(BE21, BF17, ""), BE21)</f>
        <v>bœuf bourguignon de grand-mère</v>
      </c>
      <c r="BG21" s="1332" t="str">
        <f>IF(LEN(SUBSTITUTE(BF21, BG17, "")) &lt; LEN(BF21), SUBSTITUTE(BF21, BG17, ""), BF21)</f>
        <v>bœuf bourguignon de grand-mère</v>
      </c>
      <c r="BH21" s="1332" t="str">
        <f>IF(LEN(SUBSTITUTE(BG21, BH17, "")) &lt; LEN(BG21), SUBSTITUTE(BG21, BH17, ""), BG21)</f>
        <v>bœuf bourguignon de grand-mère</v>
      </c>
      <c r="BI21" s="1332" t="s">
        <v>1</v>
      </c>
      <c r="BJ21" s="1333"/>
      <c r="BK21" s="1334"/>
      <c r="BL21" s="52" t="s">
        <v>1662</v>
      </c>
      <c r="BM21" s="51" t="s">
        <v>1663</v>
      </c>
      <c r="BN21" s="1335" t="str">
        <f t="shared" ref="BN21:BN94" si="10">IF(BK21&lt;&gt;"", TRIM(SUBSTITUTE(SUBSTITUTE(BH21, TRIM(BJ21), ""), TRIM(BK21), "")), TRIM(SUBSTITUTE(BH21, TRIM(BJ21), "")))</f>
        <v>bœuf bourguignon de grand-mère</v>
      </c>
      <c r="BO21" s="50" t="str">
        <f t="shared" ref="BO21:BO94" si="11">SUBSTITUTE(BN21,BL21,BM21)</f>
        <v>bœuf bourguignon de tonton Albert</v>
      </c>
      <c r="BP21" s="49" t="str">
        <f t="shared" ref="BP21:BP94" si="12">TRIM(SUBSTITUTE(BO21,BL21,BM21))</f>
        <v>bœuf bourguignon de tonton Albert</v>
      </c>
      <c r="BQ21" s="47">
        <f>IF(ISBLANK(#REF!),"",LEN(BD21)-LEN(SUBSTITUTE(BD21," ",""))+1)</f>
        <v>5</v>
      </c>
      <c r="BR21" s="48">
        <f t="shared" ref="BR21:BR94" si="13">BT21-BS21</f>
        <v>29</v>
      </c>
      <c r="BS21" s="47">
        <f t="shared" ref="BS21:BS94" si="14">LEN(TRIM(BD21)) - LEN(SUBSTITUTE(TRIM(BD21), " ", ""))</f>
        <v>4</v>
      </c>
      <c r="BT21" s="47">
        <f t="shared" ref="BT21:BT94" si="15">LEN(BD21)</f>
        <v>33</v>
      </c>
      <c r="BU21" s="185"/>
      <c r="BV21" s="2"/>
      <c r="BW21" s="299" t="s">
        <v>301</v>
      </c>
      <c r="BX21" s="298"/>
      <c r="BY21" s="154"/>
      <c r="BZ21" s="153"/>
      <c r="CA21" s="2"/>
      <c r="CB21" s="360"/>
      <c r="CC21" s="341" t="s">
        <v>381</v>
      </c>
      <c r="CD21" s="59"/>
      <c r="CE21" s="59"/>
      <c r="CF21" s="91"/>
      <c r="CG21" s="59"/>
      <c r="CH21" s="93"/>
      <c r="CJ21" s="1938" t="s">
        <v>203</v>
      </c>
      <c r="CK21" s="1939"/>
      <c r="CL21" s="1939"/>
      <c r="CM21" s="1939"/>
      <c r="CN21" s="1939"/>
      <c r="CO21" s="1939"/>
      <c r="CP21" s="1940"/>
      <c r="CQ21" s="8"/>
      <c r="CR21" s="6">
        <v>1</v>
      </c>
    </row>
    <row r="22" spans="1:96" s="1" customFormat="1" ht="18.75" customHeight="1" thickBot="1">
      <c r="A22"/>
      <c r="B22" s="108" t="str">
        <f t="shared" ref="B22:B32" si="16">IF(L22&lt;&gt;"","A","►")</f>
        <v>►</v>
      </c>
      <c r="C22" s="1232" t="str">
        <f>C16</f>
        <v xml:space="preserve">C patisserie flan garniture Clafoutis aux cerises_2023-09-20.xlsx 10 personnes </v>
      </c>
      <c r="D22" s="1232">
        <f>D16</f>
        <v>10</v>
      </c>
      <c r="E22" s="1232" t="str">
        <f>E16</f>
        <v>personnes</v>
      </c>
      <c r="F22" s="259"/>
      <c r="G22" s="254"/>
      <c r="H22" s="253" t="str">
        <f t="shared" si="8"/>
        <v/>
      </c>
      <c r="I22" s="252"/>
      <c r="J22" s="270"/>
      <c r="K22" s="257">
        <v>1</v>
      </c>
      <c r="L22" s="1441"/>
      <c r="M22"/>
      <c r="N22" s="224" t="s">
        <v>231</v>
      </c>
      <c r="O22"/>
      <c r="P22" s="108"/>
      <c r="Q22" s="1232">
        <f>Q16</f>
        <v>0</v>
      </c>
      <c r="R22" s="1232">
        <f>R16</f>
        <v>0</v>
      </c>
      <c r="S22" s="1232">
        <f>S16</f>
        <v>0</v>
      </c>
      <c r="T22" s="1612"/>
      <c r="U22" s="1613"/>
      <c r="V22" s="253"/>
      <c r="W22" s="1614"/>
      <c r="X22" s="1615"/>
      <c r="Y22" s="1615"/>
      <c r="Z22" s="1780"/>
      <c r="AA22" s="2301">
        <f>IFERROR(INDEX(T41:AD41,MATCH(X22,T40:AD40,0)) * W22 * IF(ISBLANK(T22), 1, T22), 0)</f>
        <v>0</v>
      </c>
      <c r="AB22" s="250">
        <f>(AA22*Y22)*AB11</f>
        <v>0</v>
      </c>
      <c r="AC22" s="1412">
        <f>(T22*Y22)*AB11</f>
        <v>0</v>
      </c>
      <c r="AD22" s="1509">
        <f>U22</f>
        <v>0</v>
      </c>
      <c r="AF22" s="108" t="s">
        <v>11</v>
      </c>
      <c r="AG22" s="1232" t="str">
        <f>AG16</f>
        <v xml:space="preserve">? patisserie ? ? ? 10 personnes </v>
      </c>
      <c r="AH22" s="1232">
        <f>AH16</f>
        <v>10</v>
      </c>
      <c r="AI22" s="1232" t="str">
        <f>AI16</f>
        <v>personnes</v>
      </c>
      <c r="AJ22" s="1353"/>
      <c r="AK22" s="2236"/>
      <c r="AL22" s="40"/>
      <c r="AM22" s="88"/>
      <c r="AN22" s="107" t="str">
        <f>TEXT(ROUND(LEN(AJ22)/AN19, 1), "0.0") &amp; " lignes"</f>
        <v>0.0 lignes</v>
      </c>
      <c r="AO22" s="2249" t="str">
        <f ca="1">IF(ISBLANK(AP22),"",LARGE(OFFSET(AO20,0,0,ROWS(AO20:AO21)),1)+1)</f>
        <v/>
      </c>
      <c r="AP22" s="1252"/>
      <c r="AQ22" s="1324"/>
      <c r="AR22" s="41"/>
      <c r="AS22" s="89"/>
      <c r="AT22" s="2337">
        <f>IF(AT19=0,0,IF(LEN(AP22)&gt;AT19,LEN(AP22)-AT19&amp;" en trop",0))</f>
        <v>0</v>
      </c>
      <c r="AV22" s="53" t="str">
        <f t="shared" ref="AV22:AV47" si="17">IF(OR(LEN(BE22)&gt;1),"A", "►")</f>
        <v>A</v>
      </c>
      <c r="AW22" s="1327" t="str">
        <f>IF(AND(AZ22&lt;&gt;"", LEN(TRIM(AZ22))&gt;0), MAX(AW20:AW21)+1, "")</f>
        <v/>
      </c>
      <c r="AX22" s="1327" t="str" cm="1">
        <f t="array" ref="AX22">IFERROR(INDEX(AZ21:AZ290, MATCH(ROW()-MIN(ROW(AZ21:AZ290))+1, AW21:AW290, 0)), "")</f>
        <v>Préparation</v>
      </c>
      <c r="AY22" s="1336" t="str">
        <f>(TRIM(SUBSTITUTE(SUBSTITUTE(SUBSTITUTE(SUBSTITUTE(SUBSTITUTE(AY21," .",".")," ;",";")," :",":"),",",","),",","")))</f>
        <v>bœuf bourguignon de grand-mère</v>
      </c>
      <c r="AZ22" s="1329" t="str">
        <f>IFERROR(IF(LEN(AY26) &gt; LEN(AZ21), LEFT(RIGHT(AY26, LEN(AY26) - LEN(AZ21)), FIND("¤", SUBSTITUTE(LEFT(RIGHT(AY26, LEN(AY26) - LEN(AZ21)), AZ19+1), " ", "¤", LEN(LEFT(RIGHT(AY26, LEN(AY26) - LEN(AZ21)), AZ19+1)) - LEN(SUBSTITUTE(LEFT(RIGHT(AY26, LEN(AY26) - LEN(AZ21)), AZ19+1), " ", ""))))), ""), "")</f>
        <v/>
      </c>
      <c r="BA22" s="1279" t="s">
        <v>1</v>
      </c>
      <c r="BB22" s="1330" t="s">
        <v>1587</v>
      </c>
      <c r="BC22" s="1308" t="s">
        <v>1</v>
      </c>
      <c r="BD22" s="1331" t="str">
        <f t="shared" si="9"/>
        <v>Préparation</v>
      </c>
      <c r="BE22" s="1332" t="str">
        <f>IF(LEN(SUBSTITUTE(AX22, BE17, "")) &lt; LEN(AX22), SUBSTITUTE(AX22, BE17, ""), AX22)</f>
        <v>Préparation</v>
      </c>
      <c r="BF22" s="1332" t="str">
        <f>IF(LEN(SUBSTITUTE(BE22, BF17, "")) &lt; LEN(BE22), SUBSTITUTE(BE22, BF17, ""), BE22)</f>
        <v>Préparation</v>
      </c>
      <c r="BG22" s="1332" t="str">
        <f>IF(LEN(SUBSTITUTE(BF22, BG17, "")) &lt; LEN(BF22), SUBSTITUTE(BF22, BG17, ""), BF22)</f>
        <v>Préparation</v>
      </c>
      <c r="BH22" s="1332" t="str">
        <f>IF(LEN(SUBSTITUTE(BG22, BH17, "")) &lt; LEN(BG22), SUBSTITUTE(BG22, BH17, ""), BG22)</f>
        <v>Préparation</v>
      </c>
      <c r="BI22" s="1332" t="s">
        <v>1</v>
      </c>
      <c r="BJ22" s="1333"/>
      <c r="BK22" s="1334"/>
      <c r="BL22" s="52"/>
      <c r="BM22" s="51"/>
      <c r="BN22" s="1335" t="str">
        <f t="shared" si="10"/>
        <v>Préparation</v>
      </c>
      <c r="BO22" s="50" t="str">
        <f t="shared" si="11"/>
        <v>Préparation</v>
      </c>
      <c r="BP22" s="49" t="str">
        <f t="shared" si="12"/>
        <v>Préparation</v>
      </c>
      <c r="BQ22" s="47">
        <f>IF(ISBLANK(#REF!),"",LEN(BD22)-LEN(SUBSTITUTE(BD22," ",""))+1)</f>
        <v>1</v>
      </c>
      <c r="BR22" s="48">
        <f t="shared" si="13"/>
        <v>11</v>
      </c>
      <c r="BS22" s="47">
        <f t="shared" si="14"/>
        <v>0</v>
      </c>
      <c r="BT22" s="47">
        <f t="shared" si="15"/>
        <v>11</v>
      </c>
      <c r="BU22" s="185"/>
      <c r="BV22" s="2"/>
      <c r="BW22" s="46"/>
      <c r="BX22" s="45"/>
      <c r="BY22" s="45"/>
      <c r="BZ22" s="22"/>
      <c r="CA22" s="2"/>
      <c r="CB22" s="110" t="s">
        <v>392</v>
      </c>
      <c r="CC22" s="59"/>
      <c r="CD22" s="59"/>
      <c r="CE22" s="59"/>
      <c r="CF22" s="91"/>
      <c r="CG22" s="59"/>
      <c r="CH22" s="93"/>
      <c r="CJ22" s="1944" t="s">
        <v>200</v>
      </c>
      <c r="CK22" s="1945"/>
      <c r="CL22" s="1945"/>
      <c r="CM22" s="1945"/>
      <c r="CN22" s="1945"/>
      <c r="CO22" s="1945"/>
      <c r="CP22" s="1946"/>
      <c r="CQ22" s="8"/>
      <c r="CR22" s="6">
        <v>1</v>
      </c>
    </row>
    <row r="23" spans="1:96" s="1" customFormat="1" ht="18.75" customHeight="1" thickTop="1">
      <c r="A23"/>
      <c r="B23" s="108" t="str">
        <f t="shared" si="16"/>
        <v>►</v>
      </c>
      <c r="C23" s="1232" t="str">
        <f>C16</f>
        <v xml:space="preserve">C patisserie flan garniture Clafoutis aux cerises_2023-09-20.xlsx 10 personnes </v>
      </c>
      <c r="D23" s="1232">
        <f>D16</f>
        <v>10</v>
      </c>
      <c r="E23" s="1232" t="str">
        <f>E16</f>
        <v>personnes</v>
      </c>
      <c r="F23" s="259"/>
      <c r="G23" s="271"/>
      <c r="H23" s="280" t="str">
        <f t="shared" si="8"/>
        <v/>
      </c>
      <c r="I23" s="252"/>
      <c r="J23" s="270"/>
      <c r="K23" s="257">
        <v>1</v>
      </c>
      <c r="L23" s="1441"/>
      <c r="M23"/>
      <c r="N23" s="303" t="s">
        <v>230</v>
      </c>
      <c r="O23"/>
      <c r="P23" s="108"/>
      <c r="Q23" s="1232">
        <f>Q16</f>
        <v>0</v>
      </c>
      <c r="R23" s="1232">
        <f>R16</f>
        <v>0</v>
      </c>
      <c r="S23" s="1232">
        <f>S16</f>
        <v>0</v>
      </c>
      <c r="T23" s="1612"/>
      <c r="U23" s="1613"/>
      <c r="V23" s="253"/>
      <c r="W23" s="1614"/>
      <c r="X23" s="1615"/>
      <c r="Y23" s="1615"/>
      <c r="Z23" s="1780"/>
      <c r="AA23" s="2301">
        <f>IFERROR(INDEX(T41:AD41,MATCH(X23,T40:AD40,0)) * W23 * IF(ISBLANK(T23), 1, T23), 0)</f>
        <v>0</v>
      </c>
      <c r="AB23" s="262">
        <f>(AA23*Y23)*AB11</f>
        <v>0</v>
      </c>
      <c r="AC23" s="1410">
        <f>(T23*Y23)*AB11</f>
        <v>0</v>
      </c>
      <c r="AD23" s="1510">
        <f>U23</f>
        <v>0</v>
      </c>
      <c r="AF23" s="108" t="str">
        <f t="shared" ref="AF23:AF36" si="18">IF(OR(AP23&lt;&gt;"", AR23&lt;&gt;""),"A", "►")</f>
        <v>►</v>
      </c>
      <c r="AG23" s="1232" t="str">
        <f>AG16</f>
        <v xml:space="preserve">? patisserie ? ? ? 10 personnes </v>
      </c>
      <c r="AH23" s="1232">
        <f>AH16</f>
        <v>10</v>
      </c>
      <c r="AI23" s="1232" t="str">
        <f>AI16</f>
        <v>personnes</v>
      </c>
      <c r="AJ23" s="1353"/>
      <c r="AK23" s="2236"/>
      <c r="AL23" s="1252"/>
      <c r="AM23" s="1252"/>
      <c r="AN23" s="107" t="str">
        <f>TEXT(ROUND(LEN(AJ23)/AN19, 1), "0.0") &amp; " lignes"</f>
        <v>0.0 lignes</v>
      </c>
      <c r="AO23" s="2249" t="str">
        <f ca="1">IF(ISBLANK(AP23),"",LARGE(OFFSET(AO20,0,0,ROWS(AO20:AO22)),1)+1)</f>
        <v/>
      </c>
      <c r="AP23" s="1252"/>
      <c r="AQ23" s="1324"/>
      <c r="AR23" s="41"/>
      <c r="AS23" s="89"/>
      <c r="AT23" s="2337">
        <f>IF(AT19=0,0,IF(LEN(AP23)&gt;AT19,LEN(AP23)-AT19&amp;" en trop",0))</f>
        <v>0</v>
      </c>
      <c r="AV23" s="53" t="str">
        <f t="shared" si="17"/>
        <v>A</v>
      </c>
      <c r="AW23" s="1327" t="str">
        <f>IF(AND(AZ23&lt;&gt;"", LEN(TRIM(AZ23))&gt;0), MAX(AW20:AW22)+1, "")</f>
        <v/>
      </c>
      <c r="AX23" s="1327" t="str" cm="1">
        <f t="array" ref="AX23">IFERROR(INDEX(AZ21:AZ290, MATCH(ROW()-MIN(ROW(AZ21:AZ290))+1, AW21:AW290, 0)), "")</f>
        <v>Portez à ébullition, puis baissez le feu et</v>
      </c>
      <c r="AY23" s="1336" t="str">
        <f>(SUBSTITUTE(SUBSTITUTE(SUBSTITUTE(SUBSTITUTE(SUBSTITUTE(SUBSTITUTE(AY22,",",";"),".",";"),";",";"),"-",";"),":",";"),"?",";"))</f>
        <v>bœuf bourguignon de grand;mère</v>
      </c>
      <c r="AZ23" s="1329" t="str">
        <f>IFERROR(IF(LEN(AY26)&gt;LEN(AZ21)+LEN(AZ22),LEFT(RIGHT(AY26,LEN(AY26)-LEN(AZ21)-LEN(AZ22)),FIND("¤",SUBSTITUTE(LEFT(RIGHT(AY26,LEN(AY26)-LEN(AZ21)-LEN(AZ22)),AZ19+1)," ","¤",LEN(LEFT(RIGHT(AY26,LEN(AY26)-LEN(AZ21)-LEN(AZ22)),AZ19+1))-LEN(SUBSTITUTE(LEFT(RIGHT(AY26,LEN(AY26)-LEN(AZ21)-LEN(AZ22)),AZ19+1)," ",""))))),""),"")</f>
        <v/>
      </c>
      <c r="BA23" s="1279" t="s">
        <v>1</v>
      </c>
      <c r="BB23" s="1330"/>
      <c r="BC23" s="1308" t="s">
        <v>1</v>
      </c>
      <c r="BD23" s="1331" t="str">
        <f t="shared" si="9"/>
        <v>Portez à ébullition, puis baissez le feu ensuite</v>
      </c>
      <c r="BE23" s="1332" t="str">
        <f>IF(LEN(SUBSTITUTE(AX23, BE17, "")) &lt; LEN(AX23), SUBSTITUTE(AX23, BE17, ""), AX23)</f>
        <v>Portez à ébullition, puis baissez le feu et</v>
      </c>
      <c r="BF23" s="1332" t="str">
        <f>IF(LEN(SUBSTITUTE(BE23, BF17, "")) &lt; LEN(BE23), SUBSTITUTE(BE23, BF17, ""), BE23)</f>
        <v>Portez à ébullition, puis baissez le feu et</v>
      </c>
      <c r="BG23" s="1332" t="str">
        <f>IF(LEN(SUBSTITUTE(BF23, BG17, "")) &lt; LEN(BF23), SUBSTITUTE(BF23, BG17, ""), BF23)</f>
        <v>Portez à ébullition, puis baissez le feu et</v>
      </c>
      <c r="BH23" s="1332" t="str">
        <f>IF(LEN(SUBSTITUTE(BG23, BH17, "")) &lt; LEN(BG23), SUBSTITUTE(BG23, BH17, ""), BG23)</f>
        <v>Portez à ébullition, puis baissez le feu et</v>
      </c>
      <c r="BI23" s="1332" t="s">
        <v>1</v>
      </c>
      <c r="BJ23" s="1333"/>
      <c r="BK23" s="1334"/>
      <c r="BL23" s="52" t="s">
        <v>1481</v>
      </c>
      <c r="BM23" s="51" t="s">
        <v>1664</v>
      </c>
      <c r="BN23" s="1335" t="str">
        <f t="shared" si="10"/>
        <v>Portez à ébullition, puis baissez le feu et</v>
      </c>
      <c r="BO23" s="50" t="str">
        <f t="shared" si="11"/>
        <v>Portez à ébullition, puis baissez le feu ensuite</v>
      </c>
      <c r="BP23" s="49" t="str">
        <f t="shared" si="12"/>
        <v>Portez à ébullition, puis baissez le feu ensuite</v>
      </c>
      <c r="BQ23" s="47">
        <f>IF(ISBLANK(#REF!),"",LEN(BD23)-LEN(SUBSTITUTE(BD23," ",""))+1)</f>
        <v>8</v>
      </c>
      <c r="BR23" s="48">
        <f t="shared" si="13"/>
        <v>41</v>
      </c>
      <c r="BS23" s="47">
        <f t="shared" si="14"/>
        <v>7</v>
      </c>
      <c r="BT23" s="47">
        <f t="shared" si="15"/>
        <v>48</v>
      </c>
      <c r="BU23" s="185"/>
      <c r="BV23" s="2"/>
      <c r="BW23" s="297" t="s">
        <v>297</v>
      </c>
      <c r="BX23" s="296"/>
      <c r="BY23" s="154"/>
      <c r="BZ23" s="153"/>
      <c r="CA23" s="2"/>
      <c r="CB23" s="416" t="s">
        <v>324</v>
      </c>
      <c r="CC23" s="417" t="s">
        <v>327</v>
      </c>
      <c r="CD23" s="418" t="s">
        <v>326</v>
      </c>
      <c r="CE23" s="419"/>
      <c r="CF23" s="1903" t="s">
        <v>325</v>
      </c>
      <c r="CG23" s="1838" t="s">
        <v>301</v>
      </c>
      <c r="CH23" s="93"/>
      <c r="CJ23" s="1944"/>
      <c r="CK23" s="1945"/>
      <c r="CL23" s="1945"/>
      <c r="CM23" s="1945"/>
      <c r="CN23" s="1945"/>
      <c r="CO23" s="1945"/>
      <c r="CP23" s="1946"/>
      <c r="CQ23" s="8"/>
      <c r="CR23" s="6">
        <v>1</v>
      </c>
    </row>
    <row r="24" spans="1:96" s="1" customFormat="1" ht="18.75" customHeight="1">
      <c r="A24"/>
      <c r="B24" s="108" t="str">
        <f t="shared" si="16"/>
        <v>►</v>
      </c>
      <c r="C24" s="1232" t="str">
        <f>C16</f>
        <v xml:space="preserve">C patisserie flan garniture Clafoutis aux cerises_2023-09-20.xlsx 10 personnes </v>
      </c>
      <c r="D24" s="1232">
        <f>D16</f>
        <v>10</v>
      </c>
      <c r="E24" s="1232" t="str">
        <f>E16</f>
        <v>personnes</v>
      </c>
      <c r="F24" s="301"/>
      <c r="G24" s="271"/>
      <c r="H24" s="253" t="str">
        <f t="shared" si="8"/>
        <v/>
      </c>
      <c r="I24" s="252"/>
      <c r="J24" s="270"/>
      <c r="K24" s="257">
        <v>1</v>
      </c>
      <c r="L24" s="1441"/>
      <c r="M24"/>
      <c r="N24" s="220" t="s">
        <v>228</v>
      </c>
      <c r="O24"/>
      <c r="P24" s="108"/>
      <c r="Q24" s="1232">
        <f>Q16</f>
        <v>0</v>
      </c>
      <c r="R24" s="1232">
        <f>R16</f>
        <v>0</v>
      </c>
      <c r="S24" s="1232">
        <f>S16</f>
        <v>0</v>
      </c>
      <c r="T24" s="1612"/>
      <c r="U24" s="1613"/>
      <c r="V24" s="253"/>
      <c r="W24" s="1614"/>
      <c r="X24" s="1615"/>
      <c r="Y24" s="1615"/>
      <c r="Z24" s="1780"/>
      <c r="AA24" s="2301">
        <f>IFERROR(INDEX(T41:AD41,MATCH(X24,T40:AD40,0)) * W24 * IF(ISBLANK(T24), 1, T24), 0)</f>
        <v>0</v>
      </c>
      <c r="AB24" s="250">
        <f>(AA24*Y24)*AB11</f>
        <v>0</v>
      </c>
      <c r="AC24" s="1412">
        <f>(T24*Y24)*AB11</f>
        <v>0</v>
      </c>
      <c r="AD24" s="1511">
        <f>U24</f>
        <v>0</v>
      </c>
      <c r="AF24" s="108" t="str">
        <f t="shared" si="18"/>
        <v>►</v>
      </c>
      <c r="AG24" s="1232" t="str">
        <f>AG16</f>
        <v xml:space="preserve">? patisserie ? ? ? 10 personnes </v>
      </c>
      <c r="AH24" s="1232">
        <f>AH16</f>
        <v>10</v>
      </c>
      <c r="AI24" s="1232" t="str">
        <f>AI16</f>
        <v>personnes</v>
      </c>
      <c r="AJ24" s="1353"/>
      <c r="AK24" s="1252"/>
      <c r="AL24" s="1252"/>
      <c r="AM24" s="1252"/>
      <c r="AN24" s="107" t="str">
        <f>TEXT(ROUND(LEN(AJ24)/AN19, 1), "0.0") &amp; " lignes"</f>
        <v>0.0 lignes</v>
      </c>
      <c r="AO24" s="2249" t="str">
        <f ca="1">IF(ISBLANK(AP24),"",LARGE(OFFSET(AO20,0,0,ROWS(AO20:AO23)),1)+1)</f>
        <v/>
      </c>
      <c r="AP24" s="1252"/>
      <c r="AQ24" s="1324"/>
      <c r="AR24" s="41"/>
      <c r="AS24" s="89"/>
      <c r="AT24" s="2337">
        <f>IF(AT19=0,0,IF(LEN(AP24)&gt;AT19,LEN(AP24)-AT19&amp;" en trop",0))</f>
        <v>0</v>
      </c>
      <c r="AV24" s="53" t="str">
        <f t="shared" si="17"/>
        <v>A</v>
      </c>
      <c r="AW24" s="1327" t="str">
        <f>IF(AND(AZ24&lt;&gt;"", LEN(TRIM(AZ24))&gt;0), MAX(AW20:AW23)+1, "")</f>
        <v/>
      </c>
      <c r="AX24" s="1327" t="str" cm="1">
        <f t="array" ref="AX24">IFERROR(INDEX(AZ21:AZ290, MATCH(ROW()-MIN(ROW(AZ21:AZ290))+1, AW21:AW290, 0)), "")</f>
        <v xml:space="preserve">1 Coupez la viande en cubes d’environ 4 cm et mettez la dans un </v>
      </c>
      <c r="AY24" s="1336" t="str">
        <f>(SUBSTITUTE(AY23,"."," "))</f>
        <v>bœuf bourguignon de grand;mère</v>
      </c>
      <c r="AZ24" s="1329" t="str">
        <f>IFERROR(LEFT(RIGHT(AY26,LEN(AY26)-LEN(AZ21)-LEN(AZ22)-LEN(AZ23)),FIND("¤",SUBSTITUTE(LEFT(RIGHT(AY26,LEN(AY26)-LEN(AZ21)-LEN(AZ22)-LEN(AZ23)),AZ19+1)," ","¤",LEN(LEFT(RIGHT(AY26,LEN(AY26)-LEN(AZ21)-LEN(AZ22)-LEN(AZ23)),AZ19+1))-LEN(SUBSTITUTE(LEFT(RIGHT(AY26,LEN(AY26)-LEN(AZ21)-LEN(AZ22)-LEN(AZ23)),AZ19+1)," ",""))))),"")</f>
        <v/>
      </c>
      <c r="BA24" s="1279" t="s">
        <v>1</v>
      </c>
      <c r="BB24" s="1330" t="s">
        <v>1588</v>
      </c>
      <c r="BC24" s="1308" t="s">
        <v>1</v>
      </c>
      <c r="BD24" s="1331" t="str">
        <f t="shared" si="9"/>
        <v>1 Coupez la viande en cubes d’environ 4 cm et mettez la dans un</v>
      </c>
      <c r="BE24" s="1332" t="str">
        <f>IF(LEN(SUBSTITUTE(AX24, BE17, "")) &lt; LEN(AX24), SUBSTITUTE(AX24, BE17, ""), AX24)</f>
        <v xml:space="preserve">1 Coupez la viande en cubes d’environ 4 cm et mettez la dans un </v>
      </c>
      <c r="BF24" s="1332" t="str">
        <f>IF(LEN(SUBSTITUTE(BE24, BF17, "")) &lt; LEN(BE24), SUBSTITUTE(BE24, BF17, ""), BE24)</f>
        <v xml:space="preserve">1 Coupez la viande en cubes d’environ 4 cm et mettez la dans un </v>
      </c>
      <c r="BG24" s="1332" t="str">
        <f>IF(LEN(SUBSTITUTE(BF24, BG17, "")) &lt; LEN(BF24), SUBSTITUTE(BF24, BG17, ""), BF24)</f>
        <v xml:space="preserve">1 Coupez la viande en cubes d’environ 4 cm et mettez la dans un </v>
      </c>
      <c r="BH24" s="1332" t="str">
        <f>IF(LEN(SUBSTITUTE(BG24, BH17, "")) &lt; LEN(BG24), SUBSTITUTE(BG24, BH17, ""), BG24)</f>
        <v xml:space="preserve">1 Coupez la viande en cubes d’environ 4 cm et mettez la dans un </v>
      </c>
      <c r="BI24" s="1332" t="s">
        <v>1</v>
      </c>
      <c r="BJ24" s="1333"/>
      <c r="BK24" s="1334"/>
      <c r="BL24" s="52"/>
      <c r="BM24" s="51"/>
      <c r="BN24" s="1335" t="str">
        <f t="shared" si="10"/>
        <v>1 Coupez la viande en cubes d’environ 4 cm et mettez la dans un</v>
      </c>
      <c r="BO24" s="50" t="str">
        <f t="shared" si="11"/>
        <v>1 Coupez la viande en cubes d’environ 4 cm et mettez la dans un</v>
      </c>
      <c r="BP24" s="49" t="str">
        <f t="shared" si="12"/>
        <v>1 Coupez la viande en cubes d’environ 4 cm et mettez la dans un</v>
      </c>
      <c r="BQ24" s="47">
        <f>IF(ISBLANK(#REF!),"",LEN(BD24)-LEN(SUBSTITUTE(BD24," ",""))+1)</f>
        <v>14</v>
      </c>
      <c r="BR24" s="48">
        <f t="shared" si="13"/>
        <v>50</v>
      </c>
      <c r="BS24" s="47">
        <f t="shared" si="14"/>
        <v>13</v>
      </c>
      <c r="BT24" s="47">
        <f t="shared" si="15"/>
        <v>63</v>
      </c>
      <c r="BU24" s="185"/>
      <c r="BV24" s="2"/>
      <c r="BW24" s="46"/>
      <c r="BX24" s="45"/>
      <c r="BY24" s="45"/>
      <c r="BZ24" s="22"/>
      <c r="CA24" s="2"/>
      <c r="CB24" s="420" t="s">
        <v>314</v>
      </c>
      <c r="CC24" s="421" t="s">
        <v>317</v>
      </c>
      <c r="CD24" s="307" t="s">
        <v>316</v>
      </c>
      <c r="CE24" s="168" t="s">
        <v>315</v>
      </c>
      <c r="CF24" s="1904"/>
      <c r="CG24" s="1905"/>
      <c r="CH24" s="93"/>
      <c r="CJ24" s="110"/>
      <c r="CK24" s="59"/>
      <c r="CL24" s="378" t="s">
        <v>186</v>
      </c>
      <c r="CM24" s="59"/>
      <c r="CN24" s="59"/>
      <c r="CO24" s="59"/>
      <c r="CP24" s="93"/>
      <c r="CQ24" s="8"/>
      <c r="CR24" s="6">
        <v>1</v>
      </c>
    </row>
    <row r="25" spans="1:96" s="1" customFormat="1" ht="18.75" customHeight="1">
      <c r="A25"/>
      <c r="B25" s="108" t="str">
        <f t="shared" si="16"/>
        <v>►</v>
      </c>
      <c r="C25" s="1232" t="str">
        <f>C16</f>
        <v xml:space="preserve">C patisserie flan garniture Clafoutis aux cerises_2023-09-20.xlsx 10 personnes </v>
      </c>
      <c r="D25" s="1232">
        <f>D16</f>
        <v>10</v>
      </c>
      <c r="E25" s="1232" t="str">
        <f>E16</f>
        <v>personnes</v>
      </c>
      <c r="F25" s="259"/>
      <c r="G25" s="271"/>
      <c r="H25" s="280" t="str">
        <f t="shared" si="8"/>
        <v/>
      </c>
      <c r="I25" s="252"/>
      <c r="J25" s="270"/>
      <c r="K25" s="257">
        <v>1</v>
      </c>
      <c r="L25" s="1441"/>
      <c r="M25"/>
      <c r="N25" s="220" t="s">
        <v>226</v>
      </c>
      <c r="O25"/>
      <c r="P25" s="108"/>
      <c r="Q25" s="1232">
        <f>Q16</f>
        <v>0</v>
      </c>
      <c r="R25" s="1232">
        <f>R16</f>
        <v>0</v>
      </c>
      <c r="S25" s="1232">
        <f>S16</f>
        <v>0</v>
      </c>
      <c r="T25" s="1612"/>
      <c r="U25" s="1613"/>
      <c r="V25" s="253"/>
      <c r="W25" s="1614"/>
      <c r="X25" s="1615"/>
      <c r="Y25" s="1615"/>
      <c r="Z25" s="1780"/>
      <c r="AA25" s="2329">
        <f>IFERROR(INDEX(T41:AD41,MATCH(X25,T40:AD40,0)) * W25 * IF(ISBLANK(T25), 1, T25), 0)</f>
        <v>0</v>
      </c>
      <c r="AB25" s="262">
        <f>(AA25*Y25)*AB11</f>
        <v>0</v>
      </c>
      <c r="AC25" s="1410">
        <f>(T25*Y25)*AB11</f>
        <v>0</v>
      </c>
      <c r="AD25" s="1510">
        <f>U25</f>
        <v>0</v>
      </c>
      <c r="AF25" s="108" t="str">
        <f t="shared" si="18"/>
        <v>►</v>
      </c>
      <c r="AG25" s="1232" t="str">
        <f>AG16</f>
        <v xml:space="preserve">? patisserie ? ? ? 10 personnes </v>
      </c>
      <c r="AH25" s="1232">
        <f>AH16</f>
        <v>10</v>
      </c>
      <c r="AI25" s="1232" t="str">
        <f>AI16</f>
        <v>personnes</v>
      </c>
      <c r="AJ25" s="1353"/>
      <c r="AK25" s="1252"/>
      <c r="AL25" s="1252"/>
      <c r="AM25" s="1252"/>
      <c r="AN25" s="107" t="str">
        <f>TEXT(ROUND(LEN(AJ25)/AN19, 1), "0.0") &amp; " lignes"</f>
        <v>0.0 lignes</v>
      </c>
      <c r="AO25" s="2249" t="str">
        <f ca="1">IF(ISBLANK(AP25),"",LARGE(OFFSET(AO20,0,0,ROWS(AO20:AO24)),1)+1)</f>
        <v/>
      </c>
      <c r="AP25" s="1252"/>
      <c r="AQ25" s="1324"/>
      <c r="AR25" s="41"/>
      <c r="AS25" s="89"/>
      <c r="AT25" s="2337">
        <f>IF(AT19=0,0,IF(LEN(AP25)&gt;AT19,LEN(AP25)-AT19&amp;" en trop",0))</f>
        <v>0</v>
      </c>
      <c r="AV25" s="53" t="str">
        <f t="shared" si="17"/>
        <v>A</v>
      </c>
      <c r="AW25" s="1327" t="str">
        <f>IF(AND(AZ25&lt;&gt;"", LEN(TRIM(AZ25))&gt;0), MAX(AW20:AW24)+1, "")</f>
        <v/>
      </c>
      <c r="AX25" s="1327" t="str" cm="1">
        <f t="array" ref="AX25">IFERROR(INDEX(AZ21:AZ290, MATCH(ROW()-MIN(ROW(AZ21:AZ290))+1, AW21:AW290, 0)), "")</f>
        <v xml:space="preserve">grand saladier Ajoutez y les oignons coupés en rondelles les </v>
      </c>
      <c r="AY25" s="1337" t="str">
        <f>SUBSTITUTE(SUBSTITUTE(AY24,";"," "),","," ")</f>
        <v>bœuf bourguignon de grand mère</v>
      </c>
      <c r="AZ25" s="1329" t="str">
        <f>IFERROR(LEFT(RIGHT(AY26,LEN(AY26)-LEN(AZ21)-LEN(AZ22)-LEN(AZ23)-LEN(AZ24)),FIND("¤",SUBSTITUTE(LEFT(RIGHT(AY26,LEN(AY26)-LEN(AZ21)-LEN(AZ22)-LEN(AZ23)-LEN(AZ24)),AZ19+1)," ","¤",LEN(LEFT(RIGHT(AY26,LEN(AY26)-LEN(AZ21)-LEN(AZ22)-LEN(AZ23)-LEN(AZ24)),AZ19+1))-LEN(SUBSTITUTE(LEFT(RIGHT(AY26,LEN(AY26)-LEN(AZ21)-LEN(AZ22)-LEN(AZ23)-LEN(AZ24)),AZ19+1)," ",""))))),"")</f>
        <v/>
      </c>
      <c r="BA25" s="1279" t="s">
        <v>1</v>
      </c>
      <c r="BB25" s="1330"/>
      <c r="BC25" s="1308" t="s">
        <v>1</v>
      </c>
      <c r="BD25" s="1331" t="str">
        <f t="shared" si="9"/>
        <v>grand saladier Ajoutez y les oignons coupés en brunoise les</v>
      </c>
      <c r="BE25" s="1332" t="str">
        <f>IF(LEN(SUBSTITUTE(AX25, BE17, "")) &lt; LEN(AX25), SUBSTITUTE(AX25, BE17, ""), AX25)</f>
        <v xml:space="preserve">grand saladier Ajoutez y les oignons coupés en rondelles les </v>
      </c>
      <c r="BF25" s="1332" t="str">
        <f>IF(LEN(SUBSTITUTE(BE25, BF17, "")) &lt; LEN(BE25), SUBSTITUTE(BE25, BF17, ""), BE25)</f>
        <v xml:space="preserve">grand saladier Ajoutez y les oignons coupés en rondelles les </v>
      </c>
      <c r="BG25" s="1332" t="str">
        <f>IF(LEN(SUBSTITUTE(BF25, BG17, "")) &lt; LEN(BF25), SUBSTITUTE(BF25, BG17, ""), BF25)</f>
        <v xml:space="preserve">grand saladier Ajoutez y les oignons coupés en rondelles les </v>
      </c>
      <c r="BH25" s="1332" t="str">
        <f>IF(LEN(SUBSTITUTE(BG25, BH17, "")) &lt; LEN(BG25), SUBSTITUTE(BG25, BH17, ""), BG25)</f>
        <v xml:space="preserve">grand saladier Ajoutez y les oignons coupés en rondelles les </v>
      </c>
      <c r="BI25" s="1332" t="s">
        <v>1</v>
      </c>
      <c r="BJ25" s="1333"/>
      <c r="BK25" s="1334"/>
      <c r="BL25" s="52" t="s">
        <v>1665</v>
      </c>
      <c r="BM25" s="51" t="s">
        <v>1666</v>
      </c>
      <c r="BN25" s="1335" t="str">
        <f t="shared" si="10"/>
        <v>grand saladier Ajoutez y les oignons coupés en rondelles les</v>
      </c>
      <c r="BO25" s="50" t="str">
        <f t="shared" si="11"/>
        <v>grand saladier Ajoutez y les oignons coupés en brunoise les</v>
      </c>
      <c r="BP25" s="49" t="str">
        <f t="shared" si="12"/>
        <v>grand saladier Ajoutez y les oignons coupés en brunoise les</v>
      </c>
      <c r="BQ25" s="47">
        <f>IF(ISBLANK(#REF!),"",LEN(BD25)-LEN(SUBSTITUTE(BD25," ",""))+1)</f>
        <v>10</v>
      </c>
      <c r="BR25" s="48">
        <f t="shared" si="13"/>
        <v>50</v>
      </c>
      <c r="BS25" s="47">
        <f t="shared" si="14"/>
        <v>9</v>
      </c>
      <c r="BT25" s="47">
        <f t="shared" si="15"/>
        <v>59</v>
      </c>
      <c r="BU25" s="185"/>
      <c r="BV25" s="2"/>
      <c r="BW25" s="276"/>
      <c r="BX25" s="293" t="s">
        <v>228</v>
      </c>
      <c r="BY25" s="292" t="s">
        <v>226</v>
      </c>
      <c r="BZ25" s="153"/>
      <c r="CA25" s="2"/>
      <c r="CB25" s="422" t="s">
        <v>302</v>
      </c>
      <c r="CC25" s="423">
        <v>27</v>
      </c>
      <c r="CD25" s="271" t="s">
        <v>393</v>
      </c>
      <c r="CE25" s="424" t="s">
        <v>315</v>
      </c>
      <c r="CF25" s="252">
        <v>20</v>
      </c>
      <c r="CG25" s="224" t="s">
        <v>231</v>
      </c>
      <c r="CH25" s="93"/>
      <c r="CJ25" s="1915" t="s">
        <v>383</v>
      </c>
      <c r="CK25" s="1916"/>
      <c r="CL25" s="1916"/>
      <c r="CM25" s="1916"/>
      <c r="CN25" s="1916"/>
      <c r="CO25" s="1916"/>
      <c r="CP25" s="1917"/>
      <c r="CQ25" s="8"/>
      <c r="CR25" s="6">
        <v>1</v>
      </c>
    </row>
    <row r="26" spans="1:96" s="1" customFormat="1" ht="18.75" customHeight="1">
      <c r="A26"/>
      <c r="B26" s="108" t="str">
        <f t="shared" si="16"/>
        <v>►</v>
      </c>
      <c r="C26" s="1232" t="str">
        <f>C16</f>
        <v xml:space="preserve">C patisserie flan garniture Clafoutis aux cerises_2023-09-20.xlsx 10 personnes </v>
      </c>
      <c r="D26" s="1232">
        <f>D16</f>
        <v>10</v>
      </c>
      <c r="E26" s="1232" t="str">
        <f>E16</f>
        <v>personnes</v>
      </c>
      <c r="F26" s="259"/>
      <c r="G26" s="254"/>
      <c r="H26" s="253" t="str">
        <f t="shared" si="8"/>
        <v/>
      </c>
      <c r="I26" s="252"/>
      <c r="J26" s="270"/>
      <c r="K26" s="257">
        <v>1</v>
      </c>
      <c r="L26" s="1441"/>
      <c r="M26"/>
      <c r="N26" s="220" t="s">
        <v>227</v>
      </c>
      <c r="O26"/>
      <c r="P26" s="108"/>
      <c r="Q26" s="1232">
        <f>Q16</f>
        <v>0</v>
      </c>
      <c r="R26" s="1232">
        <f>R16</f>
        <v>0</v>
      </c>
      <c r="S26" s="1232">
        <f>S16</f>
        <v>0</v>
      </c>
      <c r="T26" s="1612"/>
      <c r="U26" s="1613"/>
      <c r="V26" s="253"/>
      <c r="W26" s="1614"/>
      <c r="X26" s="1615"/>
      <c r="Y26" s="1615"/>
      <c r="Z26" s="1780"/>
      <c r="AA26" s="2301">
        <f>IFERROR(INDEX(T41:AD41,MATCH(X26,T40:AD40,0)) * W26 * IF(ISBLANK(T26), 1, T26), 0)</f>
        <v>0</v>
      </c>
      <c r="AB26" s="250">
        <f>(AA26*Y26)*AB11</f>
        <v>0</v>
      </c>
      <c r="AC26" s="1412">
        <f>(T26*Y26)*AB11</f>
        <v>0</v>
      </c>
      <c r="AD26" s="1511">
        <f>U26</f>
        <v>0</v>
      </c>
      <c r="AF26" s="108" t="str">
        <f t="shared" si="18"/>
        <v>►</v>
      </c>
      <c r="AG26" s="1232" t="str">
        <f>AG16</f>
        <v xml:space="preserve">? patisserie ? ? ? 10 personnes </v>
      </c>
      <c r="AH26" s="1232">
        <f>AH16</f>
        <v>10</v>
      </c>
      <c r="AI26" s="1232" t="str">
        <f>AI16</f>
        <v>personnes</v>
      </c>
      <c r="AJ26" s="1353"/>
      <c r="AK26" s="1252"/>
      <c r="AL26" s="1252"/>
      <c r="AM26" s="1252"/>
      <c r="AN26" s="107" t="str">
        <f>TEXT(ROUND(LEN(AJ26)/AN19, 1), "0.0") &amp; " lignes"</f>
        <v>0.0 lignes</v>
      </c>
      <c r="AO26" s="2249" t="str">
        <f ca="1">IF(ISBLANK(AP26),"",LARGE(OFFSET(AO20,0,0,ROWS(AO20:AO25)),1)+1)</f>
        <v/>
      </c>
      <c r="AP26" s="1252"/>
      <c r="AQ26" s="1324"/>
      <c r="AR26" s="41"/>
      <c r="AS26" s="89"/>
      <c r="AT26" s="2337">
        <f>IF(AT19=0,0,IF(LEN(AP26)&gt;AT19,LEN(AP26)-AT19&amp;" en trop",0))</f>
        <v>0</v>
      </c>
      <c r="AV26" s="53" t="str">
        <f t="shared" si="17"/>
        <v>A</v>
      </c>
      <c r="AW26" s="1327" t="str">
        <f>IF(AND(AZ26&lt;&gt;"", LEN(TRIM(AZ26))&gt;0), MAX(AW20:AW25)+1, "")</f>
        <v/>
      </c>
      <c r="AX26" s="1327" t="str" cm="1">
        <f t="array" ref="AX26">IFERROR(INDEX(AZ21:AZ290, MATCH(ROW()-MIN(ROW(AZ21:AZ290))+1, AW21:AW290, 0)), "")</f>
        <v xml:space="preserve">carottes coupées en rondelles les lardons l’ail émincé et le </v>
      </c>
      <c r="AY26" s="1338" t="str">
        <f>(SUBSTITUTE(SUBSTITUTE(SUBSTITUTE(AY25,"  "," "),"  "," "),"  "," "))</f>
        <v>bœuf bourguignon de grand mère</v>
      </c>
      <c r="AZ26" s="1329" t="str">
        <f>IF(LEN(AY26) &gt; LEN(AZ21) + LEN(AZ22) + LEN(AZ23)+ LEN(AZ24) + LEN(AZ25), RIGHT(AY26, LEN(AY26) - LEN(AZ21) - LEN(AZ22) - LEN(AZ23) - LEN(AZ24) - LEN(AZ25)), "")</f>
        <v/>
      </c>
      <c r="BA26" s="1279" t="s">
        <v>1</v>
      </c>
      <c r="BB26" s="1330" t="s">
        <v>1589</v>
      </c>
      <c r="BC26" s="1308" t="s">
        <v>1</v>
      </c>
      <c r="BD26" s="1331" t="str">
        <f t="shared" si="9"/>
        <v>carottes coupées en rondelles les lardons l’ail émincé et le</v>
      </c>
      <c r="BE26" s="1332" t="str">
        <f>IF(LEN(SUBSTITUTE(AX26, BE17, "")) &lt; LEN(AX26), SUBSTITUTE(AX26, BE17, ""), AX26)</f>
        <v xml:space="preserve">carottes coupées en rondelles les lardons l’ail émincé et le </v>
      </c>
      <c r="BF26" s="1332" t="str">
        <f>IF(LEN(SUBSTITUTE(BE26, BF17, "")) &lt; LEN(BE26), SUBSTITUTE(BE26, BF17, ""), BE26)</f>
        <v xml:space="preserve">carottes coupées en rondelles les lardons l’ail émincé et le </v>
      </c>
      <c r="BG26" s="1332" t="str">
        <f>IF(LEN(SUBSTITUTE(BF26, BG17, "")) &lt; LEN(BF26), SUBSTITUTE(BF26, BG17, ""), BF26)</f>
        <v xml:space="preserve">carottes coupées en rondelles les lardons l’ail émincé et le </v>
      </c>
      <c r="BH26" s="1332" t="str">
        <f>IF(LEN(SUBSTITUTE(BG26, BH17, "")) &lt; LEN(BG26), SUBSTITUTE(BG26, BH17, ""), BG26)</f>
        <v xml:space="preserve">carottes coupées en rondelles les lardons l’ail émincé et le </v>
      </c>
      <c r="BI26" s="1332" t="s">
        <v>1</v>
      </c>
      <c r="BJ26" s="1333"/>
      <c r="BK26" s="1334"/>
      <c r="BL26" s="52"/>
      <c r="BM26" s="51"/>
      <c r="BN26" s="1335" t="str">
        <f t="shared" si="10"/>
        <v>carottes coupées en rondelles les lardons l’ail émincé et le</v>
      </c>
      <c r="BO26" s="50" t="str">
        <f t="shared" si="11"/>
        <v>carottes coupées en rondelles les lardons l’ail émincé et le</v>
      </c>
      <c r="BP26" s="49" t="str">
        <f t="shared" si="12"/>
        <v>carottes coupées en rondelles les lardons l’ail émincé et le</v>
      </c>
      <c r="BQ26" s="47">
        <f>IF(ISBLANK(#REF!),"",LEN(BD26)-LEN(SUBSTITUTE(BD26," ",""))+1)</f>
        <v>10</v>
      </c>
      <c r="BR26" s="48">
        <f t="shared" si="13"/>
        <v>51</v>
      </c>
      <c r="BS26" s="47">
        <f t="shared" si="14"/>
        <v>9</v>
      </c>
      <c r="BT26" s="47">
        <f t="shared" si="15"/>
        <v>60</v>
      </c>
      <c r="BU26" s="185"/>
      <c r="BV26" s="2"/>
      <c r="BW26" s="276"/>
      <c r="BX26" s="293" t="s">
        <v>227</v>
      </c>
      <c r="BY26" s="292" t="s">
        <v>232</v>
      </c>
      <c r="BZ26" s="153"/>
      <c r="CA26" s="2"/>
      <c r="CB26" s="110"/>
      <c r="CC26" s="59"/>
      <c r="CD26" s="59"/>
      <c r="CE26" s="59"/>
      <c r="CF26" s="91"/>
      <c r="CG26" s="59"/>
      <c r="CH26" s="93"/>
      <c r="CJ26" s="1915"/>
      <c r="CK26" s="1916"/>
      <c r="CL26" s="1916"/>
      <c r="CM26" s="1916"/>
      <c r="CN26" s="1916"/>
      <c r="CO26" s="1916"/>
      <c r="CP26" s="1917"/>
      <c r="CQ26" s="8"/>
      <c r="CR26" s="6">
        <v>1</v>
      </c>
    </row>
    <row r="27" spans="1:96" s="1" customFormat="1" ht="18.75" customHeight="1">
      <c r="A27"/>
      <c r="B27" s="108" t="str">
        <f t="shared" si="16"/>
        <v>►</v>
      </c>
      <c r="C27" s="1232" t="str">
        <f>C16</f>
        <v xml:space="preserve">C patisserie flan garniture Clafoutis aux cerises_2023-09-20.xlsx 10 personnes </v>
      </c>
      <c r="D27" s="1232">
        <f>D16</f>
        <v>10</v>
      </c>
      <c r="E27" s="1232" t="str">
        <f>E16</f>
        <v>personnes</v>
      </c>
      <c r="F27" s="259"/>
      <c r="G27" s="254"/>
      <c r="H27" s="253" t="str">
        <f t="shared" si="8"/>
        <v/>
      </c>
      <c r="I27" s="252"/>
      <c r="J27" s="270"/>
      <c r="K27" s="257">
        <v>1</v>
      </c>
      <c r="L27" s="1441"/>
      <c r="M27"/>
      <c r="N27" s="220" t="s">
        <v>232</v>
      </c>
      <c r="O27"/>
      <c r="P27" s="108"/>
      <c r="Q27" s="1232">
        <f>Q16</f>
        <v>0</v>
      </c>
      <c r="R27" s="1232">
        <f>R16</f>
        <v>0</v>
      </c>
      <c r="S27" s="1232">
        <f>S16</f>
        <v>0</v>
      </c>
      <c r="T27" s="1612"/>
      <c r="U27" s="1613"/>
      <c r="V27" s="253"/>
      <c r="W27" s="1614"/>
      <c r="X27" s="1615"/>
      <c r="Y27" s="1615"/>
      <c r="Z27" s="1780"/>
      <c r="AA27" s="2301">
        <f>IFERROR(INDEX(T41:AD41,MATCH(X27,T40:AD40,0)) * W27 * IF(ISBLANK(T27), 1, T27), 0)</f>
        <v>0</v>
      </c>
      <c r="AB27" s="262">
        <f>(AA27*Y27)*AB11</f>
        <v>0</v>
      </c>
      <c r="AC27" s="1410">
        <f>(T27*Y27)*AB11</f>
        <v>0</v>
      </c>
      <c r="AD27" s="1510">
        <f>U27</f>
        <v>0</v>
      </c>
      <c r="AF27" s="108" t="str">
        <f t="shared" si="18"/>
        <v>►</v>
      </c>
      <c r="AG27" s="1232" t="str">
        <f>AG16</f>
        <v xml:space="preserve">? patisserie ? ? ? 10 personnes </v>
      </c>
      <c r="AH27" s="1232">
        <f>AH16</f>
        <v>10</v>
      </c>
      <c r="AI27" s="1232" t="str">
        <f>AI16</f>
        <v>personnes</v>
      </c>
      <c r="AJ27" s="1353"/>
      <c r="AK27" s="1252"/>
      <c r="AL27" s="1252"/>
      <c r="AM27" s="1252"/>
      <c r="AN27" s="107" t="str">
        <f>TEXT(ROUND(LEN(AJ27)/AN19, 1), "0.0") &amp; " lignes"</f>
        <v>0.0 lignes</v>
      </c>
      <c r="AO27" s="2244" t="str">
        <f ca="1">IF(ISBLANK(AP27),"",LARGE(OFFSET(AO20,0,0,ROWS(AO20:AO26)),1)+1)</f>
        <v/>
      </c>
      <c r="AP27" s="1252"/>
      <c r="AQ27" s="1324"/>
      <c r="AR27" s="41"/>
      <c r="AS27" s="89"/>
      <c r="AT27" s="2337">
        <f>IF(AT19=0,0,IF(LEN(AP27)&gt;AT19,LEN(AP27)-AT19&amp;" en trop",0))</f>
        <v>0</v>
      </c>
      <c r="AV27" s="53" t="str">
        <f t="shared" si="17"/>
        <v>A</v>
      </c>
      <c r="AW27" s="1327">
        <f>IF(AND(AZ27&lt;&gt;"", LEN(TRIM(AZ27))&gt;0), MAX(AW20:AW26)+1, "")</f>
        <v>2</v>
      </c>
      <c r="AX27" s="1327" t="str" cm="1">
        <f t="array" ref="AX27">IFERROR(INDEX(AZ21:AZ290, MATCH(ROW()-MIN(ROW(AZ21:AZ290))+1, AW21:AW290, 0)), "")</f>
        <v xml:space="preserve">bouquet garni Versez le vin rouge sur le tout et laissez mariner </v>
      </c>
      <c r="AY27" s="1328" t="str">
        <f>(SUBSTITUTE(SUBSTITUTE(BB22,CHAR(13)&amp;CHAR(10)," "),CHAR(10)," "))</f>
        <v>Préparation</v>
      </c>
      <c r="AZ27" s="1339" t="str">
        <f>IF(LEN(AY32)&lt;AZ19,AY27,LEFT(AY32,FIND("¤",SUBSTITUTE(LEFT(AY32,AZ19+1)," ","¤",LEN(LEFT(AY32,AZ19+1))-LEN(SUBSTITUTE(LEFT(AY32,AZ19+1)," ",""))))))</f>
        <v>Préparation</v>
      </c>
      <c r="BA27" s="1279" t="s">
        <v>1</v>
      </c>
      <c r="BB27" s="1330" t="s">
        <v>1590</v>
      </c>
      <c r="BC27" s="1308" t="s">
        <v>1</v>
      </c>
      <c r="BD27" s="1331" t="str">
        <f t="shared" si="9"/>
        <v>bouquet garni Versez le vin rouge sur le tout et laissez mariner</v>
      </c>
      <c r="BE27" s="1332" t="str">
        <f>IF(LEN(SUBSTITUTE(AX27, BE17, "")) &lt; LEN(AX27), SUBSTITUTE(AX27, BE17, ""), AX27)</f>
        <v xml:space="preserve">bouquet garni Versez le vin rouge sur le tout et laissez mariner </v>
      </c>
      <c r="BF27" s="1332" t="str">
        <f>IF(LEN(SUBSTITUTE(BE27, BF17, "")) &lt; LEN(BE27), SUBSTITUTE(BE27, BF17, ""), BE27)</f>
        <v xml:space="preserve">bouquet garni Versez le vin rouge sur le tout et laissez mariner </v>
      </c>
      <c r="BG27" s="1332" t="str">
        <f>IF(LEN(SUBSTITUTE(BF27, BG17, "")) &lt; LEN(BF27), SUBSTITUTE(BF27, BG17, ""), BF27)</f>
        <v xml:space="preserve">bouquet garni Versez le vin rouge sur le tout et laissez mariner </v>
      </c>
      <c r="BH27" s="1332" t="str">
        <f>IF(LEN(SUBSTITUTE(BG27, BH17, "")) &lt; LEN(BG27), SUBSTITUTE(BG27, BH17, ""), BG27)</f>
        <v xml:space="preserve">bouquet garni Versez le vin rouge sur le tout et laissez mariner </v>
      </c>
      <c r="BI27" s="1332" t="s">
        <v>1</v>
      </c>
      <c r="BJ27" s="1333"/>
      <c r="BK27" s="1334"/>
      <c r="BL27" s="52"/>
      <c r="BM27" s="51"/>
      <c r="BN27" s="1335" t="str">
        <f t="shared" si="10"/>
        <v>bouquet garni Versez le vin rouge sur le tout et laissez mariner</v>
      </c>
      <c r="BO27" s="50" t="str">
        <f t="shared" si="11"/>
        <v>bouquet garni Versez le vin rouge sur le tout et laissez mariner</v>
      </c>
      <c r="BP27" s="49" t="str">
        <f t="shared" si="12"/>
        <v>bouquet garni Versez le vin rouge sur le tout et laissez mariner</v>
      </c>
      <c r="BQ27" s="47">
        <f>IF(ISBLANK(#REF!),"",LEN(BD27)-LEN(SUBSTITUTE(BD27," ",""))+1)</f>
        <v>12</v>
      </c>
      <c r="BR27" s="48">
        <f t="shared" si="13"/>
        <v>53</v>
      </c>
      <c r="BS27" s="47">
        <f t="shared" si="14"/>
        <v>11</v>
      </c>
      <c r="BT27" s="47">
        <f t="shared" si="15"/>
        <v>64</v>
      </c>
      <c r="BU27" s="185"/>
      <c r="BV27" s="2"/>
      <c r="BW27" s="276"/>
      <c r="BX27" s="291" t="s">
        <v>194</v>
      </c>
      <c r="BY27" s="290" t="s">
        <v>231</v>
      </c>
      <c r="BZ27" s="153"/>
      <c r="CA27" s="2"/>
      <c r="CB27" s="425" t="s">
        <v>315</v>
      </c>
      <c r="CC27" s="426" t="s">
        <v>394</v>
      </c>
      <c r="CD27" s="426"/>
      <c r="CE27" s="426"/>
      <c r="CF27" s="91"/>
      <c r="CG27" s="59"/>
      <c r="CH27" s="93"/>
      <c r="CJ27" s="110"/>
      <c r="CK27" s="59"/>
      <c r="CL27" s="59"/>
      <c r="CM27" s="59"/>
      <c r="CN27" s="59"/>
      <c r="CO27" s="59"/>
      <c r="CP27" s="93"/>
      <c r="CQ27" s="8"/>
      <c r="CR27" s="6">
        <v>1</v>
      </c>
    </row>
    <row r="28" spans="1:96" s="1" customFormat="1" ht="18.75" customHeight="1">
      <c r="A28"/>
      <c r="B28" s="108" t="str">
        <f t="shared" si="16"/>
        <v>►</v>
      </c>
      <c r="C28" s="1232" t="str">
        <f>C16</f>
        <v xml:space="preserve">C patisserie flan garniture Clafoutis aux cerises_2023-09-20.xlsx 10 personnes </v>
      </c>
      <c r="D28" s="1232">
        <f>D16</f>
        <v>10</v>
      </c>
      <c r="E28" s="1232" t="str">
        <f>E16</f>
        <v>personnes</v>
      </c>
      <c r="F28" s="259"/>
      <c r="G28" s="254"/>
      <c r="H28" s="253" t="str">
        <f t="shared" si="8"/>
        <v/>
      </c>
      <c r="I28" s="252"/>
      <c r="J28" s="270"/>
      <c r="K28" s="257">
        <v>1</v>
      </c>
      <c r="L28" s="1441"/>
      <c r="M28"/>
      <c r="N28" s="133" t="s">
        <v>103</v>
      </c>
      <c r="O28"/>
      <c r="P28" s="108"/>
      <c r="Q28" s="1232">
        <f>Q16</f>
        <v>0</v>
      </c>
      <c r="R28" s="1232">
        <f>R16</f>
        <v>0</v>
      </c>
      <c r="S28" s="1232">
        <f>S16</f>
        <v>0</v>
      </c>
      <c r="T28" s="1612"/>
      <c r="U28" s="1613"/>
      <c r="V28" s="253"/>
      <c r="W28" s="1614"/>
      <c r="X28" s="1615"/>
      <c r="Y28" s="1615"/>
      <c r="Z28" s="1780"/>
      <c r="AA28" s="2301">
        <f>IFERROR(INDEX(T41:AD41,MATCH(X28,T40:AD40,0)) * W28 * IF(ISBLANK(T28), 1, T28), 0)</f>
        <v>0</v>
      </c>
      <c r="AB28" s="250">
        <f>(AA28*Y28)*AB11</f>
        <v>0</v>
      </c>
      <c r="AC28" s="1412">
        <f>(T28*Y28)*AB11</f>
        <v>0</v>
      </c>
      <c r="AD28" s="1511">
        <f>U28</f>
        <v>0</v>
      </c>
      <c r="AF28" s="108" t="str">
        <f t="shared" si="18"/>
        <v>►</v>
      </c>
      <c r="AG28" s="1232" t="str">
        <f>AG16</f>
        <v xml:space="preserve">? patisserie ? ? ? 10 personnes </v>
      </c>
      <c r="AH28" s="1232">
        <f>AH16</f>
        <v>10</v>
      </c>
      <c r="AI28" s="1232" t="str">
        <f>AI16</f>
        <v>personnes</v>
      </c>
      <c r="AJ28" s="1353"/>
      <c r="AK28" s="1252"/>
      <c r="AL28" s="1252"/>
      <c r="AM28" s="1252"/>
      <c r="AN28" s="107" t="str">
        <f>TEXT(ROUND(LEN(AJ28)/AN19, 1), "0.0") &amp; " lignes"</f>
        <v>0.0 lignes</v>
      </c>
      <c r="AO28" s="2244" t="str">
        <f ca="1">IF(ISBLANK(AP28),"",LARGE(OFFSET(AO20,0,0,ROWS(AO20:AO27)),1)+1)</f>
        <v/>
      </c>
      <c r="AP28" s="1252"/>
      <c r="AQ28" s="1324"/>
      <c r="AR28" s="41"/>
      <c r="AS28" s="89"/>
      <c r="AT28" s="2337">
        <f>IF(AT19=0,0,IF(LEN(AP28)&gt;AT19,LEN(AP28)-AT19&amp;" en trop",0))</f>
        <v>0</v>
      </c>
      <c r="AV28" s="53" t="str">
        <f t="shared" si="17"/>
        <v>A</v>
      </c>
      <c r="AW28" s="1327" t="str">
        <f>IF(AND(AZ28&lt;&gt;"", LEN(TRIM(AZ28))&gt;0), MAX(AW20:AW27)+1, "")</f>
        <v/>
      </c>
      <c r="AX28" s="1327" t="str" cm="1">
        <f t="array" ref="AX28">IFERROR(INDEX(AZ21:AZ290, MATCH(ROW()-MIN(ROW(AZ21:AZ290))+1, AW21:AW290, 0)), "")</f>
        <v xml:space="preserve">au frais pendant 24 heures </v>
      </c>
      <c r="AY28" s="1340" t="str">
        <f>(TRIM(SUBSTITUTE(SUBSTITUTE(SUBSTITUTE(SUBSTITUTE(SUBSTITUTE(AY27," .",".")," ;",";")," :",":"),",",","),",","")))</f>
        <v>Préparation</v>
      </c>
      <c r="AZ28" s="1339" t="str">
        <f>IFERROR(IF(LEN(AY32) &gt; LEN(AZ27), LEFT(RIGHT(AY32, LEN(AY32) - LEN(AZ27)), FIND("¤", SUBSTITUTE(LEFT(RIGHT(AY32, LEN(AY32) - LEN(AZ27)), AZ19+1), " ", "¤", LEN(LEFT(RIGHT(AY32, LEN(AY32) - LEN(AZ27)), AZ19+1)) - LEN(SUBSTITUTE(LEFT(RIGHT(AY32, LEN(AY32) - LEN(AZ27)), AZ19+1), " ", ""))))), ""), "")</f>
        <v/>
      </c>
      <c r="BA28" s="1279" t="s">
        <v>1</v>
      </c>
      <c r="BB28" s="1330" t="s">
        <v>1591</v>
      </c>
      <c r="BC28" s="1308" t="s">
        <v>1</v>
      </c>
      <c r="BD28" s="1331" t="str">
        <f t="shared" si="9"/>
        <v>au frais pendant un certain temps</v>
      </c>
      <c r="BE28" s="1332" t="str">
        <f>IF(LEN(SUBSTITUTE(AX28, BE17, "")) &lt; LEN(AX28), SUBSTITUTE(AX28, BE17, ""), AX28)</f>
        <v xml:space="preserve">au frais pendant 24 heures </v>
      </c>
      <c r="BF28" s="1332" t="str">
        <f>IF(LEN(SUBSTITUTE(BE28, BF17, "")) &lt; LEN(BE28), SUBSTITUTE(BE28, BF17, ""), BE28)</f>
        <v xml:space="preserve">au frais pendant 24 heures </v>
      </c>
      <c r="BG28" s="1332" t="str">
        <f>IF(LEN(SUBSTITUTE(BF28, BG17, "")) &lt; LEN(BF28), SUBSTITUTE(BF28, BG17, ""), BF28)</f>
        <v xml:space="preserve">au frais pendant 24 heures </v>
      </c>
      <c r="BH28" s="1332" t="str">
        <f>IF(LEN(SUBSTITUTE(BG28, BH17, "")) &lt; LEN(BG28), SUBSTITUTE(BG28, BH17, ""), BG28)</f>
        <v xml:space="preserve">au frais pendant 24 heures </v>
      </c>
      <c r="BI28" s="1332" t="s">
        <v>1</v>
      </c>
      <c r="BJ28" s="1333"/>
      <c r="BK28" s="1334"/>
      <c r="BL28" s="52" t="s">
        <v>1667</v>
      </c>
      <c r="BM28" s="51" t="s">
        <v>1668</v>
      </c>
      <c r="BN28" s="1335" t="str">
        <f t="shared" si="10"/>
        <v>au frais pendant 24 heures</v>
      </c>
      <c r="BO28" s="50" t="str">
        <f t="shared" si="11"/>
        <v>au frais pendant un certain temps</v>
      </c>
      <c r="BP28" s="49" t="str">
        <f t="shared" si="12"/>
        <v>au frais pendant un certain temps</v>
      </c>
      <c r="BQ28" s="47">
        <f>IF(ISBLANK(#REF!),"",LEN(BD28)-LEN(SUBSTITUTE(BD28," ",""))+1)</f>
        <v>6</v>
      </c>
      <c r="BR28" s="48">
        <f t="shared" si="13"/>
        <v>28</v>
      </c>
      <c r="BS28" s="47">
        <f t="shared" si="14"/>
        <v>5</v>
      </c>
      <c r="BT28" s="47">
        <f t="shared" si="15"/>
        <v>33</v>
      </c>
      <c r="BU28" s="185"/>
      <c r="BV28" s="2"/>
      <c r="BW28" s="276"/>
      <c r="BX28" s="288" t="s">
        <v>103</v>
      </c>
      <c r="BY28" s="289" t="s">
        <v>294</v>
      </c>
      <c r="BZ28" s="153"/>
      <c r="CA28" s="2"/>
      <c r="CB28" s="110" t="s">
        <v>395</v>
      </c>
      <c r="CC28" s="59"/>
      <c r="CD28" s="59"/>
      <c r="CE28" s="59"/>
      <c r="CF28" s="91"/>
      <c r="CG28" s="59"/>
      <c r="CH28" s="93"/>
      <c r="CJ28" s="387" t="s">
        <v>169</v>
      </c>
      <c r="CK28" s="388"/>
      <c r="CL28" s="388"/>
      <c r="CM28" s="388"/>
      <c r="CN28" s="388"/>
      <c r="CO28" s="388"/>
      <c r="CP28" s="389"/>
      <c r="CQ28" s="8"/>
      <c r="CR28" s="6">
        <v>1</v>
      </c>
    </row>
    <row r="29" spans="1:96" s="1" customFormat="1" ht="18.75" customHeight="1">
      <c r="A29"/>
      <c r="B29" s="108" t="str">
        <f t="shared" si="16"/>
        <v>►</v>
      </c>
      <c r="C29" s="1232" t="str">
        <f>C16</f>
        <v xml:space="preserve">C patisserie flan garniture Clafoutis aux cerises_2023-09-20.xlsx 10 personnes </v>
      </c>
      <c r="D29" s="1232">
        <f>D16</f>
        <v>10</v>
      </c>
      <c r="E29" s="1232" t="str">
        <f>E16</f>
        <v>personnes</v>
      </c>
      <c r="F29" s="259"/>
      <c r="G29" s="271"/>
      <c r="H29" s="253" t="str">
        <f t="shared" si="8"/>
        <v/>
      </c>
      <c r="I29" s="252"/>
      <c r="J29" s="270"/>
      <c r="K29" s="257">
        <v>1</v>
      </c>
      <c r="L29" s="1441"/>
      <c r="M29"/>
      <c r="N29" s="133" t="s">
        <v>102</v>
      </c>
      <c r="O29"/>
      <c r="P29" s="108"/>
      <c r="Q29" s="1232">
        <f>Q16</f>
        <v>0</v>
      </c>
      <c r="R29" s="1232">
        <f>R16</f>
        <v>0</v>
      </c>
      <c r="S29" s="1232">
        <f>S16</f>
        <v>0</v>
      </c>
      <c r="T29" s="1612"/>
      <c r="U29" s="1613"/>
      <c r="V29" s="253"/>
      <c r="W29" s="1614"/>
      <c r="X29" s="1615"/>
      <c r="Y29" s="1615"/>
      <c r="Z29" s="1780"/>
      <c r="AA29" s="2301">
        <f>IFERROR(INDEX(T41:AD41,MATCH(X29,T40:AD40,0)) * W29 * IF(ISBLANK(T29), 1, T29), 0)</f>
        <v>0</v>
      </c>
      <c r="AB29" s="262">
        <f>(AA29*Y29)*AB11</f>
        <v>0</v>
      </c>
      <c r="AC29" s="1410">
        <f>(T29*Y29)*AB11</f>
        <v>0</v>
      </c>
      <c r="AD29" s="1510">
        <f>U29</f>
        <v>0</v>
      </c>
      <c r="AF29" s="108" t="str">
        <f t="shared" si="18"/>
        <v>►</v>
      </c>
      <c r="AG29" s="1232" t="str">
        <f>AG16</f>
        <v xml:space="preserve">? patisserie ? ? ? 10 personnes </v>
      </c>
      <c r="AH29" s="1232">
        <f>AH16</f>
        <v>10</v>
      </c>
      <c r="AI29" s="1232" t="str">
        <f>AI16</f>
        <v>personnes</v>
      </c>
      <c r="AJ29" s="1353"/>
      <c r="AK29" s="1252"/>
      <c r="AL29" s="1252"/>
      <c r="AM29" s="1252"/>
      <c r="AN29" s="107" t="str">
        <f>TEXT(ROUND(LEN(AJ29)/AN19, 1), "0.0") &amp; " lignes"</f>
        <v>0.0 lignes</v>
      </c>
      <c r="AO29" s="2244" t="str">
        <f ca="1">IF(ISBLANK(AP29),"",LARGE(OFFSET(AO20,0,0,ROWS(AO20:AO28)),1)+1)</f>
        <v/>
      </c>
      <c r="AP29" s="1252"/>
      <c r="AQ29" s="1324"/>
      <c r="AR29" s="89"/>
      <c r="AS29" s="89"/>
      <c r="AT29" s="2337">
        <f>IF(AT19=0,0,IF(LEN(AP29)&gt;AT19,LEN(AP29)-AT19&amp;" en trop",0))</f>
        <v>0</v>
      </c>
      <c r="AV29" s="53" t="str">
        <f t="shared" si="17"/>
        <v>A</v>
      </c>
      <c r="AW29" s="1327" t="str">
        <f>IF(AND(AZ29&lt;&gt;"", LEN(TRIM(AZ29))&gt;0), MAX(AW20:AW28)+1, "")</f>
        <v/>
      </c>
      <c r="AX29" s="1327" t="str" cm="1">
        <f t="array" ref="AX29">IFERROR(INDEX(AZ21:AZ290, MATCH(ROW()-MIN(ROW(AZ21:AZ290))+1, AW21:AW290, 0)), "")</f>
        <v xml:space="preserve">2 Le lendemain sortez la viande et les légumes de la marinade et </v>
      </c>
      <c r="AY29" s="1340" t="str">
        <f>(SUBSTITUTE(SUBSTITUTE(SUBSTITUTE(SUBSTITUTE(SUBSTITUTE(SUBSTITUTE(AY28,",",";"),".",";"),";",";"),"-",";"),":",";"),"?",";"))</f>
        <v>Préparation</v>
      </c>
      <c r="AZ29" s="1339" t="str">
        <f>IFERROR(IF(LEN(AY32)&gt;LEN(AZ27)+LEN(AZ28),LEFT(RIGHT(AY32,LEN(AY32)-LEN(AZ27)-LEN(AZ28)),FIND("¤",SUBSTITUTE(LEFT(RIGHT(AY32,LEN(AY32)-LEN(AZ27)-LEN(AZ28)),AZ19+1)," ","¤",LEN(LEFT(RIGHT(AY32,LEN(AY32)-LEN(AZ27)-LEN(AZ28)),AZ19+1))-LEN(SUBSTITUTE(LEFT(RIGHT(AY32,LEN(AY32)-LEN(AZ27)-LEN(AZ28)),AZ19+1)," ",""))))),""),"")</f>
        <v/>
      </c>
      <c r="BA29" s="1279" t="s">
        <v>1</v>
      </c>
      <c r="BB29" s="1330" t="s">
        <v>1592</v>
      </c>
      <c r="BC29" s="1308" t="s">
        <v>1</v>
      </c>
      <c r="BD29" s="1331" t="str">
        <f t="shared" si="9"/>
        <v>2 Le lendemain sortez la viande et les légumes de la marinade et</v>
      </c>
      <c r="BE29" s="1332" t="str">
        <f>IF(LEN(SUBSTITUTE(AX29, BE17, "")) &lt; LEN(AX29), SUBSTITUTE(AX29, BE17, ""), AX29)</f>
        <v xml:space="preserve">2 Le lendemain sortez la viande et les légumes de la marinade et </v>
      </c>
      <c r="BF29" s="1332" t="str">
        <f>IF(LEN(SUBSTITUTE(BE29, BF17, "")) &lt; LEN(BE29), SUBSTITUTE(BE29, BF17, ""), BE29)</f>
        <v xml:space="preserve">2 Le lendemain sortez la viande et les légumes de la marinade et </v>
      </c>
      <c r="BG29" s="1332" t="str">
        <f>IF(LEN(SUBSTITUTE(BF29, BG17, "")) &lt; LEN(BF29), SUBSTITUTE(BF29, BG17, ""), BF29)</f>
        <v xml:space="preserve">2 Le lendemain sortez la viande et les légumes de la marinade et </v>
      </c>
      <c r="BH29" s="1332" t="str">
        <f>IF(LEN(SUBSTITUTE(BG29, BH17, "")) &lt; LEN(BG29), SUBSTITUTE(BG29, BH17, ""), BG29)</f>
        <v xml:space="preserve">2 Le lendemain sortez la viande et les légumes de la marinade et </v>
      </c>
      <c r="BI29" s="1332" t="s">
        <v>1</v>
      </c>
      <c r="BJ29" s="1333"/>
      <c r="BK29" s="1334"/>
      <c r="BL29" s="52"/>
      <c r="BM29" s="51"/>
      <c r="BN29" s="1335" t="str">
        <f t="shared" si="10"/>
        <v>2 Le lendemain sortez la viande et les légumes de la marinade et</v>
      </c>
      <c r="BO29" s="50" t="str">
        <f t="shared" si="11"/>
        <v>2 Le lendemain sortez la viande et les légumes de la marinade et</v>
      </c>
      <c r="BP29" s="49" t="str">
        <f t="shared" si="12"/>
        <v>2 Le lendemain sortez la viande et les légumes de la marinade et</v>
      </c>
      <c r="BQ29" s="47">
        <f>IF(ISBLANK(#REF!),"",LEN(BD29)-LEN(SUBSTITUTE(BD29," ",""))+1)</f>
        <v>13</v>
      </c>
      <c r="BR29" s="48">
        <f t="shared" si="13"/>
        <v>52</v>
      </c>
      <c r="BS29" s="47">
        <f t="shared" si="14"/>
        <v>12</v>
      </c>
      <c r="BT29" s="47">
        <f t="shared" si="15"/>
        <v>64</v>
      </c>
      <c r="BU29" s="185"/>
      <c r="BV29" s="2"/>
      <c r="BW29" s="276"/>
      <c r="BX29" s="288" t="s">
        <v>102</v>
      </c>
      <c r="BY29" s="287" t="s">
        <v>229</v>
      </c>
      <c r="BZ29" s="153"/>
      <c r="CA29" s="2"/>
      <c r="CB29" s="110"/>
      <c r="CC29" s="59"/>
      <c r="CD29" s="59"/>
      <c r="CE29" s="59"/>
      <c r="CF29" s="91"/>
      <c r="CG29" s="59"/>
      <c r="CH29" s="93"/>
      <c r="CJ29" s="1894" t="s">
        <v>384</v>
      </c>
      <c r="CK29" s="1895"/>
      <c r="CL29" s="390"/>
      <c r="CM29" s="39"/>
      <c r="CN29" s="39"/>
      <c r="CO29" s="39"/>
      <c r="CP29" s="391"/>
      <c r="CQ29" s="8" t="s">
        <v>1</v>
      </c>
      <c r="CR29" s="6">
        <v>1</v>
      </c>
    </row>
    <row r="30" spans="1:96" s="1" customFormat="1" ht="23.25" customHeight="1" thickBot="1">
      <c r="A30"/>
      <c r="B30" s="108" t="str">
        <f t="shared" si="16"/>
        <v>►</v>
      </c>
      <c r="C30" s="1232" t="str">
        <f>C16</f>
        <v xml:space="preserve">C patisserie flan garniture Clafoutis aux cerises_2023-09-20.xlsx 10 personnes </v>
      </c>
      <c r="D30" s="1232">
        <f>D16</f>
        <v>10</v>
      </c>
      <c r="E30" s="1232" t="str">
        <f>E16</f>
        <v>personnes</v>
      </c>
      <c r="F30" s="259"/>
      <c r="G30" s="271"/>
      <c r="H30" s="253" t="str">
        <f t="shared" si="8"/>
        <v/>
      </c>
      <c r="I30" s="252"/>
      <c r="J30" s="270"/>
      <c r="K30" s="257">
        <v>1</v>
      </c>
      <c r="L30" s="1441"/>
      <c r="M30"/>
      <c r="N30" s="225" t="s">
        <v>96</v>
      </c>
      <c r="O30"/>
      <c r="P30" s="108"/>
      <c r="Q30" s="1232">
        <f>Q16</f>
        <v>0</v>
      </c>
      <c r="R30" s="1232">
        <f>R16</f>
        <v>0</v>
      </c>
      <c r="S30" s="1232">
        <f>S16</f>
        <v>0</v>
      </c>
      <c r="T30" s="1612"/>
      <c r="U30" s="1613"/>
      <c r="V30" s="253"/>
      <c r="W30" s="1614"/>
      <c r="X30" s="1615"/>
      <c r="Y30" s="1615"/>
      <c r="Z30" s="1780"/>
      <c r="AA30" s="2301">
        <f>IFERROR(INDEX(T41:AD41,MATCH(X30,T40:AD40,0)) * W30 * IF(ISBLANK(T30), 1, T30), 0)</f>
        <v>0</v>
      </c>
      <c r="AB30" s="295">
        <f>(AA30*Y30)*AB11</f>
        <v>0</v>
      </c>
      <c r="AC30" s="1412">
        <f>(T30*Y30)*AB11</f>
        <v>0</v>
      </c>
      <c r="AD30" s="1511">
        <f>U30</f>
        <v>0</v>
      </c>
      <c r="AF30" s="108" t="str">
        <f t="shared" si="18"/>
        <v>►</v>
      </c>
      <c r="AG30" s="1232" t="str">
        <f>AG16</f>
        <v xml:space="preserve">? patisserie ? ? ? 10 personnes </v>
      </c>
      <c r="AH30" s="1232">
        <f>AH16</f>
        <v>10</v>
      </c>
      <c r="AI30" s="1232" t="str">
        <f>AI16</f>
        <v>personnes</v>
      </c>
      <c r="AJ30" s="1353"/>
      <c r="AK30" s="1252"/>
      <c r="AL30" s="1252"/>
      <c r="AM30" s="1252"/>
      <c r="AN30" s="107" t="str">
        <f>TEXT(ROUND(LEN(AJ30)/AN19, 1), "0.0") &amp; " lignes"</f>
        <v>0.0 lignes</v>
      </c>
      <c r="AO30" s="2244" t="str">
        <f ca="1">IF(ISBLANK(AP30),"",LARGE(OFFSET(AO20,0,0,ROWS(AO20:AO29)),1)+1)</f>
        <v/>
      </c>
      <c r="AP30" s="1252"/>
      <c r="AQ30" s="1324"/>
      <c r="AR30" s="89"/>
      <c r="AS30" s="89"/>
      <c r="AT30" s="2337">
        <f>IF(AT19=0,0,IF(LEN(AP30)&gt;AT19,LEN(AP30)-AT19&amp;" en trop",0))</f>
        <v>0</v>
      </c>
      <c r="AV30" s="53" t="str">
        <f t="shared" si="17"/>
        <v>A</v>
      </c>
      <c r="AW30" s="1327" t="str">
        <f>IF(AND(AZ30&lt;&gt;"", LEN(TRIM(AZ30))&gt;0), MAX(AW20:AW29)+1, "")</f>
        <v/>
      </c>
      <c r="AX30" s="1327" t="str" cm="1">
        <f t="array" ref="AX30">IFERROR(INDEX(AZ21:AZ290, MATCH(ROW()-MIN(ROW(AZ21:AZ290))+1, AW21:AW290, 0)), "")</f>
        <v xml:space="preserve">égouttez les Réservez la marinade </v>
      </c>
      <c r="AY30" s="1340" t="str">
        <f>(SUBSTITUTE(AY29,"."," "))</f>
        <v>Préparation</v>
      </c>
      <c r="AZ30" s="1339" t="str">
        <f>IFERROR(LEFT(RIGHT(AY32,LEN(AY32)-LEN(AZ27)-LEN(AZ28)-LEN(AZ29)),FIND("¤",SUBSTITUTE(LEFT(RIGHT(AY32,LEN(AY32)-LEN(AZ27)-LEN(AZ28)-LEN(AZ29)),AZ19+1)," ","¤",LEN(LEFT(RIGHT(AY32,LEN(AY32)-LEN(AZ27)-LEN(AZ28)-LEN(AZ29)),AZ19+1))-LEN(SUBSTITUTE(LEFT(RIGHT(AY32,LEN(AY32)-LEN(AZ27)-LEN(AZ28)-LEN(AZ29)),AZ19+1)," ",""))))),"")</f>
        <v/>
      </c>
      <c r="BA30" s="1279" t="s">
        <v>1</v>
      </c>
      <c r="BB30" s="1330" t="s">
        <v>1593</v>
      </c>
      <c r="BC30" s="1308" t="s">
        <v>1</v>
      </c>
      <c r="BD30" s="1331" t="str">
        <f t="shared" si="9"/>
        <v>égouttez les Réservez la marinade</v>
      </c>
      <c r="BE30" s="1332" t="str">
        <f>IF(LEN(SUBSTITUTE(AX30, BE17, "")) &lt; LEN(AX30), SUBSTITUTE(AX30, BE17, ""), AX30)</f>
        <v xml:space="preserve">égouttez les Réservez la marinade </v>
      </c>
      <c r="BF30" s="1332" t="str">
        <f>IF(LEN(SUBSTITUTE(BE30, BF17, "")) &lt; LEN(BE30), SUBSTITUTE(BE30, BF17, ""), BE30)</f>
        <v xml:space="preserve">égouttez les Réservez la marinade </v>
      </c>
      <c r="BG30" s="1332" t="str">
        <f>IF(LEN(SUBSTITUTE(BF30, BG17, "")) &lt; LEN(BF30), SUBSTITUTE(BF30, BG17, ""), BF30)</f>
        <v xml:space="preserve">égouttez les Réservez la marinade </v>
      </c>
      <c r="BH30" s="1332" t="str">
        <f>IF(LEN(SUBSTITUTE(BG30, BH17, "")) &lt; LEN(BG30), SUBSTITUTE(BG30, BH17, ""), BG30)</f>
        <v xml:space="preserve">égouttez les Réservez la marinade </v>
      </c>
      <c r="BI30" s="1332" t="s">
        <v>1</v>
      </c>
      <c r="BJ30" s="1333"/>
      <c r="BK30" s="1334"/>
      <c r="BL30" s="52"/>
      <c r="BM30" s="51"/>
      <c r="BN30" s="1335" t="str">
        <f t="shared" si="10"/>
        <v>égouttez les Réservez la marinade</v>
      </c>
      <c r="BO30" s="50" t="str">
        <f t="shared" si="11"/>
        <v>égouttez les Réservez la marinade</v>
      </c>
      <c r="BP30" s="49" t="str">
        <f t="shared" si="12"/>
        <v>égouttez les Réservez la marinade</v>
      </c>
      <c r="BQ30" s="47">
        <f>IF(ISBLANK(#REF!),"",LEN(BD30)-LEN(SUBSTITUTE(BD30," ",""))+1)</f>
        <v>5</v>
      </c>
      <c r="BR30" s="48">
        <f t="shared" si="13"/>
        <v>29</v>
      </c>
      <c r="BS30" s="47">
        <f t="shared" si="14"/>
        <v>4</v>
      </c>
      <c r="BT30" s="47">
        <f t="shared" si="15"/>
        <v>33</v>
      </c>
      <c r="BU30" s="185"/>
      <c r="BV30" s="2"/>
      <c r="BW30" s="276"/>
      <c r="BX30" s="286" t="s">
        <v>290</v>
      </c>
      <c r="BY30" s="285"/>
      <c r="BZ30" s="153"/>
      <c r="CA30" s="2"/>
      <c r="CB30" s="427"/>
      <c r="CC30" s="428" t="s">
        <v>297</v>
      </c>
      <c r="CF30" s="91"/>
      <c r="CG30" s="59"/>
      <c r="CH30" s="93"/>
      <c r="CJ30" s="1894"/>
      <c r="CK30" s="1895"/>
      <c r="CL30" s="390"/>
      <c r="CM30" s="39"/>
      <c r="CN30" s="39"/>
      <c r="CO30" s="39"/>
      <c r="CP30" s="391"/>
      <c r="CQ30" s="8" t="s">
        <v>1</v>
      </c>
      <c r="CR30" s="6">
        <v>1</v>
      </c>
    </row>
    <row r="31" spans="1:96" s="1" customFormat="1" ht="18.75" customHeight="1" thickTop="1" thickBot="1">
      <c r="A31"/>
      <c r="B31" s="108" t="str">
        <f t="shared" si="16"/>
        <v>►</v>
      </c>
      <c r="C31" s="1232" t="str">
        <f>C16</f>
        <v xml:space="preserve">C patisserie flan garniture Clafoutis aux cerises_2023-09-20.xlsx 10 personnes </v>
      </c>
      <c r="D31" s="1232">
        <f>D16</f>
        <v>10</v>
      </c>
      <c r="E31" s="1232" t="str">
        <f>E16</f>
        <v>personnes</v>
      </c>
      <c r="F31" s="259"/>
      <c r="G31" s="271"/>
      <c r="H31" s="253" t="str">
        <f t="shared" si="8"/>
        <v/>
      </c>
      <c r="I31" s="252"/>
      <c r="J31" s="270"/>
      <c r="K31" s="257">
        <v>1</v>
      </c>
      <c r="L31" s="1441"/>
      <c r="M31"/>
      <c r="N31" s="129" t="s">
        <v>95</v>
      </c>
      <c r="O31"/>
      <c r="P31" s="108"/>
      <c r="Q31" s="1232">
        <f t="shared" ref="Q31:S32" si="19">Q17</f>
        <v>0</v>
      </c>
      <c r="R31" s="1232">
        <f t="shared" si="19"/>
        <v>0</v>
      </c>
      <c r="S31" s="1232">
        <f t="shared" si="19"/>
        <v>0</v>
      </c>
      <c r="T31" s="1612"/>
      <c r="U31" s="1613"/>
      <c r="V31" s="253"/>
      <c r="W31" s="1614"/>
      <c r="X31" s="1615"/>
      <c r="Y31" s="1615"/>
      <c r="Z31" s="1780"/>
      <c r="AA31" s="2301">
        <f>IFERROR(INDEX(T41:AD41,MATCH(X31,T40:AD40,0)) * W31 * IF(ISBLANK(T31), 1, T31), 0)</f>
        <v>0</v>
      </c>
      <c r="AB31" s="262">
        <f>(AA31*Y31)*AB11</f>
        <v>0</v>
      </c>
      <c r="AC31" s="1410">
        <f>(T31*Y31)*AB11</f>
        <v>0</v>
      </c>
      <c r="AD31" s="1510">
        <f>U31</f>
        <v>0</v>
      </c>
      <c r="AF31" s="108" t="str">
        <f t="shared" si="18"/>
        <v>►</v>
      </c>
      <c r="AG31" s="1232" t="str">
        <f>AG16</f>
        <v xml:space="preserve">? patisserie ? ? ? 10 personnes </v>
      </c>
      <c r="AH31" s="1232">
        <f>AH16</f>
        <v>10</v>
      </c>
      <c r="AI31" s="1232" t="str">
        <f>AI16</f>
        <v>personnes</v>
      </c>
      <c r="AJ31" s="1353"/>
      <c r="AK31" s="1252"/>
      <c r="AL31" s="1252"/>
      <c r="AM31" s="1252"/>
      <c r="AN31" s="107" t="str">
        <f>TEXT(ROUND(LEN(AJ31)/AN19, 1), "0.0") &amp; " lignes"</f>
        <v>0.0 lignes</v>
      </c>
      <c r="AO31" s="2244" t="str">
        <f ca="1">IF(ISBLANK(AP31),"",LARGE(OFFSET(AO20,0,0,ROWS(AO20:AO30)),1)+1)</f>
        <v/>
      </c>
      <c r="AP31" s="1252"/>
      <c r="AQ31" s="1324"/>
      <c r="AR31" s="89"/>
      <c r="AS31" s="89"/>
      <c r="AT31" s="2337">
        <f>IF(AT19=0,0,IF(LEN(AP31)&gt;AT19,LEN(AP31)-AT19&amp;" en trop",0))</f>
        <v>0</v>
      </c>
      <c r="AV31" s="53" t="str">
        <f t="shared" si="17"/>
        <v>A</v>
      </c>
      <c r="AW31" s="1327" t="str">
        <f>IF(AND(AZ31&lt;&gt;"", LEN(TRIM(AZ31))&gt;0), MAX(AW20:AW30)+1, "")</f>
        <v/>
      </c>
      <c r="AX31" s="1327" t="str" cm="1">
        <f t="array" ref="AX31">IFERROR(INDEX(AZ21:AZ290, MATCH(ROW()-MIN(ROW(AZ21:AZ290))+1, AW21:AW290, 0)), "")</f>
        <v xml:space="preserve">3 Dans une cocotte en fonte faites chauffer l’huile d’olive à feu </v>
      </c>
      <c r="AY31" s="1343" t="str">
        <f>SUBSTITUTE(SUBSTITUTE(AY30,";"," "),","," ")</f>
        <v>Préparation</v>
      </c>
      <c r="AZ31" s="1339" t="str">
        <f>IFERROR(LEFT(RIGHT(AY32,LEN(AY32)-LEN(AZ27)-LEN(AZ28)-LEN(AZ29)-LEN(AZ30)),FIND("¤",SUBSTITUTE(LEFT(RIGHT(AY32,LEN(AY32)-LEN(AZ27)-LEN(AZ28)-LEN(AZ29)-LEN(AZ30)),AZ19+1)," ","¤",LEN(LEFT(RIGHT(AY32,LEN(AY32)-LEN(AZ27)-LEN(AZ28)-LEN(AZ29)-LEN(AZ30)),AZ19+1))-LEN(SUBSTITUTE(LEFT(RIGHT(AY32,LEN(AY32)-LEN(AZ27)-LEN(AZ28)-LEN(AZ29)-LEN(AZ30)),AZ19+1)," ",""))))),"")</f>
        <v/>
      </c>
      <c r="BA31" s="1279" t="s">
        <v>1</v>
      </c>
      <c r="BB31" s="1330" t="s">
        <v>1594</v>
      </c>
      <c r="BC31" s="1308" t="s">
        <v>1</v>
      </c>
      <c r="BD31" s="1331" t="str">
        <f t="shared" si="9"/>
        <v>3 Dans une cocotte en fonte faites chauffer l’huile d’olive à feu</v>
      </c>
      <c r="BE31" s="1332" t="str">
        <f>IF(LEN(SUBSTITUTE(AX31, BE17, "")) &lt; LEN(AX31), SUBSTITUTE(AX31, BE17, ""), AX31)</f>
        <v xml:space="preserve">3 Dans une cocotte en fonte faites chauffer l’huile d’olive à feu </v>
      </c>
      <c r="BF31" s="1332" t="str">
        <f>IF(LEN(SUBSTITUTE(BE31, BF17, "")) &lt; LEN(BE31), SUBSTITUTE(BE31, BF17, ""), BE31)</f>
        <v xml:space="preserve">3 Dans une cocotte en fonte faites chauffer l’huile d’olive à feu </v>
      </c>
      <c r="BG31" s="1332" t="str">
        <f>IF(LEN(SUBSTITUTE(BF31, BG17, "")) &lt; LEN(BF31), SUBSTITUTE(BF31, BG17, ""), BF31)</f>
        <v xml:space="preserve">3 Dans une cocotte en fonte faites chauffer l’huile d’olive à feu </v>
      </c>
      <c r="BH31" s="1332" t="str">
        <f>IF(LEN(SUBSTITUTE(BG31, BH17, "")) &lt; LEN(BG31), SUBSTITUTE(BG31, BH17, ""), BG31)</f>
        <v xml:space="preserve">3 Dans une cocotte en fonte faites chauffer l’huile d’olive à feu </v>
      </c>
      <c r="BI31" s="1332" t="s">
        <v>1</v>
      </c>
      <c r="BJ31" s="1333"/>
      <c r="BK31" s="1334"/>
      <c r="BL31" s="52"/>
      <c r="BM31" s="51"/>
      <c r="BN31" s="1335" t="str">
        <f t="shared" si="10"/>
        <v>3 Dans une cocotte en fonte faites chauffer l’huile d’olive à feu</v>
      </c>
      <c r="BO31" s="50" t="str">
        <f t="shared" si="11"/>
        <v>3 Dans une cocotte en fonte faites chauffer l’huile d’olive à feu</v>
      </c>
      <c r="BP31" s="49" t="str">
        <f t="shared" si="12"/>
        <v>3 Dans une cocotte en fonte faites chauffer l’huile d’olive à feu</v>
      </c>
      <c r="BQ31" s="47">
        <f>IF(ISBLANK(#REF!),"",LEN(BD31)-LEN(SUBSTITUTE(BD31," ",""))+1)</f>
        <v>12</v>
      </c>
      <c r="BR31" s="48">
        <f t="shared" si="13"/>
        <v>54</v>
      </c>
      <c r="BS31" s="47">
        <f t="shared" si="14"/>
        <v>11</v>
      </c>
      <c r="BT31" s="47">
        <f t="shared" si="15"/>
        <v>65</v>
      </c>
      <c r="BU31" s="185"/>
      <c r="BV31" s="2"/>
      <c r="BW31" s="276"/>
      <c r="BX31" s="284" t="s">
        <v>289</v>
      </c>
      <c r="BY31" s="283"/>
      <c r="BZ31" s="153"/>
      <c r="CA31" s="2"/>
      <c r="CB31" s="1840" t="s">
        <v>325</v>
      </c>
      <c r="CC31" s="1838" t="s">
        <v>301</v>
      </c>
      <c r="CD31" s="429" t="s">
        <v>324</v>
      </c>
      <c r="CE31" s="1906" t="s">
        <v>323</v>
      </c>
      <c r="CF31" s="91"/>
      <c r="CG31" s="59"/>
      <c r="CH31" s="93"/>
      <c r="CJ31" s="394" t="s">
        <v>386</v>
      </c>
      <c r="CK31" s="169"/>
      <c r="CL31" s="167"/>
      <c r="CM31" s="167"/>
      <c r="CN31" s="166" t="s">
        <v>159</v>
      </c>
      <c r="CO31" s="166"/>
      <c r="CP31" s="395"/>
      <c r="CQ31" s="8" t="s">
        <v>1</v>
      </c>
      <c r="CR31" s="6">
        <v>1</v>
      </c>
    </row>
    <row r="32" spans="1:96" s="1" customFormat="1" ht="18.75" customHeight="1" thickTop="1" thickBot="1">
      <c r="A32"/>
      <c r="B32" s="108" t="str">
        <f t="shared" si="16"/>
        <v>►</v>
      </c>
      <c r="C32" s="1232" t="str">
        <f>C16</f>
        <v xml:space="preserve">C patisserie flan garniture Clafoutis aux cerises_2023-09-20.xlsx 10 personnes </v>
      </c>
      <c r="D32" s="1232">
        <f>D16</f>
        <v>10</v>
      </c>
      <c r="E32" s="1232" t="str">
        <f>E16</f>
        <v>personnes</v>
      </c>
      <c r="F32" s="259"/>
      <c r="G32" s="254"/>
      <c r="H32" s="253" t="str">
        <f t="shared" si="8"/>
        <v/>
      </c>
      <c r="I32" s="252"/>
      <c r="J32" s="258"/>
      <c r="K32" s="257">
        <v>1</v>
      </c>
      <c r="L32" s="1441"/>
      <c r="M32"/>
      <c r="N32" s="133" t="s">
        <v>294</v>
      </c>
      <c r="O32"/>
      <c r="P32" s="108"/>
      <c r="Q32" s="1232">
        <f t="shared" si="19"/>
        <v>0</v>
      </c>
      <c r="R32" s="1232">
        <f t="shared" si="19"/>
        <v>0</v>
      </c>
      <c r="S32" s="1232">
        <f t="shared" si="19"/>
        <v>0</v>
      </c>
      <c r="T32" s="255"/>
      <c r="U32" s="254"/>
      <c r="V32" s="253"/>
      <c r="W32" s="252"/>
      <c r="X32" s="1778"/>
      <c r="Y32" s="1778"/>
      <c r="Z32" s="1781"/>
      <c r="AA32" s="2301">
        <f>IFERROR(INDEX(T41:AD41,MATCH(X32,T40:AD40,0)) * W32 * IF(ISBLANK(T32), 1, T32), 0)</f>
        <v>0</v>
      </c>
      <c r="AB32" s="250">
        <f>(AA32*Y32)*AB11</f>
        <v>0</v>
      </c>
      <c r="AC32" s="1412">
        <f>(T32*Y32)*AB11</f>
        <v>0</v>
      </c>
      <c r="AD32" s="1511">
        <f>U32</f>
        <v>0</v>
      </c>
      <c r="AF32" s="108" t="str">
        <f t="shared" si="18"/>
        <v>►</v>
      </c>
      <c r="AG32" s="1232" t="str">
        <f>AG16</f>
        <v xml:space="preserve">? patisserie ? ? ? 10 personnes </v>
      </c>
      <c r="AH32" s="1232">
        <f>AH16</f>
        <v>10</v>
      </c>
      <c r="AI32" s="1232" t="str">
        <f>AI16</f>
        <v>personnes</v>
      </c>
      <c r="AJ32" s="1353"/>
      <c r="AK32" s="1252"/>
      <c r="AL32" s="1252"/>
      <c r="AM32" s="1252"/>
      <c r="AN32" s="107" t="str">
        <f>TEXT(ROUND(LEN(AJ32)/AN19, 1), "0.0") &amp; " lignes"</f>
        <v>0.0 lignes</v>
      </c>
      <c r="AO32" s="2244" t="str">
        <f ca="1">IF(ISBLANK(AP32),"",LARGE(OFFSET(AO20,0,0,ROWS(AO20:AO31)),1)+1)</f>
        <v/>
      </c>
      <c r="AP32" s="1252"/>
      <c r="AQ32" s="1324"/>
      <c r="AR32" s="89"/>
      <c r="AS32" s="89"/>
      <c r="AT32" s="2337">
        <f>IF(AT19=0,0,IF(LEN(AP32)&gt;AT19,LEN(AP32)-AT19&amp;" en trop",0))</f>
        <v>0</v>
      </c>
      <c r="AV32" s="53" t="str">
        <f t="shared" si="17"/>
        <v>A</v>
      </c>
      <c r="AW32" s="1327" t="str">
        <f>IF(AND(AZ32&lt;&gt;"", LEN(TRIM(AZ32))&gt;0), MAX(AW20:AW31)+1, "")</f>
        <v/>
      </c>
      <c r="AX32" s="1327" t="str" cm="1">
        <f t="array" ref="AX32">IFERROR(INDEX(AZ21:AZ290, MATCH(ROW()-MIN(ROW(AZ21:AZ290))+1, AW21:AW290, 0)), "")</f>
        <v xml:space="preserve">moyen Ajoutez la viande et faites la dorer de tous les côtés </v>
      </c>
      <c r="AY32" s="1344" t="str">
        <f>(SUBSTITUTE(SUBSTITUTE(SUBSTITUTE(AY31,"  "," "),"  "," "),"  "," "))</f>
        <v>Préparation</v>
      </c>
      <c r="AZ32" s="1339" t="str">
        <f>IF(LEN(AY32) &gt; LEN(AZ27) + LEN(AZ28) + LEN(AZ29)+ LEN(AZ30) + LEN(AZ31), RIGHT(AY32, LEN(AY32) - LEN(AZ27) - LEN(AZ28) - LEN(AZ29) - LEN(AZ30) - LEN(AZ31)), "")</f>
        <v/>
      </c>
      <c r="BA32" s="1279" t="s">
        <v>1</v>
      </c>
      <c r="BB32" s="1330" t="s">
        <v>1595</v>
      </c>
      <c r="BC32" s="1308" t="s">
        <v>1</v>
      </c>
      <c r="BD32" s="1331" t="str">
        <f t="shared" si="9"/>
        <v>moyen Ajoutez la viande et faites la dorer de tous les côtés</v>
      </c>
      <c r="BE32" s="1332" t="str">
        <f>IF(LEN(SUBSTITUTE(AX32, BE17, "")) &lt; LEN(AX32), SUBSTITUTE(AX32, BE17, ""), AX32)</f>
        <v xml:space="preserve">moyen Ajoutez la viande et faites la dorer de tous les côtés </v>
      </c>
      <c r="BF32" s="1332" t="str">
        <f>IF(LEN(SUBSTITUTE(BE32, BF17, "")) &lt; LEN(BE32), SUBSTITUTE(BE32, BF17, ""), BE32)</f>
        <v xml:space="preserve">moyen Ajoutez la viande et faites la dorer de tous les côtés </v>
      </c>
      <c r="BG32" s="1332" t="str">
        <f>IF(LEN(SUBSTITUTE(BF32, BG17, "")) &lt; LEN(BF32), SUBSTITUTE(BF32, BG17, ""), BF32)</f>
        <v xml:space="preserve">moyen Ajoutez la viande et faites la dorer de tous les côtés </v>
      </c>
      <c r="BH32" s="1332" t="str">
        <f>IF(LEN(SUBSTITUTE(BG32, BH17, "")) &lt; LEN(BG32), SUBSTITUTE(BG32, BH17, ""), BG32)</f>
        <v xml:space="preserve">moyen Ajoutez la viande et faites la dorer de tous les côtés </v>
      </c>
      <c r="BI32" s="1332" t="s">
        <v>1</v>
      </c>
      <c r="BJ32" s="1333"/>
      <c r="BK32" s="1334"/>
      <c r="BL32" s="52"/>
      <c r="BM32" s="51"/>
      <c r="BN32" s="1335" t="str">
        <f t="shared" si="10"/>
        <v>moyen Ajoutez la viande et faites la dorer de tous les côtés</v>
      </c>
      <c r="BO32" s="50" t="str">
        <f t="shared" si="11"/>
        <v>moyen Ajoutez la viande et faites la dorer de tous les côtés</v>
      </c>
      <c r="BP32" s="49" t="str">
        <f t="shared" si="12"/>
        <v>moyen Ajoutez la viande et faites la dorer de tous les côtés</v>
      </c>
      <c r="BQ32" s="47">
        <f>IF(ISBLANK(#REF!),"",LEN(BD32)-LEN(SUBSTITUTE(BD32," ",""))+1)</f>
        <v>12</v>
      </c>
      <c r="BR32" s="48">
        <f t="shared" si="13"/>
        <v>49</v>
      </c>
      <c r="BS32" s="47">
        <f t="shared" si="14"/>
        <v>11</v>
      </c>
      <c r="BT32" s="47">
        <f t="shared" si="15"/>
        <v>60</v>
      </c>
      <c r="BU32" s="185"/>
      <c r="BV32" s="2"/>
      <c r="BW32" s="276"/>
      <c r="BX32" s="282" t="s">
        <v>286</v>
      </c>
      <c r="BY32" s="278" t="s">
        <v>285</v>
      </c>
      <c r="BZ32" s="153"/>
      <c r="CA32" s="2"/>
      <c r="CB32" s="1841"/>
      <c r="CC32" s="1905"/>
      <c r="CD32" s="430" t="s">
        <v>314</v>
      </c>
      <c r="CE32" s="1907"/>
      <c r="CF32" s="91"/>
      <c r="CG32" s="59"/>
      <c r="CH32" s="93"/>
      <c r="CJ32" s="110"/>
      <c r="CK32" s="300">
        <v>65</v>
      </c>
      <c r="CL32" s="161" t="s">
        <v>152</v>
      </c>
      <c r="CM32" s="1251" t="s">
        <v>151</v>
      </c>
      <c r="CN32" s="40"/>
      <c r="CO32" s="88"/>
      <c r="CP32" s="160" t="s">
        <v>199</v>
      </c>
      <c r="CQ32" s="8" t="s">
        <v>1</v>
      </c>
      <c r="CR32" s="6">
        <v>1</v>
      </c>
    </row>
    <row r="33" spans="1:96" s="1" customFormat="1" ht="18.75" customHeight="1" thickTop="1" thickBot="1">
      <c r="A33"/>
      <c r="B33" s="247" t="s">
        <v>11</v>
      </c>
      <c r="C33" s="2344" t="str">
        <f>C16</f>
        <v xml:space="preserve">C patisserie flan garniture Clafoutis aux cerises_2023-09-20.xlsx 10 personnes </v>
      </c>
      <c r="D33" s="2345">
        <f>D16</f>
        <v>10</v>
      </c>
      <c r="E33" s="2346" t="str">
        <f>E16</f>
        <v>personnes</v>
      </c>
      <c r="F33" s="1269" t="s">
        <v>1524</v>
      </c>
      <c r="G33" s="1219"/>
      <c r="H33" s="1219" t="s">
        <v>66</v>
      </c>
      <c r="I33" s="1219"/>
      <c r="J33" s="1219"/>
      <c r="K33" s="1219"/>
      <c r="L33" s="1442"/>
      <c r="M33"/>
      <c r="N33" s="133" t="s">
        <v>290</v>
      </c>
      <c r="O33"/>
      <c r="P33" s="247" t="s">
        <v>11</v>
      </c>
      <c r="Q33" s="2326">
        <f>Q16</f>
        <v>0</v>
      </c>
      <c r="R33" s="2327">
        <f>R16</f>
        <v>0</v>
      </c>
      <c r="S33" s="2328">
        <f>S16</f>
        <v>0</v>
      </c>
      <c r="T33" s="1269" t="s">
        <v>1524</v>
      </c>
      <c r="U33" s="1219"/>
      <c r="V33" s="1219" t="s">
        <v>1814</v>
      </c>
      <c r="W33" s="1219"/>
      <c r="X33" s="1219"/>
      <c r="Y33" s="1219"/>
      <c r="Z33" s="1442"/>
      <c r="AA33" s="701">
        <f>SUM(AA21:AA32)</f>
        <v>0</v>
      </c>
      <c r="AB33" s="246"/>
      <c r="AC33" s="246"/>
      <c r="AD33" s="245"/>
      <c r="AF33" s="108" t="str">
        <f t="shared" si="18"/>
        <v>►</v>
      </c>
      <c r="AG33" s="1232" t="str">
        <f>AG16</f>
        <v xml:space="preserve">? patisserie ? ? ? 10 personnes </v>
      </c>
      <c r="AH33" s="1232">
        <f>AH16</f>
        <v>10</v>
      </c>
      <c r="AI33" s="1232" t="str">
        <f>AI16</f>
        <v>personnes</v>
      </c>
      <c r="AJ33" s="1353"/>
      <c r="AK33" s="1252"/>
      <c r="AL33" s="1252"/>
      <c r="AM33" s="1252"/>
      <c r="AN33" s="107" t="str">
        <f>TEXT(ROUND(LEN(AJ33)/AN19, 1), "0.0") &amp; " lignes"</f>
        <v>0.0 lignes</v>
      </c>
      <c r="AO33" s="2244" t="str">
        <f ca="1">IF(ISBLANK(AP33),"",LARGE(OFFSET(AO20,0,0,ROWS(AO20:AO32)),1)+1)</f>
        <v/>
      </c>
      <c r="AP33" s="1252"/>
      <c r="AQ33" s="1324"/>
      <c r="AR33" s="89"/>
      <c r="AS33" s="89"/>
      <c r="AT33" s="2337">
        <f>IF(AT19=0,0,IF(LEN(AP33)&gt;AT19,LEN(AP33)-AT19&amp;" en trop",0))</f>
        <v>0</v>
      </c>
      <c r="AV33" s="53" t="str">
        <f t="shared" si="17"/>
        <v>A</v>
      </c>
      <c r="AW33" s="1327" t="str">
        <f>IF(AND(AZ33&lt;&gt;"", LEN(TRIM(AZ33))&gt;0), MAX(AW20:AW32)+1, "")</f>
        <v/>
      </c>
      <c r="AX33" s="1327" t="str" cm="1">
        <f t="array" ref="AX33">IFERROR(INDEX(AZ21:AZ290, MATCH(ROW()-MIN(ROW(AZ21:AZ290))+1, AW21:AW290, 0)), "")</f>
        <v xml:space="preserve">Retirez la de la cocotte et réservez la </v>
      </c>
      <c r="AY33" s="1328" t="str">
        <f>(SUBSTITUTE(SUBSTITUTE(BB23,CHAR(13)&amp;CHAR(10)," "),CHAR(10)," "))</f>
        <v/>
      </c>
      <c r="AZ33" s="1329" t="str">
        <f>IF(LEN(AY38)&lt;AZ19,AY33,LEFT(AY38,FIND("¤",SUBSTITUTE(LEFT(AY38,AZ19+1)," ","¤",LEN(LEFT(AY38,AZ19+1))-LEN(SUBSTITUTE(LEFT(AY38,AZ19+1)," ",""))))))</f>
        <v/>
      </c>
      <c r="BA33" s="1279" t="s">
        <v>1</v>
      </c>
      <c r="BB33" s="1330" t="s">
        <v>1596</v>
      </c>
      <c r="BC33" s="1308" t="s">
        <v>1</v>
      </c>
      <c r="BD33" s="1331" t="str">
        <f t="shared" si="9"/>
        <v>Retirez la de la cocotte et réservez la</v>
      </c>
      <c r="BE33" s="1332" t="str">
        <f>IF(LEN(SUBSTITUTE(AX33, BE17, "")) &lt; LEN(AX33), SUBSTITUTE(AX33, BE17, ""), AX33)</f>
        <v xml:space="preserve">Retirez la de la cocotte et réservez la </v>
      </c>
      <c r="BF33" s="1332" t="str">
        <f>IF(LEN(SUBSTITUTE(BE33, BF17, "")) &lt; LEN(BE33), SUBSTITUTE(BE33, BF17, ""), BE33)</f>
        <v xml:space="preserve">Retirez la de la cocotte et réservez la </v>
      </c>
      <c r="BG33" s="1332" t="str">
        <f>IF(LEN(SUBSTITUTE(BF33, BG17, "")) &lt; LEN(BF33), SUBSTITUTE(BF33, BG17, ""), BF33)</f>
        <v xml:space="preserve">Retirez la de la cocotte et réservez la </v>
      </c>
      <c r="BH33" s="1332" t="str">
        <f>IF(LEN(SUBSTITUTE(BG33, BH17, "")) &lt; LEN(BG33), SUBSTITUTE(BG33, BH17, ""), BG33)</f>
        <v xml:space="preserve">Retirez la de la cocotte et réservez la </v>
      </c>
      <c r="BI33" s="1332" t="s">
        <v>1</v>
      </c>
      <c r="BJ33" s="1333"/>
      <c r="BK33" s="1334"/>
      <c r="BL33" s="52"/>
      <c r="BM33" s="51"/>
      <c r="BN33" s="1335" t="str">
        <f t="shared" si="10"/>
        <v>Retirez la de la cocotte et réservez la</v>
      </c>
      <c r="BO33" s="50" t="str">
        <f t="shared" si="11"/>
        <v>Retirez la de la cocotte et réservez la</v>
      </c>
      <c r="BP33" s="49" t="str">
        <f t="shared" si="12"/>
        <v>Retirez la de la cocotte et réservez la</v>
      </c>
      <c r="BQ33" s="47">
        <f>IF(ISBLANK(#REF!),"",LEN(BD33)-LEN(SUBSTITUTE(BD33," ",""))+1)</f>
        <v>8</v>
      </c>
      <c r="BR33" s="48">
        <f t="shared" si="13"/>
        <v>32</v>
      </c>
      <c r="BS33" s="47">
        <f t="shared" si="14"/>
        <v>7</v>
      </c>
      <c r="BT33" s="47">
        <f t="shared" si="15"/>
        <v>39</v>
      </c>
      <c r="BU33" s="185"/>
      <c r="BV33" s="2"/>
      <c r="BW33" s="276"/>
      <c r="BX33" s="279" t="s">
        <v>284</v>
      </c>
      <c r="BY33" s="278" t="s">
        <v>283</v>
      </c>
      <c r="BZ33" s="153"/>
      <c r="CA33" s="2"/>
      <c r="CB33" s="431">
        <v>20</v>
      </c>
      <c r="CC33" s="224" t="s">
        <v>231</v>
      </c>
      <c r="CD33" s="432" t="s">
        <v>302</v>
      </c>
      <c r="CE33" s="433" t="s">
        <v>396</v>
      </c>
      <c r="CF33" s="91"/>
      <c r="CG33" s="59"/>
      <c r="CH33" s="93"/>
      <c r="CJ33" s="110"/>
      <c r="CK33" s="158" t="str">
        <f>IF(CK32=0, 0, IF(LEN(CL33)&gt;CK32, LEN(CL33)-CK32 &amp; " en trop", LEN(CL33)))&amp;" car."</f>
        <v>62 en trop car.</v>
      </c>
      <c r="CL33" s="157" t="s">
        <v>388</v>
      </c>
      <c r="CM33" s="41"/>
      <c r="CN33" s="40"/>
      <c r="CO33" s="88"/>
      <c r="CP33" s="87" t="str">
        <f>TEXT(ROUND(LEN(CL33)/CK32, 1), "0.0") &amp; " lignes"</f>
        <v>2.0 lignes</v>
      </c>
      <c r="CQ33" s="8" t="s">
        <v>1</v>
      </c>
      <c r="CR33" s="6">
        <v>1</v>
      </c>
    </row>
    <row r="34" spans="1:96" s="1" customFormat="1" ht="18.75" customHeight="1" thickBot="1">
      <c r="A34"/>
      <c r="B34"/>
      <c r="C34"/>
      <c r="D34"/>
      <c r="E34"/>
      <c r="F34"/>
      <c r="G34"/>
      <c r="H34"/>
      <c r="I34"/>
      <c r="J34"/>
      <c r="K34"/>
      <c r="L34"/>
      <c r="M34"/>
      <c r="N34" s="133" t="s">
        <v>229</v>
      </c>
      <c r="O34"/>
      <c r="P34" s="165" t="s">
        <v>11</v>
      </c>
      <c r="Q34" s="1270"/>
      <c r="R34" s="1270"/>
      <c r="S34" s="1270"/>
      <c r="T34" s="1271"/>
      <c r="U34" s="1271"/>
      <c r="V34" s="1271"/>
      <c r="W34" s="1271"/>
      <c r="X34" s="1271"/>
      <c r="Y34" s="1272">
        <v>5.2083333333333336E-2</v>
      </c>
      <c r="Z34" s="1271" t="s">
        <v>61</v>
      </c>
      <c r="AA34" s="2330"/>
      <c r="AB34" s="239"/>
      <c r="AC34" s="239" t="s">
        <v>52</v>
      </c>
      <c r="AD34" s="238" t="s">
        <v>48</v>
      </c>
      <c r="AF34" s="108" t="str">
        <f t="shared" si="18"/>
        <v>►</v>
      </c>
      <c r="AG34" s="1232" t="str">
        <f>AG16</f>
        <v xml:space="preserve">? patisserie ? ? ? 10 personnes </v>
      </c>
      <c r="AH34" s="1232">
        <f>AH16</f>
        <v>10</v>
      </c>
      <c r="AI34" s="1232" t="str">
        <f>AI16</f>
        <v>personnes</v>
      </c>
      <c r="AJ34" s="1353"/>
      <c r="AK34" s="1252"/>
      <c r="AL34" s="1252"/>
      <c r="AM34" s="1252"/>
      <c r="AN34" s="107" t="str">
        <f>TEXT(ROUND(LEN(AJ34)/AN19, 1), "0.0") &amp; " lignes"</f>
        <v>0.0 lignes</v>
      </c>
      <c r="AO34" s="2244" t="str">
        <f ca="1">IF(ISBLANK(AP34),"",LARGE(OFFSET(AO20,0,0,ROWS(AO20:AO33)),1)+1)</f>
        <v/>
      </c>
      <c r="AP34" s="1252"/>
      <c r="AQ34" s="1324"/>
      <c r="AR34" s="89"/>
      <c r="AS34" s="89"/>
      <c r="AT34" s="2337">
        <f>IF(AT19=0,0,IF(LEN(AP34)&gt;AT19,LEN(AP34)-AT19&amp;" en trop",0))</f>
        <v>0</v>
      </c>
      <c r="AV34" s="53" t="str">
        <f t="shared" si="17"/>
        <v>A</v>
      </c>
      <c r="AW34" s="1327" t="str">
        <f>IF(AND(AZ34&lt;&gt;"", LEN(TRIM(AZ34))&gt;0), MAX(AW20:AW33)+1, "")</f>
        <v/>
      </c>
      <c r="AX34" s="1327" t="str" cm="1">
        <f t="array" ref="AX34">IFERROR(INDEX(AZ21:AZ290, MATCH(ROW()-MIN(ROW(AZ21:AZ290))+1, AW21:AW290, 0)), "")</f>
        <v xml:space="preserve">4 Dans la même cocotte faites revenir les légumes et les lardons </v>
      </c>
      <c r="AY34" s="1336" t="str">
        <f>IFERROR(TRIM(SUBSTITUTE(SUBSTITUTE(SUBSTITUTE(SUBSTITUTE(SUBSTITUTE(AY33," .",".")," ;",";")," :",":"),",",","),",","")),AY33)</f>
        <v/>
      </c>
      <c r="AZ34" s="1329" t="str">
        <f>IFERROR(IF(LEN(AY38) &gt; LEN(AZ33), LEFT(RIGHT(AY38, LEN(AY38) - LEN(AZ33)), FIND("¤", SUBSTITUTE(LEFT(RIGHT(AY38, LEN(AY38) - LEN(AZ33)), AZ19+1), " ", "¤", LEN(LEFT(RIGHT(AY38, LEN(AY38) - LEN(AZ33)), AZ19+1)) - LEN(SUBSTITUTE(LEFT(RIGHT(AY38, LEN(AY38) - LEN(AZ33)), AZ19+1), " ", ""))))), ""), "")</f>
        <v/>
      </c>
      <c r="BA34" s="1279" t="s">
        <v>1</v>
      </c>
      <c r="BB34" s="1330" t="s">
        <v>1597</v>
      </c>
      <c r="BC34" s="1308" t="s">
        <v>1</v>
      </c>
      <c r="BD34" s="1331" t="str">
        <f t="shared" si="9"/>
        <v>4 Dans la même cocotte faites revenir les légumes et les lardons</v>
      </c>
      <c r="BE34" s="1332" t="str">
        <f>IF(LEN(SUBSTITUTE(AX34, BE17, "")) &lt; LEN(AX34), SUBSTITUTE(AX34, BE17, ""), AX34)</f>
        <v xml:space="preserve">4 Dans la même cocotte faites revenir les légumes et les lardons </v>
      </c>
      <c r="BF34" s="1332" t="str">
        <f>IF(LEN(SUBSTITUTE(BE34, BF17, "")) &lt; LEN(BE34), SUBSTITUTE(BE34, BF17, ""), BE34)</f>
        <v xml:space="preserve">4 Dans la même cocotte faites revenir les légumes et les lardons </v>
      </c>
      <c r="BG34" s="1332" t="str">
        <f>IF(LEN(SUBSTITUTE(BF34, BG17, "")) &lt; LEN(BF34), SUBSTITUTE(BF34, BG17, ""), BF34)</f>
        <v xml:space="preserve">4 Dans la même cocotte faites revenir les légumes et les lardons </v>
      </c>
      <c r="BH34" s="1332" t="str">
        <f>IF(LEN(SUBSTITUTE(BG34, BH17, "")) &lt; LEN(BG34), SUBSTITUTE(BG34, BH17, ""), BG34)</f>
        <v xml:space="preserve">4 Dans la même cocotte faites revenir les légumes et les lardons </v>
      </c>
      <c r="BI34" s="1332" t="s">
        <v>1</v>
      </c>
      <c r="BJ34" s="1333"/>
      <c r="BK34" s="1334"/>
      <c r="BL34" s="52"/>
      <c r="BM34" s="51"/>
      <c r="BN34" s="1335" t="str">
        <f t="shared" si="10"/>
        <v>4 Dans la même cocotte faites revenir les légumes et les lardons</v>
      </c>
      <c r="BO34" s="50" t="str">
        <f t="shared" si="11"/>
        <v>4 Dans la même cocotte faites revenir les légumes et les lardons</v>
      </c>
      <c r="BP34" s="49" t="str">
        <f t="shared" si="12"/>
        <v>4 Dans la même cocotte faites revenir les légumes et les lardons</v>
      </c>
      <c r="BQ34" s="47">
        <f>IF(ISBLANK(#REF!),"",LEN(BD34)-LEN(SUBSTITUTE(BD34," ",""))+1)</f>
        <v>12</v>
      </c>
      <c r="BR34" s="48">
        <f t="shared" si="13"/>
        <v>53</v>
      </c>
      <c r="BS34" s="47">
        <f t="shared" si="14"/>
        <v>11</v>
      </c>
      <c r="BT34" s="47">
        <f t="shared" si="15"/>
        <v>64</v>
      </c>
      <c r="BU34" s="185"/>
      <c r="BV34" s="2"/>
      <c r="BW34" s="276"/>
      <c r="BX34" s="279" t="s">
        <v>282</v>
      </c>
      <c r="BY34" s="278" t="s">
        <v>281</v>
      </c>
      <c r="BZ34" s="153"/>
      <c r="CA34" s="2"/>
      <c r="CB34" s="434">
        <v>1.75</v>
      </c>
      <c r="CC34" s="303" t="s">
        <v>230</v>
      </c>
      <c r="CD34" s="432" t="s">
        <v>397</v>
      </c>
      <c r="CE34" s="433" t="s">
        <v>398</v>
      </c>
      <c r="CF34" s="91"/>
      <c r="CG34" s="59"/>
      <c r="CH34" s="93"/>
      <c r="CJ34" s="110"/>
      <c r="CK34" s="62" t="str">
        <f>IF(CK32=0, 0, IF(LEN(CL34)&gt;CK32, LEN(CL34)-CK32 &amp; " en trop", LEN(CL34)))&amp;" car."</f>
        <v>0 car.</v>
      </c>
      <c r="CL34" s="157"/>
      <c r="CM34" s="41"/>
      <c r="CN34" s="40"/>
      <c r="CO34" s="88"/>
      <c r="CP34" s="87" t="str">
        <f>TEXT(ROUND(LEN(CL34)/CK32, 1), "0.0") &amp; " lignes"</f>
        <v>0.0 lignes</v>
      </c>
      <c r="CQ34" s="8" t="s">
        <v>1</v>
      </c>
      <c r="CR34" s="6">
        <v>1</v>
      </c>
    </row>
    <row r="35" spans="1:96" s="1" customFormat="1" ht="18.75" customHeight="1">
      <c r="A35"/>
      <c r="B35" s="203" t="s">
        <v>215</v>
      </c>
      <c r="C35" s="2339"/>
      <c r="D35" s="2340"/>
      <c r="E35" s="2340"/>
      <c r="F35" s="2306"/>
      <c r="G35" s="1702"/>
      <c r="H35" s="1702"/>
      <c r="I35" s="367"/>
      <c r="J35" s="367"/>
      <c r="K35" s="367"/>
      <c r="L35" s="367"/>
      <c r="M35"/>
      <c r="N35"/>
      <c r="O35"/>
      <c r="P35" s="165" t="s">
        <v>11</v>
      </c>
      <c r="Q35" s="1270"/>
      <c r="R35" s="1270"/>
      <c r="S35" s="1270"/>
      <c r="T35" s="229"/>
      <c r="U35" s="229"/>
      <c r="V35" s="229"/>
      <c r="W35" s="229"/>
      <c r="X35" s="229"/>
      <c r="Y35" s="95">
        <v>2.4305555555555556E-2</v>
      </c>
      <c r="Z35" s="229" t="s">
        <v>58</v>
      </c>
      <c r="AA35" s="2331"/>
      <c r="AB35" s="239"/>
      <c r="AC35" s="239" t="s">
        <v>49</v>
      </c>
      <c r="AD35" s="238" t="s">
        <v>48</v>
      </c>
      <c r="AF35" s="108" t="str">
        <f t="shared" si="18"/>
        <v>A</v>
      </c>
      <c r="AG35" s="1232" t="str">
        <f>AG16</f>
        <v xml:space="preserve">? patisserie ? ? ? 10 personnes </v>
      </c>
      <c r="AH35" s="1232">
        <f>AH16</f>
        <v>10</v>
      </c>
      <c r="AI35" s="1232" t="str">
        <f>AI16</f>
        <v>personnes</v>
      </c>
      <c r="AJ35" s="1353"/>
      <c r="AK35" s="1252"/>
      <c r="AL35" s="1352"/>
      <c r="AM35" s="1252"/>
      <c r="AN35" s="107" t="str">
        <f>TEXT(ROUND(LEN(AJ35)/AN19, 1), "0.0") &amp; " lignes"</f>
        <v>0.0 lignes</v>
      </c>
      <c r="AO35" s="2245" t="str">
        <f t="shared" ref="AO35:AO36" si="20">LEN(AP35)&amp;" car.&gt;"</f>
        <v>75 car.&gt;</v>
      </c>
      <c r="AP35" s="40" t="s">
        <v>32</v>
      </c>
      <c r="AQ35" s="1324"/>
      <c r="AR35" s="89"/>
      <c r="AS35" s="89"/>
      <c r="AT35" s="2337" t="str">
        <f>IF(AT19=0,0,IF(LEN(AP35)&gt;AT19,LEN(AP35)-AT19&amp;" en trop",0))</f>
        <v>10 en trop</v>
      </c>
      <c r="AV35" s="53" t="str">
        <f t="shared" si="17"/>
        <v>A</v>
      </c>
      <c r="AW35" s="1327" t="str">
        <f>IF(AND(AZ35&lt;&gt;"", LEN(TRIM(AZ35))&gt;0), MAX(AW20:AW34)+1, "")</f>
        <v/>
      </c>
      <c r="AX35" s="1327" t="str" cm="1">
        <f t="array" ref="AX35">IFERROR(INDEX(AZ21:AZ290, MATCH(ROW()-MIN(ROW(AZ21:AZ290))+1, AW21:AW290, 0)), "")</f>
        <v xml:space="preserve">pendant environ 5 minutes Saupoudrez de farine et mélangez bien </v>
      </c>
      <c r="AY35" s="1336" t="str">
        <f>IFERROR(SUBSTITUTE(SUBSTITUTE(SUBSTITUTE(SUBSTITUTE(SUBSTITUTE(SUBSTITUTE(AY34,",",";"),".",";"),";",";"),"-",";"),":",";"),"?",";"),AY34)</f>
        <v/>
      </c>
      <c r="AZ35" s="1329" t="str">
        <f>IFERROR(IF(LEN(AY38)&gt;LEN(AZ33)+LEN(AZ34),LEFT(RIGHT(AY38,LEN(AY38)-LEN(AZ33)-LEN(AZ34)),FIND("¤",SUBSTITUTE(LEFT(RIGHT(AY38,LEN(AY38)-LEN(AZ33)-LEN(AZ34)),AZ19+1)," ","¤",LEN(LEFT(RIGHT(AY38,LEN(AY38)-LEN(AZ33)-LEN(AZ34)),AZ19+1))-LEN(SUBSTITUTE(LEFT(RIGHT(AY38,LEN(AY38)-LEN(AZ33)-LEN(AZ34)),AZ19+1)," ",""))))),""),"")</f>
        <v/>
      </c>
      <c r="BA35" s="1279" t="s">
        <v>1</v>
      </c>
      <c r="BB35" s="1330"/>
      <c r="BC35" s="1308" t="s">
        <v>1</v>
      </c>
      <c r="BD35" s="1331" t="str">
        <f t="shared" si="9"/>
        <v>pendant environ 5 minutes Saupoudrez de farine et mélangez bien</v>
      </c>
      <c r="BE35" s="1332" t="str">
        <f>IF(LEN(SUBSTITUTE(AX35, BE17, "")) &lt; LEN(AX35), SUBSTITUTE(AX35, BE17, ""), AX35)</f>
        <v xml:space="preserve">pendant environ 5 minutes Saupoudrez de farine et mélangez bien </v>
      </c>
      <c r="BF35" s="1332" t="str">
        <f>IF(LEN(SUBSTITUTE(BE35, BF17, "")) &lt; LEN(BE35), SUBSTITUTE(BE35, BF17, ""), BE35)</f>
        <v xml:space="preserve">pendant environ 5 minutes Saupoudrez de farine et mélangez bien </v>
      </c>
      <c r="BG35" s="1332" t="str">
        <f>IF(LEN(SUBSTITUTE(BF35, BG17, "")) &lt; LEN(BF35), SUBSTITUTE(BF35, BG17, ""), BF35)</f>
        <v xml:space="preserve">pendant environ 5 minutes Saupoudrez de farine et mélangez bien </v>
      </c>
      <c r="BH35" s="1332" t="str">
        <f>IF(LEN(SUBSTITUTE(BG35, BH17, "")) &lt; LEN(BG35), SUBSTITUTE(BG35, BH17, ""), BG35)</f>
        <v xml:space="preserve">pendant environ 5 minutes Saupoudrez de farine et mélangez bien </v>
      </c>
      <c r="BI35" s="1332" t="s">
        <v>1</v>
      </c>
      <c r="BJ35" s="1333"/>
      <c r="BK35" s="1334"/>
      <c r="BL35" s="52"/>
      <c r="BM35" s="51"/>
      <c r="BN35" s="1335" t="str">
        <f t="shared" si="10"/>
        <v>pendant environ 5 minutes Saupoudrez de farine et mélangez bien</v>
      </c>
      <c r="BO35" s="50" t="str">
        <f t="shared" si="11"/>
        <v>pendant environ 5 minutes Saupoudrez de farine et mélangez bien</v>
      </c>
      <c r="BP35" s="49" t="str">
        <f t="shared" si="12"/>
        <v>pendant environ 5 minutes Saupoudrez de farine et mélangez bien</v>
      </c>
      <c r="BQ35" s="47">
        <f>IF(ISBLANK(#REF!),"",LEN(BD35)-LEN(SUBSTITUTE(BD35," ",""))+1)</f>
        <v>10</v>
      </c>
      <c r="BR35" s="48">
        <f t="shared" si="13"/>
        <v>54</v>
      </c>
      <c r="BS35" s="47">
        <f t="shared" si="14"/>
        <v>9</v>
      </c>
      <c r="BT35" s="47">
        <f t="shared" si="15"/>
        <v>63</v>
      </c>
      <c r="BU35" s="185"/>
      <c r="BV35" s="2"/>
      <c r="BW35" s="276"/>
      <c r="BX35" s="279" t="s">
        <v>277</v>
      </c>
      <c r="BY35" s="278" t="s">
        <v>276</v>
      </c>
      <c r="BZ35" s="153"/>
      <c r="CA35" s="2"/>
      <c r="CB35" s="431">
        <v>1.345</v>
      </c>
      <c r="CC35" s="133" t="s">
        <v>103</v>
      </c>
      <c r="CD35" s="432" t="s">
        <v>308</v>
      </c>
      <c r="CE35" s="433" t="s">
        <v>399</v>
      </c>
      <c r="CF35" s="91"/>
      <c r="CG35" s="59"/>
      <c r="CH35" s="93"/>
      <c r="CJ35" s="110"/>
      <c r="CK35" s="62" t="str">
        <f>IF(CK32=0, 0, IF(LEN(CL35)&gt;CK32, LEN(CL35)-CK32 &amp; " en trop", LEN(CL35)))&amp;" car."</f>
        <v>37 car.</v>
      </c>
      <c r="CL35" s="146" t="s">
        <v>142</v>
      </c>
      <c r="CM35" s="41"/>
      <c r="CN35" s="40"/>
      <c r="CO35" s="88"/>
      <c r="CP35" s="87" t="str">
        <f>TEXT(ROUND(LEN(CL35)/CK32, 1), "0.0") &amp; " lignes"</f>
        <v>0.6 lignes</v>
      </c>
      <c r="CQ35" s="8" t="s">
        <v>1</v>
      </c>
      <c r="CR35" s="6">
        <v>1</v>
      </c>
    </row>
    <row r="36" spans="1:96" s="1" customFormat="1" ht="18.75" customHeight="1">
      <c r="A36"/>
      <c r="B36" s="104"/>
      <c r="C36" s="2316"/>
      <c r="D36" s="2316"/>
      <c r="E36" s="2316"/>
      <c r="F36" s="2317"/>
      <c r="G36" s="2318"/>
      <c r="H36" s="2319"/>
      <c r="I36" s="2319"/>
      <c r="J36" s="2320"/>
      <c r="K36" s="201"/>
      <c r="L36" s="1419"/>
      <c r="M36"/>
      <c r="N36"/>
      <c r="O36"/>
      <c r="P36" s="165" t="s">
        <v>11</v>
      </c>
      <c r="Q36" s="1270"/>
      <c r="R36" s="1270"/>
      <c r="S36" s="1270"/>
      <c r="T36" s="58"/>
      <c r="U36" s="58"/>
      <c r="V36" s="58" t="s">
        <v>38</v>
      </c>
      <c r="W36" s="65"/>
      <c r="X36" s="64"/>
      <c r="Y36" s="64"/>
      <c r="Z36" s="64"/>
      <c r="AA36" s="64"/>
      <c r="AB36" s="84"/>
      <c r="AC36" s="84"/>
      <c r="AD36" s="63"/>
      <c r="AF36" s="108" t="str">
        <f t="shared" si="18"/>
        <v>A</v>
      </c>
      <c r="AG36" s="1232" t="str">
        <f>AG16</f>
        <v xml:space="preserve">? patisserie ? ? ? 10 personnes </v>
      </c>
      <c r="AH36" s="1232">
        <f>AH16</f>
        <v>10</v>
      </c>
      <c r="AI36" s="1232" t="str">
        <f>AI16</f>
        <v>personnes</v>
      </c>
      <c r="AJ36" s="1353"/>
      <c r="AK36" s="1252"/>
      <c r="AL36" s="1352"/>
      <c r="AM36" s="1252"/>
      <c r="AN36" s="107" t="str">
        <f>TEXT(ROUND(LEN(AJ36)/AN19, 1), "0.0") &amp; " lignes"</f>
        <v>0.0 lignes</v>
      </c>
      <c r="AO36" s="2245" t="str">
        <f t="shared" si="20"/>
        <v>69 car.&gt;</v>
      </c>
      <c r="AP36" s="1354" t="s">
        <v>1613</v>
      </c>
      <c r="AQ36" s="1324"/>
      <c r="AR36" s="89"/>
      <c r="AS36" s="89"/>
      <c r="AT36" s="2337" t="str">
        <f>IF(AT19=0,0,IF(LEN(AP36)&gt;AT19,LEN(AP36)-AT19&amp;" en trop",0))</f>
        <v>4 en trop</v>
      </c>
      <c r="AV36" s="53" t="str">
        <f t="shared" si="17"/>
        <v>A</v>
      </c>
      <c r="AW36" s="1327" t="str">
        <f>IF(AND(AZ36&lt;&gt;"", LEN(TRIM(AZ36))&gt;0), MAX(AW20:AW35)+1, "")</f>
        <v/>
      </c>
      <c r="AX36" s="1327" t="str" cm="1">
        <f t="array" ref="AX36">IFERROR(INDEX(AZ21:AZ290, MATCH(ROW()-MIN(ROW(AZ21:AZ290))+1, AW21:AW290, 0)), "")</f>
        <v xml:space="preserve">5 Remettez la viande dans la cocotte et versez la marinade </v>
      </c>
      <c r="AY36" s="1336" t="str">
        <f>IFERROR(SUBSTITUTE(AY35,"."," "),AY35)</f>
        <v/>
      </c>
      <c r="AZ36" s="1329" t="str">
        <f>IFERROR(LEFT(RIGHT(AY38,LEN(AY38)-LEN(AZ33)-LEN(AZ34)-LEN(AZ35)),FIND("¤",SUBSTITUTE(LEFT(RIGHT(AY38,LEN(AY38)-LEN(AZ33)-LEN(AZ34)-LEN(AZ35)),AZ19+1)," ","¤",LEN(LEFT(RIGHT(AY38,LEN(AY38)-LEN(AZ33)-LEN(AZ34)-LEN(AZ35)),AZ19+1))-LEN(SUBSTITUTE(LEFT(RIGHT(AY38,LEN(AY38)-LEN(AZ33)-LEN(AZ34)-LEN(AZ35)),AZ19+1)," ",""))))),"")</f>
        <v/>
      </c>
      <c r="BA36" s="1279" t="s">
        <v>1</v>
      </c>
      <c r="BB36" s="1330"/>
      <c r="BC36" s="1308" t="s">
        <v>1</v>
      </c>
      <c r="BD36" s="1331" t="str">
        <f t="shared" si="9"/>
        <v>5 Remettez la viande dans la cocotte et versez la marinade</v>
      </c>
      <c r="BE36" s="1332" t="str">
        <f>IF(LEN(SUBSTITUTE(AX36, BE17, "")) &lt; LEN(AX36), SUBSTITUTE(AX36, BE17, ""), AX36)</f>
        <v xml:space="preserve">5 Remettez la viande dans la cocotte et versez la marinade </v>
      </c>
      <c r="BF36" s="1332" t="str">
        <f>IF(LEN(SUBSTITUTE(BE36, BF17, "")) &lt; LEN(BE36), SUBSTITUTE(BE36, BF17, ""), BE36)</f>
        <v xml:space="preserve">5 Remettez la viande dans la cocotte et versez la marinade </v>
      </c>
      <c r="BG36" s="1332" t="str">
        <f>IF(LEN(SUBSTITUTE(BF36, BG17, "")) &lt; LEN(BF36), SUBSTITUTE(BF36, BG17, ""), BF36)</f>
        <v xml:space="preserve">5 Remettez la viande dans la cocotte et versez la marinade </v>
      </c>
      <c r="BH36" s="1332" t="str">
        <f>IF(LEN(SUBSTITUTE(BG36, BH17, "")) &lt; LEN(BG36), SUBSTITUTE(BG36, BH17, ""), BG36)</f>
        <v xml:space="preserve">5 Remettez la viande dans la cocotte et versez la marinade </v>
      </c>
      <c r="BI36" s="1332" t="s">
        <v>1</v>
      </c>
      <c r="BJ36" s="1333"/>
      <c r="BK36" s="1334"/>
      <c r="BL36" s="52"/>
      <c r="BM36" s="51"/>
      <c r="BN36" s="1335" t="str">
        <f t="shared" si="10"/>
        <v>5 Remettez la viande dans la cocotte et versez la marinade</v>
      </c>
      <c r="BO36" s="50" t="str">
        <f t="shared" si="11"/>
        <v>5 Remettez la viande dans la cocotte et versez la marinade</v>
      </c>
      <c r="BP36" s="49" t="str">
        <f t="shared" si="12"/>
        <v>5 Remettez la viande dans la cocotte et versez la marinade</v>
      </c>
      <c r="BQ36" s="47">
        <f>IF(ISBLANK(#REF!),"",LEN(BD36)-LEN(SUBSTITUTE(BD36," ",""))+1)</f>
        <v>11</v>
      </c>
      <c r="BR36" s="48">
        <f t="shared" si="13"/>
        <v>48</v>
      </c>
      <c r="BS36" s="47">
        <f t="shared" si="14"/>
        <v>10</v>
      </c>
      <c r="BT36" s="47">
        <f t="shared" si="15"/>
        <v>58</v>
      </c>
      <c r="BU36" s="185"/>
      <c r="BV36" s="2"/>
      <c r="BW36" s="276"/>
      <c r="BX36" s="275" t="s">
        <v>275</v>
      </c>
      <c r="BY36" s="274" t="s">
        <v>274</v>
      </c>
      <c r="BZ36" s="153"/>
      <c r="CA36" s="2"/>
      <c r="CB36" s="431">
        <v>3</v>
      </c>
      <c r="CC36" s="225" t="s">
        <v>96</v>
      </c>
      <c r="CD36" s="432" t="s">
        <v>400</v>
      </c>
      <c r="CE36" s="433" t="s">
        <v>401</v>
      </c>
      <c r="CF36" s="91"/>
      <c r="CG36" s="59"/>
      <c r="CH36" s="93"/>
      <c r="CJ36" s="110"/>
      <c r="CK36" s="62" t="str">
        <f>IF(CK32=0, 0, IF(LEN(CL36)&gt;CK32, LEN(CL36)-CK32 &amp; " en trop", LEN(CL36)))&amp;" car."</f>
        <v>0 car.</v>
      </c>
      <c r="CL36" s="146"/>
      <c r="CM36" s="41"/>
      <c r="CN36" s="40"/>
      <c r="CO36" s="88"/>
      <c r="CP36" s="87" t="str">
        <f>TEXT(ROUND(LEN(CL36)/CK32, 1), "0.0") &amp; " lignes"</f>
        <v>0.0 lignes</v>
      </c>
      <c r="CQ36" s="8" t="s">
        <v>1</v>
      </c>
      <c r="CR36" s="6">
        <v>1</v>
      </c>
    </row>
    <row r="37" spans="1:96" s="1" customFormat="1" ht="18.75" customHeight="1" thickBot="1">
      <c r="A37"/>
      <c r="B37" s="104"/>
      <c r="C37" s="1232"/>
      <c r="D37" s="1232"/>
      <c r="E37" s="1232"/>
      <c r="F37" s="1697"/>
      <c r="G37" s="1698"/>
      <c r="H37" s="2323" t="s">
        <v>201</v>
      </c>
      <c r="I37" s="1698"/>
      <c r="J37" s="199"/>
      <c r="K37" s="1421"/>
      <c r="L37" s="2322"/>
      <c r="M37"/>
      <c r="N37"/>
      <c r="O37"/>
      <c r="P37" s="165" t="s">
        <v>11</v>
      </c>
      <c r="Q37" s="1270"/>
      <c r="R37" s="1270"/>
      <c r="S37" s="1270"/>
      <c r="T37" s="57"/>
      <c r="U37" s="58"/>
      <c r="V37" s="57" t="s">
        <v>34</v>
      </c>
      <c r="W37" s="235" t="s">
        <v>33</v>
      </c>
      <c r="X37" s="234"/>
      <c r="Y37" s="234"/>
      <c r="Z37" s="234"/>
      <c r="AA37" s="234"/>
      <c r="AB37" s="227"/>
      <c r="AC37" s="227"/>
      <c r="AD37" s="233" t="s">
        <v>1</v>
      </c>
      <c r="AF37" s="2253" t="s">
        <v>11</v>
      </c>
      <c r="AG37" s="2325" t="str">
        <f>AG16</f>
        <v xml:space="preserve">? patisserie ? ? ? 10 personnes </v>
      </c>
      <c r="AH37" s="2325">
        <f>AH16</f>
        <v>10</v>
      </c>
      <c r="AI37" s="2325" t="str">
        <f>AI16</f>
        <v>personnes</v>
      </c>
      <c r="AJ37" s="2254" t="s">
        <v>1524</v>
      </c>
      <c r="AK37" s="2246"/>
      <c r="AL37" s="2246" t="s">
        <v>1814</v>
      </c>
      <c r="AM37" s="2246"/>
      <c r="AN37" s="2246"/>
      <c r="AO37" s="2246"/>
      <c r="AP37" s="2246"/>
      <c r="AQ37" s="2265"/>
      <c r="AR37" s="2265"/>
      <c r="AS37" s="2265"/>
      <c r="AT37" s="2266"/>
      <c r="AV37" s="53" t="str">
        <f t="shared" si="17"/>
        <v>A</v>
      </c>
      <c r="AW37" s="1327" t="str">
        <f>IF(AND(AZ37&lt;&gt;"", LEN(TRIM(AZ37))&gt;0), MAX(AW20:AW36)+1, "")</f>
        <v/>
      </c>
      <c r="AX37" s="1327" t="str" cm="1">
        <f t="array" ref="AX37">IFERROR(INDEX(AZ21:AZ290, MATCH(ROW()-MIN(ROW(AZ21:AZ290))+1, AW21:AW290, 0)), "")</f>
        <v xml:space="preserve">filtrée par dessus Ajoutez de l’eau si nécessaire pour recouvrir </v>
      </c>
      <c r="AY37" s="1337" t="str">
        <f>SUBSTITUTE(SUBSTITUTE(AY36,";"," "),","," ")</f>
        <v/>
      </c>
      <c r="AZ37" s="1329" t="str">
        <f>IFERROR(LEFT(RIGHT(AY38,LEN(AY38)-LEN(AZ33)-LEN(AZ34)-LEN(AZ35)-LEN(AZ36)),FIND("¤",SUBSTITUTE(LEFT(RIGHT(AY38,LEN(AY38)-LEN(AZ33)-LEN(AZ34)-LEN(AZ35)-LEN(AZ36)),AZ19+1)," ","¤",LEN(LEFT(RIGHT(AY38,LEN(AY38)-LEN(AZ33)-LEN(AZ34)-LEN(AZ35)-LEN(AZ36)),AZ19+1))-LEN(SUBSTITUTE(LEFT(RIGHT(AY38,LEN(AY38)-LEN(AZ33)-LEN(AZ34)-LEN(AZ35)-LEN(AZ36)),AZ19+1)," ",""))))),"")</f>
        <v/>
      </c>
      <c r="BA37" s="1279" t="s">
        <v>1</v>
      </c>
      <c r="BB37" s="1330"/>
      <c r="BC37" s="1308" t="s">
        <v>1</v>
      </c>
      <c r="BD37" s="1331" t="str">
        <f t="shared" si="9"/>
        <v>filtrée par dessus Ajoutez de l’eau si nécessaire pour recouvrir</v>
      </c>
      <c r="BE37" s="1332" t="str">
        <f>IF(LEN(SUBSTITUTE(AX37, BE17, "")) &lt; LEN(AX37), SUBSTITUTE(AX37, BE17, ""), AX37)</f>
        <v xml:space="preserve">filtrée par dessus Ajoutez de l’eau si nécessaire pour recouvrir </v>
      </c>
      <c r="BF37" s="1332" t="str">
        <f>IF(LEN(SUBSTITUTE(BE37, BF17, "")) &lt; LEN(BE37), SUBSTITUTE(BE37, BF17, ""), BE37)</f>
        <v xml:space="preserve">filtrée par dessus Ajoutez de l’eau si nécessaire pour recouvrir </v>
      </c>
      <c r="BG37" s="1332" t="str">
        <f>IF(LEN(SUBSTITUTE(BF37, BG17, "")) &lt; LEN(BF37), SUBSTITUTE(BF37, BG17, ""), BF37)</f>
        <v xml:space="preserve">filtrée par dessus Ajoutez de l’eau si nécessaire pour recouvrir </v>
      </c>
      <c r="BH37" s="1332" t="str">
        <f>IF(LEN(SUBSTITUTE(BG37, BH17, "")) &lt; LEN(BG37), SUBSTITUTE(BG37, BH17, ""), BG37)</f>
        <v xml:space="preserve">filtrée par dessus Ajoutez de l’eau si nécessaire pour recouvrir </v>
      </c>
      <c r="BI37" s="1332" t="s">
        <v>1</v>
      </c>
      <c r="BJ37" s="1333"/>
      <c r="BK37" s="1334"/>
      <c r="BL37" s="52"/>
      <c r="BM37" s="51"/>
      <c r="BN37" s="1335" t="str">
        <f t="shared" si="10"/>
        <v>filtrée par dessus Ajoutez de l’eau si nécessaire pour recouvrir</v>
      </c>
      <c r="BO37" s="50" t="str">
        <f t="shared" si="11"/>
        <v>filtrée par dessus Ajoutez de l’eau si nécessaire pour recouvrir</v>
      </c>
      <c r="BP37" s="49" t="str">
        <f t="shared" si="12"/>
        <v>filtrée par dessus Ajoutez de l’eau si nécessaire pour recouvrir</v>
      </c>
      <c r="BQ37" s="47">
        <f>IF(ISBLANK(#REF!),"",LEN(BD37)-LEN(SUBSTITUTE(BD37," ",""))+1)</f>
        <v>10</v>
      </c>
      <c r="BR37" s="48">
        <f t="shared" si="13"/>
        <v>55</v>
      </c>
      <c r="BS37" s="47">
        <f t="shared" si="14"/>
        <v>9</v>
      </c>
      <c r="BT37" s="47">
        <f t="shared" si="15"/>
        <v>64</v>
      </c>
      <c r="BU37" s="185"/>
      <c r="BV37" s="2"/>
      <c r="BW37" s="46"/>
      <c r="BX37" s="45"/>
      <c r="BY37" s="45"/>
      <c r="BZ37" s="22"/>
      <c r="CA37" s="2"/>
      <c r="CB37" s="435">
        <v>2.5</v>
      </c>
      <c r="CC37" s="133" t="s">
        <v>229</v>
      </c>
      <c r="CD37" s="432" t="s">
        <v>402</v>
      </c>
      <c r="CE37" s="433" t="s">
        <v>403</v>
      </c>
      <c r="CF37" s="91"/>
      <c r="CG37" s="59"/>
      <c r="CH37" s="93"/>
      <c r="CJ37" s="110"/>
      <c r="CK37" s="62" t="str">
        <f>IF(CK32=0, 0, IF(LEN(CL37)&gt;CK32, LEN(CL37)-CK32 &amp; " en trop", LEN(CL37)))&amp;" car."</f>
        <v>0 car.</v>
      </c>
      <c r="CL37" s="146"/>
      <c r="CM37" s="88" t="s">
        <v>140</v>
      </c>
      <c r="CN37" s="40"/>
      <c r="CO37" s="88"/>
      <c r="CP37" s="87" t="str">
        <f>TEXT(ROUND(LEN(CL37)/CK32, 1), "0.0") &amp; " lignes"</f>
        <v>0.0 lignes</v>
      </c>
      <c r="CQ37" s="8" t="s">
        <v>1</v>
      </c>
      <c r="CR37" s="6">
        <v>1</v>
      </c>
    </row>
    <row r="38" spans="1:96" s="1" customFormat="1" ht="18.75" customHeight="1">
      <c r="A38"/>
      <c r="B38" s="104"/>
      <c r="C38" s="1232"/>
      <c r="D38" s="1232"/>
      <c r="E38" s="1232"/>
      <c r="F38" s="195"/>
      <c r="G38" s="194"/>
      <c r="H38" s="193"/>
      <c r="I38" s="193"/>
      <c r="J38" s="197"/>
      <c r="K38" s="1421"/>
      <c r="L38" s="2322"/>
      <c r="M38"/>
      <c r="N38"/>
      <c r="O38"/>
      <c r="P38" s="165" t="s">
        <v>12</v>
      </c>
      <c r="Q38" s="1270"/>
      <c r="R38" s="1270"/>
      <c r="S38" s="1270"/>
      <c r="T38" s="229"/>
      <c r="U38" s="229"/>
      <c r="V38" s="229"/>
      <c r="W38" s="229"/>
      <c r="X38" s="229"/>
      <c r="Y38" s="231"/>
      <c r="Z38" s="230"/>
      <c r="AA38" s="230"/>
      <c r="AB38" s="84"/>
      <c r="AC38" s="84"/>
      <c r="AD38" s="71" t="s">
        <v>44</v>
      </c>
      <c r="AF38" s="2258" t="s">
        <v>11</v>
      </c>
      <c r="AG38" s="2259"/>
      <c r="AH38" s="2259"/>
      <c r="AI38" s="91"/>
      <c r="AJ38" s="91"/>
      <c r="AK38" s="91"/>
      <c r="AL38" s="91"/>
      <c r="AM38" s="91"/>
      <c r="AN38" s="82"/>
      <c r="AO38" s="1759" t="s">
        <v>48</v>
      </c>
      <c r="AP38" s="1760" t="s">
        <v>1807</v>
      </c>
      <c r="AQ38" s="59"/>
      <c r="AR38" s="96" t="s">
        <v>1806</v>
      </c>
      <c r="AS38" s="1357">
        <v>5.2083333333333336E-2</v>
      </c>
      <c r="AT38" s="1358" t="s">
        <v>60</v>
      </c>
      <c r="AV38" s="53" t="str">
        <f t="shared" si="17"/>
        <v>A</v>
      </c>
      <c r="AW38" s="1327" t="str">
        <f>IF(AND(AZ38&lt;&gt;"", LEN(TRIM(AZ38))&gt;0), MAX(AW20:AW37)+1, "")</f>
        <v/>
      </c>
      <c r="AX38" s="1327" t="str" cm="1">
        <f t="array" ref="AX38">IFERROR(INDEX(AZ21:AZ290, MATCH(ROW()-MIN(ROW(AZ21:AZ290))+1, AW21:AW290, 0)), "")</f>
        <v xml:space="preserve">la viande Salez et poivrez </v>
      </c>
      <c r="AY38" s="1338" t="str">
        <f>IFERROR(SUBSTITUTE(SUBSTITUTE(SUBSTITUTE(AY37,"  "," "),"  "," "),"  "," "),AY37)</f>
        <v/>
      </c>
      <c r="AZ38" s="1329" t="str">
        <f>IF(LEN(AY38) &gt; LEN(AZ33) + LEN(AZ34) + LEN(AZ35)+ LEN(AZ36) + LEN(AZ37), RIGHT(AY38, LEN(AY38) - LEN(AZ33) - LEN(AZ34) - LEN(AZ35) - LEN(AZ36) - LEN(AZ37)), "")</f>
        <v/>
      </c>
      <c r="BA38" s="1279" t="s">
        <v>1</v>
      </c>
      <c r="BB38" s="1330"/>
      <c r="BC38" s="1308" t="s">
        <v>1</v>
      </c>
      <c r="BD38" s="1331" t="str">
        <f t="shared" si="9"/>
        <v>la viande Salez et poivrez</v>
      </c>
      <c r="BE38" s="1332" t="str">
        <f>IF(LEN(SUBSTITUTE(AX38, BE17, "")) &lt; LEN(AX38), SUBSTITUTE(AX38, BE17, ""), AX38)</f>
        <v xml:space="preserve">la viande Salez et poivrez </v>
      </c>
      <c r="BF38" s="1332" t="str">
        <f>IF(LEN(SUBSTITUTE(BE38, BF17, "")) &lt; LEN(BE38), SUBSTITUTE(BE38, BF17, ""), BE38)</f>
        <v xml:space="preserve">la viande Salez et poivrez </v>
      </c>
      <c r="BG38" s="1332" t="str">
        <f>IF(LEN(SUBSTITUTE(BF38, BG17, "")) &lt; LEN(BF38), SUBSTITUTE(BF38, BG17, ""), BF38)</f>
        <v xml:space="preserve">la viande Salez et poivrez </v>
      </c>
      <c r="BH38" s="1332" t="str">
        <f>IF(LEN(SUBSTITUTE(BG38, BH17, "")) &lt; LEN(BG38), SUBSTITUTE(BG38, BH17, ""), BG38)</f>
        <v xml:space="preserve">la viande Salez et poivrez </v>
      </c>
      <c r="BI38" s="1332" t="s">
        <v>1</v>
      </c>
      <c r="BJ38" s="1333"/>
      <c r="BK38" s="1334"/>
      <c r="BL38" s="52"/>
      <c r="BM38" s="51"/>
      <c r="BN38" s="1335" t="str">
        <f t="shared" si="10"/>
        <v>la viande Salez et poivrez</v>
      </c>
      <c r="BO38" s="50" t="str">
        <f t="shared" si="11"/>
        <v>la viande Salez et poivrez</v>
      </c>
      <c r="BP38" s="49" t="str">
        <f t="shared" si="12"/>
        <v>la viande Salez et poivrez</v>
      </c>
      <c r="BQ38" s="47">
        <f>IF(ISBLANK(#REF!),"",LEN(BD38)-LEN(SUBSTITUTE(BD38," ",""))+1)</f>
        <v>5</v>
      </c>
      <c r="BR38" s="48">
        <f t="shared" si="13"/>
        <v>22</v>
      </c>
      <c r="BS38" s="47">
        <f t="shared" si="14"/>
        <v>4</v>
      </c>
      <c r="BT38" s="47">
        <f t="shared" si="15"/>
        <v>26</v>
      </c>
      <c r="BU38" s="185"/>
      <c r="BV38" s="2"/>
      <c r="BW38" s="273" t="s">
        <v>270</v>
      </c>
      <c r="BX38" s="272"/>
      <c r="BY38" s="174"/>
      <c r="BZ38" s="173"/>
      <c r="CA38" s="2"/>
      <c r="CB38" s="437" t="s">
        <v>306</v>
      </c>
      <c r="CC38" s="230"/>
      <c r="CD38" s="59"/>
      <c r="CE38" s="59"/>
      <c r="CF38" s="91"/>
      <c r="CG38" s="59"/>
      <c r="CH38" s="93"/>
      <c r="CJ38" s="408" t="s">
        <v>51</v>
      </c>
      <c r="CK38" s="59"/>
      <c r="CL38" s="59"/>
      <c r="CM38" s="1252" t="s">
        <v>1549</v>
      </c>
      <c r="CN38" s="59"/>
      <c r="CO38" s="59"/>
      <c r="CP38" s="93"/>
      <c r="CQ38" s="8" t="s">
        <v>1</v>
      </c>
      <c r="CR38" s="6">
        <v>1</v>
      </c>
    </row>
    <row r="39" spans="1:96" s="1" customFormat="1" ht="18.75" customHeight="1">
      <c r="A39"/>
      <c r="B39" s="104"/>
      <c r="C39" s="1232"/>
      <c r="D39" s="1232"/>
      <c r="E39" s="1232"/>
      <c r="F39" s="2307"/>
      <c r="G39" s="2308"/>
      <c r="H39" s="2308"/>
      <c r="I39" s="2308"/>
      <c r="J39" s="2308"/>
      <c r="K39" s="2309"/>
      <c r="L39" s="2310"/>
      <c r="M39"/>
      <c r="N39"/>
      <c r="O39"/>
      <c r="P39" s="165" t="s">
        <v>12</v>
      </c>
      <c r="Q39" s="1270"/>
      <c r="R39" s="1270"/>
      <c r="S39" s="1270"/>
      <c r="T39" s="229"/>
      <c r="U39" s="229"/>
      <c r="V39" s="229"/>
      <c r="W39" s="229"/>
      <c r="X39" s="229"/>
      <c r="Y39" s="228"/>
      <c r="Z39" s="228"/>
      <c r="AA39" s="228"/>
      <c r="AB39" s="227"/>
      <c r="AC39" s="227"/>
      <c r="AD39" s="67" t="s">
        <v>40</v>
      </c>
      <c r="AF39" s="2258" t="s">
        <v>11</v>
      </c>
      <c r="AG39" s="2259"/>
      <c r="AH39" s="2259"/>
      <c r="AI39" s="91"/>
      <c r="AJ39" s="91"/>
      <c r="AK39" s="91"/>
      <c r="AL39" s="91"/>
      <c r="AM39" s="91"/>
      <c r="AN39" s="77"/>
      <c r="AO39" s="493" t="s">
        <v>48</v>
      </c>
      <c r="AP39" s="1761" t="s">
        <v>1808</v>
      </c>
      <c r="AQ39" s="59"/>
      <c r="AR39" s="96" t="s">
        <v>58</v>
      </c>
      <c r="AS39" s="95">
        <v>2.4305555555555556E-2</v>
      </c>
      <c r="AT39" s="94">
        <f>AS38+AS39</f>
        <v>7.6388888888888895E-2</v>
      </c>
      <c r="AV39" s="53" t="str">
        <f t="shared" si="17"/>
        <v>A</v>
      </c>
      <c r="AW39" s="1327">
        <f>IF(AND(AZ39&lt;&gt;"", LEN(TRIM(AZ39))&gt;0), MAX(AW20:AW38)+1, "")</f>
        <v>3</v>
      </c>
      <c r="AX39" s="1327" t="str" cm="1">
        <f t="array" ref="AX39">IFERROR(INDEX(AZ21:AZ290, MATCH(ROW()-MIN(ROW(AZ21:AZ290))+1, AW21:AW290, 0)), "")</f>
        <v xml:space="preserve">6 Portez à ébullition puis baissez le feu et laissez mijoter à </v>
      </c>
      <c r="AY39" s="1328" t="str">
        <f>(SUBSTITUTE(SUBSTITUTE(BB24,CHAR(13)&amp;CHAR(10)," "),CHAR(10)," "))</f>
        <v>Portez à ébullition, puis baissez le feu et</v>
      </c>
      <c r="AZ39" s="1339" t="str">
        <f>IF(LEN(AY44)&lt;AZ19,AY39,LEFT(AY44,FIND("¤",SUBSTITUTE(LEFT(AY44,AZ19+1)," ","¤",LEN(LEFT(AY44,AZ19+1))-LEN(SUBSTITUTE(LEFT(AY44,AZ19+1)," ",""))))))</f>
        <v>Portez à ébullition, puis baissez le feu et</v>
      </c>
      <c r="BA39" s="1279" t="s">
        <v>1</v>
      </c>
      <c r="BB39" s="1330"/>
      <c r="BC39" s="1308" t="s">
        <v>1</v>
      </c>
      <c r="BD39" s="1331" t="str">
        <f t="shared" si="9"/>
        <v>6 Portez à ébullition puis baissez le feu et laissez mijoter à</v>
      </c>
      <c r="BE39" s="1332" t="str">
        <f>IF(LEN(SUBSTITUTE(AX39, BE17, "")) &lt; LEN(AX39), SUBSTITUTE(AX39, BE17, ""), AX39)</f>
        <v xml:space="preserve">6 Portez à ébullition puis baissez le feu et laissez mijoter à </v>
      </c>
      <c r="BF39" s="1332" t="str">
        <f>IF(LEN(SUBSTITUTE(BE39, BF17, "")) &lt; LEN(BE39), SUBSTITUTE(BE39, BF17, ""), BE39)</f>
        <v xml:space="preserve">6 Portez à ébullition puis baissez le feu et laissez mijoter à </v>
      </c>
      <c r="BG39" s="1332" t="str">
        <f>IF(LEN(SUBSTITUTE(BF39, BG17, "")) &lt; LEN(BF39), SUBSTITUTE(BF39, BG17, ""), BF39)</f>
        <v xml:space="preserve">6 Portez à ébullition puis baissez le feu et laissez mijoter à </v>
      </c>
      <c r="BH39" s="1332" t="str">
        <f>IF(LEN(SUBSTITUTE(BG39, BH17, "")) &lt; LEN(BG39), SUBSTITUTE(BG39, BH17, ""), BG39)</f>
        <v xml:space="preserve">6 Portez à ébullition puis baissez le feu et laissez mijoter à </v>
      </c>
      <c r="BI39" s="1332" t="s">
        <v>1</v>
      </c>
      <c r="BJ39" s="1333"/>
      <c r="BK39" s="1334"/>
      <c r="BL39" s="52"/>
      <c r="BM39" s="51"/>
      <c r="BN39" s="1335" t="str">
        <f t="shared" si="10"/>
        <v>6 Portez à ébullition puis baissez le feu et laissez mijoter à</v>
      </c>
      <c r="BO39" s="50" t="str">
        <f t="shared" si="11"/>
        <v>6 Portez à ébullition puis baissez le feu et laissez mijoter à</v>
      </c>
      <c r="BP39" s="49" t="str">
        <f t="shared" si="12"/>
        <v>6 Portez à ébullition puis baissez le feu et laissez mijoter à</v>
      </c>
      <c r="BQ39" s="47">
        <f>IF(ISBLANK(#REF!),"",LEN(BD39)-LEN(SUBSTITUTE(BD39," ",""))+1)</f>
        <v>12</v>
      </c>
      <c r="BR39" s="48">
        <f t="shared" si="13"/>
        <v>51</v>
      </c>
      <c r="BS39" s="47">
        <f t="shared" si="14"/>
        <v>11</v>
      </c>
      <c r="BT39" s="47">
        <f t="shared" si="15"/>
        <v>62</v>
      </c>
      <c r="BU39" s="185"/>
      <c r="BV39" s="2"/>
      <c r="BW39" s="1892" t="s">
        <v>269</v>
      </c>
      <c r="BX39" s="1893"/>
      <c r="BY39" s="1893"/>
      <c r="BZ39" s="1896"/>
      <c r="CA39" s="2"/>
      <c r="CB39" s="438"/>
      <c r="CC39" s="91"/>
      <c r="CD39" s="91"/>
      <c r="CE39" s="91"/>
      <c r="CF39" s="439"/>
      <c r="CG39" s="59"/>
      <c r="CH39" s="93"/>
      <c r="CJ39" s="408" t="s">
        <v>1550</v>
      </c>
      <c r="CK39" s="59"/>
      <c r="CL39" s="59"/>
      <c r="CM39" s="1252" t="s">
        <v>1551</v>
      </c>
      <c r="CN39" s="59"/>
      <c r="CO39" s="59"/>
      <c r="CP39" s="93"/>
      <c r="CQ39" s="8" t="s">
        <v>1</v>
      </c>
      <c r="CR39" s="6">
        <v>1</v>
      </c>
    </row>
    <row r="40" spans="1:96" s="1" customFormat="1" ht="18.75" customHeight="1">
      <c r="A40"/>
      <c r="B40" s="104"/>
      <c r="C40" s="1232"/>
      <c r="D40" s="1232"/>
      <c r="E40" s="1232"/>
      <c r="F40" s="2311"/>
      <c r="G40" s="2312"/>
      <c r="H40" s="2312"/>
      <c r="I40" s="2312"/>
      <c r="J40" s="2312"/>
      <c r="K40" s="2312"/>
      <c r="L40" s="2313"/>
      <c r="M40"/>
      <c r="N40"/>
      <c r="O40"/>
      <c r="P40" s="165" t="s">
        <v>12</v>
      </c>
      <c r="Q40" s="1270"/>
      <c r="R40" s="1270"/>
      <c r="S40" s="1270"/>
      <c r="T40" s="133" t="s">
        <v>103</v>
      </c>
      <c r="U40" s="133" t="s">
        <v>102</v>
      </c>
      <c r="V40" s="220" t="s">
        <v>232</v>
      </c>
      <c r="W40" s="225" t="s">
        <v>96</v>
      </c>
      <c r="X40" s="129" t="s">
        <v>95</v>
      </c>
      <c r="Y40" s="224" t="s">
        <v>231</v>
      </c>
      <c r="Z40" s="223" t="s">
        <v>230</v>
      </c>
      <c r="AA40" s="222" t="s">
        <v>229</v>
      </c>
      <c r="AB40" s="221" t="s">
        <v>228</v>
      </c>
      <c r="AC40" s="221" t="s">
        <v>227</v>
      </c>
      <c r="AD40" s="1274" t="s">
        <v>226</v>
      </c>
      <c r="AE40"/>
      <c r="AF40" s="2258" t="s">
        <v>11</v>
      </c>
      <c r="AG40" s="2259"/>
      <c r="AH40" s="2259"/>
      <c r="AI40" s="59"/>
      <c r="AJ40" s="59"/>
      <c r="AK40" s="59"/>
      <c r="AL40" s="59"/>
      <c r="AM40" s="59"/>
      <c r="AN40" s="58"/>
      <c r="AO40" s="58" t="s">
        <v>38</v>
      </c>
      <c r="AP40" s="65"/>
      <c r="AQ40" s="64"/>
      <c r="AR40" s="64"/>
      <c r="AS40" s="64"/>
      <c r="AT40" s="63"/>
      <c r="AU40"/>
      <c r="AV40" s="53" t="str">
        <f t="shared" si="17"/>
        <v>A</v>
      </c>
      <c r="AW40" s="1327" t="str">
        <f>IF(AND(AZ40&lt;&gt;"", LEN(TRIM(AZ40))&gt;0), MAX(AW20:AW39)+1, "")</f>
        <v/>
      </c>
      <c r="AX40" s="1327" t="str" cm="1">
        <f t="array" ref="AX40">IFERROR(INDEX(AZ21:AZ290, MATCH(ROW()-MIN(ROW(AZ21:AZ290))+1, AW21:AW290, 0)), "")</f>
        <v xml:space="preserve">feu doux pendant environ 3 heures en remuant de temps en temps La </v>
      </c>
      <c r="AY40" s="1340" t="str">
        <f>IFERROR(TRIM(SUBSTITUTE(SUBSTITUTE(SUBSTITUTE(SUBSTITUTE(SUBSTITUTE(AY39," .",".")," ;",";")," :",":"),",",","),",","")),AY39)</f>
        <v>Portez à ébullition puis baissez le feu et</v>
      </c>
      <c r="AZ40" s="1339" t="str">
        <f>IFERROR(IF(LEN(AY44) &gt; LEN(AZ39), LEFT(RIGHT(AY44, LEN(AY44) - LEN(AZ39)), FIND("¤", SUBSTITUTE(LEFT(RIGHT(AY44, LEN(AY44) - LEN(AZ39)), AZ19+1), " ", "¤", LEN(LEFT(RIGHT(AY44, LEN(AY44) - LEN(AZ39)), AZ19+1)) - LEN(SUBSTITUTE(LEFT(RIGHT(AY44, LEN(AY44) - LEN(AZ39)), AZ19+1), " ", ""))))), ""), "")</f>
        <v/>
      </c>
      <c r="BA40" s="1279" t="s">
        <v>1</v>
      </c>
      <c r="BB40" s="1330"/>
      <c r="BC40" s="1308" t="s">
        <v>1</v>
      </c>
      <c r="BD40" s="1331" t="str">
        <f t="shared" si="9"/>
        <v>feu doux pendant environ 3 heures en remuant de temps en temps La</v>
      </c>
      <c r="BE40" s="1332" t="str">
        <f>IF(LEN(SUBSTITUTE(AX40, BE17, "")) &lt; LEN(AX40), SUBSTITUTE(AX40, BE17, ""), AX40)</f>
        <v xml:space="preserve">feu doux pendant environ 3 heures en remuant de temps en temps La </v>
      </c>
      <c r="BF40" s="1332" t="str">
        <f>IF(LEN(SUBSTITUTE(BE40, BF17, "")) &lt; LEN(BE40), SUBSTITUTE(BE40, BF17, ""), BE40)</f>
        <v xml:space="preserve">feu doux pendant environ 3 heures en remuant de temps en temps La </v>
      </c>
      <c r="BG40" s="1332" t="str">
        <f>IF(LEN(SUBSTITUTE(BF40, BG17, "")) &lt; LEN(BF40), SUBSTITUTE(BF40, BG17, ""), BF40)</f>
        <v xml:space="preserve">feu doux pendant environ 3 heures en remuant de temps en temps La </v>
      </c>
      <c r="BH40" s="1332" t="str">
        <f>IF(LEN(SUBSTITUTE(BG40, BH17, "")) &lt; LEN(BG40), SUBSTITUTE(BG40, BH17, ""), BG40)</f>
        <v xml:space="preserve">feu doux pendant environ 3 heures en remuant de temps en temps La </v>
      </c>
      <c r="BI40" s="1332" t="s">
        <v>1</v>
      </c>
      <c r="BJ40" s="1333"/>
      <c r="BK40" s="1334"/>
      <c r="BL40" s="52"/>
      <c r="BM40" s="51"/>
      <c r="BN40" s="1335" t="str">
        <f t="shared" si="10"/>
        <v>feu doux pendant environ 3 heures en remuant de temps en temps La</v>
      </c>
      <c r="BO40" s="50" t="str">
        <f t="shared" si="11"/>
        <v>feu doux pendant environ 3 heures en remuant de temps en temps La</v>
      </c>
      <c r="BP40" s="49" t="str">
        <f t="shared" si="12"/>
        <v>feu doux pendant environ 3 heures en remuant de temps en temps La</v>
      </c>
      <c r="BQ40" s="47">
        <f>IF(ISBLANK(#REF!),"",LEN(BD40)-LEN(SUBSTITUTE(BD40," ",""))+1)</f>
        <v>13</v>
      </c>
      <c r="BR40" s="48">
        <f t="shared" si="13"/>
        <v>53</v>
      </c>
      <c r="BS40" s="47">
        <f t="shared" si="14"/>
        <v>12</v>
      </c>
      <c r="BT40" s="47">
        <f t="shared" si="15"/>
        <v>65</v>
      </c>
      <c r="BU40" s="185"/>
      <c r="BV40" s="2"/>
      <c r="BW40" s="1892"/>
      <c r="BX40" s="1893"/>
      <c r="BY40" s="1893"/>
      <c r="BZ40" s="1896"/>
      <c r="CA40" s="2"/>
      <c r="CB40" s="244"/>
      <c r="CC40" s="412" t="s">
        <v>407</v>
      </c>
      <c r="CD40" s="412"/>
      <c r="CE40" s="412"/>
      <c r="CF40" s="439"/>
      <c r="CG40" s="59"/>
      <c r="CH40" s="93"/>
      <c r="CJ40" s="408" t="s">
        <v>43</v>
      </c>
      <c r="CK40" s="59"/>
      <c r="CL40" s="59"/>
      <c r="CM40" s="1252" t="s">
        <v>1552</v>
      </c>
      <c r="CN40" s="59"/>
      <c r="CO40" s="59"/>
      <c r="CP40" s="93"/>
      <c r="CQ40" s="8" t="s">
        <v>1</v>
      </c>
      <c r="CR40" s="6">
        <v>1</v>
      </c>
    </row>
    <row r="41" spans="1:96" s="1" customFormat="1" ht="18.75" customHeight="1" thickBot="1">
      <c r="A41"/>
      <c r="B41" s="104"/>
      <c r="C41" s="1247"/>
      <c r="D41" s="1247"/>
      <c r="E41" s="1247"/>
      <c r="F41" s="1428"/>
      <c r="G41" s="1429"/>
      <c r="H41" s="1429"/>
      <c r="I41" s="1429"/>
      <c r="J41" s="1429"/>
      <c r="K41" s="1429"/>
      <c r="L41" s="1445"/>
      <c r="M41"/>
      <c r="N41"/>
      <c r="O41"/>
      <c r="P41" s="165" t="s">
        <v>12</v>
      </c>
      <c r="Q41" s="1270"/>
      <c r="R41" s="1270"/>
      <c r="S41" s="1270"/>
      <c r="T41" s="218">
        <v>0.5</v>
      </c>
      <c r="U41" s="217">
        <v>0.25</v>
      </c>
      <c r="V41" s="215">
        <v>1E-3</v>
      </c>
      <c r="W41" s="217">
        <v>0.25</v>
      </c>
      <c r="X41" s="216">
        <v>0.5</v>
      </c>
      <c r="Y41" s="215">
        <v>1E-3</v>
      </c>
      <c r="Z41" s="214">
        <v>1</v>
      </c>
      <c r="AA41" s="213">
        <v>0.01</v>
      </c>
      <c r="AB41" s="212">
        <v>1</v>
      </c>
      <c r="AC41" s="211">
        <v>0.1</v>
      </c>
      <c r="AD41" s="1275">
        <v>0.01</v>
      </c>
      <c r="AE41"/>
      <c r="AF41" s="2258" t="s">
        <v>11</v>
      </c>
      <c r="AG41" s="2259"/>
      <c r="AH41" s="2259"/>
      <c r="AI41" s="59"/>
      <c r="AJ41" s="59"/>
      <c r="AK41" s="59"/>
      <c r="AL41" s="59"/>
      <c r="AM41" s="59"/>
      <c r="AN41" s="58"/>
      <c r="AO41" s="57" t="s">
        <v>34</v>
      </c>
      <c r="AP41" s="56" t="s">
        <v>33</v>
      </c>
      <c r="AQ41" s="55"/>
      <c r="AR41" s="55"/>
      <c r="AS41" s="55"/>
      <c r="AT41" s="54"/>
      <c r="AU41"/>
      <c r="AV41" s="53" t="str">
        <f t="shared" si="17"/>
        <v>A</v>
      </c>
      <c r="AW41" s="1327" t="str">
        <f>IF(AND(AZ41&lt;&gt;"", LEN(TRIM(AZ41))&gt;0), MAX(AW20:AW40)+1, "")</f>
        <v/>
      </c>
      <c r="AX41" s="1327" t="str" cm="1">
        <f t="array" ref="AX41">IFERROR(INDEX(AZ21:AZ290, MATCH(ROW()-MIN(ROW(AZ21:AZ290))+1, AW21:AW290, 0)), "")</f>
        <v xml:space="preserve">viande doit être tendre et la sauce onctueuse </v>
      </c>
      <c r="AY41" s="1340" t="str">
        <f>IFERROR(SUBSTITUTE(SUBSTITUTE(SUBSTITUTE(SUBSTITUTE(SUBSTITUTE(SUBSTITUTE(AY40,",",";"),".",";"),";",";"),"-",";"),":",";"),"?",";"),AY40)</f>
        <v>Portez à ébullition puis baissez le feu et</v>
      </c>
      <c r="AZ41" s="1339" t="str">
        <f>IFERROR(IF(LEN(AY44)&gt;LEN(AZ39)+LEN(AZ40),LEFT(RIGHT(AY44,LEN(AY44)-LEN(AZ39)-LEN(AZ40)),FIND("¤",SUBSTITUTE(LEFT(RIGHT(AY44,LEN(AY44)-LEN(AZ39)-LEN(AZ40)),AZ19+1)," ","¤",LEN(LEFT(RIGHT(AY44,LEN(AY44)-LEN(AZ39)-LEN(AZ40)),AZ19+1))-LEN(SUBSTITUTE(LEFT(RIGHT(AY44,LEN(AY44)-LEN(AZ39)-LEN(AZ40)),AZ19+1)," ",""))))),""),"")</f>
        <v/>
      </c>
      <c r="BA41" s="1279" t="s">
        <v>1</v>
      </c>
      <c r="BB41" s="1330"/>
      <c r="BC41" s="1308" t="s">
        <v>1</v>
      </c>
      <c r="BD41" s="1331" t="str">
        <f t="shared" si="9"/>
        <v>viande doit être tendre et la sauce onctueuse</v>
      </c>
      <c r="BE41" s="1332" t="str">
        <f>IF(LEN(SUBSTITUTE(AX41, BE17, "")) &lt; LEN(AX41), SUBSTITUTE(AX41, BE17, ""), AX41)</f>
        <v xml:space="preserve">viande doit être tendre et la sauce onctueuse </v>
      </c>
      <c r="BF41" s="1332" t="str">
        <f>IF(LEN(SUBSTITUTE(BE41, BF17, "")) &lt; LEN(BE41), SUBSTITUTE(BE41, BF17, ""), BE41)</f>
        <v xml:space="preserve">viande doit être tendre et la sauce onctueuse </v>
      </c>
      <c r="BG41" s="1332" t="str">
        <f>IF(LEN(SUBSTITUTE(BF41, BG17, "")) &lt; LEN(BF41), SUBSTITUTE(BF41, BG17, ""), BF41)</f>
        <v xml:space="preserve">viande doit être tendre et la sauce onctueuse </v>
      </c>
      <c r="BH41" s="1332" t="str">
        <f>IF(LEN(SUBSTITUTE(BG41, BH17, "")) &lt; LEN(BG41), SUBSTITUTE(BG41, BH17, ""), BG41)</f>
        <v xml:space="preserve">viande doit être tendre et la sauce onctueuse </v>
      </c>
      <c r="BI41" s="1332" t="s">
        <v>1</v>
      </c>
      <c r="BJ41" s="1333"/>
      <c r="BK41" s="1334"/>
      <c r="BL41" s="52"/>
      <c r="BM41" s="51"/>
      <c r="BN41" s="1335" t="str">
        <f t="shared" si="10"/>
        <v>viande doit être tendre et la sauce onctueuse</v>
      </c>
      <c r="BO41" s="50" t="str">
        <f t="shared" si="11"/>
        <v>viande doit être tendre et la sauce onctueuse</v>
      </c>
      <c r="BP41" s="49" t="str">
        <f t="shared" si="12"/>
        <v>viande doit être tendre et la sauce onctueuse</v>
      </c>
      <c r="BQ41" s="47">
        <f>IF(ISBLANK(#REF!),"",LEN(BD41)-LEN(SUBSTITUTE(BD41," ",""))+1)</f>
        <v>8</v>
      </c>
      <c r="BR41" s="48">
        <f t="shared" si="13"/>
        <v>38</v>
      </c>
      <c r="BS41" s="47">
        <f t="shared" si="14"/>
        <v>7</v>
      </c>
      <c r="BT41" s="47">
        <f t="shared" si="15"/>
        <v>45</v>
      </c>
      <c r="BU41" s="185"/>
      <c r="BV41" s="2"/>
      <c r="BW41" s="1892"/>
      <c r="BX41" s="1893"/>
      <c r="BY41" s="1893"/>
      <c r="BZ41" s="1896"/>
      <c r="CA41" s="2"/>
      <c r="CB41" s="110" t="s">
        <v>392</v>
      </c>
      <c r="CC41" s="59"/>
      <c r="CD41" s="59"/>
      <c r="CE41" s="59"/>
      <c r="CF41" s="91"/>
      <c r="CG41" s="59"/>
      <c r="CH41" s="93"/>
      <c r="CJ41" s="408" t="s">
        <v>39</v>
      </c>
      <c r="CK41" s="59"/>
      <c r="CL41" s="59"/>
      <c r="CM41" s="1252" t="s">
        <v>1553</v>
      </c>
      <c r="CN41" s="59"/>
      <c r="CO41" s="59"/>
      <c r="CP41" s="93"/>
      <c r="CQ41" s="8" t="s">
        <v>1</v>
      </c>
      <c r="CR41" s="6">
        <v>1</v>
      </c>
    </row>
    <row r="42" spans="1:96" s="1" customFormat="1" ht="24.75" customHeight="1" thickTop="1" thickBot="1">
      <c r="A42"/>
      <c r="B42" s="104"/>
      <c r="C42" s="1232"/>
      <c r="D42" s="1232"/>
      <c r="E42" s="1232"/>
      <c r="F42" s="1434"/>
      <c r="G42" s="1433"/>
      <c r="H42" s="1433"/>
      <c r="I42" s="1433"/>
      <c r="J42" s="1433"/>
      <c r="K42" s="1433"/>
      <c r="L42" s="1433"/>
      <c r="M42"/>
      <c r="N42"/>
      <c r="O42"/>
      <c r="P42" s="165" t="s">
        <v>11</v>
      </c>
      <c r="Q42" s="44" t="s">
        <v>30</v>
      </c>
      <c r="R42" s="44" t="s">
        <v>29</v>
      </c>
      <c r="S42" s="44" t="s">
        <v>28</v>
      </c>
      <c r="T42" s="44" t="s">
        <v>27</v>
      </c>
      <c r="U42" s="44" t="s">
        <v>26</v>
      </c>
      <c r="V42" s="44" t="s">
        <v>25</v>
      </c>
      <c r="W42" s="44" t="s">
        <v>24</v>
      </c>
      <c r="X42" s="44" t="s">
        <v>23</v>
      </c>
      <c r="Y42" s="44" t="s">
        <v>22</v>
      </c>
      <c r="Z42" s="44" t="s">
        <v>21</v>
      </c>
      <c r="AA42" s="43" t="s">
        <v>20</v>
      </c>
      <c r="AB42" s="43" t="s">
        <v>19</v>
      </c>
      <c r="AC42" s="43" t="s">
        <v>18</v>
      </c>
      <c r="AD42" s="42" t="s">
        <v>17</v>
      </c>
      <c r="AF42" s="2260" t="s">
        <v>12</v>
      </c>
      <c r="AG42" s="44" t="s">
        <v>30</v>
      </c>
      <c r="AH42" s="44" t="s">
        <v>29</v>
      </c>
      <c r="AI42" s="44" t="s">
        <v>28</v>
      </c>
      <c r="AJ42" s="44" t="s">
        <v>27</v>
      </c>
      <c r="AK42" s="44" t="s">
        <v>26</v>
      </c>
      <c r="AL42" s="44" t="s">
        <v>25</v>
      </c>
      <c r="AM42" s="44" t="s">
        <v>24</v>
      </c>
      <c r="AN42" s="44" t="s">
        <v>23</v>
      </c>
      <c r="AO42" s="44" t="s">
        <v>22</v>
      </c>
      <c r="AP42" s="44" t="s">
        <v>21</v>
      </c>
      <c r="AQ42" s="44" t="s">
        <v>20</v>
      </c>
      <c r="AR42" s="44" t="s">
        <v>19</v>
      </c>
      <c r="AS42" s="44" t="s">
        <v>18</v>
      </c>
      <c r="AT42" s="42" t="s">
        <v>17</v>
      </c>
      <c r="AV42" s="53" t="str">
        <f t="shared" si="17"/>
        <v>A</v>
      </c>
      <c r="AW42" s="1327" t="str">
        <f>IF(AND(AZ42&lt;&gt;"", LEN(TRIM(AZ42))&gt;0), MAX(AW20:AW41)+1, "")</f>
        <v/>
      </c>
      <c r="AX42" s="1327" t="str" cm="1">
        <f t="array" ref="AX42">IFERROR(INDEX(AZ21:AZ290, MATCH(ROW()-MIN(ROW(AZ21:AZ290))+1, AW21:AW290, 0)), "")</f>
        <v xml:space="preserve">7 Pendant ce temps faites revenir les champignons dans une poêle </v>
      </c>
      <c r="AY42" s="1340" t="str">
        <f>IFERROR(SUBSTITUTE(AY41,"."," "),AY41)</f>
        <v>Portez à ébullition puis baissez le feu et</v>
      </c>
      <c r="AZ42" s="1339" t="str">
        <f>IFERROR(LEFT(RIGHT(AY44,LEN(AY44)-LEN(AZ39)-LEN(AZ40)-LEN(AZ41)),FIND("¤",SUBSTITUTE(LEFT(RIGHT(AY44,LEN(AY44)-LEN(AZ39)-LEN(AZ40)-LEN(AZ41)),AZ19+1)," ","¤",LEN(LEFT(RIGHT(AY44,LEN(AY44)-LEN(AZ39)-LEN(AZ40)-LEN(AZ41)),AZ19+1))-LEN(SUBSTITUTE(LEFT(RIGHT(AY44,LEN(AY44)-LEN(AZ39)-LEN(AZ40)-LEN(AZ41)),AZ19+1)," ",""))))),"")</f>
        <v/>
      </c>
      <c r="BA42" s="1279" t="s">
        <v>1</v>
      </c>
      <c r="BB42" s="1330"/>
      <c r="BC42" s="1308" t="s">
        <v>1</v>
      </c>
      <c r="BD42" s="1331" t="str">
        <f t="shared" si="9"/>
        <v>7 Pendant ce temps faites revenir les champignons dans une poêle</v>
      </c>
      <c r="BE42" s="1332" t="str">
        <f>IF(LEN(SUBSTITUTE(AX42, BE17, "")) &lt; LEN(AX42), SUBSTITUTE(AX42, BE17, ""), AX42)</f>
        <v xml:space="preserve">7 Pendant ce temps faites revenir les champignons dans une poêle </v>
      </c>
      <c r="BF42" s="1332" t="str">
        <f>IF(LEN(SUBSTITUTE(BE42, BF17, "")) &lt; LEN(BE42), SUBSTITUTE(BE42, BF17, ""), BE42)</f>
        <v xml:space="preserve">7 Pendant ce temps faites revenir les champignons dans une poêle </v>
      </c>
      <c r="BG42" s="1332" t="str">
        <f>IF(LEN(SUBSTITUTE(BF42, BG17, "")) &lt; LEN(BF42), SUBSTITUTE(BF42, BG17, ""), BF42)</f>
        <v xml:space="preserve">7 Pendant ce temps faites revenir les champignons dans une poêle </v>
      </c>
      <c r="BH42" s="1332" t="str">
        <f>IF(LEN(SUBSTITUTE(BG42, BH17, "")) &lt; LEN(BG42), SUBSTITUTE(BG42, BH17, ""), BG42)</f>
        <v xml:space="preserve">7 Pendant ce temps faites revenir les champignons dans une poêle </v>
      </c>
      <c r="BI42" s="1332" t="s">
        <v>1</v>
      </c>
      <c r="BJ42" s="1333"/>
      <c r="BK42" s="1334"/>
      <c r="BL42" s="52"/>
      <c r="BM42" s="51"/>
      <c r="BN42" s="1335" t="str">
        <f t="shared" si="10"/>
        <v>7 Pendant ce temps faites revenir les champignons dans une poêle</v>
      </c>
      <c r="BO42" s="50" t="str">
        <f t="shared" si="11"/>
        <v>7 Pendant ce temps faites revenir les champignons dans une poêle</v>
      </c>
      <c r="BP42" s="49" t="str">
        <f t="shared" si="12"/>
        <v>7 Pendant ce temps faites revenir les champignons dans une poêle</v>
      </c>
      <c r="BQ42" s="47">
        <f>IF(ISBLANK(#REF!),"",LEN(BD42)-LEN(SUBSTITUTE(BD42," ",""))+1)</f>
        <v>11</v>
      </c>
      <c r="BR42" s="48">
        <f t="shared" si="13"/>
        <v>54</v>
      </c>
      <c r="BS42" s="47">
        <f t="shared" si="14"/>
        <v>10</v>
      </c>
      <c r="BT42" s="47">
        <f t="shared" si="15"/>
        <v>64</v>
      </c>
      <c r="BU42" s="185"/>
      <c r="BV42" s="2"/>
      <c r="BW42" s="1892"/>
      <c r="BX42" s="1893"/>
      <c r="BY42" s="1893"/>
      <c r="BZ42" s="1896"/>
      <c r="CA42" s="2"/>
      <c r="CB42" s="244" t="s">
        <v>410</v>
      </c>
      <c r="CC42" s="91"/>
      <c r="CD42" s="91"/>
      <c r="CE42" s="91"/>
      <c r="CF42" s="91"/>
      <c r="CG42" s="91"/>
      <c r="CH42" s="93"/>
      <c r="CJ42" s="408" t="s">
        <v>37</v>
      </c>
      <c r="CK42" s="59"/>
      <c r="CL42" s="59"/>
      <c r="CM42" s="1252" t="s">
        <v>1554</v>
      </c>
      <c r="CN42" s="59"/>
      <c r="CO42" s="59"/>
      <c r="CP42" s="93"/>
      <c r="CQ42" s="8" t="s">
        <v>1</v>
      </c>
      <c r="CR42" s="6">
        <v>1</v>
      </c>
    </row>
    <row r="43" spans="1:96" s="1" customFormat="1" ht="24" customHeight="1" thickTop="1">
      <c r="A43"/>
      <c r="B43" s="104"/>
      <c r="C43" s="1232"/>
      <c r="D43" s="1232"/>
      <c r="E43" s="1232"/>
      <c r="F43" s="1433"/>
      <c r="G43" s="1433"/>
      <c r="H43" s="1433"/>
      <c r="I43" s="1433"/>
      <c r="J43" s="1433"/>
      <c r="K43" s="1433"/>
      <c r="L43" s="1433"/>
      <c r="M43"/>
      <c r="N43"/>
      <c r="O43"/>
      <c r="P43" s="165" t="s">
        <v>12</v>
      </c>
      <c r="Q43" s="1276" t="str">
        <f t="shared" ref="Q43:AD43" si="21">SUBSTITUTE(ADDRESS(1,COLUMN(),4),"1","")</f>
        <v>Q</v>
      </c>
      <c r="R43" s="1276" t="str">
        <f t="shared" si="21"/>
        <v>R</v>
      </c>
      <c r="S43" s="1276" t="str">
        <f t="shared" si="21"/>
        <v>S</v>
      </c>
      <c r="T43" s="1276" t="str">
        <f t="shared" si="21"/>
        <v>T</v>
      </c>
      <c r="U43" s="1276" t="str">
        <f t="shared" si="21"/>
        <v>U</v>
      </c>
      <c r="V43" s="1276" t="str">
        <f t="shared" si="21"/>
        <v>V</v>
      </c>
      <c r="W43" s="1276" t="str">
        <f t="shared" si="21"/>
        <v>W</v>
      </c>
      <c r="X43" s="1276" t="str">
        <f t="shared" si="21"/>
        <v>X</v>
      </c>
      <c r="Y43" s="1276" t="str">
        <f t="shared" si="21"/>
        <v>Y</v>
      </c>
      <c r="Z43" s="1276" t="str">
        <f t="shared" si="21"/>
        <v>Z</v>
      </c>
      <c r="AA43" s="2332" t="str">
        <f t="shared" si="21"/>
        <v>AA</v>
      </c>
      <c r="AB43" s="2332" t="str">
        <f t="shared" si="21"/>
        <v>AB</v>
      </c>
      <c r="AC43" s="2332" t="str">
        <f t="shared" si="21"/>
        <v>AC</v>
      </c>
      <c r="AD43" s="2333" t="str">
        <f t="shared" si="21"/>
        <v>AD</v>
      </c>
      <c r="AF43" s="2260" t="s">
        <v>12</v>
      </c>
      <c r="AG43" s="1276" t="str">
        <f t="shared" ref="AG43:AT43" si="22">SUBSTITUTE(ADDRESS(1,COLUMN(),4),"1","")</f>
        <v>AG</v>
      </c>
      <c r="AH43" s="1276" t="str">
        <f t="shared" si="22"/>
        <v>AH</v>
      </c>
      <c r="AI43" s="1276" t="str">
        <f t="shared" si="22"/>
        <v>AI</v>
      </c>
      <c r="AJ43" s="1276" t="str">
        <f t="shared" si="22"/>
        <v>AJ</v>
      </c>
      <c r="AK43" s="1276" t="str">
        <f t="shared" si="22"/>
        <v>AK</v>
      </c>
      <c r="AL43" s="1276" t="str">
        <f t="shared" si="22"/>
        <v>AL</v>
      </c>
      <c r="AM43" s="1276" t="str">
        <f t="shared" si="22"/>
        <v>AM</v>
      </c>
      <c r="AN43" s="1276" t="str">
        <f t="shared" si="22"/>
        <v>AN</v>
      </c>
      <c r="AO43" s="1276" t="str">
        <f t="shared" si="22"/>
        <v>AO</v>
      </c>
      <c r="AP43" s="1276" t="str">
        <f t="shared" si="22"/>
        <v>AP</v>
      </c>
      <c r="AQ43" s="1359" t="str">
        <f t="shared" si="22"/>
        <v>AQ</v>
      </c>
      <c r="AR43" s="1359" t="str">
        <f t="shared" si="22"/>
        <v>AR</v>
      </c>
      <c r="AS43" s="1359" t="str">
        <f t="shared" si="22"/>
        <v>AS</v>
      </c>
      <c r="AT43" s="2263" t="str">
        <f t="shared" si="22"/>
        <v>AT</v>
      </c>
      <c r="AV43" s="53" t="str">
        <f t="shared" si="17"/>
        <v>A</v>
      </c>
      <c r="AW43" s="1327" t="str">
        <f>IF(AND(AZ43&lt;&gt;"", LEN(TRIM(AZ43))&gt;0), MAX(AW20:AW42)+1, "")</f>
        <v/>
      </c>
      <c r="AX43" s="1327" t="str" cm="1">
        <f t="array" ref="AX43">IFERROR(INDEX(AZ21:AZ290, MATCH(ROW()-MIN(ROW(AZ21:AZ290))+1, AW21:AW290, 0)), "")</f>
        <v xml:space="preserve">avec un peu d’huile d’olive pendant environ 5 minutes </v>
      </c>
      <c r="AY43" s="1343" t="str">
        <f>SUBSTITUTE(SUBSTITUTE(AY42,";"," "),","," ")</f>
        <v>Portez à ébullition puis baissez le feu et</v>
      </c>
      <c r="AZ43" s="1339" t="str">
        <f>IFERROR(LEFT(RIGHT(AY44,LEN(AY44)-LEN(AZ39)-LEN(AZ40)-LEN(AZ41)-LEN(AZ42)),FIND("¤",SUBSTITUTE(LEFT(RIGHT(AY44,LEN(AY44)-LEN(AZ39)-LEN(AZ40)-LEN(AZ41)-LEN(AZ42)),AZ19+1)," ","¤",LEN(LEFT(RIGHT(AY44,LEN(AY44)-LEN(AZ39)-LEN(AZ40)-LEN(AZ41)-LEN(AZ42)),AZ19+1))-LEN(SUBSTITUTE(LEFT(RIGHT(AY44,LEN(AY44)-LEN(AZ39)-LEN(AZ40)-LEN(AZ41)-LEN(AZ42)),AZ19+1)," ",""))))),"")</f>
        <v/>
      </c>
      <c r="BA43" s="1279" t="s">
        <v>1</v>
      </c>
      <c r="BB43" s="1330"/>
      <c r="BC43" s="1308" t="s">
        <v>1</v>
      </c>
      <c r="BD43" s="1331" t="str">
        <f t="shared" si="9"/>
        <v>avec un peu d’huile d’olive pendant environ 7 minutes</v>
      </c>
      <c r="BE43" s="1332" t="str">
        <f>IF(LEN(SUBSTITUTE(AX43, BE17, "")) &lt; LEN(AX43), SUBSTITUTE(AX43, BE17, ""), AX43)</f>
        <v xml:space="preserve">avec un peu d’huile d’olive pendant environ 5 minutes </v>
      </c>
      <c r="BF43" s="1332" t="str">
        <f>IF(LEN(SUBSTITUTE(BE43, BF17, "")) &lt; LEN(BE43), SUBSTITUTE(BE43, BF17, ""), BE43)</f>
        <v xml:space="preserve">avec un peu d’huile d’olive pendant environ 5 minutes </v>
      </c>
      <c r="BG43" s="1332" t="str">
        <f>IF(LEN(SUBSTITUTE(BF43, BG17, "")) &lt; LEN(BF43), SUBSTITUTE(BF43, BG17, ""), BF43)</f>
        <v xml:space="preserve">avec un peu d’huile d’olive pendant environ 5 minutes </v>
      </c>
      <c r="BH43" s="1332" t="str">
        <f>IF(LEN(SUBSTITUTE(BG43, BH17, "")) &lt; LEN(BG43), SUBSTITUTE(BG43, BH17, ""), BG43)</f>
        <v xml:space="preserve">avec un peu d’huile d’olive pendant environ 5 minutes </v>
      </c>
      <c r="BI43" s="1332" t="s">
        <v>1</v>
      </c>
      <c r="BJ43" s="1333"/>
      <c r="BK43" s="1334"/>
      <c r="BL43" s="52">
        <v>5</v>
      </c>
      <c r="BM43" s="51">
        <v>7</v>
      </c>
      <c r="BN43" s="1335" t="str">
        <f t="shared" si="10"/>
        <v>avec un peu d’huile d’olive pendant environ 5 minutes</v>
      </c>
      <c r="BO43" s="50" t="str">
        <f t="shared" si="11"/>
        <v>avec un peu d’huile d’olive pendant environ 7 minutes</v>
      </c>
      <c r="BP43" s="49" t="str">
        <f t="shared" si="12"/>
        <v>avec un peu d’huile d’olive pendant environ 7 minutes</v>
      </c>
      <c r="BQ43" s="47">
        <f>IF(ISBLANK(#REF!),"",LEN(BD43)-LEN(SUBSTITUTE(BD43," ",""))+1)</f>
        <v>9</v>
      </c>
      <c r="BR43" s="48">
        <f t="shared" si="13"/>
        <v>45</v>
      </c>
      <c r="BS43" s="47">
        <f t="shared" si="14"/>
        <v>8</v>
      </c>
      <c r="BT43" s="47">
        <f t="shared" si="15"/>
        <v>53</v>
      </c>
      <c r="BU43" s="185"/>
      <c r="BV43" s="2"/>
      <c r="BW43" s="1897" t="s">
        <v>265</v>
      </c>
      <c r="BX43" s="1898"/>
      <c r="BY43" s="1898"/>
      <c r="BZ43" s="1899"/>
      <c r="CA43" s="2"/>
      <c r="CB43" s="441" t="s">
        <v>327</v>
      </c>
      <c r="CC43" s="418" t="s">
        <v>326</v>
      </c>
      <c r="CD43" s="419"/>
      <c r="CE43" s="1903" t="s">
        <v>325</v>
      </c>
      <c r="CF43" s="1838" t="s">
        <v>301</v>
      </c>
      <c r="CG43" s="442" t="s">
        <v>324</v>
      </c>
      <c r="CH43" s="93"/>
      <c r="CJ43" s="415"/>
      <c r="CP43" s="159"/>
      <c r="CQ43" s="8" t="s">
        <v>1</v>
      </c>
      <c r="CR43" s="6">
        <v>1</v>
      </c>
    </row>
    <row r="44" spans="1:96" s="1" customFormat="1" ht="16.5" customHeight="1">
      <c r="A44"/>
      <c r="B44" s="104"/>
      <c r="C44" s="1232"/>
      <c r="D44" s="1232"/>
      <c r="E44" s="1232"/>
      <c r="F44" s="1435" t="s">
        <v>327</v>
      </c>
      <c r="G44" s="1436" t="s">
        <v>326</v>
      </c>
      <c r="H44" s="1437"/>
      <c r="I44" s="2196" t="s">
        <v>325</v>
      </c>
      <c r="J44" s="2238" t="s">
        <v>301</v>
      </c>
      <c r="K44" s="2151" t="s">
        <v>261</v>
      </c>
      <c r="L44" s="1438" t="s">
        <v>324</v>
      </c>
      <c r="M44"/>
      <c r="N44"/>
      <c r="O44"/>
      <c r="P44" s="165" t="s">
        <v>11</v>
      </c>
      <c r="Q44" s="9">
        <f t="shared" ref="Q44:AD44" ca="1" si="23">CELL("largeur",Q44)</f>
        <v>2</v>
      </c>
      <c r="R44" s="9">
        <f t="shared" ca="1" si="23"/>
        <v>2</v>
      </c>
      <c r="S44" s="9">
        <f t="shared" ca="1" si="23"/>
        <v>2</v>
      </c>
      <c r="T44" s="9">
        <f t="shared" ca="1" si="23"/>
        <v>11</v>
      </c>
      <c r="U44" s="9">
        <f t="shared" ca="1" si="23"/>
        <v>11</v>
      </c>
      <c r="V44" s="9">
        <f t="shared" ca="1" si="23"/>
        <v>3</v>
      </c>
      <c r="W44" s="9">
        <f t="shared" ca="1" si="23"/>
        <v>11</v>
      </c>
      <c r="X44" s="9">
        <f t="shared" ca="1" si="23"/>
        <v>11</v>
      </c>
      <c r="Y44" s="9">
        <f t="shared" ca="1" si="23"/>
        <v>9</v>
      </c>
      <c r="Z44" s="9">
        <f t="shared" ca="1" si="23"/>
        <v>40</v>
      </c>
      <c r="AA44" s="2334">
        <f t="shared" ca="1" si="23"/>
        <v>11</v>
      </c>
      <c r="AB44" s="2334">
        <f t="shared" ca="1" si="23"/>
        <v>14</v>
      </c>
      <c r="AC44" s="2334">
        <f t="shared" ca="1" si="23"/>
        <v>11</v>
      </c>
      <c r="AD44" s="2335">
        <f t="shared" ca="1" si="23"/>
        <v>11</v>
      </c>
      <c r="AF44" s="2260" t="s">
        <v>12</v>
      </c>
      <c r="AG44" s="9">
        <f t="shared" ref="AG44:AT44" ca="1" si="24">CELL("largeur",AG44)</f>
        <v>2</v>
      </c>
      <c r="AH44" s="9">
        <f t="shared" ca="1" si="24"/>
        <v>2</v>
      </c>
      <c r="AI44" s="9">
        <f t="shared" ca="1" si="24"/>
        <v>2</v>
      </c>
      <c r="AJ44" s="9">
        <f t="shared" ca="1" si="24"/>
        <v>11</v>
      </c>
      <c r="AK44" s="9">
        <f t="shared" ca="1" si="24"/>
        <v>11</v>
      </c>
      <c r="AL44" s="9">
        <f t="shared" ca="1" si="24"/>
        <v>3</v>
      </c>
      <c r="AM44" s="9">
        <f t="shared" ca="1" si="24"/>
        <v>11</v>
      </c>
      <c r="AN44" s="9">
        <f t="shared" ca="1" si="24"/>
        <v>11</v>
      </c>
      <c r="AO44" s="9">
        <f t="shared" ca="1" si="24"/>
        <v>9</v>
      </c>
      <c r="AP44" s="9">
        <f t="shared" ca="1" si="24"/>
        <v>40</v>
      </c>
      <c r="AQ44" s="1360">
        <f t="shared" ca="1" si="24"/>
        <v>11</v>
      </c>
      <c r="AR44" s="1360">
        <f t="shared" ca="1" si="24"/>
        <v>14</v>
      </c>
      <c r="AS44" s="1360">
        <f t="shared" ca="1" si="24"/>
        <v>11</v>
      </c>
      <c r="AT44" s="2264">
        <f t="shared" ca="1" si="24"/>
        <v>11</v>
      </c>
      <c r="AV44" s="53" t="str">
        <f t="shared" si="17"/>
        <v>A</v>
      </c>
      <c r="AW44" s="1327" t="str">
        <f>IF(AND(AZ44&lt;&gt;"", LEN(TRIM(AZ44))&gt;0), MAX(AW20:AW43)+1, "")</f>
        <v/>
      </c>
      <c r="AX44" s="1327" t="str" cm="1">
        <f t="array" ref="AX44">IFERROR(INDEX(AZ21:AZ290, MATCH(ROW()-MIN(ROW(AZ21:AZ290))+1, AW21:AW290, 0)), "")</f>
        <v xml:space="preserve">8 Ajoutez les champignons dans la cocotte environ 30 minutes </v>
      </c>
      <c r="AY44" s="1344" t="str">
        <f>IFERROR(SUBSTITUTE(SUBSTITUTE(SUBSTITUTE(AY43,"  "," "),"  "," "),"  "," "),AY43)</f>
        <v>Portez à ébullition puis baissez le feu et</v>
      </c>
      <c r="AZ44" s="1339" t="str">
        <f>IF(LEN(AY44) &gt; LEN(AZ39) + LEN(AZ40) + LEN(AZ41)+ LEN(AZ42) + LEN(AZ43), RIGHT(AY44, LEN(AY44) - LEN(AZ39) - LEN(AZ40) - LEN(AZ41) - LEN(AZ42) - LEN(AZ43)), "")</f>
        <v/>
      </c>
      <c r="BA44" s="1279" t="s">
        <v>1</v>
      </c>
      <c r="BB44" s="1330"/>
      <c r="BC44" s="1308" t="s">
        <v>1</v>
      </c>
      <c r="BD44" s="1331" t="str">
        <f t="shared" si="9"/>
        <v>8 Ajoutez les champignons dans la cocotte environ 30 minutes</v>
      </c>
      <c r="BE44" s="1332" t="str">
        <f>IF(LEN(SUBSTITUTE(AX44, BE17, "")) &lt; LEN(AX44), SUBSTITUTE(AX44, BE17, ""), AX44)</f>
        <v xml:space="preserve">8 Ajoutez les champignons dans la cocotte environ 30 minutes </v>
      </c>
      <c r="BF44" s="1332" t="str">
        <f>IF(LEN(SUBSTITUTE(BE44, BF17, "")) &lt; LEN(BE44), SUBSTITUTE(BE44, BF17, ""), BE44)</f>
        <v xml:space="preserve">8 Ajoutez les champignons dans la cocotte environ 30 minutes </v>
      </c>
      <c r="BG44" s="1332" t="str">
        <f>IF(LEN(SUBSTITUTE(BF44, BG17, "")) &lt; LEN(BF44), SUBSTITUTE(BF44, BG17, ""), BF44)</f>
        <v xml:space="preserve">8 Ajoutez les champignons dans la cocotte environ 30 minutes </v>
      </c>
      <c r="BH44" s="1332" t="str">
        <f>IF(LEN(SUBSTITUTE(BG44, BH17, "")) &lt; LEN(BG44), SUBSTITUTE(BG44, BH17, ""), BG44)</f>
        <v xml:space="preserve">8 Ajoutez les champignons dans la cocotte environ 30 minutes </v>
      </c>
      <c r="BI44" s="1332" t="s">
        <v>1</v>
      </c>
      <c r="BJ44" s="1333"/>
      <c r="BK44" s="1334"/>
      <c r="BL44" s="52"/>
      <c r="BM44" s="51"/>
      <c r="BN44" s="1335" t="str">
        <f t="shared" si="10"/>
        <v>8 Ajoutez les champignons dans la cocotte environ 30 minutes</v>
      </c>
      <c r="BO44" s="50" t="str">
        <f t="shared" si="11"/>
        <v>8 Ajoutez les champignons dans la cocotte environ 30 minutes</v>
      </c>
      <c r="BP44" s="49" t="str">
        <f t="shared" si="12"/>
        <v>8 Ajoutez les champignons dans la cocotte environ 30 minutes</v>
      </c>
      <c r="BQ44" s="47">
        <f>IF(ISBLANK(#REF!),"",LEN(BD44)-LEN(SUBSTITUTE(BD44," ",""))+1)</f>
        <v>10</v>
      </c>
      <c r="BR44" s="48">
        <f t="shared" si="13"/>
        <v>51</v>
      </c>
      <c r="BS44" s="47">
        <f t="shared" si="14"/>
        <v>9</v>
      </c>
      <c r="BT44" s="47">
        <f t="shared" si="15"/>
        <v>60</v>
      </c>
      <c r="BU44" s="185"/>
      <c r="BV44" s="2"/>
      <c r="BW44" s="1897"/>
      <c r="BX44" s="1898"/>
      <c r="BY44" s="1898"/>
      <c r="BZ44" s="1899"/>
      <c r="CA44" s="2"/>
      <c r="CB44" s="443" t="s">
        <v>317</v>
      </c>
      <c r="CC44" s="444" t="s">
        <v>316</v>
      </c>
      <c r="CD44" s="253" t="s">
        <v>315</v>
      </c>
      <c r="CE44" s="1910"/>
      <c r="CF44" s="1839"/>
      <c r="CG44" s="445" t="s">
        <v>314</v>
      </c>
      <c r="CH44" s="93"/>
      <c r="CJ44" s="1900" t="s">
        <v>1555</v>
      </c>
      <c r="CK44" s="1901"/>
      <c r="CL44" s="1901"/>
      <c r="CM44" s="1901"/>
      <c r="CN44" s="1901"/>
      <c r="CO44" s="1901"/>
      <c r="CP44" s="1902"/>
      <c r="CQ44" s="8" t="s">
        <v>1</v>
      </c>
      <c r="CR44" s="6">
        <v>1</v>
      </c>
    </row>
    <row r="45" spans="1:96" s="1" customFormat="1" ht="18.75" customHeight="1" thickBot="1">
      <c r="A45"/>
      <c r="B45" s="104"/>
      <c r="C45" s="1232"/>
      <c r="D45" s="1232"/>
      <c r="E45" s="1232"/>
      <c r="F45" s="1439" t="s">
        <v>317</v>
      </c>
      <c r="G45" s="307" t="s">
        <v>316</v>
      </c>
      <c r="H45" s="168" t="s">
        <v>315</v>
      </c>
      <c r="I45" s="1904"/>
      <c r="J45" s="2147"/>
      <c r="K45" s="2149"/>
      <c r="L45" s="1440" t="s">
        <v>314</v>
      </c>
      <c r="M45"/>
      <c r="N45"/>
      <c r="O45"/>
      <c r="P45" s="1277" t="s">
        <v>11</v>
      </c>
      <c r="Q45" s="33">
        <v>2</v>
      </c>
      <c r="R45" s="33">
        <v>2</v>
      </c>
      <c r="S45" s="33">
        <v>2</v>
      </c>
      <c r="T45" s="33">
        <v>11</v>
      </c>
      <c r="U45" s="33">
        <v>11</v>
      </c>
      <c r="V45" s="33">
        <v>3</v>
      </c>
      <c r="W45" s="33">
        <v>11</v>
      </c>
      <c r="X45" s="33">
        <v>11</v>
      </c>
      <c r="Y45" s="32">
        <v>9</v>
      </c>
      <c r="Z45" s="32">
        <v>40</v>
      </c>
      <c r="AA45" s="2296">
        <v>11</v>
      </c>
      <c r="AB45" s="2296">
        <v>14</v>
      </c>
      <c r="AC45" s="2296">
        <v>11</v>
      </c>
      <c r="AD45" s="2297">
        <v>11</v>
      </c>
      <c r="AF45" s="31" t="s">
        <v>11</v>
      </c>
      <c r="AG45" s="2261">
        <v>2</v>
      </c>
      <c r="AH45" s="2261">
        <v>2</v>
      </c>
      <c r="AI45" s="2261">
        <v>2</v>
      </c>
      <c r="AJ45" s="2261">
        <v>11</v>
      </c>
      <c r="AK45" s="2261">
        <v>11</v>
      </c>
      <c r="AL45" s="2261">
        <v>3</v>
      </c>
      <c r="AM45" s="2261">
        <v>11</v>
      </c>
      <c r="AN45" s="2261">
        <v>11</v>
      </c>
      <c r="AO45" s="2261">
        <v>9</v>
      </c>
      <c r="AP45" s="2261">
        <v>40</v>
      </c>
      <c r="AQ45" s="2296">
        <v>11</v>
      </c>
      <c r="AR45" s="2296">
        <v>14</v>
      </c>
      <c r="AS45" s="2296">
        <v>11</v>
      </c>
      <c r="AT45" s="2297">
        <v>11</v>
      </c>
      <c r="AV45" s="53" t="str">
        <f t="shared" si="17"/>
        <v>A</v>
      </c>
      <c r="AW45" s="1327" t="str">
        <f>IF(AND(AZ45&lt;&gt;"", LEN(TRIM(AZ45))&gt;0), MAX(AW20:AW44)+1, "")</f>
        <v/>
      </c>
      <c r="AX45" s="1327" t="str" cm="1">
        <f t="array" ref="AX45">IFERROR(INDEX(AZ21:AZ290, MATCH(ROW()-MIN(ROW(AZ21:AZ290))+1, AW21:AW290, 0)), "")</f>
        <v xml:space="preserve">avant la fin de la cuisson </v>
      </c>
      <c r="AY45" s="1328" t="str">
        <f>(SUBSTITUTE(SUBSTITUTE(BB25,CHAR(13)&amp;CHAR(10)," "),CHAR(10)," "))</f>
        <v/>
      </c>
      <c r="AZ45" s="1329" t="str">
        <f>IF(LEN(AY50)&lt;AZ19,AY45,LEFT(AY50,FIND("¤",SUBSTITUTE(LEFT(AY50,AZ19+1)," ","¤",LEN(LEFT(AY50,AZ19+1))-LEN(SUBSTITUTE(LEFT(AY50,AZ19+1)," ",""))))))</f>
        <v/>
      </c>
      <c r="BA45" s="1279" t="s">
        <v>1</v>
      </c>
      <c r="BB45" s="1330"/>
      <c r="BC45" s="1308" t="s">
        <v>1</v>
      </c>
      <c r="BD45" s="1331" t="str">
        <f t="shared" si="9"/>
        <v>avant la fin de la cuisson</v>
      </c>
      <c r="BE45" s="1332" t="str">
        <f>IF(LEN(SUBSTITUTE(AX45, BE17, "")) &lt; LEN(AX45), SUBSTITUTE(AX45, BE17, ""), AX45)</f>
        <v xml:space="preserve">avant la fin de la cuisson </v>
      </c>
      <c r="BF45" s="1332" t="str">
        <f>IF(LEN(SUBSTITUTE(BE45, BF17, "")) &lt; LEN(BE45), SUBSTITUTE(BE45, BF17, ""), BE45)</f>
        <v xml:space="preserve">avant la fin de la cuisson </v>
      </c>
      <c r="BG45" s="1332" t="str">
        <f>IF(LEN(SUBSTITUTE(BF45, BG17, "")) &lt; LEN(BF45), SUBSTITUTE(BF45, BG17, ""), BF45)</f>
        <v xml:space="preserve">avant la fin de la cuisson </v>
      </c>
      <c r="BH45" s="1332" t="str">
        <f>IF(LEN(SUBSTITUTE(BG45, BH17, "")) &lt; LEN(BG45), SUBSTITUTE(BG45, BH17, ""), BG45)</f>
        <v xml:space="preserve">avant la fin de la cuisson </v>
      </c>
      <c r="BI45" s="1332" t="s">
        <v>1</v>
      </c>
      <c r="BJ45" s="1333"/>
      <c r="BK45" s="1334"/>
      <c r="BL45" s="52"/>
      <c r="BM45" s="51"/>
      <c r="BN45" s="1335" t="str">
        <f t="shared" si="10"/>
        <v>avant la fin de la cuisson</v>
      </c>
      <c r="BO45" s="50" t="str">
        <f t="shared" si="11"/>
        <v>avant la fin de la cuisson</v>
      </c>
      <c r="BP45" s="49" t="str">
        <f t="shared" si="12"/>
        <v>avant la fin de la cuisson</v>
      </c>
      <c r="BQ45" s="47">
        <f>IF(ISBLANK(#REF!),"",LEN(BD45)-LEN(SUBSTITUTE(BD45," ",""))+1)</f>
        <v>6</v>
      </c>
      <c r="BR45" s="48">
        <f t="shared" si="13"/>
        <v>21</v>
      </c>
      <c r="BS45" s="47">
        <f t="shared" si="14"/>
        <v>5</v>
      </c>
      <c r="BT45" s="47">
        <f t="shared" si="15"/>
        <v>26</v>
      </c>
      <c r="BU45" s="185"/>
      <c r="BV45" s="2"/>
      <c r="BW45" s="269"/>
      <c r="BX45" s="268"/>
      <c r="BY45" s="154"/>
      <c r="BZ45" s="153"/>
      <c r="CA45" s="2"/>
      <c r="CB45" s="446">
        <v>27</v>
      </c>
      <c r="CC45" s="447" t="s">
        <v>393</v>
      </c>
      <c r="CD45" s="448" t="s">
        <v>315</v>
      </c>
      <c r="CE45" s="449">
        <v>20</v>
      </c>
      <c r="CF45" s="450" t="s">
        <v>231</v>
      </c>
      <c r="CG45" s="451" t="s">
        <v>302</v>
      </c>
      <c r="CH45" s="93"/>
      <c r="CJ45" s="1900"/>
      <c r="CK45" s="1901"/>
      <c r="CL45" s="1901"/>
      <c r="CM45" s="1901"/>
      <c r="CN45" s="1901"/>
      <c r="CO45" s="1901"/>
      <c r="CP45" s="1902"/>
      <c r="CQ45" s="8" t="s">
        <v>1</v>
      </c>
      <c r="CR45" s="6">
        <v>1</v>
      </c>
    </row>
    <row r="46" spans="1:96" s="1" customFormat="1" ht="18.75" customHeight="1">
      <c r="A46"/>
      <c r="B46" s="104"/>
      <c r="C46" s="1232">
        <f>C41</f>
        <v>0</v>
      </c>
      <c r="D46" s="1232">
        <f>D41</f>
        <v>0</v>
      </c>
      <c r="E46" s="1232">
        <f>E41</f>
        <v>0</v>
      </c>
      <c r="F46" s="1612"/>
      <c r="G46" s="1613"/>
      <c r="H46" s="253"/>
      <c r="I46" s="1614"/>
      <c r="J46" s="1615"/>
      <c r="K46" s="1615"/>
      <c r="L46" s="1780"/>
      <c r="M46"/>
      <c r="N46"/>
      <c r="O46"/>
      <c r="AE46"/>
      <c r="AF46"/>
      <c r="AG46"/>
      <c r="AH46"/>
      <c r="AI46"/>
      <c r="AJ46"/>
      <c r="AK46"/>
      <c r="AL46"/>
      <c r="AM46"/>
      <c r="AN46"/>
      <c r="AO46"/>
      <c r="AP46"/>
      <c r="AQ46"/>
      <c r="AR46"/>
      <c r="AS46"/>
      <c r="AT46"/>
      <c r="AV46" s="53" t="str">
        <f t="shared" si="17"/>
        <v>A</v>
      </c>
      <c r="AW46" s="1327" t="str">
        <f>IF(AND(AZ46&lt;&gt;"", LEN(TRIM(AZ46))&gt;0), MAX(AW20:AW45)+1, "")</f>
        <v/>
      </c>
      <c r="AX46" s="1327" t="str" cm="1">
        <f t="array" ref="AX46">IFERROR(INDEX(AZ21:AZ290, MATCH(ROW()-MIN(ROW(AZ21:AZ290))+1, AW21:AW290, 0)), "")</f>
        <v xml:space="preserve">9 Servez le bœuf bourguignon bien chaud accompagné de pommes de </v>
      </c>
      <c r="AY46" s="1336" t="str">
        <f>IFERROR(TRIM(SUBSTITUTE(SUBSTITUTE(SUBSTITUTE(SUBSTITUTE(SUBSTITUTE(AY45," .",".")," ;",";")," :",":"),",",","),",","")),AY45)</f>
        <v/>
      </c>
      <c r="AZ46" s="1329" t="str">
        <f>IFERROR(IF(LEN(AY50) &gt; LEN(AZ45), LEFT(RIGHT(AY50, LEN(AY50) - LEN(AZ45)), FIND("¤", SUBSTITUTE(LEFT(RIGHT(AY50, LEN(AY50) - LEN(AZ45)), AZ19+1), " ", "¤", LEN(LEFT(RIGHT(AY50, LEN(AY50) - LEN(AZ45)), AZ19+1)) - LEN(SUBSTITUTE(LEFT(RIGHT(AY50, LEN(AY50) - LEN(AZ45)), AZ19+1), " ", ""))))), ""), "")</f>
        <v/>
      </c>
      <c r="BA46" s="1279" t="s">
        <v>1</v>
      </c>
      <c r="BB46" s="1330"/>
      <c r="BC46" s="1308" t="s">
        <v>1</v>
      </c>
      <c r="BD46" s="1331" t="str">
        <f t="shared" si="9"/>
        <v>9 Servez le bœuf bourguignon bien chaud accompagné de pommes de</v>
      </c>
      <c r="BE46" s="1332" t="str">
        <f>IF(LEN(SUBSTITUTE(AX46, BE17, "")) &lt; LEN(AX46), SUBSTITUTE(AX46, BE17, ""), AX46)</f>
        <v xml:space="preserve">9 Servez le bœuf bourguignon bien chaud accompagné de pommes de </v>
      </c>
      <c r="BF46" s="1332" t="str">
        <f>IF(LEN(SUBSTITUTE(BE46, BF17, "")) &lt; LEN(BE46), SUBSTITUTE(BE46, BF17, ""), BE46)</f>
        <v xml:space="preserve">9 Servez le bœuf bourguignon bien chaud accompagné de pommes de </v>
      </c>
      <c r="BG46" s="1332" t="str">
        <f>IF(LEN(SUBSTITUTE(BF46, BG17, "")) &lt; LEN(BF46), SUBSTITUTE(BF46, BG17, ""), BF46)</f>
        <v xml:space="preserve">9 Servez le bœuf bourguignon bien chaud accompagné de pommes de </v>
      </c>
      <c r="BH46" s="1332" t="str">
        <f>IF(LEN(SUBSTITUTE(BG46, BH17, "")) &lt; LEN(BG46), SUBSTITUTE(BG46, BH17, ""), BG46)</f>
        <v xml:space="preserve">9 Servez le bœuf bourguignon bien chaud accompagné de pommes de </v>
      </c>
      <c r="BI46" s="1332" t="s">
        <v>1</v>
      </c>
      <c r="BJ46" s="1333"/>
      <c r="BK46" s="1334"/>
      <c r="BL46" s="52"/>
      <c r="BM46" s="51"/>
      <c r="BN46" s="1335" t="str">
        <f t="shared" si="10"/>
        <v>9 Servez le bœuf bourguignon bien chaud accompagné de pommes de</v>
      </c>
      <c r="BO46" s="50" t="str">
        <f t="shared" si="11"/>
        <v>9 Servez le bœuf bourguignon bien chaud accompagné de pommes de</v>
      </c>
      <c r="BP46" s="49" t="str">
        <f t="shared" si="12"/>
        <v>9 Servez le bœuf bourguignon bien chaud accompagné de pommes de</v>
      </c>
      <c r="BQ46" s="47">
        <f>IF(ISBLANK(#REF!),"",LEN(BD46)-LEN(SUBSTITUTE(BD46," ",""))+1)</f>
        <v>11</v>
      </c>
      <c r="BR46" s="48">
        <f t="shared" si="13"/>
        <v>53</v>
      </c>
      <c r="BS46" s="47">
        <f t="shared" si="14"/>
        <v>10</v>
      </c>
      <c r="BT46" s="47">
        <f t="shared" si="15"/>
        <v>63</v>
      </c>
      <c r="BU46" s="185"/>
      <c r="BV46" s="2"/>
      <c r="BW46" s="267" t="s">
        <v>261</v>
      </c>
      <c r="BX46" s="265" t="s">
        <v>260</v>
      </c>
      <c r="BY46" s="174"/>
      <c r="BZ46" s="153"/>
      <c r="CA46" s="2"/>
      <c r="CB46" s="446"/>
      <c r="CC46" s="447" t="s">
        <v>411</v>
      </c>
      <c r="CD46" s="448"/>
      <c r="CE46" s="449">
        <v>1</v>
      </c>
      <c r="CF46" s="452" t="s">
        <v>96</v>
      </c>
      <c r="CG46" s="451" t="s">
        <v>412</v>
      </c>
      <c r="CH46" s="93"/>
      <c r="CJ46" s="110"/>
      <c r="CK46" s="59"/>
      <c r="CL46" s="59"/>
      <c r="CM46" s="59"/>
      <c r="CN46" s="59"/>
      <c r="CO46" s="59"/>
      <c r="CP46" s="93"/>
      <c r="CQ46" s="8" t="s">
        <v>1</v>
      </c>
      <c r="CR46" s="6">
        <v>1</v>
      </c>
    </row>
    <row r="47" spans="1:96" s="1" customFormat="1" ht="18.75" customHeight="1">
      <c r="A47"/>
      <c r="B47" s="108"/>
      <c r="C47" s="1232">
        <f>C41</f>
        <v>0</v>
      </c>
      <c r="D47" s="1232">
        <f>D41</f>
        <v>0</v>
      </c>
      <c r="E47" s="1232">
        <f>E41</f>
        <v>0</v>
      </c>
      <c r="F47" s="1612"/>
      <c r="G47" s="1613"/>
      <c r="H47" s="253"/>
      <c r="I47" s="1614"/>
      <c r="J47" s="1615"/>
      <c r="K47" s="1615"/>
      <c r="L47" s="1780"/>
      <c r="M47"/>
      <c r="N47"/>
      <c r="O47"/>
      <c r="P47" s="1733" t="s">
        <v>12</v>
      </c>
      <c r="Q47" s="1731"/>
      <c r="R47" s="1732"/>
      <c r="S47" s="1732"/>
      <c r="T47" s="1732" t="s">
        <v>1534</v>
      </c>
      <c r="U47" s="1732"/>
      <c r="V47" s="1732"/>
      <c r="W47" s="1732"/>
      <c r="X47" s="1732"/>
      <c r="Y47" s="1749" t="s">
        <v>1799</v>
      </c>
      <c r="Z47" s="91"/>
      <c r="AA47" s="1744" t="s">
        <v>646</v>
      </c>
      <c r="AB47" s="1742" t="s">
        <v>1797</v>
      </c>
      <c r="AC47" s="1743"/>
      <c r="AD47" s="1743" t="s">
        <v>1</v>
      </c>
      <c r="AE47"/>
      <c r="AF47"/>
      <c r="AG47"/>
      <c r="AH47"/>
      <c r="AI47"/>
      <c r="AJ47"/>
      <c r="AK47"/>
      <c r="AL47"/>
      <c r="AM47"/>
      <c r="AN47"/>
      <c r="AO47"/>
      <c r="AP47"/>
      <c r="AQ47"/>
      <c r="AR47"/>
      <c r="AS47"/>
      <c r="AT47"/>
      <c r="AV47" s="53" t="str">
        <f t="shared" si="17"/>
        <v>A</v>
      </c>
      <c r="AW47" s="1327" t="str">
        <f>IF(AND(AZ47&lt;&gt;"", LEN(TRIM(AZ47))&gt;0), MAX(AW20:AW46)+1, "")</f>
        <v/>
      </c>
      <c r="AX47" s="1327" t="str" cm="1">
        <f t="array" ref="AX47">IFERROR(INDEX(AZ21:AZ290, MATCH(ROW()-MIN(ROW(AZ21:AZ290))+1, AW21:AW290, 0)), "")</f>
        <v xml:space="preserve">terre de pâtes ou de riz </v>
      </c>
      <c r="AY47" s="1336" t="str">
        <f>IFERROR(SUBSTITUTE(SUBSTITUTE(SUBSTITUTE(SUBSTITUTE(SUBSTITUTE(SUBSTITUTE(AY46,",",";"),".",";"),";",";"),"-",";"),":",";"),"?",";"),AY46)</f>
        <v/>
      </c>
      <c r="AZ47" s="1329" t="str">
        <f>IFERROR(IF(LEN(AY50)&gt;LEN(AZ45)+LEN(AZ46),LEFT(RIGHT(AY50,LEN(AY50)-LEN(AZ45)-LEN(AZ46)),FIND("¤",SUBSTITUTE(LEFT(RIGHT(AY50,LEN(AY50)-LEN(AZ45)-LEN(AZ46)),AZ19+1)," ","¤",LEN(LEFT(RIGHT(AY50,LEN(AY50)-LEN(AZ45)-LEN(AZ46)),AZ19+1))-LEN(SUBSTITUTE(LEFT(RIGHT(AY50,LEN(AY50)-LEN(AZ45)-LEN(AZ46)),AZ19+1)," ",""))))),""),"")</f>
        <v/>
      </c>
      <c r="BA47" s="1279" t="s">
        <v>1</v>
      </c>
      <c r="BB47" s="1330"/>
      <c r="BC47" s="1308" t="s">
        <v>1</v>
      </c>
      <c r="BD47" s="1331" t="str">
        <f t="shared" si="9"/>
        <v>terre de pâtes ou de riz</v>
      </c>
      <c r="BE47" s="1332" t="str">
        <f>IF(LEN(SUBSTITUTE(AX47, BE17, "")) &lt; LEN(AX47), SUBSTITUTE(AX47, BE17, ""), AX47)</f>
        <v xml:space="preserve">terre de pâtes ou de riz </v>
      </c>
      <c r="BF47" s="1332" t="str">
        <f>IF(LEN(SUBSTITUTE(BE47, BF17, "")) &lt; LEN(BE47), SUBSTITUTE(BE47, BF17, ""), BE47)</f>
        <v xml:space="preserve">terre de pâtes ou de riz </v>
      </c>
      <c r="BG47" s="1332" t="str">
        <f>IF(LEN(SUBSTITUTE(BF47, BG17, "")) &lt; LEN(BF47), SUBSTITUTE(BF47, BG17, ""), BF47)</f>
        <v xml:space="preserve">terre de pâtes ou de riz </v>
      </c>
      <c r="BH47" s="1332" t="str">
        <f>IF(LEN(SUBSTITUTE(BG47, BH17, "")) &lt; LEN(BG47), SUBSTITUTE(BG47, BH17, ""), BG47)</f>
        <v xml:space="preserve">terre de pâtes ou de riz </v>
      </c>
      <c r="BI47" s="1332" t="s">
        <v>1</v>
      </c>
      <c r="BJ47" s="1333"/>
      <c r="BK47" s="1334"/>
      <c r="BL47" s="52"/>
      <c r="BM47" s="51"/>
      <c r="BN47" s="1335" t="str">
        <f t="shared" si="10"/>
        <v>terre de pâtes ou de riz</v>
      </c>
      <c r="BO47" s="50" t="str">
        <f t="shared" si="11"/>
        <v>terre de pâtes ou de riz</v>
      </c>
      <c r="BP47" s="49" t="str">
        <f t="shared" si="12"/>
        <v>terre de pâtes ou de riz</v>
      </c>
      <c r="BQ47" s="47">
        <f>IF(ISBLANK(#REF!),"",LEN(BD47)-LEN(SUBSTITUTE(BD47," ",""))+1)</f>
        <v>6</v>
      </c>
      <c r="BR47" s="48">
        <f t="shared" si="13"/>
        <v>19</v>
      </c>
      <c r="BS47" s="47">
        <f t="shared" si="14"/>
        <v>5</v>
      </c>
      <c r="BT47" s="47">
        <f t="shared" si="15"/>
        <v>24</v>
      </c>
      <c r="BU47" s="185"/>
      <c r="BV47" s="2"/>
      <c r="BW47" s="266" t="s">
        <v>256</v>
      </c>
      <c r="BX47" s="265"/>
      <c r="BY47" s="174"/>
      <c r="BZ47" s="153"/>
      <c r="CA47" s="2"/>
      <c r="CB47" s="455"/>
      <c r="CC47" s="447" t="s">
        <v>414</v>
      </c>
      <c r="CD47" s="448"/>
      <c r="CE47" s="449">
        <v>1</v>
      </c>
      <c r="CF47" s="456" t="s">
        <v>95</v>
      </c>
      <c r="CG47" s="457" t="s">
        <v>415</v>
      </c>
      <c r="CH47" s="93"/>
      <c r="CJ47" s="1253"/>
      <c r="CK47" s="341" t="s">
        <v>1556</v>
      </c>
      <c r="CL47" s="1254"/>
      <c r="CM47" s="1254"/>
      <c r="CN47" s="1254"/>
      <c r="CO47" s="1254"/>
      <c r="CP47" s="1255"/>
      <c r="CQ47" s="8" t="s">
        <v>1</v>
      </c>
      <c r="CR47" s="6">
        <v>1</v>
      </c>
    </row>
    <row r="48" spans="1:96" s="1" customFormat="1" ht="18.75" customHeight="1" thickBot="1">
      <c r="A48"/>
      <c r="B48" s="108"/>
      <c r="C48" s="1232">
        <f>C41</f>
        <v>0</v>
      </c>
      <c r="D48" s="1232">
        <f>D41</f>
        <v>0</v>
      </c>
      <c r="E48" s="1232">
        <f>E41</f>
        <v>0</v>
      </c>
      <c r="F48" s="1612"/>
      <c r="G48" s="1613"/>
      <c r="H48" s="253"/>
      <c r="I48" s="1614"/>
      <c r="J48" s="1615"/>
      <c r="K48" s="1615"/>
      <c r="L48" s="1780"/>
      <c r="M48"/>
      <c r="N48"/>
      <c r="O48"/>
      <c r="AE48"/>
      <c r="AF48"/>
      <c r="AG48"/>
      <c r="AH48"/>
      <c r="AI48"/>
      <c r="AJ48"/>
      <c r="AK48"/>
      <c r="AL48"/>
      <c r="AM48"/>
      <c r="AN48"/>
      <c r="AO48"/>
      <c r="AP48"/>
      <c r="AQ48"/>
      <c r="AR48"/>
      <c r="AS48"/>
      <c r="AT48"/>
      <c r="AV48" s="53" t="str">
        <f>IF(OR(LEN(BE48)&gt;1),"A", "►")</f>
        <v>►</v>
      </c>
      <c r="AW48" s="1327" t="str">
        <f>IF(AND(AZ48&lt;&gt;"", LEN(TRIM(AZ48))&gt;0), MAX(AW20:AW47)+1, "")</f>
        <v/>
      </c>
      <c r="AX48" s="1327" t="str" cm="1">
        <f t="array" ref="AX48">IFERROR(INDEX(AZ21:AZ290, MATCH(ROW()-MIN(ROW(AZ21:AZ290))+1, AW21:AW290, 0)), "")</f>
        <v/>
      </c>
      <c r="AY48" s="1336" t="str">
        <f>IFERROR(SUBSTITUTE(AY47,"."," "),AY47)</f>
        <v/>
      </c>
      <c r="AZ48" s="1329" t="str">
        <f>IFERROR(LEFT(RIGHT(AY50,LEN(AY50)-LEN(AZ45)-LEN(AZ46)-LEN(AZ47)),FIND("¤",SUBSTITUTE(LEFT(RIGHT(AY50,LEN(AY50)-LEN(AZ45)-LEN(AZ46)-LEN(AZ47)),AZ19+1)," ","¤",LEN(LEFT(RIGHT(AY50,LEN(AY50)-LEN(AZ45)-LEN(AZ46)-LEN(AZ47)),AZ19+1))-LEN(SUBSTITUTE(LEFT(RIGHT(AY50,LEN(AY50)-LEN(AZ45)-LEN(AZ46)-LEN(AZ47)),AZ19+1)," ",""))))),"")</f>
        <v/>
      </c>
      <c r="BA48" s="1279" t="s">
        <v>1</v>
      </c>
      <c r="BB48" s="1330"/>
      <c r="BC48" s="1308" t="s">
        <v>1</v>
      </c>
      <c r="BD48" s="1331" t="str">
        <f t="shared" si="9"/>
        <v/>
      </c>
      <c r="BE48" s="1332" t="str">
        <f>IF(LEN(SUBSTITUTE(AX48, BE17, "")) &lt; LEN(AX48), SUBSTITUTE(AX48, BE17, ""), AX48)</f>
        <v/>
      </c>
      <c r="BF48" s="1332" t="str">
        <f>IF(LEN(SUBSTITUTE(BE48, BF17, "")) &lt; LEN(BE48), SUBSTITUTE(BE48, BF17, ""), BE48)</f>
        <v/>
      </c>
      <c r="BG48" s="1332" t="str">
        <f>IF(LEN(SUBSTITUTE(BF48, BG17, "")) &lt; LEN(BF48), SUBSTITUTE(BF48, BG17, ""), BF48)</f>
        <v/>
      </c>
      <c r="BH48" s="1332" t="str">
        <f>IF(LEN(SUBSTITUTE(BG48, BH17, "")) &lt; LEN(BG48), SUBSTITUTE(BG48, BH17, ""), BG48)</f>
        <v/>
      </c>
      <c r="BI48" s="1332" t="s">
        <v>1</v>
      </c>
      <c r="BJ48" s="1333"/>
      <c r="BK48" s="1334"/>
      <c r="BL48" s="52"/>
      <c r="BM48" s="51"/>
      <c r="BN48" s="1335" t="str">
        <f t="shared" si="10"/>
        <v/>
      </c>
      <c r="BO48" s="50" t="str">
        <f t="shared" si="11"/>
        <v/>
      </c>
      <c r="BP48" s="49" t="str">
        <f t="shared" si="12"/>
        <v/>
      </c>
      <c r="BQ48" s="47">
        <f>IF(ISBLANK(#REF!),"",LEN(BD48)-LEN(SUBSTITUTE(BD48," ",""))+1)</f>
        <v>1</v>
      </c>
      <c r="BR48" s="48">
        <f t="shared" si="13"/>
        <v>0</v>
      </c>
      <c r="BS48" s="47">
        <f t="shared" si="14"/>
        <v>0</v>
      </c>
      <c r="BT48" s="47">
        <f t="shared" si="15"/>
        <v>0</v>
      </c>
      <c r="BU48" s="185"/>
      <c r="BV48" s="2"/>
      <c r="BW48" s="18" t="s">
        <v>255</v>
      </c>
      <c r="BX48" s="264"/>
      <c r="BY48" s="154"/>
      <c r="BZ48" s="153"/>
      <c r="CA48" s="2"/>
      <c r="CB48" s="455"/>
      <c r="CC48" s="447"/>
      <c r="CD48" s="448"/>
      <c r="CE48" s="449">
        <v>3</v>
      </c>
      <c r="CF48" s="459" t="s">
        <v>102</v>
      </c>
      <c r="CG48" s="457" t="s">
        <v>308</v>
      </c>
      <c r="CH48" s="93"/>
      <c r="CJ48" s="1253" t="s">
        <v>192</v>
      </c>
      <c r="CK48" s="341" t="s">
        <v>1525</v>
      </c>
      <c r="CL48" s="59"/>
      <c r="CM48" s="59"/>
      <c r="CN48" s="59"/>
      <c r="CO48" s="59"/>
      <c r="CP48" s="93"/>
      <c r="CQ48" s="8" t="s">
        <v>1</v>
      </c>
      <c r="CR48" s="6">
        <v>1</v>
      </c>
    </row>
    <row r="49" spans="1:96" s="1" customFormat="1" ht="33" customHeight="1">
      <c r="A49"/>
      <c r="B49" s="108"/>
      <c r="C49" s="1232">
        <f>C41</f>
        <v>0</v>
      </c>
      <c r="D49" s="1232">
        <f>D41</f>
        <v>0</v>
      </c>
      <c r="E49" s="1232">
        <f>E41</f>
        <v>0</v>
      </c>
      <c r="F49" s="1612"/>
      <c r="G49" s="1613"/>
      <c r="H49" s="253"/>
      <c r="I49" s="1614"/>
      <c r="J49" s="1615"/>
      <c r="K49" s="1615"/>
      <c r="L49" s="1780"/>
      <c r="M49"/>
      <c r="N49"/>
      <c r="O49"/>
      <c r="P49" s="203" t="s">
        <v>11</v>
      </c>
      <c r="Q49" s="2280" t="str">
        <f>Q55</f>
        <v xml:space="preserve">? patisserie ? ? ? 10 personnes </v>
      </c>
      <c r="R49" s="2281">
        <f>R55</f>
        <v>10</v>
      </c>
      <c r="S49" s="2281" t="str">
        <f>S55</f>
        <v>personnes</v>
      </c>
      <c r="T49" s="205" t="s">
        <v>214</v>
      </c>
      <c r="U49" s="2098" t="s">
        <v>209</v>
      </c>
      <c r="V49" s="2098"/>
      <c r="W49" s="2241" t="s">
        <v>1791</v>
      </c>
      <c r="X49" s="2241"/>
      <c r="Y49" s="2241"/>
      <c r="Z49" s="2241"/>
      <c r="AA49" s="2144" t="s">
        <v>209</v>
      </c>
      <c r="AB49" s="2144"/>
      <c r="AC49" s="2290" t="s">
        <v>210</v>
      </c>
      <c r="AD49" s="2291" t="str">
        <f>LEFT(W49,1)</f>
        <v>N</v>
      </c>
      <c r="AE49"/>
      <c r="AF49"/>
      <c r="AG49"/>
      <c r="AH49" s="91"/>
      <c r="AI49" s="91"/>
      <c r="AJ49" s="91"/>
      <c r="AK49" s="91"/>
      <c r="AL49" s="91"/>
      <c r="AM49" s="91"/>
      <c r="AN49" s="91"/>
      <c r="AO49" s="91"/>
      <c r="AP49" s="91"/>
      <c r="AQ49"/>
      <c r="AR49"/>
      <c r="AS49"/>
      <c r="AT49"/>
      <c r="AV49" s="53" t="str">
        <f t="shared" ref="AV49:AV65" si="25">IF(OR(LEN(BE49)&gt;1),"A", "►")</f>
        <v>►</v>
      </c>
      <c r="AW49" s="1327" t="str">
        <f>IF(AND(AZ49&lt;&gt;"", LEN(TRIM(AZ49))&gt;0), MAX(AW20:AW48)+1, "")</f>
        <v/>
      </c>
      <c r="AX49" s="1327" t="str" cm="1">
        <f t="array" ref="AX49">IFERROR(INDEX(AZ21:AZ290, MATCH(ROW()-MIN(ROW(AZ21:AZ290))+1, AW21:AW290, 0)), "")</f>
        <v/>
      </c>
      <c r="AY49" s="1337" t="str">
        <f>SUBSTITUTE(SUBSTITUTE(AY48,";"," "),","," ")</f>
        <v/>
      </c>
      <c r="AZ49" s="1329" t="str">
        <f>IFERROR(LEFT(RIGHT(AY50,LEN(AY50)-LEN(AZ45)-LEN(AZ46)-LEN(AZ47)-LEN(AZ48)),FIND("¤",SUBSTITUTE(LEFT(RIGHT(AY50,LEN(AY50)-LEN(AZ45)-LEN(AZ46)-LEN(AZ47)-LEN(AZ48)),AZ19+1)," ","¤",LEN(LEFT(RIGHT(AY50,LEN(AY50)-LEN(AZ45)-LEN(AZ46)-LEN(AZ47)-LEN(AZ48)),AZ19+1))-LEN(SUBSTITUTE(LEFT(RIGHT(AY50,LEN(AY50)-LEN(AZ45)-LEN(AZ46)-LEN(AZ47)-LEN(AZ48)),AZ19+1)," ",""))))),"")</f>
        <v/>
      </c>
      <c r="BA49" s="1279" t="s">
        <v>1</v>
      </c>
      <c r="BB49" s="1330"/>
      <c r="BC49" s="1308" t="s">
        <v>1</v>
      </c>
      <c r="BD49" s="1331" t="str">
        <f t="shared" si="9"/>
        <v/>
      </c>
      <c r="BE49" s="1332" t="str">
        <f>IF(LEN(SUBSTITUTE(AX49, BE17, "")) &lt; LEN(AX49), SUBSTITUTE(AX49, BE17, ""), AX49)</f>
        <v/>
      </c>
      <c r="BF49" s="1332" t="str">
        <f>IF(LEN(SUBSTITUTE(BE49, BF17, "")) &lt; LEN(BE49), SUBSTITUTE(BE49, BF17, ""), BE49)</f>
        <v/>
      </c>
      <c r="BG49" s="1332" t="str">
        <f>IF(LEN(SUBSTITUTE(BF49, BG17, "")) &lt; LEN(BF49), SUBSTITUTE(BF49, BG17, ""), BF49)</f>
        <v/>
      </c>
      <c r="BH49" s="1332" t="str">
        <f>IF(LEN(SUBSTITUTE(BG49, BH17, "")) &lt; LEN(BG49), SUBSTITUTE(BG49, BH17, ""), BG49)</f>
        <v/>
      </c>
      <c r="BI49" s="1332" t="s">
        <v>1</v>
      </c>
      <c r="BJ49" s="1333"/>
      <c r="BK49" s="1334"/>
      <c r="BL49" s="52"/>
      <c r="BM49" s="51"/>
      <c r="BN49" s="1335" t="str">
        <f t="shared" si="10"/>
        <v/>
      </c>
      <c r="BO49" s="50" t="str">
        <f t="shared" si="11"/>
        <v/>
      </c>
      <c r="BP49" s="49" t="str">
        <f t="shared" si="12"/>
        <v/>
      </c>
      <c r="BQ49" s="47">
        <f>IF(ISBLANK(#REF!),"",LEN(BD49)-LEN(SUBSTITUTE(BD49," ",""))+1)</f>
        <v>1</v>
      </c>
      <c r="BR49" s="48">
        <f t="shared" si="13"/>
        <v>0</v>
      </c>
      <c r="BS49" s="47">
        <f t="shared" si="14"/>
        <v>0</v>
      </c>
      <c r="BT49" s="47">
        <f t="shared" si="15"/>
        <v>0</v>
      </c>
      <c r="BU49" s="185"/>
      <c r="BV49" s="2"/>
      <c r="BW49" s="244" t="s">
        <v>254</v>
      </c>
      <c r="BX49" s="263"/>
      <c r="BY49" s="154"/>
      <c r="BZ49" s="153"/>
      <c r="CA49" s="2"/>
      <c r="CB49" s="455">
        <v>0.25</v>
      </c>
      <c r="CC49" s="447" t="s">
        <v>418</v>
      </c>
      <c r="CD49" s="448"/>
      <c r="CE49" s="449"/>
      <c r="CF49" s="461"/>
      <c r="CG49" s="457" t="s">
        <v>419</v>
      </c>
      <c r="CH49" s="93"/>
      <c r="CI49" s="15" t="s">
        <v>1</v>
      </c>
      <c r="CJ49" s="1256" t="s">
        <v>191</v>
      </c>
      <c r="CK49" s="341" t="s">
        <v>1529</v>
      </c>
      <c r="CL49" s="1257"/>
      <c r="CM49" s="1257"/>
      <c r="CN49" s="1257"/>
      <c r="CO49" s="1257"/>
      <c r="CP49" s="1258"/>
      <c r="CQ49" s="8" t="s">
        <v>1</v>
      </c>
      <c r="CR49" s="6">
        <v>1</v>
      </c>
    </row>
    <row r="50" spans="1:96" s="1" customFormat="1" ht="18.75" customHeight="1">
      <c r="A50"/>
      <c r="B50" s="108"/>
      <c r="C50" s="1232">
        <f>C41</f>
        <v>0</v>
      </c>
      <c r="D50" s="1232">
        <f>D41</f>
        <v>0</v>
      </c>
      <c r="E50" s="1232">
        <f>E41</f>
        <v>0</v>
      </c>
      <c r="F50" s="1612"/>
      <c r="G50" s="1613"/>
      <c r="H50" s="253"/>
      <c r="I50" s="1614"/>
      <c r="J50" s="1615"/>
      <c r="K50" s="1615"/>
      <c r="L50" s="1780"/>
      <c r="M50"/>
      <c r="N50"/>
      <c r="O50"/>
      <c r="P50" s="2242" t="s">
        <v>11</v>
      </c>
      <c r="Q50" s="2282" t="str">
        <f>Q55</f>
        <v xml:space="preserve">? patisserie ? ? ? 10 personnes </v>
      </c>
      <c r="R50" s="2282">
        <f>R55</f>
        <v>10</v>
      </c>
      <c r="S50" s="2282" t="str">
        <f>S55</f>
        <v>personnes</v>
      </c>
      <c r="T50" s="2283"/>
      <c r="U50" s="2284" t="s">
        <v>1848</v>
      </c>
      <c r="V50" s="2285"/>
      <c r="W50" s="2285"/>
      <c r="X50" s="2286" t="s">
        <v>212</v>
      </c>
      <c r="Y50" s="201" t="s">
        <v>211</v>
      </c>
      <c r="Z50" s="1419"/>
      <c r="AA50" s="324" t="s">
        <v>340</v>
      </c>
      <c r="AB50" s="323">
        <f>IF(OR(ISBLANK(AC51), ISBLANK(AC52)), 0, AC51/AC52)</f>
        <v>12</v>
      </c>
      <c r="AC50" s="322">
        <f>AA76/AC51</f>
        <v>0</v>
      </c>
      <c r="AD50" s="321" t="s">
        <v>339</v>
      </c>
      <c r="AE50"/>
      <c r="AF50"/>
      <c r="AG50"/>
      <c r="AH50" s="91"/>
      <c r="AI50" s="91"/>
      <c r="AJ50" s="1252" t="s">
        <v>1600</v>
      </c>
      <c r="AK50" s="1252"/>
      <c r="AL50" s="59"/>
      <c r="AM50" s="59"/>
      <c r="AN50" s="59"/>
      <c r="AO50" s="1252" t="s">
        <v>1602</v>
      </c>
      <c r="AP50" s="59"/>
      <c r="AQ50"/>
      <c r="AR50"/>
      <c r="AS50"/>
      <c r="AT50"/>
      <c r="AV50" s="53" t="str">
        <f t="shared" si="25"/>
        <v>►</v>
      </c>
      <c r="AW50" s="1327" t="str">
        <f>IF(AND(AZ50&lt;&gt;"", LEN(TRIM(AZ50))&gt;0), MAX(AW20:AW49)+1, "")</f>
        <v/>
      </c>
      <c r="AX50" s="1327" t="str" cm="1">
        <f t="array" ref="AX50">IFERROR(INDEX(AZ21:AZ290, MATCH(ROW()-MIN(ROW(AZ21:AZ290))+1, AW21:AW290, 0)), "")</f>
        <v/>
      </c>
      <c r="AY50" s="1338" t="str">
        <f>IFERROR(SUBSTITUTE(SUBSTITUTE(SUBSTITUTE(AY49,"  "," "),"  "," "),"  "," "),AY49)</f>
        <v/>
      </c>
      <c r="AZ50" s="1329" t="str">
        <f>IF(LEN(AY50) &gt; LEN(AZ45) + LEN(AZ46) + LEN(AZ47)+ LEN(AZ48) + LEN(AZ49), RIGHT(AY50, LEN(AY50) - LEN(AZ45) - LEN(AZ46) - LEN(AZ47) - LEN(AZ48) - LEN(AZ49)), "")</f>
        <v/>
      </c>
      <c r="BA50" s="1279" t="s">
        <v>1</v>
      </c>
      <c r="BB50" s="1330"/>
      <c r="BC50" s="1308" t="s">
        <v>1</v>
      </c>
      <c r="BD50" s="1331" t="str">
        <f t="shared" si="9"/>
        <v/>
      </c>
      <c r="BE50" s="1332" t="str">
        <f>IF(LEN(SUBSTITUTE(AX50, BE17, "")) &lt; LEN(AX50), SUBSTITUTE(AX50, BE17, ""), AX50)</f>
        <v/>
      </c>
      <c r="BF50" s="1332" t="str">
        <f>IF(LEN(SUBSTITUTE(BE50, BF17, "")) &lt; LEN(BE50), SUBSTITUTE(BE50, BF17, ""), BE50)</f>
        <v/>
      </c>
      <c r="BG50" s="1332" t="str">
        <f>IF(LEN(SUBSTITUTE(BF50, BG17, "")) &lt; LEN(BF50), SUBSTITUTE(BF50, BG17, ""), BF50)</f>
        <v/>
      </c>
      <c r="BH50" s="1332" t="str">
        <f>IF(LEN(SUBSTITUTE(BG50, BH17, "")) &lt; LEN(BG50), SUBSTITUTE(BG50, BH17, ""), BG50)</f>
        <v/>
      </c>
      <c r="BI50" s="1332" t="s">
        <v>1</v>
      </c>
      <c r="BJ50" s="1333"/>
      <c r="BK50" s="1334"/>
      <c r="BL50" s="52"/>
      <c r="BM50" s="51"/>
      <c r="BN50" s="1335" t="str">
        <f t="shared" si="10"/>
        <v/>
      </c>
      <c r="BO50" s="50" t="str">
        <f t="shared" si="11"/>
        <v/>
      </c>
      <c r="BP50" s="49" t="str">
        <f t="shared" si="12"/>
        <v/>
      </c>
      <c r="BQ50" s="47">
        <f>IF(ISBLANK(#REF!),"",LEN(BD50)-LEN(SUBSTITUTE(BD50," ",""))+1)</f>
        <v>1</v>
      </c>
      <c r="BR50" s="48">
        <f t="shared" si="13"/>
        <v>0</v>
      </c>
      <c r="BS50" s="47">
        <f t="shared" si="14"/>
        <v>0</v>
      </c>
      <c r="BT50" s="47">
        <f t="shared" si="15"/>
        <v>0</v>
      </c>
      <c r="BU50" s="185"/>
      <c r="BV50" s="2"/>
      <c r="BW50" s="244" t="s">
        <v>250</v>
      </c>
      <c r="BX50" s="263"/>
      <c r="BY50" s="154"/>
      <c r="BZ50" s="153"/>
      <c r="CA50" s="2"/>
      <c r="CB50" s="455">
        <v>0.5</v>
      </c>
      <c r="CC50" s="447" t="s">
        <v>414</v>
      </c>
      <c r="CD50" s="448"/>
      <c r="CE50" s="449"/>
      <c r="CF50" s="461"/>
      <c r="CG50" s="457" t="s">
        <v>415</v>
      </c>
      <c r="CH50" s="93"/>
      <c r="CJ50" s="1259" t="s">
        <v>190</v>
      </c>
      <c r="CK50" s="341" t="s">
        <v>1531</v>
      </c>
      <c r="CL50" s="59"/>
      <c r="CM50" s="59"/>
      <c r="CN50" s="59"/>
      <c r="CO50" s="59"/>
      <c r="CP50" s="93"/>
      <c r="CQ50" s="8" t="s">
        <v>1</v>
      </c>
      <c r="CR50" s="6">
        <v>1</v>
      </c>
    </row>
    <row r="51" spans="1:96" s="1" customFormat="1" ht="18.75" customHeight="1">
      <c r="A51"/>
      <c r="B51" s="108"/>
      <c r="C51" s="1232">
        <f>C41</f>
        <v>0</v>
      </c>
      <c r="D51" s="1232">
        <f>D41</f>
        <v>0</v>
      </c>
      <c r="E51" s="1232">
        <f>E41</f>
        <v>0</v>
      </c>
      <c r="F51" s="1612"/>
      <c r="G51" s="1613"/>
      <c r="H51" s="253"/>
      <c r="I51" s="1614"/>
      <c r="J51" s="1615"/>
      <c r="K51" s="1615"/>
      <c r="L51" s="1780"/>
      <c r="M51"/>
      <c r="N51"/>
      <c r="O51"/>
      <c r="P51" s="2242" t="s">
        <v>11</v>
      </c>
      <c r="Q51" s="1232" t="str">
        <f>Q55</f>
        <v xml:space="preserve">? patisserie ? ? ? 10 personnes </v>
      </c>
      <c r="R51" s="1232">
        <f>R55</f>
        <v>10</v>
      </c>
      <c r="S51" s="1232" t="str">
        <f>S55</f>
        <v>personnes</v>
      </c>
      <c r="T51" s="1697"/>
      <c r="U51" s="1698"/>
      <c r="V51" s="1698"/>
      <c r="W51" s="1698"/>
      <c r="X51" s="199" t="s">
        <v>205</v>
      </c>
      <c r="Y51" s="2139" t="str">
        <f>T53</f>
        <v xml:space="preserve">? patisserie ? ? ? 10 personnes </v>
      </c>
      <c r="Z51" s="2140"/>
      <c r="AA51" s="91"/>
      <c r="AB51" s="320" t="s">
        <v>334</v>
      </c>
      <c r="AC51" s="319">
        <v>120</v>
      </c>
      <c r="AD51" s="318" t="str">
        <f>AD52</f>
        <v>couverts</v>
      </c>
      <c r="AE51"/>
      <c r="AF51"/>
      <c r="AG51"/>
      <c r="AH51" s="91"/>
      <c r="AI51" s="91"/>
      <c r="AJ51" s="1252"/>
      <c r="AK51" s="1252" t="s">
        <v>1601</v>
      </c>
      <c r="AL51" s="59"/>
      <c r="AM51" s="59"/>
      <c r="AN51" s="59"/>
      <c r="AO51" s="1252" t="s">
        <v>1604</v>
      </c>
      <c r="AP51" s="59"/>
      <c r="AQ51"/>
      <c r="AR51"/>
      <c r="AS51"/>
      <c r="AT51"/>
      <c r="AV51" s="53" t="str">
        <f t="shared" si="25"/>
        <v>►</v>
      </c>
      <c r="AW51" s="1327">
        <f>IF(AND(AZ51&lt;&gt;"", LEN(TRIM(AZ51))&gt;0), MAX(AW20:AW50)+1, "")</f>
        <v>4</v>
      </c>
      <c r="AX51" s="1327" t="str" cm="1">
        <f t="array" ref="AX51">IFERROR(INDEX(AZ21:AZ290, MATCH(ROW()-MIN(ROW(AZ21:AZ290))+1, AW21:AW290, 0)), "")</f>
        <v/>
      </c>
      <c r="AY51" s="1328" t="str">
        <f>(SUBSTITUTE(SUBSTITUTE(BB26,CHAR(13)&amp;CHAR(10)," "),CHAR(10)," "))</f>
        <v>1. Coupez la viande en cubes d’environ 4 cm et mettez-la dans un grand saladier. Ajoutez-y les oignons coupés en rondelles, les carottes coupées en rondelles, les lardons, l’ail émincé et le bouquet garni. Versez le vin rouge sur le tout et laissez mariner au frais pendant 24 heures.</v>
      </c>
      <c r="AZ51" s="1339" t="str">
        <f>IF(LEN(AY56)&lt;AZ19,AY51,LEFT(AY56,FIND("¤",SUBSTITUTE(LEFT(AY56,AZ19+1)," ","¤",LEN(LEFT(AY56,AZ19+1))-LEN(SUBSTITUTE(LEFT(AY56,AZ19+1)," ",""))))))</f>
        <v xml:space="preserve">1 Coupez la viande en cubes d’environ 4 cm et mettez la dans un </v>
      </c>
      <c r="BA51" s="1279" t="s">
        <v>1</v>
      </c>
      <c r="BB51" s="1330"/>
      <c r="BC51" s="1308" t="s">
        <v>1</v>
      </c>
      <c r="BD51" s="1331" t="str">
        <f t="shared" si="9"/>
        <v/>
      </c>
      <c r="BE51" s="1332" t="str">
        <f>IF(LEN(SUBSTITUTE(AX51, BE17, "")) &lt; LEN(AX51), SUBSTITUTE(AX51, BE17, ""), AX51)</f>
        <v/>
      </c>
      <c r="BF51" s="1332" t="str">
        <f>IF(LEN(SUBSTITUTE(BE51, BF17, "")) &lt; LEN(BE51), SUBSTITUTE(BE51, BF17, ""), BE51)</f>
        <v/>
      </c>
      <c r="BG51" s="1332" t="str">
        <f>IF(LEN(SUBSTITUTE(BF51, BG17, "")) &lt; LEN(BF51), SUBSTITUTE(BF51, BG17, ""), BF51)</f>
        <v/>
      </c>
      <c r="BH51" s="1332" t="str">
        <f>IF(LEN(SUBSTITUTE(BG51, BH17, "")) &lt; LEN(BG51), SUBSTITUTE(BG51, BH17, ""), BG51)</f>
        <v/>
      </c>
      <c r="BI51" s="1332" t="s">
        <v>1</v>
      </c>
      <c r="BJ51" s="1333"/>
      <c r="BK51" s="1334"/>
      <c r="BL51" s="52"/>
      <c r="BM51" s="51"/>
      <c r="BN51" s="1335" t="str">
        <f t="shared" si="10"/>
        <v/>
      </c>
      <c r="BO51" s="50" t="str">
        <f t="shared" si="11"/>
        <v/>
      </c>
      <c r="BP51" s="49" t="str">
        <f t="shared" si="12"/>
        <v/>
      </c>
      <c r="BQ51" s="47">
        <f>IF(ISBLANK(#REF!),"",LEN(BD51)-LEN(SUBSTITUTE(BD51," ",""))+1)</f>
        <v>1</v>
      </c>
      <c r="BR51" s="48">
        <f t="shared" si="13"/>
        <v>0</v>
      </c>
      <c r="BS51" s="47">
        <f t="shared" si="14"/>
        <v>0</v>
      </c>
      <c r="BT51" s="47">
        <f t="shared" si="15"/>
        <v>0</v>
      </c>
      <c r="BU51" s="185"/>
      <c r="BV51" s="2"/>
      <c r="BW51" s="244" t="s">
        <v>249</v>
      </c>
      <c r="BX51" s="263"/>
      <c r="BY51" s="154"/>
      <c r="BZ51" s="153"/>
      <c r="CA51" s="2"/>
      <c r="CB51" s="455">
        <v>0.75</v>
      </c>
      <c r="CC51" s="447" t="s">
        <v>420</v>
      </c>
      <c r="CD51" s="448"/>
      <c r="CE51" s="449"/>
      <c r="CF51" s="461"/>
      <c r="CG51" s="457" t="s">
        <v>421</v>
      </c>
      <c r="CH51" s="93"/>
      <c r="CJ51" s="1260" t="s">
        <v>189</v>
      </c>
      <c r="CK51" s="341" t="s">
        <v>1532</v>
      </c>
      <c r="CL51" s="1261"/>
      <c r="CM51" s="1261"/>
      <c r="CN51" s="1261"/>
      <c r="CO51" s="1261"/>
      <c r="CP51" s="1262"/>
      <c r="CQ51" s="8"/>
      <c r="CR51" s="6">
        <v>1</v>
      </c>
    </row>
    <row r="52" spans="1:96" s="1" customFormat="1" ht="18.75" customHeight="1">
      <c r="A52"/>
      <c r="B52" s="108"/>
      <c r="C52" s="1232">
        <f>C41</f>
        <v>0</v>
      </c>
      <c r="D52" s="1232">
        <f>D41</f>
        <v>0</v>
      </c>
      <c r="E52" s="1232">
        <f>E41</f>
        <v>0</v>
      </c>
      <c r="F52" s="1612"/>
      <c r="G52" s="1613"/>
      <c r="H52" s="253"/>
      <c r="I52" s="1614"/>
      <c r="J52" s="1615"/>
      <c r="K52" s="1615"/>
      <c r="L52" s="1780"/>
      <c r="M52"/>
      <c r="N52"/>
      <c r="O52"/>
      <c r="P52" s="2242" t="s">
        <v>11</v>
      </c>
      <c r="Q52" s="1232" t="str">
        <f>Q55</f>
        <v xml:space="preserve">? patisserie ? ? ? 10 personnes </v>
      </c>
      <c r="R52" s="1232">
        <f>R55</f>
        <v>10</v>
      </c>
      <c r="S52" s="1232" t="str">
        <f>S55</f>
        <v>personnes</v>
      </c>
      <c r="T52" s="195">
        <v>10</v>
      </c>
      <c r="U52" s="194" t="s">
        <v>1537</v>
      </c>
      <c r="V52" s="193" t="s">
        <v>193</v>
      </c>
      <c r="W52" s="193"/>
      <c r="X52" s="197"/>
      <c r="Y52" s="2139"/>
      <c r="Z52" s="2140"/>
      <c r="AA52" s="91"/>
      <c r="AB52" s="317" t="s">
        <v>333</v>
      </c>
      <c r="AC52" s="316">
        <v>10</v>
      </c>
      <c r="AD52" s="315" t="s">
        <v>198</v>
      </c>
      <c r="AE52"/>
      <c r="AF52"/>
      <c r="AG52"/>
      <c r="AH52" s="91"/>
      <c r="AI52" s="91"/>
      <c r="AJ52" s="1252" t="s">
        <v>1603</v>
      </c>
      <c r="AK52" s="1252"/>
      <c r="AL52" s="59"/>
      <c r="AM52" s="59"/>
      <c r="AN52" s="59"/>
      <c r="AO52" s="1252" t="s">
        <v>1606</v>
      </c>
      <c r="AP52" s="59"/>
      <c r="AQ52"/>
      <c r="AR52"/>
      <c r="AS52"/>
      <c r="AT52"/>
      <c r="AV52" s="53" t="str">
        <f t="shared" si="25"/>
        <v>►</v>
      </c>
      <c r="AW52" s="1327">
        <f>IF(AND(AZ52&lt;&gt;"", LEN(TRIM(AZ52))&gt;0), MAX(AW20:AW51)+1, "")</f>
        <v>5</v>
      </c>
      <c r="AX52" s="1327" t="str" cm="1">
        <f t="array" ref="AX52">IFERROR(INDEX(AZ21:AZ290, MATCH(ROW()-MIN(ROW(AZ21:AZ290))+1, AW21:AW290, 0)), "")</f>
        <v/>
      </c>
      <c r="AY52" s="1340" t="str">
        <f>IFERROR(TRIM(SUBSTITUTE(SUBSTITUTE(SUBSTITUTE(SUBSTITUTE(SUBSTITUTE(AY51," .",".")," ;",";")," :",":"),",",","),",","")),AY51)</f>
        <v>1. Coupez la viande en cubes d’environ 4 cm et mettez-la dans un grand saladier. Ajoutez-y les oignons coupés en rondelles les carottes coupées en rondelles les lardons l’ail émincé et le bouquet garni. Versez le vin rouge sur le tout et laissez mariner au frais pendant 24 heures.</v>
      </c>
      <c r="AZ52" s="1339" t="str">
        <f>IFERROR(IF(LEN(AY56) &gt; LEN(AZ51), LEFT(RIGHT(AY56, LEN(AY56) - LEN(AZ51)), FIND("¤", SUBSTITUTE(LEFT(RIGHT(AY56, LEN(AY56) - LEN(AZ51)), AZ19+1), " ", "¤", LEN(LEFT(RIGHT(AY56, LEN(AY56) - LEN(AZ51)), AZ19+1)) - LEN(SUBSTITUTE(LEFT(RIGHT(AY56, LEN(AY56) - LEN(AZ51)), AZ19+1), " ", ""))))), ""), "")</f>
        <v xml:space="preserve">grand saladier Ajoutez y les oignons coupés en rondelles les </v>
      </c>
      <c r="BA52" s="1279" t="s">
        <v>1</v>
      </c>
      <c r="BB52" s="1330"/>
      <c r="BC52" s="1308" t="s">
        <v>1</v>
      </c>
      <c r="BD52" s="1331" t="str">
        <f t="shared" si="9"/>
        <v/>
      </c>
      <c r="BE52" s="1332" t="str">
        <f>IF(LEN(SUBSTITUTE(AX52, BE17, "")) &lt; LEN(AX52), SUBSTITUTE(AX52, BE17, ""), AX52)</f>
        <v/>
      </c>
      <c r="BF52" s="1332" t="str">
        <f>IF(LEN(SUBSTITUTE(BE52, BF17, "")) &lt; LEN(BE52), SUBSTITUTE(BE52, BF17, ""), BE52)</f>
        <v/>
      </c>
      <c r="BG52" s="1332" t="str">
        <f>IF(LEN(SUBSTITUTE(BF52, BG17, "")) &lt; LEN(BF52), SUBSTITUTE(BF52, BG17, ""), BF52)</f>
        <v/>
      </c>
      <c r="BH52" s="1332" t="str">
        <f>IF(LEN(SUBSTITUTE(BG52, BH17, "")) &lt; LEN(BG52), SUBSTITUTE(BG52, BH17, ""), BG52)</f>
        <v/>
      </c>
      <c r="BI52" s="1332" t="s">
        <v>1</v>
      </c>
      <c r="BJ52" s="1333"/>
      <c r="BK52" s="1334"/>
      <c r="BL52" s="52"/>
      <c r="BM52" s="51"/>
      <c r="BN52" s="1335" t="str">
        <f t="shared" si="10"/>
        <v/>
      </c>
      <c r="BO52" s="50" t="str">
        <f t="shared" si="11"/>
        <v/>
      </c>
      <c r="BP52" s="49" t="str">
        <f t="shared" si="12"/>
        <v/>
      </c>
      <c r="BQ52" s="47">
        <f>IF(ISBLANK(#REF!),"",LEN(BD52)-LEN(SUBSTITUTE(BD52," ",""))+1)</f>
        <v>1</v>
      </c>
      <c r="BR52" s="48">
        <f t="shared" si="13"/>
        <v>0</v>
      </c>
      <c r="BS52" s="47">
        <f t="shared" si="14"/>
        <v>0</v>
      </c>
      <c r="BT52" s="47">
        <f t="shared" si="15"/>
        <v>0</v>
      </c>
      <c r="BU52" s="185"/>
      <c r="BV52" s="2"/>
      <c r="BW52" s="244" t="s">
        <v>248</v>
      </c>
      <c r="BX52" s="263"/>
      <c r="BY52" s="154"/>
      <c r="BZ52" s="153"/>
      <c r="CA52" s="2"/>
      <c r="CB52" s="462">
        <v>2</v>
      </c>
      <c r="CC52" s="463" t="s">
        <v>422</v>
      </c>
      <c r="CD52" s="448"/>
      <c r="CE52" s="449"/>
      <c r="CF52" s="461"/>
      <c r="CG52" s="457"/>
      <c r="CH52" s="93"/>
      <c r="CJ52" s="1263" t="s">
        <v>1535</v>
      </c>
      <c r="CK52" s="341" t="s">
        <v>1536</v>
      </c>
      <c r="CL52" s="59"/>
      <c r="CM52" s="59"/>
      <c r="CN52" s="59"/>
      <c r="CO52" s="59"/>
      <c r="CP52" s="93"/>
      <c r="CQ52" s="8"/>
      <c r="CR52" s="6">
        <v>1</v>
      </c>
    </row>
    <row r="53" spans="1:96" s="1" customFormat="1" ht="18.75" customHeight="1">
      <c r="A53"/>
      <c r="B53" s="108"/>
      <c r="C53" s="1232">
        <f>C41</f>
        <v>0</v>
      </c>
      <c r="D53" s="1232">
        <f>D41</f>
        <v>0</v>
      </c>
      <c r="E53" s="1232">
        <f>E41</f>
        <v>0</v>
      </c>
      <c r="F53" s="1612"/>
      <c r="G53" s="1613"/>
      <c r="H53" s="253"/>
      <c r="I53" s="1614"/>
      <c r="J53" s="1615"/>
      <c r="K53" s="1615"/>
      <c r="L53" s="1780"/>
      <c r="M53"/>
      <c r="N53"/>
      <c r="O53"/>
      <c r="P53" s="2242" t="s">
        <v>11</v>
      </c>
      <c r="Q53" s="1232" t="str">
        <f>Q55</f>
        <v xml:space="preserve">? patisserie ? ? ? 10 personnes </v>
      </c>
      <c r="R53" s="1232">
        <f>R55</f>
        <v>10</v>
      </c>
      <c r="S53" s="1232" t="str">
        <f>S55</f>
        <v>personnes</v>
      </c>
      <c r="T53" s="2273" t="str">
        <f>T54 &amp; " " &amp; T55 &amp; " " &amp; V55 &amp; " " &amp; X55 &amp; " " &amp; Z55 &amp; " " &amp; T52 &amp; " " &amp; U52 &amp; " "</f>
        <v xml:space="preserve">? patisserie ? ? ? 10 personnes </v>
      </c>
      <c r="U53" s="2274"/>
      <c r="V53" s="2274"/>
      <c r="W53" s="2274"/>
      <c r="X53" s="2274"/>
      <c r="Y53" s="2275"/>
      <c r="Z53" s="2276" t="s">
        <v>187</v>
      </c>
      <c r="AA53" s="91"/>
      <c r="AB53" s="313" t="s">
        <v>224</v>
      </c>
      <c r="AC53" s="208"/>
      <c r="AD53" s="312"/>
      <c r="AE53"/>
      <c r="AF53"/>
      <c r="AG53"/>
      <c r="AH53" s="91"/>
      <c r="AI53" s="91"/>
      <c r="AJ53" s="1252"/>
      <c r="AK53" s="1252" t="s">
        <v>1605</v>
      </c>
      <c r="AL53" s="91"/>
      <c r="AM53" s="91"/>
      <c r="AN53" s="91"/>
      <c r="AO53" s="1252" t="s">
        <v>1609</v>
      </c>
      <c r="AP53" s="91"/>
      <c r="AQ53"/>
      <c r="AR53"/>
      <c r="AS53"/>
      <c r="AT53"/>
      <c r="AV53" s="53" t="str">
        <f t="shared" si="25"/>
        <v>►</v>
      </c>
      <c r="AW53" s="1327">
        <f>IF(AND(AZ53&lt;&gt;"", LEN(TRIM(AZ53))&gt;0), MAX(AW20:AW52)+1, "")</f>
        <v>6</v>
      </c>
      <c r="AX53" s="1327" t="str" cm="1">
        <f t="array" ref="AX53">IFERROR(INDEX(AZ21:AZ290, MATCH(ROW()-MIN(ROW(AZ21:AZ290))+1, AW21:AW290, 0)), "")</f>
        <v/>
      </c>
      <c r="AY53" s="1340" t="str">
        <f>IFERROR(SUBSTITUTE(SUBSTITUTE(SUBSTITUTE(SUBSTITUTE(SUBSTITUTE(SUBSTITUTE(AY52,",",";"),".",";"),";",";"),"-",";"),":",";"),"?",";"),AY52)</f>
        <v>1; Coupez la viande en cubes d’environ 4 cm et mettez;la dans un grand saladier; Ajoutez;y les oignons coupés en rondelles les carottes coupées en rondelles les lardons l’ail émincé et le bouquet garni; Versez le vin rouge sur le tout et laissez mariner au frais pendant 24 heures;</v>
      </c>
      <c r="AZ53" s="1339" t="str">
        <f>IFERROR(IF(LEN(AY56)&gt;LEN(AZ51)+LEN(AZ52),LEFT(RIGHT(AY56,LEN(AY56)-LEN(AZ51)-LEN(AZ52)),FIND("¤",SUBSTITUTE(LEFT(RIGHT(AY56,LEN(AY56)-LEN(AZ51)-LEN(AZ52)),AZ19+1)," ","¤",LEN(LEFT(RIGHT(AY56,LEN(AY56)-LEN(AZ51)-LEN(AZ52)),AZ19+1))-LEN(SUBSTITUTE(LEFT(RIGHT(AY56,LEN(AY56)-LEN(AZ51)-LEN(AZ52)),AZ19+1)," ",""))))),""),"")</f>
        <v xml:space="preserve">carottes coupées en rondelles les lardons l’ail émincé et le </v>
      </c>
      <c r="BA53" s="1279" t="s">
        <v>1</v>
      </c>
      <c r="BB53" s="1330"/>
      <c r="BC53" s="1308" t="s">
        <v>1</v>
      </c>
      <c r="BD53" s="1331" t="str">
        <f t="shared" si="9"/>
        <v/>
      </c>
      <c r="BE53" s="1332" t="str">
        <f>IF(LEN(SUBSTITUTE(AX53, BE17, "")) &lt; LEN(AX53), SUBSTITUTE(AX53, BE17, ""), AX53)</f>
        <v/>
      </c>
      <c r="BF53" s="1332" t="str">
        <f>IF(LEN(SUBSTITUTE(BE53, BF17, "")) &lt; LEN(BE53), SUBSTITUTE(BE53, BF17, ""), BE53)</f>
        <v/>
      </c>
      <c r="BG53" s="1332" t="str">
        <f>IF(LEN(SUBSTITUTE(BF53, BG17, "")) &lt; LEN(BF53), SUBSTITUTE(BF53, BG17, ""), BF53)</f>
        <v/>
      </c>
      <c r="BH53" s="1332" t="str">
        <f>IF(LEN(SUBSTITUTE(BG53, BH17, "")) &lt; LEN(BG53), SUBSTITUTE(BG53, BH17, ""), BG53)</f>
        <v/>
      </c>
      <c r="BI53" s="1332" t="s">
        <v>1</v>
      </c>
      <c r="BJ53" s="1333"/>
      <c r="BK53" s="1334"/>
      <c r="BL53" s="52"/>
      <c r="BM53" s="51"/>
      <c r="BN53" s="1335" t="str">
        <f t="shared" si="10"/>
        <v/>
      </c>
      <c r="BO53" s="50" t="str">
        <f t="shared" si="11"/>
        <v/>
      </c>
      <c r="BP53" s="49" t="str">
        <f t="shared" si="12"/>
        <v/>
      </c>
      <c r="BQ53" s="47">
        <f>IF(ISBLANK(#REF!),"",LEN(BD53)-LEN(SUBSTITUTE(BD53," ",""))+1)</f>
        <v>1</v>
      </c>
      <c r="BR53" s="48">
        <f t="shared" si="13"/>
        <v>0</v>
      </c>
      <c r="BS53" s="47">
        <f t="shared" si="14"/>
        <v>0</v>
      </c>
      <c r="BT53" s="47">
        <f t="shared" si="15"/>
        <v>0</v>
      </c>
      <c r="BU53" s="185"/>
      <c r="BV53" s="2"/>
      <c r="BW53" s="244" t="s">
        <v>244</v>
      </c>
      <c r="BX53" s="243"/>
      <c r="BY53" s="154"/>
      <c r="BZ53" s="153"/>
      <c r="CA53" s="2"/>
      <c r="CB53" s="465" t="s">
        <v>424</v>
      </c>
      <c r="CC53" s="466"/>
      <c r="CD53" s="91"/>
      <c r="CE53" s="91"/>
      <c r="CF53" s="91"/>
      <c r="CG53" s="91"/>
      <c r="CH53" s="93"/>
      <c r="CJ53" s="1264" t="s">
        <v>1539</v>
      </c>
      <c r="CK53" s="341" t="s">
        <v>1540</v>
      </c>
      <c r="CL53" s="59"/>
      <c r="CM53" s="59"/>
      <c r="CN53" s="59"/>
      <c r="CO53" s="59"/>
      <c r="CP53" s="93"/>
      <c r="CQ53" s="8"/>
      <c r="CR53" s="6">
        <v>1</v>
      </c>
    </row>
    <row r="54" spans="1:96" s="1" customFormat="1" ht="18.75" customHeight="1">
      <c r="A54"/>
      <c r="B54" s="108"/>
      <c r="C54" s="1232">
        <f>C41</f>
        <v>0</v>
      </c>
      <c r="D54" s="1232">
        <f>D41</f>
        <v>0</v>
      </c>
      <c r="E54" s="1232">
        <f>E41</f>
        <v>0</v>
      </c>
      <c r="F54" s="1612"/>
      <c r="G54" s="1613"/>
      <c r="H54" s="253"/>
      <c r="I54" s="1614"/>
      <c r="J54" s="1615"/>
      <c r="K54" s="1615"/>
      <c r="L54" s="1780"/>
      <c r="M54"/>
      <c r="N54"/>
      <c r="O54"/>
      <c r="P54" s="2242" t="s">
        <v>11</v>
      </c>
      <c r="Q54" s="1232" t="str">
        <f>Q55</f>
        <v xml:space="preserve">? patisserie ? ? ? 10 personnes </v>
      </c>
      <c r="R54" s="1232">
        <f>R55</f>
        <v>10</v>
      </c>
      <c r="S54" s="1232" t="str">
        <f>S55</f>
        <v>personnes</v>
      </c>
      <c r="T54" s="2277" t="str">
        <f>LEFT(Z55,1)</f>
        <v>?</v>
      </c>
      <c r="U54" s="2278" t="s">
        <v>185</v>
      </c>
      <c r="V54" s="2278" t="s">
        <v>184</v>
      </c>
      <c r="W54" s="2278"/>
      <c r="X54" s="2278" t="s">
        <v>183</v>
      </c>
      <c r="Y54" s="2278"/>
      <c r="Z54" s="2279" t="s">
        <v>182</v>
      </c>
      <c r="AA54" s="2271"/>
      <c r="AB54" s="2271"/>
      <c r="AC54" s="2271"/>
      <c r="AD54" s="2272" t="str">
        <f ca="1">IF(COUNTIF(Q83:AD83,"&lt;0.5")=0,"Aucune colonne masquée",COUNTIF(Q83:AD83,"&lt;0.5")&amp;" colonnes masquées : "&amp;(AA55&amp;AB55))</f>
        <v>Aucune colonne masquée</v>
      </c>
      <c r="AE54"/>
      <c r="AF54"/>
      <c r="AG54"/>
      <c r="AH54" s="91"/>
      <c r="AI54" s="91"/>
      <c r="AJ54" s="1252" t="s">
        <v>1608</v>
      </c>
      <c r="AK54" s="1252"/>
      <c r="AL54" s="91"/>
      <c r="AM54" s="91"/>
      <c r="AN54" s="91"/>
      <c r="AO54" s="1252" t="s">
        <v>1552</v>
      </c>
      <c r="AP54" s="91"/>
      <c r="AQ54"/>
      <c r="AR54"/>
      <c r="AS54"/>
      <c r="AT54"/>
      <c r="AU54"/>
      <c r="AV54" s="53" t="str">
        <f t="shared" si="25"/>
        <v>►</v>
      </c>
      <c r="AW54" s="1327">
        <f>IF(AND(AZ54&lt;&gt;"", LEN(TRIM(AZ54))&gt;0), MAX(AW20:AW53)+1, "")</f>
        <v>7</v>
      </c>
      <c r="AX54" s="1327" t="str" cm="1">
        <f t="array" ref="AX54">IFERROR(INDEX(AZ21:AZ290, MATCH(ROW()-MIN(ROW(AZ21:AZ290))+1, AW21:AW290, 0)), "")</f>
        <v/>
      </c>
      <c r="AY54" s="1340" t="str">
        <f>IFERROR(SUBSTITUTE(AY53,"."," "),AY53)</f>
        <v>1; Coupez la viande en cubes d’environ 4 cm et mettez;la dans un grand saladier; Ajoutez;y les oignons coupés en rondelles les carottes coupées en rondelles les lardons l’ail émincé et le bouquet garni; Versez le vin rouge sur le tout et laissez mariner au frais pendant 24 heures;</v>
      </c>
      <c r="AZ54" s="1339" t="str">
        <f>IFERROR(LEFT(RIGHT(AY56,LEN(AY56)-LEN(AZ51)-LEN(AZ52)-LEN(AZ53)),FIND("¤",SUBSTITUTE(LEFT(RIGHT(AY56,LEN(AY56)-LEN(AZ51)-LEN(AZ52)-LEN(AZ53)),AZ19+1)," ","¤",LEN(LEFT(RIGHT(AY56,LEN(AY56)-LEN(AZ51)-LEN(AZ52)-LEN(AZ53)),AZ19+1))-LEN(SUBSTITUTE(LEFT(RIGHT(AY56,LEN(AY56)-LEN(AZ51)-LEN(AZ52)-LEN(AZ53)),AZ19+1)," ",""))))),"")</f>
        <v xml:space="preserve">bouquet garni Versez le vin rouge sur le tout et laissez mariner </v>
      </c>
      <c r="BA54" s="1279" t="s">
        <v>1</v>
      </c>
      <c r="BB54" s="1330"/>
      <c r="BC54" s="1308" t="s">
        <v>1</v>
      </c>
      <c r="BD54" s="1331" t="str">
        <f t="shared" si="9"/>
        <v/>
      </c>
      <c r="BE54" s="1332" t="str">
        <f>IF(LEN(SUBSTITUTE(AX54, BE17, "")) &lt; LEN(AX54), SUBSTITUTE(AX54, BE17, ""), AX54)</f>
        <v/>
      </c>
      <c r="BF54" s="1332" t="str">
        <f>IF(LEN(SUBSTITUTE(BE54, BF17, "")) &lt; LEN(BE54), SUBSTITUTE(BE54, BF17, ""), BE54)</f>
        <v/>
      </c>
      <c r="BG54" s="1332" t="str">
        <f>IF(LEN(SUBSTITUTE(BF54, BG17, "")) &lt; LEN(BF54), SUBSTITUTE(BF54, BG17, ""), BF54)</f>
        <v/>
      </c>
      <c r="BH54" s="1332" t="str">
        <f>IF(LEN(SUBSTITUTE(BG54, BH17, "")) &lt; LEN(BG54), SUBSTITUTE(BG54, BH17, ""), BG54)</f>
        <v/>
      </c>
      <c r="BI54" s="1332" t="s">
        <v>1</v>
      </c>
      <c r="BJ54" s="1333"/>
      <c r="BK54" s="1334"/>
      <c r="BL54" s="52"/>
      <c r="BM54" s="51"/>
      <c r="BN54" s="1335" t="str">
        <f t="shared" si="10"/>
        <v/>
      </c>
      <c r="BO54" s="50" t="str">
        <f t="shared" si="11"/>
        <v/>
      </c>
      <c r="BP54" s="49" t="str">
        <f t="shared" si="12"/>
        <v/>
      </c>
      <c r="BQ54" s="47">
        <f>IF(ISBLANK(#REF!),"",LEN(BD54)-LEN(SUBSTITUTE(BD54," ",""))+1)</f>
        <v>1</v>
      </c>
      <c r="BR54" s="48">
        <f t="shared" si="13"/>
        <v>0</v>
      </c>
      <c r="BS54" s="47">
        <f t="shared" si="14"/>
        <v>0</v>
      </c>
      <c r="BT54" s="47">
        <f t="shared" si="15"/>
        <v>0</v>
      </c>
      <c r="BU54" s="185"/>
      <c r="BV54" s="2"/>
      <c r="BW54" s="244"/>
      <c r="BX54" s="243"/>
      <c r="BY54" s="154"/>
      <c r="BZ54" s="153"/>
      <c r="CA54" s="2"/>
      <c r="CB54" s="458"/>
      <c r="CC54" s="468" t="s">
        <v>427</v>
      </c>
      <c r="CD54" s="91"/>
      <c r="CE54" s="91"/>
      <c r="CF54" s="91"/>
      <c r="CG54" s="91"/>
      <c r="CH54" s="93"/>
      <c r="CI54" s="15" t="s">
        <v>1</v>
      </c>
      <c r="CJ54" s="1265" t="s">
        <v>580</v>
      </c>
      <c r="CK54" s="341" t="s">
        <v>1528</v>
      </c>
      <c r="CL54" s="1254"/>
      <c r="CM54" s="1254"/>
      <c r="CN54" s="1254"/>
      <c r="CO54" s="1254"/>
      <c r="CP54" s="1255"/>
      <c r="CQ54" s="8" t="s">
        <v>1</v>
      </c>
      <c r="CR54" s="6">
        <v>1</v>
      </c>
    </row>
    <row r="55" spans="1:96" s="1" customFormat="1" ht="18.75" customHeight="1" thickBot="1">
      <c r="A55"/>
      <c r="B55" s="108"/>
      <c r="C55" s="1232">
        <f>C41</f>
        <v>0</v>
      </c>
      <c r="D55" s="1232">
        <f>D41</f>
        <v>0</v>
      </c>
      <c r="E55" s="1232">
        <f>E41</f>
        <v>0</v>
      </c>
      <c r="F55" s="1612"/>
      <c r="G55" s="1613"/>
      <c r="H55" s="253"/>
      <c r="I55" s="1614"/>
      <c r="J55" s="1615"/>
      <c r="K55" s="1615"/>
      <c r="L55" s="1780"/>
      <c r="M55"/>
      <c r="N55"/>
      <c r="O55"/>
      <c r="P55" s="2242" t="s">
        <v>11</v>
      </c>
      <c r="Q55" s="1247" t="str">
        <f>T53</f>
        <v xml:space="preserve">? patisserie ? ? ? 10 personnes </v>
      </c>
      <c r="R55" s="1247">
        <f>T52</f>
        <v>10</v>
      </c>
      <c r="S55" s="1247" t="str">
        <f>U52</f>
        <v>personnes</v>
      </c>
      <c r="T55" s="1428" t="s">
        <v>1541</v>
      </c>
      <c r="U55" s="1429" t="s">
        <v>1847</v>
      </c>
      <c r="V55" s="1803" t="s">
        <v>1847</v>
      </c>
      <c r="W55" s="1803"/>
      <c r="X55" s="1803" t="s">
        <v>1847</v>
      </c>
      <c r="Y55" s="1803"/>
      <c r="Z55" s="1445" t="s">
        <v>1847</v>
      </c>
      <c r="AA55" s="2288" t="str">
        <f ca="1">IF(Q83&lt;0.5,Q82&amp;".","")&amp;IF(R83&lt;0.5,R82&amp;".","")&amp;IF(S83&lt;0.5,S82&amp;".","")&amp;IF(T83&lt;0.5,T82&amp;".","")&amp;IF(U83&lt;0.5,U82&amp;".","")&amp;IF(V83&lt;0.5,V82&amp;".","")&amp;IF(W83&lt;0.5,W82&amp;".","")&amp;IF(X83&lt;0.5,X82&amp;".","")&amp;IF(Y83&lt;0.5,Y82&amp;".","")</f>
        <v/>
      </c>
      <c r="AB55" s="2289" t="str">
        <f ca="1">IF(Z83&lt;0.5,Z82&amp;".","")&amp;IF(AA83&lt;0.5,AA82&amp;".","")&amp;IF(AB83&lt;0.5,AB82&amp;".","")&amp;IF(AC83&lt;0.5,AC82&amp;".","")&amp;IF(AD83&lt;0.5,AD82&amp;".","")</f>
        <v/>
      </c>
      <c r="AC55" s="2287"/>
      <c r="AD55" s="2272" t="str">
        <f>ROWS(P49:P84)-SUBTOTAL(103,P49:P84)&amp;" "&amp;"Lignes masquées"</f>
        <v>0 Lignes masquées</v>
      </c>
      <c r="AE55"/>
      <c r="AF55"/>
      <c r="AG55"/>
      <c r="AH55" s="91"/>
      <c r="AI55" s="91"/>
      <c r="AJ55" s="1252"/>
      <c r="AK55" s="1252" t="s">
        <v>1610</v>
      </c>
      <c r="AL55" s="91"/>
      <c r="AM55" s="91"/>
      <c r="AN55" s="91"/>
      <c r="AO55" s="1252" t="s">
        <v>1553</v>
      </c>
      <c r="AP55" s="91"/>
      <c r="AQ55"/>
      <c r="AR55"/>
      <c r="AS55"/>
      <c r="AT55"/>
      <c r="AU55"/>
      <c r="AV55" s="53" t="str">
        <f t="shared" si="25"/>
        <v>►</v>
      </c>
      <c r="AW55" s="1327">
        <f>IF(AND(AZ55&lt;&gt;"", LEN(TRIM(AZ55))&gt;0), MAX(AW20:AW54)+1, "")</f>
        <v>8</v>
      </c>
      <c r="AX55" s="1327" t="str" cm="1">
        <f t="array" ref="AX55">IFERROR(INDEX(AZ21:AZ290, MATCH(ROW()-MIN(ROW(AZ21:AZ290))+1, AW21:AW290, 0)), "")</f>
        <v/>
      </c>
      <c r="AY55" s="1343" t="str">
        <f>SUBSTITUTE(SUBSTITUTE(AY54,";"," "),","," ")</f>
        <v xml:space="preserve">1  Coupez la viande en cubes d’environ 4 cm et mettez la dans un grand saladier  Ajoutez y les oignons coupés en rondelles les carottes coupées en rondelles les lardons l’ail émincé et le bouquet garni  Versez le vin rouge sur le tout et laissez mariner au frais pendant 24 heures </v>
      </c>
      <c r="AZ55" s="1339" t="str">
        <f>IFERROR(LEFT(RIGHT(AY56,LEN(AY56)-LEN(AZ51)-LEN(AZ52)-LEN(AZ53)-LEN(AZ54)),FIND("¤",SUBSTITUTE(LEFT(RIGHT(AY56,LEN(AY56)-LEN(AZ51)-LEN(AZ52)-LEN(AZ53)-LEN(AZ54)),AZ19+1)," ","¤",LEN(LEFT(RIGHT(AY56,LEN(AY56)-LEN(AZ51)-LEN(AZ52)-LEN(AZ53)-LEN(AZ54)),AZ19+1))-LEN(SUBSTITUTE(LEFT(RIGHT(AY56,LEN(AY56)-LEN(AZ51)-LEN(AZ52)-LEN(AZ53)-LEN(AZ54)),AZ19+1)," ",""))))),"")</f>
        <v xml:space="preserve">au frais pendant 24 heures </v>
      </c>
      <c r="BA55" s="1279" t="s">
        <v>1</v>
      </c>
      <c r="BB55" s="1330"/>
      <c r="BC55" s="1308" t="s">
        <v>1</v>
      </c>
      <c r="BD55" s="1331" t="str">
        <f t="shared" si="9"/>
        <v/>
      </c>
      <c r="BE55" s="1332" t="str">
        <f>IF(LEN(SUBSTITUTE(AX55, BE17, "")) &lt; LEN(AX55), SUBSTITUTE(AX55, BE17, ""), AX55)</f>
        <v/>
      </c>
      <c r="BF55" s="1332" t="str">
        <f>IF(LEN(SUBSTITUTE(BE55, BF17, "")) &lt; LEN(BE55), SUBSTITUTE(BE55, BF17, ""), BE55)</f>
        <v/>
      </c>
      <c r="BG55" s="1332" t="str">
        <f>IF(LEN(SUBSTITUTE(BF55, BG17, "")) &lt; LEN(BF55), SUBSTITUTE(BF55, BG17, ""), BF55)</f>
        <v/>
      </c>
      <c r="BH55" s="1332" t="str">
        <f>IF(LEN(SUBSTITUTE(BG55, BH17, "")) &lt; LEN(BG55), SUBSTITUTE(BG55, BH17, ""), BG55)</f>
        <v/>
      </c>
      <c r="BI55" s="1332" t="s">
        <v>1</v>
      </c>
      <c r="BJ55" s="1333"/>
      <c r="BK55" s="1334"/>
      <c r="BL55" s="52"/>
      <c r="BM55" s="51"/>
      <c r="BN55" s="1335" t="str">
        <f t="shared" si="10"/>
        <v/>
      </c>
      <c r="BO55" s="50" t="str">
        <f t="shared" si="11"/>
        <v/>
      </c>
      <c r="BP55" s="49" t="str">
        <f t="shared" si="12"/>
        <v/>
      </c>
      <c r="BQ55" s="47">
        <f>IF(ISBLANK(#REF!),"",LEN(BD55)-LEN(SUBSTITUTE(BD55," ",""))+1)</f>
        <v>1</v>
      </c>
      <c r="BR55" s="48">
        <f t="shared" si="13"/>
        <v>0</v>
      </c>
      <c r="BS55" s="47">
        <f t="shared" si="14"/>
        <v>0</v>
      </c>
      <c r="BT55" s="47">
        <f t="shared" si="15"/>
        <v>0</v>
      </c>
      <c r="BU55" s="185"/>
      <c r="BV55" s="15"/>
      <c r="BW55" s="244"/>
      <c r="BX55" s="243"/>
      <c r="BY55" s="154"/>
      <c r="BZ55" s="153"/>
      <c r="CA55" s="2"/>
      <c r="CB55" s="458"/>
      <c r="CC55" s="468"/>
      <c r="CD55" s="91"/>
      <c r="CE55" s="91"/>
      <c r="CF55" s="91"/>
      <c r="CG55" s="91"/>
      <c r="CH55" s="93"/>
      <c r="CJ55" s="1265"/>
      <c r="CK55" s="341" t="s">
        <v>173</v>
      </c>
      <c r="CL55" s="59"/>
      <c r="CM55" s="59"/>
      <c r="CN55" s="59"/>
      <c r="CO55" s="59"/>
      <c r="CP55" s="93"/>
      <c r="CQ55" s="8" t="s">
        <v>1</v>
      </c>
      <c r="CR55" s="6">
        <v>1</v>
      </c>
    </row>
    <row r="56" spans="1:96" s="1" customFormat="1" ht="18.75" customHeight="1" thickTop="1">
      <c r="A56"/>
      <c r="B56" s="108"/>
      <c r="C56" s="1232">
        <f t="shared" ref="C56:E56" si="26">C42</f>
        <v>0</v>
      </c>
      <c r="D56" s="1232">
        <f t="shared" si="26"/>
        <v>0</v>
      </c>
      <c r="E56" s="1232">
        <f t="shared" si="26"/>
        <v>0</v>
      </c>
      <c r="F56" s="1612"/>
      <c r="G56" s="1613"/>
      <c r="H56" s="253"/>
      <c r="I56" s="1614"/>
      <c r="J56" s="1615"/>
      <c r="K56" s="1615"/>
      <c r="L56" s="1780"/>
      <c r="M56"/>
      <c r="N56"/>
      <c r="O56"/>
      <c r="P56" s="2242" t="s">
        <v>11</v>
      </c>
      <c r="Q56" s="1232" t="str">
        <f>Q55</f>
        <v xml:space="preserve">? patisserie ? ? ? 10 personnes </v>
      </c>
      <c r="R56" s="1232">
        <f>R55</f>
        <v>10</v>
      </c>
      <c r="S56" s="1232" t="str">
        <f>S55</f>
        <v>personnes</v>
      </c>
      <c r="T56" s="1446">
        <f ca="1">CELL("largeur",T56)</f>
        <v>11</v>
      </c>
      <c r="U56" s="1304">
        <f t="shared" ref="U56:Y56" ca="1" si="27">CELL("largeur",U56)</f>
        <v>11</v>
      </c>
      <c r="V56" s="1304">
        <f t="shared" ca="1" si="27"/>
        <v>3</v>
      </c>
      <c r="W56" s="1304">
        <f t="shared" ca="1" si="27"/>
        <v>11</v>
      </c>
      <c r="X56" s="1304">
        <f t="shared" ca="1" si="27"/>
        <v>11</v>
      </c>
      <c r="Y56" s="1304">
        <f t="shared" ca="1" si="27"/>
        <v>9</v>
      </c>
      <c r="Z56" s="1447">
        <f ca="1">CELL("largeur",Z56)</f>
        <v>40</v>
      </c>
      <c r="AA56" s="1304">
        <f t="shared" ref="AA56:AD56" ca="1" si="28">CELL("largeur",AA56)</f>
        <v>11</v>
      </c>
      <c r="AB56" s="1304">
        <f t="shared" ca="1" si="28"/>
        <v>14</v>
      </c>
      <c r="AC56" s="1304">
        <f t="shared" ca="1" si="28"/>
        <v>11</v>
      </c>
      <c r="AD56" s="1305">
        <f t="shared" ca="1" si="28"/>
        <v>11</v>
      </c>
      <c r="AE56"/>
      <c r="AF56"/>
      <c r="AG56"/>
      <c r="AH56" s="91"/>
      <c r="AI56" s="91"/>
      <c r="AJ56" s="1252" t="s">
        <v>1611</v>
      </c>
      <c r="AK56" s="1252"/>
      <c r="AL56" s="91"/>
      <c r="AM56" s="91"/>
      <c r="AN56" s="91"/>
      <c r="AO56" s="1252" t="s">
        <v>1554</v>
      </c>
      <c r="AP56" s="91"/>
      <c r="AQ56"/>
      <c r="AR56"/>
      <c r="AS56"/>
      <c r="AT56"/>
      <c r="AU56"/>
      <c r="AV56" s="53" t="str">
        <f t="shared" si="25"/>
        <v>►</v>
      </c>
      <c r="AW56" s="1327" t="str">
        <f>IF(AND(AZ56&lt;&gt;"", LEN(TRIM(AZ56))&gt;0), MAX(AW20:AW55)+1, "")</f>
        <v/>
      </c>
      <c r="AX56" s="1327" t="str" cm="1">
        <f t="array" ref="AX56">IFERROR(INDEX(AZ21:AZ290, MATCH(ROW()-MIN(ROW(AZ21:AZ290))+1, AW21:AW290, 0)), "")</f>
        <v/>
      </c>
      <c r="AY56" s="1344" t="str">
        <f>IFERROR(SUBSTITUTE(SUBSTITUTE(SUBSTITUTE(AY55,"  "," "),"  "," "),"  "," "),AY55)</f>
        <v xml:space="preserve">1 Coupez la viande en cubes d’environ 4 cm et mettez la dans un grand saladier Ajoutez y les oignons coupés en rondelles les carottes coupées en rondelles les lardons l’ail émincé et le bouquet garni Versez le vin rouge sur le tout et laissez mariner au frais pendant 24 heures </v>
      </c>
      <c r="AZ56" s="1339" t="str">
        <f>IF(LEN(AY56) &gt; LEN(AZ51) + LEN(AZ52) + LEN(AZ53)+ LEN(AZ54) + LEN(AZ55), RIGHT(AY56, LEN(AY56) - LEN(AZ51) - LEN(AZ52) - LEN(AZ53) - LEN(AZ54) - LEN(AZ55)), "")</f>
        <v/>
      </c>
      <c r="BA56" s="1279" t="s">
        <v>1</v>
      </c>
      <c r="BB56" s="1330"/>
      <c r="BC56" s="1308" t="s">
        <v>1</v>
      </c>
      <c r="BD56" s="1331" t="str">
        <f t="shared" si="9"/>
        <v/>
      </c>
      <c r="BE56" s="1332" t="str">
        <f>IF(LEN(SUBSTITUTE(AX56, BE17, "")) &lt; LEN(AX56), SUBSTITUTE(AX56, BE17, ""), AX56)</f>
        <v/>
      </c>
      <c r="BF56" s="1332" t="str">
        <f>IF(LEN(SUBSTITUTE(BE56, BF17, "")) &lt; LEN(BE56), SUBSTITUTE(BE56, BF17, ""), BE56)</f>
        <v/>
      </c>
      <c r="BG56" s="1332" t="str">
        <f>IF(LEN(SUBSTITUTE(BF56, BG17, "")) &lt; LEN(BF56), SUBSTITUTE(BF56, BG17, ""), BF56)</f>
        <v/>
      </c>
      <c r="BH56" s="1332" t="str">
        <f>IF(LEN(SUBSTITUTE(BG56, BH17, "")) &lt; LEN(BG56), SUBSTITUTE(BG56, BH17, ""), BG56)</f>
        <v/>
      </c>
      <c r="BI56" s="1332" t="s">
        <v>1</v>
      </c>
      <c r="BJ56" s="1333"/>
      <c r="BK56" s="1334"/>
      <c r="BL56" s="52"/>
      <c r="BM56" s="51"/>
      <c r="BN56" s="1335" t="str">
        <f t="shared" si="10"/>
        <v/>
      </c>
      <c r="BO56" s="50" t="str">
        <f t="shared" si="11"/>
        <v/>
      </c>
      <c r="BP56" s="49" t="str">
        <f t="shared" si="12"/>
        <v/>
      </c>
      <c r="BQ56" s="47">
        <f>IF(ISBLANK(#REF!),"",LEN(BD56)-LEN(SUBSTITUTE(BD56," ",""))+1)</f>
        <v>1</v>
      </c>
      <c r="BR56" s="48">
        <f t="shared" si="13"/>
        <v>0</v>
      </c>
      <c r="BS56" s="47">
        <f t="shared" si="14"/>
        <v>0</v>
      </c>
      <c r="BT56" s="47">
        <f t="shared" si="15"/>
        <v>0</v>
      </c>
      <c r="BU56" s="185"/>
      <c r="BV56" s="2"/>
      <c r="BW56" s="242">
        <v>3</v>
      </c>
      <c r="BX56" s="241" t="s">
        <v>241</v>
      </c>
      <c r="BY56" s="154"/>
      <c r="BZ56" s="153"/>
      <c r="CA56" s="2"/>
      <c r="CB56" s="458"/>
      <c r="CC56" s="241" t="s">
        <v>306</v>
      </c>
      <c r="CD56" s="91"/>
      <c r="CE56" s="91"/>
      <c r="CF56" s="91"/>
      <c r="CG56" s="91"/>
      <c r="CH56" s="93"/>
      <c r="CJ56" s="110"/>
      <c r="CK56" s="59"/>
      <c r="CL56" s="59"/>
      <c r="CM56" s="59"/>
      <c r="CN56" s="59"/>
      <c r="CO56" s="59"/>
      <c r="CP56" s="93"/>
      <c r="CQ56" s="8" t="s">
        <v>1</v>
      </c>
      <c r="CR56" s="6">
        <v>1</v>
      </c>
    </row>
    <row r="57" spans="1:96" s="1" customFormat="1" ht="33" customHeight="1" thickBot="1">
      <c r="A57"/>
      <c r="B57" s="108"/>
      <c r="C57" s="1232">
        <f t="shared" ref="C57:E57" si="29">C43</f>
        <v>0</v>
      </c>
      <c r="D57" s="1232">
        <f t="shared" si="29"/>
        <v>0</v>
      </c>
      <c r="E57" s="1232">
        <f t="shared" si="29"/>
        <v>0</v>
      </c>
      <c r="F57" s="255"/>
      <c r="G57" s="254"/>
      <c r="H57" s="253"/>
      <c r="I57" s="252"/>
      <c r="J57" s="1778"/>
      <c r="K57" s="1778"/>
      <c r="L57" s="1781"/>
      <c r="M57"/>
      <c r="N57"/>
      <c r="O57"/>
      <c r="P57" s="108" t="s">
        <v>12</v>
      </c>
      <c r="Q57" s="1232" t="str">
        <f>Q55</f>
        <v xml:space="preserve">? patisserie ? ? ? 10 personnes </v>
      </c>
      <c r="R57" s="1232">
        <f>R55</f>
        <v>10</v>
      </c>
      <c r="S57" s="1232" t="str">
        <f>S55</f>
        <v>personnes</v>
      </c>
      <c r="T57" s="2169" t="s">
        <v>171</v>
      </c>
      <c r="U57" s="2170"/>
      <c r="V57" s="2170"/>
      <c r="W57" s="2170"/>
      <c r="X57" s="2170"/>
      <c r="Y57" s="2247" t="s">
        <v>170</v>
      </c>
      <c r="Z57" s="2252" t="s">
        <v>1574</v>
      </c>
      <c r="AA57" s="2292"/>
      <c r="AB57" s="2292"/>
      <c r="AC57" s="2292"/>
      <c r="AD57" s="2338" t="s">
        <v>1575</v>
      </c>
      <c r="AE57"/>
      <c r="AF57"/>
      <c r="AG57"/>
      <c r="AH57" s="91"/>
      <c r="AI57" s="91"/>
      <c r="AJ57" s="1252"/>
      <c r="AK57" s="1252" t="s">
        <v>1612</v>
      </c>
      <c r="AL57" s="91"/>
      <c r="AM57" s="91"/>
      <c r="AN57" s="91"/>
      <c r="AO57" s="91"/>
      <c r="AP57" s="91"/>
      <c r="AQ57"/>
      <c r="AR57"/>
      <c r="AS57"/>
      <c r="AT57"/>
      <c r="AU57"/>
      <c r="AV57" s="53" t="str">
        <f t="shared" si="25"/>
        <v>►</v>
      </c>
      <c r="AW57" s="1327">
        <f>IF(AND(AZ57&lt;&gt;"", LEN(TRIM(AZ57))&gt;0), MAX(AW20:AW56)+1, "")</f>
        <v>9</v>
      </c>
      <c r="AX57" s="1327" t="str" cm="1">
        <f t="array" ref="AX57">IFERROR(INDEX(AZ21:AZ290, MATCH(ROW()-MIN(ROW(AZ21:AZ290))+1, AW21:AW290, 0)), "")</f>
        <v/>
      </c>
      <c r="AY57" s="1328" t="str">
        <f>(SUBSTITUTE(SUBSTITUTE(BB27,CHAR(13)&amp;CHAR(10)," "),CHAR(10)," "))</f>
        <v>2. Le lendemain, sortez la viande et les légumes de la marinade et égouttez-les. Réservez la marinade.</v>
      </c>
      <c r="AZ57" s="1329" t="str">
        <f>IF(LEN(AY62)&lt;AZ19,AY57,LEFT(AY62,FIND("¤",SUBSTITUTE(LEFT(AY62,AZ19+1)," ","¤",LEN(LEFT(AY62,AZ19+1))-LEN(SUBSTITUTE(LEFT(AY62,AZ19+1)," ",""))))))</f>
        <v xml:space="preserve">2 Le lendemain sortez la viande et les légumes de la marinade et </v>
      </c>
      <c r="BA57" s="1279" t="s">
        <v>1</v>
      </c>
      <c r="BB57" s="1330"/>
      <c r="BC57" s="1308" t="s">
        <v>1</v>
      </c>
      <c r="BD57" s="1331" t="str">
        <f t="shared" si="9"/>
        <v/>
      </c>
      <c r="BE57" s="1332" t="str">
        <f>IF(LEN(SUBSTITUTE(AX57, BE17, "")) &lt; LEN(AX57), SUBSTITUTE(AX57, BE17, ""), AX57)</f>
        <v/>
      </c>
      <c r="BF57" s="1332" t="str">
        <f>IF(LEN(SUBSTITUTE(BE57, BF17, "")) &lt; LEN(BE57), SUBSTITUTE(BE57, BF17, ""), BE57)</f>
        <v/>
      </c>
      <c r="BG57" s="1332" t="str">
        <f>IF(LEN(SUBSTITUTE(BF57, BG17, "")) &lt; LEN(BF57), SUBSTITUTE(BF57, BG17, ""), BF57)</f>
        <v/>
      </c>
      <c r="BH57" s="1332" t="str">
        <f>IF(LEN(SUBSTITUTE(BG57, BH17, "")) &lt; LEN(BG57), SUBSTITUTE(BG57, BH17, ""), BG57)</f>
        <v/>
      </c>
      <c r="BI57" s="1332" t="s">
        <v>1</v>
      </c>
      <c r="BJ57" s="1333"/>
      <c r="BK57" s="1334"/>
      <c r="BL57" s="52"/>
      <c r="BM57" s="51"/>
      <c r="BN57" s="1335" t="str">
        <f t="shared" si="10"/>
        <v/>
      </c>
      <c r="BO57" s="50" t="str">
        <f t="shared" si="11"/>
        <v/>
      </c>
      <c r="BP57" s="49" t="str">
        <f t="shared" si="12"/>
        <v/>
      </c>
      <c r="BQ57" s="47">
        <f>IF(ISBLANK(#REF!),"",LEN(BD57)-LEN(SUBSTITUTE(BD57," ",""))+1)</f>
        <v>1</v>
      </c>
      <c r="BR57" s="48">
        <f t="shared" si="13"/>
        <v>0</v>
      </c>
      <c r="BS57" s="47">
        <f t="shared" si="14"/>
        <v>0</v>
      </c>
      <c r="BT57" s="47">
        <f t="shared" si="15"/>
        <v>0</v>
      </c>
      <c r="BU57" s="185"/>
      <c r="BV57" s="2"/>
      <c r="BW57" s="219" t="s">
        <v>240</v>
      </c>
      <c r="BX57" s="642"/>
      <c r="BY57" s="154"/>
      <c r="BZ57" s="153"/>
      <c r="CA57" s="2"/>
      <c r="CB57" s="458"/>
      <c r="CC57" s="91"/>
      <c r="CD57" s="91"/>
      <c r="CE57" s="91"/>
      <c r="CF57" s="91"/>
      <c r="CG57" s="91"/>
      <c r="CH57" s="93"/>
      <c r="CJ57" s="411"/>
      <c r="CK57" s="412"/>
      <c r="CL57" s="413"/>
      <c r="CM57" s="412"/>
      <c r="CN57" s="412"/>
      <c r="CO57" s="412"/>
      <c r="CP57" s="414"/>
      <c r="CQ57" s="8" t="s">
        <v>1</v>
      </c>
      <c r="CR57" s="6">
        <v>1</v>
      </c>
    </row>
    <row r="58" spans="1:96" s="1" customFormat="1" ht="18.75" customHeight="1" thickTop="1" thickBot="1">
      <c r="A58"/>
      <c r="B58" s="247" t="s">
        <v>11</v>
      </c>
      <c r="C58" s="2344">
        <f>C41</f>
        <v>0</v>
      </c>
      <c r="D58" s="2327">
        <f>D41</f>
        <v>0</v>
      </c>
      <c r="E58" s="2328">
        <f>E41</f>
        <v>0</v>
      </c>
      <c r="F58" s="1269" t="s">
        <v>1524</v>
      </c>
      <c r="G58" s="1219"/>
      <c r="H58" s="1219" t="s">
        <v>1814</v>
      </c>
      <c r="I58" s="1219"/>
      <c r="J58" s="1219"/>
      <c r="K58" s="1219"/>
      <c r="L58" s="1442"/>
      <c r="M58"/>
      <c r="N58"/>
      <c r="O58"/>
      <c r="P58" s="108" t="s">
        <v>12</v>
      </c>
      <c r="Q58" s="1232" t="str">
        <f>Q55</f>
        <v xml:space="preserve">? patisserie ? ? ? 10 personnes </v>
      </c>
      <c r="R58" s="1232">
        <f>R55</f>
        <v>10</v>
      </c>
      <c r="S58" s="1232" t="str">
        <f>S55</f>
        <v>personnes</v>
      </c>
      <c r="T58" s="161" t="s">
        <v>152</v>
      </c>
      <c r="U58" s="1251" t="s">
        <v>151</v>
      </c>
      <c r="V58" s="1316"/>
      <c r="W58" s="1317" t="s">
        <v>162</v>
      </c>
      <c r="X58" s="170">
        <v>65</v>
      </c>
      <c r="Y58" s="2247" t="s">
        <v>161</v>
      </c>
      <c r="Z58" s="1448" t="s">
        <v>160</v>
      </c>
      <c r="AA58" s="1324"/>
      <c r="AB58" s="1251" t="s">
        <v>151</v>
      </c>
      <c r="AC58" s="2293"/>
      <c r="AD58" s="162">
        <v>65</v>
      </c>
      <c r="AE58"/>
      <c r="AF58"/>
      <c r="AG58"/>
      <c r="AH58" s="91"/>
      <c r="AI58" s="91"/>
      <c r="AJ58" s="1252" t="s">
        <v>37</v>
      </c>
      <c r="AK58" s="1252"/>
      <c r="AL58" s="91"/>
      <c r="AM58" s="91"/>
      <c r="AN58" s="91"/>
      <c r="AO58" s="1252" t="s">
        <v>1598</v>
      </c>
      <c r="AP58" s="1252"/>
      <c r="AQ58"/>
      <c r="AR58"/>
      <c r="AS58"/>
      <c r="AT58"/>
      <c r="AU58"/>
      <c r="AV58" s="53" t="str">
        <f t="shared" si="25"/>
        <v>►</v>
      </c>
      <c r="AW58" s="1327">
        <f>IF(AND(AZ58&lt;&gt;"", LEN(TRIM(AZ58))&gt;0), MAX(AW20:AW57)+1, "")</f>
        <v>10</v>
      </c>
      <c r="AX58" s="1327" t="str" cm="1">
        <f t="array" ref="AX58">IFERROR(INDEX(AZ21:AZ290, MATCH(ROW()-MIN(ROW(AZ21:AZ290))+1, AW21:AW290, 0)), "")</f>
        <v/>
      </c>
      <c r="AY58" s="1336" t="str">
        <f>IFERROR(TRIM(SUBSTITUTE(SUBSTITUTE(SUBSTITUTE(SUBSTITUTE(SUBSTITUTE(AY57," .",".")," ;",";")," :",":"),",",","),",","")),AY57)</f>
        <v>2. Le lendemain sortez la viande et les légumes de la marinade et égouttez-les. Réservez la marinade.</v>
      </c>
      <c r="AZ58" s="1329" t="str">
        <f>IFERROR(IF(LEN(AY62) &gt; LEN(AZ57), LEFT(RIGHT(AY62, LEN(AY62) - LEN(AZ57)), FIND("¤", SUBSTITUTE(LEFT(RIGHT(AY62, LEN(AY62) - LEN(AZ57)), AZ19+1), " ", "¤", LEN(LEFT(RIGHT(AY62, LEN(AY62) - LEN(AZ57)), AZ19+1)) - LEN(SUBSTITUTE(LEFT(RIGHT(AY62, LEN(AY62) - LEN(AZ57)), AZ19+1), " ", ""))))), ""), "")</f>
        <v xml:space="preserve">égouttez les Réservez la marinade </v>
      </c>
      <c r="BA58" s="1279" t="s">
        <v>1</v>
      </c>
      <c r="BB58" s="1330"/>
      <c r="BC58" s="1308" t="s">
        <v>1</v>
      </c>
      <c r="BD58" s="1331" t="str">
        <f t="shared" si="9"/>
        <v/>
      </c>
      <c r="BE58" s="1332" t="str">
        <f>IF(LEN(SUBSTITUTE(AX58, BE17, "")) &lt; LEN(AX58), SUBSTITUTE(AX58, BE17, ""), AX58)</f>
        <v/>
      </c>
      <c r="BF58" s="1332" t="str">
        <f>IF(LEN(SUBSTITUTE(BE58, BF17, "")) &lt; LEN(BE58), SUBSTITUTE(BE58, BF17, ""), BE58)</f>
        <v/>
      </c>
      <c r="BG58" s="1332" t="str">
        <f>IF(LEN(SUBSTITUTE(BF58, BG17, "")) &lt; LEN(BF58), SUBSTITUTE(BF58, BG17, ""), BF58)</f>
        <v/>
      </c>
      <c r="BH58" s="1332" t="str">
        <f>IF(LEN(SUBSTITUTE(BG58, BH17, "")) &lt; LEN(BG58), SUBSTITUTE(BG58, BH17, ""), BG58)</f>
        <v/>
      </c>
      <c r="BI58" s="1332" t="s">
        <v>1</v>
      </c>
      <c r="BJ58" s="1333"/>
      <c r="BK58" s="1334"/>
      <c r="BL58" s="52"/>
      <c r="BM58" s="51"/>
      <c r="BN58" s="1335" t="str">
        <f t="shared" si="10"/>
        <v/>
      </c>
      <c r="BO58" s="50" t="str">
        <f t="shared" si="11"/>
        <v/>
      </c>
      <c r="BP58" s="49" t="str">
        <f t="shared" si="12"/>
        <v/>
      </c>
      <c r="BQ58" s="47">
        <f>IF(ISBLANK(#REF!),"",LEN(BD58)-LEN(SUBSTITUTE(BD58," ",""))+1)</f>
        <v>1</v>
      </c>
      <c r="BR58" s="48">
        <f t="shared" si="13"/>
        <v>0</v>
      </c>
      <c r="BS58" s="47">
        <f t="shared" si="14"/>
        <v>0</v>
      </c>
      <c r="BT58" s="47">
        <f t="shared" si="15"/>
        <v>0</v>
      </c>
      <c r="BU58" s="185"/>
      <c r="BV58" s="2"/>
      <c r="BW58" s="237"/>
      <c r="BX58" s="236"/>
      <c r="BY58" s="154"/>
      <c r="BZ58" s="153"/>
      <c r="CA58" s="2"/>
      <c r="CB58" s="458"/>
      <c r="CC58" s="91"/>
      <c r="CD58" s="91"/>
      <c r="CE58" s="91"/>
      <c r="CF58" s="91"/>
      <c r="CG58" s="91"/>
      <c r="CH58" s="93"/>
      <c r="CJ58" s="410" t="s">
        <v>1557</v>
      </c>
      <c r="CK58" s="341"/>
      <c r="CL58" s="341"/>
      <c r="CM58" s="341"/>
      <c r="CN58" s="91"/>
      <c r="CO58" s="59"/>
      <c r="CP58" s="93"/>
      <c r="CQ58" s="8" t="s">
        <v>1</v>
      </c>
      <c r="CR58" s="6">
        <v>1</v>
      </c>
    </row>
    <row r="59" spans="1:96" s="1" customFormat="1" ht="18.75" customHeight="1" thickTop="1">
      <c r="A59"/>
      <c r="B59"/>
      <c r="C59"/>
      <c r="D59"/>
      <c r="E59"/>
      <c r="F59"/>
      <c r="G59"/>
      <c r="H59"/>
      <c r="I59"/>
      <c r="J59"/>
      <c r="K59"/>
      <c r="L59"/>
      <c r="M59"/>
      <c r="N59"/>
      <c r="O59"/>
      <c r="P59" s="108" t="s">
        <v>11</v>
      </c>
      <c r="Q59" s="1232" t="str">
        <f>Q55</f>
        <v xml:space="preserve">? patisserie ? ? ? 10 personnes </v>
      </c>
      <c r="R59" s="1232">
        <f>R55</f>
        <v>10</v>
      </c>
      <c r="S59" s="1232" t="str">
        <f>S55</f>
        <v>personnes</v>
      </c>
      <c r="T59" s="1449"/>
      <c r="U59" s="1322"/>
      <c r="V59" s="1323" t="s">
        <v>1584</v>
      </c>
      <c r="W59" s="1322">
        <f ca="1">SUM(T56:W56)</f>
        <v>36</v>
      </c>
      <c r="X59" s="164" t="s">
        <v>154</v>
      </c>
      <c r="Y59" s="2248">
        <v>0</v>
      </c>
      <c r="Z59" s="1450" t="s">
        <v>153</v>
      </c>
      <c r="AA59" s="1324"/>
      <c r="AB59" s="1325" t="s">
        <v>1585</v>
      </c>
      <c r="AC59" s="1326">
        <f ca="1">Z56+AB56+AC56</f>
        <v>65</v>
      </c>
      <c r="AD59" s="2336">
        <f>IF(AD58=0,0,IF(LEN(Z59)&gt;AD58,LEN(Z59)-AD58&amp;" en trop",0))</f>
        <v>0</v>
      </c>
      <c r="AF59"/>
      <c r="AG59"/>
      <c r="AH59" s="91"/>
      <c r="AI59" s="91"/>
      <c r="AJ59" s="91"/>
      <c r="AK59" s="91"/>
      <c r="AL59" s="91"/>
      <c r="AM59" s="91"/>
      <c r="AN59" s="91"/>
      <c r="AO59" s="1252" t="s">
        <v>1599</v>
      </c>
      <c r="AP59" s="1252"/>
      <c r="AQ59"/>
      <c r="AR59"/>
      <c r="AS59"/>
      <c r="AT59"/>
      <c r="AU59"/>
      <c r="AV59" s="53" t="str">
        <f t="shared" si="25"/>
        <v>►</v>
      </c>
      <c r="AW59" s="1327" t="str">
        <f>IF(AND(AZ59&lt;&gt;"", LEN(TRIM(AZ59))&gt;0), MAX(AW20:AW58)+1, "")</f>
        <v/>
      </c>
      <c r="AX59" s="1327" t="str" cm="1">
        <f t="array" ref="AX59">IFERROR(INDEX(AZ21:AZ290, MATCH(ROW()-MIN(ROW(AZ21:AZ290))+1, AW21:AW290, 0)), "")</f>
        <v/>
      </c>
      <c r="AY59" s="1336" t="str">
        <f>IFERROR(SUBSTITUTE(SUBSTITUTE(SUBSTITUTE(SUBSTITUTE(SUBSTITUTE(SUBSTITUTE(AY58,",",";"),".",";"),";",";"),"-",";"),":",";"),"?",";"),AY58)</f>
        <v>2; Le lendemain sortez la viande et les légumes de la marinade et égouttez;les; Réservez la marinade;</v>
      </c>
      <c r="AZ59" s="1329" t="str">
        <f>IFERROR(IF(LEN(AY62)&gt;LEN(AZ57)+LEN(AZ58),LEFT(RIGHT(AY62,LEN(AY62)-LEN(AZ57)-LEN(AZ58)),FIND("¤",SUBSTITUTE(LEFT(RIGHT(AY62,LEN(AY62)-LEN(AZ57)-LEN(AZ58)),AZ19+1)," ","¤",LEN(LEFT(RIGHT(AY62,LEN(AY62)-LEN(AZ57)-LEN(AZ58)),AZ19+1))-LEN(SUBSTITUTE(LEFT(RIGHT(AY62,LEN(AY62)-LEN(AZ57)-LEN(AZ58)),AZ19+1)," ",""))))),""),"")</f>
        <v/>
      </c>
      <c r="BA59" s="1279" t="s">
        <v>1</v>
      </c>
      <c r="BB59" s="1330"/>
      <c r="BC59" s="1308" t="s">
        <v>1</v>
      </c>
      <c r="BD59" s="1331" t="str">
        <f t="shared" si="9"/>
        <v/>
      </c>
      <c r="BE59" s="1332" t="str">
        <f>IF(LEN(SUBSTITUTE(AX59, BE17, "")) &lt; LEN(AX59), SUBSTITUTE(AX59, BE17, ""), AX59)</f>
        <v/>
      </c>
      <c r="BF59" s="1332" t="str">
        <f>IF(LEN(SUBSTITUTE(BE59, BF17, "")) &lt; LEN(BE59), SUBSTITUTE(BE59, BF17, ""), BE59)</f>
        <v/>
      </c>
      <c r="BG59" s="1332" t="str">
        <f>IF(LEN(SUBSTITUTE(BF59, BG17, "")) &lt; LEN(BF59), SUBSTITUTE(BF59, BG17, ""), BF59)</f>
        <v/>
      </c>
      <c r="BH59" s="1332" t="str">
        <f>IF(LEN(SUBSTITUTE(BG59, BH17, "")) &lt; LEN(BG59), SUBSTITUTE(BG59, BH17, ""), BG59)</f>
        <v/>
      </c>
      <c r="BI59" s="1332" t="s">
        <v>1</v>
      </c>
      <c r="BJ59" s="1333"/>
      <c r="BK59" s="1334"/>
      <c r="BL59" s="52"/>
      <c r="BM59" s="51"/>
      <c r="BN59" s="1335" t="str">
        <f t="shared" si="10"/>
        <v/>
      </c>
      <c r="BO59" s="50" t="str">
        <f t="shared" si="11"/>
        <v/>
      </c>
      <c r="BP59" s="49" t="str">
        <f t="shared" si="12"/>
        <v/>
      </c>
      <c r="BQ59" s="47">
        <f>IF(ISBLANK(#REF!),"",LEN(BD59)-LEN(SUBSTITUTE(BD59," ",""))+1)</f>
        <v>1</v>
      </c>
      <c r="BR59" s="48">
        <f t="shared" si="13"/>
        <v>0</v>
      </c>
      <c r="BS59" s="47">
        <f t="shared" si="14"/>
        <v>0</v>
      </c>
      <c r="BT59" s="47">
        <f t="shared" si="15"/>
        <v>0</v>
      </c>
      <c r="BU59" s="185"/>
      <c r="BV59" s="2"/>
      <c r="BW59" s="232" t="s">
        <v>236</v>
      </c>
      <c r="BX59" s="17"/>
      <c r="BY59" s="154"/>
      <c r="BZ59" s="153"/>
      <c r="CA59" s="2"/>
      <c r="CB59" s="458"/>
      <c r="CC59" s="91"/>
      <c r="CD59" s="91"/>
      <c r="CE59" s="91"/>
      <c r="CF59" s="91"/>
      <c r="CG59" s="91"/>
      <c r="CH59" s="93"/>
      <c r="CJ59" s="436" t="s">
        <v>404</v>
      </c>
      <c r="CK59" s="91"/>
      <c r="CL59" s="91"/>
      <c r="CM59" s="91"/>
      <c r="CN59" s="91"/>
      <c r="CO59" s="91"/>
      <c r="CP59" s="185"/>
      <c r="CQ59" s="8" t="s">
        <v>1</v>
      </c>
      <c r="CR59" s="6">
        <v>1</v>
      </c>
    </row>
    <row r="60" spans="1:96" s="1" customFormat="1" ht="18.75" customHeight="1" thickBot="1">
      <c r="A60"/>
      <c r="B60"/>
      <c r="C60"/>
      <c r="D60"/>
      <c r="E60"/>
      <c r="F60"/>
      <c r="G60"/>
      <c r="H60"/>
      <c r="I60"/>
      <c r="J60"/>
      <c r="K60"/>
      <c r="L60"/>
      <c r="M60"/>
      <c r="N60"/>
      <c r="O60"/>
      <c r="P60" s="108" t="s">
        <v>11</v>
      </c>
      <c r="Q60" s="1232" t="str">
        <f>Q55</f>
        <v xml:space="preserve">? patisserie ? ? ? 10 personnes </v>
      </c>
      <c r="R60" s="1232">
        <f>R55</f>
        <v>10</v>
      </c>
      <c r="S60" s="1232" t="str">
        <f>S55</f>
        <v>personnes</v>
      </c>
      <c r="T60" s="1353"/>
      <c r="U60" s="2236"/>
      <c r="V60" s="40"/>
      <c r="W60" s="88"/>
      <c r="X60" s="107" t="str">
        <f>TEXT(ROUND(LEN(T60)/X58, 1), "0.0") &amp; " lignes"</f>
        <v>0.0 lignes</v>
      </c>
      <c r="Y60" s="2249" t="str">
        <f ca="1">IF(ISBLANK(Z60),"",LARGE(OFFSET(Y59,0,0,ROWS(Y59:Y59)),1)+1)</f>
        <v/>
      </c>
      <c r="Z60" s="1252"/>
      <c r="AA60" s="1324"/>
      <c r="AB60" s="41"/>
      <c r="AC60" s="89"/>
      <c r="AD60" s="2337">
        <f>IF(AD58=0,0,IF(LEN(Z60)&gt;AD58,LEN(Z60)-AD58&amp;" en trop",0))</f>
        <v>0</v>
      </c>
      <c r="AF60"/>
      <c r="AG60"/>
      <c r="AH60" s="91"/>
      <c r="AI60" s="91"/>
      <c r="AJ60" s="91"/>
      <c r="AK60" s="91"/>
      <c r="AL60" s="91"/>
      <c r="AM60" s="91"/>
      <c r="AN60" s="91"/>
      <c r="AO60" s="1252"/>
      <c r="AP60" s="1252" t="s">
        <v>1574</v>
      </c>
      <c r="AQ60"/>
      <c r="AR60"/>
      <c r="AS60"/>
      <c r="AT60"/>
      <c r="AU60"/>
      <c r="AV60" s="53" t="str">
        <f t="shared" si="25"/>
        <v>►</v>
      </c>
      <c r="AW60" s="1327" t="str">
        <f>IF(AND(AZ60&lt;&gt;"", LEN(TRIM(AZ60))&gt;0), MAX(AW20:AW59)+1, "")</f>
        <v/>
      </c>
      <c r="AX60" s="1327" t="str" cm="1">
        <f t="array" ref="AX60">IFERROR(INDEX(AZ21:AZ290, MATCH(ROW()-MIN(ROW(AZ21:AZ290))+1, AW21:AW290, 0)), "")</f>
        <v/>
      </c>
      <c r="AY60" s="1336" t="str">
        <f>IFERROR(SUBSTITUTE(AY59,"."," "),AY59)</f>
        <v>2; Le lendemain sortez la viande et les légumes de la marinade et égouttez;les; Réservez la marinade;</v>
      </c>
      <c r="AZ60" s="1329" t="str">
        <f>IFERROR(LEFT(RIGHT(AY62,LEN(AY62)-LEN(AZ57)-LEN(AZ58)-LEN(AZ59)),FIND("¤",SUBSTITUTE(LEFT(RIGHT(AY62,LEN(AY62)-LEN(AZ57)-LEN(AZ58)-LEN(AZ59)),AZ19+1)," ","¤",LEN(LEFT(RIGHT(AY62,LEN(AY62)-LEN(AZ57)-LEN(AZ58)-LEN(AZ59)),AZ19+1))-LEN(SUBSTITUTE(LEFT(RIGHT(AY62,LEN(AY62)-LEN(AZ57)-LEN(AZ58)-LEN(AZ59)),AZ19+1)," ",""))))),"")</f>
        <v/>
      </c>
      <c r="BA60" s="1279" t="s">
        <v>1</v>
      </c>
      <c r="BB60" s="1330"/>
      <c r="BC60" s="1308" t="s">
        <v>1</v>
      </c>
      <c r="BD60" s="1331" t="str">
        <f t="shared" si="9"/>
        <v/>
      </c>
      <c r="BE60" s="1332" t="str">
        <f>IF(LEN(SUBSTITUTE(AX60, BE17, "")) &lt; LEN(AX60), SUBSTITUTE(AX60, BE17, ""), AX60)</f>
        <v/>
      </c>
      <c r="BF60" s="1332" t="str">
        <f>IF(LEN(SUBSTITUTE(BE60, BF17, "")) &lt; LEN(BE60), SUBSTITUTE(BE60, BF17, ""), BE60)</f>
        <v/>
      </c>
      <c r="BG60" s="1332" t="str">
        <f>IF(LEN(SUBSTITUTE(BF60, BG17, "")) &lt; LEN(BF60), SUBSTITUTE(BF60, BG17, ""), BF60)</f>
        <v/>
      </c>
      <c r="BH60" s="1332" t="str">
        <f>IF(LEN(SUBSTITUTE(BG60, BH17, "")) &lt; LEN(BG60), SUBSTITUTE(BG60, BH17, ""), BG60)</f>
        <v/>
      </c>
      <c r="BI60" s="1332" t="s">
        <v>1</v>
      </c>
      <c r="BJ60" s="1333"/>
      <c r="BK60" s="1334"/>
      <c r="BL60" s="52"/>
      <c r="BM60" s="51"/>
      <c r="BN60" s="1335" t="str">
        <f t="shared" si="10"/>
        <v/>
      </c>
      <c r="BO60" s="50" t="str">
        <f t="shared" si="11"/>
        <v/>
      </c>
      <c r="BP60" s="49" t="str">
        <f t="shared" si="12"/>
        <v/>
      </c>
      <c r="BQ60" s="47">
        <f>IF(ISBLANK(#REF!),"",LEN(BD60)-LEN(SUBSTITUTE(BD60," ",""))+1)</f>
        <v>1</v>
      </c>
      <c r="BR60" s="48">
        <f t="shared" si="13"/>
        <v>0</v>
      </c>
      <c r="BS60" s="47">
        <f t="shared" si="14"/>
        <v>0</v>
      </c>
      <c r="BT60" s="47">
        <f t="shared" si="15"/>
        <v>0</v>
      </c>
      <c r="BU60" s="185"/>
      <c r="BV60" s="2"/>
      <c r="BW60" s="219" t="s">
        <v>235</v>
      </c>
      <c r="BX60" s="17"/>
      <c r="BY60" s="154"/>
      <c r="BZ60" s="153"/>
      <c r="CA60" s="2"/>
      <c r="CB60" s="458"/>
      <c r="CC60" s="91"/>
      <c r="CD60" s="91"/>
      <c r="CE60" s="91"/>
      <c r="CF60" s="91"/>
      <c r="CG60" s="91"/>
      <c r="CH60" s="93"/>
      <c r="CJ60" s="436" t="s">
        <v>405</v>
      </c>
      <c r="CK60" s="91"/>
      <c r="CL60" s="91"/>
      <c r="CM60" s="91"/>
      <c r="CN60" s="91"/>
      <c r="CO60" s="91"/>
      <c r="CP60" s="185"/>
      <c r="CQ60" s="8" t="s">
        <v>1</v>
      </c>
      <c r="CR60" s="6">
        <v>1</v>
      </c>
    </row>
    <row r="61" spans="1:96" s="1" customFormat="1" ht="33" customHeight="1">
      <c r="A61"/>
      <c r="B61" s="203" t="s">
        <v>11</v>
      </c>
      <c r="C61" s="2280" t="str">
        <f>C67</f>
        <v xml:space="preserve">? patisserie ? ? ? 10 personnes </v>
      </c>
      <c r="D61" s="2281">
        <f>D67</f>
        <v>10</v>
      </c>
      <c r="E61" s="2281" t="str">
        <f>E67</f>
        <v>personnes</v>
      </c>
      <c r="F61" s="205" t="s">
        <v>214</v>
      </c>
      <c r="G61" s="2098" t="s">
        <v>209</v>
      </c>
      <c r="H61" s="2098"/>
      <c r="I61" s="2241" t="s">
        <v>1791</v>
      </c>
      <c r="J61" s="2241"/>
      <c r="K61" s="2241"/>
      <c r="L61" s="2241"/>
      <c r="M61"/>
      <c r="N61"/>
      <c r="O61"/>
      <c r="P61" s="108" t="s">
        <v>11</v>
      </c>
      <c r="Q61" s="1232" t="str">
        <f>Q55</f>
        <v xml:space="preserve">? patisserie ? ? ? 10 personnes </v>
      </c>
      <c r="R61" s="1232">
        <f>R55</f>
        <v>10</v>
      </c>
      <c r="S61" s="1232" t="str">
        <f>S55</f>
        <v>personnes</v>
      </c>
      <c r="T61" s="1353"/>
      <c r="U61" s="2236"/>
      <c r="V61" s="40"/>
      <c r="W61" s="88"/>
      <c r="X61" s="107" t="str">
        <f>TEXT(ROUND(LEN(T61)/X58, 1), "0.0") &amp; " lignes"</f>
        <v>0.0 lignes</v>
      </c>
      <c r="Y61" s="2249" t="str">
        <f ca="1">IF(ISBLANK(Z61),"",LARGE(OFFSET(Y59,0,0,ROWS(Y59:Y60)),1)+1)</f>
        <v/>
      </c>
      <c r="Z61" s="1252"/>
      <c r="AA61" s="1324"/>
      <c r="AB61" s="41"/>
      <c r="AC61" s="89"/>
      <c r="AD61" s="2337">
        <f>IF(AD58=0,0,IF(LEN(Z61)&gt;AD58,LEN(Z61)-AD58&amp;" en trop",0))</f>
        <v>0</v>
      </c>
      <c r="AF61"/>
      <c r="AG61"/>
      <c r="AH61" s="91"/>
      <c r="AI61" s="91"/>
      <c r="AJ61" s="91"/>
      <c r="AK61" s="91"/>
      <c r="AL61" s="91"/>
      <c r="AM61" s="91"/>
      <c r="AN61" s="91"/>
      <c r="AO61" s="91"/>
      <c r="AP61" s="91"/>
      <c r="AQ61"/>
      <c r="AR61"/>
      <c r="AS61"/>
      <c r="AT61"/>
      <c r="AU61"/>
      <c r="AV61" s="53" t="str">
        <f t="shared" si="25"/>
        <v>►</v>
      </c>
      <c r="AW61" s="1327" t="str">
        <f>IF(AND(AZ61&lt;&gt;"", LEN(TRIM(AZ61))&gt;0), MAX(AW20:AW60)+1, "")</f>
        <v/>
      </c>
      <c r="AX61" s="1327" t="str" cm="1">
        <f t="array" ref="AX61">IFERROR(INDEX(AZ21:AZ290, MATCH(ROW()-MIN(ROW(AZ21:AZ290))+1, AW21:AW290, 0)), "")</f>
        <v/>
      </c>
      <c r="AY61" s="1337" t="str">
        <f>SUBSTITUTE(SUBSTITUTE(AY60,";"," "),","," ")</f>
        <v xml:space="preserve">2  Le lendemain sortez la viande et les légumes de la marinade et égouttez les  Réservez la marinade </v>
      </c>
      <c r="AZ61" s="1329" t="str">
        <f>IFERROR(LEFT(RIGHT(AY62,LEN(AY62)-LEN(AZ57)-LEN(AZ58)-LEN(AZ59)-LEN(AZ60)),FIND("¤",SUBSTITUTE(LEFT(RIGHT(AY62,LEN(AY62)-LEN(AZ57)-LEN(AZ58)-LEN(AZ59)-LEN(AZ60)),AZ19+1)," ","¤",LEN(LEFT(RIGHT(AY62,LEN(AY62)-LEN(AZ57)-LEN(AZ58)-LEN(AZ59)-LEN(AZ60)),AZ19+1))-LEN(SUBSTITUTE(LEFT(RIGHT(AY62,LEN(AY62)-LEN(AZ57)-LEN(AZ58)-LEN(AZ59)-LEN(AZ60)),AZ19+1)," ",""))))),"")</f>
        <v/>
      </c>
      <c r="BA61" s="1279" t="s">
        <v>1</v>
      </c>
      <c r="BB61" s="1330"/>
      <c r="BC61" s="1308" t="s">
        <v>1</v>
      </c>
      <c r="BD61" s="1331" t="str">
        <f t="shared" si="9"/>
        <v/>
      </c>
      <c r="BE61" s="1332" t="str">
        <f>IF(LEN(SUBSTITUTE(AX61, BE17, "")) &lt; LEN(AX61), SUBSTITUTE(AX61, BE17, ""), AX61)</f>
        <v/>
      </c>
      <c r="BF61" s="1332" t="str">
        <f>IF(LEN(SUBSTITUTE(BE61, BF17, "")) &lt; LEN(BE61), SUBSTITUTE(BE61, BF17, ""), BE61)</f>
        <v/>
      </c>
      <c r="BG61" s="1332" t="str">
        <f>IF(LEN(SUBSTITUTE(BF61, BG17, "")) &lt; LEN(BF61), SUBSTITUTE(BF61, BG17, ""), BF61)</f>
        <v/>
      </c>
      <c r="BH61" s="1332" t="str">
        <f>IF(LEN(SUBSTITUTE(BG61, BH17, "")) &lt; LEN(BG61), SUBSTITUTE(BG61, BH17, ""), BG61)</f>
        <v/>
      </c>
      <c r="BI61" s="1332" t="s">
        <v>1</v>
      </c>
      <c r="BJ61" s="1333"/>
      <c r="BK61" s="1334"/>
      <c r="BL61" s="52"/>
      <c r="BM61" s="51"/>
      <c r="BN61" s="1335" t="str">
        <f t="shared" si="10"/>
        <v/>
      </c>
      <c r="BO61" s="50" t="str">
        <f t="shared" si="11"/>
        <v/>
      </c>
      <c r="BP61" s="49" t="str">
        <f t="shared" si="12"/>
        <v/>
      </c>
      <c r="BQ61" s="47">
        <f>IF(ISBLANK(#REF!),"",LEN(BD61)-LEN(SUBSTITUTE(BD61," ",""))+1)</f>
        <v>1</v>
      </c>
      <c r="BR61" s="48">
        <f t="shared" si="13"/>
        <v>0</v>
      </c>
      <c r="BS61" s="47">
        <f t="shared" si="14"/>
        <v>0</v>
      </c>
      <c r="BT61" s="47">
        <f t="shared" si="15"/>
        <v>0</v>
      </c>
      <c r="BU61" s="185"/>
      <c r="BV61" s="2"/>
      <c r="BW61" s="210">
        <v>10</v>
      </c>
      <c r="BX61" s="226" t="s">
        <v>198</v>
      </c>
      <c r="BY61" s="154"/>
      <c r="BZ61" s="153"/>
      <c r="CA61" s="2"/>
      <c r="CB61" s="458"/>
      <c r="CC61" s="91"/>
      <c r="CD61" s="91"/>
      <c r="CE61" s="91"/>
      <c r="CF61" s="91"/>
      <c r="CG61" s="91"/>
      <c r="CH61" s="93"/>
      <c r="CJ61" s="436" t="s">
        <v>406</v>
      </c>
      <c r="CK61" s="91"/>
      <c r="CL61" s="91"/>
      <c r="CM61" s="91"/>
      <c r="CN61" s="91"/>
      <c r="CO61" s="91"/>
      <c r="CP61" s="185"/>
      <c r="CQ61" s="8" t="s">
        <v>1</v>
      </c>
      <c r="CR61" s="6">
        <v>1</v>
      </c>
    </row>
    <row r="62" spans="1:96" s="1" customFormat="1" ht="18.75" customHeight="1" thickBot="1">
      <c r="A62"/>
      <c r="B62" s="2242" t="s">
        <v>11</v>
      </c>
      <c r="C62" s="2282" t="str">
        <f>C67</f>
        <v xml:space="preserve">? patisserie ? ? ? 10 personnes </v>
      </c>
      <c r="D62" s="2282">
        <f>D67</f>
        <v>10</v>
      </c>
      <c r="E62" s="2282" t="str">
        <f>E67</f>
        <v>personnes</v>
      </c>
      <c r="F62" s="2283"/>
      <c r="G62" s="2284" t="s">
        <v>1848</v>
      </c>
      <c r="H62" s="2285"/>
      <c r="I62" s="2285"/>
      <c r="J62" s="2286" t="s">
        <v>212</v>
      </c>
      <c r="K62" s="201" t="s">
        <v>211</v>
      </c>
      <c r="L62" s="1419"/>
      <c r="M62"/>
      <c r="N62"/>
      <c r="O62"/>
      <c r="P62" s="108" t="str">
        <f t="shared" ref="P62:P75" si="30">IF(OR(Z62&lt;&gt;"", AB62&lt;&gt;""),"A", "►")</f>
        <v>►</v>
      </c>
      <c r="Q62" s="1232" t="str">
        <f>Q55</f>
        <v xml:space="preserve">? patisserie ? ? ? 10 personnes </v>
      </c>
      <c r="R62" s="1232">
        <f>R55</f>
        <v>10</v>
      </c>
      <c r="S62" s="1232" t="str">
        <f>S55</f>
        <v>personnes</v>
      </c>
      <c r="T62" s="1353"/>
      <c r="U62" s="2236"/>
      <c r="V62" s="1252"/>
      <c r="W62" s="1252"/>
      <c r="X62" s="107" t="str">
        <f>TEXT(ROUND(LEN(T62)/X58, 1), "0.0") &amp; " lignes"</f>
        <v>0.0 lignes</v>
      </c>
      <c r="Y62" s="2249" t="str">
        <f ca="1">IF(ISBLANK(Z62),"",LARGE(OFFSET(Y59,0,0,ROWS(Y59:Y61)),1)+1)</f>
        <v/>
      </c>
      <c r="Z62" s="1252"/>
      <c r="AA62" s="1324"/>
      <c r="AB62" s="41"/>
      <c r="AC62" s="89"/>
      <c r="AD62" s="2337">
        <f>IF(AD58=0,0,IF(LEN(Z62)&gt;AD58,LEN(Z62)-AD58&amp;" en trop",0))</f>
        <v>0</v>
      </c>
      <c r="AF62"/>
      <c r="AG62"/>
      <c r="AH62"/>
      <c r="AI62"/>
      <c r="AJ62" s="341" t="s">
        <v>360</v>
      </c>
      <c r="AK62" s="91"/>
      <c r="AL62" s="91"/>
      <c r="AM62" s="91"/>
      <c r="AN62" s="91"/>
      <c r="AO62" s="91"/>
      <c r="AP62" s="91"/>
      <c r="AQ62"/>
      <c r="AR62"/>
      <c r="AS62"/>
      <c r="AT62"/>
      <c r="AU62"/>
      <c r="AV62" s="53" t="str">
        <f t="shared" si="25"/>
        <v>►</v>
      </c>
      <c r="AW62" s="1327" t="str">
        <f>IF(AND(AZ62&lt;&gt;"", LEN(TRIM(AZ62))&gt;0), MAX(AW20:AW61)+1, "")</f>
        <v/>
      </c>
      <c r="AX62" s="1327" t="str" cm="1">
        <f t="array" ref="AX62">IFERROR(INDEX(AZ21:AZ290, MATCH(ROW()-MIN(ROW(AZ21:AZ290))+1, AW21:AW290, 0)), "")</f>
        <v/>
      </c>
      <c r="AY62" s="1338" t="str">
        <f>IFERROR(SUBSTITUTE(SUBSTITUTE(SUBSTITUTE(AY61,"  "," "),"  "," "),"  "," "),AY61)</f>
        <v xml:space="preserve">2 Le lendemain sortez la viande et les légumes de la marinade et égouttez les Réservez la marinade </v>
      </c>
      <c r="AZ62" s="1329" t="str">
        <f>IF(LEN(AY62) &gt; LEN(AZ57) + LEN(AZ58) + LEN(AZ59)+ LEN(AZ60) + LEN(AZ61), RIGHT(AY62, LEN(AY62) - LEN(AZ57) - LEN(AZ58) - LEN(AZ59) - LEN(AZ60) - LEN(AZ61)), "")</f>
        <v/>
      </c>
      <c r="BA62" s="1279" t="s">
        <v>1</v>
      </c>
      <c r="BB62" s="1330"/>
      <c r="BC62" s="1308" t="s">
        <v>1</v>
      </c>
      <c r="BD62" s="1331" t="str">
        <f t="shared" si="9"/>
        <v/>
      </c>
      <c r="BE62" s="1332" t="str">
        <f>IF(LEN(SUBSTITUTE(AX62, BE17, "")) &lt; LEN(AX62), SUBSTITUTE(AX62, BE17, ""), AX62)</f>
        <v/>
      </c>
      <c r="BF62" s="1332" t="str">
        <f>IF(LEN(SUBSTITUTE(BE62, BF17, "")) &lt; LEN(BE62), SUBSTITUTE(BE62, BF17, ""), BE62)</f>
        <v/>
      </c>
      <c r="BG62" s="1332" t="str">
        <f>IF(LEN(SUBSTITUTE(BF62, BG17, "")) &lt; LEN(BF62), SUBSTITUTE(BF62, BG17, ""), BF62)</f>
        <v/>
      </c>
      <c r="BH62" s="1332" t="str">
        <f>IF(LEN(SUBSTITUTE(BG62, BH17, "")) &lt; LEN(BG62), SUBSTITUTE(BG62, BH17, ""), BG62)</f>
        <v/>
      </c>
      <c r="BI62" s="1332" t="s">
        <v>1</v>
      </c>
      <c r="BJ62" s="1333"/>
      <c r="BK62" s="1334"/>
      <c r="BL62" s="52"/>
      <c r="BM62" s="51"/>
      <c r="BN62" s="1335" t="str">
        <f t="shared" si="10"/>
        <v/>
      </c>
      <c r="BO62" s="50" t="str">
        <f t="shared" si="11"/>
        <v/>
      </c>
      <c r="BP62" s="49" t="str">
        <f t="shared" si="12"/>
        <v/>
      </c>
      <c r="BQ62" s="47">
        <f>IF(ISBLANK(#REF!),"",LEN(BD62)-LEN(SUBSTITUTE(BD62," ",""))+1)</f>
        <v>1</v>
      </c>
      <c r="BR62" s="48">
        <f t="shared" si="13"/>
        <v>0</v>
      </c>
      <c r="BS62" s="47">
        <f t="shared" si="14"/>
        <v>0</v>
      </c>
      <c r="BT62" s="47">
        <f t="shared" si="15"/>
        <v>0</v>
      </c>
      <c r="BU62" s="185"/>
      <c r="BV62" s="2"/>
      <c r="BW62" s="219" t="s">
        <v>225</v>
      </c>
      <c r="BX62" s="17"/>
      <c r="BY62" s="154"/>
      <c r="BZ62" s="153"/>
      <c r="CA62" s="2"/>
      <c r="CB62" s="458"/>
      <c r="CC62" s="59"/>
      <c r="CD62" s="59"/>
      <c r="CE62" s="59"/>
      <c r="CF62" s="91"/>
      <c r="CG62" s="59"/>
      <c r="CH62" s="93"/>
      <c r="CJ62" s="110"/>
      <c r="CK62" s="59"/>
      <c r="CL62" s="440" t="s">
        <v>408</v>
      </c>
      <c r="CM62" s="59"/>
      <c r="CN62" s="59"/>
      <c r="CO62" s="59"/>
      <c r="CP62" s="93"/>
      <c r="CQ62" s="8" t="s">
        <v>1</v>
      </c>
      <c r="CR62" s="6">
        <v>1</v>
      </c>
    </row>
    <row r="63" spans="1:96" s="1" customFormat="1" ht="18.75" customHeight="1" thickTop="1">
      <c r="A63"/>
      <c r="B63" s="2242" t="s">
        <v>11</v>
      </c>
      <c r="C63" s="1232" t="str">
        <f>C67</f>
        <v xml:space="preserve">? patisserie ? ? ? 10 personnes </v>
      </c>
      <c r="D63" s="1232">
        <f>D67</f>
        <v>10</v>
      </c>
      <c r="E63" s="1232" t="str">
        <f>E67</f>
        <v>personnes</v>
      </c>
      <c r="F63" s="1697"/>
      <c r="G63" s="1698"/>
      <c r="H63" s="1698"/>
      <c r="I63" s="1698"/>
      <c r="J63" s="199" t="s">
        <v>205</v>
      </c>
      <c r="K63" s="2139" t="str">
        <f>F65</f>
        <v xml:space="preserve">? patisserie ? ? ? 10 personnes </v>
      </c>
      <c r="L63" s="2140"/>
      <c r="M63"/>
      <c r="N63"/>
      <c r="O63"/>
      <c r="P63" s="108" t="str">
        <f t="shared" si="30"/>
        <v>►</v>
      </c>
      <c r="Q63" s="1232" t="str">
        <f>Q55</f>
        <v xml:space="preserve">? patisserie ? ? ? 10 personnes </v>
      </c>
      <c r="R63" s="1232">
        <f>R55</f>
        <v>10</v>
      </c>
      <c r="S63" s="1232" t="str">
        <f>S55</f>
        <v>personnes</v>
      </c>
      <c r="T63" s="1353"/>
      <c r="U63" s="1252"/>
      <c r="V63" s="1252"/>
      <c r="W63" s="1252"/>
      <c r="X63" s="107" t="str">
        <f>TEXT(ROUND(LEN(T63)/X58, 1), "0.0") &amp; " lignes"</f>
        <v>0.0 lignes</v>
      </c>
      <c r="Y63" s="2249" t="str">
        <f ca="1">IF(ISBLANK(Z63),"",LARGE(OFFSET(Y59,0,0,ROWS(Y59:Y62)),1)+1)</f>
        <v/>
      </c>
      <c r="Z63" s="1252"/>
      <c r="AA63" s="1324"/>
      <c r="AB63" s="41"/>
      <c r="AC63" s="89"/>
      <c r="AD63" s="2337">
        <f>IF(AD58=0,0,IF(LEN(Z63)&gt;AD58,LEN(Z63)-AD58&amp;" en trop",0))</f>
        <v>0</v>
      </c>
      <c r="AF63"/>
      <c r="AG63"/>
      <c r="AH63"/>
      <c r="AI63"/>
      <c r="AJ63" s="332" t="s">
        <v>359</v>
      </c>
      <c r="AK63" s="91"/>
      <c r="AL63" s="91"/>
      <c r="AM63" s="91"/>
      <c r="AN63" s="91"/>
      <c r="AO63" s="91"/>
      <c r="AP63" s="91"/>
      <c r="AQ63"/>
      <c r="AR63"/>
      <c r="AS63"/>
      <c r="AT63"/>
      <c r="AU63"/>
      <c r="AV63" s="53" t="str">
        <f t="shared" si="25"/>
        <v>►</v>
      </c>
      <c r="AW63" s="1327">
        <f>IF(AND(AZ63&lt;&gt;"", LEN(TRIM(AZ63))&gt;0), MAX(AW20:AW62)+1, "")</f>
        <v>11</v>
      </c>
      <c r="AX63" s="1327" t="str" cm="1">
        <f t="array" ref="AX63">IFERROR(INDEX(AZ21:AZ290, MATCH(ROW()-MIN(ROW(AZ21:AZ290))+1, AW21:AW290, 0)), "")</f>
        <v/>
      </c>
      <c r="AY63" s="1328" t="str">
        <f>(SUBSTITUTE(SUBSTITUTE(BB28,CHAR(13)&amp;CHAR(10)," "),CHAR(10)," "))</f>
        <v>3. Dans une cocotte en fonte, faites chauffer l’huile d’olive à feu moyen. Ajoutez la viande et faites-la dorer de tous les côtés. Retirez-la de la cocotte et réservez-la.</v>
      </c>
      <c r="AZ63" s="1339" t="str">
        <f>IF(LEN(AY68)&lt;AZ19,AY63,LEFT(AY68,FIND("¤",SUBSTITUTE(LEFT(AY68,AZ19+1)," ","¤",LEN(LEFT(AY68,AZ19+1))-LEN(SUBSTITUTE(LEFT(AY68,AZ19+1)," ",""))))))</f>
        <v xml:space="preserve">3 Dans une cocotte en fonte faites chauffer l’huile d’olive à feu </v>
      </c>
      <c r="BA63" s="1279" t="s">
        <v>1</v>
      </c>
      <c r="BB63" s="1330"/>
      <c r="BC63" s="1308" t="s">
        <v>1</v>
      </c>
      <c r="BD63" s="1331" t="str">
        <f t="shared" si="9"/>
        <v/>
      </c>
      <c r="BE63" s="1332" t="str">
        <f>IF(LEN(SUBSTITUTE(AX63, BE17, "")) &lt; LEN(AX63), SUBSTITUTE(AX63, BE17, ""), AX63)</f>
        <v/>
      </c>
      <c r="BF63" s="1332" t="str">
        <f>IF(LEN(SUBSTITUTE(BE63, BF17, "")) &lt; LEN(BE63), SUBSTITUTE(BE63, BF17, ""), BE63)</f>
        <v/>
      </c>
      <c r="BG63" s="1332" t="str">
        <f>IF(LEN(SUBSTITUTE(BF63, BG17, "")) &lt; LEN(BF63), SUBSTITUTE(BF63, BG17, ""), BF63)</f>
        <v/>
      </c>
      <c r="BH63" s="1332" t="str">
        <f>IF(LEN(SUBSTITUTE(BG63, BH17, "")) &lt; LEN(BG63), SUBSTITUTE(BG63, BH17, ""), BG63)</f>
        <v/>
      </c>
      <c r="BI63" s="1332" t="s">
        <v>1</v>
      </c>
      <c r="BJ63" s="1333"/>
      <c r="BK63" s="1334"/>
      <c r="BL63" s="52"/>
      <c r="BM63" s="51"/>
      <c r="BN63" s="1335" t="str">
        <f t="shared" si="10"/>
        <v/>
      </c>
      <c r="BO63" s="50" t="str">
        <f t="shared" si="11"/>
        <v/>
      </c>
      <c r="BP63" s="49" t="str">
        <f t="shared" si="12"/>
        <v/>
      </c>
      <c r="BQ63" s="47">
        <f>IF(ISBLANK(#REF!),"",LEN(BD63)-LEN(SUBSTITUTE(BD63," ",""))+1)</f>
        <v>1</v>
      </c>
      <c r="BR63" s="48">
        <f t="shared" si="13"/>
        <v>0</v>
      </c>
      <c r="BS63" s="47">
        <f t="shared" si="14"/>
        <v>0</v>
      </c>
      <c r="BT63" s="47">
        <f t="shared" si="15"/>
        <v>0</v>
      </c>
      <c r="BU63" s="185"/>
      <c r="BV63" s="2"/>
      <c r="BW63" s="210">
        <v>5</v>
      </c>
      <c r="BX63" s="2"/>
      <c r="BY63" s="154"/>
      <c r="BZ63" s="153"/>
      <c r="CA63" s="2"/>
      <c r="CB63" s="458"/>
      <c r="CC63" s="1880" t="s">
        <v>107</v>
      </c>
      <c r="CD63" s="1880"/>
      <c r="CE63" s="1883" t="s">
        <v>106</v>
      </c>
      <c r="CF63" s="1883"/>
      <c r="CG63" s="59"/>
      <c r="CH63" s="93"/>
      <c r="CJ63" s="110"/>
      <c r="CK63" s="59"/>
      <c r="CL63" s="440" t="s">
        <v>409</v>
      </c>
      <c r="CM63" s="59"/>
      <c r="CN63" s="59"/>
      <c r="CO63" s="59"/>
      <c r="CP63" s="93"/>
      <c r="CQ63" s="8" t="s">
        <v>1</v>
      </c>
      <c r="CR63" s="6">
        <v>1</v>
      </c>
    </row>
    <row r="64" spans="1:96" s="1" customFormat="1" ht="18.75" customHeight="1">
      <c r="A64"/>
      <c r="B64" s="2242" t="s">
        <v>11</v>
      </c>
      <c r="C64" s="1232" t="str">
        <f>C67</f>
        <v xml:space="preserve">? patisserie ? ? ? 10 personnes </v>
      </c>
      <c r="D64" s="1232">
        <f>D67</f>
        <v>10</v>
      </c>
      <c r="E64" s="1232" t="str">
        <f>E67</f>
        <v>personnes</v>
      </c>
      <c r="F64" s="195">
        <v>10</v>
      </c>
      <c r="G64" s="194" t="s">
        <v>1537</v>
      </c>
      <c r="H64" s="193" t="s">
        <v>193</v>
      </c>
      <c r="I64" s="193"/>
      <c r="J64" s="197"/>
      <c r="K64" s="2139"/>
      <c r="L64" s="2140"/>
      <c r="M64"/>
      <c r="N64"/>
      <c r="O64"/>
      <c r="P64" s="108" t="str">
        <f t="shared" si="30"/>
        <v>►</v>
      </c>
      <c r="Q64" s="1232" t="str">
        <f>Q55</f>
        <v xml:space="preserve">? patisserie ? ? ? 10 personnes </v>
      </c>
      <c r="R64" s="1232">
        <f>R55</f>
        <v>10</v>
      </c>
      <c r="S64" s="1232" t="str">
        <f>S55</f>
        <v>personnes</v>
      </c>
      <c r="T64" s="1353"/>
      <c r="U64" s="1252"/>
      <c r="V64" s="1252"/>
      <c r="W64" s="1252"/>
      <c r="X64" s="107" t="str">
        <f>TEXT(ROUND(LEN(T64)/X58, 1), "0.0") &amp; " lignes"</f>
        <v>0.0 lignes</v>
      </c>
      <c r="Y64" s="2249" t="str">
        <f ca="1">IF(ISBLANK(Z64),"",LARGE(OFFSET(Y59,0,0,ROWS(Y59:Y63)),1)+1)</f>
        <v/>
      </c>
      <c r="Z64" s="1252"/>
      <c r="AA64" s="1324"/>
      <c r="AB64" s="41"/>
      <c r="AC64" s="89"/>
      <c r="AD64" s="2337">
        <f>IF(AD58=0,0,IF(LEN(Z64)&gt;AD58,LEN(Z64)-AD58&amp;" en trop",0))</f>
        <v>0</v>
      </c>
      <c r="AF64"/>
      <c r="AG64"/>
      <c r="AH64"/>
      <c r="AI64"/>
      <c r="AJ64" s="332" t="s">
        <v>356</v>
      </c>
      <c r="AK64" s="91"/>
      <c r="AL64" s="91"/>
      <c r="AM64" s="91"/>
      <c r="AN64" s="91"/>
      <c r="AO64" s="91"/>
      <c r="AP64" s="91"/>
      <c r="AQ64"/>
      <c r="AR64"/>
      <c r="AS64"/>
      <c r="AT64"/>
      <c r="AU64"/>
      <c r="AV64" s="53" t="str">
        <f t="shared" si="25"/>
        <v>►</v>
      </c>
      <c r="AW64" s="1327">
        <f>IF(AND(AZ64&lt;&gt;"", LEN(TRIM(AZ64))&gt;0), MAX(AW20:AW63)+1, "")</f>
        <v>12</v>
      </c>
      <c r="AX64" s="1327" t="str" cm="1">
        <f t="array" ref="AX64">IFERROR(INDEX(AZ21:AZ290, MATCH(ROW()-MIN(ROW(AZ21:AZ290))+1, AW21:AW290, 0)), "")</f>
        <v/>
      </c>
      <c r="AY64" s="1340" t="str">
        <f>IFERROR(TRIM(SUBSTITUTE(SUBSTITUTE(SUBSTITUTE(SUBSTITUTE(SUBSTITUTE(AY63," .",".")," ;",";")," :",":"),",",","),",","")),AY63)</f>
        <v>3. Dans une cocotte en fonte faites chauffer l’huile d’olive à feu moyen. Ajoutez la viande et faites-la dorer de tous les côtés. Retirez-la de la cocotte et réservez-la.</v>
      </c>
      <c r="AZ64" s="1339" t="str">
        <f>IFERROR(IF(LEN(AY68) &gt; LEN(AZ63), LEFT(RIGHT(AY68, LEN(AY68) - LEN(AZ63)), FIND("¤", SUBSTITUTE(LEFT(RIGHT(AY68, LEN(AY68) - LEN(AZ63)), AZ19+1), " ", "¤", LEN(LEFT(RIGHT(AY68, LEN(AY68) - LEN(AZ63)), AZ19+1)) - LEN(SUBSTITUTE(LEFT(RIGHT(AY68, LEN(AY68) - LEN(AZ63)), AZ19+1), " ", ""))))), ""), "")</f>
        <v xml:space="preserve">moyen Ajoutez la viande et faites la dorer de tous les côtés </v>
      </c>
      <c r="BA64" s="1279" t="s">
        <v>1</v>
      </c>
      <c r="BB64" s="1330"/>
      <c r="BC64" s="1308" t="s">
        <v>1</v>
      </c>
      <c r="BD64" s="1331" t="str">
        <f t="shared" si="9"/>
        <v/>
      </c>
      <c r="BE64" s="1332" t="str">
        <f>IF(LEN(SUBSTITUTE(AX64, BE17, "")) &lt; LEN(AX64), SUBSTITUTE(AX64, BE17, ""), AX64)</f>
        <v/>
      </c>
      <c r="BF64" s="1332" t="str">
        <f>IF(LEN(SUBSTITUTE(BE64, BF17, "")) &lt; LEN(BE64), SUBSTITUTE(BE64, BF17, ""), BE64)</f>
        <v/>
      </c>
      <c r="BG64" s="1332" t="str">
        <f>IF(LEN(SUBSTITUTE(BF64, BG17, "")) &lt; LEN(BF64), SUBSTITUTE(BF64, BG17, ""), BF64)</f>
        <v/>
      </c>
      <c r="BH64" s="1332" t="str">
        <f>IF(LEN(SUBSTITUTE(BG64, BH17, "")) &lt; LEN(BG64), SUBSTITUTE(BG64, BH17, ""), BG64)</f>
        <v/>
      </c>
      <c r="BI64" s="1332" t="s">
        <v>1</v>
      </c>
      <c r="BJ64" s="1333"/>
      <c r="BK64" s="1334"/>
      <c r="BL64" s="52"/>
      <c r="BM64" s="51"/>
      <c r="BN64" s="1335" t="str">
        <f t="shared" si="10"/>
        <v/>
      </c>
      <c r="BO64" s="50" t="str">
        <f t="shared" si="11"/>
        <v/>
      </c>
      <c r="BP64" s="49" t="str">
        <f t="shared" si="12"/>
        <v/>
      </c>
      <c r="BQ64" s="47">
        <f>IF(ISBLANK(#REF!),"",LEN(BD64)-LEN(SUBSTITUTE(BD64," ",""))+1)</f>
        <v>1</v>
      </c>
      <c r="BR64" s="48">
        <f t="shared" si="13"/>
        <v>0</v>
      </c>
      <c r="BS64" s="47">
        <f t="shared" si="14"/>
        <v>0</v>
      </c>
      <c r="BT64" s="47">
        <f t="shared" si="15"/>
        <v>0</v>
      </c>
      <c r="BU64" s="185"/>
      <c r="BV64" s="2"/>
      <c r="BW64" s="209" t="s">
        <v>224</v>
      </c>
      <c r="BX64" s="208" t="s">
        <v>188</v>
      </c>
      <c r="BY64" s="207"/>
      <c r="BZ64" s="153"/>
      <c r="CA64" s="2"/>
      <c r="CB64" s="458"/>
      <c r="CC64" s="1890"/>
      <c r="CD64" s="1890"/>
      <c r="CE64" s="1891"/>
      <c r="CF64" s="1891"/>
      <c r="CG64" s="59"/>
      <c r="CH64" s="93"/>
      <c r="CJ64" s="110"/>
      <c r="CK64" s="59"/>
      <c r="CL64" s="59"/>
      <c r="CM64" s="59"/>
      <c r="CN64" s="59"/>
      <c r="CO64" s="59"/>
      <c r="CP64" s="93"/>
      <c r="CQ64" s="8" t="s">
        <v>1</v>
      </c>
      <c r="CR64" s="6">
        <v>1</v>
      </c>
    </row>
    <row r="65" spans="1:96" s="1" customFormat="1" ht="18.75" customHeight="1">
      <c r="A65"/>
      <c r="B65" s="2242" t="s">
        <v>11</v>
      </c>
      <c r="C65" s="1232" t="str">
        <f>C67</f>
        <v xml:space="preserve">? patisserie ? ? ? 10 personnes </v>
      </c>
      <c r="D65" s="1232">
        <f>D67</f>
        <v>10</v>
      </c>
      <c r="E65" s="1232" t="str">
        <f>E67</f>
        <v>personnes</v>
      </c>
      <c r="F65" s="2273" t="str">
        <f>F66 &amp; " " &amp; F67 &amp; " " &amp; H67 &amp; " " &amp; J67 &amp; " " &amp; L67 &amp; " " &amp; F64 &amp; " " &amp; G64 &amp; " "</f>
        <v xml:space="preserve">? patisserie ? ? ? 10 personnes </v>
      </c>
      <c r="G65" s="2274"/>
      <c r="H65" s="2274"/>
      <c r="I65" s="2274"/>
      <c r="J65" s="2274"/>
      <c r="K65" s="2275"/>
      <c r="L65" s="2276" t="s">
        <v>187</v>
      </c>
      <c r="M65"/>
      <c r="N65"/>
      <c r="O65"/>
      <c r="P65" s="108" t="str">
        <f t="shared" si="30"/>
        <v>►</v>
      </c>
      <c r="Q65" s="1232" t="str">
        <f>Q55</f>
        <v xml:space="preserve">? patisserie ? ? ? 10 personnes </v>
      </c>
      <c r="R65" s="1232">
        <f>R55</f>
        <v>10</v>
      </c>
      <c r="S65" s="1232" t="str">
        <f>S55</f>
        <v>personnes</v>
      </c>
      <c r="T65" s="1353"/>
      <c r="U65" s="1252"/>
      <c r="V65" s="1252"/>
      <c r="W65" s="1252"/>
      <c r="X65" s="107" t="str">
        <f>TEXT(ROUND(LEN(T65)/X58, 1), "0.0") &amp; " lignes"</f>
        <v>0.0 lignes</v>
      </c>
      <c r="Y65" s="2249" t="str">
        <f ca="1">IF(ISBLANK(Z65),"",LARGE(OFFSET(Y59,0,0,ROWS(Y59:Y64)),1)+1)</f>
        <v/>
      </c>
      <c r="Z65" s="1252"/>
      <c r="AA65" s="1324"/>
      <c r="AB65" s="41"/>
      <c r="AC65" s="89"/>
      <c r="AD65" s="2337">
        <f>IF(AD58=0,0,IF(LEN(Z65)&gt;AD58,LEN(Z65)-AD58&amp;" en trop",0))</f>
        <v>0</v>
      </c>
      <c r="AF65"/>
      <c r="AG65"/>
      <c r="AH65"/>
      <c r="AI65"/>
      <c r="AJ65" s="332" t="s">
        <v>353</v>
      </c>
      <c r="AK65" s="91"/>
      <c r="AL65" s="91"/>
      <c r="AM65" s="91"/>
      <c r="AN65" s="91"/>
      <c r="AO65" s="91"/>
      <c r="AP65" s="91"/>
      <c r="AQ65"/>
      <c r="AR65"/>
      <c r="AS65"/>
      <c r="AT65"/>
      <c r="AU65"/>
      <c r="AV65" s="53" t="str">
        <f t="shared" si="25"/>
        <v>►</v>
      </c>
      <c r="AW65" s="1327">
        <f>IF(AND(AZ65&lt;&gt;"", LEN(TRIM(AZ65))&gt;0), MAX(AW20:AW64)+1, "")</f>
        <v>13</v>
      </c>
      <c r="AX65" s="1327" t="str" cm="1">
        <f t="array" ref="AX65">IFERROR(INDEX(AZ21:AZ290, MATCH(ROW()-MIN(ROW(AZ21:AZ290))+1, AW21:AW290, 0)), "")</f>
        <v/>
      </c>
      <c r="AY65" s="1340" t="str">
        <f>IFERROR(SUBSTITUTE(SUBSTITUTE(SUBSTITUTE(SUBSTITUTE(SUBSTITUTE(SUBSTITUTE(AY64,",",";"),".",";"),";",";"),"-",";"),":",";"),"?",";"),AY64)</f>
        <v>3; Dans une cocotte en fonte faites chauffer l’huile d’olive à feu moyen; Ajoutez la viande et faites;la dorer de tous les côtés; Retirez;la de la cocotte et réservez;la;</v>
      </c>
      <c r="AZ65" s="1339" t="str">
        <f>IFERROR(IF(LEN(AY68)&gt;LEN(AZ63)+LEN(AZ64),LEFT(RIGHT(AY68,LEN(AY68)-LEN(AZ63)-LEN(AZ64)),FIND("¤",SUBSTITUTE(LEFT(RIGHT(AY68,LEN(AY68)-LEN(AZ63)-LEN(AZ64)),AZ19+1)," ","¤",LEN(LEFT(RIGHT(AY68,LEN(AY68)-LEN(AZ63)-LEN(AZ64)),AZ19+1))-LEN(SUBSTITUTE(LEFT(RIGHT(AY68,LEN(AY68)-LEN(AZ63)-LEN(AZ64)),AZ19+1)," ",""))))),""),"")</f>
        <v xml:space="preserve">Retirez la de la cocotte et réservez la </v>
      </c>
      <c r="BA65" s="1279" t="s">
        <v>1</v>
      </c>
      <c r="BB65" s="1330"/>
      <c r="BC65" s="1308" t="s">
        <v>1</v>
      </c>
      <c r="BD65" s="1331" t="str">
        <f t="shared" si="9"/>
        <v/>
      </c>
      <c r="BE65" s="1332" t="str">
        <f>IF(LEN(SUBSTITUTE(AX65, BE17, "")) &lt; LEN(AX65), SUBSTITUTE(AX65, BE17, ""), AX65)</f>
        <v/>
      </c>
      <c r="BF65" s="1332" t="str">
        <f>IF(LEN(SUBSTITUTE(BE65, BF17, "")) &lt; LEN(BE65), SUBSTITUTE(BE65, BF17, ""), BE65)</f>
        <v/>
      </c>
      <c r="BG65" s="1332" t="str">
        <f>IF(LEN(SUBSTITUTE(BF65, BG17, "")) &lt; LEN(BF65), SUBSTITUTE(BF65, BG17, ""), BF65)</f>
        <v/>
      </c>
      <c r="BH65" s="1332" t="str">
        <f>IF(LEN(SUBSTITUTE(BG65, BH17, "")) &lt; LEN(BG65), SUBSTITUTE(BG65, BH17, ""), BG65)</f>
        <v/>
      </c>
      <c r="BI65" s="1332" t="s">
        <v>1</v>
      </c>
      <c r="BJ65" s="1333"/>
      <c r="BK65" s="1334"/>
      <c r="BL65" s="52"/>
      <c r="BM65" s="51"/>
      <c r="BN65" s="1335" t="str">
        <f t="shared" si="10"/>
        <v/>
      </c>
      <c r="BO65" s="50" t="str">
        <f t="shared" si="11"/>
        <v/>
      </c>
      <c r="BP65" s="49" t="str">
        <f t="shared" si="12"/>
        <v/>
      </c>
      <c r="BQ65" s="47">
        <f>IF(ISBLANK(#REF!),"",LEN(BD65)-LEN(SUBSTITUTE(BD65," ",""))+1)</f>
        <v>1</v>
      </c>
      <c r="BR65" s="48">
        <f t="shared" si="13"/>
        <v>0</v>
      </c>
      <c r="BS65" s="47">
        <f t="shared" si="14"/>
        <v>0</v>
      </c>
      <c r="BT65" s="47">
        <f t="shared" si="15"/>
        <v>0</v>
      </c>
      <c r="BU65" s="185"/>
      <c r="BV65" s="2"/>
      <c r="BW65" s="18" t="s">
        <v>220</v>
      </c>
      <c r="BX65" s="17"/>
      <c r="BY65" s="174"/>
      <c r="BZ65" s="173"/>
      <c r="CA65" s="2"/>
      <c r="CB65" s="458"/>
      <c r="CC65" s="1882"/>
      <c r="CD65" s="1882"/>
      <c r="CE65" s="1885"/>
      <c r="CF65" s="1885"/>
      <c r="CG65" s="59"/>
      <c r="CH65" s="93"/>
      <c r="CJ65" s="436"/>
      <c r="CK65" s="91" t="s">
        <v>1558</v>
      </c>
      <c r="CL65" s="91"/>
      <c r="CM65" s="91"/>
      <c r="CN65" s="91"/>
      <c r="CO65" s="91"/>
      <c r="CP65" s="185"/>
      <c r="CQ65" s="8" t="s">
        <v>1</v>
      </c>
      <c r="CR65" s="6">
        <v>1</v>
      </c>
    </row>
    <row r="66" spans="1:96" s="1" customFormat="1" ht="18.75" customHeight="1">
      <c r="A66"/>
      <c r="B66" s="2242" t="s">
        <v>11</v>
      </c>
      <c r="C66" s="1232" t="str">
        <f>C67</f>
        <v xml:space="preserve">? patisserie ? ? ? 10 personnes </v>
      </c>
      <c r="D66" s="1232">
        <f>D67</f>
        <v>10</v>
      </c>
      <c r="E66" s="1232" t="str">
        <f>E67</f>
        <v>personnes</v>
      </c>
      <c r="F66" s="2277" t="str">
        <f>LEFT(L67,1)</f>
        <v>?</v>
      </c>
      <c r="G66" s="2278" t="s">
        <v>185</v>
      </c>
      <c r="H66" s="2278" t="s">
        <v>184</v>
      </c>
      <c r="I66" s="2278"/>
      <c r="J66" s="2278" t="s">
        <v>183</v>
      </c>
      <c r="K66" s="2278"/>
      <c r="L66" s="2279" t="s">
        <v>182</v>
      </c>
      <c r="M66"/>
      <c r="N66"/>
      <c r="O66"/>
      <c r="P66" s="108" t="str">
        <f t="shared" si="30"/>
        <v>►</v>
      </c>
      <c r="Q66" s="1232" t="str">
        <f>Q55</f>
        <v xml:space="preserve">? patisserie ? ? ? 10 personnes </v>
      </c>
      <c r="R66" s="1232">
        <f>R55</f>
        <v>10</v>
      </c>
      <c r="S66" s="1232" t="str">
        <f>S55</f>
        <v>personnes</v>
      </c>
      <c r="T66" s="1353"/>
      <c r="U66" s="1252"/>
      <c r="V66" s="1252"/>
      <c r="W66" s="1252"/>
      <c r="X66" s="107" t="str">
        <f>TEXT(ROUND(LEN(T66)/X58, 1), "0.0") &amp; " lignes"</f>
        <v>0.0 lignes</v>
      </c>
      <c r="Y66" s="2244" t="str">
        <f ca="1">IF(ISBLANK(Z66),"",LARGE(OFFSET(Y59,0,0,ROWS(Y59:Y65)),1)+1)</f>
        <v/>
      </c>
      <c r="Z66" s="1252"/>
      <c r="AA66" s="1324"/>
      <c r="AB66" s="41"/>
      <c r="AC66" s="89"/>
      <c r="AD66" s="2337">
        <f>IF(AD58=0,0,IF(LEN(Z66)&gt;AD58,LEN(Z66)-AD58&amp;" en trop",0))</f>
        <v>0</v>
      </c>
      <c r="AF66"/>
      <c r="AG66"/>
      <c r="AH66"/>
      <c r="AI66"/>
      <c r="AJ66" s="332" t="s">
        <v>350</v>
      </c>
      <c r="AK66" s="91"/>
      <c r="AL66" s="91"/>
      <c r="AM66" s="91"/>
      <c r="AN66" s="91"/>
      <c r="AO66" s="91"/>
      <c r="AP66" s="91"/>
      <c r="AQ66"/>
      <c r="AR66"/>
      <c r="AS66"/>
      <c r="AT66"/>
      <c r="AU66"/>
      <c r="AV66" s="656">
        <v>5</v>
      </c>
      <c r="AW66" s="1327" t="str">
        <f>IF(AND(AZ66&lt;&gt;"", LEN(TRIM(AZ66))&gt;0), MAX(AW20:AW65)+1, "")</f>
        <v/>
      </c>
      <c r="AX66" s="1327" t="str" cm="1">
        <f t="array" ref="AX66">IFERROR(INDEX(AZ21:AZ290, MATCH(ROW()-MIN(ROW(AZ21:AZ290))+1, AW21:AW290, 0)), "")</f>
        <v/>
      </c>
      <c r="AY66" s="1340" t="str">
        <f>IFERROR(SUBSTITUTE(AY65,"."," "),AY65)</f>
        <v>3; Dans une cocotte en fonte faites chauffer l’huile d’olive à feu moyen; Ajoutez la viande et faites;la dorer de tous les côtés; Retirez;la de la cocotte et réservez;la;</v>
      </c>
      <c r="AZ66" s="1339" t="str">
        <f>IFERROR(LEFT(RIGHT(AY68,LEN(AY68)-LEN(AZ63)-LEN(AZ64)-LEN(AZ65)),FIND("¤",SUBSTITUTE(LEFT(RIGHT(AY68,LEN(AY68)-LEN(AZ63)-LEN(AZ64)-LEN(AZ65)),AZ19+1)," ","¤",LEN(LEFT(RIGHT(AY68,LEN(AY68)-LEN(AZ63)-LEN(AZ64)-LEN(AZ65)),AZ19+1))-LEN(SUBSTITUTE(LEFT(RIGHT(AY68,LEN(AY68)-LEN(AZ63)-LEN(AZ64)-LEN(AZ65)),AZ19+1)," ",""))))),"")</f>
        <v/>
      </c>
      <c r="BA66" s="1279" t="s">
        <v>1</v>
      </c>
      <c r="BB66" s="35">
        <v>150</v>
      </c>
      <c r="BC66" s="1308" t="s">
        <v>1</v>
      </c>
      <c r="BD66" s="1331" t="str">
        <f t="shared" si="9"/>
        <v/>
      </c>
      <c r="BE66" s="1332" t="str">
        <f>IF(LEN(SUBSTITUTE(AX66, BE17, "")) &lt; LEN(AX66), SUBSTITUTE(AX66, BE17, ""), AX66)</f>
        <v/>
      </c>
      <c r="BF66" s="1332" t="str">
        <f>IF(LEN(SUBSTITUTE(BE66, BF17, "")) &lt; LEN(BE66), SUBSTITUTE(BE66, BF17, ""), BE66)</f>
        <v/>
      </c>
      <c r="BG66" s="1332" t="str">
        <f>IF(LEN(SUBSTITUTE(BF66, BG17, "")) &lt; LEN(BF66), SUBSTITUTE(BF66, BG17, ""), BF66)</f>
        <v/>
      </c>
      <c r="BH66" s="1332" t="str">
        <f>IF(LEN(SUBSTITUTE(BG66, BH17, "")) &lt; LEN(BG66), SUBSTITUTE(BG66, BH17, ""), BG66)</f>
        <v/>
      </c>
      <c r="BI66" s="1332" t="s">
        <v>1</v>
      </c>
      <c r="BJ66" s="1333"/>
      <c r="BK66" s="1334"/>
      <c r="BL66" s="52"/>
      <c r="BM66" s="51"/>
      <c r="BN66" s="1335" t="str">
        <f t="shared" si="10"/>
        <v/>
      </c>
      <c r="BO66" s="50" t="str">
        <f t="shared" si="11"/>
        <v/>
      </c>
      <c r="BP66" s="49" t="str">
        <f t="shared" si="12"/>
        <v/>
      </c>
      <c r="BQ66" s="47">
        <f>IF(ISBLANK(#REF!),"",LEN(BD66)-LEN(SUBSTITUTE(BD66," ",""))+1)</f>
        <v>1</v>
      </c>
      <c r="BR66" s="48">
        <f t="shared" si="13"/>
        <v>0</v>
      </c>
      <c r="BS66" s="47">
        <f t="shared" si="14"/>
        <v>0</v>
      </c>
      <c r="BT66" s="47">
        <f t="shared" si="15"/>
        <v>0</v>
      </c>
      <c r="BU66" s="185"/>
      <c r="BV66" s="2"/>
      <c r="BW66" s="206" t="s">
        <v>219</v>
      </c>
      <c r="BX66" s="17"/>
      <c r="BY66" s="174"/>
      <c r="BZ66" s="173"/>
      <c r="CA66" s="2"/>
      <c r="CB66" s="458"/>
      <c r="CC66" s="475" t="s">
        <v>103</v>
      </c>
      <c r="CD66" s="475" t="s">
        <v>102</v>
      </c>
      <c r="CE66" s="476" t="s">
        <v>101</v>
      </c>
      <c r="CF66" s="477" t="s">
        <v>100</v>
      </c>
      <c r="CG66" s="59"/>
      <c r="CH66" s="93"/>
      <c r="CJ66" s="436"/>
      <c r="CK66" s="91"/>
      <c r="CL66" s="91"/>
      <c r="CM66" s="91"/>
      <c r="CN66" s="91"/>
      <c r="CO66" s="91"/>
      <c r="CP66" s="185"/>
      <c r="CQ66" s="8" t="s">
        <v>1</v>
      </c>
      <c r="CR66" s="6">
        <v>1</v>
      </c>
    </row>
    <row r="67" spans="1:96" s="1" customFormat="1" ht="19.5" customHeight="1" thickBot="1">
      <c r="A67"/>
      <c r="B67" s="2242" t="s">
        <v>11</v>
      </c>
      <c r="C67" s="1247" t="str">
        <f>F65</f>
        <v xml:space="preserve">? patisserie ? ? ? 10 personnes </v>
      </c>
      <c r="D67" s="1247">
        <f>F64</f>
        <v>10</v>
      </c>
      <c r="E67" s="1247" t="str">
        <f>G64</f>
        <v>personnes</v>
      </c>
      <c r="F67" s="1428" t="s">
        <v>1541</v>
      </c>
      <c r="G67" s="1429" t="s">
        <v>1847</v>
      </c>
      <c r="H67" s="1803" t="s">
        <v>1847</v>
      </c>
      <c r="I67" s="1803"/>
      <c r="J67" s="1803" t="s">
        <v>1847</v>
      </c>
      <c r="K67" s="1803"/>
      <c r="L67" s="1445" t="s">
        <v>1847</v>
      </c>
      <c r="M67"/>
      <c r="N67"/>
      <c r="O67"/>
      <c r="P67" s="108" t="str">
        <f t="shared" si="30"/>
        <v>►</v>
      </c>
      <c r="Q67" s="1232" t="str">
        <f>Q55</f>
        <v xml:space="preserve">? patisserie ? ? ? 10 personnes </v>
      </c>
      <c r="R67" s="1232">
        <f>R55</f>
        <v>10</v>
      </c>
      <c r="S67" s="1232" t="str">
        <f>S55</f>
        <v>personnes</v>
      </c>
      <c r="T67" s="1353"/>
      <c r="U67" s="1252"/>
      <c r="V67" s="1252"/>
      <c r="W67" s="1252"/>
      <c r="X67" s="107" t="str">
        <f>TEXT(ROUND(LEN(T67)/X58, 1), "0.0") &amp; " lignes"</f>
        <v>0.0 lignes</v>
      </c>
      <c r="Y67" s="2244" t="str">
        <f ca="1">IF(ISBLANK(Z67),"",LARGE(OFFSET(Y59,0,0,ROWS(Y59:Y66)),1)+1)</f>
        <v/>
      </c>
      <c r="Z67" s="1252"/>
      <c r="AA67" s="1324"/>
      <c r="AB67" s="41"/>
      <c r="AC67" s="89"/>
      <c r="AD67" s="2337">
        <f>IF(AD58=0,0,IF(LEN(Z67)&gt;AD58,LEN(Z67)-AD58&amp;" en trop",0))</f>
        <v>0</v>
      </c>
      <c r="AF67"/>
      <c r="AG67"/>
      <c r="AH67"/>
      <c r="AI67"/>
      <c r="AJ67" s="332" t="s">
        <v>347</v>
      </c>
      <c r="AK67" s="91"/>
      <c r="AL67" s="91"/>
      <c r="AM67" s="91"/>
      <c r="AN67" s="91"/>
      <c r="AO67" s="91"/>
      <c r="AP67" s="91"/>
      <c r="AQ67"/>
      <c r="AR67"/>
      <c r="AS67"/>
      <c r="AT67"/>
      <c r="AV67" s="700">
        <f t="shared" ref="AV67" ca="1" si="31">CELL("largeur",AV67)</f>
        <v>5</v>
      </c>
      <c r="AW67" s="1327" t="str">
        <f>IF(AND(AZ67&lt;&gt;"", LEN(TRIM(AZ67))&gt;0), MAX(AW20:AW66)+1, "")</f>
        <v/>
      </c>
      <c r="AX67" s="1327" t="str" cm="1">
        <f t="array" ref="AX67">IFERROR(INDEX(AZ21:AZ290, MATCH(ROW()-MIN(ROW(AZ21:AZ290))+1, AW21:AW290, 0)), "")</f>
        <v/>
      </c>
      <c r="AY67" s="1343" t="str">
        <f>SUBSTITUTE(SUBSTITUTE(AY66,";"," "),","," ")</f>
        <v xml:space="preserve">3  Dans une cocotte en fonte faites chauffer l’huile d’olive à feu moyen  Ajoutez la viande et faites la dorer de tous les côtés  Retirez la de la cocotte et réservez la </v>
      </c>
      <c r="AZ67" s="1339" t="str">
        <f>IFERROR(LEFT(RIGHT(AY68,LEN(AY68)-LEN(AZ63)-LEN(AZ64)-LEN(AZ65)-LEN(AZ66)),FIND("¤",SUBSTITUTE(LEFT(RIGHT(AY68,LEN(AY68)-LEN(AZ63)-LEN(AZ64)-LEN(AZ65)-LEN(AZ66)),AZ19+1)," ","¤",LEN(LEFT(RIGHT(AY68,LEN(AY68)-LEN(AZ63)-LEN(AZ64)-LEN(AZ65)-LEN(AZ66)),AZ19+1))-LEN(SUBSTITUTE(LEFT(RIGHT(AY68,LEN(AY68)-LEN(AZ63)-LEN(AZ64)-LEN(AZ65)-LEN(AZ66)),AZ19+1)," ",""))))),"")</f>
        <v/>
      </c>
      <c r="BA67" s="1279" t="s">
        <v>1</v>
      </c>
      <c r="BB67" s="29">
        <f t="shared" ref="BB67" ca="1" si="32">CELL("largeur",BB67)</f>
        <v>148</v>
      </c>
      <c r="BC67" s="1308" t="s">
        <v>1</v>
      </c>
      <c r="BD67" s="1331" t="str">
        <f t="shared" si="9"/>
        <v/>
      </c>
      <c r="BE67" s="1332" t="str">
        <f>IF(LEN(SUBSTITUTE(AX67, BE17, "")) &lt; LEN(AX67), SUBSTITUTE(AX67, BE17, ""), AX67)</f>
        <v/>
      </c>
      <c r="BF67" s="1332" t="str">
        <f>IF(LEN(SUBSTITUTE(BE67, BF17, "")) &lt; LEN(BE67), SUBSTITUTE(BE67, BF17, ""), BE67)</f>
        <v/>
      </c>
      <c r="BG67" s="1332" t="str">
        <f>IF(LEN(SUBSTITUTE(BF67, BG17, "")) &lt; LEN(BF67), SUBSTITUTE(BF67, BG17, ""), BF67)</f>
        <v/>
      </c>
      <c r="BH67" s="1332" t="str">
        <f>IF(LEN(SUBSTITUTE(BG67, BH17, "")) &lt; LEN(BG67), SUBSTITUTE(BG67, BH17, ""), BG67)</f>
        <v/>
      </c>
      <c r="BI67" s="1332" t="s">
        <v>1</v>
      </c>
      <c r="BJ67" s="1333"/>
      <c r="BK67" s="1334"/>
      <c r="BL67" s="52"/>
      <c r="BM67" s="51"/>
      <c r="BN67" s="1335" t="str">
        <f t="shared" si="10"/>
        <v/>
      </c>
      <c r="BO67" s="50" t="str">
        <f t="shared" si="11"/>
        <v/>
      </c>
      <c r="BP67" s="49" t="str">
        <f t="shared" si="12"/>
        <v/>
      </c>
      <c r="BQ67" s="47">
        <f>IF(ISBLANK(#REF!),"",LEN(BD67)-LEN(SUBSTITUTE(BD67," ",""))+1)</f>
        <v>1</v>
      </c>
      <c r="BR67" s="48">
        <f t="shared" si="13"/>
        <v>0</v>
      </c>
      <c r="BS67" s="47">
        <f t="shared" si="14"/>
        <v>0</v>
      </c>
      <c r="BT67" s="47">
        <f t="shared" si="15"/>
        <v>0</v>
      </c>
      <c r="BU67" s="185"/>
      <c r="BV67" s="2"/>
      <c r="BW67" s="206"/>
      <c r="BX67" s="17"/>
      <c r="BY67" s="174"/>
      <c r="BZ67" s="173"/>
      <c r="CA67" s="2"/>
      <c r="CB67" s="458"/>
      <c r="CC67" s="125">
        <v>0.25</v>
      </c>
      <c r="CD67" s="125">
        <v>0.5</v>
      </c>
      <c r="CE67" s="478" t="s">
        <v>440</v>
      </c>
      <c r="CF67" s="479"/>
      <c r="CG67" s="59"/>
      <c r="CH67" s="93"/>
      <c r="CJ67" s="110"/>
      <c r="CK67" s="59"/>
      <c r="CL67" s="59"/>
      <c r="CM67" s="59"/>
      <c r="CN67" s="59"/>
      <c r="CO67" s="59"/>
      <c r="CP67" s="93"/>
      <c r="CQ67" s="8" t="s">
        <v>1</v>
      </c>
      <c r="CR67" s="6">
        <v>1</v>
      </c>
    </row>
    <row r="68" spans="1:96" s="1" customFormat="1" ht="15.6" customHeight="1" thickBot="1">
      <c r="A68"/>
      <c r="B68" s="2242" t="s">
        <v>11</v>
      </c>
      <c r="C68" s="1232" t="str">
        <f>C67</f>
        <v xml:space="preserve">? patisserie ? ? ? 10 personnes </v>
      </c>
      <c r="D68" s="1232">
        <f>D67</f>
        <v>10</v>
      </c>
      <c r="E68" s="1232" t="str">
        <f>E67</f>
        <v>personnes</v>
      </c>
      <c r="F68" s="1446">
        <f ca="1">CELL("largeur",F68)</f>
        <v>11</v>
      </c>
      <c r="G68" s="1304">
        <f t="shared" ref="G68:K68" ca="1" si="33">CELL("largeur",G68)</f>
        <v>11</v>
      </c>
      <c r="H68" s="1304">
        <f t="shared" ca="1" si="33"/>
        <v>3</v>
      </c>
      <c r="I68" s="1304">
        <f t="shared" ca="1" si="33"/>
        <v>11</v>
      </c>
      <c r="J68" s="1304">
        <f t="shared" ca="1" si="33"/>
        <v>11</v>
      </c>
      <c r="K68" s="1304">
        <f t="shared" ca="1" si="33"/>
        <v>9</v>
      </c>
      <c r="L68" s="1447">
        <f ca="1">CELL("largeur",L68)</f>
        <v>40</v>
      </c>
      <c r="M68"/>
      <c r="N68"/>
      <c r="O68"/>
      <c r="P68" s="108" t="str">
        <f t="shared" si="30"/>
        <v>►</v>
      </c>
      <c r="Q68" s="1232" t="str">
        <f>Q55</f>
        <v xml:space="preserve">? patisserie ? ? ? 10 personnes </v>
      </c>
      <c r="R68" s="1232">
        <f>R55</f>
        <v>10</v>
      </c>
      <c r="S68" s="1232" t="str">
        <f>S55</f>
        <v>personnes</v>
      </c>
      <c r="T68" s="1353"/>
      <c r="U68" s="1252"/>
      <c r="V68" s="1252"/>
      <c r="W68" s="1252"/>
      <c r="X68" s="107" t="str">
        <f>TEXT(ROUND(LEN(T68)/X58, 1), "0.0") &amp; " lignes"</f>
        <v>0.0 lignes</v>
      </c>
      <c r="Y68" s="2244" t="str">
        <f ca="1">IF(ISBLANK(Z68),"",LARGE(OFFSET(Y59,0,0,ROWS(Y59:Y67)),1)+1)</f>
        <v/>
      </c>
      <c r="Z68" s="1252"/>
      <c r="AA68" s="1324"/>
      <c r="AB68" s="89"/>
      <c r="AC68" s="89"/>
      <c r="AD68" s="2337">
        <f>IF(AD58=0,0,IF(LEN(Z68)&gt;AD58,LEN(Z68)-AD58&amp;" en trop",0))</f>
        <v>0</v>
      </c>
      <c r="AF68"/>
      <c r="AG68"/>
      <c r="AH68"/>
      <c r="AI68"/>
      <c r="AJ68" s="91"/>
      <c r="AK68" s="91"/>
      <c r="AL68" s="91"/>
      <c r="AM68" s="91"/>
      <c r="AN68" s="91"/>
      <c r="AO68" s="91"/>
      <c r="AP68" s="91"/>
      <c r="AQ68"/>
      <c r="AR68"/>
      <c r="AS68"/>
      <c r="AT68"/>
      <c r="AV68"/>
      <c r="AW68" s="1327" t="str">
        <f>IF(AND(AZ68&lt;&gt;"", LEN(TRIM(AZ68))&gt;0), MAX(AW20:AW67)+1, "")</f>
        <v/>
      </c>
      <c r="AX68" s="1327" t="str" cm="1">
        <f t="array" ref="AX68">IFERROR(INDEX(AZ21:AZ290, MATCH(ROW()-MIN(ROW(AZ21:AZ290))+1, AW21:AW290, 0)), "")</f>
        <v/>
      </c>
      <c r="AY68" s="1344" t="str">
        <f>IFERROR(SUBSTITUTE(SUBSTITUTE(SUBSTITUTE(AY67,"  "," "),"  "," "),"  "," "),AY67)</f>
        <v xml:space="preserve">3 Dans une cocotte en fonte faites chauffer l’huile d’olive à feu moyen Ajoutez la viande et faites la dorer de tous les côtés Retirez la de la cocotte et réservez la </v>
      </c>
      <c r="AZ68" s="1339" t="str">
        <f>IF(LEN(AY68) &gt; LEN(AZ63) + LEN(AZ64) + LEN(AZ65)+ LEN(AZ66) + LEN(AZ67), RIGHT(AY68, LEN(AY68) - LEN(AZ63) - LEN(AZ64) - LEN(AZ65) - LEN(AZ66) - LEN(AZ67)), "")</f>
        <v/>
      </c>
      <c r="BA68" s="1279" t="s">
        <v>1</v>
      </c>
      <c r="BB68" s="1354"/>
      <c r="BD68" s="1" t="str">
        <f t="shared" si="9"/>
        <v/>
      </c>
      <c r="BE68" s="1332" t="str">
        <f>IF(LEN(SUBSTITUTE(AX68, BE17, "")) &lt; LEN(AX68), SUBSTITUTE(AX68, BE17, ""), AX68)</f>
        <v/>
      </c>
      <c r="BF68" s="1332" t="str">
        <f>IF(LEN(SUBSTITUTE(BE68, BF17, "")) &lt; LEN(BE68), SUBSTITUTE(BE68, BF17, ""), BE68)</f>
        <v/>
      </c>
      <c r="BG68" s="1332" t="str">
        <f>IF(LEN(SUBSTITUTE(BF68, BG17, "")) &lt; LEN(BF68), SUBSTITUTE(BF68, BG17, ""), BF68)</f>
        <v/>
      </c>
      <c r="BH68" s="1332" t="str">
        <f>IF(LEN(SUBSTITUTE(BG68, BH17, "")) &lt; LEN(BG68), SUBSTITUTE(BG68, BH17, ""), BG68)</f>
        <v/>
      </c>
      <c r="BI68" s="1332" t="s">
        <v>1</v>
      </c>
      <c r="BJ68" s="1333"/>
      <c r="BK68" s="1334"/>
      <c r="BL68" s="52"/>
      <c r="BM68" s="51"/>
      <c r="BN68" s="1335" t="str">
        <f t="shared" si="10"/>
        <v/>
      </c>
      <c r="BO68" s="50" t="str">
        <f t="shared" si="11"/>
        <v/>
      </c>
      <c r="BP68" s="49" t="str">
        <f t="shared" si="12"/>
        <v/>
      </c>
      <c r="BQ68" s="47">
        <f>IF(ISBLANK(#REF!),"",LEN(BD68)-LEN(SUBSTITUTE(BD68," ",""))+1)</f>
        <v>1</v>
      </c>
      <c r="BR68" s="48">
        <f t="shared" si="13"/>
        <v>0</v>
      </c>
      <c r="BS68" s="47">
        <f t="shared" si="14"/>
        <v>0</v>
      </c>
      <c r="BT68" s="47">
        <f t="shared" si="15"/>
        <v>0</v>
      </c>
      <c r="BU68" s="185"/>
      <c r="BV68" s="2"/>
      <c r="BW68" s="206"/>
      <c r="BX68" s="17"/>
      <c r="BY68" s="174"/>
      <c r="BZ68" s="173"/>
      <c r="CA68" s="15" t="s">
        <v>1</v>
      </c>
      <c r="CB68" s="458"/>
      <c r="CC68" s="481" t="s">
        <v>96</v>
      </c>
      <c r="CD68" s="482" t="s">
        <v>95</v>
      </c>
      <c r="CE68" s="476" t="s">
        <v>94</v>
      </c>
      <c r="CF68" s="483" t="s">
        <v>93</v>
      </c>
      <c r="CG68" s="59"/>
      <c r="CH68" s="93"/>
      <c r="CJ68" s="453"/>
      <c r="CK68" s="454" t="s">
        <v>1559</v>
      </c>
      <c r="CL68" s="59" t="s">
        <v>413</v>
      </c>
      <c r="CM68" s="91"/>
      <c r="CN68" s="91"/>
      <c r="CO68" s="91"/>
      <c r="CP68" s="185"/>
      <c r="CQ68" s="8" t="s">
        <v>1</v>
      </c>
      <c r="CR68" s="6">
        <v>1</v>
      </c>
    </row>
    <row r="69" spans="1:96" s="1" customFormat="1" ht="18.75" customHeight="1" thickTop="1" thickBot="1">
      <c r="A69"/>
      <c r="B69" s="2243" t="s">
        <v>12</v>
      </c>
      <c r="C69" s="1232" t="str">
        <f>C67</f>
        <v xml:space="preserve">? patisserie ? ? ? 10 personnes </v>
      </c>
      <c r="D69" s="1232">
        <f>D67</f>
        <v>10</v>
      </c>
      <c r="E69" s="1232" t="str">
        <f>E67</f>
        <v>personnes</v>
      </c>
      <c r="F69" s="2169" t="s">
        <v>171</v>
      </c>
      <c r="G69" s="2170"/>
      <c r="H69" s="2170"/>
      <c r="I69" s="2170"/>
      <c r="J69" s="2170"/>
      <c r="K69" s="2247" t="s">
        <v>170</v>
      </c>
      <c r="L69" s="2252" t="s">
        <v>1574</v>
      </c>
      <c r="M69"/>
      <c r="N69"/>
      <c r="O69"/>
      <c r="P69" s="108" t="str">
        <f t="shared" si="30"/>
        <v>►</v>
      </c>
      <c r="Q69" s="1232" t="str">
        <f>Q55</f>
        <v xml:space="preserve">? patisserie ? ? ? 10 personnes </v>
      </c>
      <c r="R69" s="1232">
        <f>R55</f>
        <v>10</v>
      </c>
      <c r="S69" s="1232" t="str">
        <f>S55</f>
        <v>personnes</v>
      </c>
      <c r="T69" s="1353"/>
      <c r="U69" s="1252"/>
      <c r="V69" s="1252"/>
      <c r="W69" s="1252"/>
      <c r="X69" s="107" t="str">
        <f>TEXT(ROUND(LEN(T69)/X58, 1), "0.0") &amp; " lignes"</f>
        <v>0.0 lignes</v>
      </c>
      <c r="Y69" s="2244" t="str">
        <f ca="1">IF(ISBLANK(Z69),"",LARGE(OFFSET(Y59,0,0,ROWS(Y59:Y68)),1)+1)</f>
        <v/>
      </c>
      <c r="Z69" s="1252"/>
      <c r="AA69" s="1324"/>
      <c r="AB69" s="89"/>
      <c r="AC69" s="89"/>
      <c r="AD69" s="2337">
        <f>IF(AD58=0,0,IF(LEN(Z69)&gt;AD58,LEN(Z69)-AD58&amp;" en trop",0))</f>
        <v>0</v>
      </c>
      <c r="AF69"/>
      <c r="AG69"/>
      <c r="AH69"/>
      <c r="AI69"/>
      <c r="AJ69"/>
      <c r="AK69"/>
      <c r="AL69"/>
      <c r="AM69"/>
      <c r="AN69"/>
      <c r="AO69"/>
      <c r="AP69"/>
      <c r="AQ69"/>
      <c r="AR69"/>
      <c r="AS69"/>
      <c r="AT69"/>
      <c r="AV69"/>
      <c r="AW69" s="1327">
        <f>IF(AND(AZ69&lt;&gt;"", LEN(TRIM(AZ69))&gt;0), MAX(AW20:AW68)+1, "")</f>
        <v>14</v>
      </c>
      <c r="AX69" s="1327" t="str" cm="1">
        <f t="array" ref="AX69">IFERROR(INDEX(AZ21:AZ290, MATCH(ROW()-MIN(ROW(AZ21:AZ290))+1, AW21:AW290, 0)), "")</f>
        <v/>
      </c>
      <c r="AY69" s="1328" t="str">
        <f>(SUBSTITUTE(SUBSTITUTE(BB29,CHAR(13)&amp;CHAR(10)," "),CHAR(10)," "))</f>
        <v>4. Dans la même cocotte, faites revenir les légumes et les lardons pendant environ 5 minutes. Saupoudrez de farine et mélangez bien.</v>
      </c>
      <c r="AZ69" s="1329" t="str">
        <f>IF(LEN(AY74)&lt;AZ19,AY69,LEFT(AY74,FIND("¤",SUBSTITUTE(LEFT(AY74,AZ19+1)," ","¤",LEN(LEFT(AY74,AZ19+1))-LEN(SUBSTITUTE(LEFT(AY74,AZ19+1)," ",""))))))</f>
        <v xml:space="preserve">4 Dans la même cocotte faites revenir les légumes et les lardons </v>
      </c>
      <c r="BA69" s="1279" t="s">
        <v>1</v>
      </c>
      <c r="BB69" s="1354"/>
      <c r="BD69" s="1" t="str">
        <f t="shared" si="9"/>
        <v/>
      </c>
      <c r="BE69" s="1332" t="str">
        <f>IF(LEN(SUBSTITUTE(AX69, BE17, "")) &lt; LEN(AX69), SUBSTITUTE(AX69, BE17, ""), AX69)</f>
        <v/>
      </c>
      <c r="BF69" s="1332" t="str">
        <f>IF(LEN(SUBSTITUTE(BE69, BF17, "")) &lt; LEN(BE69), SUBSTITUTE(BE69, BF17, ""), BE69)</f>
        <v/>
      </c>
      <c r="BG69" s="1332" t="str">
        <f>IF(LEN(SUBSTITUTE(BF69, BG17, "")) &lt; LEN(BF69), SUBSTITUTE(BF69, BG17, ""), BF69)</f>
        <v/>
      </c>
      <c r="BH69" s="1332" t="str">
        <f>IF(LEN(SUBSTITUTE(BG69, BH17, "")) &lt; LEN(BG69), SUBSTITUTE(BG69, BH17, ""), BG69)</f>
        <v/>
      </c>
      <c r="BI69" s="1332" t="s">
        <v>1</v>
      </c>
      <c r="BJ69" s="1333"/>
      <c r="BK69" s="1334"/>
      <c r="BL69" s="52"/>
      <c r="BM69" s="51"/>
      <c r="BN69" s="1335" t="str">
        <f t="shared" si="10"/>
        <v/>
      </c>
      <c r="BO69" s="50" t="str">
        <f t="shared" si="11"/>
        <v/>
      </c>
      <c r="BP69" s="49" t="str">
        <f t="shared" si="12"/>
        <v/>
      </c>
      <c r="BQ69" s="47">
        <f>IF(ISBLANK(#REF!),"",LEN(BD69)-LEN(SUBSTITUTE(BD69," ",""))+1)</f>
        <v>1</v>
      </c>
      <c r="BR69" s="48">
        <f t="shared" si="13"/>
        <v>0</v>
      </c>
      <c r="BS69" s="47">
        <f t="shared" si="14"/>
        <v>0</v>
      </c>
      <c r="BT69" s="47">
        <f t="shared" si="15"/>
        <v>0</v>
      </c>
      <c r="BU69" s="185"/>
      <c r="BV69" s="2"/>
      <c r="BW69" s="18" t="s">
        <v>213</v>
      </c>
      <c r="BX69" s="17"/>
      <c r="BY69" s="174"/>
      <c r="BZ69" s="173"/>
      <c r="CA69" s="2"/>
      <c r="CB69" s="458"/>
      <c r="CC69" s="125">
        <v>0.25</v>
      </c>
      <c r="CD69" s="125">
        <v>0.5</v>
      </c>
      <c r="CE69" s="478" t="s">
        <v>442</v>
      </c>
      <c r="CF69" s="479"/>
      <c r="CG69" s="59"/>
      <c r="CH69" s="93"/>
      <c r="CJ69" s="458"/>
      <c r="CK69" s="300">
        <v>65</v>
      </c>
      <c r="CL69" s="59" t="s">
        <v>416</v>
      </c>
      <c r="CM69" s="91"/>
      <c r="CN69" s="91"/>
      <c r="CO69" s="91"/>
      <c r="CP69" s="185"/>
      <c r="CQ69" s="8" t="s">
        <v>1</v>
      </c>
      <c r="CR69" s="6">
        <v>1</v>
      </c>
    </row>
    <row r="70" spans="1:96" s="1" customFormat="1" ht="15.6" customHeight="1" thickTop="1" thickBot="1">
      <c r="A70"/>
      <c r="B70" s="2243" t="s">
        <v>12</v>
      </c>
      <c r="C70" s="1232" t="str">
        <f>C67</f>
        <v xml:space="preserve">? patisserie ? ? ? 10 personnes </v>
      </c>
      <c r="D70" s="1232">
        <f>D67</f>
        <v>10</v>
      </c>
      <c r="E70" s="1232" t="str">
        <f>E67</f>
        <v>personnes</v>
      </c>
      <c r="F70" s="161" t="s">
        <v>152</v>
      </c>
      <c r="G70" s="1251" t="s">
        <v>151</v>
      </c>
      <c r="H70" s="1316"/>
      <c r="I70" s="1317" t="s">
        <v>162</v>
      </c>
      <c r="J70" s="170">
        <v>65</v>
      </c>
      <c r="K70" s="2247" t="s">
        <v>161</v>
      </c>
      <c r="L70" s="1448" t="s">
        <v>160</v>
      </c>
      <c r="M70"/>
      <c r="N70"/>
      <c r="O70"/>
      <c r="P70" s="108" t="str">
        <f t="shared" si="30"/>
        <v>►</v>
      </c>
      <c r="Q70" s="1232" t="str">
        <f>Q55</f>
        <v xml:space="preserve">? patisserie ? ? ? 10 personnes </v>
      </c>
      <c r="R70" s="1232">
        <f>R55</f>
        <v>10</v>
      </c>
      <c r="S70" s="1232" t="str">
        <f>S55</f>
        <v>personnes</v>
      </c>
      <c r="T70" s="1353"/>
      <c r="U70" s="1252"/>
      <c r="V70" s="1252"/>
      <c r="W70" s="1252"/>
      <c r="X70" s="107" t="str">
        <f>TEXT(ROUND(LEN(T70)/X58, 1), "0.0") &amp; " lignes"</f>
        <v>0.0 lignes</v>
      </c>
      <c r="Y70" s="2244" t="str">
        <f ca="1">IF(ISBLANK(Z70),"",LARGE(OFFSET(Y59,0,0,ROWS(Y59:Y69)),1)+1)</f>
        <v/>
      </c>
      <c r="Z70" s="1252"/>
      <c r="AA70" s="1324"/>
      <c r="AB70" s="89"/>
      <c r="AC70" s="89"/>
      <c r="AD70" s="2337">
        <f>IF(AD58=0,0,IF(LEN(Z70)&gt;AD58,LEN(Z70)-AD58&amp;" en trop",0))</f>
        <v>0</v>
      </c>
      <c r="AF70"/>
      <c r="AG70"/>
      <c r="AH70"/>
      <c r="AI70"/>
      <c r="AJ70"/>
      <c r="AK70"/>
      <c r="AL70"/>
      <c r="AM70"/>
      <c r="AN70"/>
      <c r="AO70"/>
      <c r="AP70"/>
      <c r="AQ70"/>
      <c r="AR70"/>
      <c r="AS70"/>
      <c r="AT70"/>
      <c r="AV70"/>
      <c r="AW70" s="1327">
        <f>IF(AND(AZ70&lt;&gt;"", LEN(TRIM(AZ70))&gt;0), MAX(AW20:AW69)+1, "")</f>
        <v>15</v>
      </c>
      <c r="AX70" s="1327" t="str" cm="1">
        <f t="array" ref="AX70">IFERROR(INDEX(AZ21:AZ290, MATCH(ROW()-MIN(ROW(AZ21:AZ290))+1, AW21:AW290, 0)), "")</f>
        <v/>
      </c>
      <c r="AY70" s="1336" t="str">
        <f>IFERROR(TRIM(SUBSTITUTE(SUBSTITUTE(SUBSTITUTE(SUBSTITUTE(SUBSTITUTE(AY69," .",".")," ;",";")," :",":"),",",","),",","")),AY69)</f>
        <v>4. Dans la même cocotte faites revenir les légumes et les lardons pendant environ 5 minutes. Saupoudrez de farine et mélangez bien.</v>
      </c>
      <c r="AZ70" s="1329" t="str">
        <f>IFERROR(IF(LEN(AY74) &gt; LEN(AZ69), LEFT(RIGHT(AY74, LEN(AY74) - LEN(AZ69)), FIND("¤", SUBSTITUTE(LEFT(RIGHT(AY74, LEN(AY74) - LEN(AZ69)), AZ19+1), " ", "¤", LEN(LEFT(RIGHT(AY74, LEN(AY74) - LEN(AZ69)), AZ19+1)) - LEN(SUBSTITUTE(LEFT(RIGHT(AY74, LEN(AY74) - LEN(AZ69)), AZ19+1), " ", ""))))), ""), "")</f>
        <v xml:space="preserve">pendant environ 5 minutes Saupoudrez de farine et mélangez bien </v>
      </c>
      <c r="BA70" s="1279" t="s">
        <v>1</v>
      </c>
      <c r="BB70" s="1354"/>
      <c r="BD70" s="1" t="str">
        <f t="shared" si="9"/>
        <v/>
      </c>
      <c r="BE70" s="1332" t="str">
        <f>IF(LEN(SUBSTITUTE(AX70, BE17, "")) &lt; LEN(AX70), SUBSTITUTE(AX70, BE17, ""), AX70)</f>
        <v/>
      </c>
      <c r="BF70" s="1332" t="str">
        <f>IF(LEN(SUBSTITUTE(BE70, BF17, "")) &lt; LEN(BE70), SUBSTITUTE(BE70, BF17, ""), BE70)</f>
        <v/>
      </c>
      <c r="BG70" s="1332" t="str">
        <f>IF(LEN(SUBSTITUTE(BF70, BG17, "")) &lt; LEN(BF70), SUBSTITUTE(BF70, BG17, ""), BF70)</f>
        <v/>
      </c>
      <c r="BH70" s="1332" t="str">
        <f>IF(LEN(SUBSTITUTE(BG70, BH17, "")) &lt; LEN(BG70), SUBSTITUTE(BG70, BH17, ""), BG70)</f>
        <v/>
      </c>
      <c r="BI70" s="1332" t="s">
        <v>1</v>
      </c>
      <c r="BJ70" s="1333"/>
      <c r="BK70" s="1334"/>
      <c r="BL70" s="52"/>
      <c r="BM70" s="51"/>
      <c r="BN70" s="1335" t="str">
        <f t="shared" si="10"/>
        <v/>
      </c>
      <c r="BO70" s="50" t="str">
        <f t="shared" si="11"/>
        <v/>
      </c>
      <c r="BP70" s="49" t="str">
        <f t="shared" si="12"/>
        <v/>
      </c>
      <c r="BQ70" s="47">
        <f>IF(ISBLANK(#REF!),"",LEN(BD70)-LEN(SUBSTITUTE(BD70," ",""))+1)</f>
        <v>1</v>
      </c>
      <c r="BR70" s="48">
        <f t="shared" si="13"/>
        <v>0</v>
      </c>
      <c r="BS70" s="47">
        <f t="shared" si="14"/>
        <v>0</v>
      </c>
      <c r="BT70" s="47">
        <f t="shared" si="15"/>
        <v>0</v>
      </c>
      <c r="BU70" s="185"/>
      <c r="BV70" s="2"/>
      <c r="BW70" s="200" t="s">
        <v>208</v>
      </c>
      <c r="BX70" s="151"/>
      <c r="BY70" s="154"/>
      <c r="BZ70" s="153"/>
      <c r="CA70" s="2"/>
      <c r="CB70" s="458"/>
      <c r="CC70" s="20" t="s">
        <v>91</v>
      </c>
      <c r="CD70" s="20" t="s">
        <v>90</v>
      </c>
      <c r="CE70" s="20"/>
      <c r="CF70" s="20"/>
      <c r="CG70" s="59"/>
      <c r="CH70" s="93"/>
      <c r="CJ70" s="458"/>
      <c r="CK70" s="460" t="s">
        <v>417</v>
      </c>
      <c r="CL70" s="91"/>
      <c r="CM70" s="91"/>
      <c r="CN70" s="91"/>
      <c r="CO70" s="91"/>
      <c r="CP70" s="185"/>
      <c r="CQ70" s="8" t="s">
        <v>1</v>
      </c>
      <c r="CR70" s="6">
        <v>1</v>
      </c>
    </row>
    <row r="71" spans="1:96" s="1" customFormat="1" ht="15.6" customHeight="1" thickTop="1">
      <c r="A71"/>
      <c r="B71" s="108" t="s">
        <v>11</v>
      </c>
      <c r="C71" s="1232" t="str">
        <f>C67</f>
        <v xml:space="preserve">? patisserie ? ? ? 10 personnes </v>
      </c>
      <c r="D71" s="1232">
        <f>D67</f>
        <v>10</v>
      </c>
      <c r="E71" s="1232" t="str">
        <f>E67</f>
        <v>personnes</v>
      </c>
      <c r="F71" s="1449"/>
      <c r="G71" s="1322"/>
      <c r="H71" s="1323" t="s">
        <v>1584</v>
      </c>
      <c r="I71" s="1322">
        <f ca="1">SUM(F68:I68)</f>
        <v>36</v>
      </c>
      <c r="J71" s="164" t="s">
        <v>154</v>
      </c>
      <c r="K71" s="2248">
        <v>0</v>
      </c>
      <c r="L71" s="1450" t="s">
        <v>153</v>
      </c>
      <c r="M71"/>
      <c r="N71"/>
      <c r="O71"/>
      <c r="P71" s="108" t="str">
        <f t="shared" si="30"/>
        <v>►</v>
      </c>
      <c r="Q71" s="1232" t="str">
        <f>Q55</f>
        <v xml:space="preserve">? patisserie ? ? ? 10 personnes </v>
      </c>
      <c r="R71" s="1232">
        <f>R55</f>
        <v>10</v>
      </c>
      <c r="S71" s="1232" t="str">
        <f>S55</f>
        <v>personnes</v>
      </c>
      <c r="T71" s="1353"/>
      <c r="U71" s="1252"/>
      <c r="V71" s="1252"/>
      <c r="W71" s="1252"/>
      <c r="X71" s="107" t="str">
        <f>TEXT(ROUND(LEN(T71)/X58, 1), "0.0") &amp; " lignes"</f>
        <v>0.0 lignes</v>
      </c>
      <c r="Y71" s="2244" t="str">
        <f ca="1">IF(ISBLANK(Z71),"",LARGE(OFFSET(Y59,0,0,ROWS(Y59:Y70)),1)+1)</f>
        <v/>
      </c>
      <c r="Z71" s="1252"/>
      <c r="AA71" s="1324"/>
      <c r="AB71" s="89"/>
      <c r="AC71" s="89"/>
      <c r="AD71" s="2337">
        <f>IF(AD58=0,0,IF(LEN(Z71)&gt;AD58,LEN(Z71)-AD58&amp;" en trop",0))</f>
        <v>0</v>
      </c>
      <c r="AF71"/>
      <c r="AG71"/>
      <c r="AH71"/>
      <c r="AI71"/>
      <c r="AJ71"/>
      <c r="AK71"/>
      <c r="AL71"/>
      <c r="AM71"/>
      <c r="AN71"/>
      <c r="AO71"/>
      <c r="AP71"/>
      <c r="AQ71"/>
      <c r="AR71"/>
      <c r="AS71"/>
      <c r="AT71"/>
      <c r="AV71"/>
      <c r="AW71" s="1327" t="str">
        <f>IF(AND(AZ71&lt;&gt;"", LEN(TRIM(AZ71))&gt;0), MAX(AW20:AW70)+1, "")</f>
        <v/>
      </c>
      <c r="AX71" s="1327" t="str" cm="1">
        <f t="array" ref="AX71">IFERROR(INDEX(AZ21:AZ290, MATCH(ROW()-MIN(ROW(AZ21:AZ290))+1, AW21:AW290, 0)), "")</f>
        <v/>
      </c>
      <c r="AY71" s="1336" t="str">
        <f>IFERROR(SUBSTITUTE(SUBSTITUTE(SUBSTITUTE(SUBSTITUTE(SUBSTITUTE(SUBSTITUTE(AY70,",",";"),".",";"),";",";"),"-",";"),":",";"),"?",";"),AY70)</f>
        <v>4; Dans la même cocotte faites revenir les légumes et les lardons pendant environ 5 minutes; Saupoudrez de farine et mélangez bien;</v>
      </c>
      <c r="AZ71" s="1329" t="str">
        <f>IFERROR(IF(LEN(AY74)&gt;LEN(AZ69)+LEN(AZ70),LEFT(RIGHT(AY74,LEN(AY74)-LEN(AZ69)-LEN(AZ70)),FIND("¤",SUBSTITUTE(LEFT(RIGHT(AY74,LEN(AY74)-LEN(AZ69)-LEN(AZ70)),AZ19+1)," ","¤",LEN(LEFT(RIGHT(AY74,LEN(AY74)-LEN(AZ69)-LEN(AZ70)),AZ19+1))-LEN(SUBSTITUTE(LEFT(RIGHT(AY74,LEN(AY74)-LEN(AZ69)-LEN(AZ70)),AZ19+1)," ",""))))),""),"")</f>
        <v/>
      </c>
      <c r="BA71" s="1279" t="s">
        <v>1</v>
      </c>
      <c r="BB71" s="1354"/>
      <c r="BD71" s="1" t="str">
        <f t="shared" si="9"/>
        <v/>
      </c>
      <c r="BE71" s="1332" t="str">
        <f>IF(LEN(SUBSTITUTE(AX71, BE17, "")) &lt; LEN(AX71), SUBSTITUTE(AX71, BE17, ""), AX71)</f>
        <v/>
      </c>
      <c r="BF71" s="1332" t="str">
        <f>IF(LEN(SUBSTITUTE(BE71, BF17, "")) &lt; LEN(BE71), SUBSTITUTE(BE71, BF17, ""), BE71)</f>
        <v/>
      </c>
      <c r="BG71" s="1332" t="str">
        <f>IF(LEN(SUBSTITUTE(BF71, BG17, "")) &lt; LEN(BF71), SUBSTITUTE(BF71, BG17, ""), BF71)</f>
        <v/>
      </c>
      <c r="BH71" s="1332" t="str">
        <f>IF(LEN(SUBSTITUTE(BG71, BH17, "")) &lt; LEN(BG71), SUBSTITUTE(BG71, BH17, ""), BG71)</f>
        <v/>
      </c>
      <c r="BI71" s="1332" t="s">
        <v>1</v>
      </c>
      <c r="BJ71" s="1333"/>
      <c r="BK71" s="1334"/>
      <c r="BL71" s="52"/>
      <c r="BM71" s="51"/>
      <c r="BN71" s="1335" t="str">
        <f t="shared" si="10"/>
        <v/>
      </c>
      <c r="BO71" s="50" t="str">
        <f t="shared" si="11"/>
        <v/>
      </c>
      <c r="BP71" s="49" t="str">
        <f t="shared" si="12"/>
        <v/>
      </c>
      <c r="BQ71" s="47">
        <f>IF(ISBLANK(#REF!),"",LEN(BD71)-LEN(SUBSTITUTE(BD71," ",""))+1)</f>
        <v>1</v>
      </c>
      <c r="BR71" s="48">
        <f t="shared" si="13"/>
        <v>0</v>
      </c>
      <c r="BS71" s="47">
        <f t="shared" si="14"/>
        <v>0</v>
      </c>
      <c r="BT71" s="47">
        <f t="shared" si="15"/>
        <v>0</v>
      </c>
      <c r="BU71" s="185"/>
      <c r="BV71" s="2"/>
      <c r="BW71" s="198" t="s">
        <v>204</v>
      </c>
      <c r="BX71" s="151"/>
      <c r="BY71" s="154"/>
      <c r="BZ71" s="153"/>
      <c r="CA71" s="2"/>
      <c r="CB71" s="458"/>
      <c r="CC71" s="20"/>
      <c r="CD71" s="20"/>
      <c r="CE71" s="20"/>
      <c r="CF71" s="20"/>
      <c r="CG71" s="91"/>
      <c r="CH71" s="185"/>
      <c r="CJ71" s="458"/>
      <c r="CK71" s="91"/>
      <c r="CL71" s="91"/>
      <c r="CM71" s="91"/>
      <c r="CN71" s="91"/>
      <c r="CO71" s="91"/>
      <c r="CP71" s="185"/>
      <c r="CQ71" s="8" t="s">
        <v>1</v>
      </c>
      <c r="CR71" s="6">
        <v>1</v>
      </c>
    </row>
    <row r="72" spans="1:96" s="1" customFormat="1" ht="17.25" customHeight="1">
      <c r="A72"/>
      <c r="B72" s="108" t="s">
        <v>11</v>
      </c>
      <c r="C72" s="1232" t="str">
        <f>C67</f>
        <v xml:space="preserve">? patisserie ? ? ? 10 personnes </v>
      </c>
      <c r="D72" s="1232">
        <f>D67</f>
        <v>10</v>
      </c>
      <c r="E72" s="1232" t="str">
        <f>E67</f>
        <v>personnes</v>
      </c>
      <c r="F72" s="1353"/>
      <c r="G72" s="1353"/>
      <c r="H72" s="40"/>
      <c r="I72" s="88"/>
      <c r="J72" s="107" t="str">
        <f>TEXT(ROUND(LEN(F72)/J70, 1), "0.0") &amp; " lignes"</f>
        <v>0.0 lignes</v>
      </c>
      <c r="K72" s="2249" t="str">
        <f ca="1">IF(ISBLANK(L72),"",LARGE(OFFSET(K71,0,0,ROWS(K71:K71)),1)+1)</f>
        <v/>
      </c>
      <c r="L72" s="1252"/>
      <c r="M72"/>
      <c r="N72"/>
      <c r="O72"/>
      <c r="P72" s="108" t="str">
        <f t="shared" si="30"/>
        <v>►</v>
      </c>
      <c r="Q72" s="1232" t="str">
        <f>Q55</f>
        <v xml:space="preserve">? patisserie ? ? ? 10 personnes </v>
      </c>
      <c r="R72" s="1232">
        <f>R55</f>
        <v>10</v>
      </c>
      <c r="S72" s="1232" t="str">
        <f>S55</f>
        <v>personnes</v>
      </c>
      <c r="T72" s="1353"/>
      <c r="U72" s="1252"/>
      <c r="V72" s="1252"/>
      <c r="W72" s="1252"/>
      <c r="X72" s="107" t="str">
        <f>TEXT(ROUND(LEN(T72)/X58, 1), "0.0") &amp; " lignes"</f>
        <v>0.0 lignes</v>
      </c>
      <c r="Y72" s="2244" t="str">
        <f ca="1">IF(ISBLANK(Z72),"",LARGE(OFFSET(Y59,0,0,ROWS(Y59:Y71)),1)+1)</f>
        <v/>
      </c>
      <c r="Z72" s="1252"/>
      <c r="AA72" s="1324"/>
      <c r="AB72" s="89"/>
      <c r="AC72" s="89"/>
      <c r="AD72" s="2337">
        <f>IF(AD58=0,0,IF(LEN(Z72)&gt;AD58,LEN(Z72)-AD58&amp;" en trop",0))</f>
        <v>0</v>
      </c>
      <c r="AF72"/>
      <c r="AG72"/>
      <c r="AH72"/>
      <c r="AI72"/>
      <c r="AJ72"/>
      <c r="AK72"/>
      <c r="AL72"/>
      <c r="AM72"/>
      <c r="AN72"/>
      <c r="AO72"/>
      <c r="AP72"/>
      <c r="AQ72"/>
      <c r="AR72"/>
      <c r="AS72"/>
      <c r="AT72"/>
      <c r="AV72"/>
      <c r="AW72" s="1327" t="str">
        <f>IF(AND(AZ72&lt;&gt;"", LEN(TRIM(AZ72))&gt;0), MAX(AW20:AW71)+1, "")</f>
        <v/>
      </c>
      <c r="AX72" s="1327" t="str" cm="1">
        <f t="array" ref="AX72">IFERROR(INDEX(AZ21:AZ290, MATCH(ROW()-MIN(ROW(AZ21:AZ290))+1, AW21:AW290, 0)), "")</f>
        <v/>
      </c>
      <c r="AY72" s="1336" t="str">
        <f>IFERROR(SUBSTITUTE(AY71,"."," "),AY71)</f>
        <v>4; Dans la même cocotte faites revenir les légumes et les lardons pendant environ 5 minutes; Saupoudrez de farine et mélangez bien;</v>
      </c>
      <c r="AZ72" s="1329" t="str">
        <f>IFERROR(LEFT(RIGHT(AY74,LEN(AY74)-LEN(AZ69)-LEN(AZ70)-LEN(AZ71)),FIND("¤",SUBSTITUTE(LEFT(RIGHT(AY74,LEN(AY74)-LEN(AZ69)-LEN(AZ70)-LEN(AZ71)),AZ19+1)," ","¤",LEN(LEFT(RIGHT(AY74,LEN(AY74)-LEN(AZ69)-LEN(AZ70)-LEN(AZ71)),AZ19+1))-LEN(SUBSTITUTE(LEFT(RIGHT(AY74,LEN(AY74)-LEN(AZ69)-LEN(AZ70)-LEN(AZ71)),AZ19+1)," ",""))))),"")</f>
        <v/>
      </c>
      <c r="BA72" s="1279" t="s">
        <v>1</v>
      </c>
      <c r="BB72" s="1354"/>
      <c r="BD72" s="1" t="str">
        <f t="shared" si="9"/>
        <v/>
      </c>
      <c r="BE72" s="1332" t="str">
        <f>IF(LEN(SUBSTITUTE(AX72, BE17, "")) &lt; LEN(AX72), SUBSTITUTE(AX72, BE17, ""), AX72)</f>
        <v/>
      </c>
      <c r="BF72" s="1332" t="str">
        <f>IF(LEN(SUBSTITUTE(BE72, BF17, "")) &lt; LEN(BE72), SUBSTITUTE(BE72, BF17, ""), BE72)</f>
        <v/>
      </c>
      <c r="BG72" s="1332" t="str">
        <f>IF(LEN(SUBSTITUTE(BF72, BG17, "")) &lt; LEN(BF72), SUBSTITUTE(BF72, BG17, ""), BF72)</f>
        <v/>
      </c>
      <c r="BH72" s="1332" t="str">
        <f>IF(LEN(SUBSTITUTE(BG72, BH17, "")) &lt; LEN(BG72), SUBSTITUTE(BG72, BH17, ""), BG72)</f>
        <v/>
      </c>
      <c r="BI72" s="1332" t="s">
        <v>1</v>
      </c>
      <c r="BJ72" s="1333"/>
      <c r="BK72" s="1334"/>
      <c r="BL72" s="52"/>
      <c r="BM72" s="51"/>
      <c r="BN72" s="1335" t="str">
        <f t="shared" si="10"/>
        <v/>
      </c>
      <c r="BO72" s="50" t="str">
        <f t="shared" si="11"/>
        <v/>
      </c>
      <c r="BP72" s="49" t="str">
        <f t="shared" si="12"/>
        <v/>
      </c>
      <c r="BQ72" s="47">
        <f>IF(ISBLANK(#REF!),"",LEN(BD72)-LEN(SUBSTITUTE(BD72," ",""))+1)</f>
        <v>1</v>
      </c>
      <c r="BR72" s="48">
        <f t="shared" si="13"/>
        <v>0</v>
      </c>
      <c r="BS72" s="47">
        <f t="shared" si="14"/>
        <v>0</v>
      </c>
      <c r="BT72" s="47">
        <f t="shared" si="15"/>
        <v>0</v>
      </c>
      <c r="BU72" s="185"/>
      <c r="BV72" s="2"/>
      <c r="BW72" s="196" t="s">
        <v>202</v>
      </c>
      <c r="BX72" s="151"/>
      <c r="BY72" s="154"/>
      <c r="BZ72" s="153"/>
      <c r="CA72" s="2"/>
      <c r="CB72" s="273" t="s">
        <v>270</v>
      </c>
      <c r="CC72" s="272"/>
      <c r="CD72" s="174"/>
      <c r="CE72" s="174"/>
      <c r="CF72" s="91"/>
      <c r="CG72" s="59"/>
      <c r="CH72" s="93"/>
      <c r="CJ72" s="458"/>
      <c r="CK72" s="91"/>
      <c r="CL72" s="91"/>
      <c r="CM72" s="91"/>
      <c r="CN72" s="91"/>
      <c r="CO72" s="91"/>
      <c r="CP72" s="185"/>
      <c r="CQ72" s="8" t="s">
        <v>1</v>
      </c>
      <c r="CR72" s="6">
        <v>1</v>
      </c>
    </row>
    <row r="73" spans="1:96" s="1" customFormat="1" ht="15.6" customHeight="1">
      <c r="A73"/>
      <c r="B73" s="108" t="s">
        <v>11</v>
      </c>
      <c r="C73" s="1232" t="str">
        <f>C67</f>
        <v xml:space="preserve">? patisserie ? ? ? 10 personnes </v>
      </c>
      <c r="D73" s="1232">
        <f>D67</f>
        <v>10</v>
      </c>
      <c r="E73" s="1232" t="str">
        <f>E67</f>
        <v>personnes</v>
      </c>
      <c r="F73" s="1353"/>
      <c r="G73" s="1353"/>
      <c r="H73" s="40"/>
      <c r="I73" s="88"/>
      <c r="J73" s="107" t="str">
        <f>TEXT(ROUND(LEN(F73)/J70, 1), "0.0") &amp; " lignes"</f>
        <v>0.0 lignes</v>
      </c>
      <c r="K73" s="2249" t="str">
        <f ca="1">IF(ISBLANK(L73),"",LARGE(OFFSET(K71,0,0,ROWS(K71:K72)),1)+1)</f>
        <v/>
      </c>
      <c r="L73" s="1252"/>
      <c r="M73"/>
      <c r="N73"/>
      <c r="O73"/>
      <c r="P73" s="108" t="str">
        <f t="shared" si="30"/>
        <v>►</v>
      </c>
      <c r="Q73" s="1232" t="str">
        <f>Q55</f>
        <v xml:space="preserve">? patisserie ? ? ? 10 personnes </v>
      </c>
      <c r="R73" s="1232">
        <f>R55</f>
        <v>10</v>
      </c>
      <c r="S73" s="1232" t="str">
        <f>S55</f>
        <v>personnes</v>
      </c>
      <c r="T73" s="1353"/>
      <c r="U73" s="1252"/>
      <c r="V73" s="1252"/>
      <c r="W73" s="1252"/>
      <c r="X73" s="107" t="str">
        <f>TEXT(ROUND(LEN(T73)/X58, 1), "0.0") &amp; " lignes"</f>
        <v>0.0 lignes</v>
      </c>
      <c r="Y73" s="2244" t="str">
        <f ca="1">IF(ISBLANK(Z73),"",LARGE(OFFSET(Y59,0,0,ROWS(Y59:Y72)),1)+1)</f>
        <v/>
      </c>
      <c r="Z73" s="1252"/>
      <c r="AA73" s="1324"/>
      <c r="AB73" s="89"/>
      <c r="AC73" s="89"/>
      <c r="AD73" s="2337">
        <f>IF(AD58=0,0,IF(LEN(Z73)&gt;AD58,LEN(Z73)-AD58&amp;" en trop",0))</f>
        <v>0</v>
      </c>
      <c r="AF73"/>
      <c r="AG73"/>
      <c r="AH73"/>
      <c r="AI73"/>
      <c r="AJ73"/>
      <c r="AK73"/>
      <c r="AL73"/>
      <c r="AM73"/>
      <c r="AN73"/>
      <c r="AO73"/>
      <c r="AP73"/>
      <c r="AQ73"/>
      <c r="AR73"/>
      <c r="AS73"/>
      <c r="AT73"/>
      <c r="AV73"/>
      <c r="AW73" s="1327" t="str">
        <f>IF(AND(AZ73&lt;&gt;"", LEN(TRIM(AZ73))&gt;0), MAX(AW20:AW72)+1, "")</f>
        <v/>
      </c>
      <c r="AX73" s="1327" t="str" cm="1">
        <f t="array" ref="AX73">IFERROR(INDEX(AZ21:AZ290, MATCH(ROW()-MIN(ROW(AZ21:AZ290))+1, AW21:AW290, 0)), "")</f>
        <v/>
      </c>
      <c r="AY73" s="1337" t="str">
        <f>SUBSTITUTE(SUBSTITUTE(AY72,";"," "),","," ")</f>
        <v xml:space="preserve">4  Dans la même cocotte faites revenir les légumes et les lardons pendant environ 5 minutes  Saupoudrez de farine et mélangez bien </v>
      </c>
      <c r="AZ73" s="1329" t="str">
        <f>IFERROR(LEFT(RIGHT(AY74,LEN(AY74)-LEN(AZ69)-LEN(AZ70)-LEN(AZ71)-LEN(AZ72)),FIND("¤",SUBSTITUTE(LEFT(RIGHT(AY74,LEN(AY74)-LEN(AZ69)-LEN(AZ70)-LEN(AZ71)-LEN(AZ72)),AZ19+1)," ","¤",LEN(LEFT(RIGHT(AY74,LEN(AY74)-LEN(AZ69)-LEN(AZ70)-LEN(AZ71)-LEN(AZ72)),AZ19+1))-LEN(SUBSTITUTE(LEFT(RIGHT(AY74,LEN(AY74)-LEN(AZ69)-LEN(AZ70)-LEN(AZ71)-LEN(AZ72)),AZ19+1)," ",""))))),"")</f>
        <v/>
      </c>
      <c r="BA73" s="1279" t="s">
        <v>1</v>
      </c>
      <c r="BB73" s="1354"/>
      <c r="BD73" s="1" t="str">
        <f t="shared" si="9"/>
        <v/>
      </c>
      <c r="BE73" s="1332" t="str">
        <f>IF(LEN(SUBSTITUTE(AX73, BE17, "")) &lt; LEN(AX73), SUBSTITUTE(AX73, BE17, ""), AX73)</f>
        <v/>
      </c>
      <c r="BF73" s="1332" t="str">
        <f>IF(LEN(SUBSTITUTE(BE73, BF17, "")) &lt; LEN(BE73), SUBSTITUTE(BE73, BF17, ""), BE73)</f>
        <v/>
      </c>
      <c r="BG73" s="1332" t="str">
        <f>IF(LEN(SUBSTITUTE(BF73, BG17, "")) &lt; LEN(BF73), SUBSTITUTE(BF73, BG17, ""), BF73)</f>
        <v/>
      </c>
      <c r="BH73" s="1332" t="str">
        <f>IF(LEN(SUBSTITUTE(BG73, BH17, "")) &lt; LEN(BG73), SUBSTITUTE(BG73, BH17, ""), BG73)</f>
        <v/>
      </c>
      <c r="BI73" s="1332" t="s">
        <v>1</v>
      </c>
      <c r="BJ73" s="1333"/>
      <c r="BK73" s="1334"/>
      <c r="BL73" s="52"/>
      <c r="BM73" s="51"/>
      <c r="BN73" s="1335" t="str">
        <f t="shared" si="10"/>
        <v/>
      </c>
      <c r="BO73" s="50" t="str">
        <f t="shared" si="11"/>
        <v/>
      </c>
      <c r="BP73" s="49" t="str">
        <f t="shared" si="12"/>
        <v/>
      </c>
      <c r="BQ73" s="47">
        <f>IF(ISBLANK(#REF!),"",LEN(BD73)-LEN(SUBSTITUTE(BD73," ",""))+1)</f>
        <v>1</v>
      </c>
      <c r="BR73" s="48">
        <f t="shared" si="13"/>
        <v>0</v>
      </c>
      <c r="BS73" s="47">
        <f t="shared" si="14"/>
        <v>0</v>
      </c>
      <c r="BT73" s="47">
        <f t="shared" si="15"/>
        <v>0</v>
      </c>
      <c r="BU73" s="185"/>
      <c r="BV73" s="2"/>
      <c r="BW73" s="190">
        <v>16</v>
      </c>
      <c r="BX73" s="189" t="s">
        <v>198</v>
      </c>
      <c r="BY73" s="154"/>
      <c r="BZ73" s="188"/>
      <c r="CA73" s="2"/>
      <c r="CB73" s="1892" t="s">
        <v>269</v>
      </c>
      <c r="CC73" s="1893"/>
      <c r="CD73" s="1893"/>
      <c r="CE73" s="1893"/>
      <c r="CF73" s="91"/>
      <c r="CG73" s="59"/>
      <c r="CH73" s="93"/>
      <c r="CJ73" s="458"/>
      <c r="CK73" s="91"/>
      <c r="CL73" s="91"/>
      <c r="CM73" s="91"/>
      <c r="CN73" s="91"/>
      <c r="CO73" s="91"/>
      <c r="CP73" s="185"/>
      <c r="CQ73" s="8" t="s">
        <v>1</v>
      </c>
      <c r="CR73" s="6">
        <v>1</v>
      </c>
    </row>
    <row r="74" spans="1:96" s="1" customFormat="1" ht="15.6" customHeight="1">
      <c r="A74"/>
      <c r="B74" s="108" t="str">
        <f t="shared" ref="B74:B87" si="34">IF(OR(L74&lt;&gt;"", N74&lt;&gt;""),"A", "►")</f>
        <v>►</v>
      </c>
      <c r="C74" s="1232" t="str">
        <f>C67</f>
        <v xml:space="preserve">? patisserie ? ? ? 10 personnes </v>
      </c>
      <c r="D74" s="1232">
        <f>D67</f>
        <v>10</v>
      </c>
      <c r="E74" s="1232" t="str">
        <f>E67</f>
        <v>personnes</v>
      </c>
      <c r="F74" s="1353"/>
      <c r="G74" s="1252"/>
      <c r="H74" s="1252"/>
      <c r="I74" s="1252"/>
      <c r="J74" s="107" t="str">
        <f>TEXT(ROUND(LEN(F74)/J70, 1), "0.0") &amp; " lignes"</f>
        <v>0.0 lignes</v>
      </c>
      <c r="K74" s="2249" t="str">
        <f ca="1">IF(ISBLANK(L74),"",LARGE(OFFSET(K71,0,0,ROWS(K71:K73)),1)+1)</f>
        <v/>
      </c>
      <c r="L74" s="1252"/>
      <c r="M74"/>
      <c r="N74"/>
      <c r="O74"/>
      <c r="P74" s="108" t="str">
        <f t="shared" si="30"/>
        <v>A</v>
      </c>
      <c r="Q74" s="1232" t="str">
        <f>Q55</f>
        <v xml:space="preserve">? patisserie ? ? ? 10 personnes </v>
      </c>
      <c r="R74" s="1232">
        <f>R55</f>
        <v>10</v>
      </c>
      <c r="S74" s="1232" t="str">
        <f>S55</f>
        <v>personnes</v>
      </c>
      <c r="T74" s="1353"/>
      <c r="U74" s="1252"/>
      <c r="V74" s="1352"/>
      <c r="W74" s="1252"/>
      <c r="X74" s="107" t="str">
        <f>TEXT(ROUND(LEN(T74)/X58, 1), "0.0") &amp; " lignes"</f>
        <v>0.0 lignes</v>
      </c>
      <c r="Y74" s="2245" t="str">
        <f t="shared" ref="Y74:Y75" si="35">LEN(Z74)&amp;" car.&gt;"</f>
        <v>75 car.&gt;</v>
      </c>
      <c r="Z74" s="40" t="s">
        <v>32</v>
      </c>
      <c r="AA74" s="1324"/>
      <c r="AB74" s="89"/>
      <c r="AC74" s="89"/>
      <c r="AD74" s="2337" t="str">
        <f>IF(AD58=0,0,IF(LEN(Z74)&gt;AD58,LEN(Z74)-AD58&amp;" en trop",0))</f>
        <v>10 en trop</v>
      </c>
      <c r="AF74"/>
      <c r="AG74"/>
      <c r="AH74"/>
      <c r="AI74"/>
      <c r="AJ74"/>
      <c r="AK74"/>
      <c r="AL74"/>
      <c r="AM74"/>
      <c r="AN74"/>
      <c r="AO74"/>
      <c r="AP74"/>
      <c r="AQ74"/>
      <c r="AR74"/>
      <c r="AS74"/>
      <c r="AT74"/>
      <c r="AV74"/>
      <c r="AW74" s="1327" t="str">
        <f>IF(AND(AZ74&lt;&gt;"", LEN(TRIM(AZ74))&gt;0), MAX(AW20:AW73)+1, "")</f>
        <v/>
      </c>
      <c r="AX74" s="1327" t="str" cm="1">
        <f t="array" ref="AX74">IFERROR(INDEX(AZ21:AZ290, MATCH(ROW()-MIN(ROW(AZ21:AZ290))+1, AW21:AW290, 0)), "")</f>
        <v/>
      </c>
      <c r="AY74" s="1338" t="str">
        <f>IFERROR(SUBSTITUTE(SUBSTITUTE(SUBSTITUTE(AY73,"  "," "),"  "," "),"  "," "),AY73)</f>
        <v xml:space="preserve">4 Dans la même cocotte faites revenir les légumes et les lardons pendant environ 5 minutes Saupoudrez de farine et mélangez bien </v>
      </c>
      <c r="AZ74" s="1329" t="str">
        <f>IF(LEN(AY74) &gt; LEN(AZ69) + LEN(AZ70) + LEN(AZ71)+ LEN(AZ72) + LEN(AZ73), RIGHT(AY74, LEN(AY74) - LEN(AZ69) - LEN(AZ70) - LEN(AZ71) - LEN(AZ72) - LEN(AZ73)), "")</f>
        <v/>
      </c>
      <c r="BA74" s="1279" t="s">
        <v>1</v>
      </c>
      <c r="BB74" s="1354"/>
      <c r="BD74" s="1" t="str">
        <f t="shared" si="9"/>
        <v/>
      </c>
      <c r="BE74" s="1332" t="str">
        <f>IF(LEN(SUBSTITUTE(AX74, BE17, "")) &lt; LEN(AX74), SUBSTITUTE(AX74, BE17, ""), AX74)</f>
        <v/>
      </c>
      <c r="BF74" s="1332" t="str">
        <f>IF(LEN(SUBSTITUTE(BE74, BF17, "")) &lt; LEN(BE74), SUBSTITUTE(BE74, BF17, ""), BE74)</f>
        <v/>
      </c>
      <c r="BG74" s="1332" t="str">
        <f>IF(LEN(SUBSTITUTE(BF74, BG17, "")) &lt; LEN(BF74), SUBSTITUTE(BF74, BG17, ""), BF74)</f>
        <v/>
      </c>
      <c r="BH74" s="1332" t="str">
        <f>IF(LEN(SUBSTITUTE(BG74, BH17, "")) &lt; LEN(BG74), SUBSTITUTE(BG74, BH17, ""), BG74)</f>
        <v/>
      </c>
      <c r="BI74" s="1332" t="s">
        <v>1</v>
      </c>
      <c r="BJ74" s="1333"/>
      <c r="BK74" s="1334"/>
      <c r="BL74" s="52"/>
      <c r="BM74" s="51"/>
      <c r="BN74" s="1335" t="str">
        <f t="shared" si="10"/>
        <v/>
      </c>
      <c r="BO74" s="50" t="str">
        <f t="shared" si="11"/>
        <v/>
      </c>
      <c r="BP74" s="49" t="str">
        <f t="shared" si="12"/>
        <v/>
      </c>
      <c r="BQ74" s="47">
        <f>IF(ISBLANK(#REF!),"",LEN(BD74)-LEN(SUBSTITUTE(BD74," ",""))+1)</f>
        <v>1</v>
      </c>
      <c r="BR74" s="48">
        <f t="shared" si="13"/>
        <v>0</v>
      </c>
      <c r="BS74" s="47">
        <f t="shared" si="14"/>
        <v>0</v>
      </c>
      <c r="BT74" s="47">
        <f t="shared" si="15"/>
        <v>0</v>
      </c>
      <c r="BU74" s="185"/>
      <c r="BV74" s="2"/>
      <c r="BW74" s="190">
        <v>25</v>
      </c>
      <c r="BX74" s="189" t="s">
        <v>188</v>
      </c>
      <c r="BY74" s="154"/>
      <c r="BZ74" s="188"/>
      <c r="CA74" s="2"/>
      <c r="CB74" s="1892"/>
      <c r="CC74" s="1893"/>
      <c r="CD74" s="1893"/>
      <c r="CE74" s="1893"/>
      <c r="CF74" s="91"/>
      <c r="CG74" s="59"/>
      <c r="CH74" s="93"/>
      <c r="CJ74" s="458"/>
      <c r="CK74" s="464" t="s">
        <v>423</v>
      </c>
      <c r="CL74" s="91"/>
      <c r="CM74" s="91"/>
      <c r="CN74" s="91"/>
      <c r="CO74" s="91"/>
      <c r="CP74" s="185"/>
      <c r="CQ74" s="8" t="s">
        <v>1</v>
      </c>
      <c r="CR74" s="6">
        <v>1</v>
      </c>
    </row>
    <row r="75" spans="1:96" s="1" customFormat="1" ht="15.75" customHeight="1">
      <c r="A75"/>
      <c r="B75" s="108" t="str">
        <f t="shared" si="34"/>
        <v>►</v>
      </c>
      <c r="C75" s="1232" t="str">
        <f>C67</f>
        <v xml:space="preserve">? patisserie ? ? ? 10 personnes </v>
      </c>
      <c r="D75" s="1232">
        <f>D67</f>
        <v>10</v>
      </c>
      <c r="E75" s="1232" t="str">
        <f>E67</f>
        <v>personnes</v>
      </c>
      <c r="F75" s="1353"/>
      <c r="G75" s="1252"/>
      <c r="H75" s="1252"/>
      <c r="I75" s="1252"/>
      <c r="J75" s="107" t="str">
        <f>TEXT(ROUND(LEN(F75)/J70, 1), "0.0") &amp; " lignes"</f>
        <v>0.0 lignes</v>
      </c>
      <c r="K75" s="2249" t="str">
        <f ca="1">IF(ISBLANK(L75),"",LARGE(OFFSET(K71,0,0,ROWS(K71:K74)),1)+1)</f>
        <v/>
      </c>
      <c r="L75" s="1252"/>
      <c r="M75"/>
      <c r="N75"/>
      <c r="O75"/>
      <c r="P75" s="108" t="str">
        <f t="shared" si="30"/>
        <v>A</v>
      </c>
      <c r="Q75" s="1232" t="str">
        <f>Q55</f>
        <v xml:space="preserve">? patisserie ? ? ? 10 personnes </v>
      </c>
      <c r="R75" s="1232">
        <f>R55</f>
        <v>10</v>
      </c>
      <c r="S75" s="1232" t="str">
        <f>S55</f>
        <v>personnes</v>
      </c>
      <c r="T75" s="1353"/>
      <c r="U75" s="1252"/>
      <c r="V75" s="1352"/>
      <c r="W75" s="1252"/>
      <c r="X75" s="107" t="str">
        <f>TEXT(ROUND(LEN(T75)/X58, 1), "0.0") &amp; " lignes"</f>
        <v>0.0 lignes</v>
      </c>
      <c r="Y75" s="2245" t="str">
        <f t="shared" si="35"/>
        <v>69 car.&gt;</v>
      </c>
      <c r="Z75" s="1354" t="s">
        <v>1613</v>
      </c>
      <c r="AA75" s="1324"/>
      <c r="AB75" s="89"/>
      <c r="AC75" s="89"/>
      <c r="AD75" s="2337" t="str">
        <f>IF(AD58=0,0,IF(LEN(Z75)&gt;AD58,LEN(Z75)-AD58&amp;" en trop",0))</f>
        <v>4 en trop</v>
      </c>
      <c r="AF75"/>
      <c r="AG75"/>
      <c r="AH75"/>
      <c r="AI75"/>
      <c r="AJ75"/>
      <c r="AK75"/>
      <c r="AL75"/>
      <c r="AM75"/>
      <c r="AN75"/>
      <c r="AO75"/>
      <c r="AP75"/>
      <c r="AQ75"/>
      <c r="AR75"/>
      <c r="AS75"/>
      <c r="AT75"/>
      <c r="AV75"/>
      <c r="AW75" s="1327">
        <f>IF(AND(AZ75&lt;&gt;"", LEN(TRIM(AZ75))&gt;0), MAX(AW20:AW74)+1, "")</f>
        <v>16</v>
      </c>
      <c r="AX75" s="1327" t="str" cm="1">
        <f t="array" ref="AX75">IFERROR(INDEX(AZ21:AZ290, MATCH(ROW()-MIN(ROW(AZ21:AZ290))+1, AW21:AW290, 0)), "")</f>
        <v/>
      </c>
      <c r="AY75" s="1328" t="str">
        <f>(SUBSTITUTE(SUBSTITUTE(BB30,CHAR(13)&amp;CHAR(10)," "),CHAR(10)," "))</f>
        <v>5. Remettez la viande dans la cocotte et versez la marinade filtrée par-dessus. Ajoutez de l’eau si nécessaire pour recouvrir la viande. Salez et poivrez.</v>
      </c>
      <c r="AZ75" s="1339" t="str">
        <f>IF(LEN(AY80)&lt;AZ19,AY75,LEFT(AY80,FIND("¤",SUBSTITUTE(LEFT(AY80,AZ19+1)," ","¤",LEN(LEFT(AY80,AZ19+1))-LEN(SUBSTITUTE(LEFT(AY80,AZ19+1)," ",""))))))</f>
        <v xml:space="preserve">5 Remettez la viande dans la cocotte et versez la marinade </v>
      </c>
      <c r="BA75" s="1279" t="s">
        <v>1</v>
      </c>
      <c r="BB75" s="1354"/>
      <c r="BD75" s="1" t="str">
        <f t="shared" si="9"/>
        <v/>
      </c>
      <c r="BE75" s="1332" t="str">
        <f>IF(LEN(SUBSTITUTE(AX75, BE17, "")) &lt; LEN(AX75), SUBSTITUTE(AX75, BE17, ""), AX75)</f>
        <v/>
      </c>
      <c r="BF75" s="1332" t="str">
        <f>IF(LEN(SUBSTITUTE(BE75, BF17, "")) &lt; LEN(BE75), SUBSTITUTE(BE75, BF17, ""), BE75)</f>
        <v/>
      </c>
      <c r="BG75" s="1332" t="str">
        <f>IF(LEN(SUBSTITUTE(BF75, BG17, "")) &lt; LEN(BF75), SUBSTITUTE(BF75, BG17, ""), BF75)</f>
        <v/>
      </c>
      <c r="BH75" s="1332" t="str">
        <f>IF(LEN(SUBSTITUTE(BG75, BH17, "")) &lt; LEN(BG75), SUBSTITUTE(BG75, BH17, ""), BG75)</f>
        <v/>
      </c>
      <c r="BI75" s="1332" t="s">
        <v>1</v>
      </c>
      <c r="BJ75" s="1333"/>
      <c r="BK75" s="1334"/>
      <c r="BL75" s="52"/>
      <c r="BM75" s="51"/>
      <c r="BN75" s="1335" t="str">
        <f t="shared" si="10"/>
        <v/>
      </c>
      <c r="BO75" s="50" t="str">
        <f t="shared" si="11"/>
        <v/>
      </c>
      <c r="BP75" s="49" t="str">
        <f t="shared" si="12"/>
        <v/>
      </c>
      <c r="BQ75" s="47">
        <f>IF(ISBLANK(#REF!),"",LEN(BD75)-LEN(SUBSTITUTE(BD75," ",""))+1)</f>
        <v>1</v>
      </c>
      <c r="BR75" s="48">
        <f t="shared" si="13"/>
        <v>0</v>
      </c>
      <c r="BS75" s="47">
        <f t="shared" si="14"/>
        <v>0</v>
      </c>
      <c r="BT75" s="47">
        <f t="shared" si="15"/>
        <v>0</v>
      </c>
      <c r="BU75" s="185"/>
      <c r="BV75" s="2"/>
      <c r="BW75" s="183" t="str">
        <f>BW69</f>
        <v>augmentez ou diminuez la valeur saisie</v>
      </c>
      <c r="BX75" s="182">
        <f>BX69</f>
        <v>0</v>
      </c>
      <c r="BY75" s="154"/>
      <c r="BZ75" s="173"/>
      <c r="CA75" s="2"/>
      <c r="CB75" s="1892"/>
      <c r="CC75" s="1893"/>
      <c r="CD75" s="1893"/>
      <c r="CE75" s="1893"/>
      <c r="CF75" s="91"/>
      <c r="CG75" s="59"/>
      <c r="CH75" s="93"/>
      <c r="CJ75" s="467" t="s">
        <v>425</v>
      </c>
      <c r="CK75" s="91" t="s">
        <v>426</v>
      </c>
      <c r="CL75" s="59"/>
      <c r="CM75" s="59"/>
      <c r="CN75" s="59"/>
      <c r="CO75" s="59"/>
      <c r="CP75" s="93"/>
      <c r="CQ75" s="8" t="s">
        <v>1</v>
      </c>
      <c r="CR75" s="6">
        <v>1</v>
      </c>
    </row>
    <row r="76" spans="1:96" s="1" customFormat="1" ht="15.6" customHeight="1" thickBot="1">
      <c r="A76"/>
      <c r="B76" s="108" t="str">
        <f t="shared" si="34"/>
        <v>►</v>
      </c>
      <c r="C76" s="1232" t="str">
        <f>C67</f>
        <v xml:space="preserve">? patisserie ? ? ? 10 personnes </v>
      </c>
      <c r="D76" s="1232">
        <f>D67</f>
        <v>10</v>
      </c>
      <c r="E76" s="1232" t="str">
        <f>E67</f>
        <v>personnes</v>
      </c>
      <c r="F76" s="1353"/>
      <c r="G76" s="1252"/>
      <c r="H76" s="1252"/>
      <c r="I76" s="1252"/>
      <c r="J76" s="107" t="str">
        <f>TEXT(ROUND(LEN(F76)/J70, 1), "0.0") &amp; " lignes"</f>
        <v>0.0 lignes</v>
      </c>
      <c r="K76" s="2249" t="str">
        <f ca="1">IF(ISBLANK(L76),"",LARGE(OFFSET(K71,0,0,ROWS(K71:K75)),1)+1)</f>
        <v/>
      </c>
      <c r="L76" s="1252"/>
      <c r="M76"/>
      <c r="N76"/>
      <c r="O76"/>
      <c r="P76" s="2253" t="s">
        <v>11</v>
      </c>
      <c r="Q76" s="2325" t="str">
        <f>Q55</f>
        <v xml:space="preserve">? patisserie ? ? ? 10 personnes </v>
      </c>
      <c r="R76" s="2325">
        <f>R55</f>
        <v>10</v>
      </c>
      <c r="S76" s="2325" t="str">
        <f>S55</f>
        <v>personnes</v>
      </c>
      <c r="T76" s="2254" t="s">
        <v>1524</v>
      </c>
      <c r="U76" s="2246"/>
      <c r="V76" s="2246" t="s">
        <v>1814</v>
      </c>
      <c r="W76" s="2246"/>
      <c r="X76" s="2246"/>
      <c r="Y76" s="2246"/>
      <c r="Z76" s="2246"/>
      <c r="AA76" s="2265"/>
      <c r="AB76" s="2265"/>
      <c r="AC76" s="2265"/>
      <c r="AD76" s="2266"/>
      <c r="AF76"/>
      <c r="AG76"/>
      <c r="AH76"/>
      <c r="AI76"/>
      <c r="AJ76"/>
      <c r="AK76"/>
      <c r="AL76"/>
      <c r="AM76"/>
      <c r="AN76"/>
      <c r="AO76"/>
      <c r="AP76"/>
      <c r="AQ76"/>
      <c r="AR76"/>
      <c r="AS76"/>
      <c r="AT76"/>
      <c r="AV76"/>
      <c r="AW76" s="1327">
        <f>IF(AND(AZ76&lt;&gt;"", LEN(TRIM(AZ76))&gt;0), MAX(AW20:AW75)+1, "")</f>
        <v>17</v>
      </c>
      <c r="AX76" s="1327" t="str" cm="1">
        <f t="array" ref="AX76">IFERROR(INDEX(AZ21:AZ290, MATCH(ROW()-MIN(ROW(AZ21:AZ290))+1, AW21:AW290, 0)), "")</f>
        <v/>
      </c>
      <c r="AY76" s="1340" t="str">
        <f>IFERROR(TRIM(SUBSTITUTE(SUBSTITUTE(SUBSTITUTE(SUBSTITUTE(SUBSTITUTE(AY75," .",".")," ;",";")," :",":"),",",","),",","")),AY75)</f>
        <v>5. Remettez la viande dans la cocotte et versez la marinade filtrée par-dessus. Ajoutez de l’eau si nécessaire pour recouvrir la viande. Salez et poivrez.</v>
      </c>
      <c r="AZ76" s="1339" t="str">
        <f>IFERROR(IF(LEN(AY80) &gt; LEN(AZ75), LEFT(RIGHT(AY80, LEN(AY80) - LEN(AZ75)), FIND("¤", SUBSTITUTE(LEFT(RIGHT(AY80, LEN(AY80) - LEN(AZ75)), AZ19+1), " ", "¤", LEN(LEFT(RIGHT(AY80, LEN(AY80) - LEN(AZ75)), AZ19+1)) - LEN(SUBSTITUTE(LEFT(RIGHT(AY80, LEN(AY80) - LEN(AZ75)), AZ19+1), " ", ""))))), ""), "")</f>
        <v xml:space="preserve">filtrée par dessus Ajoutez de l’eau si nécessaire pour recouvrir </v>
      </c>
      <c r="BA76" s="1279" t="s">
        <v>1</v>
      </c>
      <c r="BB76" s="1354"/>
      <c r="BD76" s="1" t="str">
        <f t="shared" si="9"/>
        <v/>
      </c>
      <c r="BE76" s="1332" t="str">
        <f>IF(LEN(SUBSTITUTE(AX76, BE17, "")) &lt; LEN(AX76), SUBSTITUTE(AX76, BE17, ""), AX76)</f>
        <v/>
      </c>
      <c r="BF76" s="1332" t="str">
        <f>IF(LEN(SUBSTITUTE(BE76, BF17, "")) &lt; LEN(BE76), SUBSTITUTE(BE76, BF17, ""), BE76)</f>
        <v/>
      </c>
      <c r="BG76" s="1332" t="str">
        <f>IF(LEN(SUBSTITUTE(BF76, BG17, "")) &lt; LEN(BF76), SUBSTITUTE(BF76, BG17, ""), BF76)</f>
        <v/>
      </c>
      <c r="BH76" s="1332" t="str">
        <f>IF(LEN(SUBSTITUTE(BG76, BH17, "")) &lt; LEN(BG76), SUBSTITUTE(BG76, BH17, ""), BG76)</f>
        <v/>
      </c>
      <c r="BI76" s="1332" t="s">
        <v>1</v>
      </c>
      <c r="BJ76" s="1333"/>
      <c r="BK76" s="1334"/>
      <c r="BL76" s="52"/>
      <c r="BM76" s="51"/>
      <c r="BN76" s="1335" t="str">
        <f t="shared" si="10"/>
        <v/>
      </c>
      <c r="BO76" s="50" t="str">
        <f t="shared" si="11"/>
        <v/>
      </c>
      <c r="BP76" s="49" t="str">
        <f t="shared" si="12"/>
        <v/>
      </c>
      <c r="BQ76" s="47">
        <f>IF(ISBLANK(#REF!),"",LEN(BD76)-LEN(SUBSTITUTE(BD76," ",""))+1)</f>
        <v>1</v>
      </c>
      <c r="BR76" s="48">
        <f t="shared" si="13"/>
        <v>0</v>
      </c>
      <c r="BS76" s="47">
        <f t="shared" si="14"/>
        <v>0</v>
      </c>
      <c r="BT76" s="47">
        <f t="shared" si="15"/>
        <v>0</v>
      </c>
      <c r="BU76" s="185"/>
      <c r="BV76" s="2"/>
      <c r="BW76" s="175"/>
      <c r="BX76" s="17"/>
      <c r="BY76" s="174"/>
      <c r="BZ76" s="173"/>
      <c r="CA76" s="2"/>
      <c r="CB76" s="1892"/>
      <c r="CC76" s="1893"/>
      <c r="CD76" s="1893"/>
      <c r="CE76" s="1893"/>
      <c r="CF76" s="91"/>
      <c r="CG76" s="59"/>
      <c r="CH76" s="93"/>
      <c r="CJ76" s="469" t="s">
        <v>428</v>
      </c>
      <c r="CK76" s="91"/>
      <c r="CL76" s="91"/>
      <c r="CM76" s="91"/>
      <c r="CN76" s="91"/>
      <c r="CO76" s="91"/>
      <c r="CP76" s="185"/>
      <c r="CQ76" s="8" t="s">
        <v>1</v>
      </c>
      <c r="CR76" s="6">
        <v>1</v>
      </c>
    </row>
    <row r="77" spans="1:96" s="1" customFormat="1" ht="15.6" customHeight="1" thickBot="1">
      <c r="A77"/>
      <c r="B77" s="108" t="str">
        <f t="shared" si="34"/>
        <v>►</v>
      </c>
      <c r="C77" s="1232" t="str">
        <f>C67</f>
        <v xml:space="preserve">? patisserie ? ? ? 10 personnes </v>
      </c>
      <c r="D77" s="1232">
        <f>D67</f>
        <v>10</v>
      </c>
      <c r="E77" s="1232" t="str">
        <f>E67</f>
        <v>personnes</v>
      </c>
      <c r="F77" s="1353"/>
      <c r="G77" s="1252"/>
      <c r="H77" s="1252"/>
      <c r="I77" s="1252"/>
      <c r="J77" s="107" t="str">
        <f>TEXT(ROUND(LEN(F77)/J70, 1), "0.0") &amp; " lignes"</f>
        <v>0.0 lignes</v>
      </c>
      <c r="K77" s="2249" t="str">
        <f ca="1">IF(ISBLANK(L77),"",LARGE(OFFSET(K71,0,0,ROWS(K71:K76)),1)+1)</f>
        <v/>
      </c>
      <c r="L77" s="1252"/>
      <c r="M77"/>
      <c r="N77"/>
      <c r="O77"/>
      <c r="P77" s="2258" t="s">
        <v>11</v>
      </c>
      <c r="Q77" s="2259"/>
      <c r="R77" s="2259"/>
      <c r="S77" s="91"/>
      <c r="T77" s="91"/>
      <c r="U77" s="91"/>
      <c r="V77" s="91"/>
      <c r="W77" s="91"/>
      <c r="X77" s="82"/>
      <c r="Y77" s="1759" t="s">
        <v>48</v>
      </c>
      <c r="Z77" s="1760" t="s">
        <v>1807</v>
      </c>
      <c r="AA77" s="59"/>
      <c r="AB77" s="96" t="s">
        <v>1806</v>
      </c>
      <c r="AC77" s="1357">
        <v>5.2083333333333336E-2</v>
      </c>
      <c r="AD77" s="1358" t="s">
        <v>60</v>
      </c>
      <c r="AF77"/>
      <c r="AG77"/>
      <c r="AH77"/>
      <c r="AI77"/>
      <c r="AJ77"/>
      <c r="AK77"/>
      <c r="AL77"/>
      <c r="AM77"/>
      <c r="AN77"/>
      <c r="AO77"/>
      <c r="AP77"/>
      <c r="AQ77"/>
      <c r="AR77"/>
      <c r="AS77"/>
      <c r="AT77"/>
      <c r="AV77"/>
      <c r="AW77" s="1327">
        <f>IF(AND(AZ77&lt;&gt;"", LEN(TRIM(AZ77))&gt;0), MAX(AW20:AW76)+1, "")</f>
        <v>18</v>
      </c>
      <c r="AX77" s="1327" t="str" cm="1">
        <f t="array" ref="AX77">IFERROR(INDEX(AZ21:AZ290, MATCH(ROW()-MIN(ROW(AZ21:AZ290))+1, AW21:AW290, 0)), "")</f>
        <v/>
      </c>
      <c r="AY77" s="1340" t="str">
        <f>IFERROR(SUBSTITUTE(SUBSTITUTE(SUBSTITUTE(SUBSTITUTE(SUBSTITUTE(SUBSTITUTE(AY76,",",";"),".",";"),";",";"),"-",";"),":",";"),"?",";"),AY76)</f>
        <v>5; Remettez la viande dans la cocotte et versez la marinade filtrée par;dessus; Ajoutez de l’eau si nécessaire pour recouvrir la viande; Salez et poivrez;</v>
      </c>
      <c r="AZ77" s="1339" t="str">
        <f>IFERROR(IF(LEN(AY80)&gt;LEN(AZ75)+LEN(AZ76),LEFT(RIGHT(AY80,LEN(AY80)-LEN(AZ75)-LEN(AZ76)),FIND("¤",SUBSTITUTE(LEFT(RIGHT(AY80,LEN(AY80)-LEN(AZ75)-LEN(AZ76)),AZ19+1)," ","¤",LEN(LEFT(RIGHT(AY80,LEN(AY80)-LEN(AZ75)-LEN(AZ76)),AZ19+1))-LEN(SUBSTITUTE(LEFT(RIGHT(AY80,LEN(AY80)-LEN(AZ75)-LEN(AZ76)),AZ19+1)," ",""))))),""),"")</f>
        <v xml:space="preserve">la viande Salez et poivrez </v>
      </c>
      <c r="BA77" s="1279" t="s">
        <v>1</v>
      </c>
      <c r="BB77" s="1354"/>
      <c r="BD77" s="1" t="str">
        <f t="shared" si="9"/>
        <v/>
      </c>
      <c r="BE77" s="1332" t="str">
        <f>IF(LEN(SUBSTITUTE(AX77, BE17, "")) &lt; LEN(AX77), SUBSTITUTE(AX77, BE17, ""), AX77)</f>
        <v/>
      </c>
      <c r="BF77" s="1332" t="str">
        <f>IF(LEN(SUBSTITUTE(BE77, BF17, "")) &lt; LEN(BE77), SUBSTITUTE(BE77, BF17, ""), BE77)</f>
        <v/>
      </c>
      <c r="BG77" s="1332" t="str">
        <f>IF(LEN(SUBSTITUTE(BF77, BG17, "")) &lt; LEN(BF77), SUBSTITUTE(BF77, BG17, ""), BF77)</f>
        <v/>
      </c>
      <c r="BH77" s="1332" t="str">
        <f>IF(LEN(SUBSTITUTE(BG77, BH17, "")) &lt; LEN(BG77), SUBSTITUTE(BG77, BH17, ""), BG77)</f>
        <v/>
      </c>
      <c r="BI77" s="1332" t="s">
        <v>1</v>
      </c>
      <c r="BJ77" s="1333"/>
      <c r="BK77" s="1334"/>
      <c r="BL77" s="52"/>
      <c r="BM77" s="51"/>
      <c r="BN77" s="1335" t="str">
        <f t="shared" si="10"/>
        <v/>
      </c>
      <c r="BO77" s="50" t="str">
        <f t="shared" si="11"/>
        <v/>
      </c>
      <c r="BP77" s="49" t="str">
        <f t="shared" si="12"/>
        <v/>
      </c>
      <c r="BQ77" s="47">
        <f>IF(ISBLANK(#REF!),"",LEN(BD77)-LEN(SUBSTITUTE(BD77," ",""))+1)</f>
        <v>1</v>
      </c>
      <c r="BR77" s="48">
        <f t="shared" si="13"/>
        <v>0</v>
      </c>
      <c r="BS77" s="47">
        <f t="shared" si="14"/>
        <v>0</v>
      </c>
      <c r="BT77" s="47">
        <f t="shared" si="15"/>
        <v>0</v>
      </c>
      <c r="BU77" s="185"/>
      <c r="BV77" s="2"/>
      <c r="BW77" s="175" t="s">
        <v>172</v>
      </c>
      <c r="BX77" s="17"/>
      <c r="BY77" s="174"/>
      <c r="BZ77" s="173"/>
      <c r="CA77" s="2"/>
      <c r="CB77" s="495" t="s">
        <v>447</v>
      </c>
      <c r="CC77"/>
      <c r="CD77"/>
      <c r="CE77"/>
      <c r="CF77"/>
      <c r="CG77"/>
      <c r="CH77" s="38"/>
      <c r="CJ77" s="470" t="s">
        <v>429</v>
      </c>
      <c r="CK77" s="91"/>
      <c r="CL77" s="91"/>
      <c r="CM77" s="91"/>
      <c r="CN77" s="91"/>
      <c r="CO77" s="91"/>
      <c r="CP77" s="185"/>
      <c r="CQ77" s="8" t="s">
        <v>1</v>
      </c>
      <c r="CR77" s="6">
        <v>1</v>
      </c>
    </row>
    <row r="78" spans="1:96" s="1" customFormat="1" ht="16.149999999999999" customHeight="1" thickTop="1">
      <c r="A78"/>
      <c r="B78" s="108" t="str">
        <f t="shared" si="34"/>
        <v>►</v>
      </c>
      <c r="C78" s="1232" t="str">
        <f>C67</f>
        <v xml:space="preserve">? patisserie ? ? ? 10 personnes </v>
      </c>
      <c r="D78" s="1232">
        <f>D67</f>
        <v>10</v>
      </c>
      <c r="E78" s="1232" t="str">
        <f>E67</f>
        <v>personnes</v>
      </c>
      <c r="F78" s="1353"/>
      <c r="G78" s="1252"/>
      <c r="H78" s="1252"/>
      <c r="I78" s="1252"/>
      <c r="J78" s="107" t="str">
        <f>TEXT(ROUND(LEN(F78)/J70, 1), "0.0") &amp; " lignes"</f>
        <v>0.0 lignes</v>
      </c>
      <c r="K78" s="2249" t="str">
        <f ca="1">IF(ISBLANK(L78),"",LARGE(OFFSET(K71,0,0,ROWS(K71:K77)),1)+1)</f>
        <v/>
      </c>
      <c r="L78" s="1252"/>
      <c r="M78"/>
      <c r="N78"/>
      <c r="O78"/>
      <c r="P78" s="2258" t="s">
        <v>11</v>
      </c>
      <c r="Q78" s="2259"/>
      <c r="R78" s="2259"/>
      <c r="S78" s="91"/>
      <c r="T78" s="91"/>
      <c r="U78" s="91"/>
      <c r="V78" s="91"/>
      <c r="W78" s="91"/>
      <c r="X78" s="77"/>
      <c r="Y78" s="493" t="s">
        <v>48</v>
      </c>
      <c r="Z78" s="1761" t="s">
        <v>1808</v>
      </c>
      <c r="AA78" s="59"/>
      <c r="AB78" s="96" t="s">
        <v>58</v>
      </c>
      <c r="AC78" s="95">
        <v>2.4305555555555556E-2</v>
      </c>
      <c r="AD78" s="94">
        <f>AC77+AC78</f>
        <v>7.6388888888888895E-2</v>
      </c>
      <c r="AF78"/>
      <c r="AG78"/>
      <c r="AH78"/>
      <c r="AI78"/>
      <c r="AJ78"/>
      <c r="AK78"/>
      <c r="AL78"/>
      <c r="AM78"/>
      <c r="AN78"/>
      <c r="AO78"/>
      <c r="AP78"/>
      <c r="AQ78"/>
      <c r="AR78"/>
      <c r="AS78"/>
      <c r="AT78"/>
      <c r="AV78"/>
      <c r="AW78" s="1327" t="str">
        <f>IF(AND(AZ78&lt;&gt;"", LEN(TRIM(AZ78))&gt;0), MAX(AW20:AW77)+1, "")</f>
        <v/>
      </c>
      <c r="AX78" s="1327" t="str" cm="1">
        <f t="array" ref="AX78">IFERROR(INDEX(AZ21:AZ290, MATCH(ROW()-MIN(ROW(AZ21:AZ290))+1, AW21:AW290, 0)), "")</f>
        <v/>
      </c>
      <c r="AY78" s="1340" t="str">
        <f>IFERROR(SUBSTITUTE(AY77,"."," "),AY77)</f>
        <v>5; Remettez la viande dans la cocotte et versez la marinade filtrée par;dessus; Ajoutez de l’eau si nécessaire pour recouvrir la viande; Salez et poivrez;</v>
      </c>
      <c r="AZ78" s="1339" t="str">
        <f>IFERROR(LEFT(RIGHT(AY80,LEN(AY80)-LEN(AZ75)-LEN(AZ76)-LEN(AZ77)),FIND("¤",SUBSTITUTE(LEFT(RIGHT(AY80,LEN(AY80)-LEN(AZ75)-LEN(AZ76)-LEN(AZ77)),AZ19+1)," ","¤",LEN(LEFT(RIGHT(AY80,LEN(AY80)-LEN(AZ75)-LEN(AZ76)-LEN(AZ77)),AZ19+1))-LEN(SUBSTITUTE(LEFT(RIGHT(AY80,LEN(AY80)-LEN(AZ75)-LEN(AZ76)-LEN(AZ77)),AZ19+1)," ",""))))),"")</f>
        <v/>
      </c>
      <c r="BA78" s="1279" t="s">
        <v>1</v>
      </c>
      <c r="BB78" s="1354"/>
      <c r="BD78" s="1" t="str">
        <f t="shared" si="9"/>
        <v/>
      </c>
      <c r="BE78" s="1332" t="str">
        <f>IF(LEN(SUBSTITUTE(AX78, BE17, "")) &lt; LEN(AX78), SUBSTITUTE(AX78, BE17, ""), AX78)</f>
        <v/>
      </c>
      <c r="BF78" s="1332" t="str">
        <f>IF(LEN(SUBSTITUTE(BE78, BF17, "")) &lt; LEN(BE78), SUBSTITUTE(BE78, BF17, ""), BE78)</f>
        <v/>
      </c>
      <c r="BG78" s="1332" t="str">
        <f>IF(LEN(SUBSTITUTE(BF78, BG17, "")) &lt; LEN(BF78), SUBSTITUTE(BF78, BG17, ""), BF78)</f>
        <v/>
      </c>
      <c r="BH78" s="1332" t="str">
        <f>IF(LEN(SUBSTITUTE(BG78, BH17, "")) &lt; LEN(BG78), SUBSTITUTE(BG78, BH17, ""), BG78)</f>
        <v/>
      </c>
      <c r="BI78" s="1332" t="s">
        <v>1</v>
      </c>
      <c r="BJ78" s="1333"/>
      <c r="BK78" s="1334"/>
      <c r="BL78" s="52"/>
      <c r="BM78" s="51"/>
      <c r="BN78" s="1335" t="str">
        <f t="shared" si="10"/>
        <v/>
      </c>
      <c r="BO78" s="50" t="str">
        <f t="shared" si="11"/>
        <v/>
      </c>
      <c r="BP78" s="49" t="str">
        <f t="shared" si="12"/>
        <v/>
      </c>
      <c r="BQ78" s="47">
        <f>IF(ISBLANK(#REF!),"",LEN(BD78)-LEN(SUBSTITUTE(BD78," ",""))+1)</f>
        <v>1</v>
      </c>
      <c r="BR78" s="48">
        <f t="shared" si="13"/>
        <v>0</v>
      </c>
      <c r="BS78" s="47">
        <f t="shared" si="14"/>
        <v>0</v>
      </c>
      <c r="BT78" s="47">
        <f t="shared" si="15"/>
        <v>0</v>
      </c>
      <c r="BU78" s="185"/>
      <c r="BV78" s="2"/>
      <c r="BW78" s="172"/>
      <c r="BX78" s="171"/>
      <c r="BY78" s="154"/>
      <c r="BZ78" s="153"/>
      <c r="CA78" s="2"/>
      <c r="CB78" s="416" t="s">
        <v>324</v>
      </c>
      <c r="CC78" s="1828" t="s">
        <v>449</v>
      </c>
      <c r="CD78" s="1829"/>
      <c r="CE78" s="1829"/>
      <c r="CF78" s="1832" t="s">
        <v>116</v>
      </c>
      <c r="CG78" s="1834" t="s">
        <v>450</v>
      </c>
      <c r="CH78" s="1835"/>
      <c r="CJ78" s="471" t="s">
        <v>430</v>
      </c>
      <c r="CK78" s="91"/>
      <c r="CL78" s="91"/>
      <c r="CM78" s="91"/>
      <c r="CN78" s="91"/>
      <c r="CO78" s="91"/>
      <c r="CP78" s="185"/>
      <c r="CQ78" s="8" t="s">
        <v>1</v>
      </c>
      <c r="CR78" s="6">
        <v>1</v>
      </c>
    </row>
    <row r="79" spans="1:96" s="1" customFormat="1" ht="16.149999999999999" customHeight="1">
      <c r="A79"/>
      <c r="B79" s="108" t="str">
        <f t="shared" si="34"/>
        <v>►</v>
      </c>
      <c r="C79" s="1232" t="str">
        <f>C67</f>
        <v xml:space="preserve">? patisserie ? ? ? 10 personnes </v>
      </c>
      <c r="D79" s="1232">
        <f>D67</f>
        <v>10</v>
      </c>
      <c r="E79" s="1232" t="str">
        <f>E67</f>
        <v>personnes</v>
      </c>
      <c r="F79" s="1353"/>
      <c r="G79" s="1252"/>
      <c r="H79" s="1252"/>
      <c r="I79" s="1252"/>
      <c r="J79" s="107" t="str">
        <f>TEXT(ROUND(LEN(F79)/J70, 1), "0.0") &amp; " lignes"</f>
        <v>0.0 lignes</v>
      </c>
      <c r="K79" s="2249" t="str">
        <f ca="1">IF(ISBLANK(L79),"",LARGE(OFFSET(K71,0,0,ROWS(K71:K78)),1)+1)</f>
        <v/>
      </c>
      <c r="L79" s="1252"/>
      <c r="M79"/>
      <c r="N79"/>
      <c r="O79"/>
      <c r="P79" s="2258" t="s">
        <v>11</v>
      </c>
      <c r="Q79" s="2259"/>
      <c r="R79" s="2259"/>
      <c r="S79" s="59"/>
      <c r="T79" s="59"/>
      <c r="U79" s="59"/>
      <c r="V79" s="59"/>
      <c r="W79" s="59"/>
      <c r="X79" s="58"/>
      <c r="Y79" s="58" t="s">
        <v>38</v>
      </c>
      <c r="Z79" s="65"/>
      <c r="AA79" s="64"/>
      <c r="AB79" s="64"/>
      <c r="AC79" s="64"/>
      <c r="AD79" s="63"/>
      <c r="AF79"/>
      <c r="AG79"/>
      <c r="AH79"/>
      <c r="AI79"/>
      <c r="AJ79"/>
      <c r="AK79"/>
      <c r="AL79"/>
      <c r="AM79"/>
      <c r="AN79"/>
      <c r="AO79"/>
      <c r="AP79"/>
      <c r="AQ79"/>
      <c r="AR79"/>
      <c r="AS79"/>
      <c r="AT79"/>
      <c r="AV79"/>
      <c r="AW79" s="1327" t="str">
        <f>IF(AND(AZ79&lt;&gt;"", LEN(TRIM(AZ79))&gt;0), MAX(AW20:AW78)+1, "")</f>
        <v/>
      </c>
      <c r="AX79" s="1327" t="str" cm="1">
        <f t="array" ref="AX79">IFERROR(INDEX(AZ21:AZ290, MATCH(ROW()-MIN(ROW(AZ21:AZ290))+1, AW21:AW290, 0)), "")</f>
        <v/>
      </c>
      <c r="AY79" s="1343" t="str">
        <f>SUBSTITUTE(SUBSTITUTE(AY78,";"," "),","," ")</f>
        <v xml:space="preserve">5  Remettez la viande dans la cocotte et versez la marinade filtrée par dessus  Ajoutez de l’eau si nécessaire pour recouvrir la viande  Salez et poivrez </v>
      </c>
      <c r="AZ79" s="1339" t="str">
        <f>IFERROR(LEFT(RIGHT(AY80,LEN(AY80)-LEN(AZ75)-LEN(AZ76)-LEN(AZ77)-LEN(AZ78)),FIND("¤",SUBSTITUTE(LEFT(RIGHT(AY80,LEN(AY80)-LEN(AZ75)-LEN(AZ76)-LEN(AZ77)-LEN(AZ78)),AZ19+1)," ","¤",LEN(LEFT(RIGHT(AY80,LEN(AY80)-LEN(AZ75)-LEN(AZ76)-LEN(AZ77)-LEN(AZ78)),AZ19+1))-LEN(SUBSTITUTE(LEFT(RIGHT(AY80,LEN(AY80)-LEN(AZ75)-LEN(AZ76)-LEN(AZ77)-LEN(AZ78)),AZ19+1)," ",""))))),"")</f>
        <v/>
      </c>
      <c r="BA79" s="1279" t="s">
        <v>1</v>
      </c>
      <c r="BB79" s="1354"/>
      <c r="BD79" s="1" t="str">
        <f t="shared" si="9"/>
        <v/>
      </c>
      <c r="BE79" s="1332" t="str">
        <f>IF(LEN(SUBSTITUTE(AX79, BE17, "")) &lt; LEN(AX79), SUBSTITUTE(AX79, BE17, ""), AX79)</f>
        <v/>
      </c>
      <c r="BF79" s="1332" t="str">
        <f>IF(LEN(SUBSTITUTE(BE79, BF17, "")) &lt; LEN(BE79), SUBSTITUTE(BE79, BF17, ""), BE79)</f>
        <v/>
      </c>
      <c r="BG79" s="1332" t="str">
        <f>IF(LEN(SUBSTITUTE(BF79, BG17, "")) &lt; LEN(BF79), SUBSTITUTE(BF79, BG17, ""), BF79)</f>
        <v/>
      </c>
      <c r="BH79" s="1332" t="str">
        <f>IF(LEN(SUBSTITUTE(BG79, BH17, "")) &lt; LEN(BG79), SUBSTITUTE(BG79, BH17, ""), BG79)</f>
        <v/>
      </c>
      <c r="BI79" s="1332" t="s">
        <v>1</v>
      </c>
      <c r="BJ79" s="1333"/>
      <c r="BK79" s="1334"/>
      <c r="BL79" s="52"/>
      <c r="BM79" s="51"/>
      <c r="BN79" s="1335" t="str">
        <f t="shared" si="10"/>
        <v/>
      </c>
      <c r="BO79" s="50" t="str">
        <f t="shared" si="11"/>
        <v/>
      </c>
      <c r="BP79" s="49" t="str">
        <f t="shared" si="12"/>
        <v/>
      </c>
      <c r="BQ79" s="47">
        <f>IF(ISBLANK(#REF!),"",LEN(BD79)-LEN(SUBSTITUTE(BD79," ",""))+1)</f>
        <v>1</v>
      </c>
      <c r="BR79" s="48">
        <f t="shared" si="13"/>
        <v>0</v>
      </c>
      <c r="BS79" s="47">
        <f t="shared" si="14"/>
        <v>0</v>
      </c>
      <c r="BT79" s="47">
        <f t="shared" si="15"/>
        <v>0</v>
      </c>
      <c r="BU79" s="185"/>
      <c r="BV79" s="2"/>
      <c r="BW79" s="1847" t="s">
        <v>158</v>
      </c>
      <c r="BX79" s="1848"/>
      <c r="BY79" s="1848"/>
      <c r="BZ79" s="1849"/>
      <c r="CA79" s="2"/>
      <c r="CB79" s="420" t="s">
        <v>314</v>
      </c>
      <c r="CC79" s="1830"/>
      <c r="CD79" s="1831"/>
      <c r="CE79" s="1831"/>
      <c r="CF79" s="1833"/>
      <c r="CG79" s="1836"/>
      <c r="CH79" s="1837"/>
      <c r="CJ79" s="471" t="s">
        <v>431</v>
      </c>
      <c r="CK79" s="91"/>
      <c r="CL79" s="91"/>
      <c r="CM79" s="91"/>
      <c r="CN79" s="91"/>
      <c r="CO79" s="91"/>
      <c r="CP79" s="185"/>
      <c r="CQ79" s="8" t="s">
        <v>1</v>
      </c>
      <c r="CR79" s="6">
        <v>1</v>
      </c>
    </row>
    <row r="80" spans="1:96" s="1" customFormat="1" ht="16.899999999999999" customHeight="1" thickBot="1">
      <c r="A80"/>
      <c r="B80" s="108" t="str">
        <f t="shared" si="34"/>
        <v>►</v>
      </c>
      <c r="C80" s="1232" t="str">
        <f>C67</f>
        <v xml:space="preserve">? patisserie ? ? ? 10 personnes </v>
      </c>
      <c r="D80" s="1232">
        <f>D67</f>
        <v>10</v>
      </c>
      <c r="E80" s="1232" t="str">
        <f>E67</f>
        <v>personnes</v>
      </c>
      <c r="F80" s="1353"/>
      <c r="G80" s="1252"/>
      <c r="H80" s="1252"/>
      <c r="I80" s="1252"/>
      <c r="J80" s="107" t="str">
        <f>TEXT(ROUND(LEN(F80)/J70, 1), "0.0") &amp; " lignes"</f>
        <v>0.0 lignes</v>
      </c>
      <c r="K80" s="2249" t="str">
        <f ca="1">IF(ISBLANK(L80),"",LARGE(OFFSET(K71,0,0,ROWS(K71:K79)),1)+1)</f>
        <v/>
      </c>
      <c r="L80" s="1252"/>
      <c r="M80"/>
      <c r="N80"/>
      <c r="O80"/>
      <c r="P80" s="2258" t="s">
        <v>11</v>
      </c>
      <c r="Q80" s="2259"/>
      <c r="R80" s="2259"/>
      <c r="S80" s="59"/>
      <c r="T80" s="59"/>
      <c r="U80" s="59"/>
      <c r="V80" s="59"/>
      <c r="W80" s="59"/>
      <c r="X80" s="58"/>
      <c r="Y80" s="57" t="s">
        <v>34</v>
      </c>
      <c r="Z80" s="56" t="s">
        <v>33</v>
      </c>
      <c r="AA80" s="55"/>
      <c r="AB80" s="55"/>
      <c r="AC80" s="55"/>
      <c r="AD80" s="54"/>
      <c r="AF80"/>
      <c r="AG80"/>
      <c r="AH80"/>
      <c r="AI80"/>
      <c r="AJ80"/>
      <c r="AK80"/>
      <c r="AL80"/>
      <c r="AM80"/>
      <c r="AN80"/>
      <c r="AO80"/>
      <c r="AP80"/>
      <c r="AQ80"/>
      <c r="AR80"/>
      <c r="AS80"/>
      <c r="AT80"/>
      <c r="AV80"/>
      <c r="AW80" s="1327" t="str">
        <f>IF(AND(AZ80&lt;&gt;"", LEN(TRIM(AZ80))&gt;0), MAX(AW20:AW79)+1, "")</f>
        <v/>
      </c>
      <c r="AX80" s="1327" t="str" cm="1">
        <f t="array" ref="AX80">IFERROR(INDEX(AZ21:AZ290, MATCH(ROW()-MIN(ROW(AZ21:AZ290))+1, AW21:AW290, 0)), "")</f>
        <v/>
      </c>
      <c r="AY80" s="1344" t="str">
        <f>IFERROR(SUBSTITUTE(SUBSTITUTE(SUBSTITUTE(AY79,"  "," "),"  "," "),"  "," "),AY79)</f>
        <v xml:space="preserve">5 Remettez la viande dans la cocotte et versez la marinade filtrée par dessus Ajoutez de l’eau si nécessaire pour recouvrir la viande Salez et poivrez </v>
      </c>
      <c r="AZ80" s="1339" t="str">
        <f>IF(LEN(AY80) &gt; LEN(AZ75) + LEN(AZ76) + LEN(AZ77)+ LEN(AZ78) + LEN(AZ79), RIGHT(AY80, LEN(AY80) - LEN(AZ75) - LEN(AZ76) - LEN(AZ77) - LEN(AZ78) - LEN(AZ79)), "")</f>
        <v/>
      </c>
      <c r="BA80" s="1279" t="s">
        <v>1</v>
      </c>
      <c r="BB80" s="1354"/>
      <c r="BD80" s="1" t="str">
        <f t="shared" si="9"/>
        <v/>
      </c>
      <c r="BE80" s="1332" t="str">
        <f>IF(LEN(SUBSTITUTE(AX80, BE17, "")) &lt; LEN(AX80), SUBSTITUTE(AX80, BE17, ""), AX80)</f>
        <v/>
      </c>
      <c r="BF80" s="1332" t="str">
        <f>IF(LEN(SUBSTITUTE(BE80, BF17, "")) &lt; LEN(BE80), SUBSTITUTE(BE80, BF17, ""), BE80)</f>
        <v/>
      </c>
      <c r="BG80" s="1332" t="str">
        <f>IF(LEN(SUBSTITUTE(BF80, BG17, "")) &lt; LEN(BF80), SUBSTITUTE(BF80, BG17, ""), BF80)</f>
        <v/>
      </c>
      <c r="BH80" s="1332" t="str">
        <f>IF(LEN(SUBSTITUTE(BG80, BH17, "")) &lt; LEN(BG80), SUBSTITUTE(BG80, BH17, ""), BG80)</f>
        <v/>
      </c>
      <c r="BI80" s="1332" t="s">
        <v>1</v>
      </c>
      <c r="BJ80" s="1333"/>
      <c r="BK80" s="1334"/>
      <c r="BL80" s="52"/>
      <c r="BM80" s="51"/>
      <c r="BN80" s="1335" t="str">
        <f t="shared" si="10"/>
        <v/>
      </c>
      <c r="BO80" s="50" t="str">
        <f t="shared" si="11"/>
        <v/>
      </c>
      <c r="BP80" s="49" t="str">
        <f t="shared" si="12"/>
        <v/>
      </c>
      <c r="BQ80" s="47">
        <f>IF(ISBLANK(#REF!),"",LEN(BD80)-LEN(SUBSTITUTE(BD80," ",""))+1)</f>
        <v>1</v>
      </c>
      <c r="BR80" s="48">
        <f t="shared" si="13"/>
        <v>0</v>
      </c>
      <c r="BS80" s="47">
        <f t="shared" si="14"/>
        <v>0</v>
      </c>
      <c r="BT80" s="47">
        <f t="shared" si="15"/>
        <v>0</v>
      </c>
      <c r="BU80" s="185"/>
      <c r="BV80" s="2"/>
      <c r="BW80" s="1847"/>
      <c r="BX80" s="1848"/>
      <c r="BY80" s="1848"/>
      <c r="BZ80" s="1849"/>
      <c r="CA80" s="2"/>
      <c r="CB80" s="422" t="s">
        <v>451</v>
      </c>
      <c r="CC80" s="498">
        <v>1.1100000000000001</v>
      </c>
      <c r="CD80" s="499" t="s">
        <v>452</v>
      </c>
      <c r="CE80" s="500" t="s">
        <v>453</v>
      </c>
      <c r="CF80" s="501">
        <v>20</v>
      </c>
      <c r="CG80" s="502">
        <v>0.88800000000000012</v>
      </c>
      <c r="CH80" s="503" t="s">
        <v>454</v>
      </c>
      <c r="CJ80" s="471" t="s">
        <v>432</v>
      </c>
      <c r="CK80" s="91"/>
      <c r="CL80" s="91"/>
      <c r="CM80" s="91"/>
      <c r="CN80" s="91"/>
      <c r="CO80" s="91"/>
      <c r="CP80" s="185"/>
      <c r="CQ80" s="8" t="s">
        <v>1</v>
      </c>
      <c r="CR80" s="6">
        <v>1</v>
      </c>
    </row>
    <row r="81" spans="1:96" s="1" customFormat="1" ht="15.75" customHeight="1" thickTop="1" thickBot="1">
      <c r="A81"/>
      <c r="B81" s="108" t="str">
        <f t="shared" si="34"/>
        <v>►</v>
      </c>
      <c r="C81" s="1232" t="str">
        <f>C67</f>
        <v xml:space="preserve">? patisserie ? ? ? 10 personnes </v>
      </c>
      <c r="D81" s="1232">
        <f>D67</f>
        <v>10</v>
      </c>
      <c r="E81" s="1232" t="str">
        <f>E67</f>
        <v>personnes</v>
      </c>
      <c r="F81" s="1353"/>
      <c r="G81" s="1252"/>
      <c r="H81" s="1252"/>
      <c r="I81" s="1252"/>
      <c r="J81" s="107" t="str">
        <f>TEXT(ROUND(LEN(F81)/J70, 1), "0.0") &amp; " lignes"</f>
        <v>0.0 lignes</v>
      </c>
      <c r="K81" s="2249" t="str">
        <f ca="1">IF(ISBLANK(L81),"",LARGE(OFFSET(K71,0,0,ROWS(K71:K80)),1)+1)</f>
        <v/>
      </c>
      <c r="L81" s="1252"/>
      <c r="M81"/>
      <c r="N81"/>
      <c r="O81"/>
      <c r="P81" s="2260" t="s">
        <v>12</v>
      </c>
      <c r="Q81" s="44" t="s">
        <v>30</v>
      </c>
      <c r="R81" s="44" t="s">
        <v>29</v>
      </c>
      <c r="S81" s="44" t="s">
        <v>28</v>
      </c>
      <c r="T81" s="44" t="s">
        <v>27</v>
      </c>
      <c r="U81" s="44" t="s">
        <v>26</v>
      </c>
      <c r="V81" s="44" t="s">
        <v>25</v>
      </c>
      <c r="W81" s="44" t="s">
        <v>24</v>
      </c>
      <c r="X81" s="44" t="s">
        <v>23</v>
      </c>
      <c r="Y81" s="44" t="s">
        <v>22</v>
      </c>
      <c r="Z81" s="44" t="s">
        <v>21</v>
      </c>
      <c r="AA81" s="44" t="s">
        <v>20</v>
      </c>
      <c r="AB81" s="44" t="s">
        <v>19</v>
      </c>
      <c r="AC81" s="44" t="s">
        <v>18</v>
      </c>
      <c r="AD81" s="42" t="s">
        <v>17</v>
      </c>
      <c r="AF81"/>
      <c r="AG81"/>
      <c r="AH81"/>
      <c r="AI81"/>
      <c r="AJ81"/>
      <c r="AK81"/>
      <c r="AL81"/>
      <c r="AM81"/>
      <c r="AN81"/>
      <c r="AO81"/>
      <c r="AP81"/>
      <c r="AQ81"/>
      <c r="AR81"/>
      <c r="AS81"/>
      <c r="AT81"/>
      <c r="AV81"/>
      <c r="AW81" s="1327">
        <f>IF(AND(AZ81&lt;&gt;"", LEN(TRIM(AZ81))&gt;0), MAX(AW20:AW80)+1, "")</f>
        <v>19</v>
      </c>
      <c r="AX81" s="1327" t="str" cm="1">
        <f t="array" ref="AX81">IFERROR(INDEX(AZ21:AZ290, MATCH(ROW()-MIN(ROW(AZ21:AZ290))+1, AW21:AW290, 0)), "")</f>
        <v/>
      </c>
      <c r="AY81" s="1328" t="str">
        <f>(SUBSTITUTE(SUBSTITUTE(BB31,CHAR(13)&amp;CHAR(10)," "),CHAR(10)," "))</f>
        <v>6. Portez à ébullition, puis baissez le feu et laissez mijoter à feu doux pendant environ 3 heures, en remuant de temps en temps. La viande doit être tendre et la sauce onctueuse.</v>
      </c>
      <c r="AZ81" s="1329" t="str">
        <f>IF(LEN(AY86)&lt;AZ19,AY81,LEFT(AY86,FIND("¤",SUBSTITUTE(LEFT(AY86,AZ19+1)," ","¤",LEN(LEFT(AY86,AZ19+1))-LEN(SUBSTITUTE(LEFT(AY86,AZ19+1)," ",""))))))</f>
        <v xml:space="preserve">6 Portez à ébullition puis baissez le feu et laissez mijoter à </v>
      </c>
      <c r="BA81" s="1279" t="s">
        <v>1</v>
      </c>
      <c r="BB81" s="1354"/>
      <c r="BD81" s="1" t="str">
        <f t="shared" si="9"/>
        <v/>
      </c>
      <c r="BE81" s="1332" t="str">
        <f>IF(LEN(SUBSTITUTE(AX81, BE17, "")) &lt; LEN(AX81), SUBSTITUTE(AX81, BE17, ""), AX81)</f>
        <v/>
      </c>
      <c r="BF81" s="1332" t="str">
        <f>IF(LEN(SUBSTITUTE(BE81, BF17, "")) &lt; LEN(BE81), SUBSTITUTE(BE81, BF17, ""), BE81)</f>
        <v/>
      </c>
      <c r="BG81" s="1332" t="str">
        <f>IF(LEN(SUBSTITUTE(BF81, BG17, "")) &lt; LEN(BF81), SUBSTITUTE(BF81, BG17, ""), BF81)</f>
        <v/>
      </c>
      <c r="BH81" s="1332" t="str">
        <f>IF(LEN(SUBSTITUTE(BG81, BH17, "")) &lt; LEN(BG81), SUBSTITUTE(BG81, BH17, ""), BG81)</f>
        <v/>
      </c>
      <c r="BI81" s="1332" t="s">
        <v>1</v>
      </c>
      <c r="BJ81" s="1333"/>
      <c r="BK81" s="1334"/>
      <c r="BL81" s="52"/>
      <c r="BM81" s="51"/>
      <c r="BN81" s="1335" t="str">
        <f t="shared" si="10"/>
        <v/>
      </c>
      <c r="BO81" s="50" t="str">
        <f t="shared" si="11"/>
        <v/>
      </c>
      <c r="BP81" s="49" t="str">
        <f t="shared" si="12"/>
        <v/>
      </c>
      <c r="BQ81" s="47">
        <f>IF(ISBLANK(#REF!),"",LEN(BD81)-LEN(SUBSTITUTE(BD81," ",""))+1)</f>
        <v>1</v>
      </c>
      <c r="BR81" s="48">
        <f t="shared" si="13"/>
        <v>0</v>
      </c>
      <c r="BS81" s="47">
        <f t="shared" si="14"/>
        <v>0</v>
      </c>
      <c r="BT81" s="47">
        <f t="shared" si="15"/>
        <v>0</v>
      </c>
      <c r="BU81" s="185"/>
      <c r="BV81" s="2"/>
      <c r="BW81" s="46"/>
      <c r="BX81" s="45"/>
      <c r="BY81" s="45"/>
      <c r="BZ81" s="22"/>
      <c r="CA81" s="2"/>
      <c r="CB81" s="422" t="s">
        <v>455</v>
      </c>
      <c r="CC81" s="504">
        <v>14.929499999999999</v>
      </c>
      <c r="CD81" s="499" t="s">
        <v>456</v>
      </c>
      <c r="CE81" s="500" t="s">
        <v>457</v>
      </c>
      <c r="CF81" s="501"/>
      <c r="CG81" s="505">
        <v>14.929499999999999</v>
      </c>
      <c r="CH81" s="506" t="s">
        <v>458</v>
      </c>
      <c r="CJ81" s="471" t="s">
        <v>433</v>
      </c>
      <c r="CK81" s="91"/>
      <c r="CL81" s="59"/>
      <c r="CM81" s="59"/>
      <c r="CN81" s="59"/>
      <c r="CO81" s="59"/>
      <c r="CP81" s="93"/>
      <c r="CQ81" s="8" t="s">
        <v>1</v>
      </c>
      <c r="CR81" s="6">
        <v>1</v>
      </c>
    </row>
    <row r="82" spans="1:96" s="1" customFormat="1" ht="19.5" customHeight="1" thickTop="1">
      <c r="A82"/>
      <c r="B82" s="108" t="str">
        <f t="shared" si="34"/>
        <v>►</v>
      </c>
      <c r="C82" s="1232" t="str">
        <f>C67</f>
        <v xml:space="preserve">? patisserie ? ? ? 10 personnes </v>
      </c>
      <c r="D82" s="1232">
        <f>D67</f>
        <v>10</v>
      </c>
      <c r="E82" s="1232" t="str">
        <f>E67</f>
        <v>personnes</v>
      </c>
      <c r="F82" s="1353"/>
      <c r="G82" s="1252"/>
      <c r="H82" s="1252"/>
      <c r="I82" s="1252"/>
      <c r="J82" s="107" t="str">
        <f>TEXT(ROUND(LEN(F82)/J70, 1), "0.0") &amp; " lignes"</f>
        <v>0.0 lignes</v>
      </c>
      <c r="K82" s="2249" t="str">
        <f ca="1">IF(ISBLANK(L82),"",LARGE(OFFSET(K71,0,0,ROWS(K71:K81)),1)+1)</f>
        <v/>
      </c>
      <c r="L82" s="1252"/>
      <c r="M82"/>
      <c r="N82"/>
      <c r="O82"/>
      <c r="P82" s="2260" t="s">
        <v>12</v>
      </c>
      <c r="Q82" s="1276" t="str">
        <f t="shared" ref="Q82:AD82" si="36">SUBSTITUTE(ADDRESS(1,COLUMN(),4),"1","")</f>
        <v>Q</v>
      </c>
      <c r="R82" s="1276" t="str">
        <f t="shared" si="36"/>
        <v>R</v>
      </c>
      <c r="S82" s="1276" t="str">
        <f t="shared" si="36"/>
        <v>S</v>
      </c>
      <c r="T82" s="1276" t="str">
        <f t="shared" si="36"/>
        <v>T</v>
      </c>
      <c r="U82" s="1276" t="str">
        <f t="shared" si="36"/>
        <v>U</v>
      </c>
      <c r="V82" s="1276" t="str">
        <f t="shared" si="36"/>
        <v>V</v>
      </c>
      <c r="W82" s="1276" t="str">
        <f t="shared" si="36"/>
        <v>W</v>
      </c>
      <c r="X82" s="1276" t="str">
        <f t="shared" si="36"/>
        <v>X</v>
      </c>
      <c r="Y82" s="1276" t="str">
        <f t="shared" si="36"/>
        <v>Y</v>
      </c>
      <c r="Z82" s="1276" t="str">
        <f t="shared" si="36"/>
        <v>Z</v>
      </c>
      <c r="AA82" s="1359" t="str">
        <f t="shared" si="36"/>
        <v>AA</v>
      </c>
      <c r="AB82" s="1359" t="str">
        <f t="shared" si="36"/>
        <v>AB</v>
      </c>
      <c r="AC82" s="1359" t="str">
        <f t="shared" si="36"/>
        <v>AC</v>
      </c>
      <c r="AD82" s="2263" t="str">
        <f t="shared" si="36"/>
        <v>AD</v>
      </c>
      <c r="AF82"/>
      <c r="AG82"/>
      <c r="AH82"/>
      <c r="AI82"/>
      <c r="AJ82"/>
      <c r="AK82"/>
      <c r="AL82"/>
      <c r="AM82"/>
      <c r="AN82"/>
      <c r="AO82"/>
      <c r="AP82"/>
      <c r="AQ82"/>
      <c r="AR82"/>
      <c r="AS82"/>
      <c r="AT82"/>
      <c r="AV82"/>
      <c r="AW82" s="1327">
        <f>IF(AND(AZ82&lt;&gt;"", LEN(TRIM(AZ82))&gt;0), MAX(AW20:AW81)+1, "")</f>
        <v>20</v>
      </c>
      <c r="AX82" s="1327" t="str" cm="1">
        <f t="array" ref="AX82">IFERROR(INDEX(AZ21:AZ290, MATCH(ROW()-MIN(ROW(AZ21:AZ290))+1, AW21:AW290, 0)), "")</f>
        <v/>
      </c>
      <c r="AY82" s="1336" t="str">
        <f>IFERROR(TRIM(SUBSTITUTE(SUBSTITUTE(SUBSTITUTE(SUBSTITUTE(SUBSTITUTE(AY81," .",".")," ;",";")," :",":"),",",","),",","")),AY81)</f>
        <v>6. Portez à ébullition puis baissez le feu et laissez mijoter à feu doux pendant environ 3 heures en remuant de temps en temps. La viande doit être tendre et la sauce onctueuse.</v>
      </c>
      <c r="AZ82" s="1329" t="str">
        <f>IFERROR(IF(LEN(AY86) &gt; LEN(AZ81), LEFT(RIGHT(AY86, LEN(AY86) - LEN(AZ81)), FIND("¤", SUBSTITUTE(LEFT(RIGHT(AY86, LEN(AY86) - LEN(AZ81)), AZ19+1), " ", "¤", LEN(LEFT(RIGHT(AY86, LEN(AY86) - LEN(AZ81)), AZ19+1)) - LEN(SUBSTITUTE(LEFT(RIGHT(AY86, LEN(AY86) - LEN(AZ81)), AZ19+1), " ", ""))))), ""), "")</f>
        <v xml:space="preserve">feu doux pendant environ 3 heures en remuant de temps en temps La </v>
      </c>
      <c r="BA82" s="1279" t="s">
        <v>1</v>
      </c>
      <c r="BB82" s="1354"/>
      <c r="BD82" s="1" t="str">
        <f t="shared" si="9"/>
        <v/>
      </c>
      <c r="BE82" s="1332" t="str">
        <f>IF(LEN(SUBSTITUTE(AX82, BE17, "")) &lt; LEN(AX82), SUBSTITUTE(AX82, BE17, ""), AX82)</f>
        <v/>
      </c>
      <c r="BF82" s="1332" t="str">
        <f>IF(LEN(SUBSTITUTE(BE82, BF17, "")) &lt; LEN(BE82), SUBSTITUTE(BE82, BF17, ""), BE82)</f>
        <v/>
      </c>
      <c r="BG82" s="1332" t="str">
        <f>IF(LEN(SUBSTITUTE(BF82, BG17, "")) &lt; LEN(BF82), SUBSTITUTE(BF82, BG17, ""), BF82)</f>
        <v/>
      </c>
      <c r="BH82" s="1332" t="str">
        <f>IF(LEN(SUBSTITUTE(BG82, BH17, "")) &lt; LEN(BG82), SUBSTITUTE(BG82, BH17, ""), BG82)</f>
        <v/>
      </c>
      <c r="BI82" s="1332" t="s">
        <v>1</v>
      </c>
      <c r="BJ82" s="1333"/>
      <c r="BK82" s="1334"/>
      <c r="BL82" s="52"/>
      <c r="BM82" s="51"/>
      <c r="BN82" s="1335" t="str">
        <f t="shared" si="10"/>
        <v/>
      </c>
      <c r="BO82" s="50" t="str">
        <f t="shared" si="11"/>
        <v/>
      </c>
      <c r="BP82" s="49" t="str">
        <f t="shared" si="12"/>
        <v/>
      </c>
      <c r="BQ82" s="47">
        <f>IF(ISBLANK(#REF!),"",LEN(BD82)-LEN(SUBSTITUTE(BD82," ",""))+1)</f>
        <v>1</v>
      </c>
      <c r="BR82" s="48">
        <f t="shared" si="13"/>
        <v>0</v>
      </c>
      <c r="BS82" s="47">
        <f t="shared" si="14"/>
        <v>0</v>
      </c>
      <c r="BT82" s="47">
        <f t="shared" si="15"/>
        <v>0</v>
      </c>
      <c r="BU82" s="185"/>
      <c r="BV82" s="2"/>
      <c r="BW82" s="156" t="s">
        <v>147</v>
      </c>
      <c r="BX82" s="155" t="s">
        <v>146</v>
      </c>
      <c r="BY82" s="20"/>
      <c r="BZ82" s="19"/>
      <c r="CA82" s="2"/>
      <c r="CB82" s="422" t="s">
        <v>459</v>
      </c>
      <c r="CC82" s="498">
        <v>8.3249999999999993</v>
      </c>
      <c r="CD82" s="499" t="s">
        <v>460</v>
      </c>
      <c r="CE82" s="500" t="s">
        <v>461</v>
      </c>
      <c r="CF82" s="501"/>
      <c r="CG82" s="502">
        <v>8.3249999999999993</v>
      </c>
      <c r="CH82" s="503" t="s">
        <v>462</v>
      </c>
      <c r="CJ82" s="472" t="s">
        <v>434</v>
      </c>
      <c r="CK82" s="59"/>
      <c r="CL82" s="59"/>
      <c r="CM82" s="59"/>
      <c r="CN82" s="59"/>
      <c r="CO82" s="59"/>
      <c r="CP82" s="93"/>
      <c r="CQ82" s="8" t="s">
        <v>1</v>
      </c>
      <c r="CR82" s="6">
        <v>1</v>
      </c>
    </row>
    <row r="83" spans="1:96" s="1" customFormat="1" ht="15.75" customHeight="1">
      <c r="A83"/>
      <c r="B83" s="108" t="str">
        <f t="shared" si="34"/>
        <v>►</v>
      </c>
      <c r="C83" s="1232" t="str">
        <f>C67</f>
        <v xml:space="preserve">? patisserie ? ? ? 10 personnes </v>
      </c>
      <c r="D83" s="1232">
        <f>D67</f>
        <v>10</v>
      </c>
      <c r="E83" s="1232" t="str">
        <f>E67</f>
        <v>personnes</v>
      </c>
      <c r="F83" s="1353"/>
      <c r="G83" s="1252"/>
      <c r="H83" s="1252"/>
      <c r="I83" s="1252"/>
      <c r="J83" s="107" t="str">
        <f>TEXT(ROUND(LEN(F83)/J70, 1), "0.0") &amp; " lignes"</f>
        <v>0.0 lignes</v>
      </c>
      <c r="K83" s="2249" t="str">
        <f ca="1">IF(ISBLANK(L83),"",LARGE(OFFSET(K71,0,0,ROWS(K71:K82)),1)+1)</f>
        <v/>
      </c>
      <c r="L83" s="1252"/>
      <c r="M83"/>
      <c r="N83"/>
      <c r="O83"/>
      <c r="P83" s="2260" t="s">
        <v>12</v>
      </c>
      <c r="Q83" s="9">
        <f t="shared" ref="Q83:AD83" ca="1" si="37">CELL("largeur",Q83)</f>
        <v>2</v>
      </c>
      <c r="R83" s="9">
        <f t="shared" ca="1" si="37"/>
        <v>2</v>
      </c>
      <c r="S83" s="9">
        <f t="shared" ca="1" si="37"/>
        <v>2</v>
      </c>
      <c r="T83" s="9">
        <f t="shared" ca="1" si="37"/>
        <v>11</v>
      </c>
      <c r="U83" s="9">
        <f t="shared" ca="1" si="37"/>
        <v>11</v>
      </c>
      <c r="V83" s="9">
        <f t="shared" ca="1" si="37"/>
        <v>3</v>
      </c>
      <c r="W83" s="9">
        <f t="shared" ca="1" si="37"/>
        <v>11</v>
      </c>
      <c r="X83" s="9">
        <f t="shared" ca="1" si="37"/>
        <v>11</v>
      </c>
      <c r="Y83" s="9">
        <f t="shared" ca="1" si="37"/>
        <v>9</v>
      </c>
      <c r="Z83" s="9">
        <f t="shared" ca="1" si="37"/>
        <v>40</v>
      </c>
      <c r="AA83" s="1360">
        <f t="shared" ca="1" si="37"/>
        <v>11</v>
      </c>
      <c r="AB83" s="1360">
        <f t="shared" ca="1" si="37"/>
        <v>14</v>
      </c>
      <c r="AC83" s="1360">
        <f t="shared" ca="1" si="37"/>
        <v>11</v>
      </c>
      <c r="AD83" s="2264">
        <f t="shared" ca="1" si="37"/>
        <v>11</v>
      </c>
      <c r="AF83"/>
      <c r="AG83"/>
      <c r="AH83"/>
      <c r="AI83"/>
      <c r="AJ83"/>
      <c r="AK83"/>
      <c r="AL83"/>
      <c r="AM83"/>
      <c r="AN83"/>
      <c r="AO83"/>
      <c r="AP83"/>
      <c r="AQ83"/>
      <c r="AR83"/>
      <c r="AS83"/>
      <c r="AT83"/>
      <c r="AV83"/>
      <c r="AW83" s="1327">
        <f>IF(AND(AZ83&lt;&gt;"", LEN(TRIM(AZ83))&gt;0), MAX(AW20:AW82)+1, "")</f>
        <v>21</v>
      </c>
      <c r="AX83" s="1327" t="str" cm="1">
        <f t="array" ref="AX83">IFERROR(INDEX(AZ21:AZ290, MATCH(ROW()-MIN(ROW(AZ21:AZ290))+1, AW21:AW290, 0)), "")</f>
        <v/>
      </c>
      <c r="AY83" s="1336" t="str">
        <f>IFERROR(SUBSTITUTE(SUBSTITUTE(SUBSTITUTE(SUBSTITUTE(SUBSTITUTE(SUBSTITUTE(AY82,",",";"),".",";"),";",";"),"-",";"),":",";"),"?",";"),AY82)</f>
        <v>6; Portez à ébullition puis baissez le feu et laissez mijoter à feu doux pendant environ 3 heures en remuant de temps en temps; La viande doit être tendre et la sauce onctueuse;</v>
      </c>
      <c r="AZ83" s="1329" t="str">
        <f>IFERROR(IF(LEN(AY86)&gt;LEN(AZ81)+LEN(AZ82),LEFT(RIGHT(AY86,LEN(AY86)-LEN(AZ81)-LEN(AZ82)),FIND("¤",SUBSTITUTE(LEFT(RIGHT(AY86,LEN(AY86)-LEN(AZ81)-LEN(AZ82)),AZ19+1)," ","¤",LEN(LEFT(RIGHT(AY86,LEN(AY86)-LEN(AZ81)-LEN(AZ82)),AZ19+1))-LEN(SUBSTITUTE(LEFT(RIGHT(AY86,LEN(AY86)-LEN(AZ81)-LEN(AZ82)),AZ19+1)," ",""))))),""),"")</f>
        <v xml:space="preserve">viande doit être tendre et la sauce onctueuse </v>
      </c>
      <c r="BA83" s="1279" t="s">
        <v>1</v>
      </c>
      <c r="BB83" s="1354"/>
      <c r="BD83" s="1" t="str">
        <f t="shared" si="9"/>
        <v/>
      </c>
      <c r="BE83" s="1332" t="str">
        <f>IF(LEN(SUBSTITUTE(AX83, BE17, "")) &lt; LEN(AX83), SUBSTITUTE(AX83, BE17, ""), AX83)</f>
        <v/>
      </c>
      <c r="BF83" s="1332" t="str">
        <f>IF(LEN(SUBSTITUTE(BE83, BF17, "")) &lt; LEN(BE83), SUBSTITUTE(BE83, BF17, ""), BE83)</f>
        <v/>
      </c>
      <c r="BG83" s="1332" t="str">
        <f>IF(LEN(SUBSTITUTE(BF83, BG17, "")) &lt; LEN(BF83), SUBSTITUTE(BF83, BG17, ""), BF83)</f>
        <v/>
      </c>
      <c r="BH83" s="1332" t="str">
        <f>IF(LEN(SUBSTITUTE(BG83, BH17, "")) &lt; LEN(BG83), SUBSTITUTE(BG83, BH17, ""), BG83)</f>
        <v/>
      </c>
      <c r="BI83" s="1332" t="s">
        <v>1</v>
      </c>
      <c r="BJ83" s="1333"/>
      <c r="BK83" s="1334"/>
      <c r="BL83" s="52"/>
      <c r="BM83" s="51"/>
      <c r="BN83" s="1335" t="str">
        <f t="shared" si="10"/>
        <v/>
      </c>
      <c r="BO83" s="50" t="str">
        <f t="shared" si="11"/>
        <v/>
      </c>
      <c r="BP83" s="49" t="str">
        <f t="shared" si="12"/>
        <v/>
      </c>
      <c r="BQ83" s="47">
        <f>IF(ISBLANK(#REF!),"",LEN(BD83)-LEN(SUBSTITUTE(BD83," ",""))+1)</f>
        <v>1</v>
      </c>
      <c r="BR83" s="48">
        <f t="shared" si="13"/>
        <v>0</v>
      </c>
      <c r="BS83" s="47">
        <f t="shared" si="14"/>
        <v>0</v>
      </c>
      <c r="BT83" s="47">
        <f t="shared" si="15"/>
        <v>0</v>
      </c>
      <c r="BU83" s="185"/>
      <c r="BV83" s="2"/>
      <c r="BW83" s="21"/>
      <c r="BX83" s="20"/>
      <c r="BY83" s="154"/>
      <c r="BZ83" s="153"/>
      <c r="CA83" s="2"/>
      <c r="CB83" s="422" t="s">
        <v>463</v>
      </c>
      <c r="CC83" s="504">
        <v>16.649999999999999</v>
      </c>
      <c r="CD83" s="499" t="s">
        <v>464</v>
      </c>
      <c r="CE83" s="500" t="s">
        <v>465</v>
      </c>
      <c r="CF83" s="501"/>
      <c r="CG83" s="505">
        <v>16.649999999999999</v>
      </c>
      <c r="CH83" s="506" t="s">
        <v>464</v>
      </c>
      <c r="CJ83" s="472" t="s">
        <v>435</v>
      </c>
      <c r="CK83" s="59"/>
      <c r="CL83" s="59"/>
      <c r="CM83" s="59"/>
      <c r="CN83" s="59"/>
      <c r="CO83" s="59"/>
      <c r="CP83" s="93"/>
      <c r="CQ83" s="8" t="s">
        <v>1</v>
      </c>
      <c r="CR83" s="6">
        <v>1</v>
      </c>
    </row>
    <row r="84" spans="1:96" s="1" customFormat="1" ht="20.25" customHeight="1" thickBot="1">
      <c r="A84"/>
      <c r="B84" s="108" t="str">
        <f t="shared" si="34"/>
        <v>►</v>
      </c>
      <c r="C84" s="1232" t="str">
        <f>C67</f>
        <v xml:space="preserve">? patisserie ? ? ? 10 personnes </v>
      </c>
      <c r="D84" s="1232">
        <f>D67</f>
        <v>10</v>
      </c>
      <c r="E84" s="1232" t="str">
        <f>E67</f>
        <v>personnes</v>
      </c>
      <c r="F84" s="1353"/>
      <c r="G84" s="1252"/>
      <c r="H84" s="1252"/>
      <c r="I84" s="1252"/>
      <c r="J84" s="107" t="str">
        <f>TEXT(ROUND(LEN(F84)/J70, 1), "0.0") &amp; " lignes"</f>
        <v>0.0 lignes</v>
      </c>
      <c r="K84" s="2249" t="str">
        <f ca="1">IF(ISBLANK(L84),"",LARGE(OFFSET(K71,0,0,ROWS(K71:K83)),1)+1)</f>
        <v/>
      </c>
      <c r="L84" s="1252"/>
      <c r="M84"/>
      <c r="N84"/>
      <c r="O84"/>
      <c r="P84" s="31" t="s">
        <v>11</v>
      </c>
      <c r="Q84" s="2261">
        <v>2</v>
      </c>
      <c r="R84" s="2261">
        <v>2</v>
      </c>
      <c r="S84" s="2261">
        <v>2</v>
      </c>
      <c r="T84" s="2261">
        <v>11</v>
      </c>
      <c r="U84" s="2261">
        <v>11</v>
      </c>
      <c r="V84" s="2261">
        <v>3</v>
      </c>
      <c r="W84" s="2261">
        <v>11</v>
      </c>
      <c r="X84" s="2261">
        <v>11</v>
      </c>
      <c r="Y84" s="2261">
        <v>9</v>
      </c>
      <c r="Z84" s="2261">
        <v>40</v>
      </c>
      <c r="AA84" s="2296">
        <v>11</v>
      </c>
      <c r="AB84" s="2296">
        <v>14</v>
      </c>
      <c r="AC84" s="2296">
        <v>11</v>
      </c>
      <c r="AD84" s="2297">
        <v>11</v>
      </c>
      <c r="AF84"/>
      <c r="AG84"/>
      <c r="AH84"/>
      <c r="AI84"/>
      <c r="AJ84"/>
      <c r="AK84"/>
      <c r="AL84"/>
      <c r="AM84"/>
      <c r="AN84"/>
      <c r="AO84"/>
      <c r="AP84"/>
      <c r="AQ84"/>
      <c r="AR84"/>
      <c r="AS84"/>
      <c r="AT84"/>
      <c r="AV84"/>
      <c r="AW84" s="1327" t="str">
        <f>IF(AND(AZ84&lt;&gt;"", LEN(TRIM(AZ84))&gt;0), MAX(AW20:AW83)+1, "")</f>
        <v/>
      </c>
      <c r="AX84" s="1327" t="str" cm="1">
        <f t="array" ref="AX84">IFERROR(INDEX(AZ21:AZ290, MATCH(ROW()-MIN(ROW(AZ21:AZ290))+1, AW21:AW290, 0)), "")</f>
        <v/>
      </c>
      <c r="AY84" s="1336" t="str">
        <f>IFERROR(SUBSTITUTE(AY83,"."," "),AY83)</f>
        <v>6; Portez à ébullition puis baissez le feu et laissez mijoter à feu doux pendant environ 3 heures en remuant de temps en temps; La viande doit être tendre et la sauce onctueuse;</v>
      </c>
      <c r="AZ84" s="1329" t="str">
        <f>IFERROR(LEFT(RIGHT(AY86,LEN(AY86)-LEN(AZ81)-LEN(AZ82)-LEN(AZ83)),FIND("¤",SUBSTITUTE(LEFT(RIGHT(AY86,LEN(AY86)-LEN(AZ81)-LEN(AZ82)-LEN(AZ83)),AZ19+1)," ","¤",LEN(LEFT(RIGHT(AY86,LEN(AY86)-LEN(AZ81)-LEN(AZ82)-LEN(AZ83)),AZ19+1))-LEN(SUBSTITUTE(LEFT(RIGHT(AY86,LEN(AY86)-LEN(AZ81)-LEN(AZ82)-LEN(AZ83)),AZ19+1)," ",""))))),"")</f>
        <v/>
      </c>
      <c r="BA84" s="1279" t="s">
        <v>1</v>
      </c>
      <c r="BB84" s="1354"/>
      <c r="BD84" s="1" t="str">
        <f t="shared" si="9"/>
        <v/>
      </c>
      <c r="BE84" s="1332" t="str">
        <f>IF(LEN(SUBSTITUTE(AX84, BE17, "")) &lt; LEN(AX84), SUBSTITUTE(AX84, BE17, ""), AX84)</f>
        <v/>
      </c>
      <c r="BF84" s="1332" t="str">
        <f>IF(LEN(SUBSTITUTE(BE84, BF17, "")) &lt; LEN(BE84), SUBSTITUTE(BE84, BF17, ""), BE84)</f>
        <v/>
      </c>
      <c r="BG84" s="1332" t="str">
        <f>IF(LEN(SUBSTITUTE(BF84, BG17, "")) &lt; LEN(BF84), SUBSTITUTE(BF84, BG17, ""), BF84)</f>
        <v/>
      </c>
      <c r="BH84" s="1332" t="str">
        <f>IF(LEN(SUBSTITUTE(BG84, BH17, "")) &lt; LEN(BG84), SUBSTITUTE(BG84, BH17, ""), BG84)</f>
        <v/>
      </c>
      <c r="BI84" s="1332" t="s">
        <v>1</v>
      </c>
      <c r="BJ84" s="1333"/>
      <c r="BK84" s="1334"/>
      <c r="BL84" s="52"/>
      <c r="BM84" s="51"/>
      <c r="BN84" s="1335" t="str">
        <f t="shared" si="10"/>
        <v/>
      </c>
      <c r="BO84" s="50" t="str">
        <f t="shared" si="11"/>
        <v/>
      </c>
      <c r="BP84" s="49" t="str">
        <f t="shared" si="12"/>
        <v/>
      </c>
      <c r="BQ84" s="47">
        <f>IF(ISBLANK(#REF!),"",LEN(BD84)-LEN(SUBSTITUTE(BD84," ",""))+1)</f>
        <v>1</v>
      </c>
      <c r="BR84" s="48">
        <f t="shared" si="13"/>
        <v>0</v>
      </c>
      <c r="BS84" s="47">
        <f t="shared" si="14"/>
        <v>0</v>
      </c>
      <c r="BT84" s="47">
        <f t="shared" si="15"/>
        <v>0</v>
      </c>
      <c r="BU84" s="185"/>
      <c r="BV84" s="2"/>
      <c r="BW84" s="152" t="s">
        <v>141</v>
      </c>
      <c r="BX84" s="151"/>
      <c r="BY84" s="20"/>
      <c r="BZ84" s="19"/>
      <c r="CA84" s="2"/>
      <c r="CB84" s="422" t="s">
        <v>468</v>
      </c>
      <c r="CC84" s="498">
        <v>3.8850000000000002</v>
      </c>
      <c r="CD84" s="499" t="s">
        <v>469</v>
      </c>
      <c r="CE84" s="500" t="s">
        <v>470</v>
      </c>
      <c r="CF84" s="501"/>
      <c r="CG84" s="502">
        <v>3.8850000000000002</v>
      </c>
      <c r="CH84" s="503" t="s">
        <v>471</v>
      </c>
      <c r="CJ84" s="110" t="s">
        <v>436</v>
      </c>
      <c r="CK84" s="59"/>
      <c r="CL84" s="59"/>
      <c r="CM84" s="59"/>
      <c r="CN84" s="59"/>
      <c r="CO84" s="59"/>
      <c r="CP84" s="93"/>
      <c r="CQ84" s="8" t="s">
        <v>1</v>
      </c>
      <c r="CR84" s="6">
        <v>1</v>
      </c>
    </row>
    <row r="85" spans="1:96" s="1" customFormat="1" ht="18.75" customHeight="1">
      <c r="A85"/>
      <c r="B85" s="108" t="str">
        <f t="shared" si="34"/>
        <v>►</v>
      </c>
      <c r="C85" s="1232" t="str">
        <f>C67</f>
        <v xml:space="preserve">? patisserie ? ? ? 10 personnes </v>
      </c>
      <c r="D85" s="1232">
        <f>D67</f>
        <v>10</v>
      </c>
      <c r="E85" s="1232" t="str">
        <f>E67</f>
        <v>personnes</v>
      </c>
      <c r="F85" s="1353"/>
      <c r="G85" s="1252"/>
      <c r="H85" s="1252"/>
      <c r="I85" s="1252"/>
      <c r="J85" s="107" t="str">
        <f>TEXT(ROUND(LEN(F85)/J70, 1), "0.0") &amp; " lignes"</f>
        <v>0.0 lignes</v>
      </c>
      <c r="K85" s="2249" t="str">
        <f ca="1">IF(ISBLANK(L85),"",LARGE(OFFSET(K71,0,0,ROWS(K71:K84)),1)+1)</f>
        <v/>
      </c>
      <c r="L85" s="1252"/>
      <c r="M85"/>
      <c r="N85"/>
      <c r="O85"/>
      <c r="P85"/>
      <c r="Q85"/>
      <c r="R85"/>
      <c r="S85"/>
      <c r="T85"/>
      <c r="U85"/>
      <c r="V85"/>
      <c r="W85"/>
      <c r="X85"/>
      <c r="Y85"/>
      <c r="Z85"/>
      <c r="AA85"/>
      <c r="AB85"/>
      <c r="AC85"/>
      <c r="AD85"/>
      <c r="AF85"/>
      <c r="AG85"/>
      <c r="AH85"/>
      <c r="AI85"/>
      <c r="AJ85"/>
      <c r="AK85"/>
      <c r="AL85"/>
      <c r="AM85"/>
      <c r="AN85"/>
      <c r="AO85"/>
      <c r="AP85"/>
      <c r="AQ85"/>
      <c r="AR85"/>
      <c r="AS85"/>
      <c r="AT85"/>
      <c r="AV85"/>
      <c r="AW85" s="1327" t="str">
        <f>IF(AND(AZ85&lt;&gt;"", LEN(TRIM(AZ85))&gt;0), MAX(AW20:AW84)+1, "")</f>
        <v/>
      </c>
      <c r="AX85" s="1327" t="str" cm="1">
        <f t="array" ref="AX85">IFERROR(INDEX(AZ21:AZ290, MATCH(ROW()-MIN(ROW(AZ21:AZ290))+1, AW21:AW290, 0)), "")</f>
        <v/>
      </c>
      <c r="AY85" s="1337" t="str">
        <f>SUBSTITUTE(SUBSTITUTE(AY84,";"," "),","," ")</f>
        <v xml:space="preserve">6  Portez à ébullition puis baissez le feu et laissez mijoter à feu doux pendant environ 3 heures en remuant de temps en temps  La viande doit être tendre et la sauce onctueuse </v>
      </c>
      <c r="AZ85" s="1329" t="str">
        <f>IFERROR(LEFT(RIGHT(AY86,LEN(AY86)-LEN(AZ81)-LEN(AZ82)-LEN(AZ83)-LEN(AZ84)),FIND("¤",SUBSTITUTE(LEFT(RIGHT(AY86,LEN(AY86)-LEN(AZ81)-LEN(AZ82)-LEN(AZ83)-LEN(AZ84)),AZ19+1)," ","¤",LEN(LEFT(RIGHT(AY86,LEN(AY86)-LEN(AZ81)-LEN(AZ82)-LEN(AZ83)-LEN(AZ84)),AZ19+1))-LEN(SUBSTITUTE(LEFT(RIGHT(AY86,LEN(AY86)-LEN(AZ81)-LEN(AZ82)-LEN(AZ83)-LEN(AZ84)),AZ19+1)," ",""))))),"")</f>
        <v/>
      </c>
      <c r="BA85" s="1279" t="s">
        <v>1</v>
      </c>
      <c r="BB85" s="1354"/>
      <c r="BD85" s="1" t="str">
        <f t="shared" ref="BD85:BD148" si="38">BP85</f>
        <v/>
      </c>
      <c r="BE85" s="1332" t="str">
        <f>IF(LEN(SUBSTITUTE(AX85, BE17, "")) &lt; LEN(AX85), SUBSTITUTE(AX85, BE17, ""), AX85)</f>
        <v/>
      </c>
      <c r="BF85" s="1332" t="str">
        <f>IF(LEN(SUBSTITUTE(BE85, BF17, "")) &lt; LEN(BE85), SUBSTITUTE(BE85, BF17, ""), BE85)</f>
        <v/>
      </c>
      <c r="BG85" s="1332" t="str">
        <f>IF(LEN(SUBSTITUTE(BF85, BG17, "")) &lt; LEN(BF85), SUBSTITUTE(BF85, BG17, ""), BF85)</f>
        <v/>
      </c>
      <c r="BH85" s="1332" t="str">
        <f>IF(LEN(SUBSTITUTE(BG85, BH17, "")) &lt; LEN(BG85), SUBSTITUTE(BG85, BH17, ""), BG85)</f>
        <v/>
      </c>
      <c r="BI85" s="1332" t="s">
        <v>1</v>
      </c>
      <c r="BJ85" s="1333"/>
      <c r="BK85" s="1334"/>
      <c r="BL85" s="52"/>
      <c r="BM85" s="51"/>
      <c r="BN85" s="1335" t="str">
        <f t="shared" si="10"/>
        <v/>
      </c>
      <c r="BO85" s="50" t="str">
        <f t="shared" si="11"/>
        <v/>
      </c>
      <c r="BP85" s="49" t="str">
        <f t="shared" si="12"/>
        <v/>
      </c>
      <c r="BQ85" s="47">
        <f>IF(ISBLANK(#REF!),"",LEN(BD85)-LEN(SUBSTITUTE(BD85," ",""))+1)</f>
        <v>1</v>
      </c>
      <c r="BR85" s="48">
        <f t="shared" si="13"/>
        <v>0</v>
      </c>
      <c r="BS85" s="47">
        <f t="shared" si="14"/>
        <v>0</v>
      </c>
      <c r="BT85" s="47">
        <f t="shared" si="15"/>
        <v>0</v>
      </c>
      <c r="BU85" s="185"/>
      <c r="BV85" s="2"/>
      <c r="BW85" s="1887" t="s">
        <v>139</v>
      </c>
      <c r="BX85" s="1888"/>
      <c r="BY85" s="1888"/>
      <c r="BZ85" s="1889"/>
      <c r="CA85" s="2"/>
      <c r="CB85" s="422" t="s">
        <v>472</v>
      </c>
      <c r="CC85" s="504">
        <v>0.13319999999999999</v>
      </c>
      <c r="CD85" s="499" t="s">
        <v>473</v>
      </c>
      <c r="CE85" s="500" t="s">
        <v>474</v>
      </c>
      <c r="CF85" s="501">
        <v>10</v>
      </c>
      <c r="CG85" s="505">
        <v>0.11987999999999999</v>
      </c>
      <c r="CH85" s="506" t="s">
        <v>475</v>
      </c>
      <c r="CJ85" s="110" t="s">
        <v>437</v>
      </c>
      <c r="CK85" s="59"/>
      <c r="CL85" s="59"/>
      <c r="CM85" s="59"/>
      <c r="CN85" s="59"/>
      <c r="CO85" s="59"/>
      <c r="CP85" s="93"/>
      <c r="CQ85" s="8" t="s">
        <v>1</v>
      </c>
      <c r="CR85" s="6">
        <v>1</v>
      </c>
    </row>
    <row r="86" spans="1:96" s="1" customFormat="1" ht="19.5" customHeight="1">
      <c r="A86"/>
      <c r="B86" s="108" t="str">
        <f t="shared" si="34"/>
        <v>A</v>
      </c>
      <c r="C86" s="1232" t="str">
        <f>C67</f>
        <v xml:space="preserve">? patisserie ? ? ? 10 personnes </v>
      </c>
      <c r="D86" s="1232">
        <f>D67</f>
        <v>10</v>
      </c>
      <c r="E86" s="1232" t="str">
        <f>E67</f>
        <v>personnes</v>
      </c>
      <c r="F86" s="1353"/>
      <c r="G86" s="1252"/>
      <c r="H86" s="1352"/>
      <c r="I86" s="1252"/>
      <c r="J86" s="107" t="str">
        <f>TEXT(ROUND(LEN(F86)/J70, 1), "0.0") &amp; " lignes"</f>
        <v>0.0 lignes</v>
      </c>
      <c r="K86" s="2245" t="str">
        <f t="shared" ref="K86:K87" si="39">LEN(L86)&amp;" car.&gt;"</f>
        <v>75 car.&gt;</v>
      </c>
      <c r="L86" s="40" t="s">
        <v>32</v>
      </c>
      <c r="M86" t="s">
        <v>1</v>
      </c>
      <c r="N86"/>
      <c r="O86"/>
      <c r="AG86"/>
      <c r="AH86"/>
      <c r="AI86"/>
      <c r="AJ86"/>
      <c r="AK86"/>
      <c r="AL86"/>
      <c r="AM86"/>
      <c r="AN86"/>
      <c r="AO86"/>
      <c r="AP86"/>
      <c r="AQ86"/>
      <c r="AR86"/>
      <c r="AS86"/>
      <c r="AT86"/>
      <c r="AV86"/>
      <c r="AW86" s="1327" t="str">
        <f>IF(AND(AZ86&lt;&gt;"", LEN(TRIM(AZ86))&gt;0), MAX(AW20:AW85)+1, "")</f>
        <v/>
      </c>
      <c r="AX86" s="1327" t="str" cm="1">
        <f t="array" ref="AX86">IFERROR(INDEX(AZ21:AZ290, MATCH(ROW()-MIN(ROW(AZ21:AZ290))+1, AW21:AW290, 0)), "")</f>
        <v/>
      </c>
      <c r="AY86" s="1338" t="str">
        <f>IFERROR(SUBSTITUTE(SUBSTITUTE(SUBSTITUTE(AY85,"  "," "),"  "," "),"  "," "),AY85)</f>
        <v xml:space="preserve">6 Portez à ébullition puis baissez le feu et laissez mijoter à feu doux pendant environ 3 heures en remuant de temps en temps La viande doit être tendre et la sauce onctueuse </v>
      </c>
      <c r="AZ86" s="1329" t="str">
        <f>IF(LEN(AY86) &gt; LEN(AZ81) + LEN(AZ82) + LEN(AZ83)+ LEN(AZ84) + LEN(AZ85), RIGHT(AY86, LEN(AY86) - LEN(AZ81) - LEN(AZ82) - LEN(AZ83) - LEN(AZ84) - LEN(AZ85)), "")</f>
        <v/>
      </c>
      <c r="BA86" s="1279" t="s">
        <v>1</v>
      </c>
      <c r="BB86" s="1354"/>
      <c r="BD86" s="1" t="str">
        <f t="shared" si="38"/>
        <v/>
      </c>
      <c r="BE86" s="1332" t="str">
        <f>IF(LEN(SUBSTITUTE(AX86, BE17, "")) &lt; LEN(AX86), SUBSTITUTE(AX86, BE17, ""), AX86)</f>
        <v/>
      </c>
      <c r="BF86" s="1332" t="str">
        <f>IF(LEN(SUBSTITUTE(BE86, BF17, "")) &lt; LEN(BE86), SUBSTITUTE(BE86, BF17, ""), BE86)</f>
        <v/>
      </c>
      <c r="BG86" s="1332" t="str">
        <f>IF(LEN(SUBSTITUTE(BF86, BG17, "")) &lt; LEN(BF86), SUBSTITUTE(BF86, BG17, ""), BF86)</f>
        <v/>
      </c>
      <c r="BH86" s="1332" t="str">
        <f>IF(LEN(SUBSTITUTE(BG86, BH17, "")) &lt; LEN(BG86), SUBSTITUTE(BG86, BH17, ""), BG86)</f>
        <v/>
      </c>
      <c r="BI86" s="1332" t="s">
        <v>1</v>
      </c>
      <c r="BJ86" s="1333"/>
      <c r="BK86" s="1334"/>
      <c r="BL86" s="52"/>
      <c r="BM86" s="51"/>
      <c r="BN86" s="1335" t="str">
        <f t="shared" si="10"/>
        <v/>
      </c>
      <c r="BO86" s="50" t="str">
        <f t="shared" si="11"/>
        <v/>
      </c>
      <c r="BP86" s="49" t="str">
        <f t="shared" si="12"/>
        <v/>
      </c>
      <c r="BQ86" s="47">
        <f>IF(ISBLANK(#REF!),"",LEN(BD86)-LEN(SUBSTITUTE(BD86," ",""))+1)</f>
        <v>1</v>
      </c>
      <c r="BR86" s="48">
        <f t="shared" si="13"/>
        <v>0</v>
      </c>
      <c r="BS86" s="47">
        <f t="shared" si="14"/>
        <v>0</v>
      </c>
      <c r="BT86" s="47">
        <f t="shared" si="15"/>
        <v>0</v>
      </c>
      <c r="BU86" s="185"/>
      <c r="BV86" s="2"/>
      <c r="BW86" s="1887"/>
      <c r="BX86" s="1888"/>
      <c r="BY86" s="1888"/>
      <c r="BZ86" s="1889"/>
      <c r="CA86" s="2"/>
      <c r="CB86" s="422" t="s">
        <v>308</v>
      </c>
      <c r="CC86" s="498">
        <v>16.649999999999999</v>
      </c>
      <c r="CD86" s="499" t="s">
        <v>464</v>
      </c>
      <c r="CE86" s="500" t="s">
        <v>477</v>
      </c>
      <c r="CF86" s="501"/>
      <c r="CG86" s="502">
        <v>16.649999999999999</v>
      </c>
      <c r="CH86" s="503" t="s">
        <v>478</v>
      </c>
      <c r="CJ86" s="469" t="s">
        <v>438</v>
      </c>
      <c r="CK86" s="59"/>
      <c r="CL86" s="59"/>
      <c r="CM86" s="59"/>
      <c r="CN86" s="59"/>
      <c r="CO86" s="59"/>
      <c r="CP86" s="93"/>
      <c r="CQ86" s="8" t="s">
        <v>1</v>
      </c>
      <c r="CR86" s="6">
        <v>1</v>
      </c>
    </row>
    <row r="87" spans="1:96" s="1" customFormat="1" ht="18.75" customHeight="1">
      <c r="A87"/>
      <c r="B87" s="108" t="str">
        <f t="shared" si="34"/>
        <v>A</v>
      </c>
      <c r="C87" s="1232" t="str">
        <f>C67</f>
        <v xml:space="preserve">? patisserie ? ? ? 10 personnes </v>
      </c>
      <c r="D87" s="1232">
        <f>D67</f>
        <v>10</v>
      </c>
      <c r="E87" s="1232" t="str">
        <f>E67</f>
        <v>personnes</v>
      </c>
      <c r="F87" s="1353"/>
      <c r="G87" s="1252"/>
      <c r="H87" s="1352"/>
      <c r="I87" s="1252"/>
      <c r="J87" s="107" t="str">
        <f>TEXT(ROUND(LEN(F87)/J70, 1), "0.0") &amp; " lignes"</f>
        <v>0.0 lignes</v>
      </c>
      <c r="K87" s="2245" t="str">
        <f t="shared" si="39"/>
        <v>69 car.&gt;</v>
      </c>
      <c r="L87" s="1354" t="s">
        <v>1613</v>
      </c>
      <c r="M87" t="s">
        <v>1</v>
      </c>
      <c r="N87"/>
      <c r="O87"/>
      <c r="AG87"/>
      <c r="AH87"/>
      <c r="AI87"/>
      <c r="AJ87"/>
      <c r="AK87"/>
      <c r="AL87"/>
      <c r="AM87"/>
      <c r="AN87"/>
      <c r="AO87"/>
      <c r="AP87"/>
      <c r="AQ87"/>
      <c r="AR87"/>
      <c r="AS87"/>
      <c r="AT87"/>
      <c r="AV87"/>
      <c r="AW87" s="1327">
        <f>IF(AND(AZ87&lt;&gt;"", LEN(TRIM(AZ87))&gt;0), MAX(AW20:AW86)+1, "")</f>
        <v>22</v>
      </c>
      <c r="AX87" s="1327" t="str" cm="1">
        <f t="array" ref="AX87">IFERROR(INDEX(AZ21:AZ290, MATCH(ROW()-MIN(ROW(AZ21:AZ290))+1, AW21:AW290, 0)), "")</f>
        <v/>
      </c>
      <c r="AY87" s="1328" t="str">
        <f>(SUBSTITUTE(SUBSTITUTE(BB32,CHAR(13)&amp;CHAR(10)," "),CHAR(10)," "))</f>
        <v>7. Pendant ce temps, faites revenir les champignons dans une poêle avec un peu d’huile d’olive pendant environ 5 minutes.</v>
      </c>
      <c r="AZ87" s="1339" t="str">
        <f>IF(LEN(AY92)&lt;AZ19,AY87,LEFT(AY92,FIND("¤",SUBSTITUTE(LEFT(AY92,AZ19+1)," ","¤",LEN(LEFT(AY92,AZ19+1))-LEN(SUBSTITUTE(LEFT(AY92,AZ19+1)," ",""))))))</f>
        <v xml:space="preserve">7 Pendant ce temps faites revenir les champignons dans une poêle </v>
      </c>
      <c r="BA87" s="1279" t="s">
        <v>1</v>
      </c>
      <c r="BB87" s="1354"/>
      <c r="BD87" s="1" t="str">
        <f t="shared" si="38"/>
        <v/>
      </c>
      <c r="BE87" s="1332" t="str">
        <f>IF(LEN(SUBSTITUTE(AX87, BE17, "")) &lt; LEN(AX87), SUBSTITUTE(AX87, BE17, ""), AX87)</f>
        <v/>
      </c>
      <c r="BF87" s="1332" t="str">
        <f>IF(LEN(SUBSTITUTE(BE87, BF17, "")) &lt; LEN(BE87), SUBSTITUTE(BE87, BF17, ""), BE87)</f>
        <v/>
      </c>
      <c r="BG87" s="1332" t="str">
        <f>IF(LEN(SUBSTITUTE(BF87, BG17, "")) &lt; LEN(BF87), SUBSTITUTE(BF87, BG17, ""), BF87)</f>
        <v/>
      </c>
      <c r="BH87" s="1332" t="str">
        <f>IF(LEN(SUBSTITUTE(BG87, BH17, "")) &lt; LEN(BG87), SUBSTITUTE(BG87, BH17, ""), BG87)</f>
        <v/>
      </c>
      <c r="BI87" s="1332" t="s">
        <v>1</v>
      </c>
      <c r="BJ87" s="1333"/>
      <c r="BK87" s="1334"/>
      <c r="BL87" s="52"/>
      <c r="BM87" s="51"/>
      <c r="BN87" s="1335" t="str">
        <f t="shared" si="10"/>
        <v/>
      </c>
      <c r="BO87" s="50" t="str">
        <f t="shared" si="11"/>
        <v/>
      </c>
      <c r="BP87" s="49" t="str">
        <f t="shared" si="12"/>
        <v/>
      </c>
      <c r="BQ87" s="47">
        <f>IF(ISBLANK(#REF!),"",LEN(BD87)-LEN(SUBSTITUTE(BD87," ",""))+1)</f>
        <v>1</v>
      </c>
      <c r="BR87" s="48">
        <f t="shared" si="13"/>
        <v>0</v>
      </c>
      <c r="BS87" s="47">
        <f t="shared" si="14"/>
        <v>0</v>
      </c>
      <c r="BT87" s="47">
        <f t="shared" si="15"/>
        <v>0</v>
      </c>
      <c r="BU87" s="185"/>
      <c r="BV87" s="2"/>
      <c r="BW87" s="21"/>
      <c r="BX87" s="20"/>
      <c r="BY87" s="20"/>
      <c r="BZ87" s="19"/>
      <c r="CA87" s="2"/>
      <c r="CB87" s="422" t="s">
        <v>422</v>
      </c>
      <c r="CC87" s="504">
        <v>8.3249999999999993</v>
      </c>
      <c r="CD87" s="499" t="s">
        <v>480</v>
      </c>
      <c r="CE87" s="500" t="s">
        <v>481</v>
      </c>
      <c r="CF87" s="501">
        <v>30</v>
      </c>
      <c r="CG87" s="505">
        <v>5.8274999999999997</v>
      </c>
      <c r="CH87" s="506" t="s">
        <v>482</v>
      </c>
      <c r="CJ87" s="110"/>
      <c r="CK87" s="59"/>
      <c r="CL87" s="59"/>
      <c r="CM87" s="59"/>
      <c r="CN87" s="59"/>
      <c r="CO87" s="473" t="s">
        <v>439</v>
      </c>
      <c r="CP87" s="474" t="str">
        <f>IF(LEN(CJ86) &lt;= CK69, LEN(CJ86) &amp; " OK", LEN(CJ86)-CK69&amp;" "&amp;"en trop")</f>
        <v>41 en trop</v>
      </c>
      <c r="CQ87" s="8" t="s">
        <v>1</v>
      </c>
      <c r="CR87" s="6">
        <v>1</v>
      </c>
    </row>
    <row r="88" spans="1:96" s="1" customFormat="1" ht="18.75" customHeight="1" thickBot="1">
      <c r="A88"/>
      <c r="B88" s="2253" t="s">
        <v>11</v>
      </c>
      <c r="C88" s="2325" t="str">
        <f>C67</f>
        <v xml:space="preserve">? patisserie ? ? ? 10 personnes </v>
      </c>
      <c r="D88" s="2325">
        <f>D67</f>
        <v>10</v>
      </c>
      <c r="E88" s="2325" t="str">
        <f>E67</f>
        <v>personnes</v>
      </c>
      <c r="F88" s="2255" t="s">
        <v>1524</v>
      </c>
      <c r="G88" s="2251"/>
      <c r="H88" s="2251" t="s">
        <v>1814</v>
      </c>
      <c r="I88" s="2251"/>
      <c r="J88" s="2251"/>
      <c r="K88" s="2251"/>
      <c r="L88" s="2251"/>
      <c r="M88"/>
      <c r="N88"/>
      <c r="O88"/>
      <c r="AG88"/>
      <c r="AH88"/>
      <c r="AI88"/>
      <c r="AJ88"/>
      <c r="AK88"/>
      <c r="AL88"/>
      <c r="AM88"/>
      <c r="AN88"/>
      <c r="AO88"/>
      <c r="AP88"/>
      <c r="AQ88"/>
      <c r="AR88"/>
      <c r="AS88"/>
      <c r="AT88"/>
      <c r="AV88"/>
      <c r="AW88" s="1327">
        <f>IF(AND(AZ88&lt;&gt;"", LEN(TRIM(AZ88))&gt;0), MAX(AW20:AW87)+1, "")</f>
        <v>23</v>
      </c>
      <c r="AX88" s="1327" t="str" cm="1">
        <f t="array" ref="AX88">IFERROR(INDEX(AZ21:AZ290, MATCH(ROW()-MIN(ROW(AZ21:AZ290))+1, AW21:AW290, 0)), "")</f>
        <v/>
      </c>
      <c r="AY88" s="1340" t="str">
        <f>IFERROR(TRIM(SUBSTITUTE(SUBSTITUTE(SUBSTITUTE(SUBSTITUTE(SUBSTITUTE(AY87," .",".")," ;",";")," :",":"),",",","),",","")),AY87)</f>
        <v>7. Pendant ce temps faites revenir les champignons dans une poêle avec un peu d’huile d’olive pendant environ 5 minutes.</v>
      </c>
      <c r="AZ88" s="1339" t="str">
        <f>IFERROR(IF(LEN(AY92) &gt; LEN(AZ87), LEFT(RIGHT(AY92, LEN(AY92) - LEN(AZ87)), FIND("¤", SUBSTITUTE(LEFT(RIGHT(AY92, LEN(AY92) - LEN(AZ87)), AZ19+1), " ", "¤", LEN(LEFT(RIGHT(AY92, LEN(AY92) - LEN(AZ87)), AZ19+1)) - LEN(SUBSTITUTE(LEFT(RIGHT(AY92, LEN(AY92) - LEN(AZ87)), AZ19+1), " ", ""))))), ""), "")</f>
        <v xml:space="preserve">avec un peu d’huile d’olive pendant environ 5 minutes </v>
      </c>
      <c r="BA88" s="1279" t="s">
        <v>1</v>
      </c>
      <c r="BB88" s="1354"/>
      <c r="BD88" s="1" t="str">
        <f t="shared" si="38"/>
        <v/>
      </c>
      <c r="BE88" s="1332" t="str">
        <f>IF(LEN(SUBSTITUTE(AX88, BE17, "")) &lt; LEN(AX88), SUBSTITUTE(AX88, BE17, ""), AX88)</f>
        <v/>
      </c>
      <c r="BF88" s="1332" t="str">
        <f>IF(LEN(SUBSTITUTE(BE88, BF17, "")) &lt; LEN(BE88), SUBSTITUTE(BE88, BF17, ""), BE88)</f>
        <v/>
      </c>
      <c r="BG88" s="1332" t="str">
        <f>IF(LEN(SUBSTITUTE(BF88, BG17, "")) &lt; LEN(BF88), SUBSTITUTE(BF88, BG17, ""), BF88)</f>
        <v/>
      </c>
      <c r="BH88" s="1332" t="str">
        <f>IF(LEN(SUBSTITUTE(BG88, BH17, "")) &lt; LEN(BG88), SUBSTITUTE(BG88, BH17, ""), BG88)</f>
        <v/>
      </c>
      <c r="BI88" s="1332" t="s">
        <v>1</v>
      </c>
      <c r="BJ88" s="1333"/>
      <c r="BK88" s="1334"/>
      <c r="BL88" s="52"/>
      <c r="BM88" s="51"/>
      <c r="BN88" s="1335" t="str">
        <f t="shared" si="10"/>
        <v/>
      </c>
      <c r="BO88" s="50" t="str">
        <f t="shared" si="11"/>
        <v/>
      </c>
      <c r="BP88" s="49" t="str">
        <f t="shared" si="12"/>
        <v/>
      </c>
      <c r="BQ88" s="47">
        <f>IF(ISBLANK(#REF!),"",LEN(BD88)-LEN(SUBSTITUTE(BD88," ",""))+1)</f>
        <v>1</v>
      </c>
      <c r="BR88" s="48">
        <f t="shared" si="13"/>
        <v>0</v>
      </c>
      <c r="BS88" s="47">
        <f t="shared" si="14"/>
        <v>0</v>
      </c>
      <c r="BT88" s="47">
        <f t="shared" si="15"/>
        <v>0</v>
      </c>
      <c r="BU88" s="185"/>
      <c r="BV88" s="2"/>
      <c r="BW88" s="46"/>
      <c r="BX88" s="1341" t="s">
        <v>135</v>
      </c>
      <c r="BY88" s="1342" t="s">
        <v>134</v>
      </c>
      <c r="BZ88" s="19"/>
      <c r="CA88" s="2"/>
      <c r="CB88" s="422" t="s">
        <v>484</v>
      </c>
      <c r="CC88" s="498">
        <v>6.2437499999999995</v>
      </c>
      <c r="CD88" s="499" t="s">
        <v>485</v>
      </c>
      <c r="CE88" s="500" t="s">
        <v>486</v>
      </c>
      <c r="CF88" s="501"/>
      <c r="CG88" s="502">
        <v>6.2437499999999995</v>
      </c>
      <c r="CH88" s="503" t="s">
        <v>487</v>
      </c>
      <c r="CJ88" s="469" t="s">
        <v>16</v>
      </c>
      <c r="CK88" s="59"/>
      <c r="CL88" s="59"/>
      <c r="CM88" s="59"/>
      <c r="CN88" s="59"/>
      <c r="CO88" s="59"/>
      <c r="CP88" s="93"/>
      <c r="CQ88" s="8" t="s">
        <v>1</v>
      </c>
      <c r="CR88" s="6">
        <v>1</v>
      </c>
    </row>
    <row r="89" spans="1:96" s="1" customFormat="1" ht="16.5" customHeight="1">
      <c r="A89"/>
      <c r="B89"/>
      <c r="C89"/>
      <c r="D89"/>
      <c r="E89"/>
      <c r="F89"/>
      <c r="G89"/>
      <c r="H89"/>
      <c r="I89"/>
      <c r="J89"/>
      <c r="K89"/>
      <c r="L89"/>
      <c r="M89"/>
      <c r="N89"/>
      <c r="O89"/>
      <c r="AG89"/>
      <c r="AH89"/>
      <c r="AI89"/>
      <c r="AJ89"/>
      <c r="AK89"/>
      <c r="AL89"/>
      <c r="AM89"/>
      <c r="AN89"/>
      <c r="AO89"/>
      <c r="AP89"/>
      <c r="AQ89"/>
      <c r="AR89"/>
      <c r="AS89"/>
      <c r="AT89"/>
      <c r="AV89"/>
      <c r="AW89" s="1327" t="str">
        <f>IF(AND(AZ89&lt;&gt;"", LEN(TRIM(AZ89))&gt;0), MAX(AW20:AW88)+1, "")</f>
        <v/>
      </c>
      <c r="AX89" s="1327" t="str" cm="1">
        <f t="array" ref="AX89">IFERROR(INDEX(AZ21:AZ290, MATCH(ROW()-MIN(ROW(AZ21:AZ290))+1, AW21:AW290, 0)), "")</f>
        <v/>
      </c>
      <c r="AY89" s="1340" t="str">
        <f>IFERROR(SUBSTITUTE(SUBSTITUTE(SUBSTITUTE(SUBSTITUTE(SUBSTITUTE(SUBSTITUTE(AY88,",",";"),".",";"),";",";"),"-",";"),":",";"),"?",";"),AY88)</f>
        <v>7; Pendant ce temps faites revenir les champignons dans une poêle avec un peu d’huile d’olive pendant environ 5 minutes;</v>
      </c>
      <c r="AZ89" s="1339" t="str">
        <f>IFERROR(IF(LEN(AY92)&gt;LEN(AZ87)+LEN(AZ88),LEFT(RIGHT(AY92,LEN(AY92)-LEN(AZ87)-LEN(AZ88)),FIND("¤",SUBSTITUTE(LEFT(RIGHT(AY92,LEN(AY92)-LEN(AZ87)-LEN(AZ88)),AZ19+1)," ","¤",LEN(LEFT(RIGHT(AY92,LEN(AY92)-LEN(AZ87)-LEN(AZ88)),AZ19+1))-LEN(SUBSTITUTE(LEFT(RIGHT(AY92,LEN(AY92)-LEN(AZ87)-LEN(AZ88)),AZ19+1)," ",""))))),""),"")</f>
        <v/>
      </c>
      <c r="BA89" s="1279" t="s">
        <v>1</v>
      </c>
      <c r="BB89" s="1354"/>
      <c r="BD89" s="1" t="str">
        <f t="shared" si="38"/>
        <v/>
      </c>
      <c r="BE89" s="1332" t="str">
        <f>IF(LEN(SUBSTITUTE(AX89, BE17, "")) &lt; LEN(AX89), SUBSTITUTE(AX89, BE17, ""), AX89)</f>
        <v/>
      </c>
      <c r="BF89" s="1332" t="str">
        <f>IF(LEN(SUBSTITUTE(BE89, BF17, "")) &lt; LEN(BE89), SUBSTITUTE(BE89, BF17, ""), BE89)</f>
        <v/>
      </c>
      <c r="BG89" s="1332" t="str">
        <f>IF(LEN(SUBSTITUTE(BF89, BG17, "")) &lt; LEN(BF89), SUBSTITUTE(BF89, BG17, ""), BF89)</f>
        <v/>
      </c>
      <c r="BH89" s="1332" t="str">
        <f>IF(LEN(SUBSTITUTE(BG89, BH17, "")) &lt; LEN(BG89), SUBSTITUTE(BG89, BH17, ""), BG89)</f>
        <v/>
      </c>
      <c r="BI89" s="1332" t="s">
        <v>1</v>
      </c>
      <c r="BJ89" s="1333"/>
      <c r="BK89" s="1334"/>
      <c r="BL89" s="52"/>
      <c r="BM89" s="51"/>
      <c r="BN89" s="1335" t="str">
        <f t="shared" si="10"/>
        <v/>
      </c>
      <c r="BO89" s="50" t="str">
        <f t="shared" si="11"/>
        <v/>
      </c>
      <c r="BP89" s="49" t="str">
        <f t="shared" si="12"/>
        <v/>
      </c>
      <c r="BQ89" s="47">
        <f>IF(ISBLANK(#REF!),"",LEN(BD89)-LEN(SUBSTITUTE(BD89," ",""))+1)</f>
        <v>1</v>
      </c>
      <c r="BR89" s="48">
        <f t="shared" si="13"/>
        <v>0</v>
      </c>
      <c r="BS89" s="47">
        <f t="shared" si="14"/>
        <v>0</v>
      </c>
      <c r="BT89" s="47">
        <f t="shared" si="15"/>
        <v>0</v>
      </c>
      <c r="BU89" s="185"/>
      <c r="BV89" s="2"/>
      <c r="BW89" s="46"/>
      <c r="BX89" s="148" t="s">
        <v>129</v>
      </c>
      <c r="BY89" s="147">
        <v>1</v>
      </c>
      <c r="BZ89" s="19"/>
      <c r="CA89" s="2"/>
      <c r="CB89" s="422" t="s">
        <v>489</v>
      </c>
      <c r="CC89" s="504">
        <v>0.111</v>
      </c>
      <c r="CD89" s="499" t="s">
        <v>490</v>
      </c>
      <c r="CE89" s="500" t="s">
        <v>491</v>
      </c>
      <c r="CF89" s="501"/>
      <c r="CG89" s="505">
        <v>0.111</v>
      </c>
      <c r="CH89" s="506" t="s">
        <v>492</v>
      </c>
      <c r="CJ89" s="110"/>
      <c r="CK89" s="59"/>
      <c r="CL89" s="59"/>
      <c r="CM89" s="59"/>
      <c r="CN89" s="59"/>
      <c r="CO89" s="480" t="s">
        <v>441</v>
      </c>
      <c r="CP89" s="474" t="str">
        <f>IF(LEN(CJ88) &lt;= CK69, LEN(CJ88) &amp; " OK", LEN(CJ88)-CK69&amp;" "&amp;"en trop")</f>
        <v>64 en trop</v>
      </c>
      <c r="CQ89" s="8" t="s">
        <v>1</v>
      </c>
      <c r="CR89" s="6">
        <v>1</v>
      </c>
    </row>
    <row r="90" spans="1:96" s="1" customFormat="1" ht="18.75">
      <c r="A90"/>
      <c r="D90" s="1763" t="s">
        <v>1811</v>
      </c>
      <c r="E90" s="1763"/>
      <c r="F90" s="1763"/>
      <c r="G90" s="1763"/>
      <c r="H90" s="1763"/>
      <c r="L90"/>
      <c r="M90"/>
      <c r="N90"/>
      <c r="O90"/>
      <c r="AG90"/>
      <c r="AH90"/>
      <c r="AI90"/>
      <c r="AJ90"/>
      <c r="AK90"/>
      <c r="AL90"/>
      <c r="AM90"/>
      <c r="AN90"/>
      <c r="AO90"/>
      <c r="AP90"/>
      <c r="AQ90"/>
      <c r="AR90"/>
      <c r="AS90"/>
      <c r="AT90"/>
      <c r="AV90"/>
      <c r="AW90" s="1327" t="str">
        <f>IF(AND(AZ90&lt;&gt;"", LEN(TRIM(AZ90))&gt;0), MAX(AW20:AW89)+1, "")</f>
        <v/>
      </c>
      <c r="AX90" s="1327" t="str" cm="1">
        <f t="array" ref="AX90">IFERROR(INDEX(AZ21:AZ290, MATCH(ROW()-MIN(ROW(AZ21:AZ290))+1, AW21:AW290, 0)), "")</f>
        <v/>
      </c>
      <c r="AY90" s="1340" t="str">
        <f>IFERROR(SUBSTITUTE(AY89,"."," "),AY89)</f>
        <v>7; Pendant ce temps faites revenir les champignons dans une poêle avec un peu d’huile d’olive pendant environ 5 minutes;</v>
      </c>
      <c r="AZ90" s="1339" t="str">
        <f>IFERROR(LEFT(RIGHT(AY92,LEN(AY92)-LEN(AZ87)-LEN(AZ88)-LEN(AZ89)),FIND("¤",SUBSTITUTE(LEFT(RIGHT(AY92,LEN(AY92)-LEN(AZ87)-LEN(AZ88)-LEN(AZ89)),AZ19+1)," ","¤",LEN(LEFT(RIGHT(AY92,LEN(AY92)-LEN(AZ87)-LEN(AZ88)-LEN(AZ89)),AZ19+1))-LEN(SUBSTITUTE(LEFT(RIGHT(AY92,LEN(AY92)-LEN(AZ87)-LEN(AZ88)-LEN(AZ89)),AZ19+1)," ",""))))),"")</f>
        <v/>
      </c>
      <c r="BA90" s="1279" t="s">
        <v>1</v>
      </c>
      <c r="BB90" s="1354"/>
      <c r="BD90" s="1" t="str">
        <f t="shared" si="38"/>
        <v/>
      </c>
      <c r="BE90" s="1332" t="str">
        <f>IF(LEN(SUBSTITUTE(AX90, BE17, "")) &lt; LEN(AX90), SUBSTITUTE(AX90, BE17, ""), AX90)</f>
        <v/>
      </c>
      <c r="BF90" s="1332" t="str">
        <f>IF(LEN(SUBSTITUTE(BE90, BF17, "")) &lt; LEN(BE90), SUBSTITUTE(BE90, BF17, ""), BE90)</f>
        <v/>
      </c>
      <c r="BG90" s="1332" t="str">
        <f>IF(LEN(SUBSTITUTE(BF90, BG17, "")) &lt; LEN(BF90), SUBSTITUTE(BF90, BG17, ""), BF90)</f>
        <v/>
      </c>
      <c r="BH90" s="1332" t="str">
        <f>IF(LEN(SUBSTITUTE(BG90, BH17, "")) &lt; LEN(BG90), SUBSTITUTE(BG90, BH17, ""), BG90)</f>
        <v/>
      </c>
      <c r="BI90" s="1332" t="s">
        <v>1</v>
      </c>
      <c r="BJ90" s="1333"/>
      <c r="BK90" s="1334"/>
      <c r="BL90" s="52"/>
      <c r="BM90" s="51"/>
      <c r="BN90" s="1335" t="str">
        <f t="shared" si="10"/>
        <v/>
      </c>
      <c r="BO90" s="50" t="str">
        <f t="shared" si="11"/>
        <v/>
      </c>
      <c r="BP90" s="49" t="str">
        <f t="shared" si="12"/>
        <v/>
      </c>
      <c r="BQ90" s="47">
        <f>IF(ISBLANK(#REF!),"",LEN(BD90)-LEN(SUBSTITUTE(BD90," ",""))+1)</f>
        <v>1</v>
      </c>
      <c r="BR90" s="48">
        <f t="shared" si="13"/>
        <v>0</v>
      </c>
      <c r="BS90" s="47">
        <f t="shared" si="14"/>
        <v>0</v>
      </c>
      <c r="BT90" s="47">
        <f t="shared" si="15"/>
        <v>0</v>
      </c>
      <c r="BU90" s="185"/>
      <c r="BV90" s="2"/>
      <c r="BW90" s="21" t="s">
        <v>127</v>
      </c>
      <c r="BX90" s="20"/>
      <c r="BY90" s="20"/>
      <c r="BZ90" s="19"/>
      <c r="CA90" s="2"/>
      <c r="CB90" s="484"/>
      <c r="CC90"/>
      <c r="CD90"/>
      <c r="CE90"/>
      <c r="CF90"/>
      <c r="CG90"/>
      <c r="CH90" s="38"/>
      <c r="CJ90" s="110"/>
      <c r="CK90" s="59"/>
      <c r="CL90" s="59"/>
      <c r="CM90" s="59"/>
      <c r="CN90" s="59"/>
      <c r="CO90" s="59"/>
      <c r="CP90" s="93"/>
      <c r="CQ90" s="8" t="s">
        <v>1</v>
      </c>
      <c r="CR90" s="6">
        <v>1</v>
      </c>
    </row>
    <row r="91" spans="1:96" s="1" customFormat="1" ht="18.75" customHeight="1" thickBot="1">
      <c r="A91"/>
      <c r="B91"/>
      <c r="C91"/>
      <c r="D91"/>
      <c r="E91"/>
      <c r="F91"/>
      <c r="G91"/>
      <c r="H91"/>
      <c r="I91"/>
      <c r="J91"/>
      <c r="K91"/>
      <c r="L91"/>
      <c r="M91"/>
      <c r="N91"/>
      <c r="O91"/>
      <c r="AG91"/>
      <c r="AH91"/>
      <c r="AI91"/>
      <c r="AJ91"/>
      <c r="AK91"/>
      <c r="AL91"/>
      <c r="AM91"/>
      <c r="AN91"/>
      <c r="AO91"/>
      <c r="AP91"/>
      <c r="AQ91"/>
      <c r="AR91"/>
      <c r="AS91"/>
      <c r="AT91"/>
      <c r="AV91"/>
      <c r="AW91" s="1327" t="str">
        <f>IF(AND(AZ91&lt;&gt;"", LEN(TRIM(AZ91))&gt;0), MAX(AW20:AW90)+1, "")</f>
        <v/>
      </c>
      <c r="AX91" s="1327" t="str" cm="1">
        <f t="array" ref="AX91">IFERROR(INDEX(AZ21:AZ290, MATCH(ROW()-MIN(ROW(AZ21:AZ290))+1, AW21:AW290, 0)), "")</f>
        <v/>
      </c>
      <c r="AY91" s="1343" t="str">
        <f>SUBSTITUTE(SUBSTITUTE(AY90,";"," "),","," ")</f>
        <v xml:space="preserve">7  Pendant ce temps faites revenir les champignons dans une poêle avec un peu d’huile d’olive pendant environ 5 minutes </v>
      </c>
      <c r="AZ91" s="1339" t="str">
        <f>IFERROR(LEFT(RIGHT(AY92,LEN(AY92)-LEN(AZ87)-LEN(AZ88)-LEN(AZ89)-LEN(AZ90)),FIND("¤",SUBSTITUTE(LEFT(RIGHT(AY92,LEN(AY92)-LEN(AZ87)-LEN(AZ88)-LEN(AZ89)-LEN(AZ90)),AZ19+1)," ","¤",LEN(LEFT(RIGHT(AY92,LEN(AY92)-LEN(AZ87)-LEN(AZ88)-LEN(AZ89)-LEN(AZ90)),AZ19+1))-LEN(SUBSTITUTE(LEFT(RIGHT(AY92,LEN(AY92)-LEN(AZ87)-LEN(AZ88)-LEN(AZ89)-LEN(AZ90)),AZ19+1)," ",""))))),"")</f>
        <v/>
      </c>
      <c r="BA91" s="1279" t="s">
        <v>1</v>
      </c>
      <c r="BB91" s="1354"/>
      <c r="BD91" s="1" t="str">
        <f t="shared" si="38"/>
        <v/>
      </c>
      <c r="BE91" s="1332" t="str">
        <f>IF(LEN(SUBSTITUTE(AX91, BE17, "")) &lt; LEN(AX91), SUBSTITUTE(AX91, BE17, ""), AX91)</f>
        <v/>
      </c>
      <c r="BF91" s="1332" t="str">
        <f>IF(LEN(SUBSTITUTE(BE91, BF17, "")) &lt; LEN(BE91), SUBSTITUTE(BE91, BF17, ""), BE91)</f>
        <v/>
      </c>
      <c r="BG91" s="1332" t="str">
        <f>IF(LEN(SUBSTITUTE(BF91, BG17, "")) &lt; LEN(BF91), SUBSTITUTE(BF91, BG17, ""), BF91)</f>
        <v/>
      </c>
      <c r="BH91" s="1332" t="str">
        <f>IF(LEN(SUBSTITUTE(BG91, BH17, "")) &lt; LEN(BG91), SUBSTITUTE(BG91, BH17, ""), BG91)</f>
        <v/>
      </c>
      <c r="BI91" s="1332" t="s">
        <v>1</v>
      </c>
      <c r="BJ91" s="1333"/>
      <c r="BK91" s="1334"/>
      <c r="BL91" s="52"/>
      <c r="BM91" s="51"/>
      <c r="BN91" s="1335" t="str">
        <f t="shared" si="10"/>
        <v/>
      </c>
      <c r="BO91" s="50" t="str">
        <f t="shared" si="11"/>
        <v/>
      </c>
      <c r="BP91" s="49" t="str">
        <f t="shared" si="12"/>
        <v/>
      </c>
      <c r="BQ91" s="47">
        <f>IF(ISBLANK(#REF!),"",LEN(BD91)-LEN(SUBSTITUTE(BD91," ",""))+1)</f>
        <v>1</v>
      </c>
      <c r="BR91" s="48">
        <f t="shared" si="13"/>
        <v>0</v>
      </c>
      <c r="BS91" s="47">
        <f t="shared" si="14"/>
        <v>0</v>
      </c>
      <c r="BT91" s="47">
        <f t="shared" si="15"/>
        <v>0</v>
      </c>
      <c r="BU91" s="185"/>
      <c r="BV91" s="2"/>
      <c r="BW91" s="21" t="s">
        <v>125</v>
      </c>
      <c r="BX91" s="20"/>
      <c r="BY91" s="20"/>
      <c r="BZ91" s="19"/>
      <c r="CA91" s="2"/>
      <c r="CB91" s="517" t="s">
        <v>265</v>
      </c>
      <c r="CC91" s="518"/>
      <c r="CD91" s="518"/>
      <c r="CE91" s="518"/>
      <c r="CF91" s="91"/>
      <c r="CG91" s="59"/>
      <c r="CH91" s="93"/>
      <c r="CI91" s="15" t="s">
        <v>1</v>
      </c>
      <c r="CJ91" s="411"/>
      <c r="CK91" s="412"/>
      <c r="CL91" s="413"/>
      <c r="CM91" s="412"/>
      <c r="CN91" s="412"/>
      <c r="CO91" s="412"/>
      <c r="CP91" s="414"/>
      <c r="CQ91" s="8" t="s">
        <v>1</v>
      </c>
      <c r="CR91" s="6">
        <v>1</v>
      </c>
    </row>
    <row r="92" spans="1:96" s="1" customFormat="1" ht="24" customHeight="1">
      <c r="A92"/>
      <c r="B92" s="203" t="s">
        <v>11</v>
      </c>
      <c r="C92" s="2314" t="str">
        <f>C98</f>
        <v xml:space="preserve">C patisserie flan garniture Clafoutis aux cerises_2023-09-20.xlsx 10 personnes </v>
      </c>
      <c r="D92" s="2315">
        <f>D98</f>
        <v>10</v>
      </c>
      <c r="E92" s="2315" t="str">
        <f>E98</f>
        <v>personnes</v>
      </c>
      <c r="F92" s="205" t="s">
        <v>214</v>
      </c>
      <c r="G92" s="2098" t="s">
        <v>209</v>
      </c>
      <c r="H92" s="2098"/>
      <c r="I92" s="2138" t="s">
        <v>1791</v>
      </c>
      <c r="J92" s="2138"/>
      <c r="K92" s="2138"/>
      <c r="L92" s="2138"/>
      <c r="M92"/>
      <c r="N92"/>
      <c r="O92"/>
      <c r="AG92"/>
      <c r="AH92"/>
      <c r="AI92"/>
      <c r="AJ92"/>
      <c r="AK92"/>
      <c r="AL92"/>
      <c r="AM92"/>
      <c r="AN92"/>
      <c r="AO92"/>
      <c r="AP92"/>
      <c r="AQ92"/>
      <c r="AR92"/>
      <c r="AS92"/>
      <c r="AT92"/>
      <c r="AV92"/>
      <c r="AW92" s="1327" t="str">
        <f>IF(AND(AZ92&lt;&gt;"", LEN(TRIM(AZ92))&gt;0), MAX(AW20:AW91)+1, "")</f>
        <v/>
      </c>
      <c r="AX92" s="1327" t="str" cm="1">
        <f t="array" ref="AX92">IFERROR(INDEX(AZ21:AZ290, MATCH(ROW()-MIN(ROW(AZ21:AZ290))+1, AW21:AW290, 0)), "")</f>
        <v/>
      </c>
      <c r="AY92" s="1344" t="str">
        <f>IFERROR(SUBSTITUTE(SUBSTITUTE(SUBSTITUTE(AY91,"  "," "),"  "," "),"  "," "),AY91)</f>
        <v xml:space="preserve">7 Pendant ce temps faites revenir les champignons dans une poêle avec un peu d’huile d’olive pendant environ 5 minutes </v>
      </c>
      <c r="AZ92" s="1339" t="str">
        <f>IF(LEN(AY92) &gt; LEN(AZ87) + LEN(AZ88) + LEN(AZ89)+ LEN(AZ90) + LEN(AZ91), RIGHT(AY92, LEN(AY92) - LEN(AZ87) - LEN(AZ88) - LEN(AZ89) - LEN(AZ90) - LEN(AZ91)), "")</f>
        <v/>
      </c>
      <c r="BA92" s="1279" t="s">
        <v>1</v>
      </c>
      <c r="BB92" s="1354"/>
      <c r="BD92" s="1" t="str">
        <f t="shared" si="38"/>
        <v/>
      </c>
      <c r="BE92" s="1332" t="str">
        <f>IF(LEN(SUBSTITUTE(AX92, BE17, "")) &lt; LEN(AX92), SUBSTITUTE(AX92, BE17, ""), AX92)</f>
        <v/>
      </c>
      <c r="BF92" s="1332" t="str">
        <f>IF(LEN(SUBSTITUTE(BE92, BF17, "")) &lt; LEN(BE92), SUBSTITUTE(BE92, BF17, ""), BE92)</f>
        <v/>
      </c>
      <c r="BG92" s="1332" t="str">
        <f>IF(LEN(SUBSTITUTE(BF92, BG17, "")) &lt; LEN(BF92), SUBSTITUTE(BF92, BG17, ""), BF92)</f>
        <v/>
      </c>
      <c r="BH92" s="1332" t="str">
        <f>IF(LEN(SUBSTITUTE(BG92, BH17, "")) &lt; LEN(BG92), SUBSTITUTE(BG92, BH17, ""), BG92)</f>
        <v/>
      </c>
      <c r="BI92" s="1332" t="s">
        <v>1</v>
      </c>
      <c r="BJ92" s="1333"/>
      <c r="BK92" s="1334"/>
      <c r="BL92" s="52"/>
      <c r="BM92" s="51"/>
      <c r="BN92" s="1335" t="str">
        <f t="shared" si="10"/>
        <v/>
      </c>
      <c r="BO92" s="50" t="str">
        <f t="shared" si="11"/>
        <v/>
      </c>
      <c r="BP92" s="49" t="str">
        <f t="shared" si="12"/>
        <v/>
      </c>
      <c r="BQ92" s="47">
        <f>IF(ISBLANK(#REF!),"",LEN(BD92)-LEN(SUBSTITUTE(BD92," ",""))+1)</f>
        <v>1</v>
      </c>
      <c r="BR92" s="48">
        <f t="shared" si="13"/>
        <v>0</v>
      </c>
      <c r="BS92" s="47">
        <f t="shared" si="14"/>
        <v>0</v>
      </c>
      <c r="BT92" s="47">
        <f t="shared" si="15"/>
        <v>0</v>
      </c>
      <c r="BU92" s="185"/>
      <c r="BV92" s="2"/>
      <c r="BW92" s="21" t="s">
        <v>121</v>
      </c>
      <c r="BX92" s="20"/>
      <c r="BY92" s="20"/>
      <c r="BZ92" s="19"/>
      <c r="CA92" s="2"/>
      <c r="CB92" s="517"/>
      <c r="CC92" s="518"/>
      <c r="CD92" s="518"/>
      <c r="CE92" s="518"/>
      <c r="CF92" s="91"/>
      <c r="CG92" s="59"/>
      <c r="CH92" s="93"/>
      <c r="CJ92" s="484"/>
      <c r="CK92" s="91"/>
      <c r="CL92" s="91"/>
      <c r="CM92" s="91"/>
      <c r="CN92" s="91"/>
      <c r="CO92" s="91"/>
      <c r="CP92" s="185"/>
      <c r="CQ92" s="8" t="s">
        <v>1</v>
      </c>
      <c r="CR92" s="6">
        <v>1</v>
      </c>
    </row>
    <row r="93" spans="1:96" s="1" customFormat="1" ht="15.75" customHeight="1">
      <c r="A93"/>
      <c r="B93" s="104" t="s">
        <v>11</v>
      </c>
      <c r="C93" s="2316" t="str">
        <f>C98</f>
        <v xml:space="preserve">C patisserie flan garniture Clafoutis aux cerises_2023-09-20.xlsx 10 personnes </v>
      </c>
      <c r="D93" s="2316">
        <f>D98</f>
        <v>10</v>
      </c>
      <c r="E93" s="2316" t="str">
        <f>E98</f>
        <v>personnes</v>
      </c>
      <c r="F93" s="2317"/>
      <c r="G93" s="2318" t="s">
        <v>1848</v>
      </c>
      <c r="H93" s="2319"/>
      <c r="I93" s="2319"/>
      <c r="J93" s="2320" t="s">
        <v>212</v>
      </c>
      <c r="K93" s="201" t="s">
        <v>211</v>
      </c>
      <c r="L93" s="1419"/>
      <c r="M93"/>
      <c r="N93"/>
      <c r="O93"/>
      <c r="AG93"/>
      <c r="AH93"/>
      <c r="AI93"/>
      <c r="AJ93"/>
      <c r="AK93"/>
      <c r="AL93"/>
      <c r="AM93"/>
      <c r="AN93"/>
      <c r="AO93"/>
      <c r="AP93"/>
      <c r="AQ93"/>
      <c r="AR93"/>
      <c r="AS93"/>
      <c r="AT93"/>
      <c r="AV93"/>
      <c r="AW93" s="1327">
        <f>IF(AND(AZ93&lt;&gt;"", LEN(TRIM(AZ93))&gt;0), MAX(AW20:AW92)+1, "")</f>
        <v>24</v>
      </c>
      <c r="AX93" s="1327" t="str" cm="1">
        <f t="array" ref="AX93">IFERROR(INDEX(AZ21:AZ290, MATCH(ROW()-MIN(ROW(AZ21:AZ290))+1, AW21:AW290, 0)), "")</f>
        <v/>
      </c>
      <c r="AY93" s="1328" t="str">
        <f>(SUBSTITUTE(SUBSTITUTE(BB33,CHAR(13)&amp;CHAR(10)," "),CHAR(10)," "))</f>
        <v>8. Ajoutez les champignons dans la cocotte environ 30 minutes avant la fin de la cuisson.</v>
      </c>
      <c r="AZ93" s="1329" t="str">
        <f>IF(LEN(AY98)&lt;AZ19,AY93,LEFT(AY98,FIND("¤",SUBSTITUTE(LEFT(AY98,AZ19+1)," ","¤",LEN(LEFT(AY98,AZ19+1))-LEN(SUBSTITUTE(LEFT(AY98,AZ19+1)," ",""))))))</f>
        <v xml:space="preserve">8 Ajoutez les champignons dans la cocotte environ 30 minutes </v>
      </c>
      <c r="BA93" s="1279" t="s">
        <v>1</v>
      </c>
      <c r="BB93" s="1354"/>
      <c r="BD93" s="1" t="str">
        <f t="shared" si="38"/>
        <v/>
      </c>
      <c r="BE93" s="1332" t="str">
        <f>IF(LEN(SUBSTITUTE(AX93, BE17, "")) &lt; LEN(AX93), SUBSTITUTE(AX93, BE17, ""), AX93)</f>
        <v/>
      </c>
      <c r="BF93" s="1332" t="str">
        <f>IF(LEN(SUBSTITUTE(BE93, BF17, "")) &lt; LEN(BE93), SUBSTITUTE(BE93, BF17, ""), BE93)</f>
        <v/>
      </c>
      <c r="BG93" s="1332" t="str">
        <f>IF(LEN(SUBSTITUTE(BF93, BG17, "")) &lt; LEN(BF93), SUBSTITUTE(BF93, BG17, ""), BF93)</f>
        <v/>
      </c>
      <c r="BH93" s="1332" t="str">
        <f>IF(LEN(SUBSTITUTE(BG93, BH17, "")) &lt; LEN(BG93), SUBSTITUTE(BG93, BH17, ""), BG93)</f>
        <v/>
      </c>
      <c r="BI93" s="1332" t="s">
        <v>1</v>
      </c>
      <c r="BJ93" s="1333"/>
      <c r="BK93" s="1334"/>
      <c r="BL93" s="52"/>
      <c r="BM93" s="51"/>
      <c r="BN93" s="1335" t="str">
        <f t="shared" si="10"/>
        <v/>
      </c>
      <c r="BO93" s="50" t="str">
        <f t="shared" si="11"/>
        <v/>
      </c>
      <c r="BP93" s="49" t="str">
        <f t="shared" si="12"/>
        <v/>
      </c>
      <c r="BQ93" s="47">
        <f>IF(ISBLANK(#REF!),"",LEN(BD93)-LEN(SUBSTITUTE(BD93," ",""))+1)</f>
        <v>1</v>
      </c>
      <c r="BR93" s="48">
        <f t="shared" si="13"/>
        <v>0</v>
      </c>
      <c r="BS93" s="47">
        <f t="shared" si="14"/>
        <v>0</v>
      </c>
      <c r="BT93" s="47">
        <f t="shared" si="15"/>
        <v>0</v>
      </c>
      <c r="BU93" s="185"/>
      <c r="BV93" s="2"/>
      <c r="BW93" s="21" t="s">
        <v>120</v>
      </c>
      <c r="BX93" s="20"/>
      <c r="BY93" s="20"/>
      <c r="BZ93" s="19"/>
      <c r="CA93" s="2"/>
      <c r="CB93" s="110"/>
      <c r="CC93" s="91"/>
      <c r="CD93" s="1345" t="s">
        <v>289</v>
      </c>
      <c r="CE93" s="1346"/>
      <c r="CF93" s="1818" t="s">
        <v>269</v>
      </c>
      <c r="CG93" s="1819"/>
      <c r="CH93" s="93"/>
      <c r="CJ93" s="467" t="s">
        <v>443</v>
      </c>
      <c r="CK93"/>
      <c r="CL93"/>
      <c r="CM93"/>
      <c r="CN93"/>
      <c r="CO93"/>
      <c r="CP93" s="38"/>
      <c r="CQ93" s="8" t="s">
        <v>1</v>
      </c>
      <c r="CR93" s="6">
        <v>1</v>
      </c>
    </row>
    <row r="94" spans="1:96" s="1" customFormat="1" ht="15" customHeight="1" thickBot="1">
      <c r="A94"/>
      <c r="B94" s="104" t="s">
        <v>11</v>
      </c>
      <c r="C94" s="1232" t="str">
        <f>C98</f>
        <v xml:space="preserve">C patisserie flan garniture Clafoutis aux cerises_2023-09-20.xlsx 10 personnes </v>
      </c>
      <c r="D94" s="1232">
        <f>D98</f>
        <v>10</v>
      </c>
      <c r="E94" s="1232" t="str">
        <f>E98</f>
        <v>personnes</v>
      </c>
      <c r="F94" s="1697"/>
      <c r="G94" s="1698"/>
      <c r="H94" s="1698"/>
      <c r="I94" s="1698"/>
      <c r="J94" s="199" t="s">
        <v>205</v>
      </c>
      <c r="K94" s="2139" t="str">
        <f>F96</f>
        <v xml:space="preserve">C patisserie flan garniture Clafoutis aux cerises_2023-09-20.xlsx 10 personnes </v>
      </c>
      <c r="L94" s="2140"/>
      <c r="M94"/>
      <c r="N94"/>
      <c r="O94"/>
      <c r="AG94"/>
      <c r="AH94"/>
      <c r="AI94"/>
      <c r="AJ94"/>
      <c r="AK94"/>
      <c r="AL94"/>
      <c r="AM94"/>
      <c r="AN94"/>
      <c r="AO94"/>
      <c r="AP94"/>
      <c r="AQ94"/>
      <c r="AR94"/>
      <c r="AS94"/>
      <c r="AT94"/>
      <c r="AV94"/>
      <c r="AW94" s="1327">
        <f>IF(AND(AZ94&lt;&gt;"", LEN(TRIM(AZ94))&gt;0), MAX(AW20:AW93)+1, "")</f>
        <v>25</v>
      </c>
      <c r="AX94" s="1327" t="str" cm="1">
        <f t="array" ref="AX94">IFERROR(INDEX(AZ21:AZ290, MATCH(ROW()-MIN(ROW(AZ21:AZ290))+1, AW21:AW290, 0)), "")</f>
        <v/>
      </c>
      <c r="AY94" s="1336" t="str">
        <f>IFERROR(TRIM(SUBSTITUTE(SUBSTITUTE(SUBSTITUTE(SUBSTITUTE(SUBSTITUTE(AY93," .",".")," ;",";")," :",":"),",",","),",","")),AY93)</f>
        <v>8. Ajoutez les champignons dans la cocotte environ 30 minutes avant la fin de la cuisson.</v>
      </c>
      <c r="AZ94" s="1329" t="str">
        <f>IFERROR(IF(LEN(AY98) &gt; LEN(AZ93), LEFT(RIGHT(AY98, LEN(AY98) - LEN(AZ93)), FIND("¤", SUBSTITUTE(LEFT(RIGHT(AY98, LEN(AY98) - LEN(AZ93)), AZ19+1), " ", "¤", LEN(LEFT(RIGHT(AY98, LEN(AY98) - LEN(AZ93)), AZ19+1)) - LEN(SUBSTITUTE(LEFT(RIGHT(AY98, LEN(AY98) - LEN(AZ93)), AZ19+1), " ", ""))))), ""), "")</f>
        <v xml:space="preserve">avant la fin de la cuisson </v>
      </c>
      <c r="BA94" s="1279" t="s">
        <v>1</v>
      </c>
      <c r="BB94" s="1354"/>
      <c r="BD94" s="1" t="str">
        <f t="shared" si="38"/>
        <v/>
      </c>
      <c r="BE94" s="1332" t="str">
        <f>IF(LEN(SUBSTITUTE(AX94, BE17, "")) &lt; LEN(AX94), SUBSTITUTE(AX94, BE17, ""), AX94)</f>
        <v/>
      </c>
      <c r="BF94" s="1332" t="str">
        <f>IF(LEN(SUBSTITUTE(BE94, BF17, "")) &lt; LEN(BE94), SUBSTITUTE(BE94, BF17, ""), BE94)</f>
        <v/>
      </c>
      <c r="BG94" s="1332" t="str">
        <f>IF(LEN(SUBSTITUTE(BF94, BG17, "")) &lt; LEN(BF94), SUBSTITUTE(BF94, BG17, ""), BF94)</f>
        <v/>
      </c>
      <c r="BH94" s="1332" t="str">
        <f>IF(LEN(SUBSTITUTE(BG94, BH17, "")) &lt; LEN(BG94), SUBSTITUTE(BG94, BH17, ""), BG94)</f>
        <v/>
      </c>
      <c r="BI94" s="1332" t="s">
        <v>1</v>
      </c>
      <c r="BJ94" s="1333"/>
      <c r="BK94" s="1334"/>
      <c r="BL94" s="52"/>
      <c r="BM94" s="51"/>
      <c r="BN94" s="1335" t="str">
        <f t="shared" si="10"/>
        <v/>
      </c>
      <c r="BO94" s="50" t="str">
        <f t="shared" si="11"/>
        <v/>
      </c>
      <c r="BP94" s="49" t="str">
        <f t="shared" si="12"/>
        <v/>
      </c>
      <c r="BQ94" s="47">
        <f>IF(ISBLANK(#REF!),"",LEN(BD94)-LEN(SUBSTITUTE(BD94," ",""))+1)</f>
        <v>1</v>
      </c>
      <c r="BR94" s="48">
        <f t="shared" si="13"/>
        <v>0</v>
      </c>
      <c r="BS94" s="47">
        <f t="shared" si="14"/>
        <v>0</v>
      </c>
      <c r="BT94" s="47">
        <f t="shared" si="15"/>
        <v>0</v>
      </c>
      <c r="BU94" s="185"/>
      <c r="BV94" s="2"/>
      <c r="BW94" s="21"/>
      <c r="BX94" s="20"/>
      <c r="BY94" s="20"/>
      <c r="BZ94" s="19"/>
      <c r="CA94" s="2"/>
      <c r="CB94" s="458"/>
      <c r="CC94" s="91"/>
      <c r="CD94" s="524" t="s">
        <v>286</v>
      </c>
      <c r="CE94" s="525" t="s">
        <v>496</v>
      </c>
      <c r="CF94" s="1818"/>
      <c r="CG94" s="1819"/>
      <c r="CH94" s="93"/>
      <c r="CJ94" s="485">
        <v>3.472222222222222E-3</v>
      </c>
      <c r="CK94" s="486" t="s">
        <v>444</v>
      </c>
      <c r="CL94" s="83"/>
      <c r="CM94" s="487" t="s">
        <v>445</v>
      </c>
      <c r="CN94" s="488">
        <v>1.0416666666666666E-2</v>
      </c>
      <c r="CO94" s="487"/>
      <c r="CP94" s="353"/>
      <c r="CQ94" s="8" t="s">
        <v>1</v>
      </c>
      <c r="CR94" s="6">
        <v>1</v>
      </c>
    </row>
    <row r="95" spans="1:96" s="1" customFormat="1" ht="15" customHeight="1" thickTop="1" thickBot="1">
      <c r="A95"/>
      <c r="B95" s="104" t="s">
        <v>11</v>
      </c>
      <c r="C95" s="1232" t="str">
        <f>C98</f>
        <v xml:space="preserve">C patisserie flan garniture Clafoutis aux cerises_2023-09-20.xlsx 10 personnes </v>
      </c>
      <c r="D95" s="1232">
        <f>D98</f>
        <v>10</v>
      </c>
      <c r="E95" s="1232" t="str">
        <f>E98</f>
        <v>personnes</v>
      </c>
      <c r="F95" s="195">
        <v>10</v>
      </c>
      <c r="G95" s="194" t="s">
        <v>1537</v>
      </c>
      <c r="H95" s="193" t="s">
        <v>193</v>
      </c>
      <c r="I95" s="193"/>
      <c r="J95" s="197"/>
      <c r="K95" s="2139"/>
      <c r="L95" s="2140"/>
      <c r="M95"/>
      <c r="N95"/>
      <c r="O95"/>
      <c r="AF95"/>
      <c r="AG95"/>
      <c r="AH95"/>
      <c r="AI95"/>
      <c r="AJ95"/>
      <c r="AK95"/>
      <c r="AL95"/>
      <c r="AM95"/>
      <c r="AN95"/>
      <c r="AO95"/>
      <c r="AP95"/>
      <c r="AQ95"/>
      <c r="AR95"/>
      <c r="AS95"/>
      <c r="AT95"/>
      <c r="AV95"/>
      <c r="AW95" s="1327" t="str">
        <f>IF(AND(AZ95&lt;&gt;"", LEN(TRIM(AZ95))&gt;0), MAX(AW20:AW94)+1, "")</f>
        <v/>
      </c>
      <c r="AX95" s="1327" t="str" cm="1">
        <f t="array" ref="AX95">IFERROR(INDEX(AZ21:AZ290, MATCH(ROW()-MIN(ROW(AZ21:AZ290))+1, AW21:AW290, 0)), "")</f>
        <v/>
      </c>
      <c r="AY95" s="1336" t="str">
        <f>IFERROR(SUBSTITUTE(SUBSTITUTE(SUBSTITUTE(SUBSTITUTE(SUBSTITUTE(SUBSTITUTE(AY94,",",";"),".",";"),";",";"),"-",";"),":",";"),"?",";"),AY94)</f>
        <v>8; Ajoutez les champignons dans la cocotte environ 30 minutes avant la fin de la cuisson;</v>
      </c>
      <c r="AZ95" s="1329" t="str">
        <f>IFERROR(IF(LEN(AY98)&gt;LEN(AZ93)+LEN(AZ94),LEFT(RIGHT(AY98,LEN(AY98)-LEN(AZ93)-LEN(AZ94)),FIND("¤",SUBSTITUTE(LEFT(RIGHT(AY98,LEN(AY98)-LEN(AZ93)-LEN(AZ94)),AZ19+1)," ","¤",LEN(LEFT(RIGHT(AY98,LEN(AY98)-LEN(AZ93)-LEN(AZ94)),AZ19+1))-LEN(SUBSTITUTE(LEFT(RIGHT(AY98,LEN(AY98)-LEN(AZ93)-LEN(AZ94)),AZ19+1)," ",""))))),""),"")</f>
        <v/>
      </c>
      <c r="BA95" s="1279" t="s">
        <v>1</v>
      </c>
      <c r="BB95" s="1354"/>
      <c r="BD95" s="1" t="str">
        <f t="shared" si="38"/>
        <v/>
      </c>
      <c r="BE95" s="1332" t="str">
        <f>IF(LEN(SUBSTITUTE(AX95, BE17, "")) &lt; LEN(AX95), SUBSTITUTE(AX95, BE17, ""), AX95)</f>
        <v/>
      </c>
      <c r="BF95" s="1332" t="str">
        <f>IF(LEN(SUBSTITUTE(BE95, BF17, "")) &lt; LEN(BE95), SUBSTITUTE(BE95, BF17, ""), BE95)</f>
        <v/>
      </c>
      <c r="BG95" s="1332" t="str">
        <f>IF(LEN(SUBSTITUTE(BF95, BG17, "")) &lt; LEN(BF95), SUBSTITUTE(BF95, BG17, ""), BF95)</f>
        <v/>
      </c>
      <c r="BH95" s="1332" t="str">
        <f>IF(LEN(SUBSTITUTE(BG95, BH17, "")) &lt; LEN(BG95), SUBSTITUTE(BG95, BH17, ""), BG95)</f>
        <v/>
      </c>
      <c r="BI95" s="1332" t="s">
        <v>1</v>
      </c>
      <c r="BJ95" s="1333"/>
      <c r="BK95" s="1334"/>
      <c r="BL95" s="52"/>
      <c r="BM95" s="51"/>
      <c r="BN95" s="1335" t="str">
        <f t="shared" ref="BN95:BN158" si="40">IF(BK95&lt;&gt;"", TRIM(SUBSTITUTE(SUBSTITUTE(BH95, TRIM(BJ95), ""), TRIM(BK95), "")), TRIM(SUBSTITUTE(BH95, TRIM(BJ95), "")))</f>
        <v/>
      </c>
      <c r="BO95" s="50" t="str">
        <f t="shared" ref="BO95:BO158" si="41">SUBSTITUTE(BN95,BL95,BM95)</f>
        <v/>
      </c>
      <c r="BP95" s="49" t="str">
        <f t="shared" ref="BP95:BP158" si="42">TRIM(SUBSTITUTE(BO95,BL95,BM95))</f>
        <v/>
      </c>
      <c r="BQ95" s="47">
        <f>IF(ISBLANK(#REF!),"",LEN(BD95)-LEN(SUBSTITUTE(BD95," ",""))+1)</f>
        <v>1</v>
      </c>
      <c r="BR95" s="48">
        <f t="shared" ref="BR95:BR158" si="43">BT95-BS95</f>
        <v>0</v>
      </c>
      <c r="BS95" s="47">
        <f t="shared" ref="BS95:BS158" si="44">LEN(TRIM(BD95)) - LEN(SUBSTITUTE(TRIM(BD95), " ", ""))</f>
        <v>0</v>
      </c>
      <c r="BT95" s="47">
        <f t="shared" ref="BT95:BT158" si="45">LEN(BD95)</f>
        <v>0</v>
      </c>
      <c r="BU95" s="185"/>
      <c r="BV95" s="2"/>
      <c r="BW95" s="145" t="s">
        <v>21</v>
      </c>
      <c r="BX95" s="144" t="s">
        <v>18</v>
      </c>
      <c r="BY95" s="143" t="s">
        <v>17</v>
      </c>
      <c r="BZ95" s="19"/>
      <c r="CA95" s="2"/>
      <c r="CB95" s="458"/>
      <c r="CC95" s="91"/>
      <c r="CD95" s="524" t="s">
        <v>284</v>
      </c>
      <c r="CE95" s="525" t="s">
        <v>498</v>
      </c>
      <c r="CF95" s="1818"/>
      <c r="CG95" s="1819"/>
      <c r="CH95" s="93"/>
      <c r="CJ95" s="489" t="s">
        <v>58</v>
      </c>
      <c r="CK95" s="490">
        <v>2.0833333333333332E-2</v>
      </c>
      <c r="CL95" s="227"/>
      <c r="CM95" s="491" t="s">
        <v>446</v>
      </c>
      <c r="CN95" s="492">
        <f>CJ94+CN94+CK95</f>
        <v>3.4722222222222224E-2</v>
      </c>
      <c r="CO95" s="227"/>
      <c r="CP95" s="358"/>
      <c r="CQ95" s="8" t="s">
        <v>1</v>
      </c>
      <c r="CR95" s="6">
        <v>1</v>
      </c>
    </row>
    <row r="96" spans="1:96" s="1" customFormat="1" ht="15" customHeight="1" thickTop="1">
      <c r="A96"/>
      <c r="B96" s="104" t="s">
        <v>11</v>
      </c>
      <c r="C96" s="1232" t="str">
        <f>C98</f>
        <v xml:space="preserve">C patisserie flan garniture Clafoutis aux cerises_2023-09-20.xlsx 10 personnes </v>
      </c>
      <c r="D96" s="1232">
        <f>D98</f>
        <v>10</v>
      </c>
      <c r="E96" s="1232" t="str">
        <f>E98</f>
        <v>personnes</v>
      </c>
      <c r="F96" s="2307" t="str">
        <f>F97 &amp; " " &amp; F98 &amp; " " &amp; H98 &amp; " " &amp; J98 &amp; " " &amp; L98 &amp; " " &amp; F95 &amp; " " &amp; G95 &amp; " "</f>
        <v xml:space="preserve">C patisserie flan garniture Clafoutis aux cerises_2023-09-20.xlsx 10 personnes </v>
      </c>
      <c r="G96" s="2308"/>
      <c r="H96" s="2308"/>
      <c r="I96" s="2308"/>
      <c r="J96" s="2308"/>
      <c r="K96" s="2309"/>
      <c r="L96" s="2310" t="s">
        <v>187</v>
      </c>
      <c r="M96"/>
      <c r="N96"/>
      <c r="O96"/>
      <c r="AF96"/>
      <c r="AG96"/>
      <c r="AH96"/>
      <c r="AI96"/>
      <c r="AJ96"/>
      <c r="AK96"/>
      <c r="AL96"/>
      <c r="AM96"/>
      <c r="AN96"/>
      <c r="AO96"/>
      <c r="AP96"/>
      <c r="AQ96"/>
      <c r="AR96"/>
      <c r="AS96"/>
      <c r="AT96"/>
      <c r="AV96"/>
      <c r="AW96" s="1327" t="str">
        <f>IF(AND(AZ96&lt;&gt;"", LEN(TRIM(AZ96))&gt;0), MAX(AW20:AW95)+1, "")</f>
        <v/>
      </c>
      <c r="AX96" s="1327" t="str" cm="1">
        <f t="array" ref="AX96">IFERROR(INDEX(AZ21:AZ290, MATCH(ROW()-MIN(ROW(AZ21:AZ290))+1, AW21:AW290, 0)), "")</f>
        <v/>
      </c>
      <c r="AY96" s="1336" t="str">
        <f>IFERROR(SUBSTITUTE(AY95,"."," "),AY95)</f>
        <v>8; Ajoutez les champignons dans la cocotte environ 30 minutes avant la fin de la cuisson;</v>
      </c>
      <c r="AZ96" s="1329" t="str">
        <f>IFERROR(LEFT(RIGHT(AY98,LEN(AY98)-LEN(AZ93)-LEN(AZ94)-LEN(AZ95)),FIND("¤",SUBSTITUTE(LEFT(RIGHT(AY98,LEN(AY98)-LEN(AZ93)-LEN(AZ94)-LEN(AZ95)),AZ19+1)," ","¤",LEN(LEFT(RIGHT(AY98,LEN(AY98)-LEN(AZ93)-LEN(AZ94)-LEN(AZ95)),AZ19+1))-LEN(SUBSTITUTE(LEFT(RIGHT(AY98,LEN(AY98)-LEN(AZ93)-LEN(AZ94)-LEN(AZ95)),AZ19+1)," ",""))))),"")</f>
        <v/>
      </c>
      <c r="BA96" s="1279" t="s">
        <v>1</v>
      </c>
      <c r="BB96" s="1354"/>
      <c r="BC96"/>
      <c r="BD96" s="1" t="str">
        <f t="shared" si="38"/>
        <v/>
      </c>
      <c r="BE96" s="1332" t="str">
        <f>IF(LEN(SUBSTITUTE(AX96, BE17, "")) &lt; LEN(AX96), SUBSTITUTE(AX96, BE17, ""), AX96)</f>
        <v/>
      </c>
      <c r="BF96" s="1332" t="str">
        <f>IF(LEN(SUBSTITUTE(BE96, BF17, "")) &lt; LEN(BE96), SUBSTITUTE(BE96, BF17, ""), BE96)</f>
        <v/>
      </c>
      <c r="BG96" s="1332" t="str">
        <f>IF(LEN(SUBSTITUTE(BF96, BG17, "")) &lt; LEN(BF96), SUBSTITUTE(BF96, BG17, ""), BF96)</f>
        <v/>
      </c>
      <c r="BH96" s="1332" t="str">
        <f>IF(LEN(SUBSTITUTE(BG96, BH17, "")) &lt; LEN(BG96), SUBSTITUTE(BG96, BH17, ""), BG96)</f>
        <v/>
      </c>
      <c r="BI96" s="1332" t="s">
        <v>1</v>
      </c>
      <c r="BJ96" s="1333"/>
      <c r="BK96" s="1334"/>
      <c r="BL96" s="52"/>
      <c r="BM96" s="51"/>
      <c r="BN96" s="1335" t="str">
        <f t="shared" si="40"/>
        <v/>
      </c>
      <c r="BO96" s="50" t="str">
        <f t="shared" si="41"/>
        <v/>
      </c>
      <c r="BP96" s="49" t="str">
        <f t="shared" si="42"/>
        <v/>
      </c>
      <c r="BQ96" s="47">
        <f>IF(ISBLANK(#REF!),"",LEN(BD96)-LEN(SUBSTITUTE(BD96," ",""))+1)</f>
        <v>1</v>
      </c>
      <c r="BR96" s="48">
        <f t="shared" si="43"/>
        <v>0</v>
      </c>
      <c r="BS96" s="47">
        <f t="shared" si="44"/>
        <v>0</v>
      </c>
      <c r="BT96" s="47">
        <f t="shared" si="45"/>
        <v>0</v>
      </c>
      <c r="BU96" s="185"/>
      <c r="BV96" s="2"/>
      <c r="BW96" s="142"/>
      <c r="BX96" s="135"/>
      <c r="BY96" s="1808" t="s">
        <v>117</v>
      </c>
      <c r="BZ96" s="19"/>
      <c r="CA96" s="2"/>
      <c r="CB96" s="458"/>
      <c r="CC96" s="91"/>
      <c r="CD96" s="524" t="s">
        <v>282</v>
      </c>
      <c r="CE96" s="525" t="s">
        <v>499</v>
      </c>
      <c r="CF96" s="1818"/>
      <c r="CG96" s="1819"/>
      <c r="CH96" s="93"/>
      <c r="CJ96" s="458"/>
      <c r="CK96" s="91"/>
      <c r="CL96" s="91"/>
      <c r="CM96" s="91"/>
      <c r="CN96" s="91"/>
      <c r="CO96" s="91"/>
      <c r="CP96" s="185"/>
      <c r="CQ96" s="8" t="s">
        <v>1</v>
      </c>
      <c r="CR96" s="6">
        <v>1</v>
      </c>
    </row>
    <row r="97" spans="1:96" s="1" customFormat="1" ht="23.25">
      <c r="A97"/>
      <c r="B97" s="104" t="s">
        <v>11</v>
      </c>
      <c r="C97" s="1232" t="str">
        <f>C98</f>
        <v xml:space="preserve">C patisserie flan garniture Clafoutis aux cerises_2023-09-20.xlsx 10 personnes </v>
      </c>
      <c r="D97" s="1232">
        <f>D98</f>
        <v>10</v>
      </c>
      <c r="E97" s="1232" t="str">
        <f>E98</f>
        <v>personnes</v>
      </c>
      <c r="F97" s="2311" t="str">
        <f>LEFT(L98,1)</f>
        <v>C</v>
      </c>
      <c r="G97" s="2312" t="s">
        <v>185</v>
      </c>
      <c r="H97" s="2312" t="s">
        <v>184</v>
      </c>
      <c r="I97" s="2312"/>
      <c r="J97" s="2312" t="s">
        <v>183</v>
      </c>
      <c r="K97" s="2312"/>
      <c r="L97" s="2313" t="s">
        <v>182</v>
      </c>
      <c r="M97"/>
      <c r="N97"/>
      <c r="O97"/>
      <c r="AV97"/>
      <c r="AW97" s="1327" t="str">
        <f>IF(AND(AZ97&lt;&gt;"", LEN(TRIM(AZ97))&gt;0), MAX(AW20:AW96)+1, "")</f>
        <v/>
      </c>
      <c r="AX97" s="1327" t="str" cm="1">
        <f t="array" ref="AX97">IFERROR(INDEX(AZ21:AZ290, MATCH(ROW()-MIN(ROW(AZ21:AZ290))+1, AW21:AW290, 0)), "")</f>
        <v/>
      </c>
      <c r="AY97" s="1337" t="str">
        <f>SUBSTITUTE(SUBSTITUTE(AY96,";"," "),","," ")</f>
        <v xml:space="preserve">8  Ajoutez les champignons dans la cocotte environ 30 minutes avant la fin de la cuisson </v>
      </c>
      <c r="AZ97" s="1329" t="str">
        <f>IFERROR(LEFT(RIGHT(AY98,LEN(AY98)-LEN(AZ93)-LEN(AZ94)-LEN(AZ95)-LEN(AZ96)),FIND("¤",SUBSTITUTE(LEFT(RIGHT(AY98,LEN(AY98)-LEN(AZ93)-LEN(AZ94)-LEN(AZ95)-LEN(AZ96)),AZ19+1)," ","¤",LEN(LEFT(RIGHT(AY98,LEN(AY98)-LEN(AZ93)-LEN(AZ94)-LEN(AZ95)-LEN(AZ96)),AZ19+1))-LEN(SUBSTITUTE(LEFT(RIGHT(AY98,LEN(AY98)-LEN(AZ93)-LEN(AZ94)-LEN(AZ95)-LEN(AZ96)),AZ19+1)," ",""))))),"")</f>
        <v/>
      </c>
      <c r="BA97" s="1279" t="s">
        <v>1</v>
      </c>
      <c r="BB97" s="1354"/>
      <c r="BC97"/>
      <c r="BD97" s="1" t="str">
        <f t="shared" si="38"/>
        <v/>
      </c>
      <c r="BE97" s="1332" t="str">
        <f>IF(LEN(SUBSTITUTE(AX97, BE17, "")) &lt; LEN(AX97), SUBSTITUTE(AX97, BE17, ""), AX97)</f>
        <v/>
      </c>
      <c r="BF97" s="1332" t="str">
        <f>IF(LEN(SUBSTITUTE(BE97, BF17, "")) &lt; LEN(BE97), SUBSTITUTE(BE97, BF17, ""), BE97)</f>
        <v/>
      </c>
      <c r="BG97" s="1332" t="str">
        <f>IF(LEN(SUBSTITUTE(BF97, BG17, "")) &lt; LEN(BF97), SUBSTITUTE(BF97, BG17, ""), BF97)</f>
        <v/>
      </c>
      <c r="BH97" s="1332" t="str">
        <f>IF(LEN(SUBSTITUTE(BG97, BH17, "")) &lt; LEN(BG97), SUBSTITUTE(BG97, BH17, ""), BG97)</f>
        <v/>
      </c>
      <c r="BI97" s="1332" t="s">
        <v>1</v>
      </c>
      <c r="BJ97" s="1333"/>
      <c r="BK97" s="1334"/>
      <c r="BL97" s="52"/>
      <c r="BM97" s="51"/>
      <c r="BN97" s="1335" t="str">
        <f t="shared" si="40"/>
        <v/>
      </c>
      <c r="BO97" s="50" t="str">
        <f t="shared" si="41"/>
        <v/>
      </c>
      <c r="BP97" s="49" t="str">
        <f t="shared" si="42"/>
        <v/>
      </c>
      <c r="BQ97" s="47">
        <f>IF(ISBLANK(#REF!),"",LEN(BD97)-LEN(SUBSTITUTE(BD97," ",""))+1)</f>
        <v>1</v>
      </c>
      <c r="BR97" s="48">
        <f t="shared" si="43"/>
        <v>0</v>
      </c>
      <c r="BS97" s="47">
        <f t="shared" si="44"/>
        <v>0</v>
      </c>
      <c r="BT97" s="47">
        <f t="shared" si="45"/>
        <v>0</v>
      </c>
      <c r="BU97" s="185"/>
      <c r="BV97" s="2"/>
      <c r="BW97" s="141" t="s">
        <v>116</v>
      </c>
      <c r="BX97" s="140" t="s">
        <v>115</v>
      </c>
      <c r="BY97" s="1809"/>
      <c r="BZ97" s="19"/>
      <c r="CA97" s="2"/>
      <c r="CB97" s="458"/>
      <c r="CC97" s="91"/>
      <c r="CD97" s="524" t="s">
        <v>277</v>
      </c>
      <c r="CE97" s="525" t="s">
        <v>276</v>
      </c>
      <c r="CF97" s="1818"/>
      <c r="CG97" s="1819"/>
      <c r="CH97" s="93"/>
      <c r="CJ97" s="484"/>
      <c r="CK97" s="77" t="s">
        <v>52</v>
      </c>
      <c r="CL97" s="493" t="s">
        <v>48</v>
      </c>
      <c r="CM97" s="494"/>
      <c r="CN97" s="77"/>
      <c r="CO97" s="77" t="s">
        <v>49</v>
      </c>
      <c r="CP97" s="76" t="s">
        <v>48</v>
      </c>
      <c r="CQ97" s="8" t="s">
        <v>1</v>
      </c>
      <c r="CR97" s="6">
        <v>1</v>
      </c>
    </row>
    <row r="98" spans="1:96" s="1" customFormat="1" ht="15.75" customHeight="1">
      <c r="A98"/>
      <c r="B98" s="104" t="s">
        <v>11</v>
      </c>
      <c r="C98" s="1247" t="str">
        <f>F96</f>
        <v xml:space="preserve">C patisserie flan garniture Clafoutis aux cerises_2023-09-20.xlsx 10 personnes </v>
      </c>
      <c r="D98" s="1247">
        <f>F95</f>
        <v>10</v>
      </c>
      <c r="E98" s="1247" t="str">
        <f>G95</f>
        <v>personnes</v>
      </c>
      <c r="F98" s="1428" t="s">
        <v>1541</v>
      </c>
      <c r="G98" s="1429"/>
      <c r="H98" s="1803" t="s">
        <v>1542</v>
      </c>
      <c r="I98" s="1803"/>
      <c r="J98" s="1803" t="s">
        <v>176</v>
      </c>
      <c r="K98" s="1803"/>
      <c r="L98" s="1445" t="s">
        <v>1543</v>
      </c>
      <c r="M98"/>
      <c r="N98"/>
      <c r="O98"/>
      <c r="AV98"/>
      <c r="AW98" s="1327" t="str">
        <f>IF(AND(AZ98&lt;&gt;"", LEN(TRIM(AZ98))&gt;0), MAX(AW20:AW97)+1, "")</f>
        <v/>
      </c>
      <c r="AX98" s="1327" t="str" cm="1">
        <f t="array" ref="AX98">IFERROR(INDEX(AZ21:AZ290, MATCH(ROW()-MIN(ROW(AZ21:AZ290))+1, AW21:AW290, 0)), "")</f>
        <v/>
      </c>
      <c r="AY98" s="1338" t="str">
        <f>IFERROR(SUBSTITUTE(SUBSTITUTE(SUBSTITUTE(AY97,"  "," "),"  "," "),"  "," "),AY97)</f>
        <v xml:space="preserve">8 Ajoutez les champignons dans la cocotte environ 30 minutes avant la fin de la cuisson </v>
      </c>
      <c r="AZ98" s="1329" t="str">
        <f>IF(LEN(AY98) &gt; LEN(AZ93) + LEN(AZ94) + LEN(AZ95)+ LEN(AZ96) + LEN(AZ97), RIGHT(AY98, LEN(AY98) - LEN(AZ93) - LEN(AZ94) - LEN(AZ95) - LEN(AZ96) - LEN(AZ97)), "")</f>
        <v/>
      </c>
      <c r="BA98" s="1279" t="s">
        <v>1</v>
      </c>
      <c r="BB98" s="1354"/>
      <c r="BC98"/>
      <c r="BD98" s="1" t="str">
        <f t="shared" si="38"/>
        <v/>
      </c>
      <c r="BE98" s="1332" t="str">
        <f>IF(LEN(SUBSTITUTE(AX98, BE17, "")) &lt; LEN(AX98), SUBSTITUTE(AX98, BE17, ""), AX98)</f>
        <v/>
      </c>
      <c r="BF98" s="1332" t="str">
        <f>IF(LEN(SUBSTITUTE(BE98, BF17, "")) &lt; LEN(BE98), SUBSTITUTE(BE98, BF17, ""), BE98)</f>
        <v/>
      </c>
      <c r="BG98" s="1332" t="str">
        <f>IF(LEN(SUBSTITUTE(BF98, BG17, "")) &lt; LEN(BF98), SUBSTITUTE(BF98, BG17, ""), BF98)</f>
        <v/>
      </c>
      <c r="BH98" s="1332" t="str">
        <f>IF(LEN(SUBSTITUTE(BG98, BH17, "")) &lt; LEN(BG98), SUBSTITUTE(BG98, BH17, ""), BG98)</f>
        <v/>
      </c>
      <c r="BI98" s="1332" t="s">
        <v>1</v>
      </c>
      <c r="BJ98" s="1333"/>
      <c r="BK98" s="1334"/>
      <c r="BL98" s="52"/>
      <c r="BM98" s="51"/>
      <c r="BN98" s="1335" t="str">
        <f t="shared" si="40"/>
        <v/>
      </c>
      <c r="BO98" s="50" t="str">
        <f t="shared" si="41"/>
        <v/>
      </c>
      <c r="BP98" s="49" t="str">
        <f t="shared" si="42"/>
        <v/>
      </c>
      <c r="BQ98" s="47">
        <f>IF(ISBLANK(#REF!),"",LEN(BD98)-LEN(SUBSTITUTE(BD98," ",""))+1)</f>
        <v>1</v>
      </c>
      <c r="BR98" s="48">
        <f t="shared" si="43"/>
        <v>0</v>
      </c>
      <c r="BS98" s="47">
        <f t="shared" si="44"/>
        <v>0</v>
      </c>
      <c r="BT98" s="47">
        <f t="shared" si="45"/>
        <v>0</v>
      </c>
      <c r="BU98" s="185"/>
      <c r="BV98" s="2"/>
      <c r="BW98" s="139">
        <v>20</v>
      </c>
      <c r="BX98" s="138">
        <v>0.75</v>
      </c>
      <c r="BY98" s="137" t="s">
        <v>112</v>
      </c>
      <c r="BZ98" s="19"/>
      <c r="CA98" s="2"/>
      <c r="CB98" s="458"/>
      <c r="CC98" s="91"/>
      <c r="CD98" s="524" t="s">
        <v>500</v>
      </c>
      <c r="CE98" s="525" t="s">
        <v>281</v>
      </c>
      <c r="CF98" s="1818"/>
      <c r="CG98" s="1819"/>
      <c r="CH98" s="93"/>
      <c r="CJ98" s="458"/>
      <c r="CK98" s="91"/>
      <c r="CL98" s="91"/>
      <c r="CM98" s="91"/>
      <c r="CN98" s="91"/>
      <c r="CO98" s="91"/>
      <c r="CP98" s="185"/>
      <c r="CQ98" s="8" t="s">
        <v>1</v>
      </c>
      <c r="CR98" s="6">
        <v>1</v>
      </c>
    </row>
    <row r="99" spans="1:96" s="1" customFormat="1" ht="15.75" customHeight="1" thickBot="1">
      <c r="A99"/>
      <c r="B99" s="104" t="s">
        <v>11</v>
      </c>
      <c r="C99" s="1232" t="str">
        <f>C98</f>
        <v xml:space="preserve">C patisserie flan garniture Clafoutis aux cerises_2023-09-20.xlsx 10 personnes </v>
      </c>
      <c r="D99" s="1232">
        <f>D98</f>
        <v>10</v>
      </c>
      <c r="E99" s="1232" t="str">
        <f>E98</f>
        <v>personnes</v>
      </c>
      <c r="F99" s="1432" t="s">
        <v>1657</v>
      </c>
      <c r="G99" s="1433"/>
      <c r="H99" s="1433"/>
      <c r="I99" s="1433"/>
      <c r="J99" s="1433"/>
      <c r="K99" s="1433"/>
      <c r="L99" s="1699"/>
      <c r="M99"/>
      <c r="N99"/>
      <c r="O99"/>
      <c r="AV99"/>
      <c r="AW99" s="1327">
        <f>IF(AND(AZ99&lt;&gt;"", LEN(TRIM(AZ99))&gt;0), MAX(AW20:AW98)+1, "")</f>
        <v>26</v>
      </c>
      <c r="AX99" s="1327" t="str" cm="1">
        <f t="array" ref="AX99">IFERROR(INDEX(AZ21:AZ290, MATCH(ROW()-MIN(ROW(AZ21:AZ290))+1, AW21:AW290, 0)), "")</f>
        <v/>
      </c>
      <c r="AY99" s="1328" t="str">
        <f>(SUBSTITUTE(SUBSTITUTE(BB34,CHAR(13)&amp;CHAR(10)," "),CHAR(10)," "))</f>
        <v>9. Servez le bœuf bourguignon bien chaud accompagné de pommes de terre, de pâtes ou de riz.</v>
      </c>
      <c r="AZ99" s="1339" t="str">
        <f>IF(LEN(AY104)&lt;AZ19,AY99,LEFT(AY104,FIND("¤",SUBSTITUTE(LEFT(AY104,AZ19+1)," ","¤",LEN(LEFT(AY104,AZ19+1))-LEN(SUBSTITUTE(LEFT(AY104,AZ19+1)," ",""))))))</f>
        <v xml:space="preserve">9 Servez le bœuf bourguignon bien chaud accompagné de pommes de </v>
      </c>
      <c r="BA99" s="1279" t="s">
        <v>1</v>
      </c>
      <c r="BB99" s="1354"/>
      <c r="BC99"/>
      <c r="BD99" s="1" t="str">
        <f t="shared" si="38"/>
        <v/>
      </c>
      <c r="BE99" s="1332" t="str">
        <f>IF(LEN(SUBSTITUTE(AX99, BE17, "")) &lt; LEN(AX99), SUBSTITUTE(AX99, BE17, ""), AX99)</f>
        <v/>
      </c>
      <c r="BF99" s="1332" t="str">
        <f>IF(LEN(SUBSTITUTE(BE99, BF17, "")) &lt; LEN(BE99), SUBSTITUTE(BE99, BF17, ""), BE99)</f>
        <v/>
      </c>
      <c r="BG99" s="1332" t="str">
        <f>IF(LEN(SUBSTITUTE(BF99, BG17, "")) &lt; LEN(BF99), SUBSTITUTE(BF99, BG17, ""), BF99)</f>
        <v/>
      </c>
      <c r="BH99" s="1332" t="str">
        <f>IF(LEN(SUBSTITUTE(BG99, BH17, "")) &lt; LEN(BG99), SUBSTITUTE(BG99, BH17, ""), BG99)</f>
        <v/>
      </c>
      <c r="BI99" s="1332" t="s">
        <v>1</v>
      </c>
      <c r="BJ99" s="1333"/>
      <c r="BK99" s="1334"/>
      <c r="BL99" s="52"/>
      <c r="BM99" s="51"/>
      <c r="BN99" s="1335" t="str">
        <f t="shared" si="40"/>
        <v/>
      </c>
      <c r="BO99" s="50" t="str">
        <f t="shared" si="41"/>
        <v/>
      </c>
      <c r="BP99" s="49" t="str">
        <f t="shared" si="42"/>
        <v/>
      </c>
      <c r="BQ99" s="47">
        <f>IF(ISBLANK(#REF!),"",LEN(BD99)-LEN(SUBSTITUTE(BD99," ",""))+1)</f>
        <v>1</v>
      </c>
      <c r="BR99" s="48">
        <f t="shared" si="43"/>
        <v>0</v>
      </c>
      <c r="BS99" s="47">
        <f t="shared" si="44"/>
        <v>0</v>
      </c>
      <c r="BT99" s="47">
        <f t="shared" si="45"/>
        <v>0</v>
      </c>
      <c r="BU99" s="185"/>
      <c r="BV99" s="2"/>
      <c r="BW99" s="46" t="s">
        <v>111</v>
      </c>
      <c r="BX99" s="45"/>
      <c r="BY99" s="45"/>
      <c r="BZ99" s="19"/>
      <c r="CA99" s="2"/>
      <c r="CB99" s="484"/>
      <c r="CC99" s="91"/>
      <c r="CD99" s="527" t="s">
        <v>501</v>
      </c>
      <c r="CE99" s="528"/>
      <c r="CF99" s="1818"/>
      <c r="CG99" s="1819"/>
      <c r="CH99" s="93"/>
      <c r="CJ99" s="110"/>
      <c r="CK99" s="496" t="s">
        <v>448</v>
      </c>
      <c r="CL99" s="497"/>
      <c r="CM99" s="497"/>
      <c r="CN99" s="497"/>
      <c r="CO99" s="97"/>
      <c r="CP99" s="93"/>
      <c r="CQ99" s="8" t="s">
        <v>1</v>
      </c>
      <c r="CR99" s="6">
        <v>1</v>
      </c>
    </row>
    <row r="100" spans="1:96" s="1" customFormat="1" ht="16.5" thickTop="1">
      <c r="B100" s="104" t="s">
        <v>11</v>
      </c>
      <c r="C100" s="1232" t="str">
        <f>C98</f>
        <v xml:space="preserve">C patisserie flan garniture Clafoutis aux cerises_2023-09-20.xlsx 10 personnes </v>
      </c>
      <c r="D100" s="1232">
        <f>D98</f>
        <v>10</v>
      </c>
      <c r="E100" s="1232" t="str">
        <f>E98</f>
        <v>personnes</v>
      </c>
      <c r="F100" s="1700"/>
      <c r="G100" s="1433"/>
      <c r="H100" s="1433"/>
      <c r="I100" s="1433"/>
      <c r="J100" s="1433"/>
      <c r="K100" s="1433"/>
      <c r="L100" s="1701"/>
      <c r="N100"/>
      <c r="O100"/>
      <c r="AV100"/>
      <c r="AW100" s="1327">
        <f>IF(AND(AZ100&lt;&gt;"", LEN(TRIM(AZ100))&gt;0), MAX(AW20:AW99)+1, "")</f>
        <v>27</v>
      </c>
      <c r="AX100" s="1327" t="str" cm="1">
        <f t="array" ref="AX100">IFERROR(INDEX(AZ21:AZ290, MATCH(ROW()-MIN(ROW(AZ21:AZ290))+1, AW21:AW290, 0)), "")</f>
        <v/>
      </c>
      <c r="AY100" s="1340" t="str">
        <f>IFERROR(TRIM(SUBSTITUTE(SUBSTITUTE(SUBSTITUTE(SUBSTITUTE(SUBSTITUTE(AY99," .",".")," ;",";")," :",":"),",",","),",","")),AY99)</f>
        <v>9. Servez le bœuf bourguignon bien chaud accompagné de pommes de terre de pâtes ou de riz.</v>
      </c>
      <c r="AZ100" s="1339" t="str">
        <f>IFERROR(IF(LEN(AY104) &gt; LEN(AZ99), LEFT(RIGHT(AY104, LEN(AY104) - LEN(AZ99)), FIND("¤", SUBSTITUTE(LEFT(RIGHT(AY104, LEN(AY104) - LEN(AZ99)), AZ19+1), " ", "¤", LEN(LEFT(RIGHT(AY104, LEN(AY104) - LEN(AZ99)), AZ19+1)) - LEN(SUBSTITUTE(LEFT(RIGHT(AY104, LEN(AY104) - LEN(AZ99)), AZ19+1), " ", ""))))), ""), "")</f>
        <v xml:space="preserve">terre de pâtes ou de riz </v>
      </c>
      <c r="BA100" s="1279" t="s">
        <v>1</v>
      </c>
      <c r="BB100" s="1354"/>
      <c r="BC100"/>
      <c r="BD100" s="1" t="str">
        <f t="shared" si="38"/>
        <v/>
      </c>
      <c r="BE100" s="1332" t="str">
        <f>IF(LEN(SUBSTITUTE(AX100, BE17, "")) &lt; LEN(AX100), SUBSTITUTE(AX100, BE17, ""), AX100)</f>
        <v/>
      </c>
      <c r="BF100" s="1332" t="str">
        <f>IF(LEN(SUBSTITUTE(BE100, BF17, "")) &lt; LEN(BE100), SUBSTITUTE(BE100, BF17, ""), BE100)</f>
        <v/>
      </c>
      <c r="BG100" s="1332" t="str">
        <f>IF(LEN(SUBSTITUTE(BF100, BG17, "")) &lt; LEN(BF100), SUBSTITUTE(BF100, BG17, ""), BF100)</f>
        <v/>
      </c>
      <c r="BH100" s="1332" t="str">
        <f>IF(LEN(SUBSTITUTE(BG100, BH17, "")) &lt; LEN(BG100), SUBSTITUTE(BG100, BH17, ""), BG100)</f>
        <v/>
      </c>
      <c r="BI100" s="1332" t="s">
        <v>1</v>
      </c>
      <c r="BJ100" s="1333"/>
      <c r="BK100" s="1334"/>
      <c r="BL100" s="52"/>
      <c r="BM100" s="51"/>
      <c r="BN100" s="1335" t="str">
        <f t="shared" si="40"/>
        <v/>
      </c>
      <c r="BO100" s="50" t="str">
        <f t="shared" si="41"/>
        <v/>
      </c>
      <c r="BP100" s="49" t="str">
        <f t="shared" si="42"/>
        <v/>
      </c>
      <c r="BQ100" s="47">
        <f>IF(ISBLANK(#REF!),"",LEN(BD100)-LEN(SUBSTITUTE(BD100," ",""))+1)</f>
        <v>1</v>
      </c>
      <c r="BR100" s="48">
        <f t="shared" si="43"/>
        <v>0</v>
      </c>
      <c r="BS100" s="47">
        <f t="shared" si="44"/>
        <v>0</v>
      </c>
      <c r="BT100" s="47">
        <f t="shared" si="45"/>
        <v>0</v>
      </c>
      <c r="BU100" s="185"/>
      <c r="BV100" s="2"/>
      <c r="BW100" s="46" t="s">
        <v>110</v>
      </c>
      <c r="BX100" s="45"/>
      <c r="BY100" s="45"/>
      <c r="BZ100" s="19"/>
      <c r="CA100" s="2"/>
      <c r="CB100" s="1823" t="s">
        <v>323</v>
      </c>
      <c r="CC100" s="91"/>
      <c r="CD100" s="1347" t="s">
        <v>503</v>
      </c>
      <c r="CE100" s="1348"/>
      <c r="CF100" s="1818"/>
      <c r="CG100" s="1819"/>
      <c r="CH100" s="93"/>
      <c r="CJ100" s="110"/>
      <c r="CK100" s="1870" t="s">
        <v>56</v>
      </c>
      <c r="CL100" s="1871"/>
      <c r="CM100" s="1871"/>
      <c r="CN100" s="1871"/>
      <c r="CO100" s="1872"/>
      <c r="CP100" s="93"/>
      <c r="CQ100" s="8" t="s">
        <v>1</v>
      </c>
      <c r="CR100" s="6">
        <v>1</v>
      </c>
    </row>
    <row r="101" spans="1:96" s="1" customFormat="1" ht="16.5" customHeight="1" thickBot="1">
      <c r="B101" s="104" t="s">
        <v>11</v>
      </c>
      <c r="C101" s="1232" t="str">
        <f>C98</f>
        <v xml:space="preserve">C patisserie flan garniture Clafoutis aux cerises_2023-09-20.xlsx 10 personnes </v>
      </c>
      <c r="D101" s="1232">
        <f>D98</f>
        <v>10</v>
      </c>
      <c r="E101" s="1232" t="str">
        <f>E98</f>
        <v>personnes</v>
      </c>
      <c r="F101" s="1435" t="s">
        <v>327</v>
      </c>
      <c r="G101" s="1436" t="s">
        <v>326</v>
      </c>
      <c r="H101" s="1437"/>
      <c r="I101" s="2145" t="s">
        <v>325</v>
      </c>
      <c r="J101" s="2146" t="s">
        <v>301</v>
      </c>
      <c r="K101" s="2148" t="s">
        <v>261</v>
      </c>
      <c r="L101" s="1438" t="s">
        <v>324</v>
      </c>
      <c r="N101"/>
      <c r="O101"/>
      <c r="AV101"/>
      <c r="AW101" s="1327" t="str">
        <f>IF(AND(AZ101&lt;&gt;"", LEN(TRIM(AZ101))&gt;0), MAX(AW20:AW100)+1, "")</f>
        <v/>
      </c>
      <c r="AX101" s="1327" t="str" cm="1">
        <f t="array" ref="AX101">IFERROR(INDEX(AZ21:AZ290, MATCH(ROW()-MIN(ROW(AZ21:AZ290))+1, AW21:AW290, 0)), "")</f>
        <v/>
      </c>
      <c r="AY101" s="1340" t="str">
        <f>IFERROR(SUBSTITUTE(SUBSTITUTE(SUBSTITUTE(SUBSTITUTE(SUBSTITUTE(SUBSTITUTE(AY100,",",";"),".",";"),";",";"),"-",";"),":",";"),"?",";"),AY100)</f>
        <v>9; Servez le bœuf bourguignon bien chaud accompagné de pommes de terre de pâtes ou de riz;</v>
      </c>
      <c r="AZ101" s="1339" t="str">
        <f>IFERROR(IF(LEN(AY104)&gt;LEN(AZ99)+LEN(AZ100),LEFT(RIGHT(AY104,LEN(AY104)-LEN(AZ99)-LEN(AZ100)),FIND("¤",SUBSTITUTE(LEFT(RIGHT(AY104,LEN(AY104)-LEN(AZ99)-LEN(AZ100)),AZ19+1)," ","¤",LEN(LEFT(RIGHT(AY104,LEN(AY104)-LEN(AZ99)-LEN(AZ100)),AZ19+1))-LEN(SUBSTITUTE(LEFT(RIGHT(AY104,LEN(AY104)-LEN(AZ99)-LEN(AZ100)),AZ19+1)," ",""))))),""),"")</f>
        <v/>
      </c>
      <c r="BA101" s="1279" t="s">
        <v>1</v>
      </c>
      <c r="BB101" s="1354"/>
      <c r="BC101"/>
      <c r="BD101" s="1" t="str">
        <f t="shared" si="38"/>
        <v/>
      </c>
      <c r="BE101" s="1332" t="str">
        <f>IF(LEN(SUBSTITUTE(AX101, BE17, "")) &lt; LEN(AX101), SUBSTITUTE(AX101, BE17, ""), AX101)</f>
        <v/>
      </c>
      <c r="BF101" s="1332" t="str">
        <f>IF(LEN(SUBSTITUTE(BE101, BF17, "")) &lt; LEN(BE101), SUBSTITUTE(BE101, BF17, ""), BE101)</f>
        <v/>
      </c>
      <c r="BG101" s="1332" t="str">
        <f>IF(LEN(SUBSTITUTE(BF101, BG17, "")) &lt; LEN(BF101), SUBSTITUTE(BF101, BG17, ""), BF101)</f>
        <v/>
      </c>
      <c r="BH101" s="1332" t="str">
        <f>IF(LEN(SUBSTITUTE(BG101, BH17, "")) &lt; LEN(BG101), SUBSTITUTE(BG101, BH17, ""), BG101)</f>
        <v/>
      </c>
      <c r="BI101" s="1332" t="s">
        <v>1</v>
      </c>
      <c r="BJ101" s="1333"/>
      <c r="BK101" s="1334"/>
      <c r="BL101" s="52"/>
      <c r="BM101" s="51"/>
      <c r="BN101" s="1335" t="str">
        <f t="shared" si="40"/>
        <v/>
      </c>
      <c r="BO101" s="50" t="str">
        <f t="shared" si="41"/>
        <v/>
      </c>
      <c r="BP101" s="49" t="str">
        <f t="shared" si="42"/>
        <v/>
      </c>
      <c r="BQ101" s="47">
        <f>IF(ISBLANK(#REF!),"",LEN(BD101)-LEN(SUBSTITUTE(BD101," ",""))+1)</f>
        <v>1</v>
      </c>
      <c r="BR101" s="48">
        <f t="shared" si="43"/>
        <v>0</v>
      </c>
      <c r="BS101" s="47">
        <f t="shared" si="44"/>
        <v>0</v>
      </c>
      <c r="BT101" s="47">
        <f t="shared" si="45"/>
        <v>0</v>
      </c>
      <c r="BU101" s="185"/>
      <c r="BV101" s="2"/>
      <c r="BW101" s="136"/>
      <c r="BX101" s="26"/>
      <c r="BY101" s="26"/>
      <c r="BZ101" s="25"/>
      <c r="CA101" s="2"/>
      <c r="CB101" s="1824"/>
      <c r="CC101" s="91"/>
      <c r="CD101" s="91"/>
      <c r="CE101" s="91"/>
      <c r="CF101" s="91"/>
      <c r="CG101" s="91"/>
      <c r="CH101" s="93"/>
      <c r="CJ101" s="110"/>
      <c r="CK101" s="1873"/>
      <c r="CL101" s="1874"/>
      <c r="CM101" s="1874"/>
      <c r="CN101" s="1874"/>
      <c r="CO101" s="1875"/>
      <c r="CP101" s="93"/>
      <c r="CQ101" s="8" t="s">
        <v>1</v>
      </c>
      <c r="CR101" s="6">
        <v>1</v>
      </c>
    </row>
    <row r="102" spans="1:96" s="1" customFormat="1" ht="17.25" thickTop="1" thickBot="1">
      <c r="B102" s="104" t="s">
        <v>11</v>
      </c>
      <c r="C102" s="1232" t="str">
        <f>C98</f>
        <v xml:space="preserve">C patisserie flan garniture Clafoutis aux cerises_2023-09-20.xlsx 10 personnes </v>
      </c>
      <c r="D102" s="1232">
        <f>D98</f>
        <v>10</v>
      </c>
      <c r="E102" s="1232" t="str">
        <f>E98</f>
        <v>personnes</v>
      </c>
      <c r="F102" s="1439" t="s">
        <v>317</v>
      </c>
      <c r="G102" s="307" t="s">
        <v>316</v>
      </c>
      <c r="H102" s="168" t="s">
        <v>315</v>
      </c>
      <c r="I102" s="1904"/>
      <c r="J102" s="2147"/>
      <c r="K102" s="2149"/>
      <c r="L102" s="1440" t="s">
        <v>314</v>
      </c>
      <c r="AV102"/>
      <c r="AW102" s="1327" t="str">
        <f>IF(AND(AZ102&lt;&gt;"", LEN(TRIM(AZ102))&gt;0), MAX(AW20:AW101)+1, "")</f>
        <v/>
      </c>
      <c r="AX102" s="1327" t="str" cm="1">
        <f t="array" ref="AX102">IFERROR(INDEX(AZ21:AZ290, MATCH(ROW()-MIN(ROW(AZ21:AZ290))+1, AW21:AW290, 0)), "")</f>
        <v/>
      </c>
      <c r="AY102" s="1340" t="str">
        <f>IFERROR(SUBSTITUTE(AY101,"."," "),AY101)</f>
        <v>9; Servez le bœuf bourguignon bien chaud accompagné de pommes de terre de pâtes ou de riz;</v>
      </c>
      <c r="AZ102" s="1339" t="str">
        <f>IFERROR(LEFT(RIGHT(AY104,LEN(AY104)-LEN(AZ99)-LEN(AZ100)-LEN(AZ101)),FIND("¤",SUBSTITUTE(LEFT(RIGHT(AY104,LEN(AY104)-LEN(AZ99)-LEN(AZ100)-LEN(AZ101)),AZ19+1)," ","¤",LEN(LEFT(RIGHT(AY104,LEN(AY104)-LEN(AZ99)-LEN(AZ100)-LEN(AZ101)),AZ19+1))-LEN(SUBSTITUTE(LEFT(RIGHT(AY104,LEN(AY104)-LEN(AZ99)-LEN(AZ100)-LEN(AZ101)),AZ19+1)," ",""))))),"")</f>
        <v/>
      </c>
      <c r="BA102" s="1279" t="s">
        <v>1</v>
      </c>
      <c r="BB102" s="1354"/>
      <c r="BC102"/>
      <c r="BD102" s="1" t="str">
        <f t="shared" si="38"/>
        <v/>
      </c>
      <c r="BE102" s="1332" t="str">
        <f>IF(LEN(SUBSTITUTE(AX102, BE17, "")) &lt; LEN(AX102), SUBSTITUTE(AX102, BE17, ""), AX102)</f>
        <v/>
      </c>
      <c r="BF102" s="1332" t="str">
        <f>IF(LEN(SUBSTITUTE(BE102, BF17, "")) &lt; LEN(BE102), SUBSTITUTE(BE102, BF17, ""), BE102)</f>
        <v/>
      </c>
      <c r="BG102" s="1332" t="str">
        <f>IF(LEN(SUBSTITUTE(BF102, BG17, "")) &lt; LEN(BF102), SUBSTITUTE(BF102, BG17, ""), BF102)</f>
        <v/>
      </c>
      <c r="BH102" s="1332" t="str">
        <f>IF(LEN(SUBSTITUTE(BG102, BH17, "")) &lt; LEN(BG102), SUBSTITUTE(BG102, BH17, ""), BG102)</f>
        <v/>
      </c>
      <c r="BI102" s="1332" t="s">
        <v>1</v>
      </c>
      <c r="BJ102" s="1333"/>
      <c r="BK102" s="1334"/>
      <c r="BL102" s="52"/>
      <c r="BM102" s="51"/>
      <c r="BN102" s="1335" t="str">
        <f t="shared" si="40"/>
        <v/>
      </c>
      <c r="BO102" s="50" t="str">
        <f t="shared" si="41"/>
        <v/>
      </c>
      <c r="BP102" s="49" t="str">
        <f t="shared" si="42"/>
        <v/>
      </c>
      <c r="BQ102" s="47">
        <f>IF(ISBLANK(#REF!),"",LEN(BD102)-LEN(SUBSTITUTE(BD102," ",""))+1)</f>
        <v>1</v>
      </c>
      <c r="BR102" s="48">
        <f t="shared" si="43"/>
        <v>0</v>
      </c>
      <c r="BS102" s="47">
        <f t="shared" si="44"/>
        <v>0</v>
      </c>
      <c r="BT102" s="47">
        <f t="shared" si="45"/>
        <v>0</v>
      </c>
      <c r="BU102" s="185"/>
      <c r="BV102" s="2"/>
      <c r="BW102" s="1879" t="s">
        <v>107</v>
      </c>
      <c r="BX102" s="1880"/>
      <c r="BY102" s="1883" t="s">
        <v>106</v>
      </c>
      <c r="BZ102" s="1884"/>
      <c r="CA102" s="2"/>
      <c r="CB102" s="541" t="s">
        <v>504</v>
      </c>
      <c r="CC102" s="91"/>
      <c r="CD102" s="91"/>
      <c r="CE102" s="91"/>
      <c r="CF102" s="91"/>
      <c r="CG102" s="91"/>
      <c r="CH102" s="185"/>
      <c r="CJ102" s="110"/>
      <c r="CK102" s="1876"/>
      <c r="CL102" s="1877"/>
      <c r="CM102" s="1877"/>
      <c r="CN102" s="1877"/>
      <c r="CO102" s="1878"/>
      <c r="CP102" s="93"/>
      <c r="CQ102" s="8" t="s">
        <v>1</v>
      </c>
      <c r="CR102" s="6">
        <v>1</v>
      </c>
    </row>
    <row r="103" spans="1:96" s="1" customFormat="1" ht="19.5" thickTop="1">
      <c r="B103" s="104" t="s">
        <v>11</v>
      </c>
      <c r="C103" s="1232" t="str">
        <f>C98</f>
        <v xml:space="preserve">C patisserie flan garniture Clafoutis aux cerises_2023-09-20.xlsx 10 personnes </v>
      </c>
      <c r="D103" s="1232">
        <f>D98</f>
        <v>10</v>
      </c>
      <c r="E103" s="1232" t="str">
        <f>E98</f>
        <v>personnes</v>
      </c>
      <c r="F103" s="259"/>
      <c r="G103" s="254"/>
      <c r="H103" s="280" t="str">
        <f>IF(AND(F103&gt;0,I103&gt;0),"de","")</f>
        <v/>
      </c>
      <c r="I103" s="252"/>
      <c r="J103" s="270"/>
      <c r="K103" s="257">
        <v>1</v>
      </c>
      <c r="L103" s="1441"/>
      <c r="AV103"/>
      <c r="AW103" s="1327" t="str">
        <f>IF(AND(AZ103&lt;&gt;"", LEN(TRIM(AZ103))&gt;0), MAX(AW20:AW102)+1, "")</f>
        <v/>
      </c>
      <c r="AX103" s="1327" t="str" cm="1">
        <f t="array" ref="AX103">IFERROR(INDEX(AZ21:AZ290, MATCH(ROW()-MIN(ROW(AZ21:AZ290))+1, AW21:AW290, 0)), "")</f>
        <v/>
      </c>
      <c r="AY103" s="1343" t="str">
        <f>SUBSTITUTE(SUBSTITUTE(AY102,";"," "),","," ")</f>
        <v xml:space="preserve">9  Servez le bœuf bourguignon bien chaud accompagné de pommes de terre de pâtes ou de riz </v>
      </c>
      <c r="AZ103" s="1339" t="str">
        <f>IFERROR(LEFT(RIGHT(AY104,LEN(AY104)-LEN(AZ99)-LEN(AZ100)-LEN(AZ101)-LEN(AZ102)),FIND("¤",SUBSTITUTE(LEFT(RIGHT(AY104,LEN(AY104)-LEN(AZ99)-LEN(AZ100)-LEN(AZ101)-LEN(AZ102)),AZ19+1)," ","¤",LEN(LEFT(RIGHT(AY104,LEN(AY104)-LEN(AZ99)-LEN(AZ100)-LEN(AZ101)-LEN(AZ102)),AZ19+1))-LEN(SUBSTITUTE(LEFT(RIGHT(AY104,LEN(AY104)-LEN(AZ99)-LEN(AZ100)-LEN(AZ101)-LEN(AZ102)),AZ19+1)," ",""))))),"")</f>
        <v/>
      </c>
      <c r="BA103" s="1279" t="s">
        <v>1</v>
      </c>
      <c r="BB103" s="1354"/>
      <c r="BC103"/>
      <c r="BD103" s="1" t="str">
        <f t="shared" si="38"/>
        <v/>
      </c>
      <c r="BE103" s="1332" t="str">
        <f>IF(LEN(SUBSTITUTE(AX103, BE17, "")) &lt; LEN(AX103), SUBSTITUTE(AX103, BE17, ""), AX103)</f>
        <v/>
      </c>
      <c r="BF103" s="1332" t="str">
        <f>IF(LEN(SUBSTITUTE(BE103, BF17, "")) &lt; LEN(BE103), SUBSTITUTE(BE103, BF17, ""), BE103)</f>
        <v/>
      </c>
      <c r="BG103" s="1332" t="str">
        <f>IF(LEN(SUBSTITUTE(BF103, BG17, "")) &lt; LEN(BF103), SUBSTITUTE(BF103, BG17, ""), BF103)</f>
        <v/>
      </c>
      <c r="BH103" s="1332" t="str">
        <f>IF(LEN(SUBSTITUTE(BG103, BH17, "")) &lt; LEN(BG103), SUBSTITUTE(BG103, BH17, ""), BG103)</f>
        <v/>
      </c>
      <c r="BI103" s="1332" t="s">
        <v>1</v>
      </c>
      <c r="BJ103" s="1333"/>
      <c r="BK103" s="1334"/>
      <c r="BL103" s="52"/>
      <c r="BM103" s="51"/>
      <c r="BN103" s="1335" t="str">
        <f t="shared" si="40"/>
        <v/>
      </c>
      <c r="BO103" s="50" t="str">
        <f t="shared" si="41"/>
        <v/>
      </c>
      <c r="BP103" s="49" t="str">
        <f t="shared" si="42"/>
        <v/>
      </c>
      <c r="BQ103" s="47">
        <f>IF(ISBLANK(#REF!),"",LEN(BD103)-LEN(SUBSTITUTE(BD103," ",""))+1)</f>
        <v>1</v>
      </c>
      <c r="BR103" s="48">
        <f t="shared" si="43"/>
        <v>0</v>
      </c>
      <c r="BS103" s="47">
        <f t="shared" si="44"/>
        <v>0</v>
      </c>
      <c r="BT103" s="47">
        <f t="shared" si="45"/>
        <v>0</v>
      </c>
      <c r="BU103" s="185"/>
      <c r="BV103" s="2"/>
      <c r="BW103" s="1881"/>
      <c r="BX103" s="1882"/>
      <c r="BY103" s="1885"/>
      <c r="BZ103" s="1886"/>
      <c r="CA103" s="2"/>
      <c r="CB103" s="484"/>
      <c r="CC103" s="548" t="s">
        <v>506</v>
      </c>
      <c r="CD103" s="91"/>
      <c r="CE103" s="91"/>
      <c r="CF103" s="91"/>
      <c r="CG103" s="91"/>
      <c r="CH103" s="185"/>
      <c r="CJ103" s="110"/>
      <c r="CK103" s="507" t="str">
        <f>LEN(SUBSTITUTE(CK100," ",""))&amp;" caractères plus "&amp;(LEN(CK100)-LEN(SUBSTITUTE(CK100," ","")))&amp;" espaces = "&amp;LEN(CK100)</f>
        <v>178 caractères plus 38 espaces = 216</v>
      </c>
      <c r="CL103" s="508"/>
      <c r="CM103" s="508"/>
      <c r="CN103" s="508"/>
      <c r="CO103" s="508"/>
      <c r="CP103" s="93"/>
      <c r="CQ103" s="8" t="s">
        <v>1</v>
      </c>
      <c r="CR103" s="6">
        <v>1</v>
      </c>
    </row>
    <row r="104" spans="1:96" s="1" customFormat="1" ht="18.75">
      <c r="B104" s="108" t="str">
        <f>IF(L104&lt;&gt;"","A","►")</f>
        <v>A</v>
      </c>
      <c r="C104" s="1232" t="str">
        <f>C98</f>
        <v xml:space="preserve">C patisserie flan garniture Clafoutis aux cerises_2023-09-20.xlsx 10 personnes </v>
      </c>
      <c r="D104" s="1232">
        <f>D98</f>
        <v>10</v>
      </c>
      <c r="E104" s="1232" t="str">
        <f>E98</f>
        <v>personnes</v>
      </c>
      <c r="F104" s="259"/>
      <c r="G104" s="254"/>
      <c r="H104" s="253" t="str">
        <f>IF(AND(F104&gt;0,I104&gt;0),"de","")</f>
        <v/>
      </c>
      <c r="I104" s="252">
        <v>600</v>
      </c>
      <c r="J104" s="294" t="s">
        <v>231</v>
      </c>
      <c r="K104" s="257">
        <v>1</v>
      </c>
      <c r="L104" s="1441" t="s">
        <v>1544</v>
      </c>
      <c r="AE104"/>
      <c r="AV104"/>
      <c r="AW104" s="1327" t="str">
        <f>IF(AND(AZ104&lt;&gt;"", LEN(TRIM(AZ104))&gt;0), MAX(AW20:AW103)+1, "")</f>
        <v/>
      </c>
      <c r="AX104" s="1327" t="str" cm="1">
        <f t="array" ref="AX104">IFERROR(INDEX(AZ21:AZ290, MATCH(ROW()-MIN(ROW(AZ21:AZ290))+1, AW21:AW290, 0)), "")</f>
        <v/>
      </c>
      <c r="AY104" s="1344" t="str">
        <f>IFERROR(SUBSTITUTE(SUBSTITUTE(SUBSTITUTE(AY103,"  "," "),"  "," "),"  "," "),AY103)</f>
        <v xml:space="preserve">9 Servez le bœuf bourguignon bien chaud accompagné de pommes de terre de pâtes ou de riz </v>
      </c>
      <c r="AZ104" s="1339" t="str">
        <f>IF(LEN(AY104) &gt; LEN(AZ99) + LEN(AZ100) + LEN(AZ101)+ LEN(AZ102) + LEN(AZ103), RIGHT(AY104, LEN(AY104) - LEN(AZ99) - LEN(AZ100) - LEN(AZ101) - LEN(AZ102) - LEN(AZ103)), "")</f>
        <v/>
      </c>
      <c r="BA104" s="1279" t="s">
        <v>1</v>
      </c>
      <c r="BB104" s="1354"/>
      <c r="BC104"/>
      <c r="BD104" s="1" t="str">
        <f t="shared" si="38"/>
        <v/>
      </c>
      <c r="BE104" s="1332" t="str">
        <f>IF(LEN(SUBSTITUTE(AX104, BE17, "")) &lt; LEN(AX104), SUBSTITUTE(AX104, BE17, ""), AX104)</f>
        <v/>
      </c>
      <c r="BF104" s="1332" t="str">
        <f>IF(LEN(SUBSTITUTE(BE104, BF17, "")) &lt; LEN(BE104), SUBSTITUTE(BE104, BF17, ""), BE104)</f>
        <v/>
      </c>
      <c r="BG104" s="1332" t="str">
        <f>IF(LEN(SUBSTITUTE(BF104, BG17, "")) &lt; LEN(BF104), SUBSTITUTE(BF104, BG17, ""), BF104)</f>
        <v/>
      </c>
      <c r="BH104" s="1332" t="str">
        <f>IF(LEN(SUBSTITUTE(BG104, BH17, "")) &lt; LEN(BG104), SUBSTITUTE(BG104, BH17, ""), BG104)</f>
        <v/>
      </c>
      <c r="BI104" s="1332" t="s">
        <v>1</v>
      </c>
      <c r="BJ104" s="1333"/>
      <c r="BK104" s="1334"/>
      <c r="BL104" s="52"/>
      <c r="BM104" s="51"/>
      <c r="BN104" s="1335" t="str">
        <f t="shared" si="40"/>
        <v/>
      </c>
      <c r="BO104" s="50" t="str">
        <f t="shared" si="41"/>
        <v/>
      </c>
      <c r="BP104" s="49" t="str">
        <f t="shared" si="42"/>
        <v/>
      </c>
      <c r="BQ104" s="47">
        <f>IF(ISBLANK(#REF!),"",LEN(BD104)-LEN(SUBSTITUTE(BD104," ",""))+1)</f>
        <v>1</v>
      </c>
      <c r="BR104" s="48">
        <f t="shared" si="43"/>
        <v>0</v>
      </c>
      <c r="BS104" s="47">
        <f t="shared" si="44"/>
        <v>0</v>
      </c>
      <c r="BT104" s="47">
        <f t="shared" si="45"/>
        <v>0</v>
      </c>
      <c r="BU104" s="185"/>
      <c r="BV104" s="2"/>
      <c r="BW104" s="134" t="s">
        <v>103</v>
      </c>
      <c r="BX104" s="133" t="s">
        <v>102</v>
      </c>
      <c r="BY104" s="132" t="s">
        <v>101</v>
      </c>
      <c r="BZ104" s="131" t="s">
        <v>100</v>
      </c>
      <c r="CA104" s="2"/>
      <c r="CB104" s="134" t="s">
        <v>290</v>
      </c>
      <c r="CC104" s="133" t="s">
        <v>229</v>
      </c>
      <c r="CD104" s="220" t="s">
        <v>232</v>
      </c>
      <c r="CE104" s="129" t="s">
        <v>95</v>
      </c>
      <c r="CF104" s="133" t="s">
        <v>103</v>
      </c>
      <c r="CG104" s="133" t="s">
        <v>102</v>
      </c>
      <c r="CH104" s="550" t="s">
        <v>294</v>
      </c>
      <c r="CJ104" s="484"/>
      <c r="CK104"/>
      <c r="CL104"/>
      <c r="CM104"/>
      <c r="CN104"/>
      <c r="CO104" s="91"/>
      <c r="CP104" s="185"/>
      <c r="CQ104" s="8" t="s">
        <v>1</v>
      </c>
      <c r="CR104" s="6">
        <v>1</v>
      </c>
    </row>
    <row r="105" spans="1:96" s="1" customFormat="1" ht="15.75" customHeight="1">
      <c r="B105" s="108" t="str">
        <f>IF(L105&lt;&gt;"","A","►")</f>
        <v>A</v>
      </c>
      <c r="C105" s="1232" t="str">
        <f>C98</f>
        <v xml:space="preserve">C patisserie flan garniture Clafoutis aux cerises_2023-09-20.xlsx 10 personnes </v>
      </c>
      <c r="D105" s="1232">
        <f>D98</f>
        <v>10</v>
      </c>
      <c r="E105" s="1232" t="str">
        <f>E98</f>
        <v>personnes</v>
      </c>
      <c r="F105" s="259">
        <v>4</v>
      </c>
      <c r="G105" s="271" t="s">
        <v>603</v>
      </c>
      <c r="H105" s="280" t="str">
        <f>IF(AND(F105&gt;0,I105&gt;0),"de","")</f>
        <v/>
      </c>
      <c r="I105" s="252"/>
      <c r="J105" s="270"/>
      <c r="K105" s="257">
        <v>1</v>
      </c>
      <c r="L105" s="1441" t="s">
        <v>603</v>
      </c>
      <c r="AE105"/>
      <c r="AV105"/>
      <c r="AW105" s="1327" t="str">
        <f>IF(AND(AZ105&lt;&gt;"", LEN(TRIM(AZ105))&gt;0), MAX(AW20:AW104)+1, "")</f>
        <v/>
      </c>
      <c r="AX105" s="1327" t="str" cm="1">
        <f t="array" ref="AX105">IFERROR(INDEX(AZ21:AZ290, MATCH(ROW()-MIN(ROW(AZ21:AZ290))+1, AW21:AW290, 0)), "")</f>
        <v/>
      </c>
      <c r="AY105" s="1328" t="str">
        <f>(SUBSTITUTE(SUBSTITUTE(BB35,CHAR(13)&amp;CHAR(10)," "),CHAR(10)," "))</f>
        <v/>
      </c>
      <c r="AZ105" s="1329" t="str">
        <f>IF(LEN(AY110)&lt;AZ19,AY105,LEFT(AY110,FIND("¤",SUBSTITUTE(LEFT(AY110,AZ19+1)," ","¤",LEN(LEFT(AY110,AZ19+1))-LEN(SUBSTITUTE(LEFT(AY110,AZ19+1)," ",""))))))</f>
        <v/>
      </c>
      <c r="BA105" s="1279" t="s">
        <v>1</v>
      </c>
      <c r="BB105" s="1354"/>
      <c r="BC105"/>
      <c r="BD105" s="1" t="str">
        <f t="shared" si="38"/>
        <v/>
      </c>
      <c r="BE105" s="1332" t="str">
        <f>IF(LEN(SUBSTITUTE(AX105, BE17, "")) &lt; LEN(AX105), SUBSTITUTE(AX105, BE17, ""), AX105)</f>
        <v/>
      </c>
      <c r="BF105" s="1332" t="str">
        <f>IF(LEN(SUBSTITUTE(BE105, BF17, "")) &lt; LEN(BE105), SUBSTITUTE(BE105, BF17, ""), BE105)</f>
        <v/>
      </c>
      <c r="BG105" s="1332" t="str">
        <f>IF(LEN(SUBSTITUTE(BF105, BG17, "")) &lt; LEN(BF105), SUBSTITUTE(BF105, BG17, ""), BF105)</f>
        <v/>
      </c>
      <c r="BH105" s="1332" t="str">
        <f>IF(LEN(SUBSTITUTE(BG105, BH17, "")) &lt; LEN(BG105), SUBSTITUTE(BG105, BH17, ""), BG105)</f>
        <v/>
      </c>
      <c r="BI105" s="1332" t="s">
        <v>1</v>
      </c>
      <c r="BJ105" s="1333"/>
      <c r="BK105" s="1334"/>
      <c r="BL105" s="52"/>
      <c r="BM105" s="51"/>
      <c r="BN105" s="1335" t="str">
        <f t="shared" si="40"/>
        <v/>
      </c>
      <c r="BO105" s="50" t="str">
        <f t="shared" si="41"/>
        <v/>
      </c>
      <c r="BP105" s="49" t="str">
        <f t="shared" si="42"/>
        <v/>
      </c>
      <c r="BQ105" s="47">
        <f>IF(ISBLANK(#REF!),"",LEN(BD105)-LEN(SUBSTITUTE(BD105," ",""))+1)</f>
        <v>1</v>
      </c>
      <c r="BR105" s="48">
        <f t="shared" si="43"/>
        <v>0</v>
      </c>
      <c r="BS105" s="47">
        <f t="shared" si="44"/>
        <v>0</v>
      </c>
      <c r="BT105" s="47">
        <f t="shared" si="45"/>
        <v>0</v>
      </c>
      <c r="BU105" s="185"/>
      <c r="BV105" s="2"/>
      <c r="BW105" s="126">
        <v>0.25</v>
      </c>
      <c r="BX105" s="125">
        <v>0.5</v>
      </c>
      <c r="BY105" s="124" t="s">
        <v>99</v>
      </c>
      <c r="BZ105" s="123"/>
      <c r="CA105" s="2"/>
      <c r="CB105" s="554">
        <v>0.22500000000000001</v>
      </c>
      <c r="CC105" s="215">
        <v>0.01</v>
      </c>
      <c r="CD105" s="215">
        <v>1E-3</v>
      </c>
      <c r="CE105" s="216">
        <v>0.5</v>
      </c>
      <c r="CF105" s="218">
        <v>0.5</v>
      </c>
      <c r="CG105" s="217">
        <v>0.25</v>
      </c>
      <c r="CH105" s="555">
        <v>0.1</v>
      </c>
      <c r="CJ105" s="509" t="s">
        <v>466</v>
      </c>
      <c r="CK105" s="510" t="s">
        <v>467</v>
      </c>
      <c r="CL105" s="45"/>
      <c r="CM105" s="91"/>
      <c r="CN105" s="91"/>
      <c r="CO105" s="91"/>
      <c r="CP105" s="185"/>
      <c r="CQ105" s="8" t="s">
        <v>1</v>
      </c>
      <c r="CR105" s="6">
        <v>1</v>
      </c>
    </row>
    <row r="106" spans="1:96" s="1" customFormat="1" ht="19.5" customHeight="1">
      <c r="B106" s="108" t="str">
        <f>IF(L106&lt;&gt;"","A","►")</f>
        <v>A</v>
      </c>
      <c r="C106" s="1232" t="str">
        <f>C98</f>
        <v xml:space="preserve">C patisserie flan garniture Clafoutis aux cerises_2023-09-20.xlsx 10 personnes </v>
      </c>
      <c r="D106" s="1232">
        <f>D98</f>
        <v>10</v>
      </c>
      <c r="E106" s="1232" t="str">
        <f>E98</f>
        <v>personnes</v>
      </c>
      <c r="F106" s="301">
        <v>2</v>
      </c>
      <c r="G106" s="271" t="s">
        <v>1545</v>
      </c>
      <c r="H106" s="253" t="str">
        <f>IF(AND(F106&gt;0,I106&gt;0),"de","")</f>
        <v/>
      </c>
      <c r="I106" s="252"/>
      <c r="J106" s="270"/>
      <c r="K106" s="257">
        <v>1</v>
      </c>
      <c r="L106" s="1441" t="s">
        <v>1546</v>
      </c>
      <c r="AV106"/>
      <c r="AW106" s="1327" t="str">
        <f>IF(AND(AZ106&lt;&gt;"", LEN(TRIM(AZ106))&gt;0), MAX(AW20:AW105)+1, "")</f>
        <v/>
      </c>
      <c r="AX106" s="1327" t="str" cm="1">
        <f t="array" ref="AX106">IFERROR(INDEX(AZ21:AZ290, MATCH(ROW()-MIN(ROW(AZ21:AZ290))+1, AW21:AW290, 0)), "")</f>
        <v/>
      </c>
      <c r="AY106" s="1336" t="str">
        <f>IFERROR(TRIM(SUBSTITUTE(SUBSTITUTE(SUBSTITUTE(SUBSTITUTE(SUBSTITUTE(AY105," .",".")," ;",";")," :",":"),",",","),",","")),AY105)</f>
        <v/>
      </c>
      <c r="AZ106" s="1329" t="str">
        <f>IFERROR(IF(LEN(AY110) &gt; LEN(AZ105), LEFT(RIGHT(AY110, LEN(AY110) - LEN(AZ105)), FIND("¤", SUBSTITUTE(LEFT(RIGHT(AY110, LEN(AY110) - LEN(AZ105)), AZ19+1), " ", "¤", LEN(LEFT(RIGHT(AY110, LEN(AY110) - LEN(AZ105)), AZ19+1)) - LEN(SUBSTITUTE(LEFT(RIGHT(AY110, LEN(AY110) - LEN(AZ105)), AZ19+1), " ", ""))))), ""), "")</f>
        <v/>
      </c>
      <c r="BA106" s="1279" t="s">
        <v>1</v>
      </c>
      <c r="BB106" s="1354"/>
      <c r="BC106"/>
      <c r="BD106" s="1" t="str">
        <f t="shared" si="38"/>
        <v/>
      </c>
      <c r="BE106" s="1332" t="str">
        <f>IF(LEN(SUBSTITUTE(AX106, BE17, "")) &lt; LEN(AX106), SUBSTITUTE(AX106, BE17, ""), AX106)</f>
        <v/>
      </c>
      <c r="BF106" s="1332" t="str">
        <f>IF(LEN(SUBSTITUTE(BE106, BF17, "")) &lt; LEN(BE106), SUBSTITUTE(BE106, BF17, ""), BE106)</f>
        <v/>
      </c>
      <c r="BG106" s="1332" t="str">
        <f>IF(LEN(SUBSTITUTE(BF106, BG17, "")) &lt; LEN(BF106), SUBSTITUTE(BF106, BG17, ""), BF106)</f>
        <v/>
      </c>
      <c r="BH106" s="1332" t="str">
        <f>IF(LEN(SUBSTITUTE(BG106, BH17, "")) &lt; LEN(BG106), SUBSTITUTE(BG106, BH17, ""), BG106)</f>
        <v/>
      </c>
      <c r="BI106" s="1332" t="s">
        <v>1</v>
      </c>
      <c r="BJ106" s="1333"/>
      <c r="BK106" s="1334"/>
      <c r="BL106" s="52"/>
      <c r="BM106" s="51"/>
      <c r="BN106" s="1335" t="str">
        <f t="shared" si="40"/>
        <v/>
      </c>
      <c r="BO106" s="50" t="str">
        <f t="shared" si="41"/>
        <v/>
      </c>
      <c r="BP106" s="49" t="str">
        <f t="shared" si="42"/>
        <v/>
      </c>
      <c r="BQ106" s="47">
        <f>IF(ISBLANK(#REF!),"",LEN(BD106)-LEN(SUBSTITUTE(BD106," ",""))+1)</f>
        <v>1</v>
      </c>
      <c r="BR106" s="48">
        <f t="shared" si="43"/>
        <v>0</v>
      </c>
      <c r="BS106" s="47">
        <f t="shared" si="44"/>
        <v>0</v>
      </c>
      <c r="BT106" s="47">
        <f t="shared" si="45"/>
        <v>0</v>
      </c>
      <c r="BU106" s="185"/>
      <c r="BV106" s="2"/>
      <c r="BW106" s="21"/>
      <c r="BX106" s="20"/>
      <c r="BY106" s="20"/>
      <c r="BZ106" s="19"/>
      <c r="CA106" s="2"/>
      <c r="CB106" s="1825" t="s">
        <v>326</v>
      </c>
      <c r="CC106" s="558" t="s">
        <v>508</v>
      </c>
      <c r="CD106" s="17"/>
      <c r="CE106" s="17"/>
      <c r="CF106" s="439"/>
      <c r="CG106" s="91"/>
      <c r="CH106" s="93"/>
      <c r="CJ106" s="511" t="s">
        <v>34</v>
      </c>
      <c r="CK106" s="56" t="s">
        <v>33</v>
      </c>
      <c r="CL106" s="512"/>
      <c r="CM106" s="91"/>
      <c r="CN106" s="91"/>
      <c r="CO106" s="91"/>
      <c r="CP106" s="185"/>
      <c r="CQ106" s="8" t="s">
        <v>1</v>
      </c>
      <c r="CR106" s="6">
        <v>1</v>
      </c>
    </row>
    <row r="107" spans="1:96" s="1" customFormat="1" ht="15.75" customHeight="1">
      <c r="B107" s="108" t="str">
        <f>IF(L107&lt;&gt;"","A","►")</f>
        <v>A</v>
      </c>
      <c r="C107" s="1232" t="str">
        <f>C98</f>
        <v xml:space="preserve">C patisserie flan garniture Clafoutis aux cerises_2023-09-20.xlsx 10 personnes </v>
      </c>
      <c r="D107" s="1232">
        <f>D98</f>
        <v>10</v>
      </c>
      <c r="E107" s="1232" t="str">
        <f>E98</f>
        <v>personnes</v>
      </c>
      <c r="F107" s="259">
        <v>0.5</v>
      </c>
      <c r="G107" s="271" t="s">
        <v>1545</v>
      </c>
      <c r="H107" s="280" t="str">
        <f>IF(AND(F107&gt;0,I107&gt;0),"de","")</f>
        <v/>
      </c>
      <c r="I107" s="252"/>
      <c r="J107" s="270"/>
      <c r="K107" s="257">
        <v>1</v>
      </c>
      <c r="L107" s="1441" t="s">
        <v>1547</v>
      </c>
      <c r="AV107"/>
      <c r="AW107" s="1327" t="str">
        <f>IF(AND(AZ107&lt;&gt;"", LEN(TRIM(AZ107))&gt;0), MAX(AW20:AW106)+1, "")</f>
        <v/>
      </c>
      <c r="AX107" s="1327" t="str" cm="1">
        <f t="array" ref="AX107">IFERROR(INDEX(AZ21:AZ290, MATCH(ROW()-MIN(ROW(AZ21:AZ290))+1, AW21:AW290, 0)), "")</f>
        <v/>
      </c>
      <c r="AY107" s="1336" t="str">
        <f>IFERROR(SUBSTITUTE(SUBSTITUTE(SUBSTITUTE(SUBSTITUTE(SUBSTITUTE(SUBSTITUTE(AY106,",",";"),".",";"),";",";"),"-",";"),":",";"),"?",";"),AY106)</f>
        <v/>
      </c>
      <c r="AZ107" s="1329" t="str">
        <f>IFERROR(IF(LEN(AY110)&gt;LEN(AZ105)+LEN(AZ106),LEFT(RIGHT(AY110,LEN(AY110)-LEN(AZ105)-LEN(AZ106)),FIND("¤",SUBSTITUTE(LEFT(RIGHT(AY110,LEN(AY110)-LEN(AZ105)-LEN(AZ106)),AZ19+1)," ","¤",LEN(LEFT(RIGHT(AY110,LEN(AY110)-LEN(AZ105)-LEN(AZ106)),AZ19+1))-LEN(SUBSTITUTE(LEFT(RIGHT(AY110,LEN(AY110)-LEN(AZ105)-LEN(AZ106)),AZ19+1)," ",""))))),""),"")</f>
        <v/>
      </c>
      <c r="BA107" s="1279" t="s">
        <v>1</v>
      </c>
      <c r="BB107" s="1354"/>
      <c r="BC107"/>
      <c r="BD107" s="1" t="str">
        <f t="shared" si="38"/>
        <v/>
      </c>
      <c r="BE107" s="1332" t="str">
        <f>IF(LEN(SUBSTITUTE(AX107, BE17, "")) &lt; LEN(AX107), SUBSTITUTE(AX107, BE17, ""), AX107)</f>
        <v/>
      </c>
      <c r="BF107" s="1332" t="str">
        <f>IF(LEN(SUBSTITUTE(BE107, BF17, "")) &lt; LEN(BE107), SUBSTITUTE(BE107, BF17, ""), BE107)</f>
        <v/>
      </c>
      <c r="BG107" s="1332" t="str">
        <f>IF(LEN(SUBSTITUTE(BF107, BG17, "")) &lt; LEN(BF107), SUBSTITUTE(BF107, BG17, ""), BF107)</f>
        <v/>
      </c>
      <c r="BH107" s="1332" t="str">
        <f>IF(LEN(SUBSTITUTE(BG107, BH17, "")) &lt; LEN(BG107), SUBSTITUTE(BG107, BH17, ""), BG107)</f>
        <v/>
      </c>
      <c r="BI107" s="1332" t="s">
        <v>1</v>
      </c>
      <c r="BJ107" s="1333"/>
      <c r="BK107" s="1334"/>
      <c r="BL107" s="52"/>
      <c r="BM107" s="51"/>
      <c r="BN107" s="1335" t="str">
        <f t="shared" si="40"/>
        <v/>
      </c>
      <c r="BO107" s="50" t="str">
        <f t="shared" si="41"/>
        <v/>
      </c>
      <c r="BP107" s="49" t="str">
        <f t="shared" si="42"/>
        <v/>
      </c>
      <c r="BQ107" s="47">
        <f>IF(ISBLANK(#REF!),"",LEN(BD107)-LEN(SUBSTITUTE(BD107," ",""))+1)</f>
        <v>1</v>
      </c>
      <c r="BR107" s="48">
        <f t="shared" si="43"/>
        <v>0</v>
      </c>
      <c r="BS107" s="47">
        <f t="shared" si="44"/>
        <v>0</v>
      </c>
      <c r="BT107" s="47">
        <f t="shared" si="45"/>
        <v>0</v>
      </c>
      <c r="BU107" s="185"/>
      <c r="BV107" s="2"/>
      <c r="BW107" s="130" t="s">
        <v>96</v>
      </c>
      <c r="BX107" s="129" t="s">
        <v>95</v>
      </c>
      <c r="BY107" s="128" t="s">
        <v>94</v>
      </c>
      <c r="BZ107" s="127" t="s">
        <v>93</v>
      </c>
      <c r="CA107" s="2"/>
      <c r="CB107" s="1825"/>
      <c r="CC107" s="1826" t="s">
        <v>509</v>
      </c>
      <c r="CD107" s="1826"/>
      <c r="CE107" s="1826"/>
      <c r="CF107" s="1826"/>
      <c r="CG107" s="1826"/>
      <c r="CH107" s="1827"/>
      <c r="CJ107" s="458" t="s">
        <v>476</v>
      </c>
      <c r="CK107" s="91"/>
      <c r="CL107" s="91"/>
      <c r="CM107" s="91"/>
      <c r="CN107" s="91"/>
      <c r="CO107" s="91"/>
      <c r="CP107" s="185"/>
      <c r="CQ107" s="8" t="s">
        <v>1</v>
      </c>
      <c r="CR107" s="6">
        <v>1</v>
      </c>
    </row>
    <row r="108" spans="1:96" s="1" customFormat="1" ht="15.75" customHeight="1">
      <c r="B108" s="108" t="str">
        <f>IF(L108&lt;&gt;"","A","►")</f>
        <v>A</v>
      </c>
      <c r="C108" s="1232" t="str">
        <f>C98</f>
        <v xml:space="preserve">C patisserie flan garniture Clafoutis aux cerises_2023-09-20.xlsx 10 personnes </v>
      </c>
      <c r="D108" s="1232">
        <f>D98</f>
        <v>10</v>
      </c>
      <c r="E108" s="1232" t="str">
        <f>E98</f>
        <v>personnes</v>
      </c>
      <c r="F108" s="259"/>
      <c r="G108" s="254"/>
      <c r="H108" s="253" t="str">
        <f>IF(AND(F108&gt;0,I108&gt;0),"de","")</f>
        <v/>
      </c>
      <c r="I108" s="252">
        <v>30</v>
      </c>
      <c r="J108" s="220" t="s">
        <v>226</v>
      </c>
      <c r="K108" s="257">
        <v>1</v>
      </c>
      <c r="L108" s="1441" t="s">
        <v>308</v>
      </c>
      <c r="AV108"/>
      <c r="AW108" s="1327" t="str">
        <f>IF(AND(AZ108&lt;&gt;"", LEN(TRIM(AZ108))&gt;0), MAX(AW20:AW107)+1, "")</f>
        <v/>
      </c>
      <c r="AX108" s="1327" t="str" cm="1">
        <f t="array" ref="AX108">IFERROR(INDEX(AZ21:AZ290, MATCH(ROW()-MIN(ROW(AZ21:AZ290))+1, AW21:AW290, 0)), "")</f>
        <v/>
      </c>
      <c r="AY108" s="1336" t="str">
        <f>IFERROR(SUBSTITUTE(AY107,"."," "),AY107)</f>
        <v/>
      </c>
      <c r="AZ108" s="1329" t="str">
        <f>IFERROR(LEFT(RIGHT(AY110,LEN(AY110)-LEN(AZ105)-LEN(AZ106)-LEN(AZ107)),FIND("¤",SUBSTITUTE(LEFT(RIGHT(AY110,LEN(AY110)-LEN(AZ105)-LEN(AZ106)-LEN(AZ107)),AZ19+1)," ","¤",LEN(LEFT(RIGHT(AY110,LEN(AY110)-LEN(AZ105)-LEN(AZ106)-LEN(AZ107)),AZ19+1))-LEN(SUBSTITUTE(LEFT(RIGHT(AY110,LEN(AY110)-LEN(AZ105)-LEN(AZ106)-LEN(AZ107)),AZ19+1)," ",""))))),"")</f>
        <v/>
      </c>
      <c r="BA108" s="1279" t="s">
        <v>1</v>
      </c>
      <c r="BB108" s="1354"/>
      <c r="BC108"/>
      <c r="BD108" s="1" t="str">
        <f t="shared" si="38"/>
        <v/>
      </c>
      <c r="BE108" s="1332" t="str">
        <f>IF(LEN(SUBSTITUTE(AX108, BE17, "")) &lt; LEN(AX108), SUBSTITUTE(AX108, BE17, ""), AX108)</f>
        <v/>
      </c>
      <c r="BF108" s="1332" t="str">
        <f>IF(LEN(SUBSTITUTE(BE108, BF17, "")) &lt; LEN(BE108), SUBSTITUTE(BE108, BF17, ""), BE108)</f>
        <v/>
      </c>
      <c r="BG108" s="1332" t="str">
        <f>IF(LEN(SUBSTITUTE(BF108, BG17, "")) &lt; LEN(BF108), SUBSTITUTE(BF108, BG17, ""), BF108)</f>
        <v/>
      </c>
      <c r="BH108" s="1332" t="str">
        <f>IF(LEN(SUBSTITUTE(BG108, BH17, "")) &lt; LEN(BG108), SUBSTITUTE(BG108, BH17, ""), BG108)</f>
        <v/>
      </c>
      <c r="BI108" s="1332" t="s">
        <v>1</v>
      </c>
      <c r="BJ108" s="1333"/>
      <c r="BK108" s="1334"/>
      <c r="BL108" s="52"/>
      <c r="BM108" s="51"/>
      <c r="BN108" s="1335" t="str">
        <f t="shared" si="40"/>
        <v/>
      </c>
      <c r="BO108" s="50" t="str">
        <f t="shared" si="41"/>
        <v/>
      </c>
      <c r="BP108" s="49" t="str">
        <f t="shared" si="42"/>
        <v/>
      </c>
      <c r="BQ108" s="47">
        <f>IF(ISBLANK(#REF!),"",LEN(BD108)-LEN(SUBSTITUTE(BD108," ",""))+1)</f>
        <v>1</v>
      </c>
      <c r="BR108" s="48">
        <f t="shared" si="43"/>
        <v>0</v>
      </c>
      <c r="BS108" s="47">
        <f t="shared" si="44"/>
        <v>0</v>
      </c>
      <c r="BT108" s="47">
        <f t="shared" si="45"/>
        <v>0</v>
      </c>
      <c r="BU108" s="185"/>
      <c r="BV108" s="2"/>
      <c r="BW108" s="126">
        <v>0.25</v>
      </c>
      <c r="BX108" s="125">
        <v>0.5</v>
      </c>
      <c r="BY108" s="124" t="s">
        <v>92</v>
      </c>
      <c r="BZ108" s="123"/>
      <c r="CA108" s="2"/>
      <c r="CB108" s="1825"/>
      <c r="CC108" s="1826"/>
      <c r="CD108" s="1826"/>
      <c r="CE108" s="1826"/>
      <c r="CF108" s="1826"/>
      <c r="CG108" s="1826"/>
      <c r="CH108" s="1827"/>
      <c r="CJ108" s="18" t="s">
        <v>479</v>
      </c>
      <c r="CK108" s="91"/>
      <c r="CL108" s="91"/>
      <c r="CM108" s="91"/>
      <c r="CN108" s="91"/>
      <c r="CO108" s="91"/>
      <c r="CP108" s="185"/>
      <c r="CQ108" s="8" t="s">
        <v>1</v>
      </c>
      <c r="CR108" s="6">
        <v>1</v>
      </c>
    </row>
    <row r="109" spans="1:96" s="1" customFormat="1" ht="16.5" customHeight="1">
      <c r="B109" s="108" t="str">
        <f>IF(L109&lt;&gt;"","A","►")</f>
        <v>A</v>
      </c>
      <c r="C109" s="1232" t="str">
        <f>C98</f>
        <v xml:space="preserve">C patisserie flan garniture Clafoutis aux cerises_2023-09-20.xlsx 10 personnes </v>
      </c>
      <c r="D109" s="1232">
        <f>D98</f>
        <v>10</v>
      </c>
      <c r="E109" s="1232" t="str">
        <f>E98</f>
        <v>personnes</v>
      </c>
      <c r="F109" s="259"/>
      <c r="G109" s="254"/>
      <c r="H109" s="253" t="str">
        <f>IF(AND(F109&gt;0,I109&gt;0),"de","")</f>
        <v/>
      </c>
      <c r="I109" s="252">
        <v>100</v>
      </c>
      <c r="J109" s="294" t="s">
        <v>231</v>
      </c>
      <c r="K109" s="257">
        <v>1</v>
      </c>
      <c r="L109" s="1441" t="s">
        <v>397</v>
      </c>
      <c r="AV109"/>
      <c r="AW109" s="1327" t="str">
        <f>IF(AND(AZ109&lt;&gt;"", LEN(TRIM(AZ109))&gt;0), MAX(AW20:AW108)+1, "")</f>
        <v/>
      </c>
      <c r="AX109" s="1327" t="str" cm="1">
        <f t="array" ref="AX109">IFERROR(INDEX(AZ21:AZ290, MATCH(ROW()-MIN(ROW(AZ21:AZ290))+1, AW21:AW290, 0)), "")</f>
        <v/>
      </c>
      <c r="AY109" s="1337" t="str">
        <f>SUBSTITUTE(SUBSTITUTE(AY108,";"," "),","," ")</f>
        <v/>
      </c>
      <c r="AZ109" s="1329" t="str">
        <f>IFERROR(LEFT(RIGHT(AY110,LEN(AY110)-LEN(AZ105)-LEN(AZ106)-LEN(AZ107)-LEN(AZ108)),FIND("¤",SUBSTITUTE(LEFT(RIGHT(AY110,LEN(AY110)-LEN(AZ105)-LEN(AZ106)-LEN(AZ107)-LEN(AZ108)),AZ19+1)," ","¤",LEN(LEFT(RIGHT(AY110,LEN(AY110)-LEN(AZ105)-LEN(AZ106)-LEN(AZ107)-LEN(AZ108)),AZ19+1))-LEN(SUBSTITUTE(LEFT(RIGHT(AY110,LEN(AY110)-LEN(AZ105)-LEN(AZ106)-LEN(AZ107)-LEN(AZ108)),AZ19+1)," ",""))))),"")</f>
        <v/>
      </c>
      <c r="BA109" s="1279" t="s">
        <v>1</v>
      </c>
      <c r="BB109" s="1354"/>
      <c r="BC109"/>
      <c r="BD109" s="1" t="str">
        <f t="shared" si="38"/>
        <v/>
      </c>
      <c r="BE109" s="1332" t="str">
        <f>IF(LEN(SUBSTITUTE(AX109, BE17, "")) &lt; LEN(AX109), SUBSTITUTE(AX109, BE17, ""), AX109)</f>
        <v/>
      </c>
      <c r="BF109" s="1332" t="str">
        <f>IF(LEN(SUBSTITUTE(BE109, BF17, "")) &lt; LEN(BE109), SUBSTITUTE(BE109, BF17, ""), BE109)</f>
        <v/>
      </c>
      <c r="BG109" s="1332" t="str">
        <f>IF(LEN(SUBSTITUTE(BF109, BG17, "")) &lt; LEN(BF109), SUBSTITUTE(BF109, BG17, ""), BF109)</f>
        <v/>
      </c>
      <c r="BH109" s="1332" t="str">
        <f>IF(LEN(SUBSTITUTE(BG109, BH17, "")) &lt; LEN(BG109), SUBSTITUTE(BG109, BH17, ""), BG109)</f>
        <v/>
      </c>
      <c r="BI109" s="1332" t="s">
        <v>1</v>
      </c>
      <c r="BJ109" s="1333"/>
      <c r="BK109" s="1334"/>
      <c r="BL109" s="52"/>
      <c r="BM109" s="51"/>
      <c r="BN109" s="1335" t="str">
        <f t="shared" si="40"/>
        <v/>
      </c>
      <c r="BO109" s="50" t="str">
        <f t="shared" si="41"/>
        <v/>
      </c>
      <c r="BP109" s="49" t="str">
        <f t="shared" si="42"/>
        <v/>
      </c>
      <c r="BQ109" s="47">
        <f>IF(ISBLANK(#REF!),"",LEN(BD109)-LEN(SUBSTITUTE(BD109," ",""))+1)</f>
        <v>1</v>
      </c>
      <c r="BR109" s="48">
        <f t="shared" si="43"/>
        <v>0</v>
      </c>
      <c r="BS109" s="47">
        <f t="shared" si="44"/>
        <v>0</v>
      </c>
      <c r="BT109" s="47">
        <f t="shared" si="45"/>
        <v>0</v>
      </c>
      <c r="BU109" s="185"/>
      <c r="BV109" s="2"/>
      <c r="BW109" s="21" t="s">
        <v>91</v>
      </c>
      <c r="BX109" s="20" t="s">
        <v>90</v>
      </c>
      <c r="BY109" s="20"/>
      <c r="BZ109" s="19"/>
      <c r="CA109" s="2"/>
      <c r="CB109" s="1825"/>
      <c r="CC109" s="1826"/>
      <c r="CD109" s="1826"/>
      <c r="CE109" s="1826"/>
      <c r="CF109" s="1826"/>
      <c r="CG109" s="1826"/>
      <c r="CH109" s="1827"/>
      <c r="CJ109" s="513" t="s">
        <v>483</v>
      </c>
      <c r="CK109" s="514"/>
      <c r="CL109" s="514"/>
      <c r="CM109" s="514"/>
      <c r="CN109" s="514"/>
      <c r="CO109" s="514"/>
      <c r="CP109" s="515"/>
      <c r="CQ109" s="8" t="s">
        <v>1</v>
      </c>
      <c r="CR109" s="6">
        <v>1</v>
      </c>
    </row>
    <row r="110" spans="1:96" s="1" customFormat="1" ht="15.75" customHeight="1">
      <c r="B110" s="108" t="str">
        <f>IF(L110&lt;&gt;"","A","►")</f>
        <v>A</v>
      </c>
      <c r="C110" s="1232" t="str">
        <f>C98</f>
        <v xml:space="preserve">C patisserie flan garniture Clafoutis aux cerises_2023-09-20.xlsx 10 personnes </v>
      </c>
      <c r="D110" s="1232">
        <f>D98</f>
        <v>10</v>
      </c>
      <c r="E110" s="1232" t="str">
        <f>E98</f>
        <v>personnes</v>
      </c>
      <c r="F110" s="259"/>
      <c r="G110" s="254"/>
      <c r="H110" s="253" t="str">
        <f>IF(AND(F110&gt;0,I110&gt;0),"de","")</f>
        <v/>
      </c>
      <c r="I110" s="252">
        <v>100</v>
      </c>
      <c r="J110" s="294" t="s">
        <v>231</v>
      </c>
      <c r="K110" s="257">
        <v>1</v>
      </c>
      <c r="L110" s="1441" t="s">
        <v>1548</v>
      </c>
      <c r="AV110"/>
      <c r="AW110" s="1327" t="str">
        <f>IF(AND(AZ110&lt;&gt;"", LEN(TRIM(AZ110))&gt;0), MAX(AW20:AW109)+1, "")</f>
        <v/>
      </c>
      <c r="AX110" s="1327" t="str" cm="1">
        <f t="array" ref="AX110">IFERROR(INDEX(AZ21:AZ290, MATCH(ROW()-MIN(ROW(AZ21:AZ290))+1, AW21:AW290, 0)), "")</f>
        <v/>
      </c>
      <c r="AY110" s="1338" t="str">
        <f>IFERROR(SUBSTITUTE(SUBSTITUTE(SUBSTITUTE(AY109,"  "," "),"  "," "),"  "," "),AY109)</f>
        <v/>
      </c>
      <c r="AZ110" s="1329" t="str">
        <f>IF(LEN(AY110) &gt; LEN(AZ105) + LEN(AZ106) + LEN(AZ107)+ LEN(AZ108) + LEN(AZ109), RIGHT(AY110, LEN(AY110) - LEN(AZ105) - LEN(AZ106) - LEN(AZ107) - LEN(AZ108) - LEN(AZ109)), "")</f>
        <v/>
      </c>
      <c r="BA110" s="1279" t="s">
        <v>1</v>
      </c>
      <c r="BB110" s="1354"/>
      <c r="BC110"/>
      <c r="BD110" s="1" t="str">
        <f t="shared" si="38"/>
        <v/>
      </c>
      <c r="BE110" s="1332" t="str">
        <f>IF(LEN(SUBSTITUTE(AX110, BE17, "")) &lt; LEN(AX110), SUBSTITUTE(AX110, BE17, ""), AX110)</f>
        <v/>
      </c>
      <c r="BF110" s="1332" t="str">
        <f>IF(LEN(SUBSTITUTE(BE110, BF17, "")) &lt; LEN(BE110), SUBSTITUTE(BE110, BF17, ""), BE110)</f>
        <v/>
      </c>
      <c r="BG110" s="1332" t="str">
        <f>IF(LEN(SUBSTITUTE(BF110, BG17, "")) &lt; LEN(BF110), SUBSTITUTE(BF110, BG17, ""), BF110)</f>
        <v/>
      </c>
      <c r="BH110" s="1332" t="str">
        <f>IF(LEN(SUBSTITUTE(BG110, BH17, "")) &lt; LEN(BG110), SUBSTITUTE(BG110, BH17, ""), BG110)</f>
        <v/>
      </c>
      <c r="BI110" s="1332" t="s">
        <v>1</v>
      </c>
      <c r="BJ110" s="1333"/>
      <c r="BK110" s="1334"/>
      <c r="BL110" s="52"/>
      <c r="BM110" s="51"/>
      <c r="BN110" s="1335" t="str">
        <f t="shared" si="40"/>
        <v/>
      </c>
      <c r="BO110" s="50" t="str">
        <f t="shared" si="41"/>
        <v/>
      </c>
      <c r="BP110" s="49" t="str">
        <f t="shared" si="42"/>
        <v/>
      </c>
      <c r="BQ110" s="47">
        <f>IF(ISBLANK(#REF!),"",LEN(BD110)-LEN(SUBSTITUTE(BD110," ",""))+1)</f>
        <v>1</v>
      </c>
      <c r="BR110" s="48">
        <f t="shared" si="43"/>
        <v>0</v>
      </c>
      <c r="BS110" s="47">
        <f t="shared" si="44"/>
        <v>0</v>
      </c>
      <c r="BT110" s="47">
        <f t="shared" si="45"/>
        <v>0</v>
      </c>
      <c r="BU110" s="185"/>
      <c r="BV110" s="2"/>
      <c r="BW110" s="1349"/>
      <c r="BX110" s="1350"/>
      <c r="BY110" s="1350"/>
      <c r="BZ110" s="1351"/>
      <c r="CA110" s="2"/>
      <c r="CB110" s="1825"/>
      <c r="CC110" s="17" t="s">
        <v>514</v>
      </c>
      <c r="CD110" s="17"/>
      <c r="CE110" s="17"/>
      <c r="CF110" s="17"/>
      <c r="CG110" s="91"/>
      <c r="CH110" s="93"/>
      <c r="CJ110" s="458"/>
      <c r="CK110" s="45" t="s">
        <v>488</v>
      </c>
      <c r="CL110" s="91"/>
      <c r="CM110" s="91"/>
      <c r="CN110" s="91"/>
      <c r="CO110" s="91"/>
      <c r="CP110" s="185"/>
      <c r="CQ110" s="8" t="s">
        <v>1</v>
      </c>
      <c r="CR110" s="6">
        <v>1</v>
      </c>
    </row>
    <row r="111" spans="1:96" s="1" customFormat="1" ht="16.5" customHeight="1">
      <c r="B111" s="108" t="str">
        <f>IF(L111&lt;&gt;"","A","►")</f>
        <v>►</v>
      </c>
      <c r="C111" s="1232" t="str">
        <f>C98</f>
        <v xml:space="preserve">C patisserie flan garniture Clafoutis aux cerises_2023-09-20.xlsx 10 personnes </v>
      </c>
      <c r="D111" s="1232">
        <f>D98</f>
        <v>10</v>
      </c>
      <c r="E111" s="1232" t="str">
        <f>E98</f>
        <v>personnes</v>
      </c>
      <c r="F111" s="259"/>
      <c r="G111" s="271"/>
      <c r="H111" s="253" t="str">
        <f>IF(AND(F111&gt;0,I111&gt;0),"de","")</f>
        <v/>
      </c>
      <c r="I111" s="252"/>
      <c r="J111" s="270"/>
      <c r="K111" s="257">
        <v>1</v>
      </c>
      <c r="L111" s="1441"/>
      <c r="AV111"/>
      <c r="AW111" s="1327" t="str">
        <f>IF(AND(AZ111&lt;&gt;"", LEN(TRIM(AZ111))&gt;0), MAX(AW20:AW110)+1, "")</f>
        <v/>
      </c>
      <c r="AX111" s="1327" t="str" cm="1">
        <f t="array" ref="AX111">IFERROR(INDEX(AZ21:AZ290, MATCH(ROW()-MIN(ROW(AZ21:AZ290))+1, AW21:AW290, 0)), "")</f>
        <v/>
      </c>
      <c r="AY111" s="1328" t="str">
        <f>(SUBSTITUTE(SUBSTITUTE(BB36,CHAR(13)&amp;CHAR(10)," "),CHAR(10)," "))</f>
        <v/>
      </c>
      <c r="AZ111" s="1339" t="str">
        <f>IF(LEN(AY116)&lt;AZ19,AY111,LEFT(AY116,FIND("¤",SUBSTITUTE(LEFT(AY116,AZ19+1)," ","¤",LEN(LEFT(AY116,AZ19+1))-LEN(SUBSTITUTE(LEFT(AY116,AZ19+1)," ",""))))))</f>
        <v/>
      </c>
      <c r="BA111" s="1279" t="s">
        <v>1</v>
      </c>
      <c r="BB111" s="1354"/>
      <c r="BC111"/>
      <c r="BD111" s="1" t="str">
        <f t="shared" si="38"/>
        <v/>
      </c>
      <c r="BE111" s="1332" t="str">
        <f>IF(LEN(SUBSTITUTE(AX111, BE17, "")) &lt; LEN(AX111), SUBSTITUTE(AX111, BE17, ""), AX111)</f>
        <v/>
      </c>
      <c r="BF111" s="1332" t="str">
        <f>IF(LEN(SUBSTITUTE(BE111, BF17, "")) &lt; LEN(BE111), SUBSTITUTE(BE111, BF17, ""), BE111)</f>
        <v/>
      </c>
      <c r="BG111" s="1332" t="str">
        <f>IF(LEN(SUBSTITUTE(BF111, BG17, "")) &lt; LEN(BF111), SUBSTITUTE(BF111, BG17, ""), BF111)</f>
        <v/>
      </c>
      <c r="BH111" s="1332" t="str">
        <f>IF(LEN(SUBSTITUTE(BG111, BH17, "")) &lt; LEN(BG111), SUBSTITUTE(BG111, BH17, ""), BG111)</f>
        <v/>
      </c>
      <c r="BI111" s="1332" t="s">
        <v>1</v>
      </c>
      <c r="BJ111" s="1333"/>
      <c r="BK111" s="1334"/>
      <c r="BL111" s="52"/>
      <c r="BM111" s="51"/>
      <c r="BN111" s="1335" t="str">
        <f t="shared" si="40"/>
        <v/>
      </c>
      <c r="BO111" s="50" t="str">
        <f t="shared" si="41"/>
        <v/>
      </c>
      <c r="BP111" s="49" t="str">
        <f t="shared" si="42"/>
        <v/>
      </c>
      <c r="BQ111" s="47">
        <f>IF(ISBLANK(#REF!),"",LEN(BD111)-LEN(SUBSTITUTE(BD111," ",""))+1)</f>
        <v>1</v>
      </c>
      <c r="BR111" s="48">
        <f t="shared" si="43"/>
        <v>0</v>
      </c>
      <c r="BS111" s="47">
        <f t="shared" si="44"/>
        <v>0</v>
      </c>
      <c r="BT111" s="47">
        <f t="shared" si="45"/>
        <v>0</v>
      </c>
      <c r="BU111" s="185"/>
      <c r="BV111" s="2"/>
      <c r="BW111" s="2178" t="s">
        <v>87</v>
      </c>
      <c r="BX111" s="2179"/>
      <c r="BY111" s="2179"/>
      <c r="BZ111" s="2180"/>
      <c r="CA111" s="2"/>
      <c r="CB111" s="1825"/>
      <c r="CC111" s="17" t="s">
        <v>515</v>
      </c>
      <c r="CD111" s="564"/>
      <c r="CE111" s="564"/>
      <c r="CF111" s="564"/>
      <c r="CG111" s="91"/>
      <c r="CH111" s="93"/>
      <c r="CI111" s="15" t="s">
        <v>1</v>
      </c>
      <c r="CJ111" s="53" t="str">
        <f>IF(OR(CL111&lt;&gt;"", CM111&lt;&gt;"", CN111&lt;&gt;"",CO111&lt;&gt;"", CP111&lt;&gt;""),"A", "►")</f>
        <v>►</v>
      </c>
      <c r="CK111" s="45" t="str">
        <f ca="1">_xlfn.FORMULATEXT(CJ111)</f>
        <v>=SI(OU(CL111&lt;&gt;""; CM111&lt;&gt;""; CN111&lt;&gt;"";CO111&lt;&gt;""; CP111&lt;&gt;"");"A"; "►")</v>
      </c>
      <c r="CL111" s="45"/>
      <c r="CM111" s="26"/>
      <c r="CN111" s="91"/>
      <c r="CO111" s="91"/>
      <c r="CP111" s="185"/>
      <c r="CQ111" s="8" t="s">
        <v>1</v>
      </c>
      <c r="CR111" s="6">
        <v>1</v>
      </c>
    </row>
    <row r="112" spans="1:96" s="1" customFormat="1" ht="16.5" customHeight="1" thickBot="1">
      <c r="B112" s="108" t="str">
        <f>IF(L112&lt;&gt;"","A","►")</f>
        <v>►</v>
      </c>
      <c r="C112" s="1232" t="str">
        <f>C98</f>
        <v xml:space="preserve">C patisserie flan garniture Clafoutis aux cerises_2023-09-20.xlsx 10 personnes </v>
      </c>
      <c r="D112" s="1232">
        <f>D98</f>
        <v>10</v>
      </c>
      <c r="E112" s="1232" t="str">
        <f>E98</f>
        <v>personnes</v>
      </c>
      <c r="F112" s="259"/>
      <c r="G112" s="271"/>
      <c r="H112" s="253" t="str">
        <f>IF(AND(F112&gt;0,I112&gt;0),"de","")</f>
        <v/>
      </c>
      <c r="I112" s="252"/>
      <c r="J112" s="270"/>
      <c r="K112" s="257">
        <v>1</v>
      </c>
      <c r="L112" s="1441"/>
      <c r="AE112"/>
      <c r="AU112"/>
      <c r="AV112"/>
      <c r="AW112" s="1327" t="str">
        <f>IF(AND(AZ112&lt;&gt;"", LEN(TRIM(AZ112))&gt;0), MAX(AW20:AW111)+1, "")</f>
        <v/>
      </c>
      <c r="AX112" s="1327" t="str" cm="1">
        <f t="array" ref="AX112">IFERROR(INDEX(AZ21:AZ290, MATCH(ROW()-MIN(ROW(AZ21:AZ290))+1, AW21:AW290, 0)), "")</f>
        <v/>
      </c>
      <c r="AY112" s="1340" t="str">
        <f>IFERROR(TRIM(SUBSTITUTE(SUBSTITUTE(SUBSTITUTE(SUBSTITUTE(SUBSTITUTE(AY111," .",".")," ;",";")," :",":"),",",","),",","")),AY111)</f>
        <v/>
      </c>
      <c r="AZ112" s="1339" t="str">
        <f>IFERROR(IF(LEN(AY116) &gt; LEN(AZ111), LEFT(RIGHT(AY116, LEN(AY116) - LEN(AZ111)), FIND("¤", SUBSTITUTE(LEFT(RIGHT(AY116, LEN(AY116) - LEN(AZ111)), AZ19+1), " ", "¤", LEN(LEFT(RIGHT(AY116, LEN(AY116) - LEN(AZ111)), AZ19+1)) - LEN(SUBSTITUTE(LEFT(RIGHT(AY116, LEN(AY116) - LEN(AZ111)), AZ19+1), " ", ""))))), ""), "")</f>
        <v/>
      </c>
      <c r="BA112" s="1279" t="s">
        <v>1</v>
      </c>
      <c r="BB112" s="1354"/>
      <c r="BC112"/>
      <c r="BD112" s="1" t="str">
        <f t="shared" si="38"/>
        <v/>
      </c>
      <c r="BE112" s="1332" t="str">
        <f>IF(LEN(SUBSTITUTE(AX112, BE17, "")) &lt; LEN(AX112), SUBSTITUTE(AX112, BE17, ""), AX112)</f>
        <v/>
      </c>
      <c r="BF112" s="1332" t="str">
        <f>IF(LEN(SUBSTITUTE(BE112, BF17, "")) &lt; LEN(BE112), SUBSTITUTE(BE112, BF17, ""), BE112)</f>
        <v/>
      </c>
      <c r="BG112" s="1332" t="str">
        <f>IF(LEN(SUBSTITUTE(BF112, BG17, "")) &lt; LEN(BF112), SUBSTITUTE(BF112, BG17, ""), BF112)</f>
        <v/>
      </c>
      <c r="BH112" s="1332" t="str">
        <f>IF(LEN(SUBSTITUTE(BG112, BH17, "")) &lt; LEN(BG112), SUBSTITUTE(BG112, BH17, ""), BG112)</f>
        <v/>
      </c>
      <c r="BI112" s="1332" t="s">
        <v>1</v>
      </c>
      <c r="BJ112" s="1333"/>
      <c r="BK112" s="1334"/>
      <c r="BL112" s="52"/>
      <c r="BM112" s="51"/>
      <c r="BN112" s="1335" t="str">
        <f t="shared" si="40"/>
        <v/>
      </c>
      <c r="BO112" s="50" t="str">
        <f t="shared" si="41"/>
        <v/>
      </c>
      <c r="BP112" s="49" t="str">
        <f t="shared" si="42"/>
        <v/>
      </c>
      <c r="BQ112" s="47">
        <f>IF(ISBLANK(#REF!),"",LEN(BD112)-LEN(SUBSTITUTE(BD112," ",""))+1)</f>
        <v>1</v>
      </c>
      <c r="BR112" s="48">
        <f t="shared" si="43"/>
        <v>0</v>
      </c>
      <c r="BS112" s="47">
        <f t="shared" si="44"/>
        <v>0</v>
      </c>
      <c r="BT112" s="47">
        <f t="shared" si="45"/>
        <v>0</v>
      </c>
      <c r="BU112" s="185"/>
      <c r="BV112" s="2"/>
      <c r="BW112" s="110"/>
      <c r="BX112" s="117" t="s">
        <v>86</v>
      </c>
      <c r="BY112" s="119">
        <v>12</v>
      </c>
      <c r="BZ112" s="93"/>
      <c r="CA112" s="2"/>
      <c r="CB112" s="411"/>
      <c r="CC112" s="412"/>
      <c r="CD112" s="413"/>
      <c r="CE112" s="412"/>
      <c r="CF112" s="412"/>
      <c r="CG112" s="412"/>
      <c r="CH112" s="414"/>
      <c r="CI112"/>
      <c r="CJ112" s="46"/>
      <c r="CK112" s="516" t="s">
        <v>493</v>
      </c>
      <c r="CL112" s="26"/>
      <c r="CM112" s="26"/>
      <c r="CN112" s="91"/>
      <c r="CO112" s="91"/>
      <c r="CP112" s="185"/>
      <c r="CQ112" s="8" t="s">
        <v>1</v>
      </c>
      <c r="CR112" s="6">
        <v>1</v>
      </c>
    </row>
    <row r="113" spans="1:96" s="1" customFormat="1" ht="15.75" customHeight="1" thickTop="1">
      <c r="B113" s="108" t="str">
        <f>IF(L113&lt;&gt;"","A","►")</f>
        <v>►</v>
      </c>
      <c r="C113" s="1232" t="str">
        <f>C98</f>
        <v xml:space="preserve">C patisserie flan garniture Clafoutis aux cerises_2023-09-20.xlsx 10 personnes </v>
      </c>
      <c r="D113" s="1232">
        <f>D98</f>
        <v>10</v>
      </c>
      <c r="E113" s="1232" t="str">
        <f>E98</f>
        <v>personnes</v>
      </c>
      <c r="F113" s="259"/>
      <c r="G113" s="271"/>
      <c r="H113" s="253" t="str">
        <f>IF(AND(F113&gt;0,I113&gt;0),"de","")</f>
        <v/>
      </c>
      <c r="I113" s="252"/>
      <c r="J113" s="270"/>
      <c r="K113" s="257">
        <v>1</v>
      </c>
      <c r="L113" s="1441"/>
      <c r="AE113"/>
      <c r="AU113"/>
      <c r="AV113"/>
      <c r="AW113" s="1327" t="str">
        <f>IF(AND(AZ113&lt;&gt;"", LEN(TRIM(AZ113))&gt;0), MAX(AW20:AW112)+1, "")</f>
        <v/>
      </c>
      <c r="AX113" s="1327" t="str" cm="1">
        <f t="array" ref="AX113">IFERROR(INDEX(AZ21:AZ290, MATCH(ROW()-MIN(ROW(AZ21:AZ290))+1, AW21:AW290, 0)), "")</f>
        <v/>
      </c>
      <c r="AY113" s="1340" t="str">
        <f>IFERROR(SUBSTITUTE(SUBSTITUTE(SUBSTITUTE(SUBSTITUTE(SUBSTITUTE(SUBSTITUTE(AY112,",",";"),".",";"),";",";"),"-",";"),":",";"),"?",";"),AY112)</f>
        <v/>
      </c>
      <c r="AZ113" s="1339" t="str">
        <f>IFERROR(IF(LEN(AY116)&gt;LEN(AZ111)+LEN(AZ112),LEFT(RIGHT(AY116,LEN(AY116)-LEN(AZ111)-LEN(AZ112)),FIND("¤",SUBSTITUTE(LEFT(RIGHT(AY116,LEN(AY116)-LEN(AZ111)-LEN(AZ112)),AZ19+1)," ","¤",LEN(LEFT(RIGHT(AY116,LEN(AY116)-LEN(AZ111)-LEN(AZ112)),AZ19+1))-LEN(SUBSTITUTE(LEFT(RIGHT(AY116,LEN(AY116)-LEN(AZ111)-LEN(AZ112)),AZ19+1)," ",""))))),""),"")</f>
        <v/>
      </c>
      <c r="BA113" s="1279" t="s">
        <v>1</v>
      </c>
      <c r="BB113" s="1354"/>
      <c r="BC113"/>
      <c r="BD113" s="1" t="str">
        <f t="shared" si="38"/>
        <v/>
      </c>
      <c r="BE113" s="1332" t="str">
        <f>IF(LEN(SUBSTITUTE(AX113, BE17, "")) &lt; LEN(AX113), SUBSTITUTE(AX113, BE17, ""), AX113)</f>
        <v/>
      </c>
      <c r="BF113" s="1332" t="str">
        <f>IF(LEN(SUBSTITUTE(BE113, BF17, "")) &lt; LEN(BE113), SUBSTITUTE(BE113, BF17, ""), BE113)</f>
        <v/>
      </c>
      <c r="BG113" s="1332" t="str">
        <f>IF(LEN(SUBSTITUTE(BF113, BG17, "")) &lt; LEN(BF113), SUBSTITUTE(BF113, BG17, ""), BF113)</f>
        <v/>
      </c>
      <c r="BH113" s="1332" t="str">
        <f>IF(LEN(SUBSTITUTE(BG113, BH17, "")) &lt; LEN(BG113), SUBSTITUTE(BG113, BH17, ""), BG113)</f>
        <v/>
      </c>
      <c r="BI113" s="1332" t="s">
        <v>1</v>
      </c>
      <c r="BJ113" s="1333"/>
      <c r="BK113" s="1334"/>
      <c r="BL113" s="52"/>
      <c r="BM113" s="51"/>
      <c r="BN113" s="1335" t="str">
        <f t="shared" si="40"/>
        <v/>
      </c>
      <c r="BO113" s="50" t="str">
        <f t="shared" si="41"/>
        <v/>
      </c>
      <c r="BP113" s="49" t="str">
        <f t="shared" si="42"/>
        <v/>
      </c>
      <c r="BQ113" s="47">
        <f>IF(ISBLANK(#REF!),"",LEN(BD113)-LEN(SUBSTITUTE(BD113," ",""))+1)</f>
        <v>1</v>
      </c>
      <c r="BR113" s="48">
        <f t="shared" si="43"/>
        <v>0</v>
      </c>
      <c r="BS113" s="47">
        <f t="shared" si="44"/>
        <v>0</v>
      </c>
      <c r="BT113" s="47">
        <f t="shared" si="45"/>
        <v>0</v>
      </c>
      <c r="BU113" s="185"/>
      <c r="BV113" s="2"/>
      <c r="BW113" s="110"/>
      <c r="BX113" s="117" t="s">
        <v>83</v>
      </c>
      <c r="BY113" s="114" t="s">
        <v>82</v>
      </c>
      <c r="BZ113" s="118">
        <f>BY114*BY116</f>
        <v>1875</v>
      </c>
      <c r="CA113" s="2"/>
      <c r="CB113" s="1854" t="s">
        <v>517</v>
      </c>
      <c r="CC113" s="1855" t="s">
        <v>518</v>
      </c>
      <c r="CD113" s="265" t="s">
        <v>260</v>
      </c>
      <c r="CE113" s="45"/>
      <c r="CF113" s="45"/>
      <c r="CG113" s="45"/>
      <c r="CH113" s="93"/>
      <c r="CI113"/>
      <c r="CJ113" s="53" t="s">
        <v>11</v>
      </c>
      <c r="CK113" s="91" t="s">
        <v>1607</v>
      </c>
      <c r="CL113" s="91"/>
      <c r="CM113" s="91"/>
      <c r="CN113" s="91"/>
      <c r="CO113" s="91"/>
      <c r="CP113" s="185"/>
      <c r="CQ113" s="8" t="s">
        <v>1</v>
      </c>
      <c r="CR113" s="6">
        <v>1</v>
      </c>
    </row>
    <row r="114" spans="1:96" s="1" customFormat="1" ht="18.75" customHeight="1">
      <c r="B114" s="108" t="str">
        <f>IF(L114&lt;&gt;"","A","►")</f>
        <v>►</v>
      </c>
      <c r="C114" s="1232" t="str">
        <f>C98</f>
        <v xml:space="preserve">C patisserie flan garniture Clafoutis aux cerises_2023-09-20.xlsx 10 personnes </v>
      </c>
      <c r="D114" s="1232">
        <f>D98</f>
        <v>10</v>
      </c>
      <c r="E114" s="1232" t="str">
        <f>E98</f>
        <v>personnes</v>
      </c>
      <c r="F114" s="259"/>
      <c r="G114" s="254"/>
      <c r="H114" s="253" t="str">
        <f>IF(AND(F114&gt;0,I114&gt;0),"de","")</f>
        <v/>
      </c>
      <c r="I114" s="252"/>
      <c r="J114" s="258"/>
      <c r="K114" s="257">
        <v>1</v>
      </c>
      <c r="L114" s="1441"/>
      <c r="AE114" s="2"/>
      <c r="AU114" s="2"/>
      <c r="AV114"/>
      <c r="AW114" s="1327" t="str">
        <f>IF(AND(AZ114&lt;&gt;"", LEN(TRIM(AZ114))&gt;0), MAX(AW20:AW113)+1, "")</f>
        <v/>
      </c>
      <c r="AX114" s="1327" t="str" cm="1">
        <f t="array" ref="AX114">IFERROR(INDEX(AZ21:AZ290, MATCH(ROW()-MIN(ROW(AZ21:AZ290))+1, AW21:AW290, 0)), "")</f>
        <v/>
      </c>
      <c r="AY114" s="1340" t="str">
        <f>IFERROR(SUBSTITUTE(AY113,"."," "),AY113)</f>
        <v/>
      </c>
      <c r="AZ114" s="1339" t="str">
        <f>IFERROR(LEFT(RIGHT(AY116,LEN(AY116)-LEN(AZ111)-LEN(AZ112)-LEN(AZ113)),FIND("¤",SUBSTITUTE(LEFT(RIGHT(AY116,LEN(AY116)-LEN(AZ111)-LEN(AZ112)-LEN(AZ113)),AZ19+1)," ","¤",LEN(LEFT(RIGHT(AY116,LEN(AY116)-LEN(AZ111)-LEN(AZ112)-LEN(AZ113)),AZ19+1))-LEN(SUBSTITUTE(LEFT(RIGHT(AY116,LEN(AY116)-LEN(AZ111)-LEN(AZ112)-LEN(AZ113)),AZ19+1)," ",""))))),"")</f>
        <v/>
      </c>
      <c r="BA114" s="1279" t="s">
        <v>1</v>
      </c>
      <c r="BB114" s="1354"/>
      <c r="BC114"/>
      <c r="BD114" s="1" t="str">
        <f t="shared" si="38"/>
        <v/>
      </c>
      <c r="BE114" s="1332" t="str">
        <f>IF(LEN(SUBSTITUTE(AX114, BE17, "")) &lt; LEN(AX114), SUBSTITUTE(AX114, BE17, ""), AX114)</f>
        <v/>
      </c>
      <c r="BF114" s="1332" t="str">
        <f>IF(LEN(SUBSTITUTE(BE114, BF17, "")) &lt; LEN(BE114), SUBSTITUTE(BE114, BF17, ""), BE114)</f>
        <v/>
      </c>
      <c r="BG114" s="1332" t="str">
        <f>IF(LEN(SUBSTITUTE(BF114, BG17, "")) &lt; LEN(BF114), SUBSTITUTE(BF114, BG17, ""), BF114)</f>
        <v/>
      </c>
      <c r="BH114" s="1332" t="str">
        <f>IF(LEN(SUBSTITUTE(BG114, BH17, "")) &lt; LEN(BG114), SUBSTITUTE(BG114, BH17, ""), BG114)</f>
        <v/>
      </c>
      <c r="BI114" s="1332" t="s">
        <v>1</v>
      </c>
      <c r="BJ114" s="1333"/>
      <c r="BK114" s="1334"/>
      <c r="BL114" s="52"/>
      <c r="BM114" s="51"/>
      <c r="BN114" s="1335" t="str">
        <f t="shared" si="40"/>
        <v/>
      </c>
      <c r="BO114" s="50" t="str">
        <f t="shared" si="41"/>
        <v/>
      </c>
      <c r="BP114" s="49" t="str">
        <f t="shared" si="42"/>
        <v/>
      </c>
      <c r="BQ114" s="47">
        <f>IF(ISBLANK(#REF!),"",LEN(BD114)-LEN(SUBSTITUTE(BD114," ",""))+1)</f>
        <v>1</v>
      </c>
      <c r="BR114" s="48">
        <f t="shared" si="43"/>
        <v>0</v>
      </c>
      <c r="BS114" s="47">
        <f t="shared" si="44"/>
        <v>0</v>
      </c>
      <c r="BT114" s="47">
        <f t="shared" si="45"/>
        <v>0</v>
      </c>
      <c r="BU114" s="185"/>
      <c r="BV114" s="2"/>
      <c r="BW114" s="110"/>
      <c r="BX114" s="117" t="s">
        <v>81</v>
      </c>
      <c r="BY114" s="116">
        <v>1.5</v>
      </c>
      <c r="BZ114" s="93"/>
      <c r="CA114" s="2"/>
      <c r="CB114" s="1854"/>
      <c r="CC114" s="1856"/>
      <c r="CD114" s="265" t="s">
        <v>256</v>
      </c>
      <c r="CE114" s="45"/>
      <c r="CF114" s="45"/>
      <c r="CG114" s="45"/>
      <c r="CH114" s="93"/>
      <c r="CI114" t="s">
        <v>1</v>
      </c>
      <c r="CJ114" s="458"/>
      <c r="CK114" s="519" t="s">
        <v>494</v>
      </c>
      <c r="CL114" s="91"/>
      <c r="CM114" s="91"/>
      <c r="CN114" s="91"/>
      <c r="CO114" s="91"/>
      <c r="CP114" s="185"/>
      <c r="CQ114" s="8" t="s">
        <v>1</v>
      </c>
      <c r="CR114" s="6">
        <v>1</v>
      </c>
    </row>
    <row r="115" spans="1:96" s="1" customFormat="1" ht="16.5" thickBot="1">
      <c r="B115" s="247" t="s">
        <v>11</v>
      </c>
      <c r="C115" s="1266" t="str">
        <f>C98</f>
        <v xml:space="preserve">C patisserie flan garniture Clafoutis aux cerises_2023-09-20.xlsx 10 personnes </v>
      </c>
      <c r="D115" s="1267">
        <f>D98</f>
        <v>10</v>
      </c>
      <c r="E115" s="1268" t="str">
        <f>E98</f>
        <v>personnes</v>
      </c>
      <c r="F115" s="1269" t="s">
        <v>1524</v>
      </c>
      <c r="G115" s="1219"/>
      <c r="H115" s="1219" t="s">
        <v>1814</v>
      </c>
      <c r="I115" s="1219"/>
      <c r="J115" s="1219"/>
      <c r="K115" s="1219"/>
      <c r="L115" s="1442"/>
      <c r="AE115" s="2"/>
      <c r="AU115" s="2"/>
      <c r="AV115"/>
      <c r="AW115" s="1327" t="str">
        <f>IF(AND(AZ115&lt;&gt;"", LEN(TRIM(AZ115))&gt;0), MAX(AW20:AW114)+1, "")</f>
        <v/>
      </c>
      <c r="AX115" s="1327" t="str" cm="1">
        <f t="array" ref="AX115">IFERROR(INDEX(AZ21:AZ290, MATCH(ROW()-MIN(ROW(AZ21:AZ290))+1, AW21:AW290, 0)), "")</f>
        <v/>
      </c>
      <c r="AY115" s="1343" t="str">
        <f>SUBSTITUTE(SUBSTITUTE(AY114,";"," "),","," ")</f>
        <v/>
      </c>
      <c r="AZ115" s="1339" t="str">
        <f>IFERROR(LEFT(RIGHT(AY116,LEN(AY116)-LEN(AZ111)-LEN(AZ112)-LEN(AZ113)-LEN(AZ114)),FIND("¤",SUBSTITUTE(LEFT(RIGHT(AY116,LEN(AY116)-LEN(AZ111)-LEN(AZ112)-LEN(AZ113)-LEN(AZ114)),AZ19+1)," ","¤",LEN(LEFT(RIGHT(AY116,LEN(AY116)-LEN(AZ111)-LEN(AZ112)-LEN(AZ113)-LEN(AZ114)),AZ19+1))-LEN(SUBSTITUTE(LEFT(RIGHT(AY116,LEN(AY116)-LEN(AZ111)-LEN(AZ112)-LEN(AZ113)-LEN(AZ114)),AZ19+1)," ",""))))),"")</f>
        <v/>
      </c>
      <c r="BA115" s="1279" t="s">
        <v>1</v>
      </c>
      <c r="BB115" s="1354"/>
      <c r="BC115"/>
      <c r="BD115" s="1" t="str">
        <f t="shared" si="38"/>
        <v/>
      </c>
      <c r="BE115" s="1332" t="str">
        <f>IF(LEN(SUBSTITUTE(AX115, BE17, "")) &lt; LEN(AX115), SUBSTITUTE(AX115, BE17, ""), AX115)</f>
        <v/>
      </c>
      <c r="BF115" s="1332" t="str">
        <f>IF(LEN(SUBSTITUTE(BE115, BF17, "")) &lt; LEN(BE115), SUBSTITUTE(BE115, BF17, ""), BE115)</f>
        <v/>
      </c>
      <c r="BG115" s="1332" t="str">
        <f>IF(LEN(SUBSTITUTE(BF115, BG17, "")) &lt; LEN(BF115), SUBSTITUTE(BF115, BG17, ""), BF115)</f>
        <v/>
      </c>
      <c r="BH115" s="1332" t="str">
        <f>IF(LEN(SUBSTITUTE(BG115, BH17, "")) &lt; LEN(BG115), SUBSTITUTE(BG115, BH17, ""), BG115)</f>
        <v/>
      </c>
      <c r="BI115" s="1332" t="s">
        <v>1</v>
      </c>
      <c r="BJ115" s="1333"/>
      <c r="BK115" s="1334"/>
      <c r="BL115" s="52"/>
      <c r="BM115" s="51"/>
      <c r="BN115" s="1335" t="str">
        <f t="shared" si="40"/>
        <v/>
      </c>
      <c r="BO115" s="50" t="str">
        <f t="shared" si="41"/>
        <v/>
      </c>
      <c r="BP115" s="49" t="str">
        <f t="shared" si="42"/>
        <v/>
      </c>
      <c r="BQ115" s="47">
        <f>IF(ISBLANK(#REF!),"",LEN(BD115)-LEN(SUBSTITUTE(BD115," ",""))+1)</f>
        <v>1</v>
      </c>
      <c r="BR115" s="48">
        <f t="shared" si="43"/>
        <v>0</v>
      </c>
      <c r="BS115" s="47">
        <f t="shared" si="44"/>
        <v>0</v>
      </c>
      <c r="BT115" s="47">
        <f t="shared" si="45"/>
        <v>0</v>
      </c>
      <c r="BU115" s="185"/>
      <c r="BV115" s="2"/>
      <c r="BW115" s="110"/>
      <c r="BX115" s="115" t="s">
        <v>80</v>
      </c>
      <c r="BY115" s="114" t="s">
        <v>79</v>
      </c>
      <c r="BZ115" s="93"/>
      <c r="CA115" s="2"/>
      <c r="CB115" s="1854"/>
      <c r="CC115" s="572">
        <v>1</v>
      </c>
      <c r="CD115" s="59"/>
      <c r="CE115" s="45"/>
      <c r="CF115" s="45"/>
      <c r="CG115" s="45"/>
      <c r="CH115" s="93"/>
      <c r="CI115"/>
      <c r="CJ115" s="522" t="s">
        <v>11</v>
      </c>
      <c r="CK115" s="523" t="s">
        <v>495</v>
      </c>
      <c r="CL115" s="91"/>
      <c r="CM115" s="91"/>
      <c r="CN115" s="91"/>
      <c r="CO115" s="91"/>
      <c r="CP115" s="185"/>
      <c r="CQ115" s="8" t="s">
        <v>1</v>
      </c>
      <c r="CR115" s="6">
        <v>1</v>
      </c>
    </row>
    <row r="116" spans="1:96" s="1" customFormat="1" ht="15.75">
      <c r="AE116" s="2"/>
      <c r="AU116" s="2"/>
      <c r="AV116"/>
      <c r="AW116" s="1327" t="str">
        <f>IF(AND(AZ116&lt;&gt;"", LEN(TRIM(AZ116))&gt;0), MAX(AW20:AW115)+1, "")</f>
        <v/>
      </c>
      <c r="AX116" s="1327" t="str" cm="1">
        <f t="array" ref="AX116">IFERROR(INDEX(AZ21:AZ290, MATCH(ROW()-MIN(ROW(AZ21:AZ290))+1, AW21:AW290, 0)), "")</f>
        <v/>
      </c>
      <c r="AY116" s="1344" t="str">
        <f>IFERROR(SUBSTITUTE(SUBSTITUTE(SUBSTITUTE(AY115,"  "," "),"  "," "),"  "," "),AY115)</f>
        <v/>
      </c>
      <c r="AZ116" s="1339" t="str">
        <f>IF(LEN(AY116) &gt; LEN(AZ111) + LEN(AZ112) + LEN(AZ113)+ LEN(AZ114) + LEN(AZ115), RIGHT(AY116, LEN(AY116) - LEN(AZ111) - LEN(AZ112) - LEN(AZ113) - LEN(AZ114) - LEN(AZ115)), "")</f>
        <v/>
      </c>
      <c r="BA116" s="1279" t="s">
        <v>1</v>
      </c>
      <c r="BB116" s="1354"/>
      <c r="BC116"/>
      <c r="BD116" s="1" t="str">
        <f t="shared" si="38"/>
        <v/>
      </c>
      <c r="BE116" s="1332" t="str">
        <f>IF(LEN(SUBSTITUTE(AX116, BE17, "")) &lt; LEN(AX116), SUBSTITUTE(AX116, BE17, ""), AX116)</f>
        <v/>
      </c>
      <c r="BF116" s="1332" t="str">
        <f>IF(LEN(SUBSTITUTE(BE116, BF17, "")) &lt; LEN(BE116), SUBSTITUTE(BE116, BF17, ""), BE116)</f>
        <v/>
      </c>
      <c r="BG116" s="1332" t="str">
        <f>IF(LEN(SUBSTITUTE(BF116, BG17, "")) &lt; LEN(BF116), SUBSTITUTE(BF116, BG17, ""), BF116)</f>
        <v/>
      </c>
      <c r="BH116" s="1332" t="str">
        <f>IF(LEN(SUBSTITUTE(BG116, BH17, "")) &lt; LEN(BG116), SUBSTITUTE(BG116, BH17, ""), BG116)</f>
        <v/>
      </c>
      <c r="BI116" s="1332" t="s">
        <v>1</v>
      </c>
      <c r="BJ116" s="1333"/>
      <c r="BK116" s="1334"/>
      <c r="BL116" s="52"/>
      <c r="BM116" s="51"/>
      <c r="BN116" s="1335" t="str">
        <f t="shared" si="40"/>
        <v/>
      </c>
      <c r="BO116" s="50" t="str">
        <f t="shared" si="41"/>
        <v/>
      </c>
      <c r="BP116" s="49" t="str">
        <f t="shared" si="42"/>
        <v/>
      </c>
      <c r="BQ116" s="47">
        <f>IF(ISBLANK(#REF!),"",LEN(BD116)-LEN(SUBSTITUTE(BD116," ",""))+1)</f>
        <v>1</v>
      </c>
      <c r="BR116" s="48">
        <f t="shared" si="43"/>
        <v>0</v>
      </c>
      <c r="BS116" s="47">
        <f t="shared" si="44"/>
        <v>0</v>
      </c>
      <c r="BT116" s="47">
        <f t="shared" si="45"/>
        <v>0</v>
      </c>
      <c r="BU116" s="185"/>
      <c r="BV116" s="2"/>
      <c r="BW116" s="110"/>
      <c r="BX116" s="113" t="s">
        <v>76</v>
      </c>
      <c r="BY116" s="112">
        <v>1250</v>
      </c>
      <c r="BZ116" s="93"/>
      <c r="CA116" s="2"/>
      <c r="CB116" s="1854"/>
      <c r="CC116" s="257">
        <v>2</v>
      </c>
      <c r="CD116" s="91"/>
      <c r="CE116" s="45"/>
      <c r="CF116" s="45"/>
      <c r="CG116" s="45"/>
      <c r="CH116" s="93"/>
      <c r="CI116"/>
      <c r="CJ116" s="526" t="s">
        <v>12</v>
      </c>
      <c r="CK116" s="523" t="s">
        <v>497</v>
      </c>
      <c r="CL116" s="91"/>
      <c r="CM116" s="91"/>
      <c r="CN116" s="91"/>
      <c r="CO116" s="91"/>
      <c r="CP116" s="185"/>
      <c r="CQ116" s="8" t="s">
        <v>1</v>
      </c>
      <c r="CR116" s="6">
        <v>1</v>
      </c>
    </row>
    <row r="117" spans="1:96" s="1" customFormat="1" ht="19.5" thickBot="1">
      <c r="AE117" s="2"/>
      <c r="AU117" s="2"/>
      <c r="AV117"/>
      <c r="AW117" s="1327" t="str">
        <f>IF(AND(AZ117&lt;&gt;"", LEN(TRIM(AZ117))&gt;0), MAX(AW20:AW116)+1, "")</f>
        <v/>
      </c>
      <c r="AX117" s="1327" t="str" cm="1">
        <f t="array" ref="AX117">IFERROR(INDEX(AZ21:AZ290, MATCH(ROW()-MIN(ROW(AZ21:AZ290))+1, AW21:AW290, 0)), "")</f>
        <v/>
      </c>
      <c r="AY117" s="1328" t="str">
        <f>(SUBSTITUTE(SUBSTITUTE(BB37,CHAR(13)&amp;CHAR(10)," "),CHAR(10)," "))</f>
        <v/>
      </c>
      <c r="AZ117" s="1329" t="str">
        <f>IF(LEN(AY122)&lt;AZ19,AY117,LEFT(AY122,FIND("¤",SUBSTITUTE(LEFT(AY122,AZ19+1)," ","¤",LEN(LEFT(AY122,AZ19+1))-LEN(SUBSTITUTE(LEFT(AY122,AZ19+1)," ",""))))))</f>
        <v/>
      </c>
      <c r="BA117" s="1279" t="s">
        <v>1</v>
      </c>
      <c r="BB117" s="1354"/>
      <c r="BC117"/>
      <c r="BD117" s="1" t="str">
        <f t="shared" si="38"/>
        <v/>
      </c>
      <c r="BE117" s="1332" t="str">
        <f>IF(LEN(SUBSTITUTE(AX117, BE17, "")) &lt; LEN(AX117), SUBSTITUTE(AX117, BE17, ""), AX117)</f>
        <v/>
      </c>
      <c r="BF117" s="1332" t="str">
        <f>IF(LEN(SUBSTITUTE(BE117, BF17, "")) &lt; LEN(BE117), SUBSTITUTE(BE117, BF17, ""), BE117)</f>
        <v/>
      </c>
      <c r="BG117" s="1332" t="str">
        <f>IF(LEN(SUBSTITUTE(BF117, BG17, "")) &lt; LEN(BF117), SUBSTITUTE(BF117, BG17, ""), BF117)</f>
        <v/>
      </c>
      <c r="BH117" s="1332" t="str">
        <f>IF(LEN(SUBSTITUTE(BG117, BH17, "")) &lt; LEN(BG117), SUBSTITUTE(BG117, BH17, ""), BG117)</f>
        <v/>
      </c>
      <c r="BI117" s="1332" t="s">
        <v>1</v>
      </c>
      <c r="BJ117" s="1333"/>
      <c r="BK117" s="1334"/>
      <c r="BL117" s="52"/>
      <c r="BM117" s="51"/>
      <c r="BN117" s="1335" t="str">
        <f t="shared" si="40"/>
        <v/>
      </c>
      <c r="BO117" s="50" t="str">
        <f t="shared" si="41"/>
        <v/>
      </c>
      <c r="BP117" s="49" t="str">
        <f t="shared" si="42"/>
        <v/>
      </c>
      <c r="BQ117" s="47">
        <f>IF(ISBLANK(#REF!),"",LEN(BD117)-LEN(SUBSTITUTE(BD117," ",""))+1)</f>
        <v>1</v>
      </c>
      <c r="BR117" s="48">
        <f t="shared" si="43"/>
        <v>0</v>
      </c>
      <c r="BS117" s="47">
        <f t="shared" si="44"/>
        <v>0</v>
      </c>
      <c r="BT117" s="47">
        <f t="shared" si="45"/>
        <v>0</v>
      </c>
      <c r="BU117" s="185"/>
      <c r="BV117" s="2"/>
      <c r="BW117" s="110"/>
      <c r="BX117" s="59"/>
      <c r="BZ117" s="111" t="str">
        <f>INT(BZ113/BY112) &amp; " " &amp; BY115 &amp; " de " &amp; BY112 &amp; " " &amp; BY113 &amp; IF(MOD(BZ113,BY112)&gt;0, " + 1 contenant de " &amp; TEXT(MOD(BZ113,BY112), "0.00") &amp; " " &amp; BY113, "")</f>
        <v>156 Barquettes de 12 tranches + 1 contenant de 3.00 tranches</v>
      </c>
      <c r="CA117" s="2"/>
      <c r="CB117" s="1854"/>
      <c r="CC117" s="575" t="s">
        <v>255</v>
      </c>
      <c r="CD117" s="264"/>
      <c r="CE117" s="45"/>
      <c r="CF117" s="45"/>
      <c r="CG117" s="45"/>
      <c r="CH117" s="93"/>
      <c r="CI117"/>
      <c r="CJ117" s="458"/>
      <c r="CK117" s="91"/>
      <c r="CL117" s="91"/>
      <c r="CM117" s="91"/>
      <c r="CN117" s="91"/>
      <c r="CO117" s="91"/>
      <c r="CP117" s="185"/>
      <c r="CQ117" s="8" t="s">
        <v>1</v>
      </c>
      <c r="CR117" s="6">
        <v>1</v>
      </c>
    </row>
    <row r="118" spans="1:96" s="1" customFormat="1" ht="33" customHeight="1">
      <c r="B118" s="203" t="s">
        <v>11</v>
      </c>
      <c r="C118" s="2280" t="str">
        <f>C124</f>
        <v xml:space="preserve">C patisserie flan garniture Clafoutis aux cerises-2023-09-20.xlsx 10 personnes </v>
      </c>
      <c r="D118" s="2281">
        <f>D124</f>
        <v>10</v>
      </c>
      <c r="E118" s="2281" t="str">
        <f>E124</f>
        <v>personnes</v>
      </c>
      <c r="F118" s="205" t="s">
        <v>214</v>
      </c>
      <c r="G118" s="2098" t="s">
        <v>209</v>
      </c>
      <c r="H118" s="2098"/>
      <c r="I118" s="2241" t="s">
        <v>1791</v>
      </c>
      <c r="J118" s="2241"/>
      <c r="K118" s="2241"/>
      <c r="L118" s="2241"/>
      <c r="AE118" s="2"/>
      <c r="AU118" s="2"/>
      <c r="AV118"/>
      <c r="AW118" s="1327" t="str">
        <f>IF(AND(AZ118&lt;&gt;"", LEN(TRIM(AZ118))&gt;0), MAX(AW20:AW117)+1, "")</f>
        <v/>
      </c>
      <c r="AX118" s="1327" t="str" cm="1">
        <f t="array" ref="AX118">IFERROR(INDEX(AZ21:AZ290, MATCH(ROW()-MIN(ROW(AZ21:AZ290))+1, AW21:AW290, 0)), "")</f>
        <v/>
      </c>
      <c r="AY118" s="1336" t="str">
        <f>IFERROR(TRIM(SUBSTITUTE(SUBSTITUTE(SUBSTITUTE(SUBSTITUTE(SUBSTITUTE(AY117," .",".")," ;",";")," :",":"),",",","),",","")),AY117)</f>
        <v/>
      </c>
      <c r="AZ118" s="1329" t="str">
        <f>IFERROR(IF(LEN(AY122) &gt; LEN(AZ117), LEFT(RIGHT(AY122, LEN(AY122) - LEN(AZ117)), FIND("¤", SUBSTITUTE(LEFT(RIGHT(AY122, LEN(AY122) - LEN(AZ117)), AZ19+1), " ", "¤", LEN(LEFT(RIGHT(AY122, LEN(AY122) - LEN(AZ117)), AZ19+1)) - LEN(SUBSTITUTE(LEFT(RIGHT(AY122, LEN(AY122) - LEN(AZ117)), AZ19+1), " ", ""))))), ""), "")</f>
        <v/>
      </c>
      <c r="BA118" s="1279" t="s">
        <v>1</v>
      </c>
      <c r="BB118" s="1354"/>
      <c r="BC118"/>
      <c r="BD118" s="1" t="str">
        <f t="shared" si="38"/>
        <v/>
      </c>
      <c r="BE118" s="1332" t="str">
        <f>IF(LEN(SUBSTITUTE(AX118, BE17, "")) &lt; LEN(AX118), SUBSTITUTE(AX118, BE17, ""), AX118)</f>
        <v/>
      </c>
      <c r="BF118" s="1332" t="str">
        <f>IF(LEN(SUBSTITUTE(BE118, BF17, "")) &lt; LEN(BE118), SUBSTITUTE(BE118, BF17, ""), BE118)</f>
        <v/>
      </c>
      <c r="BG118" s="1332" t="str">
        <f>IF(LEN(SUBSTITUTE(BF118, BG17, "")) &lt; LEN(BF118), SUBSTITUTE(BF118, BG17, ""), BF118)</f>
        <v/>
      </c>
      <c r="BH118" s="1332" t="str">
        <f>IF(LEN(SUBSTITUTE(BG118, BH17, "")) &lt; LEN(BG118), SUBSTITUTE(BG118, BH17, ""), BG118)</f>
        <v/>
      </c>
      <c r="BI118" s="1332" t="s">
        <v>1</v>
      </c>
      <c r="BJ118" s="1333"/>
      <c r="BK118" s="1334"/>
      <c r="BL118" s="52"/>
      <c r="BM118" s="51"/>
      <c r="BN118" s="1335" t="str">
        <f t="shared" si="40"/>
        <v/>
      </c>
      <c r="BO118" s="50" t="str">
        <f t="shared" si="41"/>
        <v/>
      </c>
      <c r="BP118" s="49" t="str">
        <f t="shared" si="42"/>
        <v/>
      </c>
      <c r="BQ118" s="47">
        <f>IF(ISBLANK(#REF!),"",LEN(BD118)-LEN(SUBSTITUTE(BD118," ",""))+1)</f>
        <v>1</v>
      </c>
      <c r="BR118" s="48">
        <f t="shared" si="43"/>
        <v>0</v>
      </c>
      <c r="BS118" s="47">
        <f t="shared" si="44"/>
        <v>0</v>
      </c>
      <c r="BT118" s="47">
        <f t="shared" si="45"/>
        <v>0</v>
      </c>
      <c r="BU118" s="185"/>
      <c r="BV118" s="2"/>
      <c r="BW118" s="110"/>
      <c r="BX118" s="59"/>
      <c r="BY118" s="59"/>
      <c r="BZ118" s="93"/>
      <c r="CA118" s="2"/>
      <c r="CB118" s="1854"/>
      <c r="CC118" s="578" t="s">
        <v>254</v>
      </c>
      <c r="CD118" s="263"/>
      <c r="CE118" s="45"/>
      <c r="CF118" s="45"/>
      <c r="CG118" s="45"/>
      <c r="CH118" s="93"/>
      <c r="CI118"/>
      <c r="CJ118" s="411"/>
      <c r="CK118" s="412"/>
      <c r="CL118" s="413"/>
      <c r="CM118" s="412"/>
      <c r="CN118" s="412"/>
      <c r="CO118" s="412"/>
      <c r="CP118" s="414"/>
      <c r="CQ118" s="8" t="s">
        <v>1</v>
      </c>
      <c r="CR118" s="6">
        <v>1</v>
      </c>
    </row>
    <row r="119" spans="1:96" s="1" customFormat="1" ht="16.5" customHeight="1">
      <c r="B119" s="2242" t="s">
        <v>11</v>
      </c>
      <c r="C119" s="2282" t="str">
        <f>C124</f>
        <v xml:space="preserve">C patisserie flan garniture Clafoutis aux cerises-2023-09-20.xlsx 10 personnes </v>
      </c>
      <c r="D119" s="2282">
        <f>D124</f>
        <v>10</v>
      </c>
      <c r="E119" s="2282" t="str">
        <f>E124</f>
        <v>personnes</v>
      </c>
      <c r="F119" s="2283"/>
      <c r="G119" s="2284" t="s">
        <v>1848</v>
      </c>
      <c r="H119" s="2285"/>
      <c r="I119" s="2285"/>
      <c r="J119" s="2286" t="s">
        <v>212</v>
      </c>
      <c r="K119" s="201" t="s">
        <v>211</v>
      </c>
      <c r="L119" s="1419"/>
      <c r="AE119" s="2"/>
      <c r="AQ119"/>
      <c r="AR119" s="2"/>
      <c r="AS119" s="2"/>
      <c r="AT119" s="2"/>
      <c r="AU119" s="2"/>
      <c r="AV119"/>
      <c r="AW119" s="1327" t="str">
        <f>IF(AND(AZ119&lt;&gt;"", LEN(TRIM(AZ119))&gt;0), MAX(AW20:AW118)+1, "")</f>
        <v/>
      </c>
      <c r="AX119" s="1327" t="str" cm="1">
        <f t="array" ref="AX119">IFERROR(INDEX(AZ21:AZ290, MATCH(ROW()-MIN(ROW(AZ21:AZ290))+1, AW21:AW290, 0)), "")</f>
        <v/>
      </c>
      <c r="AY119" s="1336" t="str">
        <f>IFERROR(SUBSTITUTE(SUBSTITUTE(SUBSTITUTE(SUBSTITUTE(SUBSTITUTE(SUBSTITUTE(AY118,",",";"),".",";"),";",";"),"-",";"),":",";"),"?",";"),AY118)</f>
        <v/>
      </c>
      <c r="AZ119" s="1329" t="str">
        <f>IFERROR(IF(LEN(AY122)&gt;LEN(AZ117)+LEN(AZ118),LEFT(RIGHT(AY122,LEN(AY122)-LEN(AZ117)-LEN(AZ118)),FIND("¤",SUBSTITUTE(LEFT(RIGHT(AY122,LEN(AY122)-LEN(AZ117)-LEN(AZ118)),AZ19+1)," ","¤",LEN(LEFT(RIGHT(AY122,LEN(AY122)-LEN(AZ117)-LEN(AZ118)),AZ19+1))-LEN(SUBSTITUTE(LEFT(RIGHT(AY122,LEN(AY122)-LEN(AZ117)-LEN(AZ118)),AZ19+1)," ",""))))),""),"")</f>
        <v/>
      </c>
      <c r="BA119" s="1279" t="s">
        <v>1</v>
      </c>
      <c r="BB119" s="1354"/>
      <c r="BC119"/>
      <c r="BD119" s="1" t="str">
        <f t="shared" si="38"/>
        <v/>
      </c>
      <c r="BE119" s="1332" t="str">
        <f>IF(LEN(SUBSTITUTE(AX119, BE17, "")) &lt; LEN(AX119), SUBSTITUTE(AX119, BE17, ""), AX119)</f>
        <v/>
      </c>
      <c r="BF119" s="1332" t="str">
        <f>IF(LEN(SUBSTITUTE(BE119, BF17, "")) &lt; LEN(BE119), SUBSTITUTE(BE119, BF17, ""), BE119)</f>
        <v/>
      </c>
      <c r="BG119" s="1332" t="str">
        <f>IF(LEN(SUBSTITUTE(BF119, BG17, "")) &lt; LEN(BF119), SUBSTITUTE(BF119, BG17, ""), BF119)</f>
        <v/>
      </c>
      <c r="BH119" s="1332" t="str">
        <f>IF(LEN(SUBSTITUTE(BG119, BH17, "")) &lt; LEN(BG119), SUBSTITUTE(BG119, BH17, ""), BG119)</f>
        <v/>
      </c>
      <c r="BI119" s="1332" t="s">
        <v>1</v>
      </c>
      <c r="BJ119" s="1333"/>
      <c r="BK119" s="1334"/>
      <c r="BL119" s="52"/>
      <c r="BM119" s="51"/>
      <c r="BN119" s="1335" t="str">
        <f t="shared" si="40"/>
        <v/>
      </c>
      <c r="BO119" s="50" t="str">
        <f t="shared" si="41"/>
        <v/>
      </c>
      <c r="BP119" s="49" t="str">
        <f t="shared" si="42"/>
        <v/>
      </c>
      <c r="BQ119" s="47">
        <f>IF(ISBLANK(#REF!),"",LEN(BD119)-LEN(SUBSTITUTE(BD119," ",""))+1)</f>
        <v>1</v>
      </c>
      <c r="BR119" s="48">
        <f t="shared" si="43"/>
        <v>0</v>
      </c>
      <c r="BS119" s="47">
        <f t="shared" si="44"/>
        <v>0</v>
      </c>
      <c r="BT119" s="47">
        <f t="shared" si="45"/>
        <v>0</v>
      </c>
      <c r="BU119" s="185"/>
      <c r="BV119" s="2"/>
      <c r="BW119" s="109" t="s">
        <v>73</v>
      </c>
      <c r="BX119" s="45"/>
      <c r="BY119" s="45"/>
      <c r="BZ119" s="22"/>
      <c r="CA119" s="2"/>
      <c r="CB119" s="1854"/>
      <c r="CC119" s="578" t="s">
        <v>250</v>
      </c>
      <c r="CD119" s="263"/>
      <c r="CE119" s="45"/>
      <c r="CF119" s="45"/>
      <c r="CG119" s="45"/>
      <c r="CH119" s="93"/>
      <c r="CI119"/>
      <c r="CJ119" s="18"/>
      <c r="CK119" s="91"/>
      <c r="CL119" s="91"/>
      <c r="CM119" s="91"/>
      <c r="CN119" s="91"/>
      <c r="CO119" s="91"/>
      <c r="CP119" s="185"/>
      <c r="CQ119" s="8" t="s">
        <v>1</v>
      </c>
      <c r="CR119" s="6">
        <v>1</v>
      </c>
    </row>
    <row r="120" spans="1:96" s="1" customFormat="1" ht="15.75" customHeight="1">
      <c r="B120" s="2242" t="s">
        <v>11</v>
      </c>
      <c r="C120" s="1232" t="str">
        <f>C124</f>
        <v xml:space="preserve">C patisserie flan garniture Clafoutis aux cerises-2023-09-20.xlsx 10 personnes </v>
      </c>
      <c r="D120" s="1232">
        <f>D124</f>
        <v>10</v>
      </c>
      <c r="E120" s="1232" t="str">
        <f>E124</f>
        <v>personnes</v>
      </c>
      <c r="F120" s="1697"/>
      <c r="G120" s="1698"/>
      <c r="H120" s="1698"/>
      <c r="I120" s="1698"/>
      <c r="J120" s="199" t="s">
        <v>205</v>
      </c>
      <c r="K120" s="2139" t="str">
        <f>F122</f>
        <v xml:space="preserve">C patisserie flan garniture Clafoutis aux cerises-2023-09-20.xlsx 10 personnes </v>
      </c>
      <c r="L120" s="2140"/>
      <c r="AE120" s="2"/>
      <c r="AQ120"/>
      <c r="AR120" s="2"/>
      <c r="AS120" s="2"/>
      <c r="AT120" s="2"/>
      <c r="AU120" s="2"/>
      <c r="AV120"/>
      <c r="AW120" s="1327" t="str">
        <f>IF(AND(AZ120&lt;&gt;"", LEN(TRIM(AZ120))&gt;0), MAX(AW20:AW119)+1, "")</f>
        <v/>
      </c>
      <c r="AX120" s="1327" t="str" cm="1">
        <f t="array" ref="AX120">IFERROR(INDEX(AZ21:AZ290, MATCH(ROW()-MIN(ROW(AZ21:AZ290))+1, AW21:AW290, 0)), "")</f>
        <v/>
      </c>
      <c r="AY120" s="1336" t="str">
        <f>IFERROR(SUBSTITUTE(AY119,"."," "),AY119)</f>
        <v/>
      </c>
      <c r="AZ120" s="1329" t="str">
        <f>IFERROR(LEFT(RIGHT(AY122,LEN(AY122)-LEN(AZ117)-LEN(AZ118)-LEN(AZ119)),FIND("¤",SUBSTITUTE(LEFT(RIGHT(AY122,LEN(AY122)-LEN(AZ117)-LEN(AZ118)-LEN(AZ119)),AZ19+1)," ","¤",LEN(LEFT(RIGHT(AY122,LEN(AY122)-LEN(AZ117)-LEN(AZ118)-LEN(AZ119)),AZ19+1))-LEN(SUBSTITUTE(LEFT(RIGHT(AY122,LEN(AY122)-LEN(AZ117)-LEN(AZ118)-LEN(AZ119)),AZ19+1)," ",""))))),"")</f>
        <v/>
      </c>
      <c r="BA120" s="1279" t="s">
        <v>1</v>
      </c>
      <c r="BB120" s="1354"/>
      <c r="BC120"/>
      <c r="BD120" s="1" t="str">
        <f t="shared" si="38"/>
        <v/>
      </c>
      <c r="BE120" s="1332" t="str">
        <f>IF(LEN(SUBSTITUTE(AX120, BE17, "")) &lt; LEN(AX120), SUBSTITUTE(AX120, BE17, ""), AX120)</f>
        <v/>
      </c>
      <c r="BF120" s="1332" t="str">
        <f>IF(LEN(SUBSTITUTE(BE120, BF17, "")) &lt; LEN(BE120), SUBSTITUTE(BE120, BF17, ""), BE120)</f>
        <v/>
      </c>
      <c r="BG120" s="1332" t="str">
        <f>IF(LEN(SUBSTITUTE(BF120, BG17, "")) &lt; LEN(BF120), SUBSTITUTE(BF120, BG17, ""), BF120)</f>
        <v/>
      </c>
      <c r="BH120" s="1332" t="str">
        <f>IF(LEN(SUBSTITUTE(BG120, BH17, "")) &lt; LEN(BG120), SUBSTITUTE(BG120, BH17, ""), BG120)</f>
        <v/>
      </c>
      <c r="BI120" s="1332" t="s">
        <v>1</v>
      </c>
      <c r="BJ120" s="1333"/>
      <c r="BK120" s="1334"/>
      <c r="BL120" s="52"/>
      <c r="BM120" s="51"/>
      <c r="BN120" s="1335" t="str">
        <f t="shared" si="40"/>
        <v/>
      </c>
      <c r="BO120" s="50" t="str">
        <f t="shared" si="41"/>
        <v/>
      </c>
      <c r="BP120" s="49" t="str">
        <f t="shared" si="42"/>
        <v/>
      </c>
      <c r="BQ120" s="47">
        <f>IF(ISBLANK(#REF!),"",LEN(BD120)-LEN(SUBSTITUTE(BD120," ",""))+1)</f>
        <v>1</v>
      </c>
      <c r="BR120" s="48">
        <f t="shared" si="43"/>
        <v>0</v>
      </c>
      <c r="BS120" s="47">
        <f t="shared" si="44"/>
        <v>0</v>
      </c>
      <c r="BT120" s="47">
        <f t="shared" si="45"/>
        <v>0</v>
      </c>
      <c r="BU120" s="185"/>
      <c r="BV120" s="2"/>
      <c r="BW120" s="109" t="s">
        <v>72</v>
      </c>
      <c r="BX120" s="45"/>
      <c r="BY120" s="45"/>
      <c r="BZ120" s="22"/>
      <c r="CA120" s="2"/>
      <c r="CB120" s="1854"/>
      <c r="CC120" s="578" t="s">
        <v>249</v>
      </c>
      <c r="CD120" s="263"/>
      <c r="CE120" s="45"/>
      <c r="CF120" s="45"/>
      <c r="CG120" s="45"/>
      <c r="CH120" s="93"/>
      <c r="CI120"/>
      <c r="CJ120" s="472" t="s">
        <v>1614</v>
      </c>
      <c r="CK120" s="91"/>
      <c r="CL120" s="91"/>
      <c r="CM120" s="91"/>
      <c r="CN120" s="91"/>
      <c r="CO120" s="91"/>
      <c r="CP120" s="185"/>
      <c r="CQ120" s="8" t="s">
        <v>1</v>
      </c>
      <c r="CR120" s="6">
        <v>1</v>
      </c>
    </row>
    <row r="121" spans="1:96" s="1" customFormat="1" ht="18.75">
      <c r="B121" s="2242" t="s">
        <v>11</v>
      </c>
      <c r="C121" s="1232" t="str">
        <f>C124</f>
        <v xml:space="preserve">C patisserie flan garniture Clafoutis aux cerises-2023-09-20.xlsx 10 personnes </v>
      </c>
      <c r="D121" s="1232">
        <f>D124</f>
        <v>10</v>
      </c>
      <c r="E121" s="1232" t="str">
        <f>E124</f>
        <v>personnes</v>
      </c>
      <c r="F121" s="195">
        <v>10</v>
      </c>
      <c r="G121" s="194" t="s">
        <v>1537</v>
      </c>
      <c r="H121" s="193" t="s">
        <v>193</v>
      </c>
      <c r="I121" s="193"/>
      <c r="J121" s="197"/>
      <c r="K121" s="2139"/>
      <c r="L121" s="2140"/>
      <c r="AE121" s="2"/>
      <c r="AQ121"/>
      <c r="AR121" s="2"/>
      <c r="AS121" s="2"/>
      <c r="AT121" s="2"/>
      <c r="AU121" s="2"/>
      <c r="AV121"/>
      <c r="AW121" s="1327" t="str">
        <f>IF(AND(AZ121&lt;&gt;"", LEN(TRIM(AZ121))&gt;0), MAX(AW20:AW120)+1, "")</f>
        <v/>
      </c>
      <c r="AX121" s="1327" t="str" cm="1">
        <f t="array" ref="AX121">IFERROR(INDEX(AZ21:AZ290, MATCH(ROW()-MIN(ROW(AZ21:AZ290))+1, AW21:AW290, 0)), "")</f>
        <v/>
      </c>
      <c r="AY121" s="1337" t="str">
        <f>SUBSTITUTE(SUBSTITUTE(AY120,";"," "),","," ")</f>
        <v/>
      </c>
      <c r="AZ121" s="1329" t="str">
        <f>IFERROR(LEFT(RIGHT(AY122,LEN(AY122)-LEN(AZ117)-LEN(AZ118)-LEN(AZ119)-LEN(AZ120)),FIND("¤",SUBSTITUTE(LEFT(RIGHT(AY122,LEN(AY122)-LEN(AZ117)-LEN(AZ118)-LEN(AZ119)-LEN(AZ120)),AZ19+1)," ","¤",LEN(LEFT(RIGHT(AY122,LEN(AY122)-LEN(AZ117)-LEN(AZ118)-LEN(AZ119)-LEN(AZ120)),AZ19+1))-LEN(SUBSTITUTE(LEFT(RIGHT(AY122,LEN(AY122)-LEN(AZ117)-LEN(AZ118)-LEN(AZ119)-LEN(AZ120)),AZ19+1)," ",""))))),"")</f>
        <v/>
      </c>
      <c r="BA121" s="1279" t="s">
        <v>1</v>
      </c>
      <c r="BB121" s="1354"/>
      <c r="BC121"/>
      <c r="BD121" s="1" t="str">
        <f t="shared" si="38"/>
        <v/>
      </c>
      <c r="BE121" s="1332" t="str">
        <f>IF(LEN(SUBSTITUTE(AX121, BE17, "")) &lt; LEN(AX121), SUBSTITUTE(AX121, BE17, ""), AX121)</f>
        <v/>
      </c>
      <c r="BF121" s="1332" t="str">
        <f>IF(LEN(SUBSTITUTE(BE121, BF17, "")) &lt; LEN(BE121), SUBSTITUTE(BE121, BF17, ""), BE121)</f>
        <v/>
      </c>
      <c r="BG121" s="1332" t="str">
        <f>IF(LEN(SUBSTITUTE(BF121, BG17, "")) &lt; LEN(BF121), SUBSTITUTE(BF121, BG17, ""), BF121)</f>
        <v/>
      </c>
      <c r="BH121" s="1332" t="str">
        <f>IF(LEN(SUBSTITUTE(BG121, BH17, "")) &lt; LEN(BG121), SUBSTITUTE(BG121, BH17, ""), BG121)</f>
        <v/>
      </c>
      <c r="BI121" s="1332" t="s">
        <v>1</v>
      </c>
      <c r="BJ121" s="1333"/>
      <c r="BK121" s="1334"/>
      <c r="BL121" s="52"/>
      <c r="BM121" s="51"/>
      <c r="BN121" s="1335" t="str">
        <f t="shared" si="40"/>
        <v/>
      </c>
      <c r="BO121" s="50" t="str">
        <f t="shared" si="41"/>
        <v/>
      </c>
      <c r="BP121" s="49" t="str">
        <f t="shared" si="42"/>
        <v/>
      </c>
      <c r="BQ121" s="47">
        <f>IF(ISBLANK(#REF!),"",LEN(BD121)-LEN(SUBSTITUTE(BD121," ",""))+1)</f>
        <v>1</v>
      </c>
      <c r="BR121" s="48">
        <f t="shared" si="43"/>
        <v>0</v>
      </c>
      <c r="BS121" s="47">
        <f t="shared" si="44"/>
        <v>0</v>
      </c>
      <c r="BT121" s="47">
        <f t="shared" si="45"/>
        <v>0</v>
      </c>
      <c r="BU121" s="185"/>
      <c r="BV121" s="2"/>
      <c r="BW121" s="2190" t="s">
        <v>71</v>
      </c>
      <c r="BX121" s="2191"/>
      <c r="BY121" s="2191"/>
      <c r="BZ121" s="2192"/>
      <c r="CA121" s="2"/>
      <c r="CB121" s="1854"/>
      <c r="CC121" s="578" t="s">
        <v>248</v>
      </c>
      <c r="CD121" s="263"/>
      <c r="CE121" s="45"/>
      <c r="CF121" s="45"/>
      <c r="CG121" s="45"/>
      <c r="CH121" s="93"/>
      <c r="CI121"/>
      <c r="CJ121" s="458"/>
      <c r="CK121" s="91"/>
      <c r="CL121" s="91"/>
      <c r="CM121" s="91"/>
      <c r="CN121" s="529" t="s">
        <v>502</v>
      </c>
      <c r="CO121" s="91"/>
      <c r="CP121" s="185"/>
      <c r="CQ121" s="8" t="s">
        <v>1</v>
      </c>
      <c r="CR121" s="6">
        <v>1</v>
      </c>
    </row>
    <row r="122" spans="1:96" s="1" customFormat="1" ht="18.75">
      <c r="B122" s="2242" t="s">
        <v>11</v>
      </c>
      <c r="C122" s="1232" t="str">
        <f>C124</f>
        <v xml:space="preserve">C patisserie flan garniture Clafoutis aux cerises-2023-09-20.xlsx 10 personnes </v>
      </c>
      <c r="D122" s="1232">
        <f>D124</f>
        <v>10</v>
      </c>
      <c r="E122" s="1232" t="str">
        <f>E124</f>
        <v>personnes</v>
      </c>
      <c r="F122" s="2273" t="str">
        <f>F123 &amp; " " &amp; F124 &amp; " " &amp; H124 &amp; " " &amp; J124 &amp; " " &amp; L124 &amp; " " &amp; F121 &amp; " " &amp; G121 &amp; " "</f>
        <v xml:space="preserve">C patisserie flan garniture Clafoutis aux cerises-2023-09-20.xlsx 10 personnes </v>
      </c>
      <c r="G122" s="2274"/>
      <c r="H122" s="2274"/>
      <c r="I122" s="2274"/>
      <c r="J122" s="2274"/>
      <c r="K122" s="2275"/>
      <c r="L122" s="2276" t="s">
        <v>187</v>
      </c>
      <c r="AE122"/>
      <c r="AQ122"/>
      <c r="AR122"/>
      <c r="AS122"/>
      <c r="AT122"/>
      <c r="AU122"/>
      <c r="AV122"/>
      <c r="AW122" s="1327" t="str">
        <f>IF(AND(AZ122&lt;&gt;"", LEN(TRIM(AZ122))&gt;0), MAX(AW20:AW121)+1, "")</f>
        <v/>
      </c>
      <c r="AX122" s="1327" t="str" cm="1">
        <f t="array" ref="AX122">IFERROR(INDEX(AZ21:AZ290, MATCH(ROW()-MIN(ROW(AZ21:AZ290))+1, AW21:AW290, 0)), "")</f>
        <v/>
      </c>
      <c r="AY122" s="1338" t="str">
        <f>IFERROR(SUBSTITUTE(SUBSTITUTE(SUBSTITUTE(AY121,"  "," "),"  "," "),"  "," "),AY121)</f>
        <v/>
      </c>
      <c r="AZ122" s="1329" t="str">
        <f>IF(LEN(AY122) &gt; LEN(AZ117) + LEN(AZ118) + LEN(AZ119)+ LEN(AZ120) + LEN(AZ121), RIGHT(AY122, LEN(AY122) - LEN(AZ117) - LEN(AZ118) - LEN(AZ119) - LEN(AZ120) - LEN(AZ121)), "")</f>
        <v/>
      </c>
      <c r="BA122" s="1279" t="s">
        <v>1</v>
      </c>
      <c r="BB122" s="1354"/>
      <c r="BC122"/>
      <c r="BD122" s="1" t="str">
        <f t="shared" si="38"/>
        <v/>
      </c>
      <c r="BE122" s="1332" t="str">
        <f>IF(LEN(SUBSTITUTE(AX122, BE17, "")) &lt; LEN(AX122), SUBSTITUTE(AX122, BE17, ""), AX122)</f>
        <v/>
      </c>
      <c r="BF122" s="1332" t="str">
        <f>IF(LEN(SUBSTITUTE(BE122, BF17, "")) &lt; LEN(BE122), SUBSTITUTE(BE122, BF17, ""), BE122)</f>
        <v/>
      </c>
      <c r="BG122" s="1332" t="str">
        <f>IF(LEN(SUBSTITUTE(BF122, BG17, "")) &lt; LEN(BF122), SUBSTITUTE(BF122, BG17, ""), BF122)</f>
        <v/>
      </c>
      <c r="BH122" s="1332" t="str">
        <f>IF(LEN(SUBSTITUTE(BG122, BH17, "")) &lt; LEN(BG122), SUBSTITUTE(BG122, BH17, ""), BG122)</f>
        <v/>
      </c>
      <c r="BI122" s="1332" t="s">
        <v>1</v>
      </c>
      <c r="BJ122" s="1333"/>
      <c r="BK122" s="1334"/>
      <c r="BL122" s="52"/>
      <c r="BM122" s="51"/>
      <c r="BN122" s="1335" t="str">
        <f t="shared" si="40"/>
        <v/>
      </c>
      <c r="BO122" s="50" t="str">
        <f t="shared" si="41"/>
        <v/>
      </c>
      <c r="BP122" s="49" t="str">
        <f t="shared" si="42"/>
        <v/>
      </c>
      <c r="BQ122" s="47">
        <f>IF(ISBLANK(#REF!),"",LEN(BD122)-LEN(SUBSTITUTE(BD122," ",""))+1)</f>
        <v>1</v>
      </c>
      <c r="BR122" s="48">
        <f t="shared" si="43"/>
        <v>0</v>
      </c>
      <c r="BS122" s="47">
        <f t="shared" si="44"/>
        <v>0</v>
      </c>
      <c r="BT122" s="47">
        <f t="shared" si="45"/>
        <v>0</v>
      </c>
      <c r="BU122" s="185"/>
      <c r="BV122" s="2"/>
      <c r="BW122" s="14"/>
      <c r="BX122" s="45"/>
      <c r="BY122" s="45"/>
      <c r="BZ122" s="22"/>
      <c r="CA122" s="2"/>
      <c r="CB122" s="1854"/>
      <c r="CC122" s="578" t="s">
        <v>244</v>
      </c>
      <c r="CD122" s="243"/>
      <c r="CE122" s="45"/>
      <c r="CF122" s="45"/>
      <c r="CG122" s="45"/>
      <c r="CH122" s="93"/>
      <c r="CI122"/>
      <c r="CJ122" s="532"/>
      <c r="CK122" s="533"/>
      <c r="CL122" s="534" t="str">
        <f ca="1">IF(COUNTIF(CJ127:CP127,"&lt;0.5")=0,"Aucune colonne masquée",COUNTIF(CJ127:CP127,"&lt;0.5")&amp;" colonnes masquées : "&amp;(CJ123&amp;CK123))</f>
        <v>Aucune colonne masquée</v>
      </c>
      <c r="CM122" s="533"/>
      <c r="CN122" s="533"/>
      <c r="CO122" s="534"/>
      <c r="CP122" s="535"/>
      <c r="CQ122" s="8" t="s">
        <v>1</v>
      </c>
      <c r="CR122" s="6">
        <v>1</v>
      </c>
    </row>
    <row r="123" spans="1:96" s="1" customFormat="1" ht="33" customHeight="1">
      <c r="B123" s="2242" t="s">
        <v>11</v>
      </c>
      <c r="C123" s="1232" t="str">
        <f>C124</f>
        <v xml:space="preserve">C patisserie flan garniture Clafoutis aux cerises-2023-09-20.xlsx 10 personnes </v>
      </c>
      <c r="D123" s="1232">
        <f>D124</f>
        <v>10</v>
      </c>
      <c r="E123" s="1232" t="str">
        <f>E124</f>
        <v>personnes</v>
      </c>
      <c r="F123" s="2277" t="str">
        <f>LEFT(L124,1)</f>
        <v>C</v>
      </c>
      <c r="G123" s="2278" t="s">
        <v>185</v>
      </c>
      <c r="H123" s="2278" t="s">
        <v>184</v>
      </c>
      <c r="I123" s="2278"/>
      <c r="J123" s="2278" t="s">
        <v>183</v>
      </c>
      <c r="K123" s="2278"/>
      <c r="L123" s="2279" t="s">
        <v>182</v>
      </c>
      <c r="AE123"/>
      <c r="AQ123"/>
      <c r="AR123"/>
      <c r="AS123"/>
      <c r="AT123"/>
      <c r="AU123"/>
      <c r="AV123"/>
      <c r="AW123" s="1327" t="str">
        <f>IF(AND(AZ123&lt;&gt;"", LEN(TRIM(AZ123))&gt;0), MAX(AW20:AW122)+1, "")</f>
        <v/>
      </c>
      <c r="AX123" s="1327" t="str" cm="1">
        <f t="array" ref="AX123">IFERROR(INDEX(AZ21:AZ290, MATCH(ROW()-MIN(ROW(AZ21:AZ290))+1, AW21:AW290, 0)), "")</f>
        <v/>
      </c>
      <c r="AY123" s="1328" t="str">
        <f>(SUBSTITUTE(SUBSTITUTE(BB38,CHAR(13)&amp;CHAR(10)," "),CHAR(10)," "))</f>
        <v/>
      </c>
      <c r="AZ123" s="1339" t="str">
        <f>IF(LEN(AY128)&lt;AZ19,AY123,LEFT(AY128,FIND("¤",SUBSTITUTE(LEFT(AY128,AZ19+1)," ","¤",LEN(LEFT(AY128,AZ19+1))-LEN(SUBSTITUTE(LEFT(AY128,AZ19+1)," ",""))))))</f>
        <v/>
      </c>
      <c r="BA123" s="1279" t="s">
        <v>1</v>
      </c>
      <c r="BB123" s="1354"/>
      <c r="BC123"/>
      <c r="BD123" s="1" t="str">
        <f t="shared" si="38"/>
        <v/>
      </c>
      <c r="BE123" s="1332" t="str">
        <f>IF(LEN(SUBSTITUTE(AX123, BE17, "")) &lt; LEN(AX123), SUBSTITUTE(AX123, BE17, ""), AX123)</f>
        <v/>
      </c>
      <c r="BF123" s="1332" t="str">
        <f>IF(LEN(SUBSTITUTE(BE123, BF17, "")) &lt; LEN(BE123), SUBSTITUTE(BE123, BF17, ""), BE123)</f>
        <v/>
      </c>
      <c r="BG123" s="1332" t="str">
        <f>IF(LEN(SUBSTITUTE(BF123, BG17, "")) &lt; LEN(BF123), SUBSTITUTE(BF123, BG17, ""), BF123)</f>
        <v/>
      </c>
      <c r="BH123" s="1332" t="str">
        <f>IF(LEN(SUBSTITUTE(BG123, BH17, "")) &lt; LEN(BG123), SUBSTITUTE(BG123, BH17, ""), BG123)</f>
        <v/>
      </c>
      <c r="BI123" s="1332" t="s">
        <v>1</v>
      </c>
      <c r="BJ123" s="1333"/>
      <c r="BK123" s="1334"/>
      <c r="BL123" s="52"/>
      <c r="BM123" s="51"/>
      <c r="BN123" s="1335" t="str">
        <f t="shared" si="40"/>
        <v/>
      </c>
      <c r="BO123" s="50" t="str">
        <f t="shared" si="41"/>
        <v/>
      </c>
      <c r="BP123" s="49" t="str">
        <f t="shared" si="42"/>
        <v/>
      </c>
      <c r="BQ123" s="47">
        <f>IF(ISBLANK(#REF!),"",LEN(BD123)-LEN(SUBSTITUTE(BD123," ",""))+1)</f>
        <v>1</v>
      </c>
      <c r="BR123" s="48">
        <f t="shared" si="43"/>
        <v>0</v>
      </c>
      <c r="BS123" s="47">
        <f t="shared" si="44"/>
        <v>0</v>
      </c>
      <c r="BT123" s="47">
        <f t="shared" si="45"/>
        <v>0</v>
      </c>
      <c r="BU123" s="185"/>
      <c r="BV123" s="2"/>
      <c r="BW123" s="106" t="s">
        <v>68</v>
      </c>
      <c r="BX123" s="105" t="s">
        <v>67</v>
      </c>
      <c r="BY123" s="45"/>
      <c r="BZ123" s="22"/>
      <c r="CA123" s="2"/>
      <c r="CB123" s="1854"/>
      <c r="CC123" s="601" t="s">
        <v>535</v>
      </c>
      <c r="CD123" s="59"/>
      <c r="CE123" s="91"/>
      <c r="CF123" s="91"/>
      <c r="CG123" s="91"/>
      <c r="CH123" s="93"/>
      <c r="CI123"/>
      <c r="CJ123" s="536" t="str">
        <f ca="1">IF(CJ127&lt;0.5,CJ126&amp;".","")&amp;IF(CK127&lt;0.5,CK126&amp;".","")&amp;IF(CL127&lt;0.5,CL126&amp;".","")&amp;IF(CM127&lt;0.5,CM126&amp;".","")</f>
        <v/>
      </c>
      <c r="CK123" s="537" t="str">
        <f ca="1">IF(CN127&lt;0.5,CN126&amp;".","")&amp;IF(CO127&lt;0.5,CO126&amp;".","")&amp;IF(CP127&lt;0.5,CP126&amp;".","")</f>
        <v/>
      </c>
      <c r="CL123" s="538"/>
      <c r="CM123" s="538"/>
      <c r="CN123" s="538"/>
      <c r="CO123" s="539" t="str" cm="1">
        <f t="array" aca="1" ref="CO123" ca="1">IF(COUNTIF(CJ127:CL127,"&lt;0.5") &gt; 0, TEXTEJOIN(".", TRUE, IF(CJ127:CL127&lt;0.5, CJ126:CL126, "")), "")</f>
        <v/>
      </c>
      <c r="CP123" s="540" t="str" cm="1">
        <f t="array" aca="1" ref="CP123" ca="1">IF(COUNTIF(CM127:CP127,"&lt;0.5") &gt; 0, TEXTEJOIN(".", TRUE, IF(CM127:CP127&lt;0.5, CM126:CP126, "")), "")</f>
        <v/>
      </c>
      <c r="CQ123" s="8" t="s">
        <v>1</v>
      </c>
      <c r="CR123" s="6">
        <v>1</v>
      </c>
    </row>
    <row r="124" spans="1:96" s="1" customFormat="1" ht="16.5" customHeight="1" thickBot="1">
      <c r="B124" s="2242" t="s">
        <v>11</v>
      </c>
      <c r="C124" s="1247" t="str">
        <f>F122</f>
        <v xml:space="preserve">C patisserie flan garniture Clafoutis aux cerises-2023-09-20.xlsx 10 personnes </v>
      </c>
      <c r="D124" s="1247">
        <f>F121</f>
        <v>10</v>
      </c>
      <c r="E124" s="1247" t="str">
        <f>G121</f>
        <v>personnes</v>
      </c>
      <c r="F124" s="1428" t="s">
        <v>1541</v>
      </c>
      <c r="G124" s="1429"/>
      <c r="H124" s="1803" t="s">
        <v>1542</v>
      </c>
      <c r="I124" s="1803"/>
      <c r="J124" s="1803" t="s">
        <v>176</v>
      </c>
      <c r="K124" s="1803"/>
      <c r="L124" s="1445" t="s">
        <v>1661</v>
      </c>
      <c r="AE124"/>
      <c r="AQ124"/>
      <c r="AR124"/>
      <c r="AS124"/>
      <c r="AT124"/>
      <c r="AU124"/>
      <c r="AV124"/>
      <c r="AW124" s="1327" t="str">
        <f>IF(AND(AZ124&lt;&gt;"", LEN(TRIM(AZ124))&gt;0), MAX(AW20:AW123)+1, "")</f>
        <v/>
      </c>
      <c r="AX124" s="1327" t="str" cm="1">
        <f t="array" ref="AX124">IFERROR(INDEX(AZ21:AZ290, MATCH(ROW()-MIN(ROW(AZ21:AZ290))+1, AW21:AW290, 0)), "")</f>
        <v/>
      </c>
      <c r="AY124" s="1340" t="str">
        <f>IFERROR(TRIM(SUBSTITUTE(SUBSTITUTE(SUBSTITUTE(SUBSTITUTE(SUBSTITUTE(AY123," .",".")," ;",";")," :",":"),",",","),",","")),AY123)</f>
        <v/>
      </c>
      <c r="AZ124" s="1339" t="str">
        <f>IFERROR(IF(LEN(AY128) &gt; LEN(AZ123), LEFT(RIGHT(AY128, LEN(AY128) - LEN(AZ123)), FIND("¤", SUBSTITUTE(LEFT(RIGHT(AY128, LEN(AY128) - LEN(AZ123)), AZ19+1), " ", "¤", LEN(LEFT(RIGHT(AY128, LEN(AY128) - LEN(AZ123)), AZ19+1)) - LEN(SUBSTITUTE(LEFT(RIGHT(AY128, LEN(AY128) - LEN(AZ123)), AZ19+1), " ", ""))))), ""), "")</f>
        <v/>
      </c>
      <c r="BA124" s="1279" t="s">
        <v>1</v>
      </c>
      <c r="BB124" s="1354"/>
      <c r="BC124"/>
      <c r="BD124" s="1" t="str">
        <f t="shared" si="38"/>
        <v/>
      </c>
      <c r="BE124" s="1332" t="str">
        <f>IF(LEN(SUBSTITUTE(AX124, BE17, "")) &lt; LEN(AX124), SUBSTITUTE(AX124, BE17, ""), AX124)</f>
        <v/>
      </c>
      <c r="BF124" s="1332" t="str">
        <f>IF(LEN(SUBSTITUTE(BE124, BF17, "")) &lt; LEN(BE124), SUBSTITUTE(BE124, BF17, ""), BE124)</f>
        <v/>
      </c>
      <c r="BG124" s="1332" t="str">
        <f>IF(LEN(SUBSTITUTE(BF124, BG17, "")) &lt; LEN(BF124), SUBSTITUTE(BF124, BG17, ""), BF124)</f>
        <v/>
      </c>
      <c r="BH124" s="1332" t="str">
        <f>IF(LEN(SUBSTITUTE(BG124, BH17, "")) &lt; LEN(BG124), SUBSTITUTE(BG124, BH17, ""), BG124)</f>
        <v/>
      </c>
      <c r="BI124" s="1332" t="s">
        <v>1</v>
      </c>
      <c r="BJ124" s="1333"/>
      <c r="BK124" s="1334"/>
      <c r="BL124" s="52"/>
      <c r="BM124" s="51"/>
      <c r="BN124" s="1335" t="str">
        <f t="shared" si="40"/>
        <v/>
      </c>
      <c r="BO124" s="50" t="str">
        <f t="shared" si="41"/>
        <v/>
      </c>
      <c r="BP124" s="49" t="str">
        <f t="shared" si="42"/>
        <v/>
      </c>
      <c r="BQ124" s="47">
        <f>IF(ISBLANK(#REF!),"",LEN(BD124)-LEN(SUBSTITUTE(BD124," ",""))+1)</f>
        <v>1</v>
      </c>
      <c r="BR124" s="48">
        <f t="shared" si="43"/>
        <v>0</v>
      </c>
      <c r="BS124" s="47">
        <f t="shared" si="44"/>
        <v>0</v>
      </c>
      <c r="BT124" s="47">
        <f t="shared" si="45"/>
        <v>0</v>
      </c>
      <c r="BU124" s="185"/>
      <c r="BV124" s="2"/>
      <c r="BW124" s="103" t="s">
        <v>65</v>
      </c>
      <c r="BX124" s="45"/>
      <c r="BY124" s="45"/>
      <c r="BZ124" s="22"/>
      <c r="CA124" s="2"/>
      <c r="CB124" s="1854"/>
      <c r="CC124" s="601" t="s">
        <v>536</v>
      </c>
      <c r="CD124" s="59"/>
      <c r="CE124" s="91"/>
      <c r="CF124" s="91"/>
      <c r="CG124" s="91"/>
      <c r="CH124" s="93"/>
      <c r="CI124"/>
      <c r="CJ124" s="542"/>
      <c r="CK124" s="543"/>
      <c r="CL124" s="544" t="str">
        <f ca="1">IF(COUNTIF(CJ127:CP127,"&lt;0.5")=0,"Aucune colonne masquée",COUNTIF(CJ127:CP127,"&lt;0.5")&amp;" colonnes masquées : "&amp;CP123&amp;CO123)</f>
        <v>Aucune colonne masquée</v>
      </c>
      <c r="CM124" s="543" t="s">
        <v>505</v>
      </c>
      <c r="CN124" s="545"/>
      <c r="CO124" s="546"/>
      <c r="CP124" s="547"/>
      <c r="CQ124" s="8" t="s">
        <v>1</v>
      </c>
      <c r="CR124" s="6">
        <v>1</v>
      </c>
    </row>
    <row r="125" spans="1:96" s="1" customFormat="1" ht="17.25" customHeight="1" thickTop="1" thickBot="1">
      <c r="A125"/>
      <c r="B125" s="2242" t="s">
        <v>11</v>
      </c>
      <c r="C125" s="1232" t="str">
        <f>C124</f>
        <v xml:space="preserve">C patisserie flan garniture Clafoutis aux cerises-2023-09-20.xlsx 10 personnes </v>
      </c>
      <c r="D125" s="1232">
        <f>D124</f>
        <v>10</v>
      </c>
      <c r="E125" s="1232" t="str">
        <f>E124</f>
        <v>personnes</v>
      </c>
      <c r="F125" s="1446">
        <f ca="1">CELL("largeur",F125)</f>
        <v>11</v>
      </c>
      <c r="G125" s="1304">
        <f t="shared" ref="G125:K125" ca="1" si="46">CELL("largeur",G125)</f>
        <v>11</v>
      </c>
      <c r="H125" s="1304">
        <f t="shared" ca="1" si="46"/>
        <v>3</v>
      </c>
      <c r="I125" s="1304">
        <f t="shared" ca="1" si="46"/>
        <v>11</v>
      </c>
      <c r="J125" s="1304">
        <f t="shared" ca="1" si="46"/>
        <v>11</v>
      </c>
      <c r="K125" s="1304">
        <f t="shared" ca="1" si="46"/>
        <v>9</v>
      </c>
      <c r="L125" s="1447">
        <f ca="1">CELL("largeur",L125)</f>
        <v>40</v>
      </c>
      <c r="M125"/>
      <c r="N125"/>
      <c r="O125"/>
      <c r="AE125"/>
      <c r="AQ125"/>
      <c r="AR125"/>
      <c r="AS125"/>
      <c r="AT125"/>
      <c r="AU125"/>
      <c r="AV125"/>
      <c r="AW125" s="1327" t="str">
        <f>IF(AND(AZ125&lt;&gt;"", LEN(TRIM(AZ125))&gt;0), MAX(AW20:AW124)+1, "")</f>
        <v/>
      </c>
      <c r="AX125" s="1327" t="str" cm="1">
        <f t="array" ref="AX125">IFERROR(INDEX(AZ21:AZ290, MATCH(ROW()-MIN(ROW(AZ21:AZ290))+1, AW21:AW290, 0)), "")</f>
        <v/>
      </c>
      <c r="AY125" s="1340" t="str">
        <f>IFERROR(SUBSTITUTE(SUBSTITUTE(SUBSTITUTE(SUBSTITUTE(SUBSTITUTE(SUBSTITUTE(AY124,",",";"),".",";"),";",";"),"-",";"),":",";"),"?",";"),AY124)</f>
        <v/>
      </c>
      <c r="AZ125" s="1339" t="str">
        <f>IFERROR(IF(LEN(AY128)&gt;LEN(AZ123)+LEN(AZ124),LEFT(RIGHT(AY128,LEN(AY128)-LEN(AZ123)-LEN(AZ124)),FIND("¤",SUBSTITUTE(LEFT(RIGHT(AY128,LEN(AY128)-LEN(AZ123)-LEN(AZ124)),AZ19+1)," ","¤",LEN(LEFT(RIGHT(AY128,LEN(AY128)-LEN(AZ123)-LEN(AZ124)),AZ19+1))-LEN(SUBSTITUTE(LEFT(RIGHT(AY128,LEN(AY128)-LEN(AZ123)-LEN(AZ124)),AZ19+1)," ",""))))),""),"")</f>
        <v/>
      </c>
      <c r="BA125" s="1279" t="s">
        <v>1</v>
      </c>
      <c r="BB125" s="1354"/>
      <c r="BC125"/>
      <c r="BD125" s="1" t="str">
        <f t="shared" si="38"/>
        <v/>
      </c>
      <c r="BE125" s="1332" t="str">
        <f>IF(LEN(SUBSTITUTE(AX125, BE17, "")) &lt; LEN(AX125), SUBSTITUTE(AX125, BE17, ""), AX125)</f>
        <v/>
      </c>
      <c r="BF125" s="1332" t="str">
        <f>IF(LEN(SUBSTITUTE(BE125, BF17, "")) &lt; LEN(BE125), SUBSTITUTE(BE125, BF17, ""), BE125)</f>
        <v/>
      </c>
      <c r="BG125" s="1332" t="str">
        <f>IF(LEN(SUBSTITUTE(BF125, BG17, "")) &lt; LEN(BF125), SUBSTITUTE(BF125, BG17, ""), BF125)</f>
        <v/>
      </c>
      <c r="BH125" s="1332" t="str">
        <f>IF(LEN(SUBSTITUTE(BG125, BH17, "")) &lt; LEN(BG125), SUBSTITUTE(BG125, BH17, ""), BG125)</f>
        <v/>
      </c>
      <c r="BI125" s="1332" t="s">
        <v>1</v>
      </c>
      <c r="BJ125" s="1333"/>
      <c r="BK125" s="1334"/>
      <c r="BL125" s="52"/>
      <c r="BM125" s="51"/>
      <c r="BN125" s="1335" t="str">
        <f t="shared" si="40"/>
        <v/>
      </c>
      <c r="BO125" s="50" t="str">
        <f t="shared" si="41"/>
        <v/>
      </c>
      <c r="BP125" s="49" t="str">
        <f t="shared" si="42"/>
        <v/>
      </c>
      <c r="BQ125" s="47">
        <f>IF(ISBLANK(#REF!),"",LEN(BD125)-LEN(SUBSTITUTE(BD125," ",""))+1)</f>
        <v>1</v>
      </c>
      <c r="BR125" s="48">
        <f t="shared" si="43"/>
        <v>0</v>
      </c>
      <c r="BS125" s="47">
        <f t="shared" si="44"/>
        <v>0</v>
      </c>
      <c r="BT125" s="47">
        <f t="shared" si="45"/>
        <v>0</v>
      </c>
      <c r="BU125" s="185"/>
      <c r="BV125" s="2"/>
      <c r="BW125" s="14"/>
      <c r="BX125" s="45"/>
      <c r="BY125" s="45"/>
      <c r="BZ125" s="22"/>
      <c r="CA125" s="2"/>
      <c r="CB125" s="458"/>
      <c r="CC125" s="91"/>
      <c r="CD125" s="91"/>
      <c r="CE125" s="91"/>
      <c r="CF125" s="91"/>
      <c r="CG125" s="59"/>
      <c r="CH125" s="93"/>
      <c r="CI125"/>
      <c r="CJ125" s="145" t="s">
        <v>22</v>
      </c>
      <c r="CK125" s="144" t="s">
        <v>21</v>
      </c>
      <c r="CL125" s="144" t="s">
        <v>20</v>
      </c>
      <c r="CM125" s="144" t="s">
        <v>19</v>
      </c>
      <c r="CN125" s="144" t="s">
        <v>18</v>
      </c>
      <c r="CO125" s="144" t="s">
        <v>17</v>
      </c>
      <c r="CP125" s="549" t="s">
        <v>507</v>
      </c>
      <c r="CQ125" s="8" t="s">
        <v>1</v>
      </c>
      <c r="CR125" s="6">
        <v>1</v>
      </c>
    </row>
    <row r="126" spans="1:96" s="1" customFormat="1" ht="16.5" customHeight="1" thickTop="1" thickBot="1">
      <c r="A126"/>
      <c r="B126" s="2243" t="s">
        <v>12</v>
      </c>
      <c r="C126" s="1232" t="str">
        <f>C124</f>
        <v xml:space="preserve">C patisserie flan garniture Clafoutis aux cerises-2023-09-20.xlsx 10 personnes </v>
      </c>
      <c r="D126" s="1232">
        <f>D124</f>
        <v>10</v>
      </c>
      <c r="E126" s="1232" t="str">
        <f>E124</f>
        <v>personnes</v>
      </c>
      <c r="F126" s="2169" t="s">
        <v>171</v>
      </c>
      <c r="G126" s="2170"/>
      <c r="H126" s="2170"/>
      <c r="I126" s="2170"/>
      <c r="J126" s="2170"/>
      <c r="K126" s="2247" t="s">
        <v>170</v>
      </c>
      <c r="L126" s="2252" t="s">
        <v>1574</v>
      </c>
      <c r="M126"/>
      <c r="N126"/>
      <c r="O126"/>
      <c r="AE126"/>
      <c r="AQ126"/>
      <c r="AR126"/>
      <c r="AS126"/>
      <c r="AT126"/>
      <c r="AU126"/>
      <c r="AV126"/>
      <c r="AW126" s="1327" t="str">
        <f>IF(AND(AZ126&lt;&gt;"", LEN(TRIM(AZ126))&gt;0), MAX(AW20:AW125)+1, "")</f>
        <v/>
      </c>
      <c r="AX126" s="1327" t="str" cm="1">
        <f t="array" ref="AX126">IFERROR(INDEX(AZ21:AZ290, MATCH(ROW()-MIN(ROW(AZ21:AZ290))+1, AW21:AW290, 0)), "")</f>
        <v/>
      </c>
      <c r="AY126" s="1340" t="str">
        <f>IFERROR(SUBSTITUTE(AY125,"."," "),AY125)</f>
        <v/>
      </c>
      <c r="AZ126" s="1339" t="str">
        <f>IFERROR(LEFT(RIGHT(AY128,LEN(AY128)-LEN(AZ123)-LEN(AZ124)-LEN(AZ125)),FIND("¤",SUBSTITUTE(LEFT(RIGHT(AY128,LEN(AY128)-LEN(AZ123)-LEN(AZ124)-LEN(AZ125)),AZ19+1)," ","¤",LEN(LEFT(RIGHT(AY128,LEN(AY128)-LEN(AZ123)-LEN(AZ124)-LEN(AZ125)),AZ19+1))-LEN(SUBSTITUTE(LEFT(RIGHT(AY128,LEN(AY128)-LEN(AZ123)-LEN(AZ124)-LEN(AZ125)),AZ19+1)," ",""))))),"")</f>
        <v/>
      </c>
      <c r="BA126" s="1279" t="s">
        <v>1</v>
      </c>
      <c r="BB126" s="1354"/>
      <c r="BC126"/>
      <c r="BD126" s="1" t="str">
        <f t="shared" si="38"/>
        <v/>
      </c>
      <c r="BE126" s="1332" t="str">
        <f>IF(LEN(SUBSTITUTE(AX126, BE17, "")) &lt; LEN(AX126), SUBSTITUTE(AX126, BE17, ""), AX126)</f>
        <v/>
      </c>
      <c r="BF126" s="1332" t="str">
        <f>IF(LEN(SUBSTITUTE(BE126, BF17, "")) &lt; LEN(BE126), SUBSTITUTE(BE126, BF17, ""), BE126)</f>
        <v/>
      </c>
      <c r="BG126" s="1332" t="str">
        <f>IF(LEN(SUBSTITUTE(BF126, BG17, "")) &lt; LEN(BF126), SUBSTITUTE(BF126, BG17, ""), BF126)</f>
        <v/>
      </c>
      <c r="BH126" s="1332" t="str">
        <f>IF(LEN(SUBSTITUTE(BG126, BH17, "")) &lt; LEN(BG126), SUBSTITUTE(BG126, BH17, ""), BG126)</f>
        <v/>
      </c>
      <c r="BI126" s="1332" t="s">
        <v>1</v>
      </c>
      <c r="BJ126" s="1333"/>
      <c r="BK126" s="1334"/>
      <c r="BL126" s="52"/>
      <c r="BM126" s="51"/>
      <c r="BN126" s="1335" t="str">
        <f t="shared" si="40"/>
        <v/>
      </c>
      <c r="BO126" s="50" t="str">
        <f t="shared" si="41"/>
        <v/>
      </c>
      <c r="BP126" s="49" t="str">
        <f t="shared" si="42"/>
        <v/>
      </c>
      <c r="BQ126" s="47">
        <f>IF(ISBLANK(#REF!),"",LEN(BD126)-LEN(SUBSTITUTE(BD126," ",""))+1)</f>
        <v>1</v>
      </c>
      <c r="BR126" s="48">
        <f t="shared" si="43"/>
        <v>0</v>
      </c>
      <c r="BS126" s="47">
        <f t="shared" si="44"/>
        <v>0</v>
      </c>
      <c r="BT126" s="47">
        <f t="shared" si="45"/>
        <v>0</v>
      </c>
      <c r="BU126" s="185"/>
      <c r="BV126" s="2"/>
      <c r="BW126" s="21" t="s">
        <v>57</v>
      </c>
      <c r="BX126" s="20"/>
      <c r="BY126" s="20"/>
      <c r="BZ126" s="19"/>
      <c r="CA126" s="2"/>
      <c r="CB126" s="458"/>
      <c r="CC126" s="91"/>
      <c r="CD126" s="91"/>
      <c r="CE126" s="91"/>
      <c r="CF126" s="91"/>
      <c r="CG126" s="59"/>
      <c r="CH126" s="93"/>
      <c r="CI126"/>
      <c r="CJ126" s="551" t="str">
        <f t="shared" ref="CJ126:CP126" si="47">SUBSTITUTE(ADDRESS(1,COLUMN(),4),"1","")</f>
        <v>CJ</v>
      </c>
      <c r="CK126" s="552" t="str">
        <f t="shared" si="47"/>
        <v>CK</v>
      </c>
      <c r="CL126" s="349" t="str">
        <f t="shared" si="47"/>
        <v>CL</v>
      </c>
      <c r="CM126" s="349" t="str">
        <f t="shared" si="47"/>
        <v>CM</v>
      </c>
      <c r="CN126" s="349" t="str">
        <f t="shared" si="47"/>
        <v>CN</v>
      </c>
      <c r="CO126" s="349" t="str">
        <f t="shared" si="47"/>
        <v>CO</v>
      </c>
      <c r="CP126" s="553" t="str">
        <f t="shared" si="47"/>
        <v>CP</v>
      </c>
      <c r="CQ126" s="8" t="s">
        <v>1</v>
      </c>
      <c r="CR126" s="6">
        <v>1</v>
      </c>
    </row>
    <row r="127" spans="1:96" s="1" customFormat="1" ht="15.75" customHeight="1" thickTop="1" thickBot="1">
      <c r="A127"/>
      <c r="B127" s="2243" t="s">
        <v>12</v>
      </c>
      <c r="C127" s="1232" t="str">
        <f>C124</f>
        <v xml:space="preserve">C patisserie flan garniture Clafoutis aux cerises-2023-09-20.xlsx 10 personnes </v>
      </c>
      <c r="D127" s="1232">
        <f>D124</f>
        <v>10</v>
      </c>
      <c r="E127" s="1232" t="str">
        <f>E124</f>
        <v>personnes</v>
      </c>
      <c r="F127" s="161" t="s">
        <v>152</v>
      </c>
      <c r="G127" s="1251" t="s">
        <v>151</v>
      </c>
      <c r="H127" s="1316"/>
      <c r="I127" s="1317" t="s">
        <v>162</v>
      </c>
      <c r="J127" s="170">
        <v>65</v>
      </c>
      <c r="K127" s="2247" t="s">
        <v>161</v>
      </c>
      <c r="L127" s="1448" t="s">
        <v>160</v>
      </c>
      <c r="M127"/>
      <c r="N127"/>
      <c r="O127"/>
      <c r="AE127"/>
      <c r="AQ127"/>
      <c r="AR127"/>
      <c r="AS127"/>
      <c r="AT127"/>
      <c r="AU127"/>
      <c r="AV127"/>
      <c r="AW127" s="1327" t="str">
        <f>IF(AND(AZ127&lt;&gt;"", LEN(TRIM(AZ127))&gt;0), MAX(AW20:AW126)+1, "")</f>
        <v/>
      </c>
      <c r="AX127" s="1327" t="str" cm="1">
        <f t="array" ref="AX127">IFERROR(INDEX(AZ21:AZ290, MATCH(ROW()-MIN(ROW(AZ21:AZ290))+1, AW21:AW290, 0)), "")</f>
        <v/>
      </c>
      <c r="AY127" s="1343" t="str">
        <f>SUBSTITUTE(SUBSTITUTE(AY126,";"," "),","," ")</f>
        <v/>
      </c>
      <c r="AZ127" s="1339" t="str">
        <f>IFERROR(LEFT(RIGHT(AY128,LEN(AY128)-LEN(AZ123)-LEN(AZ124)-LEN(AZ125)-LEN(AZ126)),FIND("¤",SUBSTITUTE(LEFT(RIGHT(AY128,LEN(AY128)-LEN(AZ123)-LEN(AZ124)-LEN(AZ125)-LEN(AZ126)),AZ19+1)," ","¤",LEN(LEFT(RIGHT(AY128,LEN(AY128)-LEN(AZ123)-LEN(AZ124)-LEN(AZ125)-LEN(AZ126)),AZ19+1))-LEN(SUBSTITUTE(LEFT(RIGHT(AY128,LEN(AY128)-LEN(AZ123)-LEN(AZ124)-LEN(AZ125)-LEN(AZ126)),AZ19+1)," ",""))))),"")</f>
        <v/>
      </c>
      <c r="BA127" s="1279" t="s">
        <v>1</v>
      </c>
      <c r="BB127" s="1354"/>
      <c r="BC127"/>
      <c r="BD127" s="1" t="str">
        <f t="shared" si="38"/>
        <v/>
      </c>
      <c r="BE127" s="1332" t="str">
        <f>IF(LEN(SUBSTITUTE(AX127, BE17, "")) &lt; LEN(AX127), SUBSTITUTE(AX127, BE17, ""), AX127)</f>
        <v/>
      </c>
      <c r="BF127" s="1332" t="str">
        <f>IF(LEN(SUBSTITUTE(BE127, BF17, "")) &lt; LEN(BE127), SUBSTITUTE(BE127, BF17, ""), BE127)</f>
        <v/>
      </c>
      <c r="BG127" s="1332" t="str">
        <f>IF(LEN(SUBSTITUTE(BF127, BG17, "")) &lt; LEN(BF127), SUBSTITUTE(BF127, BG17, ""), BF127)</f>
        <v/>
      </c>
      <c r="BH127" s="1332" t="str">
        <f>IF(LEN(SUBSTITUTE(BG127, BH17, "")) &lt; LEN(BG127), SUBSTITUTE(BG127, BH17, ""), BG127)</f>
        <v/>
      </c>
      <c r="BI127" s="1332" t="s">
        <v>1</v>
      </c>
      <c r="BJ127" s="1333"/>
      <c r="BK127" s="1334"/>
      <c r="BL127" s="52"/>
      <c r="BM127" s="51"/>
      <c r="BN127" s="1335" t="str">
        <f t="shared" si="40"/>
        <v/>
      </c>
      <c r="BO127" s="50" t="str">
        <f t="shared" si="41"/>
        <v/>
      </c>
      <c r="BP127" s="49" t="str">
        <f t="shared" si="42"/>
        <v/>
      </c>
      <c r="BQ127" s="47">
        <f>IF(ISBLANK(#REF!),"",LEN(BD127)-LEN(SUBSTITUTE(BD127," ",""))+1)</f>
        <v>1</v>
      </c>
      <c r="BR127" s="48">
        <f t="shared" si="43"/>
        <v>0</v>
      </c>
      <c r="BS127" s="47">
        <f t="shared" si="44"/>
        <v>0</v>
      </c>
      <c r="BT127" s="47">
        <f t="shared" si="45"/>
        <v>0</v>
      </c>
      <c r="BU127" s="185"/>
      <c r="BV127" s="2"/>
      <c r="BW127" s="92">
        <v>12</v>
      </c>
      <c r="BX127" s="20" t="s">
        <v>55</v>
      </c>
      <c r="BY127" s="20"/>
      <c r="BZ127" s="19"/>
      <c r="CA127" s="2"/>
      <c r="CB127" s="458"/>
      <c r="CC127" s="91"/>
      <c r="CD127" s="91"/>
      <c r="CE127" s="91"/>
      <c r="CF127" s="91"/>
      <c r="CG127" s="59"/>
      <c r="CH127" s="93"/>
      <c r="CI127"/>
      <c r="CJ127" s="556">
        <f t="shared" ref="CJ127:CP127" ca="1" si="48">CELL("largeur",CJ127)</f>
        <v>19</v>
      </c>
      <c r="CK127" s="163">
        <f t="shared" ca="1" si="48"/>
        <v>32</v>
      </c>
      <c r="CL127" s="163">
        <f t="shared" ca="1" si="48"/>
        <v>25</v>
      </c>
      <c r="CM127" s="163">
        <f t="shared" ca="1" si="48"/>
        <v>16</v>
      </c>
      <c r="CN127" s="163">
        <f t="shared" ca="1" si="48"/>
        <v>6</v>
      </c>
      <c r="CO127" s="163">
        <f t="shared" ca="1" si="48"/>
        <v>22</v>
      </c>
      <c r="CP127" s="557">
        <f t="shared" ca="1" si="48"/>
        <v>24</v>
      </c>
      <c r="CQ127" s="8" t="s">
        <v>1</v>
      </c>
      <c r="CR127" s="6">
        <v>1</v>
      </c>
    </row>
    <row r="128" spans="1:96" s="1" customFormat="1" ht="15" customHeight="1" thickTop="1">
      <c r="A128"/>
      <c r="B128" s="108" t="s">
        <v>11</v>
      </c>
      <c r="C128" s="1232" t="str">
        <f>C124</f>
        <v xml:space="preserve">C patisserie flan garniture Clafoutis aux cerises-2023-09-20.xlsx 10 personnes </v>
      </c>
      <c r="D128" s="1232">
        <f>D124</f>
        <v>10</v>
      </c>
      <c r="E128" s="1232" t="str">
        <f>E124</f>
        <v>personnes</v>
      </c>
      <c r="F128" s="1449"/>
      <c r="G128" s="1322"/>
      <c r="H128" s="1323" t="s">
        <v>1584</v>
      </c>
      <c r="I128" s="1322">
        <f ca="1">SUM(F125:I125)</f>
        <v>36</v>
      </c>
      <c r="J128" s="164" t="s">
        <v>154</v>
      </c>
      <c r="K128" s="2248">
        <v>0</v>
      </c>
      <c r="L128" s="1450" t="s">
        <v>153</v>
      </c>
      <c r="M128"/>
      <c r="N128"/>
      <c r="O128"/>
      <c r="AE128"/>
      <c r="AQ128"/>
      <c r="AR128"/>
      <c r="AS128"/>
      <c r="AT128"/>
      <c r="AU128"/>
      <c r="AV128"/>
      <c r="AW128" s="1327" t="str">
        <f>IF(AND(AZ128&lt;&gt;"", LEN(TRIM(AZ128))&gt;0), MAX(AW20:AW127)+1, "")</f>
        <v/>
      </c>
      <c r="AX128" s="1327" t="str" cm="1">
        <f t="array" ref="AX128">IFERROR(INDEX(AZ21:AZ290, MATCH(ROW()-MIN(ROW(AZ21:AZ290))+1, AW21:AW290, 0)), "")</f>
        <v/>
      </c>
      <c r="AY128" s="1344" t="str">
        <f>IFERROR(SUBSTITUTE(SUBSTITUTE(SUBSTITUTE(AY127,"  "," "),"  "," "),"  "," "),AY127)</f>
        <v/>
      </c>
      <c r="AZ128" s="1339" t="str">
        <f>IF(LEN(AY128) &gt; LEN(AZ123) + LEN(AZ124) + LEN(AZ125)+ LEN(AZ126) + LEN(AZ127), RIGHT(AY128, LEN(AY128) - LEN(AZ123) - LEN(AZ124) - LEN(AZ125) - LEN(AZ126) - LEN(AZ127)), "")</f>
        <v/>
      </c>
      <c r="BA128" s="1279" t="s">
        <v>1</v>
      </c>
      <c r="BB128" s="1354"/>
      <c r="BC128"/>
      <c r="BD128" s="1" t="str">
        <f t="shared" si="38"/>
        <v/>
      </c>
      <c r="BE128" s="1332" t="str">
        <f>IF(LEN(SUBSTITUTE(AX128, BE17, "")) &lt; LEN(AX128), SUBSTITUTE(AX128, BE17, ""), AX128)</f>
        <v/>
      </c>
      <c r="BF128" s="1332" t="str">
        <f>IF(LEN(SUBSTITUTE(BE128, BF17, "")) &lt; LEN(BE128), SUBSTITUTE(BE128, BF17, ""), BE128)</f>
        <v/>
      </c>
      <c r="BG128" s="1332" t="str">
        <f>IF(LEN(SUBSTITUTE(BF128, BG17, "")) &lt; LEN(BF128), SUBSTITUTE(BF128, BG17, ""), BF128)</f>
        <v/>
      </c>
      <c r="BH128" s="1332" t="str">
        <f>IF(LEN(SUBSTITUTE(BG128, BH17, "")) &lt; LEN(BG128), SUBSTITUTE(BG128, BH17, ""), BG128)</f>
        <v/>
      </c>
      <c r="BI128" s="1332" t="s">
        <v>1</v>
      </c>
      <c r="BJ128" s="1333"/>
      <c r="BK128" s="1334"/>
      <c r="BL128" s="52"/>
      <c r="BM128" s="51"/>
      <c r="BN128" s="1335" t="str">
        <f t="shared" si="40"/>
        <v/>
      </c>
      <c r="BO128" s="50" t="str">
        <f t="shared" si="41"/>
        <v/>
      </c>
      <c r="BP128" s="49" t="str">
        <f t="shared" si="42"/>
        <v/>
      </c>
      <c r="BQ128" s="47">
        <f>IF(ISBLANK(#REF!),"",LEN(BD128)-LEN(SUBSTITUTE(BD128," ",""))+1)</f>
        <v>1</v>
      </c>
      <c r="BR128" s="48">
        <f t="shared" si="43"/>
        <v>0</v>
      </c>
      <c r="BS128" s="47">
        <f t="shared" si="44"/>
        <v>0</v>
      </c>
      <c r="BT128" s="47">
        <f t="shared" si="45"/>
        <v>0</v>
      </c>
      <c r="BU128" s="185"/>
      <c r="BV128" s="2"/>
      <c r="BW128" s="86">
        <f ca="1">CELL("largeur",BW128)</f>
        <v>19</v>
      </c>
      <c r="BX128" s="20" t="s">
        <v>53</v>
      </c>
      <c r="BY128" s="20"/>
      <c r="BZ128" s="19"/>
      <c r="CA128" s="2"/>
      <c r="CB128" s="458"/>
      <c r="CC128" s="91"/>
      <c r="CD128" s="91"/>
      <c r="CE128" s="91"/>
      <c r="CF128" s="91"/>
      <c r="CG128" s="59"/>
      <c r="CH128" s="93"/>
      <c r="CI128"/>
      <c r="CJ128" s="458"/>
      <c r="CK128" s="91"/>
      <c r="CL128" s="91"/>
      <c r="CM128" s="91"/>
      <c r="CN128" s="529" t="s">
        <v>502</v>
      </c>
      <c r="CO128" s="91"/>
      <c r="CP128" s="185"/>
      <c r="CQ128" s="8" t="s">
        <v>1</v>
      </c>
      <c r="CR128" s="6">
        <v>1</v>
      </c>
    </row>
    <row r="129" spans="1:96" s="1" customFormat="1" ht="15.75" customHeight="1">
      <c r="A129"/>
      <c r="B129" s="108" t="s">
        <v>11</v>
      </c>
      <c r="C129" s="1232" t="str">
        <f>C124</f>
        <v xml:space="preserve">C patisserie flan garniture Clafoutis aux cerises-2023-09-20.xlsx 10 personnes </v>
      </c>
      <c r="D129" s="1232">
        <f>D124</f>
        <v>10</v>
      </c>
      <c r="E129" s="1232" t="str">
        <f>E124</f>
        <v>personnes</v>
      </c>
      <c r="F129" s="157" t="s">
        <v>149</v>
      </c>
      <c r="G129" s="41"/>
      <c r="H129" s="40"/>
      <c r="I129" s="88"/>
      <c r="J129" s="107" t="str">
        <f>TEXT(ROUND(LEN(F129)/J127, 1), "0.0") &amp; " lignes"</f>
        <v>0.4 lignes</v>
      </c>
      <c r="K129" s="2244" t="str">
        <f ca="1">IF(ISBLANK(L129),"",LARGE(OFFSET(K128,0,0,ROWS(K128:K128)),1)+1)</f>
        <v/>
      </c>
      <c r="L129" s="1252"/>
      <c r="M129"/>
      <c r="N129"/>
      <c r="O129"/>
      <c r="AE129"/>
      <c r="AQ129"/>
      <c r="AR129"/>
      <c r="AS129"/>
      <c r="AT129"/>
      <c r="AU129"/>
      <c r="AV129"/>
      <c r="AW129" s="1327" t="str">
        <f>IF(AND(AZ129&lt;&gt;"", LEN(TRIM(AZ129))&gt;0), MAX(AW20:AW128)+1, "")</f>
        <v/>
      </c>
      <c r="AX129" s="1327" t="str" cm="1">
        <f t="array" ref="AX129">IFERROR(INDEX(AZ21:AZ290, MATCH(ROW()-MIN(ROW(AZ21:AZ290))+1, AW21:AW290, 0)), "")</f>
        <v/>
      </c>
      <c r="AY129" s="1328" t="str">
        <f>(SUBSTITUTE(SUBSTITUTE(BB39,CHAR(13)&amp;CHAR(10)," "),CHAR(10)," "))</f>
        <v/>
      </c>
      <c r="AZ129" s="1329" t="str">
        <f>IF(LEN(AY134)&lt;AZ19,AY129,LEFT(AY134,FIND("¤",SUBSTITUTE(LEFT(AY134,AZ19+1)," ","¤",LEN(LEFT(AY134,AZ19+1))-LEN(SUBSTITUTE(LEFT(AY134,AZ19+1)," ",""))))))</f>
        <v/>
      </c>
      <c r="BA129" s="1279" t="s">
        <v>1</v>
      </c>
      <c r="BB129" s="1354"/>
      <c r="BC129"/>
      <c r="BD129" s="1" t="str">
        <f t="shared" si="38"/>
        <v/>
      </c>
      <c r="BE129" s="1332" t="str">
        <f>IF(LEN(SUBSTITUTE(AX129, BE17, "")) &lt; LEN(AX129), SUBSTITUTE(AX129, BE17, ""), AX129)</f>
        <v/>
      </c>
      <c r="BF129" s="1332" t="str">
        <f>IF(LEN(SUBSTITUTE(BE129, BF17, "")) &lt; LEN(BE129), SUBSTITUTE(BE129, BF17, ""), BE129)</f>
        <v/>
      </c>
      <c r="BG129" s="1332" t="str">
        <f>IF(LEN(SUBSTITUTE(BF129, BG17, "")) &lt; LEN(BF129), SUBSTITUTE(BF129, BG17, ""), BF129)</f>
        <v/>
      </c>
      <c r="BH129" s="1332" t="str">
        <f>IF(LEN(SUBSTITUTE(BG129, BH17, "")) &lt; LEN(BG129), SUBSTITUTE(BG129, BH17, ""), BG129)</f>
        <v/>
      </c>
      <c r="BI129" s="1332" t="s">
        <v>1</v>
      </c>
      <c r="BJ129" s="1333"/>
      <c r="BK129" s="1334"/>
      <c r="BL129" s="52"/>
      <c r="BM129" s="51"/>
      <c r="BN129" s="1335" t="str">
        <f t="shared" si="40"/>
        <v/>
      </c>
      <c r="BO129" s="50" t="str">
        <f t="shared" si="41"/>
        <v/>
      </c>
      <c r="BP129" s="49" t="str">
        <f t="shared" si="42"/>
        <v/>
      </c>
      <c r="BQ129" s="47">
        <f>IF(ISBLANK(#REF!),"",LEN(BD129)-LEN(SUBSTITUTE(BD129," ",""))+1)</f>
        <v>1</v>
      </c>
      <c r="BR129" s="48">
        <f t="shared" si="43"/>
        <v>0</v>
      </c>
      <c r="BS129" s="47">
        <f t="shared" si="44"/>
        <v>0</v>
      </c>
      <c r="BT129" s="47">
        <f t="shared" si="45"/>
        <v>0</v>
      </c>
      <c r="BU129" s="185"/>
      <c r="BV129" s="2"/>
      <c r="BW129" s="21" t="s">
        <v>50</v>
      </c>
      <c r="BX129" s="20"/>
      <c r="BY129" s="20"/>
      <c r="BZ129" s="19"/>
      <c r="CA129" s="2"/>
      <c r="CB129" s="458"/>
      <c r="CC129" s="91"/>
      <c r="CD129" s="91"/>
      <c r="CE129" s="91"/>
      <c r="CF129" s="91"/>
      <c r="CG129" s="59"/>
      <c r="CH129" s="93"/>
      <c r="CI129"/>
      <c r="CJ129" s="458"/>
      <c r="CK129" s="559"/>
      <c r="CL129" s="560"/>
      <c r="CM129" s="559" t="s">
        <v>510</v>
      </c>
      <c r="CN129" s="561" t="s">
        <v>511</v>
      </c>
      <c r="CO129" s="562"/>
      <c r="CP129" s="185"/>
      <c r="CQ129" s="8" t="s">
        <v>1</v>
      </c>
      <c r="CR129" s="6">
        <v>1</v>
      </c>
    </row>
    <row r="130" spans="1:96" s="1" customFormat="1" ht="15" customHeight="1">
      <c r="A130"/>
      <c r="B130" s="108" t="s">
        <v>11</v>
      </c>
      <c r="C130" s="1232" t="str">
        <f>C124</f>
        <v xml:space="preserve">C patisserie flan garniture Clafoutis aux cerises-2023-09-20.xlsx 10 personnes </v>
      </c>
      <c r="D130" s="1232">
        <f>D124</f>
        <v>10</v>
      </c>
      <c r="E130" s="1232" t="str">
        <f>E124</f>
        <v>personnes</v>
      </c>
      <c r="F130" s="157" t="s">
        <v>148</v>
      </c>
      <c r="G130" s="41"/>
      <c r="H130" s="40"/>
      <c r="I130" s="88"/>
      <c r="J130" s="107" t="str">
        <f>TEXT(ROUND(LEN(F130)/J127, 1), "0.0") &amp; " lignes"</f>
        <v>0.4 lignes</v>
      </c>
      <c r="K130" s="2244" t="str">
        <f ca="1">IF(ISBLANK(L130),"",LARGE(OFFSET(K128,0,0,ROWS(K128:K129)),1)+1)</f>
        <v/>
      </c>
      <c r="L130" s="1252"/>
      <c r="M130"/>
      <c r="N130"/>
      <c r="O130"/>
      <c r="AE130"/>
      <c r="AQ130"/>
      <c r="AR130"/>
      <c r="AS130"/>
      <c r="AT130"/>
      <c r="AU130"/>
      <c r="AV130"/>
      <c r="AW130" s="1327" t="str">
        <f>IF(AND(AZ130&lt;&gt;"", LEN(TRIM(AZ130))&gt;0), MAX(AW20:AW129)+1, "")</f>
        <v/>
      </c>
      <c r="AX130" s="1327" t="str" cm="1">
        <f t="array" ref="AX130">IFERROR(INDEX(AZ21:AZ290, MATCH(ROW()-MIN(ROW(AZ21:AZ290))+1, AW21:AW290, 0)), "")</f>
        <v/>
      </c>
      <c r="AY130" s="1336" t="str">
        <f>IFERROR(TRIM(SUBSTITUTE(SUBSTITUTE(SUBSTITUTE(SUBSTITUTE(SUBSTITUTE(AY129," .",".")," ;",";")," :",":"),",",","),",","")),AY129)</f>
        <v/>
      </c>
      <c r="AZ130" s="1329" t="str">
        <f>IFERROR(IF(LEN(AY134) &gt; LEN(AZ129), LEFT(RIGHT(AY134, LEN(AY134) - LEN(AZ129)), FIND("¤", SUBSTITUTE(LEFT(RIGHT(AY134, LEN(AY134) - LEN(AZ129)), AZ19+1), " ", "¤", LEN(LEFT(RIGHT(AY134, LEN(AY134) - LEN(AZ129)), AZ19+1)) - LEN(SUBSTITUTE(LEFT(RIGHT(AY134, LEN(AY134) - LEN(AZ129)), AZ19+1), " ", ""))))), ""), "")</f>
        <v/>
      </c>
      <c r="BA130" s="1279" t="s">
        <v>1</v>
      </c>
      <c r="BB130" s="1354"/>
      <c r="BC130"/>
      <c r="BD130" s="1" t="str">
        <f t="shared" si="38"/>
        <v/>
      </c>
      <c r="BE130" s="1332" t="str">
        <f>IF(LEN(SUBSTITUTE(AX130, BE17, "")) &lt; LEN(AX130), SUBSTITUTE(AX130, BE17, ""), AX130)</f>
        <v/>
      </c>
      <c r="BF130" s="1332" t="str">
        <f>IF(LEN(SUBSTITUTE(BE130, BF17, "")) &lt; LEN(BE130), SUBSTITUTE(BE130, BF17, ""), BE130)</f>
        <v/>
      </c>
      <c r="BG130" s="1332" t="str">
        <f>IF(LEN(SUBSTITUTE(BF130, BG17, "")) &lt; LEN(BF130), SUBSTITUTE(BF130, BG17, ""), BF130)</f>
        <v/>
      </c>
      <c r="BH130" s="1332" t="str">
        <f>IF(LEN(SUBSTITUTE(BG130, BH17, "")) &lt; LEN(BG130), SUBSTITUTE(BG130, BH17, ""), BG130)</f>
        <v/>
      </c>
      <c r="BI130" s="1332" t="s">
        <v>1</v>
      </c>
      <c r="BJ130" s="1333"/>
      <c r="BK130" s="1334"/>
      <c r="BL130" s="52"/>
      <c r="BM130" s="51"/>
      <c r="BN130" s="1335" t="str">
        <f t="shared" si="40"/>
        <v/>
      </c>
      <c r="BO130" s="50" t="str">
        <f t="shared" si="41"/>
        <v/>
      </c>
      <c r="BP130" s="49" t="str">
        <f t="shared" si="42"/>
        <v/>
      </c>
      <c r="BQ130" s="47">
        <f>IF(ISBLANK(#REF!),"",LEN(BD130)-LEN(SUBSTITUTE(BD130," ",""))+1)</f>
        <v>1</v>
      </c>
      <c r="BR130" s="48">
        <f t="shared" si="43"/>
        <v>0</v>
      </c>
      <c r="BS130" s="47">
        <f t="shared" si="44"/>
        <v>0</v>
      </c>
      <c r="BT130" s="47">
        <f t="shared" si="45"/>
        <v>0</v>
      </c>
      <c r="BU130" s="185"/>
      <c r="BV130" s="2"/>
      <c r="BW130" s="21" t="s">
        <v>47</v>
      </c>
      <c r="BX130" s="20"/>
      <c r="BY130" s="20"/>
      <c r="BZ130" s="19"/>
      <c r="CA130" s="2"/>
      <c r="CB130" s="458"/>
      <c r="CC130" s="91"/>
      <c r="CD130" s="91"/>
      <c r="CE130" s="91"/>
      <c r="CF130" s="91"/>
      <c r="CG130" s="59"/>
      <c r="CH130" s="93"/>
      <c r="CI130"/>
      <c r="CJ130" s="458"/>
      <c r="CK130" s="559"/>
      <c r="CL130" s="560"/>
      <c r="CM130" s="559" t="s">
        <v>512</v>
      </c>
      <c r="CN130" s="561" t="s">
        <v>513</v>
      </c>
      <c r="CO130" s="562"/>
      <c r="CP130" s="185"/>
      <c r="CQ130" s="8" t="s">
        <v>1</v>
      </c>
      <c r="CR130" s="6">
        <v>1</v>
      </c>
    </row>
    <row r="131" spans="1:96" s="1" customFormat="1" ht="15.75" customHeight="1">
      <c r="A131"/>
      <c r="B131" s="108" t="str">
        <f>IF(OR(L131&lt;&gt;"", N161&lt;&gt;""),"A", "►")</f>
        <v>►</v>
      </c>
      <c r="C131" s="1232" t="str">
        <f>C124</f>
        <v xml:space="preserve">C patisserie flan garniture Clafoutis aux cerises-2023-09-20.xlsx 10 personnes </v>
      </c>
      <c r="D131" s="1232">
        <f>D124</f>
        <v>10</v>
      </c>
      <c r="E131" s="1232" t="str">
        <f>E124</f>
        <v>personnes</v>
      </c>
      <c r="F131" s="1353" t="s">
        <v>142</v>
      </c>
      <c r="G131" s="1252"/>
      <c r="H131" s="1252"/>
      <c r="I131" s="1252"/>
      <c r="J131" s="107" t="str">
        <f>TEXT(ROUND(LEN(F131)/J127, 1), "0.0") &amp; " lignes"</f>
        <v>0.6 lignes</v>
      </c>
      <c r="K131" s="2244" t="str">
        <f ca="1">IF(ISBLANK(L131),"",LARGE(OFFSET(K128,0,0,ROWS(K128:K130)),1)+1)</f>
        <v/>
      </c>
      <c r="L131" s="1252"/>
      <c r="M131"/>
      <c r="N131"/>
      <c r="O131"/>
      <c r="AE131"/>
      <c r="AQ131"/>
      <c r="AR131"/>
      <c r="AS131"/>
      <c r="AT131"/>
      <c r="AU131"/>
      <c r="AV131"/>
      <c r="AW131" s="1327" t="str">
        <f>IF(AND(AZ131&lt;&gt;"", LEN(TRIM(AZ131))&gt;0), MAX(AW20:AW130)+1, "")</f>
        <v/>
      </c>
      <c r="AX131" s="1327" t="str" cm="1">
        <f t="array" ref="AX131">IFERROR(INDEX(AZ21:AZ290, MATCH(ROW()-MIN(ROW(AZ21:AZ290))+1, AW21:AW290, 0)), "")</f>
        <v/>
      </c>
      <c r="AY131" s="1336" t="str">
        <f>IFERROR(SUBSTITUTE(SUBSTITUTE(SUBSTITUTE(SUBSTITUTE(SUBSTITUTE(SUBSTITUTE(AY130,",",";"),".",";"),";",";"),"-",";"),":",";"),"?",";"),AY130)</f>
        <v/>
      </c>
      <c r="AZ131" s="1329" t="str">
        <f>IFERROR(IF(LEN(AY134)&gt;LEN(AZ129)+LEN(AZ130),LEFT(RIGHT(AY134,LEN(AY134)-LEN(AZ129)-LEN(AZ130)),FIND("¤",SUBSTITUTE(LEFT(RIGHT(AY134,LEN(AY134)-LEN(AZ129)-LEN(AZ130)),AZ19+1)," ","¤",LEN(LEFT(RIGHT(AY134,LEN(AY134)-LEN(AZ129)-LEN(AZ130)),AZ19+1))-LEN(SUBSTITUTE(LEFT(RIGHT(AY134,LEN(AY134)-LEN(AZ129)-LEN(AZ130)),AZ19+1)," ",""))))),""),"")</f>
        <v/>
      </c>
      <c r="BA131" s="1279" t="s">
        <v>1</v>
      </c>
      <c r="BB131" s="1354"/>
      <c r="BC131"/>
      <c r="BD131" s="1" t="str">
        <f t="shared" si="38"/>
        <v/>
      </c>
      <c r="BE131" s="1332" t="str">
        <f>IF(LEN(SUBSTITUTE(AX131, BE17, "")) &lt; LEN(AX131), SUBSTITUTE(AX131, BE17, ""), AX131)</f>
        <v/>
      </c>
      <c r="BF131" s="1332" t="str">
        <f>IF(LEN(SUBSTITUTE(BE131, BF17, "")) &lt; LEN(BE131), SUBSTITUTE(BE131, BF17, ""), BE131)</f>
        <v/>
      </c>
      <c r="BG131" s="1332" t="str">
        <f>IF(LEN(SUBSTITUTE(BF131, BG17, "")) &lt; LEN(BF131), SUBSTITUTE(BF131, BG17, ""), BF131)</f>
        <v/>
      </c>
      <c r="BH131" s="1332" t="str">
        <f>IF(LEN(SUBSTITUTE(BG131, BH17, "")) &lt; LEN(BG131), SUBSTITUTE(BG131, BH17, ""), BG131)</f>
        <v/>
      </c>
      <c r="BI131" s="1332" t="s">
        <v>1</v>
      </c>
      <c r="BJ131" s="1333"/>
      <c r="BK131" s="1334"/>
      <c r="BL131" s="52"/>
      <c r="BM131" s="51"/>
      <c r="BN131" s="1335" t="str">
        <f t="shared" si="40"/>
        <v/>
      </c>
      <c r="BO131" s="50" t="str">
        <f t="shared" si="41"/>
        <v/>
      </c>
      <c r="BP131" s="49" t="str">
        <f t="shared" si="42"/>
        <v/>
      </c>
      <c r="BQ131" s="47">
        <f>IF(ISBLANK(#REF!),"",LEN(BD131)-LEN(SUBSTITUTE(BD131," ",""))+1)</f>
        <v>1</v>
      </c>
      <c r="BR131" s="48">
        <f t="shared" si="43"/>
        <v>0</v>
      </c>
      <c r="BS131" s="47">
        <f t="shared" si="44"/>
        <v>0</v>
      </c>
      <c r="BT131" s="47">
        <f t="shared" si="45"/>
        <v>0</v>
      </c>
      <c r="BU131" s="185"/>
      <c r="BV131" s="2"/>
      <c r="BW131" s="21" t="s">
        <v>42</v>
      </c>
      <c r="BX131" s="26"/>
      <c r="BY131" s="26"/>
      <c r="BZ131" s="25"/>
      <c r="CA131" s="2"/>
      <c r="CB131" s="458"/>
      <c r="CC131" s="91"/>
      <c r="CD131" s="91"/>
      <c r="CE131" s="91"/>
      <c r="CF131" s="91"/>
      <c r="CG131" s="59"/>
      <c r="CH131" s="93"/>
      <c r="CI131"/>
      <c r="CJ131" s="458" t="s">
        <v>1</v>
      </c>
      <c r="CK131" s="91"/>
      <c r="CL131" s="560"/>
      <c r="CM131" s="559" t="str">
        <f ca="1">_xlfn.FORMULATEXT(CN131)</f>
        <v>=SI(NB.SI(CJ127:CP127;"&lt;0.5")=0;"Aucune colonne masquée";NB.SI(CJ127:CP127;"&lt;0.5")&amp;" "&amp;SI(NB.SI(CJ127:CP127;"&lt;0.5")&gt;1;"colonnes masquées";"colonne masquée")&amp;" : "&amp;CONCATENER(SI(CJ127&lt;0.5;CJ126&amp;" ";"");SI(CK127&lt;0.5;CK126&amp;" ";"");SI(CL127&lt;0.5;CL126&amp;" ";"");SI(CM127&lt;0.5;CM126&amp;" ";"");SI(CN127&lt;0.5;CN126&amp;" ";"");SI(CO127&lt;0.5;CO126&amp;" ";"");SI(CP127&lt;0.5;CP126&amp;" ";"")))</v>
      </c>
      <c r="CN131" s="563" t="str">
        <f ca="1">IF(COUNTIF(CJ127:CP127,"&lt;0.5")=0,"Aucune colonne masquée",COUNTIF(CJ127:CP127,"&lt;0.5")&amp;" "&amp;IF(COUNTIF(CJ127:CP127,"&lt;0.5")&gt;1,"colonnes masquées","colonne masquée")&amp;" : "&amp;CONCATENATE(IF(CJ127&lt;0.5,CJ126&amp;" ",""),IF(CK127&lt;0.5,CK126&amp;" ",""),IF(CL127&lt;0.5,CL126&amp;" ",""),IF(CM127&lt;0.5,CM126&amp;" ",""),IF(CN127&lt;0.5,CN126&amp;" ",""),IF(CO127&lt;0.5,CO126&amp;" ",""),IF(CP127&lt;0.5,CP126&amp;" ","")))</f>
        <v>Aucune colonne masquée</v>
      </c>
      <c r="CO131" s="562"/>
      <c r="CP131" s="185"/>
      <c r="CQ131" s="8" t="s">
        <v>1</v>
      </c>
      <c r="CR131" s="6">
        <v>1</v>
      </c>
    </row>
    <row r="132" spans="1:96" s="1" customFormat="1" ht="15.75" customHeight="1">
      <c r="A132"/>
      <c r="B132" s="108" t="str">
        <f>IF(OR(L132&lt;&gt;"", N162&lt;&gt;""),"A", "►")</f>
        <v>►</v>
      </c>
      <c r="C132" s="1232" t="str">
        <f>C124</f>
        <v xml:space="preserve">C patisserie flan garniture Clafoutis aux cerises-2023-09-20.xlsx 10 personnes </v>
      </c>
      <c r="D132" s="1232">
        <f>D124</f>
        <v>10</v>
      </c>
      <c r="E132" s="1232" t="str">
        <f>E124</f>
        <v>personnes</v>
      </c>
      <c r="F132" s="90"/>
      <c r="G132" s="88"/>
      <c r="H132" s="88"/>
      <c r="I132" s="88"/>
      <c r="J132" s="107" t="str">
        <f>TEXT(ROUND(LEN(F132)/J127, 1), "0.0") &amp; " lignes"</f>
        <v>0.0 lignes</v>
      </c>
      <c r="K132" s="2244" t="str">
        <f ca="1">IF(ISBLANK(L132),"",LARGE(OFFSET(K128,0,0,ROWS(K128:K131)),1)+1)</f>
        <v/>
      </c>
      <c r="L132" s="1252"/>
      <c r="M132"/>
      <c r="N132"/>
      <c r="O132"/>
      <c r="AE132"/>
      <c r="AQ132"/>
      <c r="AR132"/>
      <c r="AS132"/>
      <c r="AT132"/>
      <c r="AU132"/>
      <c r="AV132"/>
      <c r="AW132" s="1327" t="str">
        <f>IF(AND(AZ132&lt;&gt;"", LEN(TRIM(AZ132))&gt;0), MAX(AW20:AW131)+1, "")</f>
        <v/>
      </c>
      <c r="AX132" s="1327" t="str" cm="1">
        <f t="array" ref="AX132">IFERROR(INDEX(AZ21:AZ290, MATCH(ROW()-MIN(ROW(AZ21:AZ290))+1, AW21:AW290, 0)), "")</f>
        <v/>
      </c>
      <c r="AY132" s="1336" t="str">
        <f>IFERROR(SUBSTITUTE(AY131,"."," "),AY131)</f>
        <v/>
      </c>
      <c r="AZ132" s="1329" t="str">
        <f>IFERROR(LEFT(RIGHT(AY134,LEN(AY134)-LEN(AZ129)-LEN(AZ130)-LEN(AZ131)),FIND("¤",SUBSTITUTE(LEFT(RIGHT(AY134,LEN(AY134)-LEN(AZ129)-LEN(AZ130)-LEN(AZ131)),AZ19+1)," ","¤",LEN(LEFT(RIGHT(AY134,LEN(AY134)-LEN(AZ129)-LEN(AZ130)-LEN(AZ131)),AZ19+1))-LEN(SUBSTITUTE(LEFT(RIGHT(AY134,LEN(AY134)-LEN(AZ129)-LEN(AZ130)-LEN(AZ131)),AZ19+1)," ",""))))),"")</f>
        <v/>
      </c>
      <c r="BA132" s="1279" t="s">
        <v>1</v>
      </c>
      <c r="BB132" s="1354"/>
      <c r="BC132"/>
      <c r="BD132" s="1" t="str">
        <f t="shared" si="38"/>
        <v/>
      </c>
      <c r="BE132" s="1332" t="str">
        <f>IF(LEN(SUBSTITUTE(AX132, BE17, "")) &lt; LEN(AX132), SUBSTITUTE(AX132, BE17, ""), AX132)</f>
        <v/>
      </c>
      <c r="BF132" s="1332" t="str">
        <f>IF(LEN(SUBSTITUTE(BE132, BF17, "")) &lt; LEN(BE132), SUBSTITUTE(BE132, BF17, ""), BE132)</f>
        <v/>
      </c>
      <c r="BG132" s="1332" t="str">
        <f>IF(LEN(SUBSTITUTE(BF132, BG17, "")) &lt; LEN(BF132), SUBSTITUTE(BF132, BG17, ""), BF132)</f>
        <v/>
      </c>
      <c r="BH132" s="1332" t="str">
        <f>IF(LEN(SUBSTITUTE(BG132, BH17, "")) &lt; LEN(BG132), SUBSTITUTE(BG132, BH17, ""), BG132)</f>
        <v/>
      </c>
      <c r="BI132" s="1332" t="s">
        <v>1</v>
      </c>
      <c r="BJ132" s="1333"/>
      <c r="BK132" s="1334"/>
      <c r="BL132" s="52"/>
      <c r="BM132" s="51"/>
      <c r="BN132" s="1335" t="str">
        <f t="shared" si="40"/>
        <v/>
      </c>
      <c r="BO132" s="50" t="str">
        <f t="shared" si="41"/>
        <v/>
      </c>
      <c r="BP132" s="49" t="str">
        <f t="shared" si="42"/>
        <v/>
      </c>
      <c r="BQ132" s="47">
        <f>IF(ISBLANK(#REF!),"",LEN(BD132)-LEN(SUBSTITUTE(BD132," ",""))+1)</f>
        <v>1</v>
      </c>
      <c r="BR132" s="48">
        <f t="shared" si="43"/>
        <v>0</v>
      </c>
      <c r="BS132" s="47">
        <f t="shared" si="44"/>
        <v>0</v>
      </c>
      <c r="BT132" s="47">
        <f t="shared" si="45"/>
        <v>0</v>
      </c>
      <c r="BU132" s="185"/>
      <c r="BV132" s="2"/>
      <c r="BW132" s="66"/>
      <c r="BX132" s="26"/>
      <c r="BY132" s="26"/>
      <c r="BZ132" s="25"/>
      <c r="CA132" s="2"/>
      <c r="CB132" s="458"/>
      <c r="CC132" s="91"/>
      <c r="CD132" s="91"/>
      <c r="CE132" s="91"/>
      <c r="CF132" s="91"/>
      <c r="CG132" s="59"/>
      <c r="CH132" s="93"/>
      <c r="CI132"/>
      <c r="CJ132" s="458"/>
      <c r="CK132" s="559"/>
      <c r="CL132" s="560"/>
      <c r="CM132" s="559" t="str">
        <f ca="1">_xlfn.FORMULATEXT(CN132)</f>
        <v>=NB.SI(CJ127:CP127;"&gt;0.5")+1&amp;" "&amp;"Colonnes Visibles"</v>
      </c>
      <c r="CN132" s="563" t="str">
        <f ca="1">COUNTIF(CJ127:CP127,"&gt;0.5")+1&amp;" "&amp;"Colonnes Visibles"</f>
        <v>8 Colonnes Visibles</v>
      </c>
      <c r="CO132" s="562"/>
      <c r="CP132" s="185"/>
      <c r="CQ132" s="8" t="s">
        <v>1</v>
      </c>
      <c r="CR132" s="6">
        <v>1</v>
      </c>
    </row>
    <row r="133" spans="1:96" s="1" customFormat="1" ht="15.75" customHeight="1">
      <c r="A133"/>
      <c r="B133" s="108" t="str">
        <f>IF(OR(L133&lt;&gt;"", N163&lt;&gt;""),"A", "►")</f>
        <v>►</v>
      </c>
      <c r="C133" s="1232" t="str">
        <f>C124</f>
        <v xml:space="preserve">C patisserie flan garniture Clafoutis aux cerises-2023-09-20.xlsx 10 personnes </v>
      </c>
      <c r="D133" s="1232">
        <f>D124</f>
        <v>10</v>
      </c>
      <c r="E133" s="1232" t="str">
        <f>E124</f>
        <v>personnes</v>
      </c>
      <c r="F133" s="90"/>
      <c r="G133" s="88" t="s">
        <v>140</v>
      </c>
      <c r="H133" s="88"/>
      <c r="I133" s="88"/>
      <c r="J133" s="107" t="str">
        <f>TEXT(ROUND(LEN(F133)/J127, 1), "0.0") &amp; " lignes"</f>
        <v>0.0 lignes</v>
      </c>
      <c r="K133" s="2244" t="str">
        <f ca="1">IF(ISBLANK(L133),"",LARGE(OFFSET(K128,0,0,ROWS(K128:K132)),1)+1)</f>
        <v/>
      </c>
      <c r="L133" s="1252"/>
      <c r="M133"/>
      <c r="N133"/>
      <c r="O133"/>
      <c r="AE133"/>
      <c r="AQ133"/>
      <c r="AR133"/>
      <c r="AS133"/>
      <c r="AT133"/>
      <c r="AU133"/>
      <c r="AV133"/>
      <c r="AW133" s="1327" t="str">
        <f>IF(AND(AZ133&lt;&gt;"", LEN(TRIM(AZ133))&gt;0), MAX(AW20:AW132)+1, "")</f>
        <v/>
      </c>
      <c r="AX133" s="1327" t="str" cm="1">
        <f t="array" ref="AX133">IFERROR(INDEX(AZ21:AZ290, MATCH(ROW()-MIN(ROW(AZ21:AZ290))+1, AW21:AW290, 0)), "")</f>
        <v/>
      </c>
      <c r="AY133" s="1337" t="str">
        <f>SUBSTITUTE(SUBSTITUTE(AY132,";"," "),","," ")</f>
        <v/>
      </c>
      <c r="AZ133" s="1329" t="str">
        <f>IFERROR(LEFT(RIGHT(AY134,LEN(AY134)-LEN(AZ129)-LEN(AZ130)-LEN(AZ131)-LEN(AZ132)),FIND("¤",SUBSTITUTE(LEFT(RIGHT(AY134,LEN(AY134)-LEN(AZ129)-LEN(AZ130)-LEN(AZ131)-LEN(AZ132)),AZ19+1)," ","¤",LEN(LEFT(RIGHT(AY134,LEN(AY134)-LEN(AZ129)-LEN(AZ130)-LEN(AZ131)-LEN(AZ132)),AZ19+1))-LEN(SUBSTITUTE(LEFT(RIGHT(AY134,LEN(AY134)-LEN(AZ129)-LEN(AZ130)-LEN(AZ131)-LEN(AZ132)),AZ19+1)," ",""))))),"")</f>
        <v/>
      </c>
      <c r="BA133" s="1279" t="s">
        <v>1</v>
      </c>
      <c r="BB133" s="1354"/>
      <c r="BC133"/>
      <c r="BD133" s="1" t="str">
        <f t="shared" si="38"/>
        <v/>
      </c>
      <c r="BE133" s="1332" t="str">
        <f>IF(LEN(SUBSTITUTE(AX133, BE17, "")) &lt; LEN(AX133), SUBSTITUTE(AX133, BE17, ""), AX133)</f>
        <v/>
      </c>
      <c r="BF133" s="1332" t="str">
        <f>IF(LEN(SUBSTITUTE(BE133, BF17, "")) &lt; LEN(BE133), SUBSTITUTE(BE133, BF17, ""), BE133)</f>
        <v/>
      </c>
      <c r="BG133" s="1332" t="str">
        <f>IF(LEN(SUBSTITUTE(BF133, BG17, "")) &lt; LEN(BF133), SUBSTITUTE(BF133, BG17, ""), BF133)</f>
        <v/>
      </c>
      <c r="BH133" s="1332" t="str">
        <f>IF(LEN(SUBSTITUTE(BG133, BH17, "")) &lt; LEN(BG133), SUBSTITUTE(BG133, BH17, ""), BG133)</f>
        <v/>
      </c>
      <c r="BI133" s="1332" t="s">
        <v>1</v>
      </c>
      <c r="BJ133" s="1333"/>
      <c r="BK133" s="1334"/>
      <c r="BL133" s="52"/>
      <c r="BM133" s="51"/>
      <c r="BN133" s="1335" t="str">
        <f t="shared" si="40"/>
        <v/>
      </c>
      <c r="BO133" s="50" t="str">
        <f t="shared" si="41"/>
        <v/>
      </c>
      <c r="BP133" s="49" t="str">
        <f t="shared" si="42"/>
        <v/>
      </c>
      <c r="BQ133" s="47">
        <f>IF(ISBLANK(#REF!),"",LEN(BD133)-LEN(SUBSTITUTE(BD133," ",""))+1)</f>
        <v>1</v>
      </c>
      <c r="BR133" s="48">
        <f t="shared" si="43"/>
        <v>0</v>
      </c>
      <c r="BS133" s="47">
        <f t="shared" si="44"/>
        <v>0</v>
      </c>
      <c r="BT133" s="47">
        <f t="shared" si="45"/>
        <v>0</v>
      </c>
      <c r="BU133" s="185"/>
      <c r="BV133" s="2"/>
      <c r="BW133" s="61" t="s">
        <v>12</v>
      </c>
      <c r="BX133" s="45" t="s">
        <v>36</v>
      </c>
      <c r="BY133" s="45"/>
      <c r="BZ133" s="25"/>
      <c r="CA133" s="2"/>
      <c r="CB133" s="458"/>
      <c r="CC133" s="91"/>
      <c r="CD133" s="91"/>
      <c r="CE133" s="91"/>
      <c r="CF133" s="91"/>
      <c r="CG133" s="59"/>
      <c r="CH133" s="93"/>
      <c r="CI133"/>
      <c r="CJ133" s="458"/>
      <c r="CK133" s="91"/>
      <c r="CL133" s="91"/>
      <c r="CM133" s="91"/>
      <c r="CN133" s="91"/>
      <c r="CO133" s="91"/>
      <c r="CP133" s="185"/>
      <c r="CQ133" s="8" t="s">
        <v>1</v>
      </c>
      <c r="CR133" s="6">
        <v>1</v>
      </c>
    </row>
    <row r="134" spans="1:96" s="1" customFormat="1" ht="15.75" customHeight="1">
      <c r="A134"/>
      <c r="B134" s="108" t="str">
        <f>IF(OR(L134&lt;&gt;"", N164&lt;&gt;""),"A", "►")</f>
        <v>►</v>
      </c>
      <c r="C134" s="1232" t="str">
        <f>C124</f>
        <v xml:space="preserve">C patisserie flan garniture Clafoutis aux cerises-2023-09-20.xlsx 10 personnes </v>
      </c>
      <c r="D134" s="1232">
        <f>D124</f>
        <v>10</v>
      </c>
      <c r="E134" s="1232" t="str">
        <f>E124</f>
        <v>personnes</v>
      </c>
      <c r="F134" s="1353" t="s">
        <v>130</v>
      </c>
      <c r="G134" s="1252"/>
      <c r="H134" s="1252"/>
      <c r="I134" s="1252"/>
      <c r="J134" s="107" t="str">
        <f>TEXT(ROUND(LEN(F134)/J127, 1), "0.0") &amp; " lignes"</f>
        <v>0.5 lignes</v>
      </c>
      <c r="K134" s="2244" t="str">
        <f ca="1">IF(ISBLANK(L134),"",LARGE(OFFSET(K128,0,0,ROWS(K128:K133)),1)+1)</f>
        <v/>
      </c>
      <c r="L134" s="1252"/>
      <c r="M134"/>
      <c r="N134"/>
      <c r="O134"/>
      <c r="AE134"/>
      <c r="AQ134"/>
      <c r="AR134"/>
      <c r="AS134"/>
      <c r="AT134"/>
      <c r="AU134"/>
      <c r="AV134"/>
      <c r="AW134" s="1327" t="str">
        <f>IF(AND(AZ134&lt;&gt;"", LEN(TRIM(AZ134))&gt;0), MAX(AW20:AW133)+1, "")</f>
        <v/>
      </c>
      <c r="AX134" s="1327" t="str" cm="1">
        <f t="array" ref="AX134">IFERROR(INDEX(AZ21:AZ290, MATCH(ROW()-MIN(ROW(AZ21:AZ290))+1, AW21:AW290, 0)), "")</f>
        <v/>
      </c>
      <c r="AY134" s="1338" t="str">
        <f>IFERROR(SUBSTITUTE(SUBSTITUTE(SUBSTITUTE(AY133,"  "," "),"  "," "),"  "," "),AY133)</f>
        <v/>
      </c>
      <c r="AZ134" s="1329" t="str">
        <f>IF(LEN(AY134) &gt; LEN(AZ129) + LEN(AZ130) + LEN(AZ131)+ LEN(AZ132) + LEN(AZ133), RIGHT(AY134, LEN(AY134) - LEN(AZ129) - LEN(AZ130) - LEN(AZ131) - LEN(AZ132) - LEN(AZ133)), "")</f>
        <v/>
      </c>
      <c r="BA134" s="1279" t="s">
        <v>1</v>
      </c>
      <c r="BB134" s="1354"/>
      <c r="BC134"/>
      <c r="BD134" s="1" t="str">
        <f t="shared" si="38"/>
        <v/>
      </c>
      <c r="BE134" s="1332" t="str">
        <f>IF(LEN(SUBSTITUTE(AX134, BE17, "")) &lt; LEN(AX134), SUBSTITUTE(AX134, BE17, ""), AX134)</f>
        <v/>
      </c>
      <c r="BF134" s="1332" t="str">
        <f>IF(LEN(SUBSTITUTE(BE134, BF17, "")) &lt; LEN(BE134), SUBSTITUTE(BE134, BF17, ""), BE134)</f>
        <v/>
      </c>
      <c r="BG134" s="1332" t="str">
        <f>IF(LEN(SUBSTITUTE(BF134, BG17, "")) &lt; LEN(BF134), SUBSTITUTE(BF134, BG17, ""), BF134)</f>
        <v/>
      </c>
      <c r="BH134" s="1332" t="str">
        <f>IF(LEN(SUBSTITUTE(BG134, BH17, "")) &lt; LEN(BG134), SUBSTITUTE(BG134, BH17, ""), BG134)</f>
        <v/>
      </c>
      <c r="BI134" s="1332" t="s">
        <v>1</v>
      </c>
      <c r="BJ134" s="1333"/>
      <c r="BK134" s="1334"/>
      <c r="BL134" s="52"/>
      <c r="BM134" s="51"/>
      <c r="BN134" s="1335" t="str">
        <f t="shared" si="40"/>
        <v/>
      </c>
      <c r="BO134" s="50" t="str">
        <f t="shared" si="41"/>
        <v/>
      </c>
      <c r="BP134" s="49" t="str">
        <f t="shared" si="42"/>
        <v/>
      </c>
      <c r="BQ134" s="47">
        <f>IF(ISBLANK(#REF!),"",LEN(BD134)-LEN(SUBSTITUTE(BD134," ",""))+1)</f>
        <v>1</v>
      </c>
      <c r="BR134" s="48">
        <f t="shared" si="43"/>
        <v>0</v>
      </c>
      <c r="BS134" s="47">
        <f t="shared" si="44"/>
        <v>0</v>
      </c>
      <c r="BT134" s="47">
        <f t="shared" si="45"/>
        <v>0</v>
      </c>
      <c r="BU134" s="185"/>
      <c r="BV134" s="2"/>
      <c r="BW134" s="46"/>
      <c r="BX134" s="45" t="s">
        <v>31</v>
      </c>
      <c r="BY134" s="26"/>
      <c r="BZ134" s="25"/>
      <c r="CA134" s="2"/>
      <c r="CB134" s="458"/>
      <c r="CC134" s="91"/>
      <c r="CD134" s="91"/>
      <c r="CE134" s="91"/>
      <c r="CF134" s="91"/>
      <c r="CG134" s="59"/>
      <c r="CH134" s="93"/>
      <c r="CI134"/>
      <c r="CJ134" s="565" t="s">
        <v>516</v>
      </c>
      <c r="CK134" s="566"/>
      <c r="CL134" s="566"/>
      <c r="CM134" s="566"/>
      <c r="CN134" s="566"/>
      <c r="CO134" s="91"/>
      <c r="CP134" s="185"/>
      <c r="CQ134" s="8" t="s">
        <v>1</v>
      </c>
      <c r="CR134" s="6">
        <v>1</v>
      </c>
    </row>
    <row r="135" spans="1:96" s="1" customFormat="1" ht="15.75" customHeight="1">
      <c r="A135"/>
      <c r="B135" s="108" t="str">
        <f>IF(OR(L135&lt;&gt;"", N165&lt;&gt;""),"A", "►")</f>
        <v>►</v>
      </c>
      <c r="C135" s="1232" t="str">
        <f>C124</f>
        <v xml:space="preserve">C patisserie flan garniture Clafoutis aux cerises-2023-09-20.xlsx 10 personnes </v>
      </c>
      <c r="D135" s="1232">
        <f>D124</f>
        <v>10</v>
      </c>
      <c r="E135" s="1232" t="str">
        <f>E124</f>
        <v>personnes</v>
      </c>
      <c r="F135" s="1353" t="s">
        <v>128</v>
      </c>
      <c r="G135" s="1252"/>
      <c r="H135" s="1252"/>
      <c r="I135" s="1252"/>
      <c r="J135" s="107" t="str">
        <f>TEXT(ROUND(LEN(F135)/J127, 1), "0.0") &amp; " lignes"</f>
        <v>0.8 lignes</v>
      </c>
      <c r="K135" s="2244" t="str">
        <f ca="1">IF(ISBLANK(L135),"",LARGE(OFFSET(K128,0,0,ROWS(K128:K134)),1)+1)</f>
        <v/>
      </c>
      <c r="L135" s="1252"/>
      <c r="M135"/>
      <c r="N135"/>
      <c r="O135"/>
      <c r="AE135"/>
      <c r="AQ135"/>
      <c r="AR135"/>
      <c r="AS135"/>
      <c r="AT135"/>
      <c r="AU135"/>
      <c r="AV135"/>
      <c r="AW135" s="1327" t="str">
        <f>IF(AND(AZ135&lt;&gt;"", LEN(TRIM(AZ135))&gt;0), MAX(AW20:AW134)+1, "")</f>
        <v/>
      </c>
      <c r="AX135" s="1327" t="str" cm="1">
        <f t="array" ref="AX135">IFERROR(INDEX(AZ21:AZ290, MATCH(ROW()-MIN(ROW(AZ21:AZ290))+1, AW21:AW290, 0)), "")</f>
        <v/>
      </c>
      <c r="AY135" s="1328" t="str">
        <f>(SUBSTITUTE(SUBSTITUTE(BB40,CHAR(13)&amp;CHAR(10)," "),CHAR(10)," "))</f>
        <v/>
      </c>
      <c r="AZ135" s="1339" t="str">
        <f>IF(LEN(AY140)&lt;AZ19,AY135,LEFT(AY140,FIND("¤",SUBSTITUTE(LEFT(AY140,AZ19+1)," ","¤",LEN(LEFT(AY140,AZ19+1))-LEN(SUBSTITUTE(LEFT(AY140,AZ19+1)," ",""))))))</f>
        <v/>
      </c>
      <c r="BA135" s="1279" t="s">
        <v>1</v>
      </c>
      <c r="BB135" s="1354"/>
      <c r="BC135"/>
      <c r="BD135" s="1" t="str">
        <f t="shared" si="38"/>
        <v/>
      </c>
      <c r="BE135" s="1332" t="str">
        <f>IF(LEN(SUBSTITUTE(AX135, BE17, "")) &lt; LEN(AX135), SUBSTITUTE(AX135, BE17, ""), AX135)</f>
        <v/>
      </c>
      <c r="BF135" s="1332" t="str">
        <f>IF(LEN(SUBSTITUTE(BE135, BF17, "")) &lt; LEN(BE135), SUBSTITUTE(BE135, BF17, ""), BE135)</f>
        <v/>
      </c>
      <c r="BG135" s="1332" t="str">
        <f>IF(LEN(SUBSTITUTE(BF135, BG17, "")) &lt; LEN(BF135), SUBSTITUTE(BF135, BG17, ""), BF135)</f>
        <v/>
      </c>
      <c r="BH135" s="1332" t="str">
        <f>IF(LEN(SUBSTITUTE(BG135, BH17, "")) &lt; LEN(BG135), SUBSTITUTE(BG135, BH17, ""), BG135)</f>
        <v/>
      </c>
      <c r="BI135" s="1332" t="s">
        <v>1</v>
      </c>
      <c r="BJ135" s="1333"/>
      <c r="BK135" s="1334"/>
      <c r="BL135" s="52"/>
      <c r="BM135" s="51"/>
      <c r="BN135" s="1335" t="str">
        <f t="shared" si="40"/>
        <v/>
      </c>
      <c r="BO135" s="50" t="str">
        <f t="shared" si="41"/>
        <v/>
      </c>
      <c r="BP135" s="49" t="str">
        <f t="shared" si="42"/>
        <v/>
      </c>
      <c r="BQ135" s="47">
        <f>IF(ISBLANK(#REF!),"",LEN(BD135)-LEN(SUBSTITUTE(BD135," ",""))+1)</f>
        <v>1</v>
      </c>
      <c r="BR135" s="48">
        <f t="shared" si="43"/>
        <v>0</v>
      </c>
      <c r="BS135" s="47">
        <f t="shared" si="44"/>
        <v>0</v>
      </c>
      <c r="BT135" s="47">
        <f t="shared" si="45"/>
        <v>0</v>
      </c>
      <c r="BU135" s="185"/>
      <c r="BV135" s="2"/>
      <c r="BW135" s="46"/>
      <c r="BX135" s="26"/>
      <c r="BY135" s="26"/>
      <c r="BZ135" s="25"/>
      <c r="CA135" s="2"/>
      <c r="CB135" s="458"/>
      <c r="CC135" s="91"/>
      <c r="CD135" s="91"/>
      <c r="CE135" s="91"/>
      <c r="CF135" s="91"/>
      <c r="CG135" s="59"/>
      <c r="CH135" s="93"/>
      <c r="CI135"/>
      <c r="CJ135" s="567" t="s">
        <v>519</v>
      </c>
      <c r="CK135" s="568"/>
      <c r="CL135" s="568"/>
      <c r="CM135" s="568"/>
      <c r="CN135" s="568"/>
      <c r="CO135" s="569"/>
      <c r="CP135" s="570"/>
      <c r="CQ135" s="8" t="s">
        <v>1</v>
      </c>
      <c r="CR135" s="6">
        <v>1</v>
      </c>
    </row>
    <row r="136" spans="1:96" s="1" customFormat="1" ht="15.75" customHeight="1">
      <c r="A136"/>
      <c r="B136" s="108" t="str">
        <f>IF(OR(L136&lt;&gt;"", N166&lt;&gt;""),"A", "►")</f>
        <v>►</v>
      </c>
      <c r="C136" s="1232" t="str">
        <f>C124</f>
        <v xml:space="preserve">C patisserie flan garniture Clafoutis aux cerises-2023-09-20.xlsx 10 personnes </v>
      </c>
      <c r="D136" s="1232">
        <f>D124</f>
        <v>10</v>
      </c>
      <c r="E136" s="1232" t="str">
        <f>E124</f>
        <v>personnes</v>
      </c>
      <c r="F136" s="1353" t="s">
        <v>126</v>
      </c>
      <c r="G136" s="1252"/>
      <c r="H136" s="1252"/>
      <c r="I136" s="1252"/>
      <c r="J136" s="107" t="str">
        <f>TEXT(ROUND(LEN(F136)/J127, 1), "0.0") &amp; " lignes"</f>
        <v>0.1 lignes</v>
      </c>
      <c r="K136" s="2244" t="str">
        <f ca="1">IF(ISBLANK(L136),"",LARGE(OFFSET(K128,0,0,ROWS(K128:K135)),1)+1)</f>
        <v/>
      </c>
      <c r="L136" s="1252"/>
      <c r="M136"/>
      <c r="N136"/>
      <c r="O136"/>
      <c r="AE136"/>
      <c r="AQ136"/>
      <c r="AR136"/>
      <c r="AS136"/>
      <c r="AT136"/>
      <c r="AU136"/>
      <c r="AV136"/>
      <c r="AW136" s="1327" t="str">
        <f>IF(AND(AZ136&lt;&gt;"", LEN(TRIM(AZ136))&gt;0), MAX(AW20:AW135)+1, "")</f>
        <v/>
      </c>
      <c r="AX136" s="1327" t="str" cm="1">
        <f t="array" ref="AX136">IFERROR(INDEX(AZ21:AZ290, MATCH(ROW()-MIN(ROW(AZ21:AZ290))+1, AW21:AW290, 0)), "")</f>
        <v/>
      </c>
      <c r="AY136" s="1340" t="str">
        <f>IFERROR(TRIM(SUBSTITUTE(SUBSTITUTE(SUBSTITUTE(SUBSTITUTE(SUBSTITUTE(AY135," .",".")," ;",";")," :",":"),",",","),",","")),AY135)</f>
        <v/>
      </c>
      <c r="AZ136" s="1339" t="str">
        <f>IFERROR(IF(LEN(AY140) &gt; LEN(AZ135), LEFT(RIGHT(AY140, LEN(AY140) - LEN(AZ135)), FIND("¤", SUBSTITUTE(LEFT(RIGHT(AY140, LEN(AY140) - LEN(AZ135)), AZ19+1), " ", "¤", LEN(LEFT(RIGHT(AY140, LEN(AY140) - LEN(AZ135)), AZ19+1)) - LEN(SUBSTITUTE(LEFT(RIGHT(AY140, LEN(AY140) - LEN(AZ135)), AZ19+1), " ", ""))))), ""), "")</f>
        <v/>
      </c>
      <c r="BA136" s="1279" t="s">
        <v>1</v>
      </c>
      <c r="BB136" s="1354"/>
      <c r="BC136"/>
      <c r="BD136" s="1" t="str">
        <f t="shared" si="38"/>
        <v/>
      </c>
      <c r="BE136" s="1332" t="str">
        <f>IF(LEN(SUBSTITUTE(AX136, BE17, "")) &lt; LEN(AX136), SUBSTITUTE(AX136, BE17, ""), AX136)</f>
        <v/>
      </c>
      <c r="BF136" s="1332" t="str">
        <f>IF(LEN(SUBSTITUTE(BE136, BF17, "")) &lt; LEN(BE136), SUBSTITUTE(BE136, BF17, ""), BE136)</f>
        <v/>
      </c>
      <c r="BG136" s="1332" t="str">
        <f>IF(LEN(SUBSTITUTE(BF136, BG17, "")) &lt; LEN(BF136), SUBSTITUTE(BF136, BG17, ""), BF136)</f>
        <v/>
      </c>
      <c r="BH136" s="1332" t="str">
        <f>IF(LEN(SUBSTITUTE(BG136, BH17, "")) &lt; LEN(BG136), SUBSTITUTE(BG136, BH17, ""), BG136)</f>
        <v/>
      </c>
      <c r="BI136" s="1332" t="s">
        <v>1</v>
      </c>
      <c r="BJ136" s="1333"/>
      <c r="BK136" s="1334"/>
      <c r="BL136" s="52"/>
      <c r="BM136" s="51"/>
      <c r="BN136" s="1335" t="str">
        <f t="shared" si="40"/>
        <v/>
      </c>
      <c r="BO136" s="50" t="str">
        <f t="shared" si="41"/>
        <v/>
      </c>
      <c r="BP136" s="49" t="str">
        <f t="shared" si="42"/>
        <v/>
      </c>
      <c r="BQ136" s="47">
        <f>IF(ISBLANK(#REF!),"",LEN(BD136)-LEN(SUBSTITUTE(BD136," ",""))+1)</f>
        <v>1</v>
      </c>
      <c r="BR136" s="48">
        <f t="shared" si="43"/>
        <v>0</v>
      </c>
      <c r="BS136" s="47">
        <f t="shared" si="44"/>
        <v>0</v>
      </c>
      <c r="BT136" s="47">
        <f t="shared" si="45"/>
        <v>0</v>
      </c>
      <c r="BU136" s="185"/>
      <c r="BV136" s="2"/>
      <c r="BW136" s="24" t="s">
        <v>15</v>
      </c>
      <c r="BX136" s="23"/>
      <c r="BY136" s="26"/>
      <c r="BZ136" s="25"/>
      <c r="CA136" s="2"/>
      <c r="CB136" s="458"/>
      <c r="CC136" s="91"/>
      <c r="CD136" s="91"/>
      <c r="CE136" s="91"/>
      <c r="CF136" s="91"/>
      <c r="CG136" s="59"/>
      <c r="CH136" s="93"/>
      <c r="CI136"/>
      <c r="CJ136" s="411"/>
      <c r="CK136" s="571" t="s">
        <v>520</v>
      </c>
      <c r="CL136" s="413"/>
      <c r="CM136" s="412"/>
      <c r="CN136" s="412"/>
      <c r="CO136" s="412"/>
      <c r="CP136" s="414"/>
      <c r="CQ136" s="8" t="s">
        <v>1</v>
      </c>
      <c r="CR136" s="6">
        <v>1</v>
      </c>
    </row>
    <row r="137" spans="1:96" s="1" customFormat="1" ht="15.75" customHeight="1">
      <c r="A137"/>
      <c r="B137" s="108" t="str">
        <f>IF(OR(L137&lt;&gt;"", N167&lt;&gt;""),"A", "►")</f>
        <v>►</v>
      </c>
      <c r="C137" s="1232" t="str">
        <f>C124</f>
        <v xml:space="preserve">C patisserie flan garniture Clafoutis aux cerises-2023-09-20.xlsx 10 personnes </v>
      </c>
      <c r="D137" s="1232">
        <f>D124</f>
        <v>10</v>
      </c>
      <c r="E137" s="1232" t="str">
        <f>E124</f>
        <v>personnes</v>
      </c>
      <c r="F137" s="1353" t="s">
        <v>130</v>
      </c>
      <c r="G137" s="1252"/>
      <c r="H137" s="1252"/>
      <c r="I137" s="1252"/>
      <c r="J137" s="107" t="str">
        <f>TEXT(ROUND(LEN(F137)/J127, 1), "0.0") &amp; " lignes"</f>
        <v>0.5 lignes</v>
      </c>
      <c r="K137" s="2244" t="str">
        <f ca="1">IF(ISBLANK(L137),"",LARGE(OFFSET(K128,0,0,ROWS(K128:K136)),1)+1)</f>
        <v/>
      </c>
      <c r="L137" s="1252"/>
      <c r="M137"/>
      <c r="N137"/>
      <c r="O137"/>
      <c r="AE137"/>
      <c r="AQ137"/>
      <c r="AR137"/>
      <c r="AS137"/>
      <c r="AT137"/>
      <c r="AU137"/>
      <c r="AV137"/>
      <c r="AW137" s="1327" t="str">
        <f>IF(AND(AZ137&lt;&gt;"", LEN(TRIM(AZ137))&gt;0), MAX(AW20:AW136)+1, "")</f>
        <v/>
      </c>
      <c r="AX137" s="1327" t="str" cm="1">
        <f t="array" ref="AX137">IFERROR(INDEX(AZ21:AZ290, MATCH(ROW()-MIN(ROW(AZ21:AZ290))+1, AW21:AW290, 0)), "")</f>
        <v/>
      </c>
      <c r="AY137" s="1340" t="str">
        <f>IFERROR(SUBSTITUTE(SUBSTITUTE(SUBSTITUTE(SUBSTITUTE(SUBSTITUTE(SUBSTITUTE(AY136,",",";"),".",";"),";",";"),"-",";"),":",";"),"?",";"),AY136)</f>
        <v/>
      </c>
      <c r="AZ137" s="1339" t="str">
        <f>IFERROR(IF(LEN(AY140)&gt;LEN(AZ135)+LEN(AZ136),LEFT(RIGHT(AY140,LEN(AY140)-LEN(AZ135)-LEN(AZ136)),FIND("¤",SUBSTITUTE(LEFT(RIGHT(AY140,LEN(AY140)-LEN(AZ135)-LEN(AZ136)),AZ19+1)," ","¤",LEN(LEFT(RIGHT(AY140,LEN(AY140)-LEN(AZ135)-LEN(AZ136)),AZ19+1))-LEN(SUBSTITUTE(LEFT(RIGHT(AY140,LEN(AY140)-LEN(AZ135)-LEN(AZ136)),AZ19+1)," ",""))))),""),"")</f>
        <v/>
      </c>
      <c r="BA137" s="1279" t="s">
        <v>1</v>
      </c>
      <c r="BB137" s="1354"/>
      <c r="BC137"/>
      <c r="BD137" s="1" t="str">
        <f t="shared" si="38"/>
        <v/>
      </c>
      <c r="BE137" s="1332" t="str">
        <f>IF(LEN(SUBSTITUTE(AX137, BE17, "")) &lt; LEN(AX137), SUBSTITUTE(AX137, BE17, ""), AX137)</f>
        <v/>
      </c>
      <c r="BF137" s="1332" t="str">
        <f>IF(LEN(SUBSTITUTE(BE137, BF17, "")) &lt; LEN(BE137), SUBSTITUTE(BE137, BF17, ""), BE137)</f>
        <v/>
      </c>
      <c r="BG137" s="1332" t="str">
        <f>IF(LEN(SUBSTITUTE(BF137, BG17, "")) &lt; LEN(BF137), SUBSTITUTE(BF137, BG17, ""), BF137)</f>
        <v/>
      </c>
      <c r="BH137" s="1332" t="str">
        <f>IF(LEN(SUBSTITUTE(BG137, BH17, "")) &lt; LEN(BG137), SUBSTITUTE(BG137, BH17, ""), BG137)</f>
        <v/>
      </c>
      <c r="BI137" s="1332" t="s">
        <v>1</v>
      </c>
      <c r="BJ137" s="1333"/>
      <c r="BK137" s="1334"/>
      <c r="BL137" s="52"/>
      <c r="BM137" s="51"/>
      <c r="BN137" s="1335" t="str">
        <f t="shared" si="40"/>
        <v/>
      </c>
      <c r="BO137" s="50" t="str">
        <f t="shared" si="41"/>
        <v/>
      </c>
      <c r="BP137" s="49" t="str">
        <f t="shared" si="42"/>
        <v/>
      </c>
      <c r="BQ137" s="47">
        <f>IF(ISBLANK(#REF!),"",LEN(BD137)-LEN(SUBSTITUTE(BD137," ",""))+1)</f>
        <v>1</v>
      </c>
      <c r="BR137" s="48">
        <f t="shared" si="43"/>
        <v>0</v>
      </c>
      <c r="BS137" s="47">
        <f t="shared" si="44"/>
        <v>0</v>
      </c>
      <c r="BT137" s="47">
        <f t="shared" si="45"/>
        <v>0</v>
      </c>
      <c r="BU137" s="185"/>
      <c r="BV137" s="2"/>
      <c r="BW137" s="37" t="s">
        <v>14</v>
      </c>
      <c r="BX137" s="34"/>
      <c r="BY137" s="26"/>
      <c r="BZ137" s="25"/>
      <c r="CA137" s="2"/>
      <c r="CB137" s="458"/>
      <c r="CC137" s="91"/>
      <c r="CD137" s="91"/>
      <c r="CE137" s="91"/>
      <c r="CF137" s="91"/>
      <c r="CG137" s="59"/>
      <c r="CH137" s="93"/>
      <c r="CI137"/>
      <c r="CJ137" s="458"/>
      <c r="CK137"/>
      <c r="CL137"/>
      <c r="CM137" s="91"/>
      <c r="CN137" s="91"/>
      <c r="CO137" s="91"/>
      <c r="CP137" s="185"/>
      <c r="CQ137" s="8" t="s">
        <v>1</v>
      </c>
      <c r="CR137" s="6">
        <v>1</v>
      </c>
    </row>
    <row r="138" spans="1:96" s="1" customFormat="1" ht="15.75" customHeight="1">
      <c r="A138"/>
      <c r="B138" s="108" t="str">
        <f>IF(OR(L138&lt;&gt;"", N168&lt;&gt;""),"A", "►")</f>
        <v>►</v>
      </c>
      <c r="C138" s="1232" t="str">
        <f>C124</f>
        <v xml:space="preserve">C patisserie flan garniture Clafoutis aux cerises-2023-09-20.xlsx 10 personnes </v>
      </c>
      <c r="D138" s="1232">
        <f>D124</f>
        <v>10</v>
      </c>
      <c r="E138" s="1232" t="str">
        <f>E124</f>
        <v>personnes</v>
      </c>
      <c r="F138" s="1353" t="s">
        <v>128</v>
      </c>
      <c r="G138" s="1252"/>
      <c r="H138" s="1252"/>
      <c r="I138" s="1252"/>
      <c r="J138" s="107" t="str">
        <f>TEXT(ROUND(LEN(F138)/J127, 1), "0.0") &amp; " lignes"</f>
        <v>0.8 lignes</v>
      </c>
      <c r="K138" s="2244" t="str">
        <f ca="1">IF(ISBLANK(L138),"",LARGE(OFFSET(K128,0,0,ROWS(K128:K137)),1)+1)</f>
        <v/>
      </c>
      <c r="L138" s="1252"/>
      <c r="M138"/>
      <c r="N138"/>
      <c r="O138"/>
      <c r="AE138"/>
      <c r="AQ138"/>
      <c r="AR138"/>
      <c r="AS138"/>
      <c r="AT138"/>
      <c r="AU138"/>
      <c r="AV138"/>
      <c r="AW138" s="1327" t="str">
        <f>IF(AND(AZ138&lt;&gt;"", LEN(TRIM(AZ138))&gt;0), MAX(AW20:AW137)+1, "")</f>
        <v/>
      </c>
      <c r="AX138" s="1327" t="str" cm="1">
        <f t="array" ref="AX138">IFERROR(INDEX(AZ21:AZ290, MATCH(ROW()-MIN(ROW(AZ21:AZ290))+1, AW21:AW290, 0)), "")</f>
        <v/>
      </c>
      <c r="AY138" s="1340" t="str">
        <f>IFERROR(SUBSTITUTE(AY137,"."," "),AY137)</f>
        <v/>
      </c>
      <c r="AZ138" s="1339" t="str">
        <f>IFERROR(LEFT(RIGHT(AY140,LEN(AY140)-LEN(AZ135)-LEN(AZ136)-LEN(AZ137)),FIND("¤",SUBSTITUTE(LEFT(RIGHT(AY140,LEN(AY140)-LEN(AZ135)-LEN(AZ136)-LEN(AZ137)),AZ19+1)," ","¤",LEN(LEFT(RIGHT(AY140,LEN(AY140)-LEN(AZ135)-LEN(AZ136)-LEN(AZ137)),AZ19+1))-LEN(SUBSTITUTE(LEFT(RIGHT(AY140,LEN(AY140)-LEN(AZ135)-LEN(AZ136)-LEN(AZ137)),AZ19+1)," ",""))))),"")</f>
        <v/>
      </c>
      <c r="BA138" s="1279" t="s">
        <v>1</v>
      </c>
      <c r="BB138" s="1354"/>
      <c r="BC138"/>
      <c r="BD138" s="1" t="str">
        <f t="shared" si="38"/>
        <v/>
      </c>
      <c r="BE138" s="1332" t="str">
        <f>IF(LEN(SUBSTITUTE(AX138, BE17, "")) &lt; LEN(AX138), SUBSTITUTE(AX138, BE17, ""), AX138)</f>
        <v/>
      </c>
      <c r="BF138" s="1332" t="str">
        <f>IF(LEN(SUBSTITUTE(BE138, BF17, "")) &lt; LEN(BE138), SUBSTITUTE(BE138, BF17, ""), BE138)</f>
        <v/>
      </c>
      <c r="BG138" s="1332" t="str">
        <f>IF(LEN(SUBSTITUTE(BF138, BG17, "")) &lt; LEN(BF138), SUBSTITUTE(BF138, BG17, ""), BF138)</f>
        <v/>
      </c>
      <c r="BH138" s="1332" t="str">
        <f>IF(LEN(SUBSTITUTE(BG138, BH17, "")) &lt; LEN(BG138), SUBSTITUTE(BG138, BH17, ""), BG138)</f>
        <v/>
      </c>
      <c r="BI138" s="1332" t="s">
        <v>1</v>
      </c>
      <c r="BJ138" s="1333"/>
      <c r="BK138" s="1334"/>
      <c r="BL138" s="52"/>
      <c r="BM138" s="51"/>
      <c r="BN138" s="1335" t="str">
        <f t="shared" si="40"/>
        <v/>
      </c>
      <c r="BO138" s="50" t="str">
        <f t="shared" si="41"/>
        <v/>
      </c>
      <c r="BP138" s="49" t="str">
        <f t="shared" si="42"/>
        <v/>
      </c>
      <c r="BQ138" s="47">
        <f>IF(ISBLANK(#REF!),"",LEN(BD138)-LEN(SUBSTITUTE(BD138," ",""))+1)</f>
        <v>1</v>
      </c>
      <c r="BR138" s="48">
        <f t="shared" si="43"/>
        <v>0</v>
      </c>
      <c r="BS138" s="47">
        <f t="shared" si="44"/>
        <v>0</v>
      </c>
      <c r="BT138" s="47">
        <f t="shared" si="45"/>
        <v>0</v>
      </c>
      <c r="BU138" s="185"/>
      <c r="BV138" s="2"/>
      <c r="BW138" s="28" t="s">
        <v>11</v>
      </c>
      <c r="BX138" s="34"/>
      <c r="BY138" s="26"/>
      <c r="BZ138" s="25"/>
      <c r="CA138" s="2"/>
      <c r="CB138" s="458"/>
      <c r="CC138" s="91"/>
      <c r="CD138" s="91"/>
      <c r="CE138" s="91"/>
      <c r="CF138" s="91"/>
      <c r="CG138" s="59"/>
      <c r="CH138" s="93"/>
      <c r="CI138"/>
      <c r="CJ138" s="458"/>
      <c r="CK138" s="573">
        <v>149.92240344353021</v>
      </c>
      <c r="CL138" s="574">
        <v>8</v>
      </c>
      <c r="CM138" s="91"/>
      <c r="CN138" s="59" t="s">
        <v>521</v>
      </c>
      <c r="CO138" s="91"/>
      <c r="CP138" s="185"/>
      <c r="CQ138" s="8" t="s">
        <v>1</v>
      </c>
      <c r="CR138" s="6">
        <v>1</v>
      </c>
    </row>
    <row r="139" spans="1:96" s="1" customFormat="1" ht="15.75" customHeight="1">
      <c r="A139"/>
      <c r="B139" s="108" t="str">
        <f>IF(OR(L139&lt;&gt;"", N169&lt;&gt;""),"A", "►")</f>
        <v>►</v>
      </c>
      <c r="C139" s="1232" t="str">
        <f>C124</f>
        <v xml:space="preserve">C patisserie flan garniture Clafoutis aux cerises-2023-09-20.xlsx 10 personnes </v>
      </c>
      <c r="D139" s="1232">
        <f>D124</f>
        <v>10</v>
      </c>
      <c r="E139" s="1232" t="str">
        <f>E124</f>
        <v>personnes</v>
      </c>
      <c r="F139" s="1353" t="s">
        <v>126</v>
      </c>
      <c r="G139" s="1252"/>
      <c r="H139" s="1252"/>
      <c r="I139" s="1252"/>
      <c r="J139" s="107" t="str">
        <f>TEXT(ROUND(LEN(F139)/J127, 1), "0.0") &amp; " lignes"</f>
        <v>0.1 lignes</v>
      </c>
      <c r="K139" s="2244" t="str">
        <f ca="1">IF(ISBLANK(L139),"",LARGE(OFFSET(K128,0,0,ROWS(K128:K138)),1)+1)</f>
        <v/>
      </c>
      <c r="L139" s="1252"/>
      <c r="M139"/>
      <c r="N139"/>
      <c r="O139"/>
      <c r="AE139"/>
      <c r="AQ139"/>
      <c r="AR139"/>
      <c r="AS139"/>
      <c r="AT139"/>
      <c r="AU139"/>
      <c r="AV139"/>
      <c r="AW139" s="1327" t="str">
        <f>IF(AND(AZ139&lt;&gt;"", LEN(TRIM(AZ139))&gt;0), MAX(AW20:AW138)+1, "")</f>
        <v/>
      </c>
      <c r="AX139" s="1327" t="str" cm="1">
        <f t="array" ref="AX139">IFERROR(INDEX(AZ21:AZ290, MATCH(ROW()-MIN(ROW(AZ21:AZ290))+1, AW21:AW290, 0)), "")</f>
        <v/>
      </c>
      <c r="AY139" s="1343" t="str">
        <f>SUBSTITUTE(SUBSTITUTE(AY138,";"," "),","," ")</f>
        <v/>
      </c>
      <c r="AZ139" s="1339" t="str">
        <f>IFERROR(LEFT(RIGHT(AY140,LEN(AY140)-LEN(AZ135)-LEN(AZ136)-LEN(AZ137)-LEN(AZ138)),FIND("¤",SUBSTITUTE(LEFT(RIGHT(AY140,LEN(AY140)-LEN(AZ135)-LEN(AZ136)-LEN(AZ137)-LEN(AZ138)),AZ19+1)," ","¤",LEN(LEFT(RIGHT(AY140,LEN(AY140)-LEN(AZ135)-LEN(AZ136)-LEN(AZ137)-LEN(AZ138)),AZ19+1))-LEN(SUBSTITUTE(LEFT(RIGHT(AY140,LEN(AY140)-LEN(AZ135)-LEN(AZ136)-LEN(AZ137)-LEN(AZ138)),AZ19+1)," ",""))))),"")</f>
        <v/>
      </c>
      <c r="BA139" s="1279" t="s">
        <v>1</v>
      </c>
      <c r="BB139" s="1354"/>
      <c r="BC139"/>
      <c r="BD139" s="1" t="str">
        <f t="shared" si="38"/>
        <v/>
      </c>
      <c r="BE139" s="1332" t="str">
        <f>IF(LEN(SUBSTITUTE(AX139, BE17, "")) &lt; LEN(AX139), SUBSTITUTE(AX139, BE17, ""), AX139)</f>
        <v/>
      </c>
      <c r="BF139" s="1332" t="str">
        <f>IF(LEN(SUBSTITUTE(BE139, BF17, "")) &lt; LEN(BE139), SUBSTITUTE(BE139, BF17, ""), BE139)</f>
        <v/>
      </c>
      <c r="BG139" s="1332" t="str">
        <f>IF(LEN(SUBSTITUTE(BF139, BG17, "")) &lt; LEN(BF139), SUBSTITUTE(BF139, BG17, ""), BF139)</f>
        <v/>
      </c>
      <c r="BH139" s="1332" t="str">
        <f>IF(LEN(SUBSTITUTE(BG139, BH17, "")) &lt; LEN(BG139), SUBSTITUTE(BG139, BH17, ""), BG139)</f>
        <v/>
      </c>
      <c r="BI139" s="1332" t="s">
        <v>1</v>
      </c>
      <c r="BJ139" s="1333"/>
      <c r="BK139" s="1334"/>
      <c r="BL139" s="52"/>
      <c r="BM139" s="51"/>
      <c r="BN139" s="1335" t="str">
        <f t="shared" si="40"/>
        <v/>
      </c>
      <c r="BO139" s="50" t="str">
        <f t="shared" si="41"/>
        <v/>
      </c>
      <c r="BP139" s="49" t="str">
        <f t="shared" si="42"/>
        <v/>
      </c>
      <c r="BQ139" s="47">
        <f>IF(ISBLANK(#REF!),"",LEN(BD139)-LEN(SUBSTITUTE(BD139," ",""))+1)</f>
        <v>1</v>
      </c>
      <c r="BR139" s="48">
        <f t="shared" si="43"/>
        <v>0</v>
      </c>
      <c r="BS139" s="47">
        <f t="shared" si="44"/>
        <v>0</v>
      </c>
      <c r="BT139" s="47">
        <f t="shared" si="45"/>
        <v>0</v>
      </c>
      <c r="BU139" s="185"/>
      <c r="BV139" s="2"/>
      <c r="BW139" s="24" t="s">
        <v>7</v>
      </c>
      <c r="BX139" s="23"/>
      <c r="BY139" s="26"/>
      <c r="BZ139" s="25"/>
      <c r="CA139" s="2"/>
      <c r="CB139" s="411"/>
      <c r="CC139" s="412"/>
      <c r="CD139" s="413"/>
      <c r="CE139" s="412"/>
      <c r="CF139" s="412"/>
      <c r="CG139" s="412"/>
      <c r="CH139" s="414"/>
      <c r="CI139"/>
      <c r="CJ139" s="458"/>
      <c r="CK139" s="576">
        <v>1.28</v>
      </c>
      <c r="CL139" s="577">
        <v>7</v>
      </c>
      <c r="CM139" s="91"/>
      <c r="CN139" s="59" t="s">
        <v>522</v>
      </c>
      <c r="CO139" s="91"/>
      <c r="CP139" s="185"/>
      <c r="CQ139" s="8" t="s">
        <v>1</v>
      </c>
      <c r="CR139" s="6">
        <v>1</v>
      </c>
    </row>
    <row r="140" spans="1:96" s="1" customFormat="1" ht="15.75" customHeight="1" thickBot="1">
      <c r="A140"/>
      <c r="B140" s="108" t="str">
        <f>IF(OR(L140&lt;&gt;"", N170&lt;&gt;""),"A", "►")</f>
        <v>►</v>
      </c>
      <c r="C140" s="1232" t="str">
        <f>C124</f>
        <v xml:space="preserve">C patisserie flan garniture Clafoutis aux cerises-2023-09-20.xlsx 10 personnes </v>
      </c>
      <c r="D140" s="1232">
        <f>D124</f>
        <v>10</v>
      </c>
      <c r="E140" s="1232" t="str">
        <f>E124</f>
        <v>personnes</v>
      </c>
      <c r="F140" s="1353"/>
      <c r="G140" s="1252"/>
      <c r="H140" s="1252"/>
      <c r="I140" s="1252"/>
      <c r="J140" s="107" t="str">
        <f>TEXT(ROUND(LEN(F140)/J127, 1), "0.0") &amp; " lignes"</f>
        <v>0.0 lignes</v>
      </c>
      <c r="K140" s="2244" t="str">
        <f ca="1">IF(ISBLANK(L140),"",LARGE(OFFSET(K128,0,0,ROWS(K128:K139)),1)+1)</f>
        <v/>
      </c>
      <c r="L140" s="1252"/>
      <c r="M140"/>
      <c r="N140"/>
      <c r="O140"/>
      <c r="AE140"/>
      <c r="AQ140"/>
      <c r="AR140"/>
      <c r="AS140"/>
      <c r="AT140"/>
      <c r="AU140"/>
      <c r="AV140"/>
      <c r="AW140" s="1327" t="str">
        <f>IF(AND(AZ140&lt;&gt;"", LEN(TRIM(AZ140))&gt;0), MAX(AW20:AW139)+1, "")</f>
        <v/>
      </c>
      <c r="AX140" s="1327" t="str" cm="1">
        <f t="array" ref="AX140">IFERROR(INDEX(AZ21:AZ290, MATCH(ROW()-MIN(ROW(AZ21:AZ290))+1, AW21:AW290, 0)), "")</f>
        <v/>
      </c>
      <c r="AY140" s="1344" t="str">
        <f>IFERROR(SUBSTITUTE(SUBSTITUTE(SUBSTITUTE(AY139,"  "," "),"  "," "),"  "," "),AY139)</f>
        <v/>
      </c>
      <c r="AZ140" s="1339" t="str">
        <f>IF(LEN(AY140) &gt; LEN(AZ135) + LEN(AZ136) + LEN(AZ137)+ LEN(AZ138) + LEN(AZ139), RIGHT(AY140, LEN(AY140) - LEN(AZ135) - LEN(AZ136) - LEN(AZ137) - LEN(AZ138) - LEN(AZ139)), "")</f>
        <v/>
      </c>
      <c r="BA140" s="1279" t="s">
        <v>1</v>
      </c>
      <c r="BB140" s="1354"/>
      <c r="BC140"/>
      <c r="BD140" s="1" t="str">
        <f t="shared" si="38"/>
        <v/>
      </c>
      <c r="BE140" s="1332" t="str">
        <f>IF(LEN(SUBSTITUTE(AX140, BE17, "")) &lt; LEN(AX140), SUBSTITUTE(AX140, BE17, ""), AX140)</f>
        <v/>
      </c>
      <c r="BF140" s="1332" t="str">
        <f>IF(LEN(SUBSTITUTE(BE140, BF17, "")) &lt; LEN(BE140), SUBSTITUTE(BE140, BF17, ""), BE140)</f>
        <v/>
      </c>
      <c r="BG140" s="1332" t="str">
        <f>IF(LEN(SUBSTITUTE(BF140, BG17, "")) &lt; LEN(BF140), SUBSTITUTE(BF140, BG17, ""), BF140)</f>
        <v/>
      </c>
      <c r="BH140" s="1332" t="str">
        <f>IF(LEN(SUBSTITUTE(BG140, BH17, "")) &lt; LEN(BG140), SUBSTITUTE(BG140, BH17, ""), BG140)</f>
        <v/>
      </c>
      <c r="BI140" s="1332" t="s">
        <v>1</v>
      </c>
      <c r="BJ140" s="1333"/>
      <c r="BK140" s="1334"/>
      <c r="BL140" s="52"/>
      <c r="BM140" s="51"/>
      <c r="BN140" s="1335" t="str">
        <f t="shared" si="40"/>
        <v/>
      </c>
      <c r="BO140" s="50" t="str">
        <f t="shared" si="41"/>
        <v/>
      </c>
      <c r="BP140" s="49" t="str">
        <f t="shared" si="42"/>
        <v/>
      </c>
      <c r="BQ140" s="47">
        <f>IF(ISBLANK(#REF!),"",LEN(BD140)-LEN(SUBSTITUTE(BD140," ",""))+1)</f>
        <v>1</v>
      </c>
      <c r="BR140" s="48">
        <f t="shared" si="43"/>
        <v>0</v>
      </c>
      <c r="BS140" s="47">
        <f t="shared" si="44"/>
        <v>0</v>
      </c>
      <c r="BT140" s="47">
        <f t="shared" si="45"/>
        <v>0</v>
      </c>
      <c r="BU140" s="185"/>
      <c r="BV140" s="2"/>
      <c r="BW140" s="24" t="s">
        <v>5</v>
      </c>
      <c r="BX140" s="23"/>
      <c r="BY140" s="26"/>
      <c r="BZ140" s="25"/>
      <c r="CA140" s="2"/>
      <c r="CB140" s="110"/>
      <c r="CC140" s="59"/>
      <c r="CD140" s="59"/>
      <c r="CE140" s="154"/>
      <c r="CF140" s="91"/>
      <c r="CG140" s="59"/>
      <c r="CH140" s="93"/>
      <c r="CI140"/>
      <c r="CJ140" s="458"/>
      <c r="CK140" s="579">
        <v>3</v>
      </c>
      <c r="CL140" s="580">
        <v>0.38194444444444442</v>
      </c>
      <c r="CM140" s="91"/>
      <c r="CN140" s="581" t="s">
        <v>523</v>
      </c>
      <c r="CO140" s="582" t="s">
        <v>524</v>
      </c>
      <c r="CP140" s="583" t="s">
        <v>525</v>
      </c>
      <c r="CQ140" s="8" t="s">
        <v>1</v>
      </c>
      <c r="CR140" s="6">
        <v>1</v>
      </c>
    </row>
    <row r="141" spans="1:96" s="1" customFormat="1" ht="15.75" customHeight="1" thickTop="1">
      <c r="A141"/>
      <c r="B141" s="108" t="str">
        <f>IF(OR(L141&lt;&gt;"", N171&lt;&gt;""),"A", "►")</f>
        <v>►</v>
      </c>
      <c r="C141" s="1232" t="str">
        <f>C124</f>
        <v xml:space="preserve">C patisserie flan garniture Clafoutis aux cerises-2023-09-20.xlsx 10 personnes </v>
      </c>
      <c r="D141" s="1232">
        <f>D124</f>
        <v>10</v>
      </c>
      <c r="E141" s="1232" t="str">
        <f>E124</f>
        <v>personnes</v>
      </c>
      <c r="F141" s="1353"/>
      <c r="G141" s="1252"/>
      <c r="H141" s="1252"/>
      <c r="I141" s="1252"/>
      <c r="J141" s="107" t="str">
        <f>TEXT(ROUND(LEN(F141)/J127, 1), "0.0") &amp; " lignes"</f>
        <v>0.0 lignes</v>
      </c>
      <c r="K141" s="2244" t="str">
        <f ca="1">IF(ISBLANK(L141),"",LARGE(OFFSET(K128,0,0,ROWS(K128:K140)),1)+1)</f>
        <v/>
      </c>
      <c r="L141" s="1252"/>
      <c r="M141"/>
      <c r="N141"/>
      <c r="O141"/>
      <c r="AE141"/>
      <c r="AQ141"/>
      <c r="AR141"/>
      <c r="AS141"/>
      <c r="AT141"/>
      <c r="AU141"/>
      <c r="AV141"/>
      <c r="AW141" s="1327" t="str">
        <f>IF(AND(AZ141&lt;&gt;"", LEN(TRIM(AZ141))&gt;0), MAX(AW20:AW140)+1, "")</f>
        <v/>
      </c>
      <c r="AX141" s="1327" t="str" cm="1">
        <f t="array" ref="AX141">IFERROR(INDEX(AZ21:AZ290, MATCH(ROW()-MIN(ROW(AZ21:AZ290))+1, AW21:AW290, 0)), "")</f>
        <v/>
      </c>
      <c r="AY141" s="1328" t="str">
        <f>(SUBSTITUTE(SUBSTITUTE(BB41,CHAR(13)&amp;CHAR(10)," "),CHAR(10)," "))</f>
        <v/>
      </c>
      <c r="AZ141" s="1329" t="str">
        <f>IF(LEN(AY146)&lt;AZ19,AY141,LEFT(AY146,FIND("¤",SUBSTITUTE(LEFT(AY146,AZ19+1)," ","¤",LEN(LEFT(AY146,AZ19+1))-LEN(SUBSTITUTE(LEFT(AY146,AZ19+1)," ",""))))))</f>
        <v/>
      </c>
      <c r="BA141" s="1279" t="s">
        <v>1</v>
      </c>
      <c r="BB141" s="1354"/>
      <c r="BC141"/>
      <c r="BD141" s="1" t="str">
        <f t="shared" si="38"/>
        <v/>
      </c>
      <c r="BE141" s="1332" t="str">
        <f>IF(LEN(SUBSTITUTE(AX141, BE17, "")) &lt; LEN(AX141), SUBSTITUTE(AX141, BE17, ""), AX141)</f>
        <v/>
      </c>
      <c r="BF141" s="1332" t="str">
        <f>IF(LEN(SUBSTITUTE(BE141, BF17, "")) &lt; LEN(BE141), SUBSTITUTE(BE141, BF17, ""), BE141)</f>
        <v/>
      </c>
      <c r="BG141" s="1332" t="str">
        <f>IF(LEN(SUBSTITUTE(BF141, BG17, "")) &lt; LEN(BF141), SUBSTITUTE(BF141, BG17, ""), BF141)</f>
        <v/>
      </c>
      <c r="BH141" s="1332" t="str">
        <f>IF(LEN(SUBSTITUTE(BG141, BH17, "")) &lt; LEN(BG141), SUBSTITUTE(BG141, BH17, ""), BG141)</f>
        <v/>
      </c>
      <c r="BI141" s="1332" t="s">
        <v>1</v>
      </c>
      <c r="BJ141" s="1333"/>
      <c r="BK141" s="1334"/>
      <c r="BL141" s="52"/>
      <c r="BM141" s="51"/>
      <c r="BN141" s="1335" t="str">
        <f t="shared" si="40"/>
        <v/>
      </c>
      <c r="BO141" s="50" t="str">
        <f t="shared" si="41"/>
        <v/>
      </c>
      <c r="BP141" s="49" t="str">
        <f t="shared" si="42"/>
        <v/>
      </c>
      <c r="BQ141" s="47">
        <f>IF(ISBLANK(#REF!),"",LEN(BD141)-LEN(SUBSTITUTE(BD141," ",""))+1)</f>
        <v>1</v>
      </c>
      <c r="BR141" s="48">
        <f t="shared" si="43"/>
        <v>0</v>
      </c>
      <c r="BS141" s="47">
        <f t="shared" si="44"/>
        <v>0</v>
      </c>
      <c r="BT141" s="47">
        <f t="shared" si="45"/>
        <v>0</v>
      </c>
      <c r="BU141" s="185"/>
      <c r="BV141" s="2"/>
      <c r="BW141" s="24" t="s">
        <v>4</v>
      </c>
      <c r="BX141" s="23"/>
      <c r="BY141" s="20"/>
      <c r="BZ141" s="22"/>
      <c r="CA141" s="2"/>
      <c r="CB141" s="110"/>
      <c r="CC141" s="626" t="s">
        <v>134</v>
      </c>
      <c r="CD141" s="310" t="s">
        <v>135</v>
      </c>
      <c r="CE141" s="59"/>
      <c r="CF141" s="91"/>
      <c r="CG141" s="59"/>
      <c r="CH141" s="93"/>
      <c r="CI141"/>
      <c r="CJ141" s="21"/>
      <c r="CK141" s="584">
        <v>2</v>
      </c>
      <c r="CL141" s="585">
        <v>6</v>
      </c>
      <c r="CM141" s="91"/>
      <c r="CN141" s="586" t="s">
        <v>526</v>
      </c>
      <c r="CO141" s="587" t="s">
        <v>527</v>
      </c>
      <c r="CP141" s="588" t="s">
        <v>528</v>
      </c>
      <c r="CQ141" s="8" t="s">
        <v>1</v>
      </c>
      <c r="CR141" s="6">
        <v>1</v>
      </c>
    </row>
    <row r="142" spans="1:96" s="1" customFormat="1" ht="15.75" customHeight="1">
      <c r="A142"/>
      <c r="B142" s="108" t="str">
        <f>IF(OR(L142&lt;&gt;"", N172&lt;&gt;""),"A", "►")</f>
        <v>►</v>
      </c>
      <c r="C142" s="1232" t="str">
        <f>C124</f>
        <v xml:space="preserve">C patisserie flan garniture Clafoutis aux cerises-2023-09-20.xlsx 10 personnes </v>
      </c>
      <c r="D142" s="1232">
        <f>D124</f>
        <v>10</v>
      </c>
      <c r="E142" s="1232" t="str">
        <f>E124</f>
        <v>personnes</v>
      </c>
      <c r="F142" s="1353"/>
      <c r="G142" s="1252"/>
      <c r="H142" s="1252"/>
      <c r="I142" s="1252"/>
      <c r="J142" s="107" t="str">
        <f>TEXT(ROUND(LEN(F142)/J127, 1), "0.0") &amp; " lignes"</f>
        <v>0.0 lignes</v>
      </c>
      <c r="K142" s="2244" t="str">
        <f ca="1">IF(ISBLANK(L142),"",LARGE(OFFSET(K128,0,0,ROWS(K128:K141)),1)+1)</f>
        <v/>
      </c>
      <c r="L142" s="1252"/>
      <c r="M142"/>
      <c r="N142"/>
      <c r="O142"/>
      <c r="AE142"/>
      <c r="AQ142"/>
      <c r="AR142"/>
      <c r="AS142"/>
      <c r="AT142"/>
      <c r="AU142"/>
      <c r="AV142"/>
      <c r="AW142" s="1327" t="str">
        <f>IF(AND(AZ142&lt;&gt;"", LEN(TRIM(AZ142))&gt;0), MAX(AW20:AW141)+1, "")</f>
        <v/>
      </c>
      <c r="AX142" s="1327" t="str" cm="1">
        <f t="array" ref="AX142">IFERROR(INDEX(AZ21:AZ290, MATCH(ROW()-MIN(ROW(AZ21:AZ290))+1, AW21:AW290, 0)), "")</f>
        <v/>
      </c>
      <c r="AY142" s="1336" t="str">
        <f>IFERROR(TRIM(SUBSTITUTE(SUBSTITUTE(SUBSTITUTE(SUBSTITUTE(SUBSTITUTE(AY141," .",".")," ;",";")," :",":"),",",","),",","")),AY141)</f>
        <v/>
      </c>
      <c r="AZ142" s="1329" t="str">
        <f>IFERROR(IF(LEN(AY146) &gt; LEN(AZ141), LEFT(RIGHT(AY146, LEN(AY146) - LEN(AZ141)), FIND("¤", SUBSTITUTE(LEFT(RIGHT(AY146, LEN(AY146) - LEN(AZ141)), AZ19+1), " ", "¤", LEN(LEFT(RIGHT(AY146, LEN(AY146) - LEN(AZ141)), AZ19+1)) - LEN(SUBSTITUTE(LEFT(RIGHT(AY146, LEN(AY146) - LEN(AZ141)), AZ19+1), " ", ""))))), ""), "")</f>
        <v/>
      </c>
      <c r="BA142" s="1279" t="s">
        <v>1</v>
      </c>
      <c r="BB142" s="1354"/>
      <c r="BC142"/>
      <c r="BD142" s="1" t="str">
        <f t="shared" si="38"/>
        <v/>
      </c>
      <c r="BE142" s="1332" t="str">
        <f>IF(LEN(SUBSTITUTE(AX142, BE17, "")) &lt; LEN(AX142), SUBSTITUTE(AX142, BE17, ""), AX142)</f>
        <v/>
      </c>
      <c r="BF142" s="1332" t="str">
        <f>IF(LEN(SUBSTITUTE(BE142, BF17, "")) &lt; LEN(BE142), SUBSTITUTE(BE142, BF17, ""), BE142)</f>
        <v/>
      </c>
      <c r="BG142" s="1332" t="str">
        <f>IF(LEN(SUBSTITUTE(BF142, BG17, "")) &lt; LEN(BF142), SUBSTITUTE(BF142, BG17, ""), BF142)</f>
        <v/>
      </c>
      <c r="BH142" s="1332" t="str">
        <f>IF(LEN(SUBSTITUTE(BG142, BH17, "")) &lt; LEN(BG142), SUBSTITUTE(BG142, BH17, ""), BG142)</f>
        <v/>
      </c>
      <c r="BI142" s="1332" t="s">
        <v>1</v>
      </c>
      <c r="BJ142" s="1333"/>
      <c r="BK142" s="1334"/>
      <c r="BL142" s="52"/>
      <c r="BM142" s="51"/>
      <c r="BN142" s="1335" t="str">
        <f t="shared" si="40"/>
        <v/>
      </c>
      <c r="BO142" s="50" t="str">
        <f t="shared" si="41"/>
        <v/>
      </c>
      <c r="BP142" s="49" t="str">
        <f t="shared" si="42"/>
        <v/>
      </c>
      <c r="BQ142" s="47">
        <f>IF(ISBLANK(#REF!),"",LEN(BD142)-LEN(SUBSTITUTE(BD142," ",""))+1)</f>
        <v>1</v>
      </c>
      <c r="BR142" s="48">
        <f t="shared" si="43"/>
        <v>0</v>
      </c>
      <c r="BS142" s="47">
        <f t="shared" si="44"/>
        <v>0</v>
      </c>
      <c r="BT142" s="47">
        <f t="shared" si="45"/>
        <v>0</v>
      </c>
      <c r="BU142" s="185"/>
      <c r="BV142" s="2"/>
      <c r="BW142" s="21"/>
      <c r="BX142" s="20"/>
      <c r="BY142" s="20"/>
      <c r="BZ142" s="19"/>
      <c r="CA142" s="2"/>
      <c r="CB142" s="110"/>
      <c r="CC142" s="628" t="s">
        <v>129</v>
      </c>
      <c r="CD142" s="147">
        <v>1</v>
      </c>
      <c r="CE142" s="59"/>
      <c r="CF142" s="91"/>
      <c r="CG142" s="59"/>
      <c r="CH142" s="93"/>
      <c r="CI142"/>
      <c r="CJ142" s="18"/>
      <c r="CK142" s="589">
        <v>2</v>
      </c>
      <c r="CL142" s="590">
        <f>ROW()</f>
        <v>142</v>
      </c>
      <c r="CM142" s="91"/>
      <c r="CN142"/>
      <c r="CO142"/>
      <c r="CP142" s="38"/>
      <c r="CQ142" s="8" t="s">
        <v>1</v>
      </c>
      <c r="CR142" s="6">
        <v>1</v>
      </c>
    </row>
    <row r="143" spans="1:96" s="1" customFormat="1" ht="15.75" customHeight="1">
      <c r="A143"/>
      <c r="B143" s="108" t="str">
        <f>IF(OR(L143&lt;&gt;"", N173&lt;&gt;""),"A", "►")</f>
        <v>A</v>
      </c>
      <c r="C143" s="1232" t="str">
        <f>C124</f>
        <v xml:space="preserve">C patisserie flan garniture Clafoutis aux cerises-2023-09-20.xlsx 10 personnes </v>
      </c>
      <c r="D143" s="1232">
        <f>D124</f>
        <v>10</v>
      </c>
      <c r="E143" s="1232" t="str">
        <f>E124</f>
        <v>personnes</v>
      </c>
      <c r="F143" s="1353"/>
      <c r="G143" s="1252"/>
      <c r="H143" s="1352"/>
      <c r="I143" s="1252"/>
      <c r="J143" s="107" t="str">
        <f>TEXT(ROUND(LEN(F143)/J127, 1), "0.0") &amp; " lignes"</f>
        <v>0.0 lignes</v>
      </c>
      <c r="K143" s="2245" t="str">
        <f t="shared" ref="K143:K144" si="49">LEN(L143)&amp;" car.&gt;"</f>
        <v>75 car.&gt;</v>
      </c>
      <c r="L143" s="40" t="s">
        <v>32</v>
      </c>
      <c r="M143" t="s">
        <v>1</v>
      </c>
      <c r="N143"/>
      <c r="O143"/>
      <c r="AE143"/>
      <c r="AQ143"/>
      <c r="AR143"/>
      <c r="AS143"/>
      <c r="AT143"/>
      <c r="AU143"/>
      <c r="AV143"/>
      <c r="AW143" s="1327" t="str">
        <f>IF(AND(AZ143&lt;&gt;"", LEN(TRIM(AZ143))&gt;0), MAX(AW20:AW142)+1, "")</f>
        <v/>
      </c>
      <c r="AX143" s="1327" t="str" cm="1">
        <f t="array" ref="AX143">IFERROR(INDEX(AZ21:AZ290, MATCH(ROW()-MIN(ROW(AZ21:AZ290))+1, AW21:AW290, 0)), "")</f>
        <v/>
      </c>
      <c r="AY143" s="1336" t="str">
        <f>IFERROR(SUBSTITUTE(SUBSTITUTE(SUBSTITUTE(SUBSTITUTE(SUBSTITUTE(SUBSTITUTE(AY142,",",";"),".",";"),";",";"),"-",";"),":",";"),"?",";"),AY142)</f>
        <v/>
      </c>
      <c r="AZ143" s="1329" t="str">
        <f>IFERROR(IF(LEN(AY146)&gt;LEN(AZ141)+LEN(AZ142),LEFT(RIGHT(AY146,LEN(AY146)-LEN(AZ141)-LEN(AZ142)),FIND("¤",SUBSTITUTE(LEFT(RIGHT(AY146,LEN(AY146)-LEN(AZ141)-LEN(AZ142)),AZ19+1)," ","¤",LEN(LEFT(RIGHT(AY146,LEN(AY146)-LEN(AZ141)-LEN(AZ142)),AZ19+1))-LEN(SUBSTITUTE(LEFT(RIGHT(AY146,LEN(AY146)-LEN(AZ141)-LEN(AZ142)),AZ19+1)," ",""))))),""),"")</f>
        <v/>
      </c>
      <c r="BA143" s="1279" t="s">
        <v>1</v>
      </c>
      <c r="BB143" s="1354"/>
      <c r="BC143"/>
      <c r="BD143" s="1" t="str">
        <f t="shared" si="38"/>
        <v/>
      </c>
      <c r="BE143" s="1332" t="str">
        <f>IF(LEN(SUBSTITUTE(AX143, BE17, "")) &lt; LEN(AX143), SUBSTITUTE(AX143, BE17, ""), AX143)</f>
        <v/>
      </c>
      <c r="BF143" s="1332" t="str">
        <f>IF(LEN(SUBSTITUTE(BE143, BF17, "")) &lt; LEN(BE143), SUBSTITUTE(BE143, BF17, ""), BE143)</f>
        <v/>
      </c>
      <c r="BG143" s="1332" t="str">
        <f>IF(LEN(SUBSTITUTE(BF143, BG17, "")) &lt; LEN(BF143), SUBSTITUTE(BF143, BG17, ""), BF143)</f>
        <v/>
      </c>
      <c r="BH143" s="1332" t="str">
        <f>IF(LEN(SUBSTITUTE(BG143, BH17, "")) &lt; LEN(BG143), SUBSTITUTE(BG143, BH17, ""), BG143)</f>
        <v/>
      </c>
      <c r="BI143" s="1332" t="s">
        <v>1</v>
      </c>
      <c r="BJ143" s="1333"/>
      <c r="BK143" s="1334"/>
      <c r="BL143" s="52"/>
      <c r="BM143" s="51"/>
      <c r="BN143" s="1335" t="str">
        <f t="shared" si="40"/>
        <v/>
      </c>
      <c r="BO143" s="50" t="str">
        <f t="shared" si="41"/>
        <v/>
      </c>
      <c r="BP143" s="49" t="str">
        <f t="shared" si="42"/>
        <v/>
      </c>
      <c r="BQ143" s="47">
        <f>IF(ISBLANK(#REF!),"",LEN(BD143)-LEN(SUBSTITUTE(BD143," ",""))+1)</f>
        <v>1</v>
      </c>
      <c r="BR143" s="48">
        <f t="shared" si="43"/>
        <v>0</v>
      </c>
      <c r="BS143" s="47">
        <f t="shared" si="44"/>
        <v>0</v>
      </c>
      <c r="BT143" s="47">
        <f t="shared" si="45"/>
        <v>0</v>
      </c>
      <c r="BU143" s="185"/>
      <c r="BV143" s="2"/>
      <c r="BW143" s="18" t="s">
        <v>3</v>
      </c>
      <c r="BX143" s="17"/>
      <c r="BY143" s="17"/>
      <c r="BZ143" s="16"/>
      <c r="CA143" s="2"/>
      <c r="CB143" s="110"/>
      <c r="CC143" s="155" t="s">
        <v>127</v>
      </c>
      <c r="CD143" s="91"/>
      <c r="CE143" s="91"/>
      <c r="CF143" s="91"/>
      <c r="CG143" s="59"/>
      <c r="CH143" s="93"/>
      <c r="CI143"/>
      <c r="CJ143" s="484"/>
      <c r="CK143" s="591">
        <v>5</v>
      </c>
      <c r="CL143" s="592"/>
      <c r="CM143" s="91"/>
      <c r="CN143" s="593" t="s">
        <v>529</v>
      </c>
      <c r="CO143" s="594" t="s">
        <v>530</v>
      </c>
      <c r="CP143" s="595" t="s">
        <v>531</v>
      </c>
      <c r="CQ143" s="8" t="s">
        <v>1</v>
      </c>
      <c r="CR143" s="6">
        <v>1</v>
      </c>
    </row>
    <row r="144" spans="1:96" s="1" customFormat="1" ht="15.75" customHeight="1">
      <c r="A144"/>
      <c r="B144" s="108" t="str">
        <f>IF(OR(L144&lt;&gt;"", N174&lt;&gt;""),"A", "►")</f>
        <v>A</v>
      </c>
      <c r="C144" s="1232" t="str">
        <f>C124</f>
        <v xml:space="preserve">C patisserie flan garniture Clafoutis aux cerises-2023-09-20.xlsx 10 personnes </v>
      </c>
      <c r="D144" s="1232">
        <f>D124</f>
        <v>10</v>
      </c>
      <c r="E144" s="1232" t="str">
        <f>E124</f>
        <v>personnes</v>
      </c>
      <c r="F144" s="1353"/>
      <c r="G144" s="1252"/>
      <c r="H144" s="1352"/>
      <c r="I144" s="1252"/>
      <c r="J144" s="107" t="str">
        <f>TEXT(ROUND(LEN(F144)/J127, 1), "0.0") &amp; " lignes"</f>
        <v>0.0 lignes</v>
      </c>
      <c r="K144" s="2245" t="str">
        <f t="shared" si="49"/>
        <v>69 car.&gt;</v>
      </c>
      <c r="L144" s="1354" t="s">
        <v>1613</v>
      </c>
      <c r="M144" t="s">
        <v>1</v>
      </c>
      <c r="N144"/>
      <c r="O144"/>
      <c r="AE144"/>
      <c r="AQ144"/>
      <c r="AR144"/>
      <c r="AS144"/>
      <c r="AT144"/>
      <c r="AU144"/>
      <c r="AV144"/>
      <c r="AW144" s="1327" t="str">
        <f>IF(AND(AZ144&lt;&gt;"", LEN(TRIM(AZ144))&gt;0), MAX(AW20:AW143)+1, "")</f>
        <v/>
      </c>
      <c r="AX144" s="1327" t="str" cm="1">
        <f t="array" ref="AX144">IFERROR(INDEX(AZ21:AZ290, MATCH(ROW()-MIN(ROW(AZ21:AZ290))+1, AW21:AW290, 0)), "")</f>
        <v/>
      </c>
      <c r="AY144" s="1336" t="str">
        <f>IFERROR(SUBSTITUTE(AY143,"."," "),AY143)</f>
        <v/>
      </c>
      <c r="AZ144" s="1329" t="str">
        <f>IFERROR(LEFT(RIGHT(AY146,LEN(AY146)-LEN(AZ141)-LEN(AZ142)-LEN(AZ143)),FIND("¤",SUBSTITUTE(LEFT(RIGHT(AY146,LEN(AY146)-LEN(AZ141)-LEN(AZ142)-LEN(AZ143)),AZ19+1)," ","¤",LEN(LEFT(RIGHT(AY146,LEN(AY146)-LEN(AZ141)-LEN(AZ142)-LEN(AZ143)),AZ19+1))-LEN(SUBSTITUTE(LEFT(RIGHT(AY146,LEN(AY146)-LEN(AZ141)-LEN(AZ142)-LEN(AZ143)),AZ19+1)," ",""))))),"")</f>
        <v/>
      </c>
      <c r="BA144" s="1279" t="s">
        <v>1</v>
      </c>
      <c r="BB144" s="1354"/>
      <c r="BC144"/>
      <c r="BD144" s="1" t="str">
        <f t="shared" si="38"/>
        <v/>
      </c>
      <c r="BE144" s="1332" t="str">
        <f>IF(LEN(SUBSTITUTE(AX144, BE17, "")) &lt; LEN(AX144), SUBSTITUTE(AX144, BE17, ""), AX144)</f>
        <v/>
      </c>
      <c r="BF144" s="1332" t="str">
        <f>IF(LEN(SUBSTITUTE(BE144, BF17, "")) &lt; LEN(BE144), SUBSTITUTE(BE144, BF17, ""), BE144)</f>
        <v/>
      </c>
      <c r="BG144" s="1332" t="str">
        <f>IF(LEN(SUBSTITUTE(BF144, BG17, "")) &lt; LEN(BF144), SUBSTITUTE(BF144, BG17, ""), BF144)</f>
        <v/>
      </c>
      <c r="BH144" s="1332" t="str">
        <f>IF(LEN(SUBSTITUTE(BG144, BH17, "")) &lt; LEN(BG144), SUBSTITUTE(BG144, BH17, ""), BG144)</f>
        <v/>
      </c>
      <c r="BI144" s="1332" t="s">
        <v>1</v>
      </c>
      <c r="BJ144" s="1333"/>
      <c r="BK144" s="1334"/>
      <c r="BL144" s="52"/>
      <c r="BM144" s="51"/>
      <c r="BN144" s="1335" t="str">
        <f t="shared" si="40"/>
        <v/>
      </c>
      <c r="BO144" s="50" t="str">
        <f t="shared" si="41"/>
        <v/>
      </c>
      <c r="BP144" s="49" t="str">
        <f t="shared" si="42"/>
        <v/>
      </c>
      <c r="BQ144" s="47">
        <f>IF(ISBLANK(#REF!),"",LEN(BD144)-LEN(SUBSTITUTE(BD144," ",""))+1)</f>
        <v>1</v>
      </c>
      <c r="BR144" s="48">
        <f t="shared" si="43"/>
        <v>0</v>
      </c>
      <c r="BS144" s="47">
        <f t="shared" si="44"/>
        <v>0</v>
      </c>
      <c r="BT144" s="47">
        <f t="shared" si="45"/>
        <v>0</v>
      </c>
      <c r="BU144" s="185"/>
      <c r="BV144" s="2"/>
      <c r="BW144" s="18" t="s">
        <v>2</v>
      </c>
      <c r="BX144" s="17"/>
      <c r="BY144" s="17"/>
      <c r="BZ144" s="16"/>
      <c r="CA144" s="2"/>
      <c r="CB144" s="110"/>
      <c r="CC144" s="155" t="s">
        <v>125</v>
      </c>
      <c r="CD144" s="91"/>
      <c r="CE144" s="91"/>
      <c r="CF144" s="91"/>
      <c r="CG144" s="59"/>
      <c r="CH144" s="93"/>
      <c r="CI144"/>
      <c r="CJ144" s="46"/>
      <c r="CK144" s="596">
        <v>12</v>
      </c>
      <c r="CL144" s="597">
        <f>ROW()</f>
        <v>144</v>
      </c>
      <c r="CM144" s="91"/>
      <c r="CN144" s="598" t="s">
        <v>532</v>
      </c>
      <c r="CO144" s="599" t="s">
        <v>533</v>
      </c>
      <c r="CP144" s="600" t="s">
        <v>534</v>
      </c>
      <c r="CQ144" s="8" t="s">
        <v>1</v>
      </c>
      <c r="CR144" s="6">
        <v>1</v>
      </c>
    </row>
    <row r="145" spans="1:96" s="1" customFormat="1" ht="15.75" customHeight="1" thickBot="1">
      <c r="A145"/>
      <c r="B145" s="2253" t="s">
        <v>11</v>
      </c>
      <c r="C145" s="2324" t="str">
        <f>C124</f>
        <v xml:space="preserve">C patisserie flan garniture Clafoutis aux cerises-2023-09-20.xlsx 10 personnes </v>
      </c>
      <c r="D145" s="2324">
        <f>D124</f>
        <v>10</v>
      </c>
      <c r="E145" s="2324" t="str">
        <f>E124</f>
        <v>personnes</v>
      </c>
      <c r="F145" s="2254" t="s">
        <v>1524</v>
      </c>
      <c r="G145" s="2246"/>
      <c r="H145" s="2246" t="s">
        <v>1814</v>
      </c>
      <c r="I145" s="2246"/>
      <c r="J145" s="2246"/>
      <c r="K145" s="2246"/>
      <c r="L145" s="2246"/>
      <c r="M145"/>
      <c r="N145"/>
      <c r="O145"/>
      <c r="AE145"/>
      <c r="AQ145"/>
      <c r="AR145"/>
      <c r="AS145"/>
      <c r="AT145"/>
      <c r="AU145"/>
      <c r="AV145"/>
      <c r="AW145" s="1327" t="str">
        <f>IF(AND(AZ145&lt;&gt;"", LEN(TRIM(AZ145))&gt;0), MAX(AW20:AW144)+1, "")</f>
        <v/>
      </c>
      <c r="AX145" s="1327" t="str" cm="1">
        <f t="array" ref="AX145">IFERROR(INDEX(AZ21:AZ290, MATCH(ROW()-MIN(ROW(AZ21:AZ290))+1, AW21:AW290, 0)), "")</f>
        <v/>
      </c>
      <c r="AY145" s="1337" t="str">
        <f>SUBSTITUTE(SUBSTITUTE(AY144,";"," "),","," ")</f>
        <v/>
      </c>
      <c r="AZ145" s="1329" t="str">
        <f>IFERROR(LEFT(RIGHT(AY146,LEN(AY146)-LEN(AZ141)-LEN(AZ142)-LEN(AZ143)-LEN(AZ144)),FIND("¤",SUBSTITUTE(LEFT(RIGHT(AY146,LEN(AY146)-LEN(AZ141)-LEN(AZ142)-LEN(AZ143)-LEN(AZ144)),AZ19+1)," ","¤",LEN(LEFT(RIGHT(AY146,LEN(AY146)-LEN(AZ141)-LEN(AZ142)-LEN(AZ143)-LEN(AZ144)),AZ19+1))-LEN(SUBSTITUTE(LEFT(RIGHT(AY146,LEN(AY146)-LEN(AZ141)-LEN(AZ142)-LEN(AZ143)-LEN(AZ144)),AZ19+1)," ",""))))),"")</f>
        <v/>
      </c>
      <c r="BA145" s="1279" t="s">
        <v>1</v>
      </c>
      <c r="BB145" s="1354"/>
      <c r="BC145"/>
      <c r="BD145" s="1" t="str">
        <f t="shared" si="38"/>
        <v/>
      </c>
      <c r="BE145" s="1332" t="str">
        <f>IF(LEN(SUBSTITUTE(AX145, BE17, "")) &lt; LEN(AX145), SUBSTITUTE(AX145, BE17, ""), AX145)</f>
        <v/>
      </c>
      <c r="BF145" s="1332" t="str">
        <f>IF(LEN(SUBSTITUTE(BE145, BF17, "")) &lt; LEN(BE145), SUBSTITUTE(BE145, BF17, ""), BE145)</f>
        <v/>
      </c>
      <c r="BG145" s="1332" t="str">
        <f>IF(LEN(SUBSTITUTE(BF145, BG17, "")) &lt; LEN(BF145), SUBSTITUTE(BF145, BG17, ""), BF145)</f>
        <v/>
      </c>
      <c r="BH145" s="1332" t="str">
        <f>IF(LEN(SUBSTITUTE(BG145, BH17, "")) &lt; LEN(BG145), SUBSTITUTE(BG145, BH17, ""), BG145)</f>
        <v/>
      </c>
      <c r="BI145" s="1332" t="s">
        <v>1</v>
      </c>
      <c r="BJ145" s="1333"/>
      <c r="BK145" s="1334"/>
      <c r="BL145" s="52"/>
      <c r="BM145" s="51"/>
      <c r="BN145" s="1335" t="str">
        <f t="shared" si="40"/>
        <v/>
      </c>
      <c r="BO145" s="50" t="str">
        <f t="shared" si="41"/>
        <v/>
      </c>
      <c r="BP145" s="49" t="str">
        <f t="shared" si="42"/>
        <v/>
      </c>
      <c r="BQ145" s="47">
        <f>IF(ISBLANK(#REF!),"",LEN(BD145)-LEN(SUBSTITUTE(BD145," ",""))+1)</f>
        <v>1</v>
      </c>
      <c r="BR145" s="48">
        <f t="shared" si="43"/>
        <v>0</v>
      </c>
      <c r="BS145" s="47">
        <f t="shared" si="44"/>
        <v>0</v>
      </c>
      <c r="BT145" s="47">
        <f t="shared" si="45"/>
        <v>0</v>
      </c>
      <c r="BU145" s="185"/>
      <c r="BV145" s="2"/>
      <c r="BW145" s="14"/>
      <c r="BX145" s="2"/>
      <c r="BY145" s="2"/>
      <c r="BZ145" s="13"/>
      <c r="CA145" s="2"/>
      <c r="CB145" s="110"/>
      <c r="CC145" s="155" t="s">
        <v>121</v>
      </c>
      <c r="CD145" s="91"/>
      <c r="CE145" s="91"/>
      <c r="CF145" s="91"/>
      <c r="CG145" s="59"/>
      <c r="CH145" s="93"/>
      <c r="CI145" s="15" t="s">
        <v>1</v>
      </c>
      <c r="CJ145" s="46"/>
      <c r="CK145" s="2"/>
      <c r="CL145" s="2"/>
      <c r="CM145" s="91"/>
      <c r="CN145"/>
      <c r="CO145"/>
      <c r="CP145" s="38"/>
      <c r="CQ145" s="8" t="s">
        <v>1</v>
      </c>
      <c r="CR145" s="6">
        <v>1</v>
      </c>
    </row>
    <row r="146" spans="1:96" s="1" customFormat="1" ht="15.75" customHeight="1" thickBot="1">
      <c r="A146"/>
      <c r="M146"/>
      <c r="N146"/>
      <c r="O146"/>
      <c r="AE146"/>
      <c r="AQ146"/>
      <c r="AR146"/>
      <c r="AS146"/>
      <c r="AT146"/>
      <c r="AU146"/>
      <c r="AV146"/>
      <c r="AW146" s="1327" t="str">
        <f>IF(AND(AZ146&lt;&gt;"", LEN(TRIM(AZ146))&gt;0), MAX(AW20:AW145)+1, "")</f>
        <v/>
      </c>
      <c r="AX146" s="1327" t="str" cm="1">
        <f t="array" ref="AX146">IFERROR(INDEX(AZ21:AZ290, MATCH(ROW()-MIN(ROW(AZ21:AZ290))+1, AW21:AW290, 0)), "")</f>
        <v/>
      </c>
      <c r="AY146" s="1338" t="str">
        <f>IFERROR(SUBSTITUTE(SUBSTITUTE(SUBSTITUTE(AY145,"  "," "),"  "," "),"  "," "),AY145)</f>
        <v/>
      </c>
      <c r="AZ146" s="1329" t="str">
        <f>IF(LEN(AY146) &gt; LEN(AZ141) + LEN(AZ142) + LEN(AZ143)+ LEN(AZ144) + LEN(AZ145), RIGHT(AY146, LEN(AY146) - LEN(AZ141) - LEN(AZ142) - LEN(AZ143) - LEN(AZ144) - LEN(AZ145)), "")</f>
        <v/>
      </c>
      <c r="BA146" s="1279" t="s">
        <v>1</v>
      </c>
      <c r="BB146" s="1354"/>
      <c r="BC146"/>
      <c r="BD146" s="1" t="str">
        <f t="shared" si="38"/>
        <v/>
      </c>
      <c r="BE146" s="1332" t="str">
        <f>IF(LEN(SUBSTITUTE(AX146, BE17, "")) &lt; LEN(AX146), SUBSTITUTE(AX146, BE17, ""), AX146)</f>
        <v/>
      </c>
      <c r="BF146" s="1332" t="str">
        <f>IF(LEN(SUBSTITUTE(BE146, BF17, "")) &lt; LEN(BE146), SUBSTITUTE(BE146, BF17, ""), BE146)</f>
        <v/>
      </c>
      <c r="BG146" s="1332" t="str">
        <f>IF(LEN(SUBSTITUTE(BF146, BG17, "")) &lt; LEN(BF146), SUBSTITUTE(BF146, BG17, ""), BF146)</f>
        <v/>
      </c>
      <c r="BH146" s="1332" t="str">
        <f>IF(LEN(SUBSTITUTE(BG146, BH17, "")) &lt; LEN(BG146), SUBSTITUTE(BG146, BH17, ""), BG146)</f>
        <v/>
      </c>
      <c r="BI146" s="1332" t="s">
        <v>1</v>
      </c>
      <c r="BJ146" s="1333"/>
      <c r="BK146" s="1334"/>
      <c r="BL146" s="52"/>
      <c r="BM146" s="51"/>
      <c r="BN146" s="1335" t="str">
        <f t="shared" si="40"/>
        <v/>
      </c>
      <c r="BO146" s="50" t="str">
        <f t="shared" si="41"/>
        <v/>
      </c>
      <c r="BP146" s="49" t="str">
        <f t="shared" si="42"/>
        <v/>
      </c>
      <c r="BQ146" s="47">
        <f>IF(ISBLANK(#REF!),"",LEN(BD146)-LEN(SUBSTITUTE(BD146," ",""))+1)</f>
        <v>1</v>
      </c>
      <c r="BR146" s="48">
        <f t="shared" si="43"/>
        <v>0</v>
      </c>
      <c r="BS146" s="47">
        <f t="shared" si="44"/>
        <v>0</v>
      </c>
      <c r="BT146" s="47">
        <f t="shared" si="45"/>
        <v>0</v>
      </c>
      <c r="BU146" s="185"/>
      <c r="BV146" s="2"/>
      <c r="BW146" s="12">
        <v>19</v>
      </c>
      <c r="BX146" s="11">
        <v>18</v>
      </c>
      <c r="BY146" s="11">
        <v>25</v>
      </c>
      <c r="BZ146" s="10">
        <v>16</v>
      </c>
      <c r="CA146" s="2"/>
      <c r="CB146" s="110"/>
      <c r="CC146" s="155" t="s">
        <v>120</v>
      </c>
      <c r="CD146" s="91"/>
      <c r="CE146" s="91"/>
      <c r="CF146" s="91"/>
      <c r="CG146" s="59"/>
      <c r="CH146" s="93"/>
      <c r="CI146" s="15" t="s">
        <v>1</v>
      </c>
      <c r="CJ146" s="46"/>
      <c r="CK146" s="602" t="s">
        <v>537</v>
      </c>
      <c r="CL146" s="602" t="s">
        <v>538</v>
      </c>
      <c r="CM146" s="91"/>
      <c r="CN146" s="603" t="s">
        <v>539</v>
      </c>
      <c r="CO146" s="604" t="s">
        <v>540</v>
      </c>
      <c r="CP146" s="605" t="s">
        <v>541</v>
      </c>
      <c r="CQ146" s="8" t="s">
        <v>1</v>
      </c>
      <c r="CR146" s="6">
        <v>1</v>
      </c>
    </row>
    <row r="147" spans="1:96" s="1" customFormat="1" ht="15.75" customHeight="1">
      <c r="A147"/>
      <c r="B147"/>
      <c r="C147"/>
      <c r="D147"/>
      <c r="E147"/>
      <c r="F147"/>
      <c r="G147"/>
      <c r="H147"/>
      <c r="I147"/>
      <c r="J147"/>
      <c r="K147"/>
      <c r="L147"/>
      <c r="M147"/>
      <c r="N147"/>
      <c r="O147"/>
      <c r="AE147"/>
      <c r="AQ147"/>
      <c r="AR147"/>
      <c r="AS147"/>
      <c r="AT147"/>
      <c r="AU147"/>
      <c r="AV147"/>
      <c r="AW147" s="1327" t="str">
        <f>IF(AND(AZ147&lt;&gt;"", LEN(TRIM(AZ147))&gt;0), MAX(AW20:AW146)+1, "")</f>
        <v/>
      </c>
      <c r="AX147" s="1327" t="str" cm="1">
        <f t="array" ref="AX147">IFERROR(INDEX(AZ21:AZ290, MATCH(ROW()-MIN(ROW(AZ21:AZ290))+1, AW21:AW290, 0)), "")</f>
        <v/>
      </c>
      <c r="AY147" s="1328" t="str">
        <f>(SUBSTITUTE(SUBSTITUTE(BB42,CHAR(13)&amp;CHAR(10)," "),CHAR(10)," "))</f>
        <v/>
      </c>
      <c r="AZ147" s="1339" t="str">
        <f>IF(LEN(AY152)&lt;AZ19,AY147,LEFT(AY152,FIND("¤",SUBSTITUTE(LEFT(AY152,AZ19+1)," ","¤",LEN(LEFT(AY152,AZ19+1))-LEN(SUBSTITUTE(LEFT(AY152,AZ19+1)," ",""))))))</f>
        <v/>
      </c>
      <c r="BA147" s="1279" t="s">
        <v>1</v>
      </c>
      <c r="BB147" s="1354"/>
      <c r="BC147"/>
      <c r="BD147" s="1" t="str">
        <f t="shared" si="38"/>
        <v/>
      </c>
      <c r="BE147" s="1332" t="str">
        <f>IF(LEN(SUBSTITUTE(AX147, BE17, "")) &lt; LEN(AX147), SUBSTITUTE(AX147, BE17, ""), AX147)</f>
        <v/>
      </c>
      <c r="BF147" s="1332" t="str">
        <f>IF(LEN(SUBSTITUTE(BE147, BF17, "")) &lt; LEN(BE147), SUBSTITUTE(BE147, BF17, ""), BE147)</f>
        <v/>
      </c>
      <c r="BG147" s="1332" t="str">
        <f>IF(LEN(SUBSTITUTE(BF147, BG17, "")) &lt; LEN(BF147), SUBSTITUTE(BF147, BG17, ""), BF147)</f>
        <v/>
      </c>
      <c r="BH147" s="1332" t="str">
        <f>IF(LEN(SUBSTITUTE(BG147, BH17, "")) &lt; LEN(BG147), SUBSTITUTE(BG147, BH17, ""), BG147)</f>
        <v/>
      </c>
      <c r="BI147" s="1332" t="s">
        <v>1</v>
      </c>
      <c r="BJ147" s="1333"/>
      <c r="BK147" s="1334"/>
      <c r="BL147" s="52"/>
      <c r="BM147" s="51"/>
      <c r="BN147" s="1335" t="str">
        <f t="shared" si="40"/>
        <v/>
      </c>
      <c r="BO147" s="50" t="str">
        <f t="shared" si="41"/>
        <v/>
      </c>
      <c r="BP147" s="49" t="str">
        <f t="shared" si="42"/>
        <v/>
      </c>
      <c r="BQ147" s="47">
        <f>IF(ISBLANK(#REF!),"",LEN(BD147)-LEN(SUBSTITUTE(BD147," ",""))+1)</f>
        <v>1</v>
      </c>
      <c r="BR147" s="48">
        <f t="shared" si="43"/>
        <v>0</v>
      </c>
      <c r="BS147" s="47">
        <f t="shared" si="44"/>
        <v>0</v>
      </c>
      <c r="BT147" s="47">
        <f t="shared" si="45"/>
        <v>0</v>
      </c>
      <c r="BU147" s="185"/>
      <c r="BV147" s="2"/>
      <c r="BW147" s="9">
        <f ca="1">CELL("largeur",BW147)</f>
        <v>19</v>
      </c>
      <c r="BX147" s="9">
        <f ca="1">CELL("largeur",BX147)</f>
        <v>18</v>
      </c>
      <c r="BY147" s="9">
        <f ca="1">CELL("largeur",BY147)</f>
        <v>25</v>
      </c>
      <c r="BZ147" s="9">
        <f ca="1">CELL("largeur",BZ147)</f>
        <v>16</v>
      </c>
      <c r="CA147" s="2"/>
      <c r="CB147" s="244"/>
      <c r="CC147" s="243"/>
      <c r="CD147" s="154"/>
      <c r="CE147" s="154"/>
      <c r="CF147" s="91"/>
      <c r="CG147" s="59"/>
      <c r="CH147" s="93"/>
      <c r="CI147"/>
      <c r="CJ147" s="46"/>
      <c r="CK147" s="602" t="s">
        <v>542</v>
      </c>
      <c r="CL147" s="602" t="s">
        <v>543</v>
      </c>
      <c r="CM147" s="91"/>
      <c r="CN147" s="606" t="s">
        <v>544</v>
      </c>
      <c r="CO147" s="607" t="s">
        <v>545</v>
      </c>
      <c r="CP147" s="608" t="s">
        <v>546</v>
      </c>
      <c r="CQ147" s="8" t="s">
        <v>1</v>
      </c>
      <c r="CR147" s="6">
        <v>1</v>
      </c>
    </row>
    <row r="148" spans="1:96" s="1" customFormat="1" ht="33" customHeight="1">
      <c r="A148"/>
      <c r="M148"/>
      <c r="N148"/>
      <c r="O148"/>
      <c r="AE148"/>
      <c r="AQ148"/>
      <c r="AR148"/>
      <c r="AS148"/>
      <c r="AT148"/>
      <c r="AU148"/>
      <c r="AV148"/>
      <c r="AW148" s="1327" t="str">
        <f>IF(AND(AZ148&lt;&gt;"", LEN(TRIM(AZ148))&gt;0), MAX(AW20:AW147)+1, "")</f>
        <v/>
      </c>
      <c r="AX148" s="1327" t="str" cm="1">
        <f t="array" ref="AX148">IFERROR(INDEX(AZ21:AZ290, MATCH(ROW()-MIN(ROW(AZ21:AZ290))+1, AW21:AW290, 0)), "")</f>
        <v/>
      </c>
      <c r="AY148" s="1340" t="str">
        <f>IFERROR(TRIM(SUBSTITUTE(SUBSTITUTE(SUBSTITUTE(SUBSTITUTE(SUBSTITUTE(AY147," .",".")," ;",";")," :",":"),",",","),",","")),AY147)</f>
        <v/>
      </c>
      <c r="AZ148" s="1339" t="str">
        <f>IFERROR(IF(LEN(AY152) &gt; LEN(AZ147), LEFT(RIGHT(AY152, LEN(AY152) - LEN(AZ147)), FIND("¤", SUBSTITUTE(LEFT(RIGHT(AY152, LEN(AY152) - LEN(AZ147)), AZ19+1), " ", "¤", LEN(LEFT(RIGHT(AY152, LEN(AY152) - LEN(AZ147)), AZ19+1)) - LEN(SUBSTITUTE(LEFT(RIGHT(AY152, LEN(AY152) - LEN(AZ147)), AZ19+1), " ", ""))))), ""), "")</f>
        <v/>
      </c>
      <c r="BA148" s="1279" t="s">
        <v>1</v>
      </c>
      <c r="BB148" s="1354"/>
      <c r="BC148"/>
      <c r="BD148" s="1" t="str">
        <f t="shared" si="38"/>
        <v/>
      </c>
      <c r="BE148" s="1332" t="str">
        <f>IF(LEN(SUBSTITUTE(AX148, BE17, "")) &lt; LEN(AX148), SUBSTITUTE(AX148, BE17, ""), AX148)</f>
        <v/>
      </c>
      <c r="BF148" s="1332" t="str">
        <f>IF(LEN(SUBSTITUTE(BE148, BF17, "")) &lt; LEN(BE148), SUBSTITUTE(BE148, BF17, ""), BE148)</f>
        <v/>
      </c>
      <c r="BG148" s="1332" t="str">
        <f>IF(LEN(SUBSTITUTE(BF148, BG17, "")) &lt; LEN(BF148), SUBSTITUTE(BF148, BG17, ""), BF148)</f>
        <v/>
      </c>
      <c r="BH148" s="1332" t="str">
        <f>IF(LEN(SUBSTITUTE(BG148, BH17, "")) &lt; LEN(BG148), SUBSTITUTE(BG148, BH17, ""), BG148)</f>
        <v/>
      </c>
      <c r="BI148" s="1332" t="s">
        <v>1</v>
      </c>
      <c r="BJ148" s="1333"/>
      <c r="BK148" s="1334"/>
      <c r="BL148" s="52"/>
      <c r="BM148" s="51"/>
      <c r="BN148" s="1335" t="str">
        <f t="shared" si="40"/>
        <v/>
      </c>
      <c r="BO148" s="50" t="str">
        <f t="shared" si="41"/>
        <v/>
      </c>
      <c r="BP148" s="49" t="str">
        <f t="shared" si="42"/>
        <v/>
      </c>
      <c r="BQ148" s="47">
        <f>IF(ISBLANK(#REF!),"",LEN(BD148)-LEN(SUBSTITUTE(BD148," ",""))+1)</f>
        <v>1</v>
      </c>
      <c r="BR148" s="48">
        <f t="shared" si="43"/>
        <v>0</v>
      </c>
      <c r="BS148" s="47">
        <f t="shared" si="44"/>
        <v>0</v>
      </c>
      <c r="BT148" s="47">
        <f t="shared" si="45"/>
        <v>0</v>
      </c>
      <c r="BU148" s="185"/>
      <c r="BV148" s="2"/>
      <c r="BW148" s="2"/>
      <c r="BX148" s="2"/>
      <c r="BY148" s="2"/>
      <c r="BZ148" s="2"/>
      <c r="CA148" s="2"/>
      <c r="CB148" s="411"/>
      <c r="CC148" s="412"/>
      <c r="CD148" s="413"/>
      <c r="CE148" s="412"/>
      <c r="CF148" s="412"/>
      <c r="CG148" s="412"/>
      <c r="CH148" s="414"/>
      <c r="CI148"/>
      <c r="CJ148" s="46"/>
      <c r="CK148" s="602" t="s">
        <v>547</v>
      </c>
      <c r="CL148" s="602" t="s">
        <v>548</v>
      </c>
      <c r="CM148" s="91"/>
      <c r="CN148" s="91"/>
      <c r="CO148" s="91"/>
      <c r="CP148" s="185"/>
      <c r="CQ148" s="8" t="s">
        <v>1</v>
      </c>
      <c r="CR148" s="6">
        <v>1</v>
      </c>
    </row>
    <row r="149" spans="1:96" s="1" customFormat="1" ht="15" customHeight="1">
      <c r="A149"/>
      <c r="M149"/>
      <c r="N149"/>
      <c r="O149"/>
      <c r="AE149"/>
      <c r="AQ149"/>
      <c r="AR149"/>
      <c r="AS149"/>
      <c r="AT149"/>
      <c r="AU149"/>
      <c r="AV149"/>
      <c r="AW149" s="1327" t="str">
        <f>IF(AND(AZ149&lt;&gt;"", LEN(TRIM(AZ149))&gt;0), MAX(AW20:AW148)+1, "")</f>
        <v/>
      </c>
      <c r="AX149" s="1327" t="str" cm="1">
        <f t="array" ref="AX149">IFERROR(INDEX(AZ21:AZ290, MATCH(ROW()-MIN(ROW(AZ21:AZ290))+1, AW21:AW290, 0)), "")</f>
        <v/>
      </c>
      <c r="AY149" s="1340" t="str">
        <f>IFERROR(SUBSTITUTE(SUBSTITUTE(SUBSTITUTE(SUBSTITUTE(SUBSTITUTE(SUBSTITUTE(AY148,",",";"),".",";"),";",";"),"-",";"),":",";"),"?",";"),AY148)</f>
        <v/>
      </c>
      <c r="AZ149" s="1339" t="str">
        <f>IFERROR(IF(LEN(AY152)&gt;LEN(AZ147)+LEN(AZ148),LEFT(RIGHT(AY152,LEN(AY152)-LEN(AZ147)-LEN(AZ148)),FIND("¤",SUBSTITUTE(LEFT(RIGHT(AY152,LEN(AY152)-LEN(AZ147)-LEN(AZ148)),AZ19+1)," ","¤",LEN(LEFT(RIGHT(AY152,LEN(AY152)-LEN(AZ147)-LEN(AZ148)),AZ19+1))-LEN(SUBSTITUTE(LEFT(RIGHT(AY152,LEN(AY152)-LEN(AZ147)-LEN(AZ148)),AZ19+1)," ",""))))),""),"")</f>
        <v/>
      </c>
      <c r="BA149" s="1279" t="s">
        <v>1</v>
      </c>
      <c r="BB149" s="1354"/>
      <c r="BC149"/>
      <c r="BD149" s="1" t="str">
        <f t="shared" ref="BD149:BD212" si="50">BP149</f>
        <v/>
      </c>
      <c r="BE149" s="1332" t="str">
        <f>IF(LEN(SUBSTITUTE(AX149, BE17, "")) &lt; LEN(AX149), SUBSTITUTE(AX149, BE17, ""), AX149)</f>
        <v/>
      </c>
      <c r="BF149" s="1332" t="str">
        <f>IF(LEN(SUBSTITUTE(BE149, BF17, "")) &lt; LEN(BE149), SUBSTITUTE(BE149, BF17, ""), BE149)</f>
        <v/>
      </c>
      <c r="BG149" s="1332" t="str">
        <f>IF(LEN(SUBSTITUTE(BF149, BG17, "")) &lt; LEN(BF149), SUBSTITUTE(BF149, BG17, ""), BF149)</f>
        <v/>
      </c>
      <c r="BH149" s="1332" t="str">
        <f>IF(LEN(SUBSTITUTE(BG149, BH17, "")) &lt; LEN(BG149), SUBSTITUTE(BG149, BH17, ""), BG149)</f>
        <v/>
      </c>
      <c r="BI149" s="1332" t="s">
        <v>1</v>
      </c>
      <c r="BJ149" s="1333"/>
      <c r="BK149" s="1334"/>
      <c r="BL149" s="52"/>
      <c r="BM149" s="51"/>
      <c r="BN149" s="1335" t="str">
        <f t="shared" si="40"/>
        <v/>
      </c>
      <c r="BO149" s="50" t="str">
        <f t="shared" si="41"/>
        <v/>
      </c>
      <c r="BP149" s="49" t="str">
        <f t="shared" si="42"/>
        <v/>
      </c>
      <c r="BQ149" s="47">
        <f>IF(ISBLANK(#REF!),"",LEN(BD149)-LEN(SUBSTITUTE(BD149," ",""))+1)</f>
        <v>1</v>
      </c>
      <c r="BR149" s="48">
        <f t="shared" si="43"/>
        <v>0</v>
      </c>
      <c r="BS149" s="47">
        <f t="shared" si="44"/>
        <v>0</v>
      </c>
      <c r="BT149" s="47">
        <f t="shared" si="45"/>
        <v>0</v>
      </c>
      <c r="BU149" s="185"/>
      <c r="BV149" s="2"/>
      <c r="BW149" s="2"/>
      <c r="BX149" s="2"/>
      <c r="BY149" s="2"/>
      <c r="BZ149" s="2"/>
      <c r="CA149" s="2"/>
      <c r="CB149" s="1865" t="s">
        <v>580</v>
      </c>
      <c r="CC149" s="91"/>
      <c r="CD149" s="91"/>
      <c r="CE149" s="91"/>
      <c r="CF149" s="91"/>
      <c r="CG149" s="91"/>
      <c r="CH149" s="93"/>
      <c r="CI149"/>
      <c r="CJ149" s="438"/>
      <c r="CK149" s="602" t="s">
        <v>550</v>
      </c>
      <c r="CL149" s="602" t="s">
        <v>551</v>
      </c>
      <c r="CM149" s="91"/>
      <c r="CN149" s="609" t="s">
        <v>552</v>
      </c>
      <c r="CO149" s="610" t="s">
        <v>553</v>
      </c>
      <c r="CP149" s="185"/>
      <c r="CQ149" s="8" t="s">
        <v>1</v>
      </c>
      <c r="CR149" s="6">
        <v>1</v>
      </c>
    </row>
    <row r="150" spans="1:96" s="1" customFormat="1" ht="15" customHeight="1">
      <c r="A150"/>
      <c r="M150"/>
      <c r="N150"/>
      <c r="O150"/>
      <c r="AE150"/>
      <c r="AQ150"/>
      <c r="AR150"/>
      <c r="AS150"/>
      <c r="AT150"/>
      <c r="AU150"/>
      <c r="AV150"/>
      <c r="AW150" s="1327" t="str">
        <f>IF(AND(AZ150&lt;&gt;"", LEN(TRIM(AZ150))&gt;0), MAX(AW20:AW149)+1, "")</f>
        <v/>
      </c>
      <c r="AX150" s="1327" t="str" cm="1">
        <f t="array" ref="AX150">IFERROR(INDEX(AZ21:AZ290, MATCH(ROW()-MIN(ROW(AZ21:AZ290))+1, AW21:AW290, 0)), "")</f>
        <v/>
      </c>
      <c r="AY150" s="1340" t="str">
        <f>IFERROR(SUBSTITUTE(AY149,"."," "),AY149)</f>
        <v/>
      </c>
      <c r="AZ150" s="1339" t="str">
        <f>IFERROR(LEFT(RIGHT(AY152,LEN(AY152)-LEN(AZ147)-LEN(AZ148)-LEN(AZ149)),FIND("¤",SUBSTITUTE(LEFT(RIGHT(AY152,LEN(AY152)-LEN(AZ147)-LEN(AZ148)-LEN(AZ149)),AZ19+1)," ","¤",LEN(LEFT(RIGHT(AY152,LEN(AY152)-LEN(AZ147)-LEN(AZ148)-LEN(AZ149)),AZ19+1))-LEN(SUBSTITUTE(LEFT(RIGHT(AY152,LEN(AY152)-LEN(AZ147)-LEN(AZ148)-LEN(AZ149)),AZ19+1)," ",""))))),"")</f>
        <v/>
      </c>
      <c r="BA150" s="1279" t="s">
        <v>1</v>
      </c>
      <c r="BB150" s="1354"/>
      <c r="BC150"/>
      <c r="BD150" s="1" t="str">
        <f t="shared" si="50"/>
        <v/>
      </c>
      <c r="BE150" s="1332" t="str">
        <f>IF(LEN(SUBSTITUTE(AX150, BE17, "")) &lt; LEN(AX150), SUBSTITUTE(AX150, BE17, ""), AX150)</f>
        <v/>
      </c>
      <c r="BF150" s="1332" t="str">
        <f>IF(LEN(SUBSTITUTE(BE150, BF17, "")) &lt; LEN(BE150), SUBSTITUTE(BE150, BF17, ""), BE150)</f>
        <v/>
      </c>
      <c r="BG150" s="1332" t="str">
        <f>IF(LEN(SUBSTITUTE(BF150, BG17, "")) &lt; LEN(BF150), SUBSTITUTE(BF150, BG17, ""), BF150)</f>
        <v/>
      </c>
      <c r="BH150" s="1332" t="str">
        <f>IF(LEN(SUBSTITUTE(BG150, BH17, "")) &lt; LEN(BG150), SUBSTITUTE(BG150, BH17, ""), BG150)</f>
        <v/>
      </c>
      <c r="BI150" s="1332" t="s">
        <v>1</v>
      </c>
      <c r="BJ150" s="1333"/>
      <c r="BK150" s="1334"/>
      <c r="BL150" s="52"/>
      <c r="BM150" s="51"/>
      <c r="BN150" s="1335" t="str">
        <f t="shared" si="40"/>
        <v/>
      </c>
      <c r="BO150" s="50" t="str">
        <f t="shared" si="41"/>
        <v/>
      </c>
      <c r="BP150" s="49" t="str">
        <f t="shared" si="42"/>
        <v/>
      </c>
      <c r="BQ150" s="47">
        <f>IF(ISBLANK(#REF!),"",LEN(BD150)-LEN(SUBSTITUTE(BD150," ",""))+1)</f>
        <v>1</v>
      </c>
      <c r="BR150" s="48">
        <f t="shared" si="43"/>
        <v>0</v>
      </c>
      <c r="BS150" s="47">
        <f t="shared" si="44"/>
        <v>0</v>
      </c>
      <c r="BT150" s="47">
        <f t="shared" si="45"/>
        <v>0</v>
      </c>
      <c r="BU150" s="185"/>
      <c r="BV150" s="2"/>
      <c r="BW150" s="2"/>
      <c r="BX150" s="2"/>
      <c r="BY150" s="2"/>
      <c r="BZ150" s="2"/>
      <c r="CA150" s="2"/>
      <c r="CB150" s="1865"/>
      <c r="CC150" s="642" t="s">
        <v>240</v>
      </c>
      <c r="CD150" s="642"/>
      <c r="CE150" s="154"/>
      <c r="CF150" s="91"/>
      <c r="CG150" s="59"/>
      <c r="CH150" s="93"/>
      <c r="CI150"/>
      <c r="CJ150" s="438"/>
      <c r="CK150" s="602" t="s">
        <v>554</v>
      </c>
      <c r="CL150" s="602" t="s">
        <v>555</v>
      </c>
      <c r="CM150" s="91"/>
      <c r="CN150" s="91"/>
      <c r="CO150" s="91"/>
      <c r="CP150" s="185"/>
      <c r="CQ150" s="8" t="s">
        <v>1</v>
      </c>
      <c r="CR150" s="6">
        <v>1</v>
      </c>
    </row>
    <row r="151" spans="1:96" s="1" customFormat="1" ht="15" customHeight="1">
      <c r="A151"/>
      <c r="M151"/>
      <c r="N151"/>
      <c r="O151"/>
      <c r="AE151"/>
      <c r="AQ151"/>
      <c r="AR151"/>
      <c r="AS151"/>
      <c r="AT151"/>
      <c r="AU151"/>
      <c r="AV151"/>
      <c r="AW151" s="1327" t="str">
        <f>IF(AND(AZ151&lt;&gt;"", LEN(TRIM(AZ151))&gt;0), MAX(AW20:AW150)+1, "")</f>
        <v/>
      </c>
      <c r="AX151" s="1327" t="str" cm="1">
        <f t="array" ref="AX151">IFERROR(INDEX(AZ21:AZ290, MATCH(ROW()-MIN(ROW(AZ21:AZ290))+1, AW21:AW290, 0)), "")</f>
        <v/>
      </c>
      <c r="AY151" s="1343" t="str">
        <f>SUBSTITUTE(SUBSTITUTE(AY150,";"," "),","," ")</f>
        <v/>
      </c>
      <c r="AZ151" s="1339" t="str">
        <f>IFERROR(LEFT(RIGHT(AY152,LEN(AY152)-LEN(AZ147)-LEN(AZ148)-LEN(AZ149)-LEN(AZ150)),FIND("¤",SUBSTITUTE(LEFT(RIGHT(AY152,LEN(AY152)-LEN(AZ147)-LEN(AZ148)-LEN(AZ149)-LEN(AZ150)),AZ19+1)," ","¤",LEN(LEFT(RIGHT(AY152,LEN(AY152)-LEN(AZ147)-LEN(AZ148)-LEN(AZ149)-LEN(AZ150)),AZ19+1))-LEN(SUBSTITUTE(LEFT(RIGHT(AY152,LEN(AY152)-LEN(AZ147)-LEN(AZ148)-LEN(AZ149)-LEN(AZ150)),AZ19+1)," ",""))))),"")</f>
        <v/>
      </c>
      <c r="BA151" s="1279" t="s">
        <v>1</v>
      </c>
      <c r="BB151" s="1354"/>
      <c r="BC151"/>
      <c r="BD151" s="1" t="str">
        <f t="shared" si="50"/>
        <v/>
      </c>
      <c r="BE151" s="1332" t="str">
        <f>IF(LEN(SUBSTITUTE(AX151, BE17, "")) &lt; LEN(AX151), SUBSTITUTE(AX151, BE17, ""), AX151)</f>
        <v/>
      </c>
      <c r="BF151" s="1332" t="str">
        <f>IF(LEN(SUBSTITUTE(BE151, BF17, "")) &lt; LEN(BE151), SUBSTITUTE(BE151, BF17, ""), BE151)</f>
        <v/>
      </c>
      <c r="BG151" s="1332" t="str">
        <f>IF(LEN(SUBSTITUTE(BF151, BG17, "")) &lt; LEN(BF151), SUBSTITUTE(BF151, BG17, ""), BF151)</f>
        <v/>
      </c>
      <c r="BH151" s="1332" t="str">
        <f>IF(LEN(SUBSTITUTE(BG151, BH17, "")) &lt; LEN(BG151), SUBSTITUTE(BG151, BH17, ""), BG151)</f>
        <v/>
      </c>
      <c r="BI151" s="1332" t="s">
        <v>1</v>
      </c>
      <c r="BJ151" s="1333"/>
      <c r="BK151" s="1334"/>
      <c r="BL151" s="52"/>
      <c r="BM151" s="51"/>
      <c r="BN151" s="1335" t="str">
        <f t="shared" si="40"/>
        <v/>
      </c>
      <c r="BO151" s="50" t="str">
        <f t="shared" si="41"/>
        <v/>
      </c>
      <c r="BP151" s="49" t="str">
        <f t="shared" si="42"/>
        <v/>
      </c>
      <c r="BQ151" s="47">
        <f>IF(ISBLANK(#REF!),"",LEN(BD151)-LEN(SUBSTITUTE(BD151," ",""))+1)</f>
        <v>1</v>
      </c>
      <c r="BR151" s="48">
        <f t="shared" si="43"/>
        <v>0</v>
      </c>
      <c r="BS151" s="47">
        <f t="shared" si="44"/>
        <v>0</v>
      </c>
      <c r="BT151" s="47">
        <f t="shared" si="45"/>
        <v>0</v>
      </c>
      <c r="BU151" s="185"/>
      <c r="BV151" s="2"/>
      <c r="BW151" s="2"/>
      <c r="BX151" s="2"/>
      <c r="BY151" s="2"/>
      <c r="BZ151" s="2"/>
      <c r="CA151" s="2"/>
      <c r="CB151" s="1865"/>
      <c r="CC151" s="643" t="s">
        <v>193</v>
      </c>
      <c r="CD151" s="642"/>
      <c r="CE151" s="154"/>
      <c r="CF151" s="91"/>
      <c r="CG151" s="59"/>
      <c r="CH151" s="93"/>
      <c r="CI151"/>
      <c r="CJ151" s="438"/>
      <c r="CK151" s="602" t="s">
        <v>556</v>
      </c>
      <c r="CL151" s="592">
        <v>1</v>
      </c>
      <c r="CM151" s="91"/>
      <c r="CN151" s="91" t="s">
        <v>557</v>
      </c>
      <c r="CO151" s="91"/>
      <c r="CP151" s="185"/>
      <c r="CQ151" s="8" t="s">
        <v>1</v>
      </c>
      <c r="CR151" s="6">
        <v>1</v>
      </c>
    </row>
    <row r="152" spans="1:96" s="1" customFormat="1" ht="15" customHeight="1">
      <c r="A152"/>
      <c r="M152"/>
      <c r="N152"/>
      <c r="O152"/>
      <c r="AE152"/>
      <c r="AQ152"/>
      <c r="AR152"/>
      <c r="AS152"/>
      <c r="AT152"/>
      <c r="AU152"/>
      <c r="AV152"/>
      <c r="AW152" s="1327" t="str">
        <f>IF(AND(AZ152&lt;&gt;"", LEN(TRIM(AZ152))&gt;0), MAX(AW20:AW151)+1, "")</f>
        <v/>
      </c>
      <c r="AX152" s="1327" t="str" cm="1">
        <f t="array" ref="AX152">IFERROR(INDEX(AZ21:AZ290, MATCH(ROW()-MIN(ROW(AZ21:AZ290))+1, AW21:AW290, 0)), "")</f>
        <v/>
      </c>
      <c r="AY152" s="1344" t="str">
        <f>IFERROR(SUBSTITUTE(SUBSTITUTE(SUBSTITUTE(AY151,"  "," "),"  "," "),"  "," "),AY151)</f>
        <v/>
      </c>
      <c r="AZ152" s="1339" t="str">
        <f>IF(LEN(AY152) &gt; LEN(AZ147) + LEN(AZ148) + LEN(AZ149)+ LEN(AZ150) + LEN(AZ151), RIGHT(AY152, LEN(AY152) - LEN(AZ147) - LEN(AZ148) - LEN(AZ149) - LEN(AZ150) - LEN(AZ151)), "")</f>
        <v/>
      </c>
      <c r="BA152" s="1279" t="s">
        <v>1</v>
      </c>
      <c r="BB152" s="1354"/>
      <c r="BC152"/>
      <c r="BD152" s="1" t="str">
        <f t="shared" si="50"/>
        <v/>
      </c>
      <c r="BE152" s="1332" t="str">
        <f>IF(LEN(SUBSTITUTE(AX152, BE17, "")) &lt; LEN(AX152), SUBSTITUTE(AX152, BE17, ""), AX152)</f>
        <v/>
      </c>
      <c r="BF152" s="1332" t="str">
        <f>IF(LEN(SUBSTITUTE(BE152, BF17, "")) &lt; LEN(BE152), SUBSTITUTE(BE152, BF17, ""), BE152)</f>
        <v/>
      </c>
      <c r="BG152" s="1332" t="str">
        <f>IF(LEN(SUBSTITUTE(BF152, BG17, "")) &lt; LEN(BF152), SUBSTITUTE(BF152, BG17, ""), BF152)</f>
        <v/>
      </c>
      <c r="BH152" s="1332" t="str">
        <f>IF(LEN(SUBSTITUTE(BG152, BH17, "")) &lt; LEN(BG152), SUBSTITUTE(BG152, BH17, ""), BG152)</f>
        <v/>
      </c>
      <c r="BI152" s="1332" t="s">
        <v>1</v>
      </c>
      <c r="BJ152" s="1333"/>
      <c r="BK152" s="1334"/>
      <c r="BL152" s="52"/>
      <c r="BM152" s="51"/>
      <c r="BN152" s="1335" t="str">
        <f t="shared" si="40"/>
        <v/>
      </c>
      <c r="BO152" s="50" t="str">
        <f t="shared" si="41"/>
        <v/>
      </c>
      <c r="BP152" s="49" t="str">
        <f t="shared" si="42"/>
        <v/>
      </c>
      <c r="BQ152" s="47">
        <f>IF(ISBLANK(#REF!),"",LEN(BD152)-LEN(SUBSTITUTE(BD152," ",""))+1)</f>
        <v>1</v>
      </c>
      <c r="BR152" s="48">
        <f t="shared" si="43"/>
        <v>0</v>
      </c>
      <c r="BS152" s="47">
        <f t="shared" si="44"/>
        <v>0</v>
      </c>
      <c r="BT152" s="47">
        <f t="shared" si="45"/>
        <v>0</v>
      </c>
      <c r="BU152" s="185"/>
      <c r="BV152" s="2"/>
      <c r="BW152" s="2"/>
      <c r="BX152" s="2"/>
      <c r="BY152" s="2"/>
      <c r="BZ152" s="2"/>
      <c r="CA152" s="2"/>
      <c r="CB152" s="1865"/>
      <c r="CC152" s="644">
        <v>1</v>
      </c>
      <c r="CD152" s="645" t="s">
        <v>582</v>
      </c>
      <c r="CE152" s="154"/>
      <c r="CF152" s="91"/>
      <c r="CG152" s="59"/>
      <c r="CH152" s="93"/>
      <c r="CI152"/>
      <c r="CJ152" s="438"/>
      <c r="CK152" s="602" t="s">
        <v>559</v>
      </c>
      <c r="CL152" s="602" t="s">
        <v>560</v>
      </c>
      <c r="CM152" s="614" t="s">
        <v>561</v>
      </c>
      <c r="CN152" s="615" t="s">
        <v>562</v>
      </c>
      <c r="CO152" s="91"/>
      <c r="CP152" s="185" t="s">
        <v>1</v>
      </c>
      <c r="CQ152" s="8" t="s">
        <v>1</v>
      </c>
      <c r="CR152" s="6">
        <v>1</v>
      </c>
    </row>
    <row r="153" spans="1:96" s="1" customFormat="1" ht="15.75">
      <c r="A153"/>
      <c r="M153"/>
      <c r="N153"/>
      <c r="O153"/>
      <c r="AE153"/>
      <c r="AQ153"/>
      <c r="AR153"/>
      <c r="AS153"/>
      <c r="AT153"/>
      <c r="AU153"/>
      <c r="AV153"/>
      <c r="AW153" s="1327" t="str">
        <f>IF(AND(AZ153&lt;&gt;"", LEN(TRIM(AZ153))&gt;0), MAX(AW20:AW152)+1, "")</f>
        <v/>
      </c>
      <c r="AX153" s="1327" t="str" cm="1">
        <f t="array" ref="AX153">IFERROR(INDEX(AZ21:AZ290, MATCH(ROW()-MIN(ROW(AZ21:AZ290))+1, AW21:AW290, 0)), "")</f>
        <v/>
      </c>
      <c r="AY153" s="1328" t="str">
        <f>(SUBSTITUTE(SUBSTITUTE(BB43,CHAR(13)&amp;CHAR(10)," "),CHAR(10)," "))</f>
        <v/>
      </c>
      <c r="AZ153" s="1329" t="str">
        <f>IF(LEN(AY158)&lt;AZ19,AY153,LEFT(AY158,FIND("¤",SUBSTITUTE(LEFT(AY158,AZ19+1)," ","¤",LEN(LEFT(AY158,AZ19+1))-LEN(SUBSTITUTE(LEFT(AY158,AZ19+1)," ",""))))))</f>
        <v/>
      </c>
      <c r="BA153" s="1279" t="s">
        <v>1</v>
      </c>
      <c r="BB153" s="1354"/>
      <c r="BC153"/>
      <c r="BD153" s="1" t="str">
        <f t="shared" si="50"/>
        <v/>
      </c>
      <c r="BE153" s="1332" t="str">
        <f>IF(LEN(SUBSTITUTE(AX153, BE17, "")) &lt; LEN(AX153), SUBSTITUTE(AX153, BE17, ""), AX153)</f>
        <v/>
      </c>
      <c r="BF153" s="1332" t="str">
        <f>IF(LEN(SUBSTITUTE(BE153, BF17, "")) &lt; LEN(BE153), SUBSTITUTE(BE153, BF17, ""), BE153)</f>
        <v/>
      </c>
      <c r="BG153" s="1332" t="str">
        <f>IF(LEN(SUBSTITUTE(BF153, BG17, "")) &lt; LEN(BF153), SUBSTITUTE(BF153, BG17, ""), BF153)</f>
        <v/>
      </c>
      <c r="BH153" s="1332" t="str">
        <f>IF(LEN(SUBSTITUTE(BG153, BH17, "")) &lt; LEN(BG153), SUBSTITUTE(BG153, BH17, ""), BG153)</f>
        <v/>
      </c>
      <c r="BI153" s="1332" t="s">
        <v>1</v>
      </c>
      <c r="BJ153" s="1333"/>
      <c r="BK153" s="1334"/>
      <c r="BL153" s="52"/>
      <c r="BM153" s="51"/>
      <c r="BN153" s="1335" t="str">
        <f t="shared" si="40"/>
        <v/>
      </c>
      <c r="BO153" s="50" t="str">
        <f t="shared" si="41"/>
        <v/>
      </c>
      <c r="BP153" s="49" t="str">
        <f t="shared" si="42"/>
        <v/>
      </c>
      <c r="BQ153" s="47">
        <f>IF(ISBLANK(#REF!),"",LEN(BD153)-LEN(SUBSTITUTE(BD153," ",""))+1)</f>
        <v>1</v>
      </c>
      <c r="BR153" s="48">
        <f t="shared" si="43"/>
        <v>0</v>
      </c>
      <c r="BS153" s="47">
        <f t="shared" si="44"/>
        <v>0</v>
      </c>
      <c r="BT153" s="47">
        <f t="shared" si="45"/>
        <v>0</v>
      </c>
      <c r="BU153" s="185"/>
      <c r="BV153" s="2"/>
      <c r="BW153" s="2"/>
      <c r="BX153" s="2"/>
      <c r="BY153" s="2"/>
      <c r="BZ153" s="2"/>
      <c r="CA153" s="2"/>
      <c r="CB153" s="1865"/>
      <c r="CC153" s="644">
        <v>3</v>
      </c>
      <c r="CD153" s="645" t="s">
        <v>583</v>
      </c>
      <c r="CE153" s="154"/>
      <c r="CF153" s="91"/>
      <c r="CG153" s="59"/>
      <c r="CH153" s="93"/>
      <c r="CI153"/>
      <c r="CJ153" s="458"/>
      <c r="CK153" s="91"/>
      <c r="CL153" s="91"/>
      <c r="CM153" s="91"/>
      <c r="CN153" s="91"/>
      <c r="CO153" s="91"/>
      <c r="CP153" s="185"/>
      <c r="CQ153" s="8" t="s">
        <v>1</v>
      </c>
      <c r="CR153" s="6">
        <v>1</v>
      </c>
    </row>
    <row r="154" spans="1:96" s="1" customFormat="1" ht="15" customHeight="1">
      <c r="A154"/>
      <c r="M154"/>
      <c r="N154"/>
      <c r="O154"/>
      <c r="AE154"/>
      <c r="AQ154"/>
      <c r="AR154"/>
      <c r="AS154"/>
      <c r="AT154"/>
      <c r="AU154"/>
      <c r="AV154"/>
      <c r="AW154" s="1327" t="str">
        <f>IF(AND(AZ154&lt;&gt;"", LEN(TRIM(AZ154))&gt;0), MAX(AW20:AW153)+1, "")</f>
        <v/>
      </c>
      <c r="AX154" s="1327" t="str" cm="1">
        <f t="array" ref="AX154">IFERROR(INDEX(AZ21:AZ290, MATCH(ROW()-MIN(ROW(AZ21:AZ290))+1, AW21:AW290, 0)), "")</f>
        <v/>
      </c>
      <c r="AY154" s="1336" t="str">
        <f>IFERROR(TRIM(SUBSTITUTE(SUBSTITUTE(SUBSTITUTE(SUBSTITUTE(SUBSTITUTE(AY153," .",".")," ;",";")," :",":"),",",","),",","")),AY153)</f>
        <v/>
      </c>
      <c r="AZ154" s="1329" t="str">
        <f>IFERROR(IF(LEN(AY158) &gt; LEN(AZ153), LEFT(RIGHT(AY158, LEN(AY158) - LEN(AZ153)), FIND("¤", SUBSTITUTE(LEFT(RIGHT(AY158, LEN(AY158) - LEN(AZ153)), AZ19+1), " ", "¤", LEN(LEFT(RIGHT(AY158, LEN(AY158) - LEN(AZ153)), AZ19+1)) - LEN(SUBSTITUTE(LEFT(RIGHT(AY158, LEN(AY158) - LEN(AZ153)), AZ19+1), " ", ""))))), ""), "")</f>
        <v/>
      </c>
      <c r="BA154" s="1279" t="s">
        <v>1</v>
      </c>
      <c r="BB154" s="1354"/>
      <c r="BC154"/>
      <c r="BD154" s="1" t="str">
        <f t="shared" si="50"/>
        <v/>
      </c>
      <c r="BE154" s="1332" t="str">
        <f>IF(LEN(SUBSTITUTE(AX154, BE17, "")) &lt; LEN(AX154), SUBSTITUTE(AX154, BE17, ""), AX154)</f>
        <v/>
      </c>
      <c r="BF154" s="1332" t="str">
        <f>IF(LEN(SUBSTITUTE(BE154, BF17, "")) &lt; LEN(BE154), SUBSTITUTE(BE154, BF17, ""), BE154)</f>
        <v/>
      </c>
      <c r="BG154" s="1332" t="str">
        <f>IF(LEN(SUBSTITUTE(BF154, BG17, "")) &lt; LEN(BF154), SUBSTITUTE(BF154, BG17, ""), BF154)</f>
        <v/>
      </c>
      <c r="BH154" s="1332" t="str">
        <f>IF(LEN(SUBSTITUTE(BG154, BH17, "")) &lt; LEN(BG154), SUBSTITUTE(BG154, BH17, ""), BG154)</f>
        <v/>
      </c>
      <c r="BI154" s="1332" t="s">
        <v>1</v>
      </c>
      <c r="BJ154" s="1333"/>
      <c r="BK154" s="1334"/>
      <c r="BL154" s="52"/>
      <c r="BM154" s="51"/>
      <c r="BN154" s="1335" t="str">
        <f t="shared" si="40"/>
        <v/>
      </c>
      <c r="BO154" s="50" t="str">
        <f t="shared" si="41"/>
        <v/>
      </c>
      <c r="BP154" s="49" t="str">
        <f t="shared" si="42"/>
        <v/>
      </c>
      <c r="BQ154" s="47">
        <f>IF(ISBLANK(#REF!),"",LEN(BD154)-LEN(SUBSTITUTE(BD154," ",""))+1)</f>
        <v>1</v>
      </c>
      <c r="BR154" s="48">
        <f t="shared" si="43"/>
        <v>0</v>
      </c>
      <c r="BS154" s="47">
        <f t="shared" si="44"/>
        <v>0</v>
      </c>
      <c r="BT154" s="47">
        <f t="shared" si="45"/>
        <v>0</v>
      </c>
      <c r="BU154" s="185"/>
      <c r="BV154" s="2"/>
      <c r="BW154" s="2"/>
      <c r="BX154" s="2"/>
      <c r="BY154" s="2"/>
      <c r="BZ154" s="2"/>
      <c r="CA154" s="2"/>
      <c r="CB154" s="1865"/>
      <c r="CC154" s="644">
        <v>1</v>
      </c>
      <c r="CD154" s="645" t="s">
        <v>584</v>
      </c>
      <c r="CE154" s="154"/>
      <c r="CF154" s="91"/>
      <c r="CG154" s="59"/>
      <c r="CH154" s="93"/>
      <c r="CI154"/>
      <c r="CJ154" s="458"/>
      <c r="CK154" s="91"/>
      <c r="CL154" s="91"/>
      <c r="CM154" s="91"/>
      <c r="CN154" s="91"/>
      <c r="CO154" s="91"/>
      <c r="CP154" s="185"/>
      <c r="CQ154" s="8" t="s">
        <v>1</v>
      </c>
      <c r="CR154" s="6">
        <v>1</v>
      </c>
    </row>
    <row r="155" spans="1:96" s="1" customFormat="1" ht="15" customHeight="1">
      <c r="A155"/>
      <c r="M155"/>
      <c r="N155"/>
      <c r="O155"/>
      <c r="AE155"/>
      <c r="AQ155"/>
      <c r="AR155"/>
      <c r="AS155"/>
      <c r="AT155"/>
      <c r="AU155"/>
      <c r="AV155"/>
      <c r="AW155" s="1327" t="str">
        <f>IF(AND(AZ155&lt;&gt;"", LEN(TRIM(AZ155))&gt;0), MAX(AW20:AW154)+1, "")</f>
        <v/>
      </c>
      <c r="AX155" s="1327" t="str" cm="1">
        <f t="array" ref="AX155">IFERROR(INDEX(AZ21:AZ290, MATCH(ROW()-MIN(ROW(AZ21:AZ290))+1, AW21:AW290, 0)), "")</f>
        <v/>
      </c>
      <c r="AY155" s="1336" t="str">
        <f>IFERROR(SUBSTITUTE(SUBSTITUTE(SUBSTITUTE(SUBSTITUTE(SUBSTITUTE(SUBSTITUTE(AY154,",",";"),".",";"),";",";"),"-",";"),":",";"),"?",";"),AY154)</f>
        <v/>
      </c>
      <c r="AZ155" s="1329" t="str">
        <f>IFERROR(IF(LEN(AY158)&gt;LEN(AZ153)+LEN(AZ154),LEFT(RIGHT(AY158,LEN(AY158)-LEN(AZ153)-LEN(AZ154)),FIND("¤",SUBSTITUTE(LEFT(RIGHT(AY158,LEN(AY158)-LEN(AZ153)-LEN(AZ154)),AZ19+1)," ","¤",LEN(LEFT(RIGHT(AY158,LEN(AY158)-LEN(AZ153)-LEN(AZ154)),AZ19+1))-LEN(SUBSTITUTE(LEFT(RIGHT(AY158,LEN(AY158)-LEN(AZ153)-LEN(AZ154)),AZ19+1)," ",""))))),""),"")</f>
        <v/>
      </c>
      <c r="BA155" s="1279" t="s">
        <v>1</v>
      </c>
      <c r="BB155" s="1354"/>
      <c r="BC155"/>
      <c r="BD155" s="1" t="str">
        <f t="shared" si="50"/>
        <v/>
      </c>
      <c r="BE155" s="1332" t="str">
        <f>IF(LEN(SUBSTITUTE(AX155, BE17, "")) &lt; LEN(AX155), SUBSTITUTE(AX155, BE17, ""), AX155)</f>
        <v/>
      </c>
      <c r="BF155" s="1332" t="str">
        <f>IF(LEN(SUBSTITUTE(BE155, BF17, "")) &lt; LEN(BE155), SUBSTITUTE(BE155, BF17, ""), BE155)</f>
        <v/>
      </c>
      <c r="BG155" s="1332" t="str">
        <f>IF(LEN(SUBSTITUTE(BF155, BG17, "")) &lt; LEN(BF155), SUBSTITUTE(BF155, BG17, ""), BF155)</f>
        <v/>
      </c>
      <c r="BH155" s="1332" t="str">
        <f>IF(LEN(SUBSTITUTE(BG155, BH17, "")) &lt; LEN(BG155), SUBSTITUTE(BG155, BH17, ""), BG155)</f>
        <v/>
      </c>
      <c r="BI155" s="1332" t="s">
        <v>1</v>
      </c>
      <c r="BJ155" s="1333"/>
      <c r="BK155" s="1334"/>
      <c r="BL155" s="52"/>
      <c r="BM155" s="51"/>
      <c r="BN155" s="1335" t="str">
        <f t="shared" si="40"/>
        <v/>
      </c>
      <c r="BO155" s="50" t="str">
        <f t="shared" si="41"/>
        <v/>
      </c>
      <c r="BP155" s="49" t="str">
        <f t="shared" si="42"/>
        <v/>
      </c>
      <c r="BQ155" s="47">
        <f>IF(ISBLANK(#REF!),"",LEN(BD155)-LEN(SUBSTITUTE(BD155," ",""))+1)</f>
        <v>1</v>
      </c>
      <c r="BR155" s="48">
        <f t="shared" si="43"/>
        <v>0</v>
      </c>
      <c r="BS155" s="47">
        <f t="shared" si="44"/>
        <v>0</v>
      </c>
      <c r="BT155" s="47">
        <f t="shared" si="45"/>
        <v>0</v>
      </c>
      <c r="BU155" s="185"/>
      <c r="BV155" s="2"/>
      <c r="BW155" s="2"/>
      <c r="BX155" s="2"/>
      <c r="BY155" s="2"/>
      <c r="BZ155" s="2"/>
      <c r="CA155" s="2"/>
      <c r="CB155" s="1865"/>
      <c r="CC155" s="644">
        <v>10</v>
      </c>
      <c r="CD155" s="645" t="s">
        <v>198</v>
      </c>
      <c r="CE155" s="154"/>
      <c r="CF155" s="91"/>
      <c r="CG155" s="59"/>
      <c r="CH155" s="93"/>
      <c r="CI155"/>
      <c r="CJ155" s="458"/>
      <c r="CK155" s="617" t="s">
        <v>564</v>
      </c>
      <c r="CL155" s="91"/>
      <c r="CM155" s="91"/>
      <c r="CN155" s="91"/>
      <c r="CO155" s="91"/>
      <c r="CP155" s="185"/>
      <c r="CQ155" s="8" t="s">
        <v>1</v>
      </c>
      <c r="CR155" s="6">
        <v>1</v>
      </c>
    </row>
    <row r="156" spans="1:96" s="1" customFormat="1" ht="15.75" customHeight="1">
      <c r="A156"/>
      <c r="M156"/>
      <c r="N156"/>
      <c r="O156"/>
      <c r="AE156"/>
      <c r="AQ156"/>
      <c r="AR156"/>
      <c r="AS156"/>
      <c r="AT156"/>
      <c r="AU156"/>
      <c r="AV156"/>
      <c r="AW156" s="1327" t="str">
        <f>IF(AND(AZ156&lt;&gt;"", LEN(TRIM(AZ156))&gt;0), MAX(AW20:AW155)+1, "")</f>
        <v/>
      </c>
      <c r="AX156" s="1327" t="str" cm="1">
        <f t="array" ref="AX156">IFERROR(INDEX(AZ21:AZ290, MATCH(ROW()-MIN(ROW(AZ21:AZ290))+1, AW21:AW290, 0)), "")</f>
        <v/>
      </c>
      <c r="AY156" s="1336" t="str">
        <f>IFERROR(SUBSTITUTE(AY155,"."," "),AY155)</f>
        <v/>
      </c>
      <c r="AZ156" s="1329" t="str">
        <f>IFERROR(LEFT(RIGHT(AY158,LEN(AY158)-LEN(AZ153)-LEN(AZ154)-LEN(AZ155)),FIND("¤",SUBSTITUTE(LEFT(RIGHT(AY158,LEN(AY158)-LEN(AZ153)-LEN(AZ154)-LEN(AZ155)),AZ19+1)," ","¤",LEN(LEFT(RIGHT(AY158,LEN(AY158)-LEN(AZ153)-LEN(AZ154)-LEN(AZ155)),AZ19+1))-LEN(SUBSTITUTE(LEFT(RIGHT(AY158,LEN(AY158)-LEN(AZ153)-LEN(AZ154)-LEN(AZ155)),AZ19+1)," ",""))))),"")</f>
        <v/>
      </c>
      <c r="BA156" s="1279" t="s">
        <v>1</v>
      </c>
      <c r="BB156" s="1354"/>
      <c r="BC156"/>
      <c r="BD156" s="1" t="str">
        <f t="shared" si="50"/>
        <v/>
      </c>
      <c r="BE156" s="1332" t="str">
        <f>IF(LEN(SUBSTITUTE(AX156, BE17, "")) &lt; LEN(AX156), SUBSTITUTE(AX156, BE17, ""), AX156)</f>
        <v/>
      </c>
      <c r="BF156" s="1332" t="str">
        <f>IF(LEN(SUBSTITUTE(BE156, BF17, "")) &lt; LEN(BE156), SUBSTITUTE(BE156, BF17, ""), BE156)</f>
        <v/>
      </c>
      <c r="BG156" s="1332" t="str">
        <f>IF(LEN(SUBSTITUTE(BF156, BG17, "")) &lt; LEN(BF156), SUBSTITUTE(BF156, BG17, ""), BF156)</f>
        <v/>
      </c>
      <c r="BH156" s="1332" t="str">
        <f>IF(LEN(SUBSTITUTE(BG156, BH17, "")) &lt; LEN(BG156), SUBSTITUTE(BG156, BH17, ""), BG156)</f>
        <v/>
      </c>
      <c r="BI156" s="1332" t="s">
        <v>1</v>
      </c>
      <c r="BJ156" s="1333"/>
      <c r="BK156" s="1334"/>
      <c r="BL156" s="52"/>
      <c r="BM156" s="51"/>
      <c r="BN156" s="1335" t="str">
        <f t="shared" si="40"/>
        <v/>
      </c>
      <c r="BO156" s="50" t="str">
        <f t="shared" si="41"/>
        <v/>
      </c>
      <c r="BP156" s="49" t="str">
        <f t="shared" si="42"/>
        <v/>
      </c>
      <c r="BQ156" s="47">
        <f>IF(ISBLANK(#REF!),"",LEN(BD156)-LEN(SUBSTITUTE(BD156," ",""))+1)</f>
        <v>1</v>
      </c>
      <c r="BR156" s="48">
        <f t="shared" si="43"/>
        <v>0</v>
      </c>
      <c r="BS156" s="47">
        <f t="shared" si="44"/>
        <v>0</v>
      </c>
      <c r="BT156" s="47">
        <f t="shared" si="45"/>
        <v>0</v>
      </c>
      <c r="BU156" s="185"/>
      <c r="BV156" s="2"/>
      <c r="BW156" s="2"/>
      <c r="BX156" s="2"/>
      <c r="BY156" s="2"/>
      <c r="BZ156" s="2"/>
      <c r="CA156" s="2"/>
      <c r="CB156" s="1865"/>
      <c r="CC156" s="651">
        <v>3</v>
      </c>
      <c r="CD156" s="645" t="s">
        <v>241</v>
      </c>
      <c r="CE156" s="154"/>
      <c r="CF156" s="91"/>
      <c r="CG156" s="59"/>
      <c r="CH156" s="93"/>
      <c r="CI156"/>
      <c r="CJ156" s="458"/>
      <c r="CK156" s="619" t="s">
        <v>565</v>
      </c>
      <c r="CL156" s="91"/>
      <c r="CM156" s="91"/>
      <c r="CN156" s="91"/>
      <c r="CO156" s="91"/>
      <c r="CP156" s="185"/>
      <c r="CQ156" s="8" t="s">
        <v>1</v>
      </c>
      <c r="CR156" s="6">
        <v>1</v>
      </c>
    </row>
    <row r="157" spans="1:96" s="1" customFormat="1" ht="15" customHeight="1">
      <c r="A157"/>
      <c r="M157"/>
      <c r="N157"/>
      <c r="O157"/>
      <c r="AA157"/>
      <c r="AB157"/>
      <c r="AC157"/>
      <c r="AD157"/>
      <c r="AE157"/>
      <c r="AQ157"/>
      <c r="AR157"/>
      <c r="AS157"/>
      <c r="AT157"/>
      <c r="AU157"/>
      <c r="AV157"/>
      <c r="AW157" s="1327" t="str">
        <f>IF(AND(AZ157&lt;&gt;"", LEN(TRIM(AZ157))&gt;0), MAX(AW20:AW156)+1, "")</f>
        <v/>
      </c>
      <c r="AX157" s="1327" t="str" cm="1">
        <f t="array" ref="AX157">IFERROR(INDEX(AZ21:AZ290, MATCH(ROW()-MIN(ROW(AZ21:AZ290))+1, AW21:AW290, 0)), "")</f>
        <v/>
      </c>
      <c r="AY157" s="1337" t="str">
        <f>SUBSTITUTE(SUBSTITUTE(AY156,";"," "),","," ")</f>
        <v/>
      </c>
      <c r="AZ157" s="1329" t="str">
        <f>IFERROR(LEFT(RIGHT(AY158,LEN(AY158)-LEN(AZ153)-LEN(AZ154)-LEN(AZ155)-LEN(AZ156)),FIND("¤",SUBSTITUTE(LEFT(RIGHT(AY158,LEN(AY158)-LEN(AZ153)-LEN(AZ154)-LEN(AZ155)-LEN(AZ156)),AZ19+1)," ","¤",LEN(LEFT(RIGHT(AY158,LEN(AY158)-LEN(AZ153)-LEN(AZ154)-LEN(AZ155)-LEN(AZ156)),AZ19+1))-LEN(SUBSTITUTE(LEFT(RIGHT(AY158,LEN(AY158)-LEN(AZ153)-LEN(AZ154)-LEN(AZ155)-LEN(AZ156)),AZ19+1)," ",""))))),"")</f>
        <v/>
      </c>
      <c r="BA157" s="1279" t="s">
        <v>1</v>
      </c>
      <c r="BB157" s="1354"/>
      <c r="BC157"/>
      <c r="BD157" s="1" t="str">
        <f t="shared" si="50"/>
        <v/>
      </c>
      <c r="BE157" s="1332" t="str">
        <f>IF(LEN(SUBSTITUTE(AX157, BE17, "")) &lt; LEN(AX157), SUBSTITUTE(AX157, BE17, ""), AX157)</f>
        <v/>
      </c>
      <c r="BF157" s="1332" t="str">
        <f>IF(LEN(SUBSTITUTE(BE157, BF17, "")) &lt; LEN(BE157), SUBSTITUTE(BE157, BF17, ""), BE157)</f>
        <v/>
      </c>
      <c r="BG157" s="1332" t="str">
        <f>IF(LEN(SUBSTITUTE(BF157, BG17, "")) &lt; LEN(BF157), SUBSTITUTE(BF157, BG17, ""), BF157)</f>
        <v/>
      </c>
      <c r="BH157" s="1332" t="str">
        <f>IF(LEN(SUBSTITUTE(BG157, BH17, "")) &lt; LEN(BG157), SUBSTITUTE(BG157, BH17, ""), BG157)</f>
        <v/>
      </c>
      <c r="BI157" s="1332" t="s">
        <v>1</v>
      </c>
      <c r="BJ157" s="1333"/>
      <c r="BK157" s="1334"/>
      <c r="BL157" s="52"/>
      <c r="BM157" s="51"/>
      <c r="BN157" s="1335" t="str">
        <f t="shared" si="40"/>
        <v/>
      </c>
      <c r="BO157" s="50" t="str">
        <f t="shared" si="41"/>
        <v/>
      </c>
      <c r="BP157" s="49" t="str">
        <f t="shared" si="42"/>
        <v/>
      </c>
      <c r="BQ157" s="47">
        <f>IF(ISBLANK(#REF!),"",LEN(BD157)-LEN(SUBSTITUTE(BD157," ",""))+1)</f>
        <v>1</v>
      </c>
      <c r="BR157" s="48">
        <f t="shared" si="43"/>
        <v>0</v>
      </c>
      <c r="BS157" s="47">
        <f t="shared" si="44"/>
        <v>0</v>
      </c>
      <c r="BT157" s="47">
        <f t="shared" si="45"/>
        <v>0</v>
      </c>
      <c r="BU157" s="185"/>
      <c r="BV157" s="2"/>
      <c r="BW157" s="2"/>
      <c r="BX157" s="2"/>
      <c r="BY157" s="2"/>
      <c r="BZ157" s="2"/>
      <c r="CA157" s="2"/>
      <c r="CB157" s="484"/>
      <c r="CC157"/>
      <c r="CD157"/>
      <c r="CE157" s="154"/>
      <c r="CF157" s="91"/>
      <c r="CG157" s="59"/>
      <c r="CH157" s="93"/>
      <c r="CI157"/>
      <c r="CJ157" s="458"/>
      <c r="CK157" s="619" t="s">
        <v>566</v>
      </c>
      <c r="CL157" s="91"/>
      <c r="CM157" s="91"/>
      <c r="CN157" s="91"/>
      <c r="CO157" s="91"/>
      <c r="CP157" s="185"/>
      <c r="CQ157" s="8" t="s">
        <v>1</v>
      </c>
      <c r="CR157" s="6">
        <v>1</v>
      </c>
    </row>
    <row r="158" spans="1:96" s="1" customFormat="1" ht="15.75" customHeight="1">
      <c r="A158"/>
      <c r="M158"/>
      <c r="N158"/>
      <c r="O158"/>
      <c r="AA158"/>
      <c r="AB158"/>
      <c r="AC158"/>
      <c r="AD158"/>
      <c r="AE158"/>
      <c r="AQ158"/>
      <c r="AR158"/>
      <c r="AS158"/>
      <c r="AT158"/>
      <c r="AU158"/>
      <c r="AV158"/>
      <c r="AW158" s="1327" t="str">
        <f>IF(AND(AZ158&lt;&gt;"", LEN(TRIM(AZ158))&gt;0), MAX(AW20:AW157)+1, "")</f>
        <v/>
      </c>
      <c r="AX158" s="1327" t="str" cm="1">
        <f t="array" ref="AX158">IFERROR(INDEX(AZ21:AZ290, MATCH(ROW()-MIN(ROW(AZ21:AZ290))+1, AW21:AW290, 0)), "")</f>
        <v/>
      </c>
      <c r="AY158" s="1338" t="str">
        <f>IFERROR(SUBSTITUTE(SUBSTITUTE(SUBSTITUTE(AY157,"  "," "),"  "," "),"  "," "),AY157)</f>
        <v/>
      </c>
      <c r="AZ158" s="1329" t="str">
        <f>IF(LEN(AY158) &gt; LEN(AZ153) + LEN(AZ154) + LEN(AZ155)+ LEN(AZ156) + LEN(AZ157), RIGHT(AY158, LEN(AY158) - LEN(AZ153) - LEN(AZ154) - LEN(AZ155) - LEN(AZ156) - LEN(AZ157)), "")</f>
        <v/>
      </c>
      <c r="BA158" s="1279" t="s">
        <v>1</v>
      </c>
      <c r="BB158" s="1354"/>
      <c r="BC158"/>
      <c r="BD158" s="1" t="str">
        <f t="shared" si="50"/>
        <v/>
      </c>
      <c r="BE158" s="1332" t="str">
        <f>IF(LEN(SUBSTITUTE(AX158, BE17, "")) &lt; LEN(AX158), SUBSTITUTE(AX158, BE17, ""), AX158)</f>
        <v/>
      </c>
      <c r="BF158" s="1332" t="str">
        <f>IF(LEN(SUBSTITUTE(BE158, BF17, "")) &lt; LEN(BE158), SUBSTITUTE(BE158, BF17, ""), BE158)</f>
        <v/>
      </c>
      <c r="BG158" s="1332" t="str">
        <f>IF(LEN(SUBSTITUTE(BF158, BG17, "")) &lt; LEN(BF158), SUBSTITUTE(BF158, BG17, ""), BF158)</f>
        <v/>
      </c>
      <c r="BH158" s="1332" t="str">
        <f>IF(LEN(SUBSTITUTE(BG158, BH17, "")) &lt; LEN(BG158), SUBSTITUTE(BG158, BH17, ""), BG158)</f>
        <v/>
      </c>
      <c r="BI158" s="1332" t="s">
        <v>1</v>
      </c>
      <c r="BJ158" s="1333"/>
      <c r="BK158" s="1334"/>
      <c r="BL158" s="52"/>
      <c r="BM158" s="51"/>
      <c r="BN158" s="1335" t="str">
        <f t="shared" si="40"/>
        <v/>
      </c>
      <c r="BO158" s="50" t="str">
        <f t="shared" si="41"/>
        <v/>
      </c>
      <c r="BP158" s="49" t="str">
        <f t="shared" si="42"/>
        <v/>
      </c>
      <c r="BQ158" s="47">
        <f>IF(ISBLANK(#REF!),"",LEN(BD158)-LEN(SUBSTITUTE(BD158," ",""))+1)</f>
        <v>1</v>
      </c>
      <c r="BR158" s="48">
        <f t="shared" si="43"/>
        <v>0</v>
      </c>
      <c r="BS158" s="47">
        <f t="shared" si="44"/>
        <v>0</v>
      </c>
      <c r="BT158" s="47">
        <f t="shared" si="45"/>
        <v>0</v>
      </c>
      <c r="BU158" s="185"/>
      <c r="BV158" s="2"/>
      <c r="BW158" s="2"/>
      <c r="BX158" s="2"/>
      <c r="BY158" s="2"/>
      <c r="BZ158" s="2"/>
      <c r="CA158" s="2"/>
      <c r="CB158" s="411"/>
      <c r="CC158" s="412"/>
      <c r="CD158" s="413"/>
      <c r="CE158" s="412"/>
      <c r="CF158" s="412"/>
      <c r="CG158" s="412"/>
      <c r="CH158" s="414"/>
      <c r="CI158"/>
      <c r="CJ158" s="458"/>
      <c r="CK158" s="624" t="s">
        <v>567</v>
      </c>
      <c r="CL158" s="91"/>
      <c r="CM158" s="91"/>
      <c r="CN158" s="91"/>
      <c r="CO158" s="91"/>
      <c r="CP158" s="185"/>
      <c r="CQ158" s="8" t="s">
        <v>1</v>
      </c>
      <c r="CR158" s="6">
        <v>1</v>
      </c>
    </row>
    <row r="159" spans="1:96" s="1" customFormat="1" ht="15" customHeight="1">
      <c r="A159"/>
      <c r="M159"/>
      <c r="N159"/>
      <c r="O159"/>
      <c r="AA159"/>
      <c r="AB159"/>
      <c r="AC159"/>
      <c r="AD159"/>
      <c r="AE159"/>
      <c r="AQ159"/>
      <c r="AR159"/>
      <c r="AS159"/>
      <c r="AT159"/>
      <c r="AU159"/>
      <c r="AV159"/>
      <c r="AW159" s="1327" t="str">
        <f>IF(AND(AZ159&lt;&gt;"", LEN(TRIM(AZ159))&gt;0), MAX(AW20:AW158)+1, "")</f>
        <v/>
      </c>
      <c r="AX159" s="1327" t="str" cm="1">
        <f t="array" ref="AX159">IFERROR(INDEX(AZ21:AZ290, MATCH(ROW()-MIN(ROW(AZ21:AZ290))+1, AW21:AW290, 0)), "")</f>
        <v/>
      </c>
      <c r="AY159" s="1328" t="str">
        <f>(SUBSTITUTE(SUBSTITUTE(BB44,CHAR(13)&amp;CHAR(10)," "),CHAR(10)," "))</f>
        <v/>
      </c>
      <c r="AZ159" s="1339" t="str">
        <f>IF(LEN(AY164)&lt;AZ19,AY159,LEFT(AY164,FIND("¤",SUBSTITUTE(LEFT(AY164,AZ19+1)," ","¤",LEN(LEFT(AY164,AZ19+1))-LEN(SUBSTITUTE(LEFT(AY164,AZ19+1)," ",""))))))</f>
        <v/>
      </c>
      <c r="BA159" s="1279" t="s">
        <v>1</v>
      </c>
      <c r="BB159" s="1354"/>
      <c r="BC159"/>
      <c r="BD159" s="1" t="str">
        <f t="shared" si="50"/>
        <v/>
      </c>
      <c r="BE159" s="1332" t="str">
        <f>IF(LEN(SUBSTITUTE(AX159, BE17, "")) &lt; LEN(AX159), SUBSTITUTE(AX159, BE17, ""), AX159)</f>
        <v/>
      </c>
      <c r="BF159" s="1332" t="str">
        <f>IF(LEN(SUBSTITUTE(BE159, BF17, "")) &lt; LEN(BE159), SUBSTITUTE(BE159, BF17, ""), BE159)</f>
        <v/>
      </c>
      <c r="BG159" s="1332" t="str">
        <f>IF(LEN(SUBSTITUTE(BF159, BG17, "")) &lt; LEN(BF159), SUBSTITUTE(BF159, BG17, ""), BF159)</f>
        <v/>
      </c>
      <c r="BH159" s="1332" t="str">
        <f>IF(LEN(SUBSTITUTE(BG159, BH17, "")) &lt; LEN(BG159), SUBSTITUTE(BG159, BH17, ""), BG159)</f>
        <v/>
      </c>
      <c r="BI159" s="1332" t="s">
        <v>1</v>
      </c>
      <c r="BJ159" s="1333"/>
      <c r="BK159" s="1334"/>
      <c r="BL159" s="52"/>
      <c r="BM159" s="51"/>
      <c r="BN159" s="1335" t="str">
        <f t="shared" ref="BN159:BN222" si="51">IF(BK159&lt;&gt;"", TRIM(SUBSTITUTE(SUBSTITUTE(BH159, TRIM(BJ159), ""), TRIM(BK159), "")), TRIM(SUBSTITUTE(BH159, TRIM(BJ159), "")))</f>
        <v/>
      </c>
      <c r="BO159" s="50" t="str">
        <f t="shared" ref="BO159:BO222" si="52">SUBSTITUTE(BN159,BL159,BM159)</f>
        <v/>
      </c>
      <c r="BP159" s="49" t="str">
        <f t="shared" ref="BP159:BP222" si="53">TRIM(SUBSTITUTE(BO159,BL159,BM159))</f>
        <v/>
      </c>
      <c r="BQ159" s="47">
        <f>IF(ISBLANK(#REF!),"",LEN(BD159)-LEN(SUBSTITUTE(BD159," ",""))+1)</f>
        <v>1</v>
      </c>
      <c r="BR159" s="48">
        <f t="shared" ref="BR159:BR222" si="54">BT159-BS159</f>
        <v>0</v>
      </c>
      <c r="BS159" s="47">
        <f t="shared" ref="BS159:BS222" si="55">LEN(TRIM(BD159)) - LEN(SUBSTITUTE(TRIM(BD159), " ", ""))</f>
        <v>0</v>
      </c>
      <c r="BT159" s="47">
        <f t="shared" ref="BT159:BT222" si="56">LEN(BD159)</f>
        <v>0</v>
      </c>
      <c r="BU159" s="185"/>
      <c r="BV159" s="2"/>
      <c r="BW159" s="2"/>
      <c r="BX159" s="2"/>
      <c r="BY159" s="2"/>
      <c r="BZ159" s="2"/>
      <c r="CA159" s="2"/>
      <c r="CB159" s="458"/>
      <c r="CC159" s="91"/>
      <c r="CD159" s="91"/>
      <c r="CE159" s="91"/>
      <c r="CF159" s="91"/>
      <c r="CG159" s="59"/>
      <c r="CH159" s="93"/>
      <c r="CI159"/>
      <c r="CJ159" s="458"/>
      <c r="CK159" s="625" t="s">
        <v>568</v>
      </c>
      <c r="CL159" s="91"/>
      <c r="CM159" s="91"/>
      <c r="CN159" s="91"/>
      <c r="CO159" s="91"/>
      <c r="CP159" s="185"/>
      <c r="CQ159" s="8" t="s">
        <v>1</v>
      </c>
      <c r="CR159" s="6">
        <v>1</v>
      </c>
    </row>
    <row r="160" spans="1:96" s="1" customFormat="1" ht="15" customHeight="1">
      <c r="A160"/>
      <c r="M160"/>
      <c r="N160"/>
      <c r="O160"/>
      <c r="AA160"/>
      <c r="AB160"/>
      <c r="AC160"/>
      <c r="AD160"/>
      <c r="AE160"/>
      <c r="AQ160"/>
      <c r="AR160"/>
      <c r="AS160"/>
      <c r="AT160"/>
      <c r="AU160"/>
      <c r="AV160"/>
      <c r="AW160" s="1327" t="str">
        <f>IF(AND(AZ160&lt;&gt;"", LEN(TRIM(AZ160))&gt;0), MAX(AW20:AW159)+1, "")</f>
        <v/>
      </c>
      <c r="AX160" s="1327" t="str" cm="1">
        <f t="array" ref="AX160">IFERROR(INDEX(AZ21:AZ290, MATCH(ROW()-MIN(ROW(AZ21:AZ290))+1, AW21:AW290, 0)), "")</f>
        <v/>
      </c>
      <c r="AY160" s="1340" t="str">
        <f>IFERROR(TRIM(SUBSTITUTE(SUBSTITUTE(SUBSTITUTE(SUBSTITUTE(SUBSTITUTE(AY159," .",".")," ;",";")," :",":"),",",","),",","")),AY159)</f>
        <v/>
      </c>
      <c r="AZ160" s="1339" t="str">
        <f>IFERROR(IF(LEN(AY164) &gt; LEN(AZ159), LEFT(RIGHT(AY164, LEN(AY164) - LEN(AZ159)), FIND("¤", SUBSTITUTE(LEFT(RIGHT(AY164, LEN(AY164) - LEN(AZ159)), AZ19+1), " ", "¤", LEN(LEFT(RIGHT(AY164, LEN(AY164) - LEN(AZ159)), AZ19+1)) - LEN(SUBSTITUTE(LEFT(RIGHT(AY164, LEN(AY164) - LEN(AZ159)), AZ19+1), " ", ""))))), ""), "")</f>
        <v/>
      </c>
      <c r="BA160" s="1279" t="s">
        <v>1</v>
      </c>
      <c r="BB160" s="1354"/>
      <c r="BC160"/>
      <c r="BD160" s="1" t="str">
        <f t="shared" si="50"/>
        <v/>
      </c>
      <c r="BE160" s="1332" t="str">
        <f>IF(LEN(SUBSTITUTE(AX160, BE17, "")) &lt; LEN(AX160), SUBSTITUTE(AX160, BE17, ""), AX160)</f>
        <v/>
      </c>
      <c r="BF160" s="1332" t="str">
        <f>IF(LEN(SUBSTITUTE(BE160, BF17, "")) &lt; LEN(BE160), SUBSTITUTE(BE160, BF17, ""), BE160)</f>
        <v/>
      </c>
      <c r="BG160" s="1332" t="str">
        <f>IF(LEN(SUBSTITUTE(BF160, BG17, "")) &lt; LEN(BF160), SUBSTITUTE(BF160, BG17, ""), BF160)</f>
        <v/>
      </c>
      <c r="BH160" s="1332" t="str">
        <f>IF(LEN(SUBSTITUTE(BG160, BH17, "")) &lt; LEN(BG160), SUBSTITUTE(BG160, BH17, ""), BG160)</f>
        <v/>
      </c>
      <c r="BI160" s="1332" t="s">
        <v>1</v>
      </c>
      <c r="BJ160" s="1333"/>
      <c r="BK160" s="1334"/>
      <c r="BL160" s="52"/>
      <c r="BM160" s="51"/>
      <c r="BN160" s="1335" t="str">
        <f t="shared" si="51"/>
        <v/>
      </c>
      <c r="BO160" s="50" t="str">
        <f t="shared" si="52"/>
        <v/>
      </c>
      <c r="BP160" s="49" t="str">
        <f t="shared" si="53"/>
        <v/>
      </c>
      <c r="BQ160" s="47">
        <f>IF(ISBLANK(#REF!),"",LEN(BD160)-LEN(SUBSTITUTE(BD160," ",""))+1)</f>
        <v>1</v>
      </c>
      <c r="BR160" s="48">
        <f t="shared" si="54"/>
        <v>0</v>
      </c>
      <c r="BS160" s="47">
        <f t="shared" si="55"/>
        <v>0</v>
      </c>
      <c r="BT160" s="47">
        <f t="shared" si="56"/>
        <v>0</v>
      </c>
      <c r="BU160" s="185"/>
      <c r="BV160" s="2"/>
      <c r="BW160" s="2"/>
      <c r="BX160" s="2"/>
      <c r="BY160" s="2"/>
      <c r="BZ160" s="2"/>
      <c r="CA160" s="2"/>
      <c r="CB160" s="244"/>
      <c r="CC160" s="654" t="s">
        <v>236</v>
      </c>
      <c r="CD160" s="91"/>
      <c r="CE160" s="91"/>
      <c r="CF160" s="91"/>
      <c r="CG160" s="59"/>
      <c r="CH160" s="93"/>
      <c r="CI160"/>
      <c r="CJ160" s="458"/>
      <c r="CK160"/>
      <c r="CL160"/>
      <c r="CM160"/>
      <c r="CN160"/>
      <c r="CO160"/>
      <c r="CP160" s="185"/>
      <c r="CQ160" s="8" t="s">
        <v>1</v>
      </c>
      <c r="CR160" s="6">
        <v>1</v>
      </c>
    </row>
    <row r="161" spans="1:96" s="1" customFormat="1" ht="15" customHeight="1">
      <c r="A161"/>
      <c r="M161"/>
      <c r="N161"/>
      <c r="O161"/>
      <c r="AA161"/>
      <c r="AB161"/>
      <c r="AC161"/>
      <c r="AD161"/>
      <c r="AE161"/>
      <c r="AQ161"/>
      <c r="AR161"/>
      <c r="AS161"/>
      <c r="AT161"/>
      <c r="AU161"/>
      <c r="AV161"/>
      <c r="AW161" s="1327" t="str">
        <f>IF(AND(AZ161&lt;&gt;"", LEN(TRIM(AZ161))&gt;0), MAX(AW20:AW160)+1, "")</f>
        <v/>
      </c>
      <c r="AX161" s="1327" t="str" cm="1">
        <f t="array" ref="AX161">IFERROR(INDEX(AZ21:AZ290, MATCH(ROW()-MIN(ROW(AZ21:AZ290))+1, AW21:AW290, 0)), "")</f>
        <v/>
      </c>
      <c r="AY161" s="1340" t="str">
        <f>IFERROR(SUBSTITUTE(SUBSTITUTE(SUBSTITUTE(SUBSTITUTE(SUBSTITUTE(SUBSTITUTE(AY160,",",";"),".",";"),";",";"),"-",";"),":",";"),"?",";"),AY160)</f>
        <v/>
      </c>
      <c r="AZ161" s="1339" t="str">
        <f>IFERROR(IF(LEN(AY164)&gt;LEN(AZ159)+LEN(AZ160),LEFT(RIGHT(AY164,LEN(AY164)-LEN(AZ159)-LEN(AZ160)),FIND("¤",SUBSTITUTE(LEFT(RIGHT(AY164,LEN(AY164)-LEN(AZ159)-LEN(AZ160)),AZ19+1)," ","¤",LEN(LEFT(RIGHT(AY164,LEN(AY164)-LEN(AZ159)-LEN(AZ160)),AZ19+1))-LEN(SUBSTITUTE(LEFT(RIGHT(AY164,LEN(AY164)-LEN(AZ159)-LEN(AZ160)),AZ19+1)," ",""))))),""),"")</f>
        <v/>
      </c>
      <c r="BA161" s="1279" t="s">
        <v>1</v>
      </c>
      <c r="BB161" s="1354"/>
      <c r="BC161"/>
      <c r="BD161" s="1" t="str">
        <f t="shared" si="50"/>
        <v/>
      </c>
      <c r="BE161" s="1332" t="str">
        <f>IF(LEN(SUBSTITUTE(AX161, BE17, "")) &lt; LEN(AX161), SUBSTITUTE(AX161, BE17, ""), AX161)</f>
        <v/>
      </c>
      <c r="BF161" s="1332" t="str">
        <f>IF(LEN(SUBSTITUTE(BE161, BF17, "")) &lt; LEN(BE161), SUBSTITUTE(BE161, BF17, ""), BE161)</f>
        <v/>
      </c>
      <c r="BG161" s="1332" t="str">
        <f>IF(LEN(SUBSTITUTE(BF161, BG17, "")) &lt; LEN(BF161), SUBSTITUTE(BF161, BG17, ""), BF161)</f>
        <v/>
      </c>
      <c r="BH161" s="1332" t="str">
        <f>IF(LEN(SUBSTITUTE(BG161, BH17, "")) &lt; LEN(BG161), SUBSTITUTE(BG161, BH17, ""), BG161)</f>
        <v/>
      </c>
      <c r="BI161" s="1332" t="s">
        <v>1</v>
      </c>
      <c r="BJ161" s="1333"/>
      <c r="BK161" s="1334"/>
      <c r="BL161" s="52"/>
      <c r="BM161" s="51"/>
      <c r="BN161" s="1335" t="str">
        <f t="shared" si="51"/>
        <v/>
      </c>
      <c r="BO161" s="50" t="str">
        <f t="shared" si="52"/>
        <v/>
      </c>
      <c r="BP161" s="49" t="str">
        <f t="shared" si="53"/>
        <v/>
      </c>
      <c r="BQ161" s="47">
        <f>IF(ISBLANK(#REF!),"",LEN(BD161)-LEN(SUBSTITUTE(BD161," ",""))+1)</f>
        <v>1</v>
      </c>
      <c r="BR161" s="48">
        <f t="shared" si="54"/>
        <v>0</v>
      </c>
      <c r="BS161" s="47">
        <f t="shared" si="55"/>
        <v>0</v>
      </c>
      <c r="BT161" s="47">
        <f t="shared" si="56"/>
        <v>0</v>
      </c>
      <c r="BU161" s="185"/>
      <c r="BV161" s="2"/>
      <c r="BW161" s="2"/>
      <c r="BX161" s="2"/>
      <c r="BY161" s="2"/>
      <c r="BZ161" s="2"/>
      <c r="CA161" s="2"/>
      <c r="CB161" s="244"/>
      <c r="CC161" s="642" t="s">
        <v>235</v>
      </c>
      <c r="CD161" s="91"/>
      <c r="CE161" s="91"/>
      <c r="CF161" s="91"/>
      <c r="CG161" s="59"/>
      <c r="CH161" s="93"/>
      <c r="CI161"/>
      <c r="CJ161" s="411"/>
      <c r="CK161" s="571" t="s">
        <v>569</v>
      </c>
      <c r="CL161" s="413"/>
      <c r="CM161" s="412"/>
      <c r="CN161" s="412"/>
      <c r="CO161" s="412"/>
      <c r="CP161" s="414"/>
      <c r="CQ161" s="8" t="s">
        <v>1</v>
      </c>
      <c r="CR161" s="6">
        <v>1</v>
      </c>
    </row>
    <row r="162" spans="1:96" s="1" customFormat="1" ht="15" customHeight="1">
      <c r="A162"/>
      <c r="M162"/>
      <c r="N162"/>
      <c r="O162"/>
      <c r="AA162"/>
      <c r="AB162"/>
      <c r="AC162"/>
      <c r="AD162"/>
      <c r="AE162"/>
      <c r="AQ162"/>
      <c r="AR162"/>
      <c r="AS162"/>
      <c r="AT162"/>
      <c r="AU162"/>
      <c r="AV162"/>
      <c r="AW162" s="1327" t="str">
        <f>IF(AND(AZ162&lt;&gt;"", LEN(TRIM(AZ162))&gt;0), MAX(AW20:AW161)+1, "")</f>
        <v/>
      </c>
      <c r="AX162" s="1327" t="str" cm="1">
        <f t="array" ref="AX162">IFERROR(INDEX(AZ21:AZ290, MATCH(ROW()-MIN(ROW(AZ21:AZ290))+1, AW21:AW290, 0)), "")</f>
        <v/>
      </c>
      <c r="AY162" s="1340" t="str">
        <f>IFERROR(SUBSTITUTE(AY161,"."," "),AY161)</f>
        <v/>
      </c>
      <c r="AZ162" s="1339" t="str">
        <f>IFERROR(LEFT(RIGHT(AY164,LEN(AY164)-LEN(AZ159)-LEN(AZ160)-LEN(AZ161)),FIND("¤",SUBSTITUTE(LEFT(RIGHT(AY164,LEN(AY164)-LEN(AZ159)-LEN(AZ160)-LEN(AZ161)),AZ19+1)," ","¤",LEN(LEFT(RIGHT(AY164,LEN(AY164)-LEN(AZ159)-LEN(AZ160)-LEN(AZ161)),AZ19+1))-LEN(SUBSTITUTE(LEFT(RIGHT(AY164,LEN(AY164)-LEN(AZ159)-LEN(AZ160)-LEN(AZ161)),AZ19+1)," ",""))))),"")</f>
        <v/>
      </c>
      <c r="BA162" s="1279" t="s">
        <v>1</v>
      </c>
      <c r="BB162" s="1354"/>
      <c r="BC162"/>
      <c r="BD162" s="1" t="str">
        <f t="shared" si="50"/>
        <v/>
      </c>
      <c r="BE162" s="1332" t="str">
        <f>IF(LEN(SUBSTITUTE(AX162, BE17, "")) &lt; LEN(AX162), SUBSTITUTE(AX162, BE17, ""), AX162)</f>
        <v/>
      </c>
      <c r="BF162" s="1332" t="str">
        <f>IF(LEN(SUBSTITUTE(BE162, BF17, "")) &lt; LEN(BE162), SUBSTITUTE(BE162, BF17, ""), BE162)</f>
        <v/>
      </c>
      <c r="BG162" s="1332" t="str">
        <f>IF(LEN(SUBSTITUTE(BF162, BG17, "")) &lt; LEN(BF162), SUBSTITUTE(BF162, BG17, ""), BF162)</f>
        <v/>
      </c>
      <c r="BH162" s="1332" t="str">
        <f>IF(LEN(SUBSTITUTE(BG162, BH17, "")) &lt; LEN(BG162), SUBSTITUTE(BG162, BH17, ""), BG162)</f>
        <v/>
      </c>
      <c r="BI162" s="1332" t="s">
        <v>1</v>
      </c>
      <c r="BJ162" s="1333"/>
      <c r="BK162" s="1334"/>
      <c r="BL162" s="52"/>
      <c r="BM162" s="51"/>
      <c r="BN162" s="1335" t="str">
        <f t="shared" si="51"/>
        <v/>
      </c>
      <c r="BO162" s="50" t="str">
        <f t="shared" si="52"/>
        <v/>
      </c>
      <c r="BP162" s="49" t="str">
        <f t="shared" si="53"/>
        <v/>
      </c>
      <c r="BQ162" s="47">
        <f>IF(ISBLANK(#REF!),"",LEN(BD162)-LEN(SUBSTITUTE(BD162," ",""))+1)</f>
        <v>1</v>
      </c>
      <c r="BR162" s="48">
        <f t="shared" si="54"/>
        <v>0</v>
      </c>
      <c r="BS162" s="47">
        <f t="shared" si="55"/>
        <v>0</v>
      </c>
      <c r="BT162" s="47">
        <f t="shared" si="56"/>
        <v>0</v>
      </c>
      <c r="BU162" s="185"/>
      <c r="BV162" s="2"/>
      <c r="BW162" s="2"/>
      <c r="BX162" s="2"/>
      <c r="BY162" s="2"/>
      <c r="BZ162" s="2"/>
      <c r="CA162" s="2"/>
      <c r="CB162" s="244"/>
      <c r="CC162" s="155" t="s">
        <v>593</v>
      </c>
      <c r="CD162" s="439"/>
      <c r="CE162" s="91"/>
      <c r="CF162" s="91"/>
      <c r="CG162" s="59"/>
      <c r="CH162" s="93"/>
      <c r="CI162"/>
      <c r="CJ162" s="438"/>
      <c r="CK162" s="591"/>
      <c r="CL162" s="439"/>
      <c r="CM162" s="91"/>
      <c r="CN162" s="91"/>
      <c r="CO162" s="91"/>
      <c r="CP162" s="185"/>
      <c r="CQ162" s="8" t="s">
        <v>1</v>
      </c>
      <c r="CR162" s="6">
        <v>1</v>
      </c>
    </row>
    <row r="163" spans="1:96" s="1" customFormat="1" ht="15" customHeight="1">
      <c r="A163"/>
      <c r="M163"/>
      <c r="N163"/>
      <c r="O163"/>
      <c r="AA163"/>
      <c r="AB163"/>
      <c r="AC163"/>
      <c r="AD163"/>
      <c r="AE163"/>
      <c r="AQ163"/>
      <c r="AR163"/>
      <c r="AS163"/>
      <c r="AT163"/>
      <c r="AU163"/>
      <c r="AV163"/>
      <c r="AW163" s="1327" t="str">
        <f>IF(AND(AZ163&lt;&gt;"", LEN(TRIM(AZ163))&gt;0), MAX(AW20:AW162)+1, "")</f>
        <v/>
      </c>
      <c r="AX163" s="1327" t="str" cm="1">
        <f t="array" ref="AX163">IFERROR(INDEX(AZ21:AZ290, MATCH(ROW()-MIN(ROW(AZ21:AZ290))+1, AW21:AW290, 0)), "")</f>
        <v/>
      </c>
      <c r="AY163" s="1343" t="str">
        <f>SUBSTITUTE(SUBSTITUTE(AY162,";"," "),","," ")</f>
        <v/>
      </c>
      <c r="AZ163" s="1339" t="str">
        <f>IFERROR(LEFT(RIGHT(AY164,LEN(AY164)-LEN(AZ159)-LEN(AZ160)-LEN(AZ161)-LEN(AZ162)),FIND("¤",SUBSTITUTE(LEFT(RIGHT(AY164,LEN(AY164)-LEN(AZ159)-LEN(AZ160)-LEN(AZ161)-LEN(AZ162)),AZ19+1)," ","¤",LEN(LEFT(RIGHT(AY164,LEN(AY164)-LEN(AZ159)-LEN(AZ160)-LEN(AZ161)-LEN(AZ162)),AZ19+1))-LEN(SUBSTITUTE(LEFT(RIGHT(AY164,LEN(AY164)-LEN(AZ159)-LEN(AZ160)-LEN(AZ161)-LEN(AZ162)),AZ19+1)," ",""))))),"")</f>
        <v/>
      </c>
      <c r="BA163" s="1279" t="s">
        <v>1</v>
      </c>
      <c r="BB163" s="1354"/>
      <c r="BC163"/>
      <c r="BD163" s="1" t="str">
        <f t="shared" si="50"/>
        <v/>
      </c>
      <c r="BE163" s="1332" t="str">
        <f>IF(LEN(SUBSTITUTE(AX163, BE17, "")) &lt; LEN(AX163), SUBSTITUTE(AX163, BE17, ""), AX163)</f>
        <v/>
      </c>
      <c r="BF163" s="1332" t="str">
        <f>IF(LEN(SUBSTITUTE(BE163, BF17, "")) &lt; LEN(BE163), SUBSTITUTE(BE163, BF17, ""), BE163)</f>
        <v/>
      </c>
      <c r="BG163" s="1332" t="str">
        <f>IF(LEN(SUBSTITUTE(BF163, BG17, "")) &lt; LEN(BF163), SUBSTITUTE(BF163, BG17, ""), BF163)</f>
        <v/>
      </c>
      <c r="BH163" s="1332" t="str">
        <f>IF(LEN(SUBSTITUTE(BG163, BH17, "")) &lt; LEN(BG163), SUBSTITUTE(BG163, BH17, ""), BG163)</f>
        <v/>
      </c>
      <c r="BI163" s="1332" t="s">
        <v>1</v>
      </c>
      <c r="BJ163" s="1333"/>
      <c r="BK163" s="1334"/>
      <c r="BL163" s="52"/>
      <c r="BM163" s="51"/>
      <c r="BN163" s="1335" t="str">
        <f t="shared" si="51"/>
        <v/>
      </c>
      <c r="BO163" s="50" t="str">
        <f t="shared" si="52"/>
        <v/>
      </c>
      <c r="BP163" s="49" t="str">
        <f t="shared" si="53"/>
        <v/>
      </c>
      <c r="BQ163" s="47">
        <f>IF(ISBLANK(#REF!),"",LEN(BD163)-LEN(SUBSTITUTE(BD163," ",""))+1)</f>
        <v>1</v>
      </c>
      <c r="BR163" s="48">
        <f t="shared" si="54"/>
        <v>0</v>
      </c>
      <c r="BS163" s="47">
        <f t="shared" si="55"/>
        <v>0</v>
      </c>
      <c r="BT163" s="47">
        <f t="shared" si="56"/>
        <v>0</v>
      </c>
      <c r="BU163" s="185"/>
      <c r="BV163" s="2"/>
      <c r="BW163" s="2"/>
      <c r="BX163" s="2"/>
      <c r="BY163" s="2"/>
      <c r="BZ163" s="2"/>
      <c r="CA163" s="2"/>
      <c r="CB163" s="244"/>
      <c r="CC163" s="655">
        <v>1</v>
      </c>
      <c r="CD163" s="226" t="s">
        <v>595</v>
      </c>
      <c r="CE163" s="91"/>
      <c r="CF163" s="91"/>
      <c r="CG163" s="59"/>
      <c r="CH163" s="93"/>
      <c r="CI163"/>
      <c r="CJ163" s="438"/>
      <c r="CK163" s="627" t="s">
        <v>570</v>
      </c>
      <c r="CL163" s="45"/>
      <c r="CM163" s="45"/>
      <c r="CN163" s="45"/>
      <c r="CO163" s="91"/>
      <c r="CP163" s="185"/>
      <c r="CQ163" s="8" t="s">
        <v>1</v>
      </c>
      <c r="CR163" s="6">
        <v>1</v>
      </c>
    </row>
    <row r="164" spans="1:96" s="1" customFormat="1" ht="15" customHeight="1">
      <c r="A164"/>
      <c r="M164"/>
      <c r="N164"/>
      <c r="O164"/>
      <c r="AA164"/>
      <c r="AB164"/>
      <c r="AC164"/>
      <c r="AD164"/>
      <c r="AE164"/>
      <c r="AQ164"/>
      <c r="AR164"/>
      <c r="AS164"/>
      <c r="AT164"/>
      <c r="AU164"/>
      <c r="AV164"/>
      <c r="AW164" s="1327" t="str">
        <f>IF(AND(AZ164&lt;&gt;"", LEN(TRIM(AZ164))&gt;0), MAX(AW20:AW163)+1, "")</f>
        <v/>
      </c>
      <c r="AX164" s="1327" t="str" cm="1">
        <f t="array" ref="AX164">IFERROR(INDEX(AZ21:AZ290, MATCH(ROW()-MIN(ROW(AZ21:AZ290))+1, AW21:AW290, 0)), "")</f>
        <v/>
      </c>
      <c r="AY164" s="1344" t="str">
        <f>IFERROR(SUBSTITUTE(SUBSTITUTE(SUBSTITUTE(AY163,"  "," "),"  "," "),"  "," "),AY163)</f>
        <v/>
      </c>
      <c r="AZ164" s="1339" t="str">
        <f>IF(LEN(AY164) &gt; LEN(AZ159) + LEN(AZ160) + LEN(AZ161)+ LEN(AZ162) + LEN(AZ163), RIGHT(AY164, LEN(AY164) - LEN(AZ159) - LEN(AZ160) - LEN(AZ161) - LEN(AZ162) - LEN(AZ163)), "")</f>
        <v/>
      </c>
      <c r="BA164" s="1279" t="s">
        <v>1</v>
      </c>
      <c r="BB164" s="1354"/>
      <c r="BC164"/>
      <c r="BD164" s="1" t="str">
        <f t="shared" si="50"/>
        <v/>
      </c>
      <c r="BE164" s="1332" t="str">
        <f>IF(LEN(SUBSTITUTE(AX164, BE17, "")) &lt; LEN(AX164), SUBSTITUTE(AX164, BE17, ""), AX164)</f>
        <v/>
      </c>
      <c r="BF164" s="1332" t="str">
        <f>IF(LEN(SUBSTITUTE(BE164, BF17, "")) &lt; LEN(BE164), SUBSTITUTE(BE164, BF17, ""), BE164)</f>
        <v/>
      </c>
      <c r="BG164" s="1332" t="str">
        <f>IF(LEN(SUBSTITUTE(BF164, BG17, "")) &lt; LEN(BF164), SUBSTITUTE(BF164, BG17, ""), BF164)</f>
        <v/>
      </c>
      <c r="BH164" s="1332" t="str">
        <f>IF(LEN(SUBSTITUTE(BG164, BH17, "")) &lt; LEN(BG164), SUBSTITUTE(BG164, BH17, ""), BG164)</f>
        <v/>
      </c>
      <c r="BI164" s="1332" t="s">
        <v>1</v>
      </c>
      <c r="BJ164" s="1333"/>
      <c r="BK164" s="1334"/>
      <c r="BL164" s="52"/>
      <c r="BM164" s="51"/>
      <c r="BN164" s="1335" t="str">
        <f t="shared" si="51"/>
        <v/>
      </c>
      <c r="BO164" s="50" t="str">
        <f t="shared" si="52"/>
        <v/>
      </c>
      <c r="BP164" s="49" t="str">
        <f t="shared" si="53"/>
        <v/>
      </c>
      <c r="BQ164" s="47">
        <f>IF(ISBLANK(#REF!),"",LEN(BD164)-LEN(SUBSTITUTE(BD164," ",""))+1)</f>
        <v>1</v>
      </c>
      <c r="BR164" s="48">
        <f t="shared" si="54"/>
        <v>0</v>
      </c>
      <c r="BS164" s="47">
        <f t="shared" si="55"/>
        <v>0</v>
      </c>
      <c r="BT164" s="47">
        <f t="shared" si="56"/>
        <v>0</v>
      </c>
      <c r="BU164" s="185"/>
      <c r="BV164" s="2"/>
      <c r="BW164" s="2"/>
      <c r="BX164" s="2"/>
      <c r="BY164" s="2"/>
      <c r="BZ164" s="2"/>
      <c r="CA164" s="2"/>
      <c r="CB164" s="244"/>
      <c r="CC164" s="655">
        <v>4</v>
      </c>
      <c r="CD164" s="226" t="s">
        <v>596</v>
      </c>
      <c r="CE164" s="91"/>
      <c r="CF164" s="91"/>
      <c r="CG164" s="59"/>
      <c r="CH164" s="93"/>
      <c r="CI164"/>
      <c r="CJ164" s="14"/>
      <c r="CK164" s="629" t="s">
        <v>335</v>
      </c>
      <c r="CL164" s="45" t="s">
        <v>571</v>
      </c>
      <c r="CM164" s="45"/>
      <c r="CN164" s="45"/>
      <c r="CO164" s="91"/>
      <c r="CP164" s="185"/>
      <c r="CQ164" s="8" t="s">
        <v>1</v>
      </c>
      <c r="CR164" s="6">
        <v>1</v>
      </c>
    </row>
    <row r="165" spans="1:96" s="1" customFormat="1" ht="15" customHeight="1">
      <c r="A165"/>
      <c r="M165"/>
      <c r="N165"/>
      <c r="O165"/>
      <c r="AA165"/>
      <c r="AB165"/>
      <c r="AC165"/>
      <c r="AD165"/>
      <c r="AE165"/>
      <c r="AQ165"/>
      <c r="AR165"/>
      <c r="AS165"/>
      <c r="AT165"/>
      <c r="AU165"/>
      <c r="AV165"/>
      <c r="AW165" s="1327" t="str">
        <f>IF(AND(AZ165&lt;&gt;"", LEN(TRIM(AZ165))&gt;0), MAX(AW20:AW164)+1, "")</f>
        <v/>
      </c>
      <c r="AX165" s="1327" t="str" cm="1">
        <f t="array" ref="AX165">IFERROR(INDEX(AZ21:AZ290, MATCH(ROW()-MIN(ROW(AZ21:AZ290))+1, AW21:AW290, 0)), "")</f>
        <v/>
      </c>
      <c r="AY165" s="1328" t="str">
        <f>(SUBSTITUTE(SUBSTITUTE(BB45,CHAR(13)&amp;CHAR(10)," "),CHAR(10)," "))</f>
        <v/>
      </c>
      <c r="AZ165" s="1329" t="str">
        <f>IF(LEN(AY170)&lt;AZ19,AY165,LEFT(AY170,FIND("¤",SUBSTITUTE(LEFT(AY170,AZ19+1)," ","¤",LEN(LEFT(AY170,AZ19+1))-LEN(SUBSTITUTE(LEFT(AY170,AZ19+1)," ",""))))))</f>
        <v/>
      </c>
      <c r="BA165" s="1279" t="s">
        <v>1</v>
      </c>
      <c r="BB165" s="1354"/>
      <c r="BC165"/>
      <c r="BD165" s="1" t="str">
        <f t="shared" si="50"/>
        <v/>
      </c>
      <c r="BE165" s="1332" t="str">
        <f>IF(LEN(SUBSTITUTE(AX165, BE17, "")) &lt; LEN(AX165), SUBSTITUTE(AX165, BE17, ""), AX165)</f>
        <v/>
      </c>
      <c r="BF165" s="1332" t="str">
        <f>IF(LEN(SUBSTITUTE(BE165, BF17, "")) &lt; LEN(BE165), SUBSTITUTE(BE165, BF17, ""), BE165)</f>
        <v/>
      </c>
      <c r="BG165" s="1332" t="str">
        <f>IF(LEN(SUBSTITUTE(BF165, BG17, "")) &lt; LEN(BF165), SUBSTITUTE(BF165, BG17, ""), BF165)</f>
        <v/>
      </c>
      <c r="BH165" s="1332" t="str">
        <f>IF(LEN(SUBSTITUTE(BG165, BH17, "")) &lt; LEN(BG165), SUBSTITUTE(BG165, BH17, ""), BG165)</f>
        <v/>
      </c>
      <c r="BI165" s="1332" t="s">
        <v>1</v>
      </c>
      <c r="BJ165" s="1333"/>
      <c r="BK165" s="1334"/>
      <c r="BL165" s="52"/>
      <c r="BM165" s="51"/>
      <c r="BN165" s="1335" t="str">
        <f t="shared" si="51"/>
        <v/>
      </c>
      <c r="BO165" s="50" t="str">
        <f t="shared" si="52"/>
        <v/>
      </c>
      <c r="BP165" s="49" t="str">
        <f t="shared" si="53"/>
        <v/>
      </c>
      <c r="BQ165" s="47">
        <f>IF(ISBLANK(#REF!),"",LEN(BD165)-LEN(SUBSTITUTE(BD165," ",""))+1)</f>
        <v>1</v>
      </c>
      <c r="BR165" s="48">
        <f t="shared" si="54"/>
        <v>0</v>
      </c>
      <c r="BS165" s="47">
        <f t="shared" si="55"/>
        <v>0</v>
      </c>
      <c r="BT165" s="47">
        <f t="shared" si="56"/>
        <v>0</v>
      </c>
      <c r="BU165" s="185"/>
      <c r="BV165" s="2"/>
      <c r="BW165" s="2"/>
      <c r="BX165" s="2"/>
      <c r="BY165" s="2"/>
      <c r="BZ165" s="2"/>
      <c r="CA165" s="2"/>
      <c r="CB165" s="244"/>
      <c r="CC165" s="655">
        <v>10</v>
      </c>
      <c r="CD165" s="226" t="s">
        <v>198</v>
      </c>
      <c r="CE165" s="91"/>
      <c r="CF165" s="91"/>
      <c r="CG165" s="59"/>
      <c r="CH165" s="93"/>
      <c r="CI165"/>
      <c r="CJ165" s="438"/>
      <c r="CK165" s="630" t="str">
        <f>IF(COLUMN()-COLUMN(CK165)+1&lt;=26, CHAR(64+COLUMN()-COLUMN(CK165)+1), CHAR(64+INT((COLUMN()-COLUMN(CK165))/26))&amp;CHAR(64+MOD(COLUMN()-COLUMN(CK165)-1,26)+1))</f>
        <v>A</v>
      </c>
      <c r="CL165" s="45"/>
      <c r="CM165" s="45"/>
      <c r="CN165" s="45"/>
      <c r="CO165" s="91"/>
      <c r="CP165" s="185"/>
      <c r="CQ165" s="8" t="s">
        <v>1</v>
      </c>
      <c r="CR165" s="6">
        <v>1</v>
      </c>
    </row>
    <row r="166" spans="1:96" s="1" customFormat="1" ht="15" customHeight="1">
      <c r="A166"/>
      <c r="M166"/>
      <c r="N166"/>
      <c r="O166"/>
      <c r="AA166"/>
      <c r="AB166"/>
      <c r="AC166"/>
      <c r="AD166"/>
      <c r="AE166"/>
      <c r="AQ166"/>
      <c r="AR166"/>
      <c r="AS166"/>
      <c r="AT166"/>
      <c r="AU166"/>
      <c r="AV166"/>
      <c r="AW166" s="1327" t="str">
        <f>IF(AND(AZ166&lt;&gt;"", LEN(TRIM(AZ166))&gt;0), MAX(AW20:AW165)+1, "")</f>
        <v/>
      </c>
      <c r="AX166" s="1327" t="str" cm="1">
        <f t="array" ref="AX166">IFERROR(INDEX(AZ21:AZ290, MATCH(ROW()-MIN(ROW(AZ21:AZ290))+1, AW21:AW290, 0)), "")</f>
        <v/>
      </c>
      <c r="AY166" s="1336" t="str">
        <f>IFERROR(TRIM(SUBSTITUTE(SUBSTITUTE(SUBSTITUTE(SUBSTITUTE(SUBSTITUTE(AY165," .",".")," ;",";")," :",":"),",",","),",","")),AY165)</f>
        <v/>
      </c>
      <c r="AZ166" s="1329" t="str">
        <f>IFERROR(IF(LEN(AY170) &gt; LEN(AZ165), LEFT(RIGHT(AY170, LEN(AY170) - LEN(AZ165)), FIND("¤", SUBSTITUTE(LEFT(RIGHT(AY170, LEN(AY170) - LEN(AZ165)), AZ19+1), " ", "¤", LEN(LEFT(RIGHT(AY170, LEN(AY170) - LEN(AZ165)), AZ19+1)) - LEN(SUBSTITUTE(LEFT(RIGHT(AY170, LEN(AY170) - LEN(AZ165)), AZ19+1), " ", ""))))), ""), "")</f>
        <v/>
      </c>
      <c r="BA166" s="1279" t="s">
        <v>1</v>
      </c>
      <c r="BB166" s="1354"/>
      <c r="BC166"/>
      <c r="BD166" s="1" t="str">
        <f t="shared" si="50"/>
        <v/>
      </c>
      <c r="BE166" s="1332" t="str">
        <f>IF(LEN(SUBSTITUTE(AX166, BE17, "")) &lt; LEN(AX166), SUBSTITUTE(AX166, BE17, ""), AX166)</f>
        <v/>
      </c>
      <c r="BF166" s="1332" t="str">
        <f>IF(LEN(SUBSTITUTE(BE166, BF17, "")) &lt; LEN(BE166), SUBSTITUTE(BE166, BF17, ""), BE166)</f>
        <v/>
      </c>
      <c r="BG166" s="1332" t="str">
        <f>IF(LEN(SUBSTITUTE(BF166, BG17, "")) &lt; LEN(BF166), SUBSTITUTE(BF166, BG17, ""), BF166)</f>
        <v/>
      </c>
      <c r="BH166" s="1332" t="str">
        <f>IF(LEN(SUBSTITUTE(BG166, BH17, "")) &lt; LEN(BG166), SUBSTITUTE(BG166, BH17, ""), BG166)</f>
        <v/>
      </c>
      <c r="BI166" s="1332" t="s">
        <v>1</v>
      </c>
      <c r="BJ166" s="1333"/>
      <c r="BK166" s="1334"/>
      <c r="BL166" s="52"/>
      <c r="BM166" s="51"/>
      <c r="BN166" s="1335" t="str">
        <f t="shared" si="51"/>
        <v/>
      </c>
      <c r="BO166" s="50" t="str">
        <f t="shared" si="52"/>
        <v/>
      </c>
      <c r="BP166" s="49" t="str">
        <f t="shared" si="53"/>
        <v/>
      </c>
      <c r="BQ166" s="47">
        <f>IF(ISBLANK(#REF!),"",LEN(BD166)-LEN(SUBSTITUTE(BD166," ",""))+1)</f>
        <v>1</v>
      </c>
      <c r="BR166" s="48">
        <f t="shared" si="54"/>
        <v>0</v>
      </c>
      <c r="BS166" s="47">
        <f t="shared" si="55"/>
        <v>0</v>
      </c>
      <c r="BT166" s="47">
        <f t="shared" si="56"/>
        <v>0</v>
      </c>
      <c r="BU166" s="185"/>
      <c r="BV166" s="2"/>
      <c r="BW166" s="2"/>
      <c r="BX166" s="2"/>
      <c r="BY166" s="2"/>
      <c r="BZ166" s="2"/>
      <c r="CA166" s="2"/>
      <c r="CB166" s="244"/>
      <c r="CC166" s="91"/>
      <c r="CD166" s="91"/>
      <c r="CE166" s="154"/>
      <c r="CF166" s="91"/>
      <c r="CG166" s="59"/>
      <c r="CH166" s="93"/>
      <c r="CI166"/>
      <c r="CJ166" s="438"/>
      <c r="CK166" s="631" t="s">
        <v>572</v>
      </c>
      <c r="CL166" s="45"/>
      <c r="CM166" s="45"/>
      <c r="CN166" s="45"/>
      <c r="CO166" s="91"/>
      <c r="CP166" s="185"/>
      <c r="CQ166" s="8" t="s">
        <v>1</v>
      </c>
      <c r="CR166" s="6">
        <v>1</v>
      </c>
    </row>
    <row r="167" spans="1:96" s="1" customFormat="1" ht="15" customHeight="1" thickBot="1">
      <c r="A167"/>
      <c r="M167"/>
      <c r="N167"/>
      <c r="O167"/>
      <c r="AA167"/>
      <c r="AB167"/>
      <c r="AC167"/>
      <c r="AD167"/>
      <c r="AE167"/>
      <c r="AQ167"/>
      <c r="AR167"/>
      <c r="AS167"/>
      <c r="AT167"/>
      <c r="AU167"/>
      <c r="AV167"/>
      <c r="AW167" s="1327" t="str">
        <f>IF(AND(AZ167&lt;&gt;"", LEN(TRIM(AZ167))&gt;0), MAX(AW20:AW166)+1, "")</f>
        <v/>
      </c>
      <c r="AX167" s="1327" t="str" cm="1">
        <f t="array" ref="AX167">IFERROR(INDEX(AZ21:AZ290, MATCH(ROW()-MIN(ROW(AZ21:AZ290))+1, AW21:AW290, 0)), "")</f>
        <v/>
      </c>
      <c r="AY167" s="1336" t="str">
        <f>IFERROR(SUBSTITUTE(SUBSTITUTE(SUBSTITUTE(SUBSTITUTE(SUBSTITUTE(SUBSTITUTE(AY166,",",";"),".",";"),";",";"),"-",";"),":",";"),"?",";"),AY166)</f>
        <v/>
      </c>
      <c r="AZ167" s="1329" t="str">
        <f>IFERROR(IF(LEN(AY170)&gt;LEN(AZ165)+LEN(AZ166),LEFT(RIGHT(AY170,LEN(AY170)-LEN(AZ165)-LEN(AZ166)),FIND("¤",SUBSTITUTE(LEFT(RIGHT(AY170,LEN(AY170)-LEN(AZ165)-LEN(AZ166)),AZ19+1)," ","¤",LEN(LEFT(RIGHT(AY170,LEN(AY170)-LEN(AZ165)-LEN(AZ166)),AZ19+1))-LEN(SUBSTITUTE(LEFT(RIGHT(AY170,LEN(AY170)-LEN(AZ165)-LEN(AZ166)),AZ19+1)," ",""))))),""),"")</f>
        <v/>
      </c>
      <c r="BA167" s="1279" t="s">
        <v>1</v>
      </c>
      <c r="BB167" s="1354"/>
      <c r="BC167"/>
      <c r="BD167" s="1" t="str">
        <f t="shared" si="50"/>
        <v/>
      </c>
      <c r="BE167" s="1332" t="str">
        <f>IF(LEN(SUBSTITUTE(AX167, BE17, "")) &lt; LEN(AX167), SUBSTITUTE(AX167, BE17, ""), AX167)</f>
        <v/>
      </c>
      <c r="BF167" s="1332" t="str">
        <f>IF(LEN(SUBSTITUTE(BE167, BF17, "")) &lt; LEN(BE167), SUBSTITUTE(BE167, BF17, ""), BE167)</f>
        <v/>
      </c>
      <c r="BG167" s="1332" t="str">
        <f>IF(LEN(SUBSTITUTE(BF167, BG17, "")) &lt; LEN(BF167), SUBSTITUTE(BF167, BG17, ""), BF167)</f>
        <v/>
      </c>
      <c r="BH167" s="1332" t="str">
        <f>IF(LEN(SUBSTITUTE(BG167, BH17, "")) &lt; LEN(BG167), SUBSTITUTE(BG167, BH17, ""), BG167)</f>
        <v/>
      </c>
      <c r="BI167" s="1332" t="s">
        <v>1</v>
      </c>
      <c r="BJ167" s="1333"/>
      <c r="BK167" s="1334"/>
      <c r="BL167" s="52"/>
      <c r="BM167" s="51"/>
      <c r="BN167" s="1335" t="str">
        <f t="shared" si="51"/>
        <v/>
      </c>
      <c r="BO167" s="50" t="str">
        <f t="shared" si="52"/>
        <v/>
      </c>
      <c r="BP167" s="49" t="str">
        <f t="shared" si="53"/>
        <v/>
      </c>
      <c r="BQ167" s="47">
        <f>IF(ISBLANK(#REF!),"",LEN(BD167)-LEN(SUBSTITUTE(BD167," ",""))+1)</f>
        <v>1</v>
      </c>
      <c r="BR167" s="48">
        <f t="shared" si="54"/>
        <v>0</v>
      </c>
      <c r="BS167" s="47">
        <f t="shared" si="55"/>
        <v>0</v>
      </c>
      <c r="BT167" s="47">
        <f t="shared" si="56"/>
        <v>0</v>
      </c>
      <c r="BU167" s="185"/>
      <c r="BV167" s="2"/>
      <c r="BW167" s="2"/>
      <c r="BX167" s="2"/>
      <c r="BY167" s="2"/>
      <c r="BZ167" s="2"/>
      <c r="CA167" s="2"/>
      <c r="CB167" s="244"/>
      <c r="CC167" s="155" t="s">
        <v>597</v>
      </c>
      <c r="CD167" s="91"/>
      <c r="CE167" s="91"/>
      <c r="CF167" s="91"/>
      <c r="CG167" s="91"/>
      <c r="CH167" s="93"/>
      <c r="CI167"/>
      <c r="CJ167" s="458"/>
      <c r="CK167" s="91"/>
      <c r="CL167" s="91"/>
      <c r="CM167" s="91"/>
      <c r="CN167" s="91"/>
      <c r="CO167" s="91"/>
      <c r="CP167" s="185"/>
      <c r="CQ167" s="8" t="s">
        <v>1</v>
      </c>
      <c r="CR167" s="6">
        <v>1</v>
      </c>
    </row>
    <row r="168" spans="1:96" s="1" customFormat="1" ht="15" customHeight="1">
      <c r="A168"/>
      <c r="M168"/>
      <c r="N168"/>
      <c r="O168"/>
      <c r="AA168"/>
      <c r="AB168"/>
      <c r="AC168"/>
      <c r="AD168"/>
      <c r="AE168"/>
      <c r="AQ168"/>
      <c r="AR168"/>
      <c r="AS168"/>
      <c r="AT168"/>
      <c r="AU168"/>
      <c r="AV168"/>
      <c r="AW168" s="1327" t="str">
        <f>IF(AND(AZ168&lt;&gt;"", LEN(TRIM(AZ168))&gt;0), MAX(AW20:AW167)+1, "")</f>
        <v/>
      </c>
      <c r="AX168" s="1327" t="str" cm="1">
        <f t="array" ref="AX168">IFERROR(INDEX(AZ21:AZ290, MATCH(ROW()-MIN(ROW(AZ21:AZ290))+1, AW21:AW290, 0)), "")</f>
        <v/>
      </c>
      <c r="AY168" s="1336" t="str">
        <f>IFERROR(SUBSTITUTE(AY167,"."," "),AY167)</f>
        <v/>
      </c>
      <c r="AZ168" s="1329" t="str">
        <f>IFERROR(LEFT(RIGHT(AY170,LEN(AY170)-LEN(AZ165)-LEN(AZ166)-LEN(AZ167)),FIND("¤",SUBSTITUTE(LEFT(RIGHT(AY170,LEN(AY170)-LEN(AZ165)-LEN(AZ166)-LEN(AZ167)),AZ19+1)," ","¤",LEN(LEFT(RIGHT(AY170,LEN(AY170)-LEN(AZ165)-LEN(AZ166)-LEN(AZ167)),AZ19+1))-LEN(SUBSTITUTE(LEFT(RIGHT(AY170,LEN(AY170)-LEN(AZ165)-LEN(AZ166)-LEN(AZ167)),AZ19+1)," ",""))))),"")</f>
        <v/>
      </c>
      <c r="BA168" s="1279" t="s">
        <v>1</v>
      </c>
      <c r="BB168" s="1354"/>
      <c r="BC168"/>
      <c r="BD168" s="1" t="str">
        <f t="shared" si="50"/>
        <v/>
      </c>
      <c r="BE168" s="1332" t="str">
        <f>IF(LEN(SUBSTITUTE(AX168, BE17, "")) &lt; LEN(AX168), SUBSTITUTE(AX168, BE17, ""), AX168)</f>
        <v/>
      </c>
      <c r="BF168" s="1332" t="str">
        <f>IF(LEN(SUBSTITUTE(BE168, BF17, "")) &lt; LEN(BE168), SUBSTITUTE(BE168, BF17, ""), BE168)</f>
        <v/>
      </c>
      <c r="BG168" s="1332" t="str">
        <f>IF(LEN(SUBSTITUTE(BF168, BG17, "")) &lt; LEN(BF168), SUBSTITUTE(BF168, BG17, ""), BF168)</f>
        <v/>
      </c>
      <c r="BH168" s="1332" t="str">
        <f>IF(LEN(SUBSTITUTE(BG168, BH17, "")) &lt; LEN(BG168), SUBSTITUTE(BG168, BH17, ""), BG168)</f>
        <v/>
      </c>
      <c r="BI168" s="1332" t="s">
        <v>1</v>
      </c>
      <c r="BJ168" s="1333"/>
      <c r="BK168" s="1334"/>
      <c r="BL168" s="52"/>
      <c r="BM168" s="51"/>
      <c r="BN168" s="1335" t="str">
        <f t="shared" si="51"/>
        <v/>
      </c>
      <c r="BO168" s="50" t="str">
        <f t="shared" si="52"/>
        <v/>
      </c>
      <c r="BP168" s="49" t="str">
        <f t="shared" si="53"/>
        <v/>
      </c>
      <c r="BQ168" s="47">
        <f>IF(ISBLANK(#REF!),"",LEN(BD168)-LEN(SUBSTITUTE(BD168," ",""))+1)</f>
        <v>1</v>
      </c>
      <c r="BR168" s="48">
        <f t="shared" si="54"/>
        <v>0</v>
      </c>
      <c r="BS168" s="47">
        <f t="shared" si="55"/>
        <v>0</v>
      </c>
      <c r="BT168" s="47">
        <f t="shared" si="56"/>
        <v>0</v>
      </c>
      <c r="BU168" s="185"/>
      <c r="BV168" s="2"/>
      <c r="BW168" s="2"/>
      <c r="BX168" s="2"/>
      <c r="BY168" s="2"/>
      <c r="BZ168" s="2"/>
      <c r="CA168" s="2"/>
      <c r="CB168" s="244"/>
      <c r="CC168" s="1810" t="s">
        <v>598</v>
      </c>
      <c r="CD168" s="1810"/>
      <c r="CE168" s="1810"/>
      <c r="CF168" s="1810"/>
      <c r="CG168" s="1810"/>
      <c r="CH168" s="1811"/>
      <c r="CI168"/>
      <c r="CJ168" s="632" t="s">
        <v>215</v>
      </c>
      <c r="CK168" s="1860" t="s">
        <v>573</v>
      </c>
      <c r="CL168" s="1860"/>
      <c r="CM168" s="1860"/>
      <c r="CN168" s="1860"/>
      <c r="CO168" s="1860"/>
      <c r="CP168" s="1861"/>
      <c r="CQ168" s="8" t="s">
        <v>1</v>
      </c>
      <c r="CR168" s="6">
        <v>1</v>
      </c>
    </row>
    <row r="169" spans="1:96" s="1" customFormat="1" ht="15.75">
      <c r="A169"/>
      <c r="M169"/>
      <c r="N169"/>
      <c r="O169"/>
      <c r="AA169"/>
      <c r="AB169"/>
      <c r="AC169"/>
      <c r="AD169"/>
      <c r="AE169"/>
      <c r="AQ169"/>
      <c r="AR169"/>
      <c r="AS169"/>
      <c r="AT169"/>
      <c r="AU169"/>
      <c r="AV169"/>
      <c r="AW169" s="1327" t="str">
        <f>IF(AND(AZ169&lt;&gt;"", LEN(TRIM(AZ169))&gt;0), MAX(AW20:AW168)+1, "")</f>
        <v/>
      </c>
      <c r="AX169" s="1327" t="str" cm="1">
        <f t="array" ref="AX169">IFERROR(INDEX(AZ21:AZ290, MATCH(ROW()-MIN(ROW(AZ21:AZ290))+1, AW21:AW290, 0)), "")</f>
        <v/>
      </c>
      <c r="AY169" s="1337" t="str">
        <f>SUBSTITUTE(SUBSTITUTE(AY168,";"," "),","," ")</f>
        <v/>
      </c>
      <c r="AZ169" s="1329" t="str">
        <f>IFERROR(LEFT(RIGHT(AY170,LEN(AY170)-LEN(AZ165)-LEN(AZ166)-LEN(AZ167)-LEN(AZ168)),FIND("¤",SUBSTITUTE(LEFT(RIGHT(AY170,LEN(AY170)-LEN(AZ165)-LEN(AZ166)-LEN(AZ167)-LEN(AZ168)),AZ19+1)," ","¤",LEN(LEFT(RIGHT(AY170,LEN(AY170)-LEN(AZ165)-LEN(AZ166)-LEN(AZ167)-LEN(AZ168)),AZ19+1))-LEN(SUBSTITUTE(LEFT(RIGHT(AY170,LEN(AY170)-LEN(AZ165)-LEN(AZ166)-LEN(AZ167)-LEN(AZ168)),AZ19+1)," ",""))))),"")</f>
        <v/>
      </c>
      <c r="BA169" s="1279" t="s">
        <v>1</v>
      </c>
      <c r="BB169" s="1354"/>
      <c r="BC169"/>
      <c r="BD169" s="1" t="str">
        <f t="shared" si="50"/>
        <v/>
      </c>
      <c r="BE169" s="1332" t="str">
        <f>IF(LEN(SUBSTITUTE(AX169, BE17, "")) &lt; LEN(AX169), SUBSTITUTE(AX169, BE17, ""), AX169)</f>
        <v/>
      </c>
      <c r="BF169" s="1332" t="str">
        <f>IF(LEN(SUBSTITUTE(BE169, BF17, "")) &lt; LEN(BE169), SUBSTITUTE(BE169, BF17, ""), BE169)</f>
        <v/>
      </c>
      <c r="BG169" s="1332" t="str">
        <f>IF(LEN(SUBSTITUTE(BF169, BG17, "")) &lt; LEN(BF169), SUBSTITUTE(BF169, BG17, ""), BF169)</f>
        <v/>
      </c>
      <c r="BH169" s="1332" t="str">
        <f>IF(LEN(SUBSTITUTE(BG169, BH17, "")) &lt; LEN(BG169), SUBSTITUTE(BG169, BH17, ""), BG169)</f>
        <v/>
      </c>
      <c r="BI169" s="1332" t="s">
        <v>1</v>
      </c>
      <c r="BJ169" s="1333"/>
      <c r="BK169" s="1334"/>
      <c r="BL169" s="52"/>
      <c r="BM169" s="51"/>
      <c r="BN169" s="1335" t="str">
        <f t="shared" si="51"/>
        <v/>
      </c>
      <c r="BO169" s="50" t="str">
        <f t="shared" si="52"/>
        <v/>
      </c>
      <c r="BP169" s="49" t="str">
        <f t="shared" si="53"/>
        <v/>
      </c>
      <c r="BQ169" s="47">
        <f>IF(ISBLANK(#REF!),"",LEN(BD169)-LEN(SUBSTITUTE(BD169," ",""))+1)</f>
        <v>1</v>
      </c>
      <c r="BR169" s="48">
        <f t="shared" si="54"/>
        <v>0</v>
      </c>
      <c r="BS169" s="47">
        <f t="shared" si="55"/>
        <v>0</v>
      </c>
      <c r="BT169" s="47">
        <f t="shared" si="56"/>
        <v>0</v>
      </c>
      <c r="BU169" s="185"/>
      <c r="BV169" s="2"/>
      <c r="BW169" s="2"/>
      <c r="BX169" s="2"/>
      <c r="BY169" s="2"/>
      <c r="BZ169" s="2"/>
      <c r="CA169" s="2"/>
      <c r="CB169" s="244"/>
      <c r="CC169" s="1810"/>
      <c r="CD169" s="1810"/>
      <c r="CE169" s="1810"/>
      <c r="CF169" s="1810"/>
      <c r="CG169" s="1810"/>
      <c r="CH169" s="1811"/>
      <c r="CI169"/>
      <c r="CJ169" s="1862" t="s">
        <v>574</v>
      </c>
      <c r="CK169" s="1863"/>
      <c r="CL169" s="1863"/>
      <c r="CM169" s="1863"/>
      <c r="CN169" s="1863"/>
      <c r="CO169" s="1863"/>
      <c r="CP169" s="1864"/>
      <c r="CQ169" s="8" t="s">
        <v>1</v>
      </c>
      <c r="CR169" s="6">
        <v>1</v>
      </c>
    </row>
    <row r="170" spans="1:96" s="1" customFormat="1" ht="15" customHeight="1" thickBot="1">
      <c r="A170"/>
      <c r="M170"/>
      <c r="N170"/>
      <c r="O170"/>
      <c r="AA170"/>
      <c r="AB170"/>
      <c r="AC170"/>
      <c r="AD170"/>
      <c r="AE170"/>
      <c r="AQ170"/>
      <c r="AR170"/>
      <c r="AS170"/>
      <c r="AT170"/>
      <c r="AU170"/>
      <c r="AV170"/>
      <c r="AW170" s="1327" t="str">
        <f>IF(AND(AZ170&lt;&gt;"", LEN(TRIM(AZ170))&gt;0), MAX(AW20:AW169)+1, "")</f>
        <v/>
      </c>
      <c r="AX170" s="1327" t="str" cm="1">
        <f t="array" ref="AX170">IFERROR(INDEX(AZ21:AZ290, MATCH(ROW()-MIN(ROW(AZ21:AZ290))+1, AW21:AW290, 0)), "")</f>
        <v/>
      </c>
      <c r="AY170" s="1338" t="str">
        <f>IFERROR(SUBSTITUTE(SUBSTITUTE(SUBSTITUTE(AY169,"  "," "),"  "," "),"  "," "),AY169)</f>
        <v/>
      </c>
      <c r="AZ170" s="1329" t="str">
        <f>IF(LEN(AY170) &gt; LEN(AZ165) + LEN(AZ166) + LEN(AZ167)+ LEN(AZ168) + LEN(AZ169), RIGHT(AY170, LEN(AY170) - LEN(AZ165) - LEN(AZ166) - LEN(AZ167) - LEN(AZ168) - LEN(AZ169)), "")</f>
        <v/>
      </c>
      <c r="BA170" s="1279" t="s">
        <v>1</v>
      </c>
      <c r="BB170" s="1354"/>
      <c r="BC170"/>
      <c r="BD170" s="1" t="str">
        <f t="shared" si="50"/>
        <v/>
      </c>
      <c r="BE170" s="1332" t="str">
        <f>IF(LEN(SUBSTITUTE(AX170, BE17, "")) &lt; LEN(AX170), SUBSTITUTE(AX170, BE17, ""), AX170)</f>
        <v/>
      </c>
      <c r="BF170" s="1332" t="str">
        <f>IF(LEN(SUBSTITUTE(BE170, BF17, "")) &lt; LEN(BE170), SUBSTITUTE(BE170, BF17, ""), BE170)</f>
        <v/>
      </c>
      <c r="BG170" s="1332" t="str">
        <f>IF(LEN(SUBSTITUTE(BF170, BG17, "")) &lt; LEN(BF170), SUBSTITUTE(BF170, BG17, ""), BF170)</f>
        <v/>
      </c>
      <c r="BH170" s="1332" t="str">
        <f>IF(LEN(SUBSTITUTE(BG170, BH17, "")) &lt; LEN(BG170), SUBSTITUTE(BG170, BH17, ""), BG170)</f>
        <v/>
      </c>
      <c r="BI170" s="1332" t="s">
        <v>1</v>
      </c>
      <c r="BJ170" s="1333"/>
      <c r="BK170" s="1334"/>
      <c r="BL170" s="52"/>
      <c r="BM170" s="51"/>
      <c r="BN170" s="1335" t="str">
        <f t="shared" si="51"/>
        <v/>
      </c>
      <c r="BO170" s="50" t="str">
        <f t="shared" si="52"/>
        <v/>
      </c>
      <c r="BP170" s="49" t="str">
        <f t="shared" si="53"/>
        <v/>
      </c>
      <c r="BQ170" s="47">
        <f>IF(ISBLANK(#REF!),"",LEN(BD170)-LEN(SUBSTITUTE(BD170," ",""))+1)</f>
        <v>1</v>
      </c>
      <c r="BR170" s="48">
        <f t="shared" si="54"/>
        <v>0</v>
      </c>
      <c r="BS170" s="47">
        <f t="shared" si="55"/>
        <v>0</v>
      </c>
      <c r="BT170" s="47">
        <f t="shared" si="56"/>
        <v>0</v>
      </c>
      <c r="BU170" s="185"/>
      <c r="BV170" s="2"/>
      <c r="BW170" s="2"/>
      <c r="BX170" s="2"/>
      <c r="BY170" s="2"/>
      <c r="BZ170" s="2"/>
      <c r="CA170" s="2"/>
      <c r="CB170" s="244"/>
      <c r="CC170" s="91"/>
      <c r="CD170" s="91"/>
      <c r="CE170" s="91"/>
      <c r="CF170" s="91"/>
      <c r="CG170" s="91"/>
      <c r="CH170" s="93"/>
      <c r="CI170"/>
      <c r="CJ170" s="633"/>
      <c r="CK170" s="634" t="s">
        <v>575</v>
      </c>
      <c r="CL170" s="635" t="s">
        <v>576</v>
      </c>
      <c r="CM170" s="636" t="s">
        <v>577</v>
      </c>
      <c r="CN170" s="637" t="s">
        <v>578</v>
      </c>
      <c r="CO170" s="91"/>
      <c r="CP170" s="638" t="s">
        <v>579</v>
      </c>
      <c r="CQ170" s="8" t="s">
        <v>1</v>
      </c>
      <c r="CR170" s="6">
        <v>1</v>
      </c>
    </row>
    <row r="171" spans="1:96" s="1" customFormat="1" ht="15" customHeight="1" thickTop="1" thickBot="1">
      <c r="A171"/>
      <c r="M171"/>
      <c r="N171"/>
      <c r="O171"/>
      <c r="AA171"/>
      <c r="AB171"/>
      <c r="AC171"/>
      <c r="AD171"/>
      <c r="AE171"/>
      <c r="AQ171"/>
      <c r="AR171"/>
      <c r="AS171"/>
      <c r="AT171"/>
      <c r="AU171"/>
      <c r="AV171"/>
      <c r="AW171" s="1327" t="str">
        <f>IF(AND(AZ171&lt;&gt;"", LEN(TRIM(AZ171))&gt;0), MAX(AW20:AW170)+1, "")</f>
        <v/>
      </c>
      <c r="AX171" s="1327" t="str" cm="1">
        <f t="array" ref="AX171">IFERROR(INDEX(AZ21:AZ290, MATCH(ROW()-MIN(ROW(AZ21:AZ290))+1, AW21:AW290, 0)), "")</f>
        <v/>
      </c>
      <c r="AY171" s="1328" t="str">
        <f>(SUBSTITUTE(SUBSTITUTE(BB46,CHAR(13)&amp;CHAR(10)," "),CHAR(10)," "))</f>
        <v/>
      </c>
      <c r="AZ171" s="1339" t="str">
        <f>IF(LEN(AY176)&lt;AZ19,AY171,LEFT(AY176,FIND("¤",SUBSTITUTE(LEFT(AY176,AZ19+1)," ","¤",LEN(LEFT(AY176,AZ19+1))-LEN(SUBSTITUTE(LEFT(AY176,AZ19+1)," ",""))))))</f>
        <v/>
      </c>
      <c r="BA171" s="1279" t="s">
        <v>1</v>
      </c>
      <c r="BB171" s="1354"/>
      <c r="BC171"/>
      <c r="BD171" s="1" t="str">
        <f t="shared" si="50"/>
        <v/>
      </c>
      <c r="BE171" s="1332" t="str">
        <f>IF(LEN(SUBSTITUTE(AX171, BE17, "")) &lt; LEN(AX171), SUBSTITUTE(AX171, BE17, ""), AX171)</f>
        <v/>
      </c>
      <c r="BF171" s="1332" t="str">
        <f>IF(LEN(SUBSTITUTE(BE171, BF17, "")) &lt; LEN(BE171), SUBSTITUTE(BE171, BF17, ""), BE171)</f>
        <v/>
      </c>
      <c r="BG171" s="1332" t="str">
        <f>IF(LEN(SUBSTITUTE(BF171, BG17, "")) &lt; LEN(BF171), SUBSTITUTE(BF171, BG17, ""), BF171)</f>
        <v/>
      </c>
      <c r="BH171" s="1332" t="str">
        <f>IF(LEN(SUBSTITUTE(BG171, BH17, "")) &lt; LEN(BG171), SUBSTITUTE(BG171, BH17, ""), BG171)</f>
        <v/>
      </c>
      <c r="BI171" s="1332" t="s">
        <v>1</v>
      </c>
      <c r="BJ171" s="1333"/>
      <c r="BK171" s="1334"/>
      <c r="BL171" s="52"/>
      <c r="BM171" s="51"/>
      <c r="BN171" s="1335" t="str">
        <f t="shared" si="51"/>
        <v/>
      </c>
      <c r="BO171" s="50" t="str">
        <f t="shared" si="52"/>
        <v/>
      </c>
      <c r="BP171" s="49" t="str">
        <f t="shared" si="53"/>
        <v/>
      </c>
      <c r="BQ171" s="47">
        <f>IF(ISBLANK(#REF!),"",LEN(BD171)-LEN(SUBSTITUTE(BD171," ",""))+1)</f>
        <v>1</v>
      </c>
      <c r="BR171" s="48">
        <f t="shared" si="54"/>
        <v>0</v>
      </c>
      <c r="BS171" s="47">
        <f t="shared" si="55"/>
        <v>0</v>
      </c>
      <c r="BT171" s="47">
        <f t="shared" si="56"/>
        <v>0</v>
      </c>
      <c r="BU171" s="185"/>
      <c r="BV171" s="2"/>
      <c r="BW171" s="2"/>
      <c r="BX171" s="2"/>
      <c r="BY171" s="2"/>
      <c r="BZ171" s="2"/>
      <c r="CA171" s="2"/>
      <c r="CB171" s="244"/>
      <c r="CC171" s="655">
        <v>5</v>
      </c>
      <c r="CD171" s="226" t="s">
        <v>188</v>
      </c>
      <c r="CE171" s="91"/>
      <c r="CF171" s="91"/>
      <c r="CG171" s="91"/>
      <c r="CH171" s="93"/>
      <c r="CI171"/>
      <c r="CJ171" s="633"/>
      <c r="CK171" s="639" t="s">
        <v>581</v>
      </c>
      <c r="CL171" s="640">
        <f>LEN(CK171) - LEN(SUBSTITUTE(CK171, " ", "")) + 1</f>
        <v>45</v>
      </c>
      <c r="CM171" s="640">
        <f>LEN(CK171)</f>
        <v>263</v>
      </c>
      <c r="CN171" s="300">
        <v>70</v>
      </c>
      <c r="CO171"/>
      <c r="CP171" s="641" t="str">
        <f>TEXT(ROUND(LEN(CK171)/CN171, 1), "0.0") &amp; " lignes"</f>
        <v>3.8 lignes</v>
      </c>
      <c r="CQ171" s="8" t="s">
        <v>1</v>
      </c>
      <c r="CR171" s="6">
        <v>1</v>
      </c>
    </row>
    <row r="172" spans="1:96" s="1" customFormat="1" ht="18.75" customHeight="1" thickTop="1">
      <c r="A172"/>
      <c r="M172"/>
      <c r="N172"/>
      <c r="O172"/>
      <c r="AA172"/>
      <c r="AB172"/>
      <c r="AC172"/>
      <c r="AD172"/>
      <c r="AE172"/>
      <c r="AQ172"/>
      <c r="AR172"/>
      <c r="AS172"/>
      <c r="AT172"/>
      <c r="AU172"/>
      <c r="AV172"/>
      <c r="AW172" s="1327" t="str">
        <f>IF(AND(AZ172&lt;&gt;"", LEN(TRIM(AZ172))&gt;0), MAX(AW20:AW171)+1, "")</f>
        <v/>
      </c>
      <c r="AX172" s="1327" t="str" cm="1">
        <f t="array" ref="AX172">IFERROR(INDEX(AZ21:AZ290, MATCH(ROW()-MIN(ROW(AZ21:AZ290))+1, AW21:AW290, 0)), "")</f>
        <v/>
      </c>
      <c r="AY172" s="1340" t="str">
        <f>IFERROR(TRIM(SUBSTITUTE(SUBSTITUTE(SUBSTITUTE(SUBSTITUTE(SUBSTITUTE(AY171," .",".")," ;",";")," :",":"),",",","),",","")),AY171)</f>
        <v/>
      </c>
      <c r="AZ172" s="1339" t="str">
        <f>IFERROR(IF(LEN(AY176) &gt; LEN(AZ171), LEFT(RIGHT(AY176, LEN(AY176) - LEN(AZ171)), FIND("¤", SUBSTITUTE(LEFT(RIGHT(AY176, LEN(AY176) - LEN(AZ171)), AZ19+1), " ", "¤", LEN(LEFT(RIGHT(AY176, LEN(AY176) - LEN(AZ171)), AZ19+1)) - LEN(SUBSTITUTE(LEFT(RIGHT(AY176, LEN(AY176) - LEN(AZ171)), AZ19+1), " ", ""))))), ""), "")</f>
        <v/>
      </c>
      <c r="BA172" s="1279" t="s">
        <v>1</v>
      </c>
      <c r="BB172" s="1354"/>
      <c r="BC172"/>
      <c r="BD172" s="1" t="str">
        <f t="shared" si="50"/>
        <v/>
      </c>
      <c r="BE172" s="1332" t="str">
        <f>IF(LEN(SUBSTITUTE(AX172, BE17, "")) &lt; LEN(AX172), SUBSTITUTE(AX172, BE17, ""), AX172)</f>
        <v/>
      </c>
      <c r="BF172" s="1332" t="str">
        <f>IF(LEN(SUBSTITUTE(BE172, BF17, "")) &lt; LEN(BE172), SUBSTITUTE(BE172, BF17, ""), BE172)</f>
        <v/>
      </c>
      <c r="BG172" s="1332" t="str">
        <f>IF(LEN(SUBSTITUTE(BF172, BG17, "")) &lt; LEN(BF172), SUBSTITUTE(BF172, BG17, ""), BF172)</f>
        <v/>
      </c>
      <c r="BH172" s="1332" t="str">
        <f>IF(LEN(SUBSTITUTE(BG172, BH17, "")) &lt; LEN(BG172), SUBSTITUTE(BG172, BH17, ""), BG172)</f>
        <v/>
      </c>
      <c r="BI172" s="1332" t="s">
        <v>1</v>
      </c>
      <c r="BJ172" s="1333"/>
      <c r="BK172" s="1334"/>
      <c r="BL172" s="52"/>
      <c r="BM172" s="51"/>
      <c r="BN172" s="1335" t="str">
        <f t="shared" si="51"/>
        <v/>
      </c>
      <c r="BO172" s="50" t="str">
        <f t="shared" si="52"/>
        <v/>
      </c>
      <c r="BP172" s="49" t="str">
        <f t="shared" si="53"/>
        <v/>
      </c>
      <c r="BQ172" s="47">
        <f>IF(ISBLANK(#REF!),"",LEN(BD172)-LEN(SUBSTITUTE(BD172," ",""))+1)</f>
        <v>1</v>
      </c>
      <c r="BR172" s="48">
        <f t="shared" si="54"/>
        <v>0</v>
      </c>
      <c r="BS172" s="47">
        <f t="shared" si="55"/>
        <v>0</v>
      </c>
      <c r="BT172" s="47">
        <f t="shared" si="56"/>
        <v>0</v>
      </c>
      <c r="BU172" s="185"/>
      <c r="BV172" s="2"/>
      <c r="BW172" s="2"/>
      <c r="BX172" s="2"/>
      <c r="BY172" s="2"/>
      <c r="BZ172" s="2"/>
      <c r="CA172" s="2"/>
      <c r="CB172" s="244"/>
      <c r="CC172" s="655">
        <v>8</v>
      </c>
      <c r="CD172" s="226" t="s">
        <v>241</v>
      </c>
      <c r="CE172" s="91"/>
      <c r="CF172" s="91"/>
      <c r="CG172" s="91"/>
      <c r="CH172" s="93"/>
      <c r="CI172"/>
      <c r="CJ172" s="633"/>
      <c r="CK172" s="1866" t="str">
        <f>CK171</f>
        <v>Épluchez l’ail et les oignons. Coupez-les en petits morceaux. Égouttez les champignons. Dans votre Cookeo, faites roussir la viande et les lardons avec le morceau de beurre sur le mode « dorer » / 3 min (préchauffage inclus), en remuant avec une cuillère en bois.</v>
      </c>
      <c r="CL172" s="1866"/>
      <c r="CM172" s="1866"/>
      <c r="CN172" s="1866"/>
      <c r="CO172" s="1866"/>
      <c r="CP172" s="1867"/>
      <c r="CQ172" s="8" t="s">
        <v>1</v>
      </c>
      <c r="CR172" s="6">
        <v>1</v>
      </c>
    </row>
    <row r="173" spans="1:96" s="1" customFormat="1" ht="15.75" customHeight="1">
      <c r="A173"/>
      <c r="M173" t="s">
        <v>1</v>
      </c>
      <c r="N173"/>
      <c r="O173"/>
      <c r="AA173"/>
      <c r="AB173"/>
      <c r="AC173"/>
      <c r="AD173"/>
      <c r="AE173"/>
      <c r="AQ173"/>
      <c r="AR173"/>
      <c r="AS173"/>
      <c r="AT173"/>
      <c r="AU173"/>
      <c r="AV173"/>
      <c r="AW173" s="1327" t="str">
        <f>IF(AND(AZ173&lt;&gt;"", LEN(TRIM(AZ173))&gt;0), MAX(AW20:AW172)+1, "")</f>
        <v/>
      </c>
      <c r="AX173" s="1327" t="str" cm="1">
        <f t="array" ref="AX173">IFERROR(INDEX(AZ21:AZ290, MATCH(ROW()-MIN(ROW(AZ21:AZ290))+1, AW21:AW290, 0)), "")</f>
        <v/>
      </c>
      <c r="AY173" s="1340" t="str">
        <f>IFERROR(SUBSTITUTE(SUBSTITUTE(SUBSTITUTE(SUBSTITUTE(SUBSTITUTE(SUBSTITUTE(AY172,",",";"),".",";"),";",";"),"-",";"),":",";"),"?",";"),AY172)</f>
        <v/>
      </c>
      <c r="AZ173" s="1339" t="str">
        <f>IFERROR(IF(LEN(AY176)&gt;LEN(AZ171)+LEN(AZ172),LEFT(RIGHT(AY176,LEN(AY176)-LEN(AZ171)-LEN(AZ172)),FIND("¤",SUBSTITUTE(LEFT(RIGHT(AY176,LEN(AY176)-LEN(AZ171)-LEN(AZ172)),AZ19+1)," ","¤",LEN(LEFT(RIGHT(AY176,LEN(AY176)-LEN(AZ171)-LEN(AZ172)),AZ19+1))-LEN(SUBSTITUTE(LEFT(RIGHT(AY176,LEN(AY176)-LEN(AZ171)-LEN(AZ172)),AZ19+1)," ",""))))),""),"")</f>
        <v/>
      </c>
      <c r="BA173" s="1279" t="s">
        <v>1</v>
      </c>
      <c r="BB173" s="1354"/>
      <c r="BC173"/>
      <c r="BD173" s="1" t="str">
        <f t="shared" si="50"/>
        <v/>
      </c>
      <c r="BE173" s="1332" t="str">
        <f>IF(LEN(SUBSTITUTE(AX173, BE17, "")) &lt; LEN(AX173), SUBSTITUTE(AX173, BE17, ""), AX173)</f>
        <v/>
      </c>
      <c r="BF173" s="1332" t="str">
        <f>IF(LEN(SUBSTITUTE(BE173, BF17, "")) &lt; LEN(BE173), SUBSTITUTE(BE173, BF17, ""), BE173)</f>
        <v/>
      </c>
      <c r="BG173" s="1332" t="str">
        <f>IF(LEN(SUBSTITUTE(BF173, BG17, "")) &lt; LEN(BF173), SUBSTITUTE(BF173, BG17, ""), BF173)</f>
        <v/>
      </c>
      <c r="BH173" s="1332" t="str">
        <f>IF(LEN(SUBSTITUTE(BG173, BH17, "")) &lt; LEN(BG173), SUBSTITUTE(BG173, BH17, ""), BG173)</f>
        <v/>
      </c>
      <c r="BI173" s="1332" t="s">
        <v>1</v>
      </c>
      <c r="BJ173" s="1333"/>
      <c r="BK173" s="1334"/>
      <c r="BL173" s="52"/>
      <c r="BM173" s="51"/>
      <c r="BN173" s="1335" t="str">
        <f t="shared" si="51"/>
        <v/>
      </c>
      <c r="BO173" s="50" t="str">
        <f t="shared" si="52"/>
        <v/>
      </c>
      <c r="BP173" s="49" t="str">
        <f t="shared" si="53"/>
        <v/>
      </c>
      <c r="BQ173" s="47">
        <f>IF(ISBLANK(#REF!),"",LEN(BD173)-LEN(SUBSTITUTE(BD173," ",""))+1)</f>
        <v>1</v>
      </c>
      <c r="BR173" s="48">
        <f t="shared" si="54"/>
        <v>0</v>
      </c>
      <c r="BS173" s="47">
        <f t="shared" si="55"/>
        <v>0</v>
      </c>
      <c r="BT173" s="47">
        <f t="shared" si="56"/>
        <v>0</v>
      </c>
      <c r="BU173" s="185"/>
      <c r="BV173" s="2"/>
      <c r="BW173" s="2"/>
      <c r="BX173" s="2"/>
      <c r="BY173" s="2"/>
      <c r="BZ173" s="2"/>
      <c r="CA173" s="2"/>
      <c r="CB173" s="244"/>
      <c r="CC173" s="655">
        <v>1.5</v>
      </c>
      <c r="CD173" s="226" t="s">
        <v>602</v>
      </c>
      <c r="CE173" s="91"/>
      <c r="CF173" s="91"/>
      <c r="CG173" s="91"/>
      <c r="CH173" s="93"/>
      <c r="CI173"/>
      <c r="CJ173" s="633"/>
      <c r="CK173" s="1866"/>
      <c r="CL173" s="1866"/>
      <c r="CM173" s="1866"/>
      <c r="CN173" s="1866"/>
      <c r="CO173" s="1866"/>
      <c r="CP173" s="1867"/>
      <c r="CQ173" s="8" t="s">
        <v>1</v>
      </c>
      <c r="CR173" s="6">
        <v>1</v>
      </c>
    </row>
    <row r="174" spans="1:96" s="1" customFormat="1" ht="16.5" customHeight="1">
      <c r="A174"/>
      <c r="M174" t="s">
        <v>1</v>
      </c>
      <c r="N174"/>
      <c r="O174"/>
      <c r="AA174"/>
      <c r="AB174"/>
      <c r="AC174"/>
      <c r="AD174"/>
      <c r="AE174"/>
      <c r="AQ174"/>
      <c r="AR174"/>
      <c r="AS174"/>
      <c r="AT174"/>
      <c r="AU174"/>
      <c r="AV174"/>
      <c r="AW174" s="1327" t="str">
        <f>IF(AND(AZ174&lt;&gt;"", LEN(TRIM(AZ174))&gt;0), MAX(AW20:AW173)+1, "")</f>
        <v/>
      </c>
      <c r="AX174" s="1327" t="str" cm="1">
        <f t="array" ref="AX174">IFERROR(INDEX(AZ21:AZ290, MATCH(ROW()-MIN(ROW(AZ21:AZ290))+1, AW21:AW290, 0)), "")</f>
        <v/>
      </c>
      <c r="AY174" s="1340" t="str">
        <f>IFERROR(SUBSTITUTE(AY173,"."," "),AY173)</f>
        <v/>
      </c>
      <c r="AZ174" s="1339" t="str">
        <f>IFERROR(LEFT(RIGHT(AY176,LEN(AY176)-LEN(AZ171)-LEN(AZ172)-LEN(AZ173)),FIND("¤",SUBSTITUTE(LEFT(RIGHT(AY176,LEN(AY176)-LEN(AZ171)-LEN(AZ172)-LEN(AZ173)),AZ19+1)," ","¤",LEN(LEFT(RIGHT(AY176,LEN(AY176)-LEN(AZ171)-LEN(AZ172)-LEN(AZ173)),AZ19+1))-LEN(SUBSTITUTE(LEFT(RIGHT(AY176,LEN(AY176)-LEN(AZ171)-LEN(AZ172)-LEN(AZ173)),AZ19+1)," ",""))))),"")</f>
        <v/>
      </c>
      <c r="BA174" s="1279" t="s">
        <v>1</v>
      </c>
      <c r="BB174" s="1354"/>
      <c r="BC174"/>
      <c r="BD174" s="1" t="str">
        <f t="shared" si="50"/>
        <v/>
      </c>
      <c r="BE174" s="1332" t="str">
        <f>IF(LEN(SUBSTITUTE(AX174, BE17, "")) &lt; LEN(AX174), SUBSTITUTE(AX174, BE17, ""), AX174)</f>
        <v/>
      </c>
      <c r="BF174" s="1332" t="str">
        <f>IF(LEN(SUBSTITUTE(BE174, BF17, "")) &lt; LEN(BE174), SUBSTITUTE(BE174, BF17, ""), BE174)</f>
        <v/>
      </c>
      <c r="BG174" s="1332" t="str">
        <f>IF(LEN(SUBSTITUTE(BF174, BG17, "")) &lt; LEN(BF174), SUBSTITUTE(BF174, BG17, ""), BF174)</f>
        <v/>
      </c>
      <c r="BH174" s="1332" t="str">
        <f>IF(LEN(SUBSTITUTE(BG174, BH17, "")) &lt; LEN(BG174), SUBSTITUTE(BG174, BH17, ""), BG174)</f>
        <v/>
      </c>
      <c r="BI174" s="1332" t="s">
        <v>1</v>
      </c>
      <c r="BJ174" s="1333"/>
      <c r="BK174" s="1334"/>
      <c r="BL174" s="52"/>
      <c r="BM174" s="51"/>
      <c r="BN174" s="1335" t="str">
        <f t="shared" si="51"/>
        <v/>
      </c>
      <c r="BO174" s="50" t="str">
        <f t="shared" si="52"/>
        <v/>
      </c>
      <c r="BP174" s="49" t="str">
        <f t="shared" si="53"/>
        <v/>
      </c>
      <c r="BQ174" s="47">
        <f>IF(ISBLANK(#REF!),"",LEN(BD174)-LEN(SUBSTITUTE(BD174," ",""))+1)</f>
        <v>1</v>
      </c>
      <c r="BR174" s="48">
        <f t="shared" si="54"/>
        <v>0</v>
      </c>
      <c r="BS174" s="47">
        <f t="shared" si="55"/>
        <v>0</v>
      </c>
      <c r="BT174" s="47">
        <f t="shared" si="56"/>
        <v>0</v>
      </c>
      <c r="BU174" s="185"/>
      <c r="BV174" s="2"/>
      <c r="BW174" s="2"/>
      <c r="BX174" s="2"/>
      <c r="BY174" s="2"/>
      <c r="BZ174" s="2"/>
      <c r="CA174" s="2"/>
      <c r="CB174" s="244"/>
      <c r="CC174" s="655">
        <v>3</v>
      </c>
      <c r="CD174" s="226" t="s">
        <v>603</v>
      </c>
      <c r="CE174" s="91"/>
      <c r="CF174" s="91"/>
      <c r="CG174" s="91"/>
      <c r="CH174" s="93"/>
      <c r="CI174"/>
      <c r="CJ174" s="633"/>
      <c r="CK174" s="1866"/>
      <c r="CL174" s="1866"/>
      <c r="CM174" s="1866"/>
      <c r="CN174" s="1866"/>
      <c r="CO174" s="1866"/>
      <c r="CP174" s="1867"/>
      <c r="CQ174" s="8" t="s">
        <v>1</v>
      </c>
      <c r="CR174" s="6">
        <v>1</v>
      </c>
    </row>
    <row r="175" spans="1:96" s="1" customFormat="1" ht="16.5" customHeight="1">
      <c r="A175"/>
      <c r="M175"/>
      <c r="N175"/>
      <c r="O175"/>
      <c r="AA175"/>
      <c r="AB175"/>
      <c r="AC175"/>
      <c r="AD175"/>
      <c r="AE175"/>
      <c r="AQ175"/>
      <c r="AR175"/>
      <c r="AS175"/>
      <c r="AT175"/>
      <c r="AU175"/>
      <c r="AV175"/>
      <c r="AW175" s="1327" t="str">
        <f>IF(AND(AZ175&lt;&gt;"", LEN(TRIM(AZ175))&gt;0), MAX(AW20:AW174)+1, "")</f>
        <v/>
      </c>
      <c r="AX175" s="1327" t="str" cm="1">
        <f t="array" ref="AX175">IFERROR(INDEX(AZ21:AZ290, MATCH(ROW()-MIN(ROW(AZ21:AZ290))+1, AW21:AW290, 0)), "")</f>
        <v/>
      </c>
      <c r="AY175" s="1343" t="str">
        <f>SUBSTITUTE(SUBSTITUTE(AY174,";"," "),","," ")</f>
        <v/>
      </c>
      <c r="AZ175" s="1339" t="str">
        <f>IFERROR(LEFT(RIGHT(AY176,LEN(AY176)-LEN(AZ171)-LEN(AZ172)-LEN(AZ173)-LEN(AZ174)),FIND("¤",SUBSTITUTE(LEFT(RIGHT(AY176,LEN(AY176)-LEN(AZ171)-LEN(AZ172)-LEN(AZ173)-LEN(AZ174)),AZ19+1)," ","¤",LEN(LEFT(RIGHT(AY176,LEN(AY176)-LEN(AZ171)-LEN(AZ172)-LEN(AZ173)-LEN(AZ174)),AZ19+1))-LEN(SUBSTITUTE(LEFT(RIGHT(AY176,LEN(AY176)-LEN(AZ171)-LEN(AZ172)-LEN(AZ173)-LEN(AZ174)),AZ19+1)," ",""))))),"")</f>
        <v/>
      </c>
      <c r="BA175" s="1279" t="s">
        <v>1</v>
      </c>
      <c r="BB175" s="1354"/>
      <c r="BC175"/>
      <c r="BD175" s="1" t="str">
        <f t="shared" si="50"/>
        <v/>
      </c>
      <c r="BE175" s="1332" t="str">
        <f>IF(LEN(SUBSTITUTE(AX175, BE17, "")) &lt; LEN(AX175), SUBSTITUTE(AX175, BE17, ""), AX175)</f>
        <v/>
      </c>
      <c r="BF175" s="1332" t="str">
        <f>IF(LEN(SUBSTITUTE(BE175, BF17, "")) &lt; LEN(BE175), SUBSTITUTE(BE175, BF17, ""), BE175)</f>
        <v/>
      </c>
      <c r="BG175" s="1332" t="str">
        <f>IF(LEN(SUBSTITUTE(BF175, BG17, "")) &lt; LEN(BF175), SUBSTITUTE(BF175, BG17, ""), BF175)</f>
        <v/>
      </c>
      <c r="BH175" s="1332" t="str">
        <f>IF(LEN(SUBSTITUTE(BG175, BH17, "")) &lt; LEN(BG175), SUBSTITUTE(BG175, BH17, ""), BG175)</f>
        <v/>
      </c>
      <c r="BI175" s="1332" t="s">
        <v>1</v>
      </c>
      <c r="BJ175" s="1333"/>
      <c r="BK175" s="1334"/>
      <c r="BL175" s="52"/>
      <c r="BM175" s="51"/>
      <c r="BN175" s="1335" t="str">
        <f t="shared" si="51"/>
        <v/>
      </c>
      <c r="BO175" s="50" t="str">
        <f t="shared" si="52"/>
        <v/>
      </c>
      <c r="BP175" s="49" t="str">
        <f t="shared" si="53"/>
        <v/>
      </c>
      <c r="BQ175" s="47">
        <f>IF(ISBLANK(#REF!),"",LEN(BD175)-LEN(SUBSTITUTE(BD175," ",""))+1)</f>
        <v>1</v>
      </c>
      <c r="BR175" s="48">
        <f t="shared" si="54"/>
        <v>0</v>
      </c>
      <c r="BS175" s="47">
        <f t="shared" si="55"/>
        <v>0</v>
      </c>
      <c r="BT175" s="47">
        <f t="shared" si="56"/>
        <v>0</v>
      </c>
      <c r="BU175" s="185"/>
      <c r="BV175" s="2"/>
      <c r="BW175" s="2"/>
      <c r="BX175" s="2"/>
      <c r="BY175" s="2"/>
      <c r="BZ175" s="2"/>
      <c r="CA175" s="2"/>
      <c r="CB175" s="244"/>
      <c r="CC175" s="660" t="s">
        <v>604</v>
      </c>
      <c r="CD175" s="660"/>
      <c r="CE175" s="91"/>
      <c r="CF175" s="91"/>
      <c r="CG175" s="91"/>
      <c r="CH175" s="93"/>
      <c r="CI175"/>
      <c r="CJ175" s="633"/>
      <c r="CK175" s="1866"/>
      <c r="CL175" s="1866"/>
      <c r="CM175" s="1866"/>
      <c r="CN175" s="1866"/>
      <c r="CO175" s="1866"/>
      <c r="CP175" s="1867"/>
      <c r="CQ175" s="8" t="s">
        <v>1</v>
      </c>
      <c r="CR175" s="6">
        <v>1</v>
      </c>
    </row>
    <row r="176" spans="1:96" s="1" customFormat="1" ht="15.75" customHeight="1">
      <c r="A176"/>
      <c r="B176"/>
      <c r="C176"/>
      <c r="D176"/>
      <c r="E176"/>
      <c r="F176"/>
      <c r="G176"/>
      <c r="H176"/>
      <c r="I176"/>
      <c r="J176"/>
      <c r="K176"/>
      <c r="L176"/>
      <c r="M176"/>
      <c r="N176"/>
      <c r="O176"/>
      <c r="AA176"/>
      <c r="AB176"/>
      <c r="AC176"/>
      <c r="AD176"/>
      <c r="AE176"/>
      <c r="AQ176"/>
      <c r="AR176"/>
      <c r="AS176"/>
      <c r="AT176"/>
      <c r="AU176"/>
      <c r="AV176"/>
      <c r="AW176" s="1327" t="str">
        <f>IF(AND(AZ176&lt;&gt;"", LEN(TRIM(AZ176))&gt;0), MAX(AW20:AW175)+1, "")</f>
        <v/>
      </c>
      <c r="AX176" s="1327" t="str" cm="1">
        <f t="array" ref="AX176">IFERROR(INDEX(AZ21:AZ290, MATCH(ROW()-MIN(ROW(AZ21:AZ290))+1, AW21:AW290, 0)), "")</f>
        <v/>
      </c>
      <c r="AY176" s="1344" t="str">
        <f>IFERROR(SUBSTITUTE(SUBSTITUTE(SUBSTITUTE(AY175,"  "," "),"  "," "),"  "," "),AY175)</f>
        <v/>
      </c>
      <c r="AZ176" s="1339" t="str">
        <f>IF(LEN(AY176) &gt; LEN(AZ171) + LEN(AZ172) + LEN(AZ173)+ LEN(AZ174) + LEN(AZ175), RIGHT(AY176, LEN(AY176) - LEN(AZ171) - LEN(AZ172) - LEN(AZ173) - LEN(AZ174) - LEN(AZ175)), "")</f>
        <v/>
      </c>
      <c r="BA176" s="1279" t="s">
        <v>1</v>
      </c>
      <c r="BB176" s="1354"/>
      <c r="BC176"/>
      <c r="BD176" s="1" t="str">
        <f t="shared" si="50"/>
        <v/>
      </c>
      <c r="BE176" s="1332" t="str">
        <f>IF(LEN(SUBSTITUTE(AX176, BE17, "")) &lt; LEN(AX176), SUBSTITUTE(AX176, BE17, ""), AX176)</f>
        <v/>
      </c>
      <c r="BF176" s="1332" t="str">
        <f>IF(LEN(SUBSTITUTE(BE176, BF17, "")) &lt; LEN(BE176), SUBSTITUTE(BE176, BF17, ""), BE176)</f>
        <v/>
      </c>
      <c r="BG176" s="1332" t="str">
        <f>IF(LEN(SUBSTITUTE(BF176, BG17, "")) &lt; LEN(BF176), SUBSTITUTE(BF176, BG17, ""), BF176)</f>
        <v/>
      </c>
      <c r="BH176" s="1332" t="str">
        <f>IF(LEN(SUBSTITUTE(BG176, BH17, "")) &lt; LEN(BG176), SUBSTITUTE(BG176, BH17, ""), BG176)</f>
        <v/>
      </c>
      <c r="BI176" s="1332" t="s">
        <v>1</v>
      </c>
      <c r="BJ176" s="1333"/>
      <c r="BK176" s="1334"/>
      <c r="BL176" s="52"/>
      <c r="BM176" s="51"/>
      <c r="BN176" s="1335" t="str">
        <f t="shared" si="51"/>
        <v/>
      </c>
      <c r="BO176" s="50" t="str">
        <f t="shared" si="52"/>
        <v/>
      </c>
      <c r="BP176" s="49" t="str">
        <f t="shared" si="53"/>
        <v/>
      </c>
      <c r="BQ176" s="47">
        <f>IF(ISBLANK(#REF!),"",LEN(BD176)-LEN(SUBSTITUTE(BD176," ",""))+1)</f>
        <v>1</v>
      </c>
      <c r="BR176" s="48">
        <f t="shared" si="54"/>
        <v>0</v>
      </c>
      <c r="BS176" s="47">
        <f t="shared" si="55"/>
        <v>0</v>
      </c>
      <c r="BT176" s="47">
        <f t="shared" si="56"/>
        <v>0</v>
      </c>
      <c r="BU176" s="185"/>
      <c r="BV176" s="2"/>
      <c r="BW176" s="2"/>
      <c r="BX176" s="2"/>
      <c r="BY176" s="2"/>
      <c r="BZ176" s="2"/>
      <c r="CA176" s="2"/>
      <c r="CB176" s="244"/>
      <c r="CC176"/>
      <c r="CD176"/>
      <c r="CE176" s="91"/>
      <c r="CF176" s="91"/>
      <c r="CG176" s="91"/>
      <c r="CH176" s="93"/>
      <c r="CI176"/>
      <c r="CJ176" s="633"/>
      <c r="CK176" s="646"/>
      <c r="CL176"/>
      <c r="CM176" s="647" t="s">
        <v>585</v>
      </c>
      <c r="CN176" s="182" t="str">
        <f>CN171&amp;" caractères"</f>
        <v>70 caractères</v>
      </c>
      <c r="CO176"/>
      <c r="CP176" s="648" t="str">
        <f>CP171</f>
        <v>3.8 lignes</v>
      </c>
      <c r="CQ176" s="8" t="s">
        <v>1</v>
      </c>
      <c r="CR176" s="6">
        <v>1</v>
      </c>
    </row>
    <row r="177" spans="1:96" s="1" customFormat="1" ht="16.5" customHeight="1">
      <c r="A177"/>
      <c r="B177"/>
      <c r="C177"/>
      <c r="D177"/>
      <c r="E177"/>
      <c r="F177"/>
      <c r="G177"/>
      <c r="H177"/>
      <c r="I177"/>
      <c r="J177"/>
      <c r="K177"/>
      <c r="L177"/>
      <c r="M177"/>
      <c r="N177"/>
      <c r="O177"/>
      <c r="AA177"/>
      <c r="AB177"/>
      <c r="AC177"/>
      <c r="AD177"/>
      <c r="AE177"/>
      <c r="AQ177"/>
      <c r="AR177"/>
      <c r="AS177"/>
      <c r="AT177"/>
      <c r="AU177"/>
      <c r="AV177"/>
      <c r="AW177" s="1327" t="str">
        <f>IF(AND(AZ177&lt;&gt;"", LEN(TRIM(AZ177))&gt;0), MAX(AW20:AW176)+1, "")</f>
        <v/>
      </c>
      <c r="AX177" s="1327" t="str" cm="1">
        <f t="array" ref="AX177">IFERROR(INDEX(AZ21:AZ290, MATCH(ROW()-MIN(ROW(AZ21:AZ290))+1, AW21:AW290, 0)), "")</f>
        <v/>
      </c>
      <c r="AY177" s="1328" t="str">
        <f>(SUBSTITUTE(SUBSTITUTE(BB47,CHAR(13)&amp;CHAR(10)," "),CHAR(10)," "))</f>
        <v/>
      </c>
      <c r="AZ177" s="1329" t="str">
        <f>IF(LEN(AY182)&lt;AZ19,AY177,LEFT(AY182,FIND("¤",SUBSTITUTE(LEFT(AY182,AZ19+1)," ","¤",LEN(LEFT(AY182,AZ19+1))-LEN(SUBSTITUTE(LEFT(AY182,AZ19+1)," ",""))))))</f>
        <v/>
      </c>
      <c r="BA177" s="1279" t="s">
        <v>1</v>
      </c>
      <c r="BB177" s="1354"/>
      <c r="BC177"/>
      <c r="BD177" s="1" t="str">
        <f t="shared" si="50"/>
        <v/>
      </c>
      <c r="BE177" s="1332" t="str">
        <f>IF(LEN(SUBSTITUTE(AX177, BE17, "")) &lt; LEN(AX177), SUBSTITUTE(AX177, BE17, ""), AX177)</f>
        <v/>
      </c>
      <c r="BF177" s="1332" t="str">
        <f>IF(LEN(SUBSTITUTE(BE177, BF17, "")) &lt; LEN(BE177), SUBSTITUTE(BE177, BF17, ""), BE177)</f>
        <v/>
      </c>
      <c r="BG177" s="1332" t="str">
        <f>IF(LEN(SUBSTITUTE(BF177, BG17, "")) &lt; LEN(BF177), SUBSTITUTE(BF177, BG17, ""), BF177)</f>
        <v/>
      </c>
      <c r="BH177" s="1332" t="str">
        <f>IF(LEN(SUBSTITUTE(BG177, BH17, "")) &lt; LEN(BG177), SUBSTITUTE(BG177, BH17, ""), BG177)</f>
        <v/>
      </c>
      <c r="BI177" s="1332" t="s">
        <v>1</v>
      </c>
      <c r="BJ177" s="1333"/>
      <c r="BK177" s="1334"/>
      <c r="BL177" s="52"/>
      <c r="BM177" s="51"/>
      <c r="BN177" s="1335" t="str">
        <f t="shared" si="51"/>
        <v/>
      </c>
      <c r="BO177" s="50" t="str">
        <f t="shared" si="52"/>
        <v/>
      </c>
      <c r="BP177" s="49" t="str">
        <f t="shared" si="53"/>
        <v/>
      </c>
      <c r="BQ177" s="47">
        <f>IF(ISBLANK(#REF!),"",LEN(BD177)-LEN(SUBSTITUTE(BD177," ",""))+1)</f>
        <v>1</v>
      </c>
      <c r="BR177" s="48">
        <f t="shared" si="54"/>
        <v>0</v>
      </c>
      <c r="BS177" s="47">
        <f t="shared" si="55"/>
        <v>0</v>
      </c>
      <c r="BT177" s="47">
        <f t="shared" si="56"/>
        <v>0</v>
      </c>
      <c r="BU177" s="185"/>
      <c r="BV177" s="2"/>
      <c r="BW177" s="2"/>
      <c r="BX177" s="2"/>
      <c r="BY177" s="2"/>
      <c r="BZ177" s="2"/>
      <c r="CA177" s="2"/>
      <c r="CB177" s="209"/>
      <c r="CC177" s="313" t="s">
        <v>605</v>
      </c>
      <c r="CD177" s="208" t="s">
        <v>606</v>
      </c>
      <c r="CE177" s="91"/>
      <c r="CF177" s="91"/>
      <c r="CG177" s="91"/>
      <c r="CH177" s="93"/>
      <c r="CI177"/>
      <c r="CJ177" s="633"/>
      <c r="CK177" s="649" t="s">
        <v>586</v>
      </c>
      <c r="CL177" s="650"/>
      <c r="CM177" s="184"/>
      <c r="CN177" s="184"/>
      <c r="CO177" s="184"/>
      <c r="CP177" s="191"/>
      <c r="CQ177" s="8" t="s">
        <v>1</v>
      </c>
      <c r="CR177" s="6">
        <v>1</v>
      </c>
    </row>
    <row r="178" spans="1:96" s="1" customFormat="1" ht="15.75" customHeight="1">
      <c r="A178"/>
      <c r="B178"/>
      <c r="C178"/>
      <c r="D178"/>
      <c r="E178"/>
      <c r="F178"/>
      <c r="G178"/>
      <c r="H178"/>
      <c r="I178"/>
      <c r="J178"/>
      <c r="K178"/>
      <c r="L178"/>
      <c r="M178"/>
      <c r="N178"/>
      <c r="O178"/>
      <c r="AA178"/>
      <c r="AB178"/>
      <c r="AC178"/>
      <c r="AD178"/>
      <c r="AE178"/>
      <c r="AQ178"/>
      <c r="AR178"/>
      <c r="AS178"/>
      <c r="AT178"/>
      <c r="AU178"/>
      <c r="AV178"/>
      <c r="AW178" s="1327" t="str">
        <f>IF(AND(AZ178&lt;&gt;"", LEN(TRIM(AZ178))&gt;0), MAX(AW20:AW177)+1, "")</f>
        <v/>
      </c>
      <c r="AX178" s="1327" t="str" cm="1">
        <f t="array" ref="AX178">IFERROR(INDEX(AZ21:AZ290, MATCH(ROW()-MIN(ROW(AZ21:AZ290))+1, AW21:AW290, 0)), "")</f>
        <v/>
      </c>
      <c r="AY178" s="1336" t="str">
        <f>IFERROR(TRIM(SUBSTITUTE(SUBSTITUTE(SUBSTITUTE(SUBSTITUTE(SUBSTITUTE(AY177," .",".")," ;",";")," :",":"),",",","),",","")),AY177)</f>
        <v/>
      </c>
      <c r="AZ178" s="1329" t="str">
        <f>IFERROR(IF(LEN(AY182) &gt; LEN(AZ177), LEFT(RIGHT(AY182, LEN(AY182) - LEN(AZ177)), FIND("¤", SUBSTITUTE(LEFT(RIGHT(AY182, LEN(AY182) - LEN(AZ177)), AZ19+1), " ", "¤", LEN(LEFT(RIGHT(AY182, LEN(AY182) - LEN(AZ177)), AZ19+1)) - LEN(SUBSTITUTE(LEFT(RIGHT(AY182, LEN(AY182) - LEN(AZ177)), AZ19+1), " ", ""))))), ""), "")</f>
        <v/>
      </c>
      <c r="BA178" s="1279" t="s">
        <v>1</v>
      </c>
      <c r="BB178" s="1354"/>
      <c r="BC178"/>
      <c r="BD178" s="1" t="str">
        <f t="shared" si="50"/>
        <v/>
      </c>
      <c r="BE178" s="1332" t="str">
        <f>IF(LEN(SUBSTITUTE(AX178, BE17, "")) &lt; LEN(AX178), SUBSTITUTE(AX178, BE17, ""), AX178)</f>
        <v/>
      </c>
      <c r="BF178" s="1332" t="str">
        <f>IF(LEN(SUBSTITUTE(BE178, BF17, "")) &lt; LEN(BE178), SUBSTITUTE(BE178, BF17, ""), BE178)</f>
        <v/>
      </c>
      <c r="BG178" s="1332" t="str">
        <f>IF(LEN(SUBSTITUTE(BF178, BG17, "")) &lt; LEN(BF178), SUBSTITUTE(BF178, BG17, ""), BF178)</f>
        <v/>
      </c>
      <c r="BH178" s="1332" t="str">
        <f>IF(LEN(SUBSTITUTE(BG178, BH17, "")) &lt; LEN(BG178), SUBSTITUTE(BG178, BH17, ""), BG178)</f>
        <v/>
      </c>
      <c r="BI178" s="1332" t="s">
        <v>1</v>
      </c>
      <c r="BJ178" s="1333"/>
      <c r="BK178" s="1334"/>
      <c r="BL178" s="52"/>
      <c r="BM178" s="51"/>
      <c r="BN178" s="1335" t="str">
        <f t="shared" si="51"/>
        <v/>
      </c>
      <c r="BO178" s="50" t="str">
        <f t="shared" si="52"/>
        <v/>
      </c>
      <c r="BP178" s="49" t="str">
        <f t="shared" si="53"/>
        <v/>
      </c>
      <c r="BQ178" s="47">
        <f>IF(ISBLANK(#REF!),"",LEN(BD178)-LEN(SUBSTITUTE(BD178," ",""))+1)</f>
        <v>1</v>
      </c>
      <c r="BR178" s="48">
        <f t="shared" si="54"/>
        <v>0</v>
      </c>
      <c r="BS178" s="47">
        <f t="shared" si="55"/>
        <v>0</v>
      </c>
      <c r="BT178" s="47">
        <f t="shared" si="56"/>
        <v>0</v>
      </c>
      <c r="BU178" s="185"/>
      <c r="BV178" s="2"/>
      <c r="BW178" s="2"/>
      <c r="BX178" s="2"/>
      <c r="BY178" s="2"/>
      <c r="BZ178" s="2"/>
      <c r="CA178" s="2"/>
      <c r="CB178" s="1812" t="s">
        <v>607</v>
      </c>
      <c r="CC178" s="1813"/>
      <c r="CD178" s="1813"/>
      <c r="CE178" s="1813"/>
      <c r="CF178" s="1813"/>
      <c r="CG178" s="1813"/>
      <c r="CH178" s="1814"/>
      <c r="CI178"/>
      <c r="CJ178" s="652" t="str">
        <f t="shared" ref="CJ178:CJ183" si="57">LEN(CL178)&amp;" car."</f>
        <v>72 car.</v>
      </c>
      <c r="CK178" s="653" t="s">
        <v>587</v>
      </c>
      <c r="CL178" s="1868" t="str">
        <f>LEFT(CK171,FIND(" ",CK171&amp;" ",CN171)-1) &amp; ".."</f>
        <v>Épluchez l’ail et les oignons. Coupez-les en petits morceaux. Égouttez..</v>
      </c>
      <c r="CM178" s="1868"/>
      <c r="CN178" s="1868"/>
      <c r="CO178" s="1868"/>
      <c r="CP178" s="1869"/>
      <c r="CQ178" s="8" t="s">
        <v>1</v>
      </c>
      <c r="CR178" s="6">
        <v>1</v>
      </c>
    </row>
    <row r="179" spans="1:96" s="1" customFormat="1" ht="16.5" customHeight="1">
      <c r="A179"/>
      <c r="B179"/>
      <c r="C179"/>
      <c r="D179"/>
      <c r="E179"/>
      <c r="F179"/>
      <c r="G179"/>
      <c r="H179"/>
      <c r="I179"/>
      <c r="J179"/>
      <c r="K179"/>
      <c r="L179"/>
      <c r="M179"/>
      <c r="N179"/>
      <c r="O179"/>
      <c r="AA179"/>
      <c r="AB179"/>
      <c r="AC179"/>
      <c r="AD179"/>
      <c r="AE179"/>
      <c r="AQ179"/>
      <c r="AR179"/>
      <c r="AS179"/>
      <c r="AT179"/>
      <c r="AU179"/>
      <c r="AV179"/>
      <c r="AW179" s="1327" t="str">
        <f>IF(AND(AZ179&lt;&gt;"", LEN(TRIM(AZ179))&gt;0), MAX(AW20:AW178)+1, "")</f>
        <v/>
      </c>
      <c r="AX179" s="1327" t="str" cm="1">
        <f t="array" ref="AX179">IFERROR(INDEX(AZ21:AZ290, MATCH(ROW()-MIN(ROW(AZ21:AZ290))+1, AW21:AW290, 0)), "")</f>
        <v/>
      </c>
      <c r="AY179" s="1336" t="str">
        <f>IFERROR(SUBSTITUTE(SUBSTITUTE(SUBSTITUTE(SUBSTITUTE(SUBSTITUTE(SUBSTITUTE(AY178,",",";"),".",";"),";",";"),"-",";"),":",";"),"?",";"),AY178)</f>
        <v/>
      </c>
      <c r="AZ179" s="1329" t="str">
        <f>IFERROR(IF(LEN(AY182)&gt;LEN(AZ177)+LEN(AZ178),LEFT(RIGHT(AY182,LEN(AY182)-LEN(AZ177)-LEN(AZ178)),FIND("¤",SUBSTITUTE(LEFT(RIGHT(AY182,LEN(AY182)-LEN(AZ177)-LEN(AZ178)),AZ19+1)," ","¤",LEN(LEFT(RIGHT(AY182,LEN(AY182)-LEN(AZ177)-LEN(AZ178)),AZ19+1))-LEN(SUBSTITUTE(LEFT(RIGHT(AY182,LEN(AY182)-LEN(AZ177)-LEN(AZ178)),AZ19+1)," ",""))))),""),"")</f>
        <v/>
      </c>
      <c r="BA179" s="1279" t="s">
        <v>1</v>
      </c>
      <c r="BB179" s="1354"/>
      <c r="BC179"/>
      <c r="BD179" s="1" t="str">
        <f t="shared" si="50"/>
        <v/>
      </c>
      <c r="BE179" s="1332" t="str">
        <f>IF(LEN(SUBSTITUTE(AX179, BE17, "")) &lt; LEN(AX179), SUBSTITUTE(AX179, BE17, ""), AX179)</f>
        <v/>
      </c>
      <c r="BF179" s="1332" t="str">
        <f>IF(LEN(SUBSTITUTE(BE179, BF17, "")) &lt; LEN(BE179), SUBSTITUTE(BE179, BF17, ""), BE179)</f>
        <v/>
      </c>
      <c r="BG179" s="1332" t="str">
        <f>IF(LEN(SUBSTITUTE(BF179, BG17, "")) &lt; LEN(BF179), SUBSTITUTE(BF179, BG17, ""), BF179)</f>
        <v/>
      </c>
      <c r="BH179" s="1332" t="str">
        <f>IF(LEN(SUBSTITUTE(BG179, BH17, "")) &lt; LEN(BG179), SUBSTITUTE(BG179, BH17, ""), BG179)</f>
        <v/>
      </c>
      <c r="BI179" s="1332" t="s">
        <v>1</v>
      </c>
      <c r="BJ179" s="1333"/>
      <c r="BK179" s="1334"/>
      <c r="BL179" s="52"/>
      <c r="BM179" s="51"/>
      <c r="BN179" s="1335" t="str">
        <f t="shared" si="51"/>
        <v/>
      </c>
      <c r="BO179" s="50" t="str">
        <f t="shared" si="52"/>
        <v/>
      </c>
      <c r="BP179" s="49" t="str">
        <f t="shared" si="53"/>
        <v/>
      </c>
      <c r="BQ179" s="47">
        <f>IF(ISBLANK(#REF!),"",LEN(BD179)-LEN(SUBSTITUTE(BD179," ",""))+1)</f>
        <v>1</v>
      </c>
      <c r="BR179" s="48">
        <f t="shared" si="54"/>
        <v>0</v>
      </c>
      <c r="BS179" s="47">
        <f t="shared" si="55"/>
        <v>0</v>
      </c>
      <c r="BT179" s="47">
        <f t="shared" si="56"/>
        <v>0</v>
      </c>
      <c r="BU179" s="185"/>
      <c r="BV179" s="2"/>
      <c r="BW179" s="2"/>
      <c r="BX179" s="2"/>
      <c r="BY179" s="2"/>
      <c r="BZ179" s="2"/>
      <c r="CA179" s="2"/>
      <c r="CB179" s="1812"/>
      <c r="CC179" s="1813"/>
      <c r="CD179" s="1813"/>
      <c r="CE179" s="1813"/>
      <c r="CF179" s="1813"/>
      <c r="CG179" s="1813"/>
      <c r="CH179" s="1814"/>
      <c r="CI179"/>
      <c r="CJ179" s="652" t="str">
        <f t="shared" si="57"/>
        <v>74 car.</v>
      </c>
      <c r="CK179" s="653" t="s">
        <v>588</v>
      </c>
      <c r="CL179" s="1868" t="str">
        <f>LEFT(RIGHT(CK171,LEN(CK171)-LEN(CL178)-2),FIND(" ",RIGHT(CK171,LEN(CK171)-LEN(CL178)-2)&amp;" ",CN171)-1) &amp; ".."</f>
        <v xml:space="preserve"> champignons. Dans votre Cookeo, faites roussir la viande et les lardons..</v>
      </c>
      <c r="CM179" s="1868"/>
      <c r="CN179" s="1868"/>
      <c r="CO179" s="1868"/>
      <c r="CP179" s="1869"/>
      <c r="CQ179" s="8" t="s">
        <v>1</v>
      </c>
      <c r="CR179" s="6">
        <v>1</v>
      </c>
    </row>
    <row r="180" spans="1:96" s="1" customFormat="1" ht="16.5" customHeight="1">
      <c r="A180"/>
      <c r="B180"/>
      <c r="C180"/>
      <c r="D180"/>
      <c r="E180"/>
      <c r="F180"/>
      <c r="G180"/>
      <c r="H180"/>
      <c r="I180"/>
      <c r="J180"/>
      <c r="K180"/>
      <c r="L180"/>
      <c r="M180"/>
      <c r="N180"/>
      <c r="O180"/>
      <c r="AA180"/>
      <c r="AB180"/>
      <c r="AC180"/>
      <c r="AD180"/>
      <c r="AE180"/>
      <c r="AQ180"/>
      <c r="AR180"/>
      <c r="AS180"/>
      <c r="AT180"/>
      <c r="AU180"/>
      <c r="AV180"/>
      <c r="AW180" s="1327" t="str">
        <f>IF(AND(AZ180&lt;&gt;"", LEN(TRIM(AZ180))&gt;0), MAX(AW20:AW179)+1, "")</f>
        <v/>
      </c>
      <c r="AX180" s="1327" t="str" cm="1">
        <f t="array" ref="AX180">IFERROR(INDEX(AZ21:AZ290, MATCH(ROW()-MIN(ROW(AZ21:AZ290))+1, AW21:AW290, 0)), "")</f>
        <v/>
      </c>
      <c r="AY180" s="1336" t="str">
        <f>IFERROR(SUBSTITUTE(AY179,"."," "),AY179)</f>
        <v/>
      </c>
      <c r="AZ180" s="1329" t="str">
        <f>IFERROR(LEFT(RIGHT(AY182,LEN(AY182)-LEN(AZ177)-LEN(AZ178)-LEN(AZ179)),FIND("¤",SUBSTITUTE(LEFT(RIGHT(AY182,LEN(AY182)-LEN(AZ177)-LEN(AZ178)-LEN(AZ179)),AZ19+1)," ","¤",LEN(LEFT(RIGHT(AY182,LEN(AY182)-LEN(AZ177)-LEN(AZ178)-LEN(AZ179)),AZ19+1))-LEN(SUBSTITUTE(LEFT(RIGHT(AY182,LEN(AY182)-LEN(AZ177)-LEN(AZ178)-LEN(AZ179)),AZ19+1)," ",""))))),"")</f>
        <v/>
      </c>
      <c r="BA180" s="1279" t="s">
        <v>1</v>
      </c>
      <c r="BB180" s="1354"/>
      <c r="BC180"/>
      <c r="BD180" s="1" t="str">
        <f t="shared" si="50"/>
        <v/>
      </c>
      <c r="BE180" s="1332" t="str">
        <f>IF(LEN(SUBSTITUTE(AX180, BE17, "")) &lt; LEN(AX180), SUBSTITUTE(AX180, BE17, ""), AX180)</f>
        <v/>
      </c>
      <c r="BF180" s="1332" t="str">
        <f>IF(LEN(SUBSTITUTE(BE180, BF17, "")) &lt; LEN(BE180), SUBSTITUTE(BE180, BF17, ""), BE180)</f>
        <v/>
      </c>
      <c r="BG180" s="1332" t="str">
        <f>IF(LEN(SUBSTITUTE(BF180, BG17, "")) &lt; LEN(BF180), SUBSTITUTE(BF180, BG17, ""), BF180)</f>
        <v/>
      </c>
      <c r="BH180" s="1332" t="str">
        <f>IF(LEN(SUBSTITUTE(BG180, BH17, "")) &lt; LEN(BG180), SUBSTITUTE(BG180, BH17, ""), BG180)</f>
        <v/>
      </c>
      <c r="BI180" s="1332" t="s">
        <v>1</v>
      </c>
      <c r="BJ180" s="1333"/>
      <c r="BK180" s="1334"/>
      <c r="BL180" s="52"/>
      <c r="BM180" s="51"/>
      <c r="BN180" s="1335" t="str">
        <f t="shared" si="51"/>
        <v/>
      </c>
      <c r="BO180" s="50" t="str">
        <f t="shared" si="52"/>
        <v/>
      </c>
      <c r="BP180" s="49" t="str">
        <f t="shared" si="53"/>
        <v/>
      </c>
      <c r="BQ180" s="47">
        <f>IF(ISBLANK(#REF!),"",LEN(BD180)-LEN(SUBSTITUTE(BD180," ",""))+1)</f>
        <v>1</v>
      </c>
      <c r="BR180" s="48">
        <f t="shared" si="54"/>
        <v>0</v>
      </c>
      <c r="BS180" s="47">
        <f t="shared" si="55"/>
        <v>0</v>
      </c>
      <c r="BT180" s="47">
        <f t="shared" si="56"/>
        <v>0</v>
      </c>
      <c r="BU180" s="185"/>
      <c r="BV180" s="2"/>
      <c r="BW180" s="2"/>
      <c r="BX180" s="2"/>
      <c r="BY180" s="2"/>
      <c r="BZ180" s="2"/>
      <c r="CA180" s="2"/>
      <c r="CB180" s="1812"/>
      <c r="CC180" s="1813"/>
      <c r="CD180" s="1813"/>
      <c r="CE180" s="1813"/>
      <c r="CF180" s="1813"/>
      <c r="CG180" s="1813"/>
      <c r="CH180" s="1814"/>
      <c r="CI180"/>
      <c r="CJ180" s="652" t="str">
        <f t="shared" si="57"/>
        <v>70 car.</v>
      </c>
      <c r="CK180" s="653" t="s">
        <v>589</v>
      </c>
      <c r="CL180" s="1868" t="str">
        <f>LEFT(RIGHT(CK171,LEN(CK171)-LEN(CL178)-LEN(CL179)),CN171)</f>
        <v xml:space="preserve"> avec le morceau de beurre sur le mode « dorer » / 3 min (préchauffage</v>
      </c>
      <c r="CM180" s="1868"/>
      <c r="CN180" s="1868"/>
      <c r="CO180" s="1868"/>
      <c r="CP180" s="1869"/>
      <c r="CQ180" s="8" t="s">
        <v>1</v>
      </c>
      <c r="CR180" s="6">
        <v>1</v>
      </c>
    </row>
    <row r="181" spans="1:96" s="1" customFormat="1" ht="15" customHeight="1">
      <c r="A181"/>
      <c r="B181"/>
      <c r="C181"/>
      <c r="D181"/>
      <c r="E181"/>
      <c r="F181"/>
      <c r="G181"/>
      <c r="H181"/>
      <c r="I181"/>
      <c r="J181"/>
      <c r="K181"/>
      <c r="L181"/>
      <c r="M181"/>
      <c r="N181"/>
      <c r="O181"/>
      <c r="AA181"/>
      <c r="AB181"/>
      <c r="AC181"/>
      <c r="AD181"/>
      <c r="AE181"/>
      <c r="AQ181"/>
      <c r="AR181"/>
      <c r="AS181"/>
      <c r="AT181"/>
      <c r="AU181"/>
      <c r="AV181"/>
      <c r="AW181" s="1327" t="str">
        <f>IF(AND(AZ181&lt;&gt;"", LEN(TRIM(AZ181))&gt;0), MAX(AW20:AW180)+1, "")</f>
        <v/>
      </c>
      <c r="AX181" s="1327" t="str" cm="1">
        <f t="array" ref="AX181">IFERROR(INDEX(AZ21:AZ290, MATCH(ROW()-MIN(ROW(AZ21:AZ290))+1, AW21:AW290, 0)), "")</f>
        <v/>
      </c>
      <c r="AY181" s="1337" t="str">
        <f>SUBSTITUTE(SUBSTITUTE(AY180,";"," "),","," ")</f>
        <v/>
      </c>
      <c r="AZ181" s="1329" t="str">
        <f>IFERROR(LEFT(RIGHT(AY182,LEN(AY182)-LEN(AZ177)-LEN(AZ178)-LEN(AZ179)-LEN(AZ180)),FIND("¤",SUBSTITUTE(LEFT(RIGHT(AY182,LEN(AY182)-LEN(AZ177)-LEN(AZ178)-LEN(AZ179)-LEN(AZ180)),AZ19+1)," ","¤",LEN(LEFT(RIGHT(AY182,LEN(AY182)-LEN(AZ177)-LEN(AZ178)-LEN(AZ179)-LEN(AZ180)),AZ19+1))-LEN(SUBSTITUTE(LEFT(RIGHT(AY182,LEN(AY182)-LEN(AZ177)-LEN(AZ178)-LEN(AZ179)-LEN(AZ180)),AZ19+1)," ",""))))),"")</f>
        <v/>
      </c>
      <c r="BA181" s="1279" t="s">
        <v>1</v>
      </c>
      <c r="BB181" s="1354"/>
      <c r="BC181"/>
      <c r="BD181" s="1" t="str">
        <f t="shared" si="50"/>
        <v/>
      </c>
      <c r="BE181" s="1332" t="str">
        <f>IF(LEN(SUBSTITUTE(AX181, BE17, "")) &lt; LEN(AX181), SUBSTITUTE(AX181, BE17, ""), AX181)</f>
        <v/>
      </c>
      <c r="BF181" s="1332" t="str">
        <f>IF(LEN(SUBSTITUTE(BE181, BF17, "")) &lt; LEN(BE181), SUBSTITUTE(BE181, BF17, ""), BE181)</f>
        <v/>
      </c>
      <c r="BG181" s="1332" t="str">
        <f>IF(LEN(SUBSTITUTE(BF181, BG17, "")) &lt; LEN(BF181), SUBSTITUTE(BF181, BG17, ""), BF181)</f>
        <v/>
      </c>
      <c r="BH181" s="1332" t="str">
        <f>IF(LEN(SUBSTITUTE(BG181, BH17, "")) &lt; LEN(BG181), SUBSTITUTE(BG181, BH17, ""), BG181)</f>
        <v/>
      </c>
      <c r="BI181" s="1332" t="s">
        <v>1</v>
      </c>
      <c r="BJ181" s="1333"/>
      <c r="BK181" s="1334"/>
      <c r="BL181" s="52"/>
      <c r="BM181" s="51"/>
      <c r="BN181" s="1335" t="str">
        <f t="shared" si="51"/>
        <v/>
      </c>
      <c r="BO181" s="50" t="str">
        <f t="shared" si="52"/>
        <v/>
      </c>
      <c r="BP181" s="49" t="str">
        <f t="shared" si="53"/>
        <v/>
      </c>
      <c r="BQ181" s="47">
        <f>IF(ISBLANK(#REF!),"",LEN(BD181)-LEN(SUBSTITUTE(BD181," ",""))+1)</f>
        <v>1</v>
      </c>
      <c r="BR181" s="48">
        <f t="shared" si="54"/>
        <v>0</v>
      </c>
      <c r="BS181" s="47">
        <f t="shared" si="55"/>
        <v>0</v>
      </c>
      <c r="BT181" s="47">
        <f t="shared" si="56"/>
        <v>0</v>
      </c>
      <c r="BU181" s="185"/>
      <c r="BV181" s="2"/>
      <c r="BW181" s="2"/>
      <c r="BX181" s="2"/>
      <c r="BY181" s="2"/>
      <c r="BZ181" s="2"/>
      <c r="CA181" s="2"/>
      <c r="CB181" s="244"/>
      <c r="CC181" s="91"/>
      <c r="CD181" s="91"/>
      <c r="CE181" s="91"/>
      <c r="CF181" s="91"/>
      <c r="CG181" s="91"/>
      <c r="CH181" s="93"/>
      <c r="CI181"/>
      <c r="CJ181" s="652" t="str">
        <f t="shared" si="57"/>
        <v>47 car.</v>
      </c>
      <c r="CK181" s="653" t="s">
        <v>590</v>
      </c>
      <c r="CL181" s="1868" t="str">
        <f>LEFT(RIGHT(CK171,LEN(CK171)-LEN(CL178)-LEN(CL179)-LEN(CL180)),CN171)</f>
        <v xml:space="preserve"> inclus), en remuant avec une cuillère en bois.</v>
      </c>
      <c r="CM181" s="1868"/>
      <c r="CN181" s="1868"/>
      <c r="CO181" s="1868"/>
      <c r="CP181" s="1869"/>
      <c r="CQ181" s="8" t="s">
        <v>1</v>
      </c>
      <c r="CR181" s="6">
        <v>1</v>
      </c>
    </row>
    <row r="182" spans="1:96" s="1" customFormat="1" ht="15" customHeight="1">
      <c r="A182"/>
      <c r="B182"/>
      <c r="C182"/>
      <c r="D182"/>
      <c r="E182"/>
      <c r="F182"/>
      <c r="G182"/>
      <c r="H182"/>
      <c r="I182"/>
      <c r="J182"/>
      <c r="K182"/>
      <c r="L182"/>
      <c r="M182"/>
      <c r="N182"/>
      <c r="O182"/>
      <c r="AA182"/>
      <c r="AB182"/>
      <c r="AC182"/>
      <c r="AD182"/>
      <c r="AE182"/>
      <c r="AQ182"/>
      <c r="AR182"/>
      <c r="AS182"/>
      <c r="AT182"/>
      <c r="AU182"/>
      <c r="AV182"/>
      <c r="AW182" s="1327" t="str">
        <f>IF(AND(AZ182&lt;&gt;"", LEN(TRIM(AZ182))&gt;0), MAX(AW20:AW181)+1, "")</f>
        <v/>
      </c>
      <c r="AX182" s="1327" t="str" cm="1">
        <f t="array" ref="AX182">IFERROR(INDEX(AZ21:AZ290, MATCH(ROW()-MIN(ROW(AZ21:AZ290))+1, AW21:AW290, 0)), "")</f>
        <v/>
      </c>
      <c r="AY182" s="1338" t="str">
        <f>IFERROR(SUBSTITUTE(SUBSTITUTE(SUBSTITUTE(AY181,"  "," "),"  "," "),"  "," "),AY181)</f>
        <v/>
      </c>
      <c r="AZ182" s="1329" t="str">
        <f>IF(LEN(AY182) &gt; LEN(AZ177) + LEN(AZ178) + LEN(AZ179)+ LEN(AZ180) + LEN(AZ181), RIGHT(AY182, LEN(AY182) - LEN(AZ177) - LEN(AZ178) - LEN(AZ179) - LEN(AZ180) - LEN(AZ181)), "")</f>
        <v/>
      </c>
      <c r="BA182" s="1279" t="s">
        <v>1</v>
      </c>
      <c r="BB182" s="1354"/>
      <c r="BC182"/>
      <c r="BD182" s="1" t="str">
        <f t="shared" si="50"/>
        <v/>
      </c>
      <c r="BE182" s="1332" t="str">
        <f>IF(LEN(SUBSTITUTE(AX182, BE17, "")) &lt; LEN(AX182), SUBSTITUTE(AX182, BE17, ""), AX182)</f>
        <v/>
      </c>
      <c r="BF182" s="1332" t="str">
        <f>IF(LEN(SUBSTITUTE(BE182, BF17, "")) &lt; LEN(BE182), SUBSTITUTE(BE182, BF17, ""), BE182)</f>
        <v/>
      </c>
      <c r="BG182" s="1332" t="str">
        <f>IF(LEN(SUBSTITUTE(BF182, BG17, "")) &lt; LEN(BF182), SUBSTITUTE(BF182, BG17, ""), BF182)</f>
        <v/>
      </c>
      <c r="BH182" s="1332" t="str">
        <f>IF(LEN(SUBSTITUTE(BG182, BH17, "")) &lt; LEN(BG182), SUBSTITUTE(BG182, BH17, ""), BG182)</f>
        <v/>
      </c>
      <c r="BI182" s="1332" t="s">
        <v>1</v>
      </c>
      <c r="BJ182" s="1333"/>
      <c r="BK182" s="1334"/>
      <c r="BL182" s="52"/>
      <c r="BM182" s="51"/>
      <c r="BN182" s="1335" t="str">
        <f t="shared" si="51"/>
        <v/>
      </c>
      <c r="BO182" s="50" t="str">
        <f t="shared" si="52"/>
        <v/>
      </c>
      <c r="BP182" s="49" t="str">
        <f t="shared" si="53"/>
        <v/>
      </c>
      <c r="BQ182" s="47">
        <f>IF(ISBLANK(#REF!),"",LEN(BD182)-LEN(SUBSTITUTE(BD182," ",""))+1)</f>
        <v>1</v>
      </c>
      <c r="BR182" s="48">
        <f t="shared" si="54"/>
        <v>0</v>
      </c>
      <c r="BS182" s="47">
        <f t="shared" si="55"/>
        <v>0</v>
      </c>
      <c r="BT182" s="47">
        <f t="shared" si="56"/>
        <v>0</v>
      </c>
      <c r="BU182" s="185"/>
      <c r="BV182" s="2"/>
      <c r="BW182" s="2"/>
      <c r="BX182" s="2"/>
      <c r="BY182" s="2"/>
      <c r="BZ182" s="2"/>
      <c r="CA182" s="2"/>
      <c r="CB182" s="411"/>
      <c r="CC182" s="412"/>
      <c r="CD182" s="413"/>
      <c r="CE182" s="412"/>
      <c r="CF182" s="412"/>
      <c r="CG182" s="412"/>
      <c r="CH182" s="414"/>
      <c r="CI182"/>
      <c r="CJ182" s="652" t="str">
        <f t="shared" si="57"/>
        <v>0 car.</v>
      </c>
      <c r="CK182" s="653" t="s">
        <v>591</v>
      </c>
      <c r="CL182" s="1868" t="str">
        <f>LEFT(RIGHT(CK171,LEN(CK171)-LEN(CL178)-LEN(CL179)-LEN(CL180)-LEN(CL181)),CN171)</f>
        <v/>
      </c>
      <c r="CM182" s="1868"/>
      <c r="CN182" s="1868"/>
      <c r="CO182" s="1868"/>
      <c r="CP182" s="1869"/>
      <c r="CQ182" s="8" t="s">
        <v>1</v>
      </c>
      <c r="CR182" s="6">
        <v>1</v>
      </c>
    </row>
    <row r="183" spans="1:96" s="1" customFormat="1" ht="15.75" customHeight="1">
      <c r="A183"/>
      <c r="B183"/>
      <c r="C183"/>
      <c r="D183"/>
      <c r="E183"/>
      <c r="F183"/>
      <c r="G183"/>
      <c r="H183"/>
      <c r="I183"/>
      <c r="J183"/>
      <c r="K183"/>
      <c r="L183"/>
      <c r="M183"/>
      <c r="N183"/>
      <c r="O183"/>
      <c r="AA183"/>
      <c r="AB183"/>
      <c r="AC183"/>
      <c r="AD183"/>
      <c r="AE183"/>
      <c r="AQ183"/>
      <c r="AR183"/>
      <c r="AS183"/>
      <c r="AT183"/>
      <c r="AU183"/>
      <c r="AV183"/>
      <c r="AW183" s="1327" t="str">
        <f>IF(AND(AZ183&lt;&gt;"", LEN(TRIM(AZ183))&gt;0), MAX(AW20:AW182)+1, "")</f>
        <v/>
      </c>
      <c r="AX183" s="1327" t="str" cm="1">
        <f t="array" ref="AX183">IFERROR(INDEX(AZ21:AZ290, MATCH(ROW()-MIN(ROW(AZ21:AZ290))+1, AW21:AW290, 0)), "")</f>
        <v/>
      </c>
      <c r="AY183" s="1328" t="str">
        <f>(SUBSTITUTE(SUBSTITUTE(BB48,CHAR(13)&amp;CHAR(10)," "),CHAR(10)," "))</f>
        <v/>
      </c>
      <c r="AZ183" s="1339" t="str">
        <f>IF(LEN(AY188)&lt;AZ19,AY183,LEFT(AY188,FIND("¤",SUBSTITUTE(LEFT(AY188,AZ19+1)," ","¤",LEN(LEFT(AY188,AZ19+1))-LEN(SUBSTITUTE(LEFT(AY188,AZ19+1)," ",""))))))</f>
        <v/>
      </c>
      <c r="BA183" s="1279" t="s">
        <v>1</v>
      </c>
      <c r="BB183" s="1354"/>
      <c r="BC183"/>
      <c r="BD183" s="1" t="str">
        <f t="shared" si="50"/>
        <v/>
      </c>
      <c r="BE183" s="1332" t="str">
        <f>IF(LEN(SUBSTITUTE(AX183, BE17, "")) &lt; LEN(AX183), SUBSTITUTE(AX183, BE17, ""), AX183)</f>
        <v/>
      </c>
      <c r="BF183" s="1332" t="str">
        <f>IF(LEN(SUBSTITUTE(BE183, BF17, "")) &lt; LEN(BE183), SUBSTITUTE(BE183, BF17, ""), BE183)</f>
        <v/>
      </c>
      <c r="BG183" s="1332" t="str">
        <f>IF(LEN(SUBSTITUTE(BF183, BG17, "")) &lt; LEN(BF183), SUBSTITUTE(BF183, BG17, ""), BF183)</f>
        <v/>
      </c>
      <c r="BH183" s="1332" t="str">
        <f>IF(LEN(SUBSTITUTE(BG183, BH17, "")) &lt; LEN(BG183), SUBSTITUTE(BG183, BH17, ""), BG183)</f>
        <v/>
      </c>
      <c r="BI183" s="1332" t="s">
        <v>1</v>
      </c>
      <c r="BJ183" s="1333"/>
      <c r="BK183" s="1334"/>
      <c r="BL183" s="52"/>
      <c r="BM183" s="51"/>
      <c r="BN183" s="1335" t="str">
        <f t="shared" si="51"/>
        <v/>
      </c>
      <c r="BO183" s="50" t="str">
        <f t="shared" si="52"/>
        <v/>
      </c>
      <c r="BP183" s="49" t="str">
        <f t="shared" si="53"/>
        <v/>
      </c>
      <c r="BQ183" s="47">
        <f>IF(ISBLANK(#REF!),"",LEN(BD183)-LEN(SUBSTITUTE(BD183," ",""))+1)</f>
        <v>1</v>
      </c>
      <c r="BR183" s="48">
        <f t="shared" si="54"/>
        <v>0</v>
      </c>
      <c r="BS183" s="47">
        <f t="shared" si="55"/>
        <v>0</v>
      </c>
      <c r="BT183" s="47">
        <f t="shared" si="56"/>
        <v>0</v>
      </c>
      <c r="BU183" s="185"/>
      <c r="BV183" s="2"/>
      <c r="BW183" s="2"/>
      <c r="BX183" s="2"/>
      <c r="BY183" s="2"/>
      <c r="BZ183" s="2"/>
      <c r="CA183" s="2"/>
      <c r="CB183" s="1844" t="s">
        <v>609</v>
      </c>
      <c r="CC183" s="91"/>
      <c r="CD183" s="91"/>
      <c r="CE183" s="91"/>
      <c r="CF183" s="91"/>
      <c r="CG183" s="91"/>
      <c r="CH183" s="93"/>
      <c r="CI183"/>
      <c r="CJ183" s="652" t="str">
        <f t="shared" si="57"/>
        <v>0 car.</v>
      </c>
      <c r="CK183" s="653" t="s">
        <v>592</v>
      </c>
      <c r="CL183" s="1868" t="str">
        <f>LEFT(RIGHT(CK171,LEN(CK171)-LEN(CL178)-LEN(CL179)-LEN(CL180)-LEN(CL181)-LEN(CL182)),CN171)</f>
        <v/>
      </c>
      <c r="CM183" s="1868"/>
      <c r="CN183" s="1868"/>
      <c r="CO183" s="1868"/>
      <c r="CP183" s="1869"/>
      <c r="CQ183" s="8" t="s">
        <v>1</v>
      </c>
      <c r="CR183" s="6">
        <v>1</v>
      </c>
    </row>
    <row r="184" spans="1:96" s="1" customFormat="1" ht="15" customHeight="1">
      <c r="A184"/>
      <c r="B184"/>
      <c r="C184"/>
      <c r="D184"/>
      <c r="E184"/>
      <c r="F184"/>
      <c r="G184"/>
      <c r="H184"/>
      <c r="I184"/>
      <c r="J184"/>
      <c r="K184"/>
      <c r="L184"/>
      <c r="M184"/>
      <c r="N184"/>
      <c r="O184"/>
      <c r="AA184"/>
      <c r="AB184"/>
      <c r="AC184"/>
      <c r="AD184"/>
      <c r="AE184"/>
      <c r="AQ184"/>
      <c r="AR184"/>
      <c r="AS184"/>
      <c r="AT184"/>
      <c r="AU184"/>
      <c r="AV184"/>
      <c r="AW184" s="1327" t="str">
        <f>IF(AND(AZ184&lt;&gt;"", LEN(TRIM(AZ184))&gt;0), MAX(AW20:AW183)+1, "")</f>
        <v/>
      </c>
      <c r="AX184" s="1327" t="str" cm="1">
        <f t="array" ref="AX184">IFERROR(INDEX(AZ21:AZ290, MATCH(ROW()-MIN(ROW(AZ21:AZ290))+1, AW21:AW290, 0)), "")</f>
        <v/>
      </c>
      <c r="AY184" s="1340" t="str">
        <f>IFERROR(TRIM(SUBSTITUTE(SUBSTITUTE(SUBSTITUTE(SUBSTITUTE(SUBSTITUTE(AY183," .",".")," ;",";")," :",":"),",",","),",","")),AY183)</f>
        <v/>
      </c>
      <c r="AZ184" s="1339" t="str">
        <f>IFERROR(IF(LEN(AY188) &gt; LEN(AZ183), LEFT(RIGHT(AY188, LEN(AY188) - LEN(AZ183)), FIND("¤", SUBSTITUTE(LEFT(RIGHT(AY188, LEN(AY188) - LEN(AZ183)), AZ19+1), " ", "¤", LEN(LEFT(RIGHT(AY188, LEN(AY188) - LEN(AZ183)), AZ19+1)) - LEN(SUBSTITUTE(LEFT(RIGHT(AY188, LEN(AY188) - LEN(AZ183)), AZ19+1), " ", ""))))), ""), "")</f>
        <v/>
      </c>
      <c r="BA184" s="1279" t="s">
        <v>1</v>
      </c>
      <c r="BB184" s="1354"/>
      <c r="BC184"/>
      <c r="BD184" s="1" t="str">
        <f t="shared" si="50"/>
        <v/>
      </c>
      <c r="BE184" s="1332" t="str">
        <f>IF(LEN(SUBSTITUTE(AX184, BE17, "")) &lt; LEN(AX184), SUBSTITUTE(AX184, BE17, ""), AX184)</f>
        <v/>
      </c>
      <c r="BF184" s="1332" t="str">
        <f>IF(LEN(SUBSTITUTE(BE184, BF17, "")) &lt; LEN(BE184), SUBSTITUTE(BE184, BF17, ""), BE184)</f>
        <v/>
      </c>
      <c r="BG184" s="1332" t="str">
        <f>IF(LEN(SUBSTITUTE(BF184, BG17, "")) &lt; LEN(BF184), SUBSTITUTE(BF184, BG17, ""), BF184)</f>
        <v/>
      </c>
      <c r="BH184" s="1332" t="str">
        <f>IF(LEN(SUBSTITUTE(BG184, BH17, "")) &lt; LEN(BG184), SUBSTITUTE(BG184, BH17, ""), BG184)</f>
        <v/>
      </c>
      <c r="BI184" s="1332" t="s">
        <v>1</v>
      </c>
      <c r="BJ184" s="1333"/>
      <c r="BK184" s="1334"/>
      <c r="BL184" s="52"/>
      <c r="BM184" s="51"/>
      <c r="BN184" s="1335" t="str">
        <f t="shared" si="51"/>
        <v/>
      </c>
      <c r="BO184" s="50" t="str">
        <f t="shared" si="52"/>
        <v/>
      </c>
      <c r="BP184" s="49" t="str">
        <f t="shared" si="53"/>
        <v/>
      </c>
      <c r="BQ184" s="47">
        <f>IF(ISBLANK(#REF!),"",LEN(BD184)-LEN(SUBSTITUTE(BD184," ",""))+1)</f>
        <v>1</v>
      </c>
      <c r="BR184" s="48">
        <f t="shared" si="54"/>
        <v>0</v>
      </c>
      <c r="BS184" s="47">
        <f t="shared" si="55"/>
        <v>0</v>
      </c>
      <c r="BT184" s="47">
        <f t="shared" si="56"/>
        <v>0</v>
      </c>
      <c r="BU184" s="185"/>
      <c r="BV184" s="2"/>
      <c r="BW184" s="2"/>
      <c r="BX184" s="2"/>
      <c r="BY184" s="2"/>
      <c r="BZ184" s="2"/>
      <c r="CA184" s="2"/>
      <c r="CB184" s="1844"/>
      <c r="CC184" s="664" t="s">
        <v>202</v>
      </c>
      <c r="CD184" s="664"/>
      <c r="CE184" s="664"/>
      <c r="CF184" s="664"/>
      <c r="CG184" s="91"/>
      <c r="CH184" s="93"/>
      <c r="CI184"/>
      <c r="CJ184" s="633"/>
      <c r="CK184" s="1852" t="s">
        <v>594</v>
      </c>
      <c r="CL184" s="1852"/>
      <c r="CM184" s="1852"/>
      <c r="CN184" s="1852"/>
      <c r="CO184" s="1852"/>
      <c r="CP184" s="1853"/>
      <c r="CQ184" s="8" t="s">
        <v>1</v>
      </c>
      <c r="CR184" s="6">
        <v>1</v>
      </c>
    </row>
    <row r="185" spans="1:96" s="1" customFormat="1" ht="15" customHeight="1">
      <c r="A185"/>
      <c r="B185"/>
      <c r="C185"/>
      <c r="D185"/>
      <c r="E185"/>
      <c r="F185"/>
      <c r="G185"/>
      <c r="H185"/>
      <c r="I185"/>
      <c r="J185"/>
      <c r="K185"/>
      <c r="L185"/>
      <c r="M185"/>
      <c r="N185"/>
      <c r="O185"/>
      <c r="AA185"/>
      <c r="AB185"/>
      <c r="AC185"/>
      <c r="AD185"/>
      <c r="AE185"/>
      <c r="AQ185"/>
      <c r="AR185"/>
      <c r="AS185"/>
      <c r="AT185"/>
      <c r="AU185"/>
      <c r="AV185"/>
      <c r="AW185" s="1327" t="str">
        <f>IF(AND(AZ185&lt;&gt;"", LEN(TRIM(AZ185))&gt;0), MAX(AW20:AW184)+1, "")</f>
        <v/>
      </c>
      <c r="AX185" s="1327" t="str" cm="1">
        <f t="array" ref="AX185">IFERROR(INDEX(AZ21:AZ290, MATCH(ROW()-MIN(ROW(AZ21:AZ290))+1, AW21:AW290, 0)), "")</f>
        <v/>
      </c>
      <c r="AY185" s="1340" t="str">
        <f>IFERROR(SUBSTITUTE(SUBSTITUTE(SUBSTITUTE(SUBSTITUTE(SUBSTITUTE(SUBSTITUTE(AY184,",",";"),".",";"),";",";"),"-",";"),":",";"),"?",";"),AY184)</f>
        <v/>
      </c>
      <c r="AZ185" s="1339" t="str">
        <f>IFERROR(IF(LEN(AY188)&gt;LEN(AZ183)+LEN(AZ184),LEFT(RIGHT(AY188,LEN(AY188)-LEN(AZ183)-LEN(AZ184)),FIND("¤",SUBSTITUTE(LEFT(RIGHT(AY188,LEN(AY188)-LEN(AZ183)-LEN(AZ184)),AZ19+1)," ","¤",LEN(LEFT(RIGHT(AY188,LEN(AY188)-LEN(AZ183)-LEN(AZ184)),AZ19+1))-LEN(SUBSTITUTE(LEFT(RIGHT(AY188,LEN(AY188)-LEN(AZ183)-LEN(AZ184)),AZ19+1)," ",""))))),""),"")</f>
        <v/>
      </c>
      <c r="BA185" s="1279" t="s">
        <v>1</v>
      </c>
      <c r="BB185" s="1354"/>
      <c r="BC185"/>
      <c r="BD185" s="1" t="str">
        <f t="shared" si="50"/>
        <v/>
      </c>
      <c r="BE185" s="1332" t="str">
        <f>IF(LEN(SUBSTITUTE(AX185, BE17, "")) &lt; LEN(AX185), SUBSTITUTE(AX185, BE17, ""), AX185)</f>
        <v/>
      </c>
      <c r="BF185" s="1332" t="str">
        <f>IF(LEN(SUBSTITUTE(BE185, BF17, "")) &lt; LEN(BE185), SUBSTITUTE(BE185, BF17, ""), BE185)</f>
        <v/>
      </c>
      <c r="BG185" s="1332" t="str">
        <f>IF(LEN(SUBSTITUTE(BF185, BG17, "")) &lt; LEN(BF185), SUBSTITUTE(BF185, BG17, ""), BF185)</f>
        <v/>
      </c>
      <c r="BH185" s="1332" t="str">
        <f>IF(LEN(SUBSTITUTE(BG185, BH17, "")) &lt; LEN(BG185), SUBSTITUTE(BG185, BH17, ""), BG185)</f>
        <v/>
      </c>
      <c r="BI185" s="1332" t="s">
        <v>1</v>
      </c>
      <c r="BJ185" s="1333"/>
      <c r="BK185" s="1334"/>
      <c r="BL185" s="52"/>
      <c r="BM185" s="51"/>
      <c r="BN185" s="1335" t="str">
        <f t="shared" si="51"/>
        <v/>
      </c>
      <c r="BO185" s="50" t="str">
        <f t="shared" si="52"/>
        <v/>
      </c>
      <c r="BP185" s="49" t="str">
        <f t="shared" si="53"/>
        <v/>
      </c>
      <c r="BQ185" s="47">
        <f>IF(ISBLANK(#REF!),"",LEN(BD185)-LEN(SUBSTITUTE(BD185," ",""))+1)</f>
        <v>1</v>
      </c>
      <c r="BR185" s="48">
        <f t="shared" si="54"/>
        <v>0</v>
      </c>
      <c r="BS185" s="47">
        <f t="shared" si="55"/>
        <v>0</v>
      </c>
      <c r="BT185" s="47">
        <f t="shared" si="56"/>
        <v>0</v>
      </c>
      <c r="BU185" s="185"/>
      <c r="BV185" s="2"/>
      <c r="BW185" s="2"/>
      <c r="BX185" s="2"/>
      <c r="BY185" s="2"/>
      <c r="BZ185" s="2"/>
      <c r="CA185" s="2"/>
      <c r="CB185" s="1844"/>
      <c r="CC185" s="664"/>
      <c r="CD185" s="664"/>
      <c r="CE185" s="664"/>
      <c r="CF185" s="664"/>
      <c r="CG185" s="91"/>
      <c r="CH185" s="93"/>
      <c r="CI185"/>
      <c r="CJ185" s="633"/>
      <c r="CK185" s="1852"/>
      <c r="CL185" s="1852"/>
      <c r="CM185" s="1852"/>
      <c r="CN185" s="1852"/>
      <c r="CO185" s="1852"/>
      <c r="CP185" s="1853"/>
      <c r="CQ185" s="8" t="s">
        <v>1</v>
      </c>
      <c r="CR185" s="6">
        <v>1</v>
      </c>
    </row>
    <row r="186" spans="1:96" s="1" customFormat="1" ht="15" customHeight="1">
      <c r="A186"/>
      <c r="B186"/>
      <c r="C186"/>
      <c r="D186"/>
      <c r="E186"/>
      <c r="F186"/>
      <c r="G186"/>
      <c r="H186"/>
      <c r="I186"/>
      <c r="J186"/>
      <c r="K186"/>
      <c r="L186"/>
      <c r="M186"/>
      <c r="N186"/>
      <c r="O186"/>
      <c r="AA186"/>
      <c r="AB186"/>
      <c r="AC186"/>
      <c r="AD186"/>
      <c r="AE186"/>
      <c r="AQ186"/>
      <c r="AR186"/>
      <c r="AS186"/>
      <c r="AT186"/>
      <c r="AU186"/>
      <c r="AV186"/>
      <c r="AW186" s="1327" t="str">
        <f>IF(AND(AZ186&lt;&gt;"", LEN(TRIM(AZ186))&gt;0), MAX(AW20:AW185)+1, "")</f>
        <v/>
      </c>
      <c r="AX186" s="1327" t="str" cm="1">
        <f t="array" ref="AX186">IFERROR(INDEX(AZ21:AZ290, MATCH(ROW()-MIN(ROW(AZ21:AZ290))+1, AW21:AW290, 0)), "")</f>
        <v/>
      </c>
      <c r="AY186" s="1340" t="str">
        <f>IFERROR(SUBSTITUTE(AY185,"."," "),AY185)</f>
        <v/>
      </c>
      <c r="AZ186" s="1339" t="str">
        <f>IFERROR(LEFT(RIGHT(AY188,LEN(AY188)-LEN(AZ183)-LEN(AZ184)-LEN(AZ185)),FIND("¤",SUBSTITUTE(LEFT(RIGHT(AY188,LEN(AY188)-LEN(AZ183)-LEN(AZ184)-LEN(AZ185)),AZ19+1)," ","¤",LEN(LEFT(RIGHT(AY188,LEN(AY188)-LEN(AZ183)-LEN(AZ184)-LEN(AZ185)),AZ19+1))-LEN(SUBSTITUTE(LEFT(RIGHT(AY188,LEN(AY188)-LEN(AZ183)-LEN(AZ184)-LEN(AZ185)),AZ19+1)," ",""))))),"")</f>
        <v/>
      </c>
      <c r="BA186" s="1279" t="s">
        <v>1</v>
      </c>
      <c r="BB186" s="1354"/>
      <c r="BC186"/>
      <c r="BD186" s="1" t="str">
        <f t="shared" si="50"/>
        <v/>
      </c>
      <c r="BE186" s="1332" t="str">
        <f>IF(LEN(SUBSTITUTE(AX186, BE17, "")) &lt; LEN(AX186), SUBSTITUTE(AX186, BE17, ""), AX186)</f>
        <v/>
      </c>
      <c r="BF186" s="1332" t="str">
        <f>IF(LEN(SUBSTITUTE(BE186, BF17, "")) &lt; LEN(BE186), SUBSTITUTE(BE186, BF17, ""), BE186)</f>
        <v/>
      </c>
      <c r="BG186" s="1332" t="str">
        <f>IF(LEN(SUBSTITUTE(BF186, BG17, "")) &lt; LEN(BF186), SUBSTITUTE(BF186, BG17, ""), BF186)</f>
        <v/>
      </c>
      <c r="BH186" s="1332" t="str">
        <f>IF(LEN(SUBSTITUTE(BG186, BH17, "")) &lt; LEN(BG186), SUBSTITUTE(BG186, BH17, ""), BG186)</f>
        <v/>
      </c>
      <c r="BI186" s="1332" t="s">
        <v>1</v>
      </c>
      <c r="BJ186" s="1333"/>
      <c r="BK186" s="1334"/>
      <c r="BL186" s="52"/>
      <c r="BM186" s="51"/>
      <c r="BN186" s="1335" t="str">
        <f t="shared" si="51"/>
        <v/>
      </c>
      <c r="BO186" s="50" t="str">
        <f t="shared" si="52"/>
        <v/>
      </c>
      <c r="BP186" s="49" t="str">
        <f t="shared" si="53"/>
        <v/>
      </c>
      <c r="BQ186" s="47">
        <f>IF(ISBLANK(#REF!),"",LEN(BD186)-LEN(SUBSTITUTE(BD186," ",""))+1)</f>
        <v>1</v>
      </c>
      <c r="BR186" s="48">
        <f t="shared" si="54"/>
        <v>0</v>
      </c>
      <c r="BS186" s="47">
        <f t="shared" si="55"/>
        <v>0</v>
      </c>
      <c r="BT186" s="47">
        <f t="shared" si="56"/>
        <v>0</v>
      </c>
      <c r="BU186" s="185"/>
      <c r="BV186" s="2"/>
      <c r="BW186" s="2"/>
      <c r="BX186" s="2"/>
      <c r="BY186" s="2"/>
      <c r="BZ186" s="2"/>
      <c r="CA186" s="2"/>
      <c r="CB186" s="1844"/>
      <c r="CC186" s="665" t="s">
        <v>611</v>
      </c>
      <c r="CD186" s="666"/>
      <c r="CE186" s="666"/>
      <c r="CF186" s="439"/>
      <c r="CG186" s="91"/>
      <c r="CH186" s="93"/>
      <c r="CI186"/>
      <c r="CJ186" s="411"/>
      <c r="CK186" s="571"/>
      <c r="CL186" s="413"/>
      <c r="CM186" s="412"/>
      <c r="CN186" s="412"/>
      <c r="CO186" s="412"/>
      <c r="CP186" s="414"/>
      <c r="CQ186" s="8" t="s">
        <v>1</v>
      </c>
      <c r="CR186" s="6">
        <v>1</v>
      </c>
    </row>
    <row r="187" spans="1:96" s="1" customFormat="1" ht="15" customHeight="1">
      <c r="A187"/>
      <c r="B187"/>
      <c r="C187"/>
      <c r="D187"/>
      <c r="E187"/>
      <c r="F187"/>
      <c r="G187"/>
      <c r="H187"/>
      <c r="I187"/>
      <c r="J187"/>
      <c r="K187"/>
      <c r="L187"/>
      <c r="M187"/>
      <c r="N187"/>
      <c r="O187"/>
      <c r="AA187"/>
      <c r="AB187"/>
      <c r="AC187"/>
      <c r="AD187"/>
      <c r="AE187"/>
      <c r="AQ187"/>
      <c r="AR187"/>
      <c r="AS187"/>
      <c r="AT187"/>
      <c r="AU187"/>
      <c r="AV187"/>
      <c r="AW187" s="1327" t="str">
        <f>IF(AND(AZ187&lt;&gt;"", LEN(TRIM(AZ187))&gt;0), MAX(AW20:AW186)+1, "")</f>
        <v/>
      </c>
      <c r="AX187" s="1327" t="str" cm="1">
        <f t="array" ref="AX187">IFERROR(INDEX(AZ21:AZ290, MATCH(ROW()-MIN(ROW(AZ21:AZ290))+1, AW21:AW290, 0)), "")</f>
        <v/>
      </c>
      <c r="AY187" s="1343" t="str">
        <f>SUBSTITUTE(SUBSTITUTE(AY186,";"," "),","," ")</f>
        <v/>
      </c>
      <c r="AZ187" s="1339" t="str">
        <f>IFERROR(LEFT(RIGHT(AY188,LEN(AY188)-LEN(AZ183)-LEN(AZ184)-LEN(AZ185)-LEN(AZ186)),FIND("¤",SUBSTITUTE(LEFT(RIGHT(AY188,LEN(AY188)-LEN(AZ183)-LEN(AZ184)-LEN(AZ185)-LEN(AZ186)),AZ19+1)," ","¤",LEN(LEFT(RIGHT(AY188,LEN(AY188)-LEN(AZ183)-LEN(AZ184)-LEN(AZ185)-LEN(AZ186)),AZ19+1))-LEN(SUBSTITUTE(LEFT(RIGHT(AY188,LEN(AY188)-LEN(AZ183)-LEN(AZ184)-LEN(AZ185)-LEN(AZ186)),AZ19+1)," ",""))))),"")</f>
        <v/>
      </c>
      <c r="BA187" s="1279" t="s">
        <v>1</v>
      </c>
      <c r="BB187" s="1354"/>
      <c r="BC187"/>
      <c r="BD187" s="1" t="str">
        <f t="shared" si="50"/>
        <v/>
      </c>
      <c r="BE187" s="1332" t="str">
        <f>IF(LEN(SUBSTITUTE(AX187, BE17, "")) &lt; LEN(AX187), SUBSTITUTE(AX187, BE17, ""), AX187)</f>
        <v/>
      </c>
      <c r="BF187" s="1332" t="str">
        <f>IF(LEN(SUBSTITUTE(BE187, BF17, "")) &lt; LEN(BE187), SUBSTITUTE(BE187, BF17, ""), BE187)</f>
        <v/>
      </c>
      <c r="BG187" s="1332" t="str">
        <f>IF(LEN(SUBSTITUTE(BF187, BG17, "")) &lt; LEN(BF187), SUBSTITUTE(BF187, BG17, ""), BF187)</f>
        <v/>
      </c>
      <c r="BH187" s="1332" t="str">
        <f>IF(LEN(SUBSTITUTE(BG187, BH17, "")) &lt; LEN(BG187), SUBSTITUTE(BG187, BH17, ""), BG187)</f>
        <v/>
      </c>
      <c r="BI187" s="1332" t="s">
        <v>1</v>
      </c>
      <c r="BJ187" s="1333"/>
      <c r="BK187" s="1334"/>
      <c r="BL187" s="52"/>
      <c r="BM187" s="51"/>
      <c r="BN187" s="1335" t="str">
        <f t="shared" si="51"/>
        <v/>
      </c>
      <c r="BO187" s="50" t="str">
        <f t="shared" si="52"/>
        <v/>
      </c>
      <c r="BP187" s="49" t="str">
        <f t="shared" si="53"/>
        <v/>
      </c>
      <c r="BQ187" s="47">
        <f>IF(ISBLANK(#REF!),"",LEN(BD187)-LEN(SUBSTITUTE(BD187," ",""))+1)</f>
        <v>1</v>
      </c>
      <c r="BR187" s="48">
        <f t="shared" si="54"/>
        <v>0</v>
      </c>
      <c r="BS187" s="47">
        <f t="shared" si="55"/>
        <v>0</v>
      </c>
      <c r="BT187" s="47">
        <f t="shared" si="56"/>
        <v>0</v>
      </c>
      <c r="BU187" s="185"/>
      <c r="BV187" s="2"/>
      <c r="BW187" s="2"/>
      <c r="BX187" s="2"/>
      <c r="BY187" s="2"/>
      <c r="BZ187" s="2"/>
      <c r="CA187" s="2"/>
      <c r="CB187" s="1844"/>
      <c r="CC187" s="668">
        <v>16</v>
      </c>
      <c r="CD187" s="189" t="s">
        <v>188</v>
      </c>
      <c r="CE187" s="439"/>
      <c r="CF187" s="439"/>
      <c r="CG187" s="91"/>
      <c r="CH187" s="93"/>
      <c r="CI187"/>
      <c r="CJ187" s="458"/>
      <c r="CK187" s="91"/>
      <c r="CL187" s="91"/>
      <c r="CM187" s="91"/>
      <c r="CN187" s="91"/>
      <c r="CO187" s="91"/>
      <c r="CP187" s="38"/>
      <c r="CQ187" s="8" t="s">
        <v>1</v>
      </c>
      <c r="CR187" s="6">
        <v>1</v>
      </c>
    </row>
    <row r="188" spans="1:96" s="1" customFormat="1" ht="15.75">
      <c r="A188"/>
      <c r="B188"/>
      <c r="C188"/>
      <c r="D188"/>
      <c r="E188"/>
      <c r="F188"/>
      <c r="G188"/>
      <c r="H188"/>
      <c r="I188"/>
      <c r="J188"/>
      <c r="K188"/>
      <c r="L188"/>
      <c r="M188"/>
      <c r="N188"/>
      <c r="O188"/>
      <c r="AA188"/>
      <c r="AB188"/>
      <c r="AC188"/>
      <c r="AD188"/>
      <c r="AE188"/>
      <c r="AQ188"/>
      <c r="AR188"/>
      <c r="AS188"/>
      <c r="AT188"/>
      <c r="AU188"/>
      <c r="AV188"/>
      <c r="AW188" s="1327" t="str">
        <f>IF(AND(AZ188&lt;&gt;"", LEN(TRIM(AZ188))&gt;0), MAX(AW20:AW187)+1, "")</f>
        <v/>
      </c>
      <c r="AX188" s="1327" t="str" cm="1">
        <f t="array" ref="AX188">IFERROR(INDEX(AZ21:AZ290, MATCH(ROW()-MIN(ROW(AZ21:AZ290))+1, AW21:AW290, 0)), "")</f>
        <v/>
      </c>
      <c r="AY188" s="1344" t="str">
        <f>IFERROR(SUBSTITUTE(SUBSTITUTE(SUBSTITUTE(AY187,"  "," "),"  "," "),"  "," "),AY187)</f>
        <v/>
      </c>
      <c r="AZ188" s="1339" t="str">
        <f>IF(LEN(AY188) &gt; LEN(AZ183) + LEN(AZ184) + LEN(AZ185)+ LEN(AZ186) + LEN(AZ187), RIGHT(AY188, LEN(AY188) - LEN(AZ183) - LEN(AZ184) - LEN(AZ185) - LEN(AZ186) - LEN(AZ187)), "")</f>
        <v/>
      </c>
      <c r="BA188" s="1279" t="s">
        <v>1</v>
      </c>
      <c r="BB188" s="1354"/>
      <c r="BC188"/>
      <c r="BD188" s="1" t="str">
        <f t="shared" si="50"/>
        <v/>
      </c>
      <c r="BE188" s="1332" t="str">
        <f>IF(LEN(SUBSTITUTE(AX188, BE17, "")) &lt; LEN(AX188), SUBSTITUTE(AX188, BE17, ""), AX188)</f>
        <v/>
      </c>
      <c r="BF188" s="1332" t="str">
        <f>IF(LEN(SUBSTITUTE(BE188, BF17, "")) &lt; LEN(BE188), SUBSTITUTE(BE188, BF17, ""), BE188)</f>
        <v/>
      </c>
      <c r="BG188" s="1332" t="str">
        <f>IF(LEN(SUBSTITUTE(BF188, BG17, "")) &lt; LEN(BF188), SUBSTITUTE(BF188, BG17, ""), BF188)</f>
        <v/>
      </c>
      <c r="BH188" s="1332" t="str">
        <f>IF(LEN(SUBSTITUTE(BG188, BH17, "")) &lt; LEN(BG188), SUBSTITUTE(BG188, BH17, ""), BG188)</f>
        <v/>
      </c>
      <c r="BI188" s="1332" t="s">
        <v>1</v>
      </c>
      <c r="BJ188" s="1333"/>
      <c r="BK188" s="1334"/>
      <c r="BL188" s="52"/>
      <c r="BM188" s="51"/>
      <c r="BN188" s="1335" t="str">
        <f t="shared" si="51"/>
        <v/>
      </c>
      <c r="BO188" s="50" t="str">
        <f t="shared" si="52"/>
        <v/>
      </c>
      <c r="BP188" s="49" t="str">
        <f t="shared" si="53"/>
        <v/>
      </c>
      <c r="BQ188" s="47">
        <f>IF(ISBLANK(#REF!),"",LEN(BD188)-LEN(SUBSTITUTE(BD188," ",""))+1)</f>
        <v>1</v>
      </c>
      <c r="BR188" s="48">
        <f t="shared" si="54"/>
        <v>0</v>
      </c>
      <c r="BS188" s="47">
        <f t="shared" si="55"/>
        <v>0</v>
      </c>
      <c r="BT188" s="47">
        <f t="shared" si="56"/>
        <v>0</v>
      </c>
      <c r="BU188" s="185"/>
      <c r="BV188" s="2"/>
      <c r="BW188" s="2"/>
      <c r="BX188" s="2"/>
      <c r="BY188" s="2"/>
      <c r="BZ188" s="2"/>
      <c r="CA188" s="2"/>
      <c r="CB188" s="1844"/>
      <c r="CC188" s="668">
        <v>25</v>
      </c>
      <c r="CD188" s="189" t="s">
        <v>241</v>
      </c>
      <c r="CE188" s="439"/>
      <c r="CF188" s="439"/>
      <c r="CG188" s="91"/>
      <c r="CH188" s="93"/>
      <c r="CI188"/>
      <c r="CJ188" s="656">
        <v>12</v>
      </c>
      <c r="CK188" s="20" t="s">
        <v>55</v>
      </c>
      <c r="CL188" s="91"/>
      <c r="CM188" s="91"/>
      <c r="CN188" s="91"/>
      <c r="CO188" s="91"/>
      <c r="CP188" s="185"/>
      <c r="CQ188" s="8" t="s">
        <v>1</v>
      </c>
      <c r="CR188" s="6">
        <v>1</v>
      </c>
    </row>
    <row r="189" spans="1:96" s="1" customFormat="1" ht="15" customHeight="1">
      <c r="A189"/>
      <c r="B189"/>
      <c r="C189"/>
      <c r="D189"/>
      <c r="E189"/>
      <c r="F189"/>
      <c r="G189"/>
      <c r="H189"/>
      <c r="I189"/>
      <c r="J189"/>
      <c r="K189"/>
      <c r="L189"/>
      <c r="M189"/>
      <c r="N189"/>
      <c r="O189"/>
      <c r="AA189"/>
      <c r="AB189"/>
      <c r="AC189"/>
      <c r="AD189"/>
      <c r="AE189"/>
      <c r="AQ189"/>
      <c r="AR189"/>
      <c r="AS189"/>
      <c r="AT189"/>
      <c r="AU189"/>
      <c r="AV189"/>
      <c r="AW189" s="1327" t="str">
        <f>IF(AND(AZ189&lt;&gt;"", LEN(TRIM(AZ189))&gt;0), MAX(AW20:AW188)+1, "")</f>
        <v/>
      </c>
      <c r="AX189" s="1327" t="str" cm="1">
        <f t="array" ref="AX189">IFERROR(INDEX(AZ21:AZ290, MATCH(ROW()-MIN(ROW(AZ21:AZ290))+1, AW21:AW290, 0)), "")</f>
        <v/>
      </c>
      <c r="AY189" s="1328" t="str">
        <f>(SUBSTITUTE(SUBSTITUTE(BB49,CHAR(13)&amp;CHAR(10)," "),CHAR(10)," "))</f>
        <v/>
      </c>
      <c r="AZ189" s="1329" t="str">
        <f>IF(LEN(AY194)&lt;AZ19,AY189,LEFT(AY194,FIND("¤",SUBSTITUTE(LEFT(AY194,AZ19+1)," ","¤",LEN(LEFT(AY194,AZ19+1))-LEN(SUBSTITUTE(LEFT(AY194,AZ19+1)," ",""))))))</f>
        <v/>
      </c>
      <c r="BA189" s="1279" t="s">
        <v>1</v>
      </c>
      <c r="BB189" s="1354"/>
      <c r="BC189"/>
      <c r="BD189" s="1" t="str">
        <f t="shared" si="50"/>
        <v/>
      </c>
      <c r="BE189" s="1332" t="str">
        <f>IF(LEN(SUBSTITUTE(AX189, BE17, "")) &lt; LEN(AX189), SUBSTITUTE(AX189, BE17, ""), AX189)</f>
        <v/>
      </c>
      <c r="BF189" s="1332" t="str">
        <f>IF(LEN(SUBSTITUTE(BE189, BF17, "")) &lt; LEN(BE189), SUBSTITUTE(BE189, BF17, ""), BE189)</f>
        <v/>
      </c>
      <c r="BG189" s="1332" t="str">
        <f>IF(LEN(SUBSTITUTE(BF189, BG17, "")) &lt; LEN(BF189), SUBSTITUTE(BF189, BG17, ""), BF189)</f>
        <v/>
      </c>
      <c r="BH189" s="1332" t="str">
        <f>IF(LEN(SUBSTITUTE(BG189, BH17, "")) &lt; LEN(BG189), SUBSTITUTE(BG189, BH17, ""), BG189)</f>
        <v/>
      </c>
      <c r="BI189" s="1332" t="s">
        <v>1</v>
      </c>
      <c r="BJ189" s="1333"/>
      <c r="BK189" s="1334"/>
      <c r="BL189" s="52"/>
      <c r="BM189" s="51"/>
      <c r="BN189" s="1335" t="str">
        <f t="shared" si="51"/>
        <v/>
      </c>
      <c r="BO189" s="50" t="str">
        <f t="shared" si="52"/>
        <v/>
      </c>
      <c r="BP189" s="49" t="str">
        <f t="shared" si="53"/>
        <v/>
      </c>
      <c r="BQ189" s="47">
        <f>IF(ISBLANK(#REF!),"",LEN(BD189)-LEN(SUBSTITUTE(BD189," ",""))+1)</f>
        <v>1</v>
      </c>
      <c r="BR189" s="48">
        <f t="shared" si="54"/>
        <v>0</v>
      </c>
      <c r="BS189" s="47">
        <f t="shared" si="55"/>
        <v>0</v>
      </c>
      <c r="BT189" s="47">
        <f t="shared" si="56"/>
        <v>0</v>
      </c>
      <c r="BU189" s="185"/>
      <c r="BV189" s="2"/>
      <c r="BW189" s="2"/>
      <c r="BX189" s="2"/>
      <c r="BY189" s="2"/>
      <c r="BZ189" s="2"/>
      <c r="CA189" s="2"/>
      <c r="CB189" s="1844"/>
      <c r="CC189" s="668">
        <v>12</v>
      </c>
      <c r="CD189" s="17" t="s">
        <v>602</v>
      </c>
      <c r="CE189" s="439"/>
      <c r="CF189" s="439"/>
      <c r="CG189" s="91"/>
      <c r="CH189" s="93"/>
      <c r="CI189"/>
      <c r="CJ189" s="86">
        <f ca="1">CELL("largeur",CJ189)</f>
        <v>19</v>
      </c>
      <c r="CK189" s="20" t="s">
        <v>53</v>
      </c>
      <c r="CL189" s="91"/>
      <c r="CM189" s="91"/>
      <c r="CN189" s="91"/>
      <c r="CO189" s="91"/>
      <c r="CP189" s="185"/>
      <c r="CQ189" s="8" t="s">
        <v>1</v>
      </c>
      <c r="CR189" s="6">
        <v>1</v>
      </c>
    </row>
    <row r="190" spans="1:96" s="1" customFormat="1" ht="15.75" customHeight="1">
      <c r="A190"/>
      <c r="B190"/>
      <c r="C190"/>
      <c r="D190"/>
      <c r="E190"/>
      <c r="F190"/>
      <c r="G190"/>
      <c r="H190"/>
      <c r="I190"/>
      <c r="J190"/>
      <c r="K190"/>
      <c r="L190"/>
      <c r="M190"/>
      <c r="N190"/>
      <c r="O190"/>
      <c r="AA190"/>
      <c r="AB190"/>
      <c r="AC190"/>
      <c r="AD190"/>
      <c r="AE190"/>
      <c r="AQ190"/>
      <c r="AR190"/>
      <c r="AS190"/>
      <c r="AT190"/>
      <c r="AU190"/>
      <c r="AV190"/>
      <c r="AW190" s="1327" t="str">
        <f>IF(AND(AZ190&lt;&gt;"", LEN(TRIM(AZ190))&gt;0), MAX(AW20:AW189)+1, "")</f>
        <v/>
      </c>
      <c r="AX190" s="1327" t="str" cm="1">
        <f t="array" ref="AX190">IFERROR(INDEX(AZ21:AZ290, MATCH(ROW()-MIN(ROW(AZ21:AZ290))+1, AW21:AW290, 0)), "")</f>
        <v/>
      </c>
      <c r="AY190" s="1336" t="str">
        <f>IFERROR(TRIM(SUBSTITUTE(SUBSTITUTE(SUBSTITUTE(SUBSTITUTE(SUBSTITUTE(AY189," .",".")," ;",";")," :",":"),",",","),",","")),AY189)</f>
        <v/>
      </c>
      <c r="AZ190" s="1329" t="str">
        <f>IFERROR(IF(LEN(AY194) &gt; LEN(AZ189), LEFT(RIGHT(AY194, LEN(AY194) - LEN(AZ189)), FIND("¤", SUBSTITUTE(LEFT(RIGHT(AY194, LEN(AY194) - LEN(AZ189)), AZ19+1), " ", "¤", LEN(LEFT(RIGHT(AY194, LEN(AY194) - LEN(AZ189)), AZ19+1)) - LEN(SUBSTITUTE(LEFT(RIGHT(AY194, LEN(AY194) - LEN(AZ189)), AZ19+1), " ", ""))))), ""), "")</f>
        <v/>
      </c>
      <c r="BA190" s="1279" t="s">
        <v>1</v>
      </c>
      <c r="BB190" s="1354"/>
      <c r="BC190"/>
      <c r="BD190" s="1" t="str">
        <f t="shared" si="50"/>
        <v/>
      </c>
      <c r="BE190" s="1332" t="str">
        <f>IF(LEN(SUBSTITUTE(AX190, BE17, "")) &lt; LEN(AX190), SUBSTITUTE(AX190, BE17, ""), AX190)</f>
        <v/>
      </c>
      <c r="BF190" s="1332" t="str">
        <f>IF(LEN(SUBSTITUTE(BE190, BF17, "")) &lt; LEN(BE190), SUBSTITUTE(BE190, BF17, ""), BE190)</f>
        <v/>
      </c>
      <c r="BG190" s="1332" t="str">
        <f>IF(LEN(SUBSTITUTE(BF190, BG17, "")) &lt; LEN(BF190), SUBSTITUTE(BF190, BG17, ""), BF190)</f>
        <v/>
      </c>
      <c r="BH190" s="1332" t="str">
        <f>IF(LEN(SUBSTITUTE(BG190, BH17, "")) &lt; LEN(BG190), SUBSTITUTE(BG190, BH17, ""), BG190)</f>
        <v/>
      </c>
      <c r="BI190" s="1332" t="s">
        <v>1</v>
      </c>
      <c r="BJ190" s="1333"/>
      <c r="BK190" s="1334"/>
      <c r="BL190" s="52"/>
      <c r="BM190" s="51"/>
      <c r="BN190" s="1335" t="str">
        <f t="shared" si="51"/>
        <v/>
      </c>
      <c r="BO190" s="50" t="str">
        <f t="shared" si="52"/>
        <v/>
      </c>
      <c r="BP190" s="49" t="str">
        <f t="shared" si="53"/>
        <v/>
      </c>
      <c r="BQ190" s="47">
        <f>IF(ISBLANK(#REF!),"",LEN(BD190)-LEN(SUBSTITUTE(BD190," ",""))+1)</f>
        <v>1</v>
      </c>
      <c r="BR190" s="48">
        <f t="shared" si="54"/>
        <v>0</v>
      </c>
      <c r="BS190" s="47">
        <f t="shared" si="55"/>
        <v>0</v>
      </c>
      <c r="BT190" s="47">
        <f t="shared" si="56"/>
        <v>0</v>
      </c>
      <c r="BU190" s="185"/>
      <c r="BV190"/>
      <c r="BW190" s="2"/>
      <c r="BX190" s="2"/>
      <c r="BY190" s="2"/>
      <c r="BZ190" s="2"/>
      <c r="CA190" s="2"/>
      <c r="CB190" s="1844"/>
      <c r="CC190" s="668">
        <v>7</v>
      </c>
      <c r="CD190" s="17" t="s">
        <v>603</v>
      </c>
      <c r="CE190" s="439"/>
      <c r="CF190" s="439"/>
      <c r="CG190" s="91"/>
      <c r="CH190" s="93"/>
      <c r="CI190"/>
      <c r="CJ190" s="21" t="s">
        <v>599</v>
      </c>
      <c r="CK190" s="20"/>
      <c r="CL190" s="91"/>
      <c r="CM190" s="91"/>
      <c r="CN190" s="91"/>
      <c r="CO190" s="91"/>
      <c r="CP190" s="185"/>
      <c r="CQ190" s="8" t="s">
        <v>1</v>
      </c>
      <c r="CR190" s="6">
        <v>1</v>
      </c>
    </row>
    <row r="191" spans="1:96" s="1" customFormat="1">
      <c r="A191"/>
      <c r="B191"/>
      <c r="C191"/>
      <c r="D191"/>
      <c r="E191"/>
      <c r="F191"/>
      <c r="G191"/>
      <c r="H191"/>
      <c r="I191"/>
      <c r="J191"/>
      <c r="K191"/>
      <c r="L191"/>
      <c r="M191"/>
      <c r="N191"/>
      <c r="O191"/>
      <c r="AA191"/>
      <c r="AB191"/>
      <c r="AC191"/>
      <c r="AD191"/>
      <c r="AE191"/>
      <c r="AQ191"/>
      <c r="AR191"/>
      <c r="AS191"/>
      <c r="AT191"/>
      <c r="AU191"/>
      <c r="AV191"/>
      <c r="AW191" s="1327" t="str">
        <f>IF(AND(AZ191&lt;&gt;"", LEN(TRIM(AZ191))&gt;0), MAX(AW20:AW190)+1, "")</f>
        <v/>
      </c>
      <c r="AX191" s="1327" t="str" cm="1">
        <f t="array" ref="AX191">IFERROR(INDEX(AZ21:AZ290, MATCH(ROW()-MIN(ROW(AZ21:AZ290))+1, AW21:AW290, 0)), "")</f>
        <v/>
      </c>
      <c r="AY191" s="1336" t="str">
        <f>IFERROR(SUBSTITUTE(SUBSTITUTE(SUBSTITUTE(SUBSTITUTE(SUBSTITUTE(SUBSTITUTE(AY190,",",";"),".",";"),";",";"),"-",";"),":",";"),"?",";"),AY190)</f>
        <v/>
      </c>
      <c r="AZ191" s="1329" t="str">
        <f>IFERROR(IF(LEN(AY194)&gt;LEN(AZ189)+LEN(AZ190),LEFT(RIGHT(AY194,LEN(AY194)-LEN(AZ189)-LEN(AZ190)),FIND("¤",SUBSTITUTE(LEFT(RIGHT(AY194,LEN(AY194)-LEN(AZ189)-LEN(AZ190)),AZ19+1)," ","¤",LEN(LEFT(RIGHT(AY194,LEN(AY194)-LEN(AZ189)-LEN(AZ190)),AZ19+1))-LEN(SUBSTITUTE(LEFT(RIGHT(AY194,LEN(AY194)-LEN(AZ189)-LEN(AZ190)),AZ19+1)," ",""))))),""),"")</f>
        <v/>
      </c>
      <c r="BA191" s="1279" t="s">
        <v>1</v>
      </c>
      <c r="BB191" s="1354"/>
      <c r="BC191"/>
      <c r="BD191" s="1" t="str">
        <f t="shared" si="50"/>
        <v/>
      </c>
      <c r="BE191" s="1332" t="str">
        <f>IF(LEN(SUBSTITUTE(AX191, BE17, "")) &lt; LEN(AX191), SUBSTITUTE(AX191, BE17, ""), AX191)</f>
        <v/>
      </c>
      <c r="BF191" s="1332" t="str">
        <f>IF(LEN(SUBSTITUTE(BE191, BF17, "")) &lt; LEN(BE191), SUBSTITUTE(BE191, BF17, ""), BE191)</f>
        <v/>
      </c>
      <c r="BG191" s="1332" t="str">
        <f>IF(LEN(SUBSTITUTE(BF191, BG17, "")) &lt; LEN(BF191), SUBSTITUTE(BF191, BG17, ""), BF191)</f>
        <v/>
      </c>
      <c r="BH191" s="1332" t="str">
        <f>IF(LEN(SUBSTITUTE(BG191, BH17, "")) &lt; LEN(BG191), SUBSTITUTE(BG191, BH17, ""), BG191)</f>
        <v/>
      </c>
      <c r="BI191" s="1332" t="s">
        <v>1</v>
      </c>
      <c r="BJ191" s="1333"/>
      <c r="BK191" s="1334"/>
      <c r="BL191" s="52"/>
      <c r="BM191" s="51"/>
      <c r="BN191" s="1335" t="str">
        <f t="shared" si="51"/>
        <v/>
      </c>
      <c r="BO191" s="50" t="str">
        <f t="shared" si="52"/>
        <v/>
      </c>
      <c r="BP191" s="49" t="str">
        <f t="shared" si="53"/>
        <v/>
      </c>
      <c r="BQ191" s="47">
        <f>IF(ISBLANK(#REF!),"",LEN(BD191)-LEN(SUBSTITUTE(BD191," ",""))+1)</f>
        <v>1</v>
      </c>
      <c r="BR191" s="48">
        <f t="shared" si="54"/>
        <v>0</v>
      </c>
      <c r="BS191" s="47">
        <f t="shared" si="55"/>
        <v>0</v>
      </c>
      <c r="BT191" s="47">
        <f t="shared" si="56"/>
        <v>0</v>
      </c>
      <c r="BU191" s="185"/>
      <c r="BV191"/>
      <c r="BW191" s="2"/>
      <c r="BX191" s="2"/>
      <c r="BY191" s="2"/>
      <c r="BZ191" s="2"/>
      <c r="CA191" s="2"/>
      <c r="CB191" s="1844"/>
      <c r="CC191" s="1846" t="s">
        <v>612</v>
      </c>
      <c r="CD191" s="1846"/>
      <c r="CE191" s="1846"/>
      <c r="CF191" s="1846"/>
      <c r="CG191" s="91"/>
      <c r="CH191" s="93"/>
      <c r="CI191"/>
      <c r="CJ191" s="21" t="s">
        <v>600</v>
      </c>
      <c r="CK191" s="20"/>
      <c r="CL191" s="91"/>
      <c r="CM191" s="91"/>
      <c r="CN191" s="91"/>
      <c r="CO191" s="91"/>
      <c r="CP191" s="185"/>
      <c r="CQ191" s="8" t="s">
        <v>1</v>
      </c>
      <c r="CR191" s="6">
        <v>1</v>
      </c>
    </row>
    <row r="192" spans="1:96" s="1" customFormat="1">
      <c r="A192"/>
      <c r="B192"/>
      <c r="C192"/>
      <c r="D192"/>
      <c r="E192"/>
      <c r="F192"/>
      <c r="G192"/>
      <c r="H192"/>
      <c r="I192"/>
      <c r="J192"/>
      <c r="K192"/>
      <c r="L192"/>
      <c r="M192"/>
      <c r="N192"/>
      <c r="O192"/>
      <c r="AA192"/>
      <c r="AB192"/>
      <c r="AC192"/>
      <c r="AD192"/>
      <c r="AE192"/>
      <c r="AQ192"/>
      <c r="AR192"/>
      <c r="AS192"/>
      <c r="AT192"/>
      <c r="AU192"/>
      <c r="AV192"/>
      <c r="AW192" s="1327" t="str">
        <f>IF(AND(AZ192&lt;&gt;"", LEN(TRIM(AZ192))&gt;0), MAX(AW20:AW191)+1, "")</f>
        <v/>
      </c>
      <c r="AX192" s="1327" t="str" cm="1">
        <f t="array" ref="AX192">IFERROR(INDEX(AZ21:AZ290, MATCH(ROW()-MIN(ROW(AZ21:AZ290))+1, AW21:AW290, 0)), "")</f>
        <v/>
      </c>
      <c r="AY192" s="1336" t="str">
        <f>IFERROR(SUBSTITUTE(AY191,"."," "),AY191)</f>
        <v/>
      </c>
      <c r="AZ192" s="1329" t="str">
        <f>IFERROR(LEFT(RIGHT(AY194,LEN(AY194)-LEN(AZ189)-LEN(AZ190)-LEN(AZ191)),FIND("¤",SUBSTITUTE(LEFT(RIGHT(AY194,LEN(AY194)-LEN(AZ189)-LEN(AZ190)-LEN(AZ191)),AZ19+1)," ","¤",LEN(LEFT(RIGHT(AY194,LEN(AY194)-LEN(AZ189)-LEN(AZ190)-LEN(AZ191)),AZ19+1))-LEN(SUBSTITUTE(LEFT(RIGHT(AY194,LEN(AY194)-LEN(AZ189)-LEN(AZ190)-LEN(AZ191)),AZ19+1)," ",""))))),"")</f>
        <v/>
      </c>
      <c r="BA192" s="1279" t="s">
        <v>1</v>
      </c>
      <c r="BB192" s="1354"/>
      <c r="BC192"/>
      <c r="BD192" s="1" t="str">
        <f t="shared" si="50"/>
        <v/>
      </c>
      <c r="BE192" s="1332" t="str">
        <f>IF(LEN(SUBSTITUTE(AX192, BE17, "")) &lt; LEN(AX192), SUBSTITUTE(AX192, BE17, ""), AX192)</f>
        <v/>
      </c>
      <c r="BF192" s="1332" t="str">
        <f>IF(LEN(SUBSTITUTE(BE192, BF17, "")) &lt; LEN(BE192), SUBSTITUTE(BE192, BF17, ""), BE192)</f>
        <v/>
      </c>
      <c r="BG192" s="1332" t="str">
        <f>IF(LEN(SUBSTITUTE(BF192, BG17, "")) &lt; LEN(BF192), SUBSTITUTE(BF192, BG17, ""), BF192)</f>
        <v/>
      </c>
      <c r="BH192" s="1332" t="str">
        <f>IF(LEN(SUBSTITUTE(BG192, BH17, "")) &lt; LEN(BG192), SUBSTITUTE(BG192, BH17, ""), BG192)</f>
        <v/>
      </c>
      <c r="BI192" s="1332" t="s">
        <v>1</v>
      </c>
      <c r="BJ192" s="1333"/>
      <c r="BK192" s="1334"/>
      <c r="BL192" s="52"/>
      <c r="BM192" s="51"/>
      <c r="BN192" s="1335" t="str">
        <f t="shared" si="51"/>
        <v/>
      </c>
      <c r="BO192" s="50" t="str">
        <f t="shared" si="52"/>
        <v/>
      </c>
      <c r="BP192" s="49" t="str">
        <f t="shared" si="53"/>
        <v/>
      </c>
      <c r="BQ192" s="47">
        <f>IF(ISBLANK(#REF!),"",LEN(BD192)-LEN(SUBSTITUTE(BD192," ",""))+1)</f>
        <v>1</v>
      </c>
      <c r="BR192" s="48">
        <f t="shared" si="54"/>
        <v>0</v>
      </c>
      <c r="BS192" s="47">
        <f t="shared" si="55"/>
        <v>0</v>
      </c>
      <c r="BT192" s="47">
        <f t="shared" si="56"/>
        <v>0</v>
      </c>
      <c r="BU192" s="185"/>
      <c r="BV192"/>
      <c r="BW192" s="2"/>
      <c r="BX192" s="2"/>
      <c r="BY192" s="2"/>
      <c r="BZ192" s="2"/>
      <c r="CA192" s="2"/>
      <c r="CB192" s="1844"/>
      <c r="CC192" s="1846"/>
      <c r="CD192" s="1846"/>
      <c r="CE192" s="1846"/>
      <c r="CF192" s="1846"/>
      <c r="CG192" s="91"/>
      <c r="CH192" s="93"/>
      <c r="CI192"/>
      <c r="CJ192" s="110"/>
      <c r="CK192" s="59"/>
      <c r="CL192" s="59"/>
      <c r="CM192" s="59"/>
      <c r="CN192" s="59"/>
      <c r="CO192" s="59"/>
      <c r="CP192" s="93"/>
      <c r="CQ192" s="8" t="s">
        <v>1</v>
      </c>
      <c r="CR192" s="6">
        <v>1</v>
      </c>
    </row>
    <row r="193" spans="1:96" s="1" customFormat="1" ht="18.75">
      <c r="A193"/>
      <c r="B193"/>
      <c r="C193"/>
      <c r="D193"/>
      <c r="E193"/>
      <c r="F193"/>
      <c r="G193"/>
      <c r="H193"/>
      <c r="I193"/>
      <c r="J193"/>
      <c r="K193"/>
      <c r="L193"/>
      <c r="M193"/>
      <c r="N193"/>
      <c r="O193"/>
      <c r="AA193"/>
      <c r="AB193"/>
      <c r="AC193"/>
      <c r="AD193"/>
      <c r="AE193"/>
      <c r="AQ193"/>
      <c r="AR193"/>
      <c r="AS193"/>
      <c r="AT193"/>
      <c r="AU193"/>
      <c r="AV193"/>
      <c r="AW193" s="1327" t="str">
        <f>IF(AND(AZ193&lt;&gt;"", LEN(TRIM(AZ193))&gt;0), MAX(AW20:AW192)+1, "")</f>
        <v/>
      </c>
      <c r="AX193" s="1327" t="str" cm="1">
        <f t="array" ref="AX193">IFERROR(INDEX(AZ21:AZ290, MATCH(ROW()-MIN(ROW(AZ21:AZ290))+1, AW21:AW290, 0)), "")</f>
        <v/>
      </c>
      <c r="AY193" s="1337" t="str">
        <f>SUBSTITUTE(SUBSTITUTE(AY192,";"," "),","," ")</f>
        <v/>
      </c>
      <c r="AZ193" s="1329" t="str">
        <f>IFERROR(LEFT(RIGHT(AY194,LEN(AY194)-LEN(AZ189)-LEN(AZ190)-LEN(AZ191)-LEN(AZ192)),FIND("¤",SUBSTITUTE(LEFT(RIGHT(AY194,LEN(AY194)-LEN(AZ189)-LEN(AZ190)-LEN(AZ191)-LEN(AZ192)),AZ19+1)," ","¤",LEN(LEFT(RIGHT(AY194,LEN(AY194)-LEN(AZ189)-LEN(AZ190)-LEN(AZ191)-LEN(AZ192)),AZ19+1))-LEN(SUBSTITUTE(LEFT(RIGHT(AY194,LEN(AY194)-LEN(AZ189)-LEN(AZ190)-LEN(AZ191)-LEN(AZ192)),AZ19+1)," ",""))))),"")</f>
        <v/>
      </c>
      <c r="BA193" s="1279" t="s">
        <v>1</v>
      </c>
      <c r="BB193" s="1354"/>
      <c r="BC193"/>
      <c r="BD193" s="1" t="str">
        <f t="shared" si="50"/>
        <v/>
      </c>
      <c r="BE193" s="1332" t="str">
        <f>IF(LEN(SUBSTITUTE(AX193, BE17, "")) &lt; LEN(AX193), SUBSTITUTE(AX193, BE17, ""), AX193)</f>
        <v/>
      </c>
      <c r="BF193" s="1332" t="str">
        <f>IF(LEN(SUBSTITUTE(BE193, BF17, "")) &lt; LEN(BE193), SUBSTITUTE(BE193, BF17, ""), BE193)</f>
        <v/>
      </c>
      <c r="BG193" s="1332" t="str">
        <f>IF(LEN(SUBSTITUTE(BF193, BG17, "")) &lt; LEN(BF193), SUBSTITUTE(BF193, BG17, ""), BF193)</f>
        <v/>
      </c>
      <c r="BH193" s="1332" t="str">
        <f>IF(LEN(SUBSTITUTE(BG193, BH17, "")) &lt; LEN(BG193), SUBSTITUTE(BG193, BH17, ""), BG193)</f>
        <v/>
      </c>
      <c r="BI193" s="1332" t="s">
        <v>1</v>
      </c>
      <c r="BJ193" s="1333"/>
      <c r="BK193" s="1334"/>
      <c r="BL193" s="52"/>
      <c r="BM193" s="51"/>
      <c r="BN193" s="1335" t="str">
        <f t="shared" si="51"/>
        <v/>
      </c>
      <c r="BO193" s="50" t="str">
        <f t="shared" si="52"/>
        <v/>
      </c>
      <c r="BP193" s="49" t="str">
        <f t="shared" si="53"/>
        <v/>
      </c>
      <c r="BQ193" s="47">
        <f>IF(ISBLANK(#REF!),"",LEN(BD193)-LEN(SUBSTITUTE(BD193," ",""))+1)</f>
        <v>1</v>
      </c>
      <c r="BR193" s="48">
        <f t="shared" si="54"/>
        <v>0</v>
      </c>
      <c r="BS193" s="47">
        <f t="shared" si="55"/>
        <v>0</v>
      </c>
      <c r="BT193" s="47">
        <f t="shared" si="56"/>
        <v>0</v>
      </c>
      <c r="BU193" s="185"/>
      <c r="BV193"/>
      <c r="BW193" s="2"/>
      <c r="BX193" s="2"/>
      <c r="BY193" s="2"/>
      <c r="BZ193" s="2"/>
      <c r="CA193" s="2"/>
      <c r="CB193" s="1844"/>
      <c r="CC193" s="1846"/>
      <c r="CD193" s="1846"/>
      <c r="CE193" s="1846"/>
      <c r="CF193" s="1846"/>
      <c r="CG193" s="91"/>
      <c r="CH193" s="93"/>
      <c r="CI193"/>
      <c r="CJ193" s="297" t="s">
        <v>601</v>
      </c>
      <c r="CK193" s="151"/>
      <c r="CL193" s="151"/>
      <c r="CM193" s="151"/>
      <c r="CN193" s="59"/>
      <c r="CO193" s="59"/>
      <c r="CP193" s="93"/>
      <c r="CQ193" s="8" t="s">
        <v>1</v>
      </c>
      <c r="CR193" s="6">
        <v>1</v>
      </c>
    </row>
    <row r="194" spans="1:96" s="1" customFormat="1" ht="18.75">
      <c r="A194"/>
      <c r="B194"/>
      <c r="C194"/>
      <c r="D194"/>
      <c r="E194"/>
      <c r="F194"/>
      <c r="G194"/>
      <c r="H194"/>
      <c r="I194"/>
      <c r="J194"/>
      <c r="K194"/>
      <c r="L194"/>
      <c r="M194"/>
      <c r="N194"/>
      <c r="O194"/>
      <c r="AA194"/>
      <c r="AB194"/>
      <c r="AC194"/>
      <c r="AD194"/>
      <c r="AE194"/>
      <c r="AQ194"/>
      <c r="AR194"/>
      <c r="AS194"/>
      <c r="AT194"/>
      <c r="AU194"/>
      <c r="AV194"/>
      <c r="AW194" s="1327" t="str">
        <f>IF(AND(AZ194&lt;&gt;"", LEN(TRIM(AZ194))&gt;0), MAX(AW20:AW193)+1, "")</f>
        <v/>
      </c>
      <c r="AX194" s="1327" t="str" cm="1">
        <f t="array" ref="AX194">IFERROR(INDEX(AZ21:AZ290, MATCH(ROW()-MIN(ROW(AZ21:AZ290))+1, AW21:AW290, 0)), "")</f>
        <v/>
      </c>
      <c r="AY194" s="1338" t="str">
        <f>IFERROR(SUBSTITUTE(SUBSTITUTE(SUBSTITUTE(AY193,"  "," "),"  "," "),"  "," "),AY193)</f>
        <v/>
      </c>
      <c r="AZ194" s="1329" t="str">
        <f>IF(LEN(AY194) &gt; LEN(AZ189) + LEN(AZ190) + LEN(AZ191)+ LEN(AZ192) + LEN(AZ193), RIGHT(AY194, LEN(AY194) - LEN(AZ189) - LEN(AZ190) - LEN(AZ191) - LEN(AZ192) - LEN(AZ193)), "")</f>
        <v/>
      </c>
      <c r="BA194" s="1279" t="s">
        <v>1</v>
      </c>
      <c r="BB194" s="1354"/>
      <c r="BC194"/>
      <c r="BD194" s="1" t="str">
        <f t="shared" si="50"/>
        <v/>
      </c>
      <c r="BE194" s="1332" t="str">
        <f>IF(LEN(SUBSTITUTE(AX194, BE17, "")) &lt; LEN(AX194), SUBSTITUTE(AX194, BE17, ""), AX194)</f>
        <v/>
      </c>
      <c r="BF194" s="1332" t="str">
        <f>IF(LEN(SUBSTITUTE(BE194, BF17, "")) &lt; LEN(BE194), SUBSTITUTE(BE194, BF17, ""), BE194)</f>
        <v/>
      </c>
      <c r="BG194" s="1332" t="str">
        <f>IF(LEN(SUBSTITUTE(BF194, BG17, "")) &lt; LEN(BF194), SUBSTITUTE(BF194, BG17, ""), BF194)</f>
        <v/>
      </c>
      <c r="BH194" s="1332" t="str">
        <f>IF(LEN(SUBSTITUTE(BG194, BH17, "")) &lt; LEN(BG194), SUBSTITUTE(BG194, BH17, ""), BG194)</f>
        <v/>
      </c>
      <c r="BI194" s="1332" t="s">
        <v>1</v>
      </c>
      <c r="BJ194" s="1333"/>
      <c r="BK194" s="1334"/>
      <c r="BL194" s="52"/>
      <c r="BM194" s="51"/>
      <c r="BN194" s="1335" t="str">
        <f t="shared" si="51"/>
        <v/>
      </c>
      <c r="BO194" s="50" t="str">
        <f t="shared" si="52"/>
        <v/>
      </c>
      <c r="BP194" s="49" t="str">
        <f t="shared" si="53"/>
        <v/>
      </c>
      <c r="BQ194" s="47">
        <f>IF(ISBLANK(#REF!),"",LEN(BD194)-LEN(SUBSTITUTE(BD194," ",""))+1)</f>
        <v>1</v>
      </c>
      <c r="BR194" s="48">
        <f t="shared" si="54"/>
        <v>0</v>
      </c>
      <c r="BS194" s="47">
        <f t="shared" si="55"/>
        <v>0</v>
      </c>
      <c r="BT194" s="47">
        <f t="shared" si="56"/>
        <v>0</v>
      </c>
      <c r="BU194" s="185"/>
      <c r="BV194"/>
      <c r="BW194" s="2"/>
      <c r="BX194" s="2"/>
      <c r="BY194" s="2"/>
      <c r="BZ194" s="2"/>
      <c r="CA194" s="2"/>
      <c r="CB194" s="411"/>
      <c r="CC194" s="412"/>
      <c r="CD194" s="413"/>
      <c r="CE194" s="412"/>
      <c r="CF194" s="412"/>
      <c r="CG194" s="412"/>
      <c r="CH194" s="414"/>
      <c r="CI194"/>
      <c r="CJ194" s="297"/>
      <c r="CK194" s="151"/>
      <c r="CL194" s="151"/>
      <c r="CM194" s="151"/>
      <c r="CN194" s="59"/>
      <c r="CO194" s="59"/>
      <c r="CP194" s="93"/>
      <c r="CQ194" s="8" t="s">
        <v>1</v>
      </c>
      <c r="CR194" s="6">
        <v>1</v>
      </c>
    </row>
    <row r="195" spans="1:96" s="1" customFormat="1" ht="15.75">
      <c r="A195"/>
      <c r="B195"/>
      <c r="C195"/>
      <c r="D195"/>
      <c r="E195"/>
      <c r="F195"/>
      <c r="G195"/>
      <c r="H195"/>
      <c r="I195"/>
      <c r="J195"/>
      <c r="K195"/>
      <c r="L195"/>
      <c r="M195"/>
      <c r="N195"/>
      <c r="O195"/>
      <c r="AA195"/>
      <c r="AB195"/>
      <c r="AC195"/>
      <c r="AD195"/>
      <c r="AE195"/>
      <c r="AQ195"/>
      <c r="AR195"/>
      <c r="AS195"/>
      <c r="AT195"/>
      <c r="AU195"/>
      <c r="AV195"/>
      <c r="AW195" s="1327" t="str">
        <f>IF(AND(AZ195&lt;&gt;"", LEN(TRIM(AZ195))&gt;0), MAX(AW20:AW194)+1, "")</f>
        <v/>
      </c>
      <c r="AX195" s="1327" t="str" cm="1">
        <f t="array" ref="AX195">IFERROR(INDEX(AZ21:AZ290, MATCH(ROW()-MIN(ROW(AZ21:AZ290))+1, AW21:AW290, 0)), "")</f>
        <v/>
      </c>
      <c r="AY195" s="1328" t="str">
        <f>(SUBSTITUTE(SUBSTITUTE(BB50,CHAR(13)&amp;CHAR(10)," "),CHAR(10)," "))</f>
        <v/>
      </c>
      <c r="AZ195" s="1339" t="str">
        <f>IF(LEN(AY200)&lt;AZ19,AY195,LEFT(AY200,FIND("¤",SUBSTITUTE(LEFT(AY200,AZ19+1)," ","¤",LEN(LEFT(AY200,AZ19+1))-LEN(SUBSTITUTE(LEFT(AY200,AZ19+1)," ",""))))))</f>
        <v/>
      </c>
      <c r="BA195" s="1279" t="s">
        <v>1</v>
      </c>
      <c r="BB195" s="1354"/>
      <c r="BC195"/>
      <c r="BD195" s="1" t="str">
        <f t="shared" si="50"/>
        <v/>
      </c>
      <c r="BE195" s="1332" t="str">
        <f>IF(LEN(SUBSTITUTE(AX195, BE17, "")) &lt; LEN(AX195), SUBSTITUTE(AX195, BE17, ""), AX195)</f>
        <v/>
      </c>
      <c r="BF195" s="1332" t="str">
        <f>IF(LEN(SUBSTITUTE(BE195, BF17, "")) &lt; LEN(BE195), SUBSTITUTE(BE195, BF17, ""), BE195)</f>
        <v/>
      </c>
      <c r="BG195" s="1332" t="str">
        <f>IF(LEN(SUBSTITUTE(BF195, BG17, "")) &lt; LEN(BF195), SUBSTITUTE(BF195, BG17, ""), BF195)</f>
        <v/>
      </c>
      <c r="BH195" s="1332" t="str">
        <f>IF(LEN(SUBSTITUTE(BG195, BH17, "")) &lt; LEN(BG195), SUBSTITUTE(BG195, BH17, ""), BG195)</f>
        <v/>
      </c>
      <c r="BI195" s="1332" t="s">
        <v>1</v>
      </c>
      <c r="BJ195" s="1333"/>
      <c r="BK195" s="1334"/>
      <c r="BL195" s="52"/>
      <c r="BM195" s="51"/>
      <c r="BN195" s="1335" t="str">
        <f t="shared" si="51"/>
        <v/>
      </c>
      <c r="BO195" s="50" t="str">
        <f t="shared" si="52"/>
        <v/>
      </c>
      <c r="BP195" s="49" t="str">
        <f t="shared" si="53"/>
        <v/>
      </c>
      <c r="BQ195" s="47">
        <f>IF(ISBLANK(#REF!),"",LEN(BD195)-LEN(SUBSTITUTE(BD195," ",""))+1)</f>
        <v>1</v>
      </c>
      <c r="BR195" s="48">
        <f t="shared" si="54"/>
        <v>0</v>
      </c>
      <c r="BS195" s="47">
        <f t="shared" si="55"/>
        <v>0</v>
      </c>
      <c r="BT195" s="47">
        <f t="shared" si="56"/>
        <v>0</v>
      </c>
      <c r="BU195" s="185"/>
      <c r="BV195"/>
      <c r="BW195" s="2"/>
      <c r="BX195" s="2"/>
      <c r="BY195" s="2"/>
      <c r="BZ195" s="2"/>
      <c r="CA195" s="2"/>
      <c r="CB195" s="1847" t="s">
        <v>158</v>
      </c>
      <c r="CC195" s="1848"/>
      <c r="CD195" s="1848"/>
      <c r="CE195" s="1848"/>
      <c r="CF195" s="1848"/>
      <c r="CG195" s="1848"/>
      <c r="CH195" s="1849"/>
      <c r="CI195"/>
      <c r="CJ195" s="411"/>
      <c r="CK195" s="571" t="s">
        <v>15</v>
      </c>
      <c r="CL195" s="413"/>
      <c r="CM195" s="412"/>
      <c r="CN195" s="412"/>
      <c r="CO195" s="412"/>
      <c r="CP195" s="414"/>
      <c r="CQ195" s="8" t="s">
        <v>1</v>
      </c>
      <c r="CR195" s="6">
        <v>1</v>
      </c>
    </row>
    <row r="196" spans="1:96" s="1" customFormat="1" ht="15.75">
      <c r="A196"/>
      <c r="B196"/>
      <c r="C196"/>
      <c r="D196"/>
      <c r="E196"/>
      <c r="F196"/>
      <c r="G196"/>
      <c r="H196"/>
      <c r="I196"/>
      <c r="J196"/>
      <c r="K196"/>
      <c r="L196"/>
      <c r="M196"/>
      <c r="N196"/>
      <c r="O196"/>
      <c r="AA196"/>
      <c r="AB196"/>
      <c r="AC196"/>
      <c r="AD196"/>
      <c r="AE196"/>
      <c r="AQ196"/>
      <c r="AR196"/>
      <c r="AS196"/>
      <c r="AT196"/>
      <c r="AU196"/>
      <c r="AV196"/>
      <c r="AW196" s="1327" t="str">
        <f>IF(AND(AZ196&lt;&gt;"", LEN(TRIM(AZ196))&gt;0), MAX(AW20:AW195)+1, "")</f>
        <v/>
      </c>
      <c r="AX196" s="1327" t="str" cm="1">
        <f t="array" ref="AX196">IFERROR(INDEX(AZ21:AZ290, MATCH(ROW()-MIN(ROW(AZ21:AZ290))+1, AW21:AW290, 0)), "")</f>
        <v/>
      </c>
      <c r="AY196" s="1340" t="str">
        <f>IFERROR(TRIM(SUBSTITUTE(SUBSTITUTE(SUBSTITUTE(SUBSTITUTE(SUBSTITUTE(AY195," .",".")," ;",";")," :",":"),",",","),",","")),AY195)</f>
        <v/>
      </c>
      <c r="AZ196" s="1339" t="str">
        <f>IFERROR(IF(LEN(AY200) &gt; LEN(AZ195), LEFT(RIGHT(AY200, LEN(AY200) - LEN(AZ195)), FIND("¤", SUBSTITUTE(LEFT(RIGHT(AY200, LEN(AY200) - LEN(AZ195)), AZ19+1), " ", "¤", LEN(LEFT(RIGHT(AY200, LEN(AY200) - LEN(AZ195)), AZ19+1)) - LEN(SUBSTITUTE(LEFT(RIGHT(AY200, LEN(AY200) - LEN(AZ195)), AZ19+1), " ", ""))))), ""), "")</f>
        <v/>
      </c>
      <c r="BA196" s="1279" t="s">
        <v>1</v>
      </c>
      <c r="BB196" s="1354"/>
      <c r="BC196"/>
      <c r="BD196" s="1" t="str">
        <f t="shared" si="50"/>
        <v/>
      </c>
      <c r="BE196" s="1332" t="str">
        <f>IF(LEN(SUBSTITUTE(AX196, BE17, "")) &lt; LEN(AX196), SUBSTITUTE(AX196, BE17, ""), AX196)</f>
        <v/>
      </c>
      <c r="BF196" s="1332" t="str">
        <f>IF(LEN(SUBSTITUTE(BE196, BF17, "")) &lt; LEN(BE196), SUBSTITUTE(BE196, BF17, ""), BE196)</f>
        <v/>
      </c>
      <c r="BG196" s="1332" t="str">
        <f>IF(LEN(SUBSTITUTE(BF196, BG17, "")) &lt; LEN(BF196), SUBSTITUTE(BF196, BG17, ""), BF196)</f>
        <v/>
      </c>
      <c r="BH196" s="1332" t="str">
        <f>IF(LEN(SUBSTITUTE(BG196, BH17, "")) &lt; LEN(BG196), SUBSTITUTE(BG196, BH17, ""), BG196)</f>
        <v/>
      </c>
      <c r="BI196" s="1332" t="s">
        <v>1</v>
      </c>
      <c r="BJ196" s="1333"/>
      <c r="BK196" s="1334"/>
      <c r="BL196" s="52"/>
      <c r="BM196" s="51"/>
      <c r="BN196" s="1335" t="str">
        <f t="shared" si="51"/>
        <v/>
      </c>
      <c r="BO196" s="50" t="str">
        <f t="shared" si="52"/>
        <v/>
      </c>
      <c r="BP196" s="49" t="str">
        <f t="shared" si="53"/>
        <v/>
      </c>
      <c r="BQ196" s="47">
        <f>IF(ISBLANK(#REF!),"",LEN(BD196)-LEN(SUBSTITUTE(BD196," ",""))+1)</f>
        <v>1</v>
      </c>
      <c r="BR196" s="48">
        <f t="shared" si="54"/>
        <v>0</v>
      </c>
      <c r="BS196" s="47">
        <f t="shared" si="55"/>
        <v>0</v>
      </c>
      <c r="BT196" s="47">
        <f t="shared" si="56"/>
        <v>0</v>
      </c>
      <c r="BU196" s="185"/>
      <c r="BV196"/>
      <c r="BW196" s="2"/>
      <c r="BX196" s="2"/>
      <c r="BY196" s="2"/>
      <c r="BZ196" s="2"/>
      <c r="CA196" s="2"/>
      <c r="CB196" s="1847"/>
      <c r="CC196" s="1848"/>
      <c r="CD196" s="1848"/>
      <c r="CE196" s="1848"/>
      <c r="CF196" s="1848"/>
      <c r="CG196" s="1848"/>
      <c r="CH196" s="1849"/>
      <c r="CI196"/>
      <c r="CJ196" s="657"/>
      <c r="CK196" s="34"/>
      <c r="CL196" s="23"/>
      <c r="CM196" s="658"/>
      <c r="CN196" s="658"/>
      <c r="CO196" s="658"/>
      <c r="CP196" s="659"/>
      <c r="CQ196" s="8" t="s">
        <v>1</v>
      </c>
      <c r="CR196" s="6">
        <v>1</v>
      </c>
    </row>
    <row r="197" spans="1:96" s="1" customFormat="1" ht="15" customHeight="1">
      <c r="A197"/>
      <c r="B197"/>
      <c r="C197"/>
      <c r="D197"/>
      <c r="E197"/>
      <c r="F197"/>
      <c r="G197"/>
      <c r="H197"/>
      <c r="I197"/>
      <c r="J197"/>
      <c r="K197"/>
      <c r="L197"/>
      <c r="M197"/>
      <c r="N197"/>
      <c r="O197"/>
      <c r="AA197"/>
      <c r="AB197"/>
      <c r="AC197"/>
      <c r="AD197"/>
      <c r="AE197"/>
      <c r="AQ197"/>
      <c r="AR197"/>
      <c r="AS197"/>
      <c r="AT197"/>
      <c r="AU197"/>
      <c r="AV197"/>
      <c r="AW197" s="1327" t="str">
        <f>IF(AND(AZ197&lt;&gt;"", LEN(TRIM(AZ197))&gt;0), MAX(AW20:AW196)+1, "")</f>
        <v/>
      </c>
      <c r="AX197" s="1327" t="str" cm="1">
        <f t="array" ref="AX197">IFERROR(INDEX(AZ21:AZ290, MATCH(ROW()-MIN(ROW(AZ21:AZ290))+1, AW21:AW290, 0)), "")</f>
        <v/>
      </c>
      <c r="AY197" s="1340" t="str">
        <f>IFERROR(SUBSTITUTE(SUBSTITUTE(SUBSTITUTE(SUBSTITUTE(SUBSTITUTE(SUBSTITUTE(AY196,",",";"),".",";"),";",";"),"-",";"),":",";"),"?",";"),AY196)</f>
        <v/>
      </c>
      <c r="AZ197" s="1339" t="str">
        <f>IFERROR(IF(LEN(AY200)&gt;LEN(AZ195)+LEN(AZ196),LEFT(RIGHT(AY200,LEN(AY200)-LEN(AZ195)-LEN(AZ196)),FIND("¤",SUBSTITUTE(LEFT(RIGHT(AY200,LEN(AY200)-LEN(AZ195)-LEN(AZ196)),AZ19+1)," ","¤",LEN(LEFT(RIGHT(AY200,LEN(AY200)-LEN(AZ195)-LEN(AZ196)),AZ19+1))-LEN(SUBSTITUTE(LEFT(RIGHT(AY200,LEN(AY200)-LEN(AZ195)-LEN(AZ196)),AZ19+1)," ",""))))),""),"")</f>
        <v/>
      </c>
      <c r="BA197" s="1279" t="s">
        <v>1</v>
      </c>
      <c r="BB197" s="1354"/>
      <c r="BC197"/>
      <c r="BD197" s="1" t="str">
        <f t="shared" si="50"/>
        <v/>
      </c>
      <c r="BE197" s="1332" t="str">
        <f>IF(LEN(SUBSTITUTE(AX197, BE17, "")) &lt; LEN(AX197), SUBSTITUTE(AX197, BE17, ""), AX197)</f>
        <v/>
      </c>
      <c r="BF197" s="1332" t="str">
        <f>IF(LEN(SUBSTITUTE(BE197, BF17, "")) &lt; LEN(BE197), SUBSTITUTE(BE197, BF17, ""), BE197)</f>
        <v/>
      </c>
      <c r="BG197" s="1332" t="str">
        <f>IF(LEN(SUBSTITUTE(BF197, BG17, "")) &lt; LEN(BF197), SUBSTITUTE(BF197, BG17, ""), BF197)</f>
        <v/>
      </c>
      <c r="BH197" s="1332" t="str">
        <f>IF(LEN(SUBSTITUTE(BG197, BH17, "")) &lt; LEN(BG197), SUBSTITUTE(BG197, BH17, ""), BG197)</f>
        <v/>
      </c>
      <c r="BI197" s="1332" t="s">
        <v>1</v>
      </c>
      <c r="BJ197" s="1333"/>
      <c r="BK197" s="1334"/>
      <c r="BL197" s="52"/>
      <c r="BM197" s="51"/>
      <c r="BN197" s="1335" t="str">
        <f t="shared" si="51"/>
        <v/>
      </c>
      <c r="BO197" s="50" t="str">
        <f t="shared" si="52"/>
        <v/>
      </c>
      <c r="BP197" s="49" t="str">
        <f t="shared" si="53"/>
        <v/>
      </c>
      <c r="BQ197" s="47">
        <f>IF(ISBLANK(#REF!),"",LEN(BD197)-LEN(SUBSTITUTE(BD197," ",""))+1)</f>
        <v>1</v>
      </c>
      <c r="BR197" s="48">
        <f t="shared" si="54"/>
        <v>0</v>
      </c>
      <c r="BS197" s="47">
        <f t="shared" si="55"/>
        <v>0</v>
      </c>
      <c r="BT197" s="47">
        <f t="shared" si="56"/>
        <v>0</v>
      </c>
      <c r="BU197" s="185"/>
      <c r="BV197"/>
      <c r="BW197" s="2"/>
      <c r="BX197" s="2"/>
      <c r="BY197" s="2"/>
      <c r="BZ197" s="2"/>
      <c r="CA197" s="2"/>
      <c r="CB197" s="46"/>
      <c r="CC197" s="45"/>
      <c r="CD197" s="45"/>
      <c r="CE197" s="45"/>
      <c r="CF197" s="91"/>
      <c r="CG197" s="91"/>
      <c r="CH197" s="93"/>
      <c r="CI197"/>
      <c r="CJ197" s="657"/>
      <c r="CK197" s="661" t="s">
        <v>14</v>
      </c>
      <c r="CL197" s="23"/>
      <c r="CM197" s="658"/>
      <c r="CN197" s="658"/>
      <c r="CO197" s="658"/>
      <c r="CP197" s="659"/>
      <c r="CQ197" s="8" t="s">
        <v>1</v>
      </c>
      <c r="CR197" s="6">
        <v>1</v>
      </c>
    </row>
    <row r="198" spans="1:96" s="1" customFormat="1" ht="15" customHeight="1">
      <c r="A198"/>
      <c r="B198"/>
      <c r="C198"/>
      <c r="D198"/>
      <c r="E198"/>
      <c r="F198"/>
      <c r="G198"/>
      <c r="H198"/>
      <c r="I198"/>
      <c r="J198"/>
      <c r="K198"/>
      <c r="L198"/>
      <c r="M198"/>
      <c r="N198"/>
      <c r="O198"/>
      <c r="AA198"/>
      <c r="AB198"/>
      <c r="AC198"/>
      <c r="AD198"/>
      <c r="AE198"/>
      <c r="AQ198"/>
      <c r="AR198"/>
      <c r="AS198"/>
      <c r="AT198"/>
      <c r="AU198"/>
      <c r="AV198"/>
      <c r="AW198" s="1327" t="str">
        <f>IF(AND(AZ198&lt;&gt;"", LEN(TRIM(AZ198))&gt;0), MAX(AW20:AW197)+1, "")</f>
        <v/>
      </c>
      <c r="AX198" s="1327" t="str" cm="1">
        <f t="array" ref="AX198">IFERROR(INDEX(AZ21:AZ290, MATCH(ROW()-MIN(ROW(AZ21:AZ290))+1, AW21:AW290, 0)), "")</f>
        <v/>
      </c>
      <c r="AY198" s="1340" t="str">
        <f>IFERROR(SUBSTITUTE(AY197,"."," "),AY197)</f>
        <v/>
      </c>
      <c r="AZ198" s="1339" t="str">
        <f>IFERROR(LEFT(RIGHT(AY200,LEN(AY200)-LEN(AZ195)-LEN(AZ196)-LEN(AZ197)),FIND("¤",SUBSTITUTE(LEFT(RIGHT(AY200,LEN(AY200)-LEN(AZ195)-LEN(AZ196)-LEN(AZ197)),AZ19+1)," ","¤",LEN(LEFT(RIGHT(AY200,LEN(AY200)-LEN(AZ195)-LEN(AZ196)-LEN(AZ197)),AZ19+1))-LEN(SUBSTITUTE(LEFT(RIGHT(AY200,LEN(AY200)-LEN(AZ195)-LEN(AZ196)-LEN(AZ197)),AZ19+1)," ",""))))),"")</f>
        <v/>
      </c>
      <c r="BA198" s="1279" t="s">
        <v>1</v>
      </c>
      <c r="BB198" s="1354"/>
      <c r="BC198"/>
      <c r="BD198" s="1" t="str">
        <f t="shared" si="50"/>
        <v/>
      </c>
      <c r="BE198" s="1332" t="str">
        <f>IF(LEN(SUBSTITUTE(AX198, BE17, "")) &lt; LEN(AX198), SUBSTITUTE(AX198, BE17, ""), AX198)</f>
        <v/>
      </c>
      <c r="BF198" s="1332" t="str">
        <f>IF(LEN(SUBSTITUTE(BE198, BF17, "")) &lt; LEN(BE198), SUBSTITUTE(BE198, BF17, ""), BE198)</f>
        <v/>
      </c>
      <c r="BG198" s="1332" t="str">
        <f>IF(LEN(SUBSTITUTE(BF198, BG17, "")) &lt; LEN(BF198), SUBSTITUTE(BF198, BG17, ""), BF198)</f>
        <v/>
      </c>
      <c r="BH198" s="1332" t="str">
        <f>IF(LEN(SUBSTITUTE(BG198, BH17, "")) &lt; LEN(BG198), SUBSTITUTE(BG198, BH17, ""), BG198)</f>
        <v/>
      </c>
      <c r="BI198" s="1332" t="s">
        <v>1</v>
      </c>
      <c r="BJ198" s="1333"/>
      <c r="BK198" s="1334"/>
      <c r="BL198" s="52"/>
      <c r="BM198" s="51"/>
      <c r="BN198" s="1335" t="str">
        <f t="shared" si="51"/>
        <v/>
      </c>
      <c r="BO198" s="50" t="str">
        <f t="shared" si="52"/>
        <v/>
      </c>
      <c r="BP198" s="49" t="str">
        <f t="shared" si="53"/>
        <v/>
      </c>
      <c r="BQ198" s="47">
        <f>IF(ISBLANK(#REF!),"",LEN(BD198)-LEN(SUBSTITUTE(BD198," ",""))+1)</f>
        <v>1</v>
      </c>
      <c r="BR198" s="48">
        <f t="shared" si="54"/>
        <v>0</v>
      </c>
      <c r="BS198" s="47">
        <f t="shared" si="55"/>
        <v>0</v>
      </c>
      <c r="BT198" s="47">
        <f t="shared" si="56"/>
        <v>0</v>
      </c>
      <c r="BU198" s="185"/>
      <c r="BV198" s="2"/>
      <c r="BW198" s="2"/>
      <c r="BX198" s="2"/>
      <c r="BY198" s="2"/>
      <c r="BZ198" s="2"/>
      <c r="CA198" s="2"/>
      <c r="CB198" s="244"/>
      <c r="CC198" s="671" t="s">
        <v>616</v>
      </c>
      <c r="CD198" s="155" t="s">
        <v>146</v>
      </c>
      <c r="CE198" s="20"/>
      <c r="CF198" s="91"/>
      <c r="CG198" s="91"/>
      <c r="CH198" s="93"/>
      <c r="CI198"/>
      <c r="CJ198" s="657"/>
      <c r="CK198" s="34"/>
      <c r="CL198" s="34"/>
      <c r="CM198" s="658"/>
      <c r="CN198" s="658"/>
      <c r="CO198" s="658"/>
      <c r="CP198" s="659"/>
      <c r="CQ198" s="8" t="s">
        <v>1</v>
      </c>
      <c r="CR198" s="6">
        <v>1</v>
      </c>
    </row>
    <row r="199" spans="1:96" s="1" customFormat="1" ht="16.5" thickBot="1">
      <c r="A199"/>
      <c r="B199"/>
      <c r="C199"/>
      <c r="D199"/>
      <c r="E199"/>
      <c r="F199"/>
      <c r="G199"/>
      <c r="H199"/>
      <c r="I199"/>
      <c r="J199"/>
      <c r="K199"/>
      <c r="L199"/>
      <c r="M199"/>
      <c r="N199"/>
      <c r="O199"/>
      <c r="AA199"/>
      <c r="AB199"/>
      <c r="AC199"/>
      <c r="AD199"/>
      <c r="AE199"/>
      <c r="AQ199"/>
      <c r="AR199"/>
      <c r="AS199"/>
      <c r="AT199"/>
      <c r="AU199"/>
      <c r="AV199"/>
      <c r="AW199" s="1327" t="str">
        <f>IF(AND(AZ199&lt;&gt;"", LEN(TRIM(AZ199))&gt;0), MAX(AW20:AW198)+1, "")</f>
        <v/>
      </c>
      <c r="AX199" s="1327" t="str" cm="1">
        <f t="array" ref="AX199">IFERROR(INDEX(AZ21:AZ290, MATCH(ROW()-MIN(ROW(AZ21:AZ290))+1, AW21:AW290, 0)), "")</f>
        <v/>
      </c>
      <c r="AY199" s="1343" t="str">
        <f>SUBSTITUTE(SUBSTITUTE(AY198,";"," "),","," ")</f>
        <v/>
      </c>
      <c r="AZ199" s="1339" t="str">
        <f>IFERROR(LEFT(RIGHT(AY200,LEN(AY200)-LEN(AZ195)-LEN(AZ196)-LEN(AZ197)-LEN(AZ198)),FIND("¤",SUBSTITUTE(LEFT(RIGHT(AY200,LEN(AY200)-LEN(AZ195)-LEN(AZ196)-LEN(AZ197)-LEN(AZ198)),AZ19+1)," ","¤",LEN(LEFT(RIGHT(AY200,LEN(AY200)-LEN(AZ195)-LEN(AZ196)-LEN(AZ197)-LEN(AZ198)),AZ19+1))-LEN(SUBSTITUTE(LEFT(RIGHT(AY200,LEN(AY200)-LEN(AZ195)-LEN(AZ196)-LEN(AZ197)-LEN(AZ198)),AZ19+1)," ",""))))),"")</f>
        <v/>
      </c>
      <c r="BA199" s="1279" t="s">
        <v>1</v>
      </c>
      <c r="BB199" s="1354"/>
      <c r="BC199"/>
      <c r="BD199" s="1" t="str">
        <f t="shared" si="50"/>
        <v/>
      </c>
      <c r="BE199" s="1332" t="str">
        <f>IF(LEN(SUBSTITUTE(AX199, BE17, "")) &lt; LEN(AX199), SUBSTITUTE(AX199, BE17, ""), AX199)</f>
        <v/>
      </c>
      <c r="BF199" s="1332" t="str">
        <f>IF(LEN(SUBSTITUTE(BE199, BF17, "")) &lt; LEN(BE199), SUBSTITUTE(BE199, BF17, ""), BE199)</f>
        <v/>
      </c>
      <c r="BG199" s="1332" t="str">
        <f>IF(LEN(SUBSTITUTE(BF199, BG17, "")) &lt; LEN(BF199), SUBSTITUTE(BF199, BG17, ""), BF199)</f>
        <v/>
      </c>
      <c r="BH199" s="1332" t="str">
        <f>IF(LEN(SUBSTITUTE(BG199, BH17, "")) &lt; LEN(BG199), SUBSTITUTE(BG199, BH17, ""), BG199)</f>
        <v/>
      </c>
      <c r="BI199" s="1332" t="s">
        <v>1</v>
      </c>
      <c r="BJ199" s="1333"/>
      <c r="BK199" s="1334"/>
      <c r="BL199" s="52"/>
      <c r="BM199" s="51"/>
      <c r="BN199" s="1335" t="str">
        <f t="shared" si="51"/>
        <v/>
      </c>
      <c r="BO199" s="50" t="str">
        <f t="shared" si="52"/>
        <v/>
      </c>
      <c r="BP199" s="49" t="str">
        <f t="shared" si="53"/>
        <v/>
      </c>
      <c r="BQ199" s="47">
        <f>IF(ISBLANK(#REF!),"",LEN(BD199)-LEN(SUBSTITUTE(BD199," ",""))+1)</f>
        <v>1</v>
      </c>
      <c r="BR199" s="48">
        <f t="shared" si="54"/>
        <v>0</v>
      </c>
      <c r="BS199" s="47">
        <f t="shared" si="55"/>
        <v>0</v>
      </c>
      <c r="BT199" s="47">
        <f t="shared" si="56"/>
        <v>0</v>
      </c>
      <c r="BU199" s="185"/>
      <c r="BV199"/>
      <c r="BW199" s="2"/>
      <c r="BX199" s="2"/>
      <c r="BY199" s="2"/>
      <c r="BZ199" s="2"/>
      <c r="CA199" s="2"/>
      <c r="CB199" s="244"/>
      <c r="CC199" s="20"/>
      <c r="CD199" s="20"/>
      <c r="CE199" s="154"/>
      <c r="CF199" s="91"/>
      <c r="CG199" s="91"/>
      <c r="CH199" s="93"/>
      <c r="CI199"/>
      <c r="CJ199" s="657"/>
      <c r="CK199" s="662" t="s">
        <v>11</v>
      </c>
      <c r="CL199" s="34"/>
      <c r="CM199" s="658"/>
      <c r="CN199" s="658"/>
      <c r="CO199" s="658"/>
      <c r="CP199" s="659"/>
      <c r="CQ199" s="8" t="s">
        <v>1</v>
      </c>
      <c r="CR199" s="6">
        <v>1</v>
      </c>
    </row>
    <row r="200" spans="1:96" s="1" customFormat="1" ht="16.5" thickTop="1">
      <c r="A200" s="8"/>
      <c r="B200" s="8"/>
      <c r="C200" s="8"/>
      <c r="D200" s="8"/>
      <c r="E200" s="8"/>
      <c r="F200" s="8"/>
      <c r="G200" s="8"/>
      <c r="H200" s="8"/>
      <c r="I200" s="8"/>
      <c r="J200" s="8"/>
      <c r="K200" s="8"/>
      <c r="L200" s="8"/>
      <c r="M200" s="8"/>
      <c r="N200" s="8"/>
      <c r="O200" s="8"/>
      <c r="AA200" s="8" t="s">
        <v>1</v>
      </c>
      <c r="AB200" s="8" t="s">
        <v>1</v>
      </c>
      <c r="AC200" s="8" t="s">
        <v>1</v>
      </c>
      <c r="AD200" s="8" t="s">
        <v>1</v>
      </c>
      <c r="AE200" s="8" t="s">
        <v>1</v>
      </c>
      <c r="AQ200" s="8" t="s">
        <v>1</v>
      </c>
      <c r="AR200" s="8" t="s">
        <v>1</v>
      </c>
      <c r="AS200" s="8" t="s">
        <v>1</v>
      </c>
      <c r="AT200" s="8" t="s">
        <v>1</v>
      </c>
      <c r="AU200" s="8"/>
      <c r="AV200"/>
      <c r="AW200" s="1327" t="str">
        <f>IF(AND(AZ200&lt;&gt;"", LEN(TRIM(AZ200))&gt;0), MAX(AW20:AW199)+1, "")</f>
        <v/>
      </c>
      <c r="AX200" s="1327" t="str" cm="1">
        <f t="array" ref="AX200">IFERROR(INDEX(AZ21:AZ290, MATCH(ROW()-MIN(ROW(AZ21:AZ290))+1, AW21:AW290, 0)), "")</f>
        <v/>
      </c>
      <c r="AY200" s="1344" t="str">
        <f>IFERROR(SUBSTITUTE(SUBSTITUTE(SUBSTITUTE(AY199,"  "," "),"  "," "),"  "," "),AY199)</f>
        <v/>
      </c>
      <c r="AZ200" s="1339" t="str">
        <f>IF(LEN(AY200) &gt; LEN(AZ195) + LEN(AZ196) + LEN(AZ197)+ LEN(AZ198) + LEN(AZ199), RIGHT(AY200, LEN(AY200) - LEN(AZ195) - LEN(AZ196) - LEN(AZ197) - LEN(AZ198) - LEN(AZ199)), "")</f>
        <v/>
      </c>
      <c r="BA200" s="1279" t="s">
        <v>1</v>
      </c>
      <c r="BB200" s="1354"/>
      <c r="BC200"/>
      <c r="BD200" s="1" t="str">
        <f t="shared" si="50"/>
        <v/>
      </c>
      <c r="BE200" s="1332" t="str">
        <f>IF(LEN(SUBSTITUTE(AX200, BE17, "")) &lt; LEN(AX200), SUBSTITUTE(AX200, BE17, ""), AX200)</f>
        <v/>
      </c>
      <c r="BF200" s="1332" t="str">
        <f>IF(LEN(SUBSTITUTE(BE200, BF17, "")) &lt; LEN(BE200), SUBSTITUTE(BE200, BF17, ""), BE200)</f>
        <v/>
      </c>
      <c r="BG200" s="1332" t="str">
        <f>IF(LEN(SUBSTITUTE(BF200, BG17, "")) &lt; LEN(BF200), SUBSTITUTE(BF200, BG17, ""), BF200)</f>
        <v/>
      </c>
      <c r="BH200" s="1332" t="str">
        <f>IF(LEN(SUBSTITUTE(BG200, BH17, "")) &lt; LEN(BG200), SUBSTITUTE(BG200, BH17, ""), BG200)</f>
        <v/>
      </c>
      <c r="BI200" s="1332" t="s">
        <v>1</v>
      </c>
      <c r="BJ200" s="1333"/>
      <c r="BK200" s="1334"/>
      <c r="BL200" s="52"/>
      <c r="BM200" s="51"/>
      <c r="BN200" s="1335" t="str">
        <f t="shared" si="51"/>
        <v/>
      </c>
      <c r="BO200" s="50" t="str">
        <f t="shared" si="52"/>
        <v/>
      </c>
      <c r="BP200" s="49" t="str">
        <f t="shared" si="53"/>
        <v/>
      </c>
      <c r="BQ200" s="47">
        <f>IF(ISBLANK(#REF!),"",LEN(BD200)-LEN(SUBSTITUTE(BD200," ",""))+1)</f>
        <v>1</v>
      </c>
      <c r="BR200" s="48">
        <f t="shared" si="54"/>
        <v>0</v>
      </c>
      <c r="BS200" s="47">
        <f t="shared" si="55"/>
        <v>0</v>
      </c>
      <c r="BT200" s="47">
        <f t="shared" si="56"/>
        <v>0</v>
      </c>
      <c r="BU200" s="185"/>
      <c r="BV200" s="8"/>
      <c r="BW200" s="2"/>
      <c r="BX200" s="2"/>
      <c r="BY200" s="2"/>
      <c r="BZ200" s="2"/>
      <c r="CA200" s="2"/>
      <c r="CB200" s="484"/>
      <c r="CC200" s="672" t="s">
        <v>617</v>
      </c>
      <c r="CD200" s="673">
        <v>18.824999999999999</v>
      </c>
      <c r="CE200" s="674" t="s">
        <v>618</v>
      </c>
      <c r="CF200" s="675">
        <v>0.15687499999999999</v>
      </c>
      <c r="CG200" s="91"/>
      <c r="CH200" s="185"/>
      <c r="CI200"/>
      <c r="CJ200" s="657"/>
      <c r="CK200" s="34" t="s">
        <v>7</v>
      </c>
      <c r="CL200" s="23"/>
      <c r="CM200" s="658"/>
      <c r="CN200" s="658"/>
      <c r="CO200" s="658"/>
      <c r="CP200" s="659"/>
      <c r="CQ200" s="8" t="s">
        <v>1</v>
      </c>
      <c r="CR200" s="6">
        <v>1</v>
      </c>
    </row>
    <row r="201" spans="1:96" s="1" customFormat="1" ht="15.75" customHeight="1">
      <c r="A201" s="8"/>
      <c r="B201" s="8"/>
      <c r="C201" s="8"/>
      <c r="D201" s="8"/>
      <c r="E201" s="8"/>
      <c r="F201" s="8"/>
      <c r="G201" s="8"/>
      <c r="H201" s="8"/>
      <c r="I201" s="8"/>
      <c r="J201" s="8"/>
      <c r="K201" s="8"/>
      <c r="L201" s="8"/>
      <c r="M201" s="8"/>
      <c r="N201" s="8"/>
      <c r="O201" s="8"/>
      <c r="AA201" s="8" t="s">
        <v>1</v>
      </c>
      <c r="AB201" s="8" t="s">
        <v>1</v>
      </c>
      <c r="AC201" s="8" t="s">
        <v>1</v>
      </c>
      <c r="AD201" s="8" t="s">
        <v>1</v>
      </c>
      <c r="AE201" s="8" t="s">
        <v>1</v>
      </c>
      <c r="AQ201" s="8" t="s">
        <v>1</v>
      </c>
      <c r="AR201" s="8" t="s">
        <v>1</v>
      </c>
      <c r="AS201" s="8" t="s">
        <v>1</v>
      </c>
      <c r="AT201" s="8" t="s">
        <v>1</v>
      </c>
      <c r="AU201" s="8"/>
      <c r="AV201"/>
      <c r="AW201" s="1327" t="str">
        <f>IF(AND(AZ201&lt;&gt;"", LEN(TRIM(AZ201))&gt;0), MAX(AW20:AW200)+1, "")</f>
        <v/>
      </c>
      <c r="AX201" s="1327" t="str" cm="1">
        <f t="array" ref="AX201">IFERROR(INDEX(AZ21:AZ290, MATCH(ROW()-MIN(ROW(AZ21:AZ290))+1, AW21:AW290, 0)), "")</f>
        <v/>
      </c>
      <c r="AY201" s="1328" t="str">
        <f>(SUBSTITUTE(SUBSTITUTE(BB51,CHAR(13)&amp;CHAR(10)," "),CHAR(10)," "))</f>
        <v/>
      </c>
      <c r="AZ201" s="1329" t="str">
        <f>IF(LEN(AY206)&lt;AZ19,AY201,LEFT(AY206,FIND("¤",SUBSTITUTE(LEFT(AY206,AZ19+1)," ","¤",LEN(LEFT(AY206,AZ19+1))-LEN(SUBSTITUTE(LEFT(AY206,AZ19+1)," ",""))))))</f>
        <v/>
      </c>
      <c r="BA201" s="1279" t="s">
        <v>1</v>
      </c>
      <c r="BB201" s="1354"/>
      <c r="BC201"/>
      <c r="BD201" s="1" t="str">
        <f t="shared" si="50"/>
        <v/>
      </c>
      <c r="BE201" s="1332" t="str">
        <f>IF(LEN(SUBSTITUTE(AX201, BE17, "")) &lt; LEN(AX201), SUBSTITUTE(AX201, BE17, ""), AX201)</f>
        <v/>
      </c>
      <c r="BF201" s="1332" t="str">
        <f>IF(LEN(SUBSTITUTE(BE201, BF17, "")) &lt; LEN(BE201), SUBSTITUTE(BE201, BF17, ""), BE201)</f>
        <v/>
      </c>
      <c r="BG201" s="1332" t="str">
        <f>IF(LEN(SUBSTITUTE(BF201, BG17, "")) &lt; LEN(BF201), SUBSTITUTE(BF201, BG17, ""), BF201)</f>
        <v/>
      </c>
      <c r="BH201" s="1332" t="str">
        <f>IF(LEN(SUBSTITUTE(BG201, BH17, "")) &lt; LEN(BG201), SUBSTITUTE(BG201, BH17, ""), BG201)</f>
        <v/>
      </c>
      <c r="BI201" s="1332" t="s">
        <v>1</v>
      </c>
      <c r="BJ201" s="1333"/>
      <c r="BK201" s="1334"/>
      <c r="BL201" s="52"/>
      <c r="BM201" s="51"/>
      <c r="BN201" s="1335" t="str">
        <f t="shared" si="51"/>
        <v/>
      </c>
      <c r="BO201" s="50" t="str">
        <f t="shared" si="52"/>
        <v/>
      </c>
      <c r="BP201" s="49" t="str">
        <f t="shared" si="53"/>
        <v/>
      </c>
      <c r="BQ201" s="47">
        <f>IF(ISBLANK(#REF!),"",LEN(BD201)-LEN(SUBSTITUTE(BD201," ",""))+1)</f>
        <v>1</v>
      </c>
      <c r="BR201" s="48">
        <f t="shared" si="54"/>
        <v>0</v>
      </c>
      <c r="BS201" s="47">
        <f t="shared" si="55"/>
        <v>0</v>
      </c>
      <c r="BT201" s="47">
        <f t="shared" si="56"/>
        <v>0</v>
      </c>
      <c r="BU201" s="185"/>
      <c r="BV201" s="8"/>
      <c r="BW201" s="2"/>
      <c r="BX201" s="2"/>
      <c r="BY201" s="2"/>
      <c r="BZ201" s="2"/>
      <c r="CA201" s="2"/>
      <c r="CB201" s="458"/>
      <c r="CC201" s="678" t="s">
        <v>616</v>
      </c>
      <c r="CD201" s="679" t="s">
        <v>620</v>
      </c>
      <c r="CE201" s="20"/>
      <c r="CF201" s="20"/>
      <c r="CG201" s="91"/>
      <c r="CH201" s="185"/>
      <c r="CI201"/>
      <c r="CJ201" s="657"/>
      <c r="CK201" s="34" t="s">
        <v>5</v>
      </c>
      <c r="CL201" s="23"/>
      <c r="CM201" s="658"/>
      <c r="CN201" s="658"/>
      <c r="CO201" s="658"/>
      <c r="CP201" s="659"/>
      <c r="CQ201" s="8" t="s">
        <v>1</v>
      </c>
      <c r="CR201" s="6">
        <v>1</v>
      </c>
    </row>
    <row r="202" spans="1:96" s="1" customFormat="1" ht="15.75" customHeight="1">
      <c r="A202" s="2"/>
      <c r="B202" s="2"/>
      <c r="C202" s="2"/>
      <c r="D202" s="2"/>
      <c r="E202" s="2"/>
      <c r="F202" s="2"/>
      <c r="G202" s="2"/>
      <c r="H202" s="2"/>
      <c r="I202" s="2"/>
      <c r="J202" s="2"/>
      <c r="K202" s="2"/>
      <c r="L202" s="2"/>
      <c r="M202" s="2"/>
      <c r="N202" s="2"/>
      <c r="O202" s="2"/>
      <c r="AA202" s="2"/>
      <c r="AB202" s="2"/>
      <c r="AC202" s="2"/>
      <c r="AD202" s="2"/>
      <c r="AE202" s="2"/>
      <c r="AQ202" s="2"/>
      <c r="AR202" s="2"/>
      <c r="AS202" s="2"/>
      <c r="AT202" s="2"/>
      <c r="AU202" s="2"/>
      <c r="AV202"/>
      <c r="AW202" s="1327" t="str">
        <f>IF(AND(AZ202&lt;&gt;"", LEN(TRIM(AZ202))&gt;0), MAX(AW20:AW201)+1, "")</f>
        <v/>
      </c>
      <c r="AX202" s="1327" t="str" cm="1">
        <f t="array" ref="AX202">IFERROR(INDEX(AZ21:AZ290, MATCH(ROW()-MIN(ROW(AZ21:AZ290))+1, AW21:AW290, 0)), "")</f>
        <v/>
      </c>
      <c r="AY202" s="1336" t="str">
        <f>IFERROR(TRIM(SUBSTITUTE(SUBSTITUTE(SUBSTITUTE(SUBSTITUTE(SUBSTITUTE(AY201," .",".")," ;",";")," :",":"),",",","),",","")),AY201)</f>
        <v/>
      </c>
      <c r="AZ202" s="1329" t="str">
        <f>IFERROR(IF(LEN(AY206) &gt; LEN(AZ201), LEFT(RIGHT(AY206, LEN(AY206) - LEN(AZ201)), FIND("¤", SUBSTITUTE(LEFT(RIGHT(AY206, LEN(AY206) - LEN(AZ201)), AZ19+1), " ", "¤", LEN(LEFT(RIGHT(AY206, LEN(AY206) - LEN(AZ201)), AZ19+1)) - LEN(SUBSTITUTE(LEFT(RIGHT(AY206, LEN(AY206) - LEN(AZ201)), AZ19+1), " ", ""))))), ""), "")</f>
        <v/>
      </c>
      <c r="BA202" s="1279" t="s">
        <v>1</v>
      </c>
      <c r="BB202" s="1354"/>
      <c r="BC202"/>
      <c r="BD202" s="1" t="str">
        <f t="shared" si="50"/>
        <v/>
      </c>
      <c r="BE202" s="1332" t="str">
        <f>IF(LEN(SUBSTITUTE(AX202, BE17, "")) &lt; LEN(AX202), SUBSTITUTE(AX202, BE17, ""), AX202)</f>
        <v/>
      </c>
      <c r="BF202" s="1332" t="str">
        <f>IF(LEN(SUBSTITUTE(BE202, BF17, "")) &lt; LEN(BE202), SUBSTITUTE(BE202, BF17, ""), BE202)</f>
        <v/>
      </c>
      <c r="BG202" s="1332" t="str">
        <f>IF(LEN(SUBSTITUTE(BF202, BG17, "")) &lt; LEN(BF202), SUBSTITUTE(BF202, BG17, ""), BF202)</f>
        <v/>
      </c>
      <c r="BH202" s="1332" t="str">
        <f>IF(LEN(SUBSTITUTE(BG202, BH17, "")) &lt; LEN(BG202), SUBSTITUTE(BG202, BH17, ""), BG202)</f>
        <v/>
      </c>
      <c r="BI202" s="1332" t="s">
        <v>1</v>
      </c>
      <c r="BJ202" s="1333"/>
      <c r="BK202" s="1334"/>
      <c r="BL202" s="52"/>
      <c r="BM202" s="51"/>
      <c r="BN202" s="1335" t="str">
        <f t="shared" si="51"/>
        <v/>
      </c>
      <c r="BO202" s="50" t="str">
        <f t="shared" si="52"/>
        <v/>
      </c>
      <c r="BP202" s="49" t="str">
        <f t="shared" si="53"/>
        <v/>
      </c>
      <c r="BQ202" s="47">
        <f>IF(ISBLANK(#REF!),"",LEN(BD202)-LEN(SUBSTITUTE(BD202," ",""))+1)</f>
        <v>1</v>
      </c>
      <c r="BR202" s="48">
        <f t="shared" si="54"/>
        <v>0</v>
      </c>
      <c r="BS202" s="47">
        <f t="shared" si="55"/>
        <v>0</v>
      </c>
      <c r="BT202" s="47">
        <f t="shared" si="56"/>
        <v>0</v>
      </c>
      <c r="BU202" s="185"/>
      <c r="BV202" s="2"/>
      <c r="BW202" s="2"/>
      <c r="BX202" s="2"/>
      <c r="BY202" s="2"/>
      <c r="BZ202" s="2"/>
      <c r="CA202" s="2"/>
      <c r="CB202" s="458"/>
      <c r="CC202" s="682">
        <v>1</v>
      </c>
      <c r="CD202" s="683">
        <v>1.5</v>
      </c>
      <c r="CE202" s="20"/>
      <c r="CF202" s="20"/>
      <c r="CG202" s="91"/>
      <c r="CH202" s="185"/>
      <c r="CI202"/>
      <c r="CJ202" s="657"/>
      <c r="CK202" s="34" t="s">
        <v>4</v>
      </c>
      <c r="CL202" s="23"/>
      <c r="CM202" s="658"/>
      <c r="CN202" s="658"/>
      <c r="CO202" s="658"/>
      <c r="CP202" s="659"/>
      <c r="CQ202" s="8" t="s">
        <v>1</v>
      </c>
      <c r="CR202" s="6">
        <v>1</v>
      </c>
    </row>
    <row r="203" spans="1:96" s="1" customFormat="1">
      <c r="A203"/>
      <c r="B203"/>
      <c r="C203"/>
      <c r="D203"/>
      <c r="E203"/>
      <c r="F203"/>
      <c r="G203"/>
      <c r="H203"/>
      <c r="I203"/>
      <c r="J203"/>
      <c r="K203"/>
      <c r="L203"/>
      <c r="M203"/>
      <c r="N203"/>
      <c r="O203"/>
      <c r="AA203"/>
      <c r="AB203"/>
      <c r="AC203"/>
      <c r="AD203"/>
      <c r="AE203"/>
      <c r="AQ203"/>
      <c r="AR203"/>
      <c r="AS203"/>
      <c r="AT203"/>
      <c r="AU203"/>
      <c r="AV203"/>
      <c r="AW203" s="1327" t="str">
        <f>IF(AND(AZ203&lt;&gt;"", LEN(TRIM(AZ203))&gt;0), MAX(AW20:AW202)+1, "")</f>
        <v/>
      </c>
      <c r="AX203" s="1327" t="str" cm="1">
        <f t="array" ref="AX203">IFERROR(INDEX(AZ21:AZ290, MATCH(ROW()-MIN(ROW(AZ21:AZ290))+1, AW21:AW290, 0)), "")</f>
        <v/>
      </c>
      <c r="AY203" s="1336" t="str">
        <f>IFERROR(SUBSTITUTE(SUBSTITUTE(SUBSTITUTE(SUBSTITUTE(SUBSTITUTE(SUBSTITUTE(AY202,",",";"),".",";"),";",";"),"-",";"),":",";"),"?",";"),AY202)</f>
        <v/>
      </c>
      <c r="AZ203" s="1329" t="str">
        <f>IFERROR(IF(LEN(AY206)&gt;LEN(AZ201)+LEN(AZ202),LEFT(RIGHT(AY206,LEN(AY206)-LEN(AZ201)-LEN(AZ202)),FIND("¤",SUBSTITUTE(LEFT(RIGHT(AY206,LEN(AY206)-LEN(AZ201)-LEN(AZ202)),AZ19+1)," ","¤",LEN(LEFT(RIGHT(AY206,LEN(AY206)-LEN(AZ201)-LEN(AZ202)),AZ19+1))-LEN(SUBSTITUTE(LEFT(RIGHT(AY206,LEN(AY206)-LEN(AZ201)-LEN(AZ202)),AZ19+1)," ",""))))),""),"")</f>
        <v/>
      </c>
      <c r="BA203" s="1279" t="s">
        <v>1</v>
      </c>
      <c r="BB203" s="1354"/>
      <c r="BC203"/>
      <c r="BD203" s="1" t="str">
        <f t="shared" si="50"/>
        <v/>
      </c>
      <c r="BE203" s="1332" t="str">
        <f>IF(LEN(SUBSTITUTE(AX203, BE17, "")) &lt; LEN(AX203), SUBSTITUTE(AX203, BE17, ""), AX203)</f>
        <v/>
      </c>
      <c r="BF203" s="1332" t="str">
        <f>IF(LEN(SUBSTITUTE(BE203, BF17, "")) &lt; LEN(BE203), SUBSTITUTE(BE203, BF17, ""), BE203)</f>
        <v/>
      </c>
      <c r="BG203" s="1332" t="str">
        <f>IF(LEN(SUBSTITUTE(BF203, BG17, "")) &lt; LEN(BF203), SUBSTITUTE(BF203, BG17, ""), BF203)</f>
        <v/>
      </c>
      <c r="BH203" s="1332" t="str">
        <f>IF(LEN(SUBSTITUTE(BG203, BH17, "")) &lt; LEN(BG203), SUBSTITUTE(BG203, BH17, ""), BG203)</f>
        <v/>
      </c>
      <c r="BI203" s="1332" t="s">
        <v>1</v>
      </c>
      <c r="BJ203" s="1333"/>
      <c r="BK203" s="1334"/>
      <c r="BL203" s="52"/>
      <c r="BM203" s="51"/>
      <c r="BN203" s="1335" t="str">
        <f t="shared" si="51"/>
        <v/>
      </c>
      <c r="BO203" s="50" t="str">
        <f t="shared" si="52"/>
        <v/>
      </c>
      <c r="BP203" s="49" t="str">
        <f t="shared" si="53"/>
        <v/>
      </c>
      <c r="BQ203" s="47">
        <f>IF(ISBLANK(#REF!),"",LEN(BD203)-LEN(SUBSTITUTE(BD203," ",""))+1)</f>
        <v>1</v>
      </c>
      <c r="BR203" s="48">
        <f t="shared" si="54"/>
        <v>0</v>
      </c>
      <c r="BS203" s="47">
        <f t="shared" si="55"/>
        <v>0</v>
      </c>
      <c r="BT203" s="47">
        <f t="shared" si="56"/>
        <v>0</v>
      </c>
      <c r="BU203" s="185"/>
      <c r="BV203"/>
      <c r="BW203" s="2"/>
      <c r="BX203" s="2"/>
      <c r="BY203" s="2"/>
      <c r="BZ203" s="2"/>
      <c r="CA203" s="2"/>
      <c r="CB203" s="458"/>
      <c r="CC203" s="91"/>
      <c r="CD203" s="91"/>
      <c r="CE203" s="91"/>
      <c r="CF203" s="91"/>
      <c r="CG203" s="91"/>
      <c r="CH203" s="185"/>
      <c r="CI203"/>
      <c r="CJ203" s="657"/>
      <c r="CK203" s="663"/>
      <c r="CL203" s="663"/>
      <c r="CM203" s="658"/>
      <c r="CN203" s="658"/>
      <c r="CO203" s="658"/>
      <c r="CP203" s="659"/>
      <c r="CQ203" s="8" t="s">
        <v>1</v>
      </c>
      <c r="CR203" s="6">
        <v>1</v>
      </c>
    </row>
    <row r="204" spans="1:96" s="1" customFormat="1">
      <c r="A204"/>
      <c r="B204"/>
      <c r="C204"/>
      <c r="D204"/>
      <c r="E204"/>
      <c r="F204"/>
      <c r="G204"/>
      <c r="H204"/>
      <c r="I204"/>
      <c r="J204"/>
      <c r="K204"/>
      <c r="L204"/>
      <c r="M204"/>
      <c r="N204"/>
      <c r="O204"/>
      <c r="AA204"/>
      <c r="AB204"/>
      <c r="AC204"/>
      <c r="AD204"/>
      <c r="AE204"/>
      <c r="AQ204"/>
      <c r="AR204"/>
      <c r="AS204"/>
      <c r="AT204"/>
      <c r="AU204"/>
      <c r="AV204"/>
      <c r="AW204" s="1327" t="str">
        <f>IF(AND(AZ204&lt;&gt;"", LEN(TRIM(AZ204))&gt;0), MAX(AW20:AW203)+1, "")</f>
        <v/>
      </c>
      <c r="AX204" s="1327" t="str" cm="1">
        <f t="array" ref="AX204">IFERROR(INDEX(AZ21:AZ290, MATCH(ROW()-MIN(ROW(AZ21:AZ290))+1, AW21:AW290, 0)), "")</f>
        <v/>
      </c>
      <c r="AY204" s="1336" t="str">
        <f>IFERROR(SUBSTITUTE(AY203,"."," "),AY203)</f>
        <v/>
      </c>
      <c r="AZ204" s="1329" t="str">
        <f>IFERROR(LEFT(RIGHT(AY206,LEN(AY206)-LEN(AZ201)-LEN(AZ202)-LEN(AZ203)),FIND("¤",SUBSTITUTE(LEFT(RIGHT(AY206,LEN(AY206)-LEN(AZ201)-LEN(AZ202)-LEN(AZ203)),AZ19+1)," ","¤",LEN(LEFT(RIGHT(AY206,LEN(AY206)-LEN(AZ201)-LEN(AZ202)-LEN(AZ203)),AZ19+1))-LEN(SUBSTITUTE(LEFT(RIGHT(AY206,LEN(AY206)-LEN(AZ201)-LEN(AZ202)-LEN(AZ203)),AZ19+1)," ",""))))),"")</f>
        <v/>
      </c>
      <c r="BA204" s="1279" t="s">
        <v>1</v>
      </c>
      <c r="BB204" s="1354"/>
      <c r="BC204"/>
      <c r="BD204" s="1" t="str">
        <f t="shared" si="50"/>
        <v/>
      </c>
      <c r="BE204" s="1332" t="str">
        <f>IF(LEN(SUBSTITUTE(AX204, BE17, "")) &lt; LEN(AX204), SUBSTITUTE(AX204, BE17, ""), AX204)</f>
        <v/>
      </c>
      <c r="BF204" s="1332" t="str">
        <f>IF(LEN(SUBSTITUTE(BE204, BF17, "")) &lt; LEN(BE204), SUBSTITUTE(BE204, BF17, ""), BE204)</f>
        <v/>
      </c>
      <c r="BG204" s="1332" t="str">
        <f>IF(LEN(SUBSTITUTE(BF204, BG17, "")) &lt; LEN(BF204), SUBSTITUTE(BF204, BG17, ""), BF204)</f>
        <v/>
      </c>
      <c r="BH204" s="1332" t="str">
        <f>IF(LEN(SUBSTITUTE(BG204, BH17, "")) &lt; LEN(BG204), SUBSTITUTE(BG204, BH17, ""), BG204)</f>
        <v/>
      </c>
      <c r="BI204" s="1332" t="s">
        <v>1</v>
      </c>
      <c r="BJ204" s="1333"/>
      <c r="BK204" s="1334"/>
      <c r="BL204" s="52"/>
      <c r="BM204" s="51"/>
      <c r="BN204" s="1335" t="str">
        <f t="shared" si="51"/>
        <v/>
      </c>
      <c r="BO204" s="50" t="str">
        <f t="shared" si="52"/>
        <v/>
      </c>
      <c r="BP204" s="49" t="str">
        <f t="shared" si="53"/>
        <v/>
      </c>
      <c r="BQ204" s="47">
        <f>IF(ISBLANK(#REF!),"",LEN(BD204)-LEN(SUBSTITUTE(BD204," ",""))+1)</f>
        <v>1</v>
      </c>
      <c r="BR204" s="48">
        <f t="shared" si="54"/>
        <v>0</v>
      </c>
      <c r="BS204" s="47">
        <f t="shared" si="55"/>
        <v>0</v>
      </c>
      <c r="BT204" s="47">
        <f t="shared" si="56"/>
        <v>0</v>
      </c>
      <c r="BU204" s="185"/>
      <c r="BV204" s="2"/>
      <c r="BW204" s="2"/>
      <c r="BX204" s="2"/>
      <c r="BY204" s="2"/>
      <c r="BZ204" s="2"/>
      <c r="CA204" s="2"/>
      <c r="CB204" s="458"/>
      <c r="CC204" s="91"/>
      <c r="CD204" s="91"/>
      <c r="CE204" s="91"/>
      <c r="CF204" s="91"/>
      <c r="CG204" s="91"/>
      <c r="CH204" s="185"/>
      <c r="CI204"/>
      <c r="CJ204" s="1842" t="s">
        <v>608</v>
      </c>
      <c r="CK204" s="1843"/>
      <c r="CL204" s="1843"/>
      <c r="CM204" s="658"/>
      <c r="CN204" s="658"/>
      <c r="CO204" s="658"/>
      <c r="CP204" s="659"/>
      <c r="CQ204" s="8" t="s">
        <v>1</v>
      </c>
      <c r="CR204" s="6">
        <v>1</v>
      </c>
    </row>
    <row r="205" spans="1:96" s="1" customFormat="1" ht="18.75">
      <c r="A205"/>
      <c r="B205"/>
      <c r="C205"/>
      <c r="D205"/>
      <c r="E205"/>
      <c r="F205"/>
      <c r="G205"/>
      <c r="H205"/>
      <c r="I205"/>
      <c r="J205"/>
      <c r="K205"/>
      <c r="L205"/>
      <c r="M205"/>
      <c r="N205"/>
      <c r="O205"/>
      <c r="AA205"/>
      <c r="AB205"/>
      <c r="AC205"/>
      <c r="AD205"/>
      <c r="AE205"/>
      <c r="AQ205"/>
      <c r="AR205"/>
      <c r="AS205"/>
      <c r="AT205"/>
      <c r="AU205"/>
      <c r="AV205"/>
      <c r="AW205" s="1327" t="str">
        <f>IF(AND(AZ205&lt;&gt;"", LEN(TRIM(AZ205))&gt;0), MAX(AW20:AW204)+1, "")</f>
        <v/>
      </c>
      <c r="AX205" s="1327" t="str" cm="1">
        <f t="array" ref="AX205">IFERROR(INDEX(AZ21:AZ290, MATCH(ROW()-MIN(ROW(AZ21:AZ290))+1, AW21:AW290, 0)), "")</f>
        <v/>
      </c>
      <c r="AY205" s="1337" t="str">
        <f>SUBSTITUTE(SUBSTITUTE(AY204,";"," "),","," ")</f>
        <v/>
      </c>
      <c r="AZ205" s="1329" t="str">
        <f>IFERROR(LEFT(RIGHT(AY206,LEN(AY206)-LEN(AZ201)-LEN(AZ202)-LEN(AZ203)-LEN(AZ204)),FIND("¤",SUBSTITUTE(LEFT(RIGHT(AY206,LEN(AY206)-LEN(AZ201)-LEN(AZ202)-LEN(AZ203)-LEN(AZ204)),AZ19+1)," ","¤",LEN(LEFT(RIGHT(AY206,LEN(AY206)-LEN(AZ201)-LEN(AZ202)-LEN(AZ203)-LEN(AZ204)),AZ19+1))-LEN(SUBSTITUTE(LEFT(RIGHT(AY206,LEN(AY206)-LEN(AZ201)-LEN(AZ202)-LEN(AZ203)-LEN(AZ204)),AZ19+1)," ",""))))),"")</f>
        <v/>
      </c>
      <c r="BA205" s="1279" t="s">
        <v>1</v>
      </c>
      <c r="BB205" s="1354"/>
      <c r="BC205"/>
      <c r="BD205" s="1" t="str">
        <f t="shared" si="50"/>
        <v/>
      </c>
      <c r="BE205" s="1332" t="str">
        <f>IF(LEN(SUBSTITUTE(AX205, BE17, "")) &lt; LEN(AX205), SUBSTITUTE(AX205, BE17, ""), AX205)</f>
        <v/>
      </c>
      <c r="BF205" s="1332" t="str">
        <f>IF(LEN(SUBSTITUTE(BE205, BF17, "")) &lt; LEN(BE205), SUBSTITUTE(BE205, BF17, ""), BE205)</f>
        <v/>
      </c>
      <c r="BG205" s="1332" t="str">
        <f>IF(LEN(SUBSTITUTE(BF205, BG17, "")) &lt; LEN(BF205), SUBSTITUTE(BF205, BG17, ""), BF205)</f>
        <v/>
      </c>
      <c r="BH205" s="1332" t="str">
        <f>IF(LEN(SUBSTITUTE(BG205, BH17, "")) &lt; LEN(BG205), SUBSTITUTE(BG205, BH17, ""), BG205)</f>
        <v/>
      </c>
      <c r="BI205" s="1332" t="s">
        <v>1</v>
      </c>
      <c r="BJ205" s="1333"/>
      <c r="BK205" s="1334"/>
      <c r="BL205" s="52"/>
      <c r="BM205" s="51"/>
      <c r="BN205" s="1335" t="str">
        <f t="shared" si="51"/>
        <v/>
      </c>
      <c r="BO205" s="50" t="str">
        <f t="shared" si="52"/>
        <v/>
      </c>
      <c r="BP205" s="49" t="str">
        <f t="shared" si="53"/>
        <v/>
      </c>
      <c r="BQ205" s="47">
        <f>IF(ISBLANK(#REF!),"",LEN(BD205)-LEN(SUBSTITUTE(BD205," ",""))+1)</f>
        <v>1</v>
      </c>
      <c r="BR205" s="48">
        <f t="shared" si="54"/>
        <v>0</v>
      </c>
      <c r="BS205" s="47">
        <f t="shared" si="55"/>
        <v>0</v>
      </c>
      <c r="BT205" s="47">
        <f t="shared" si="56"/>
        <v>0</v>
      </c>
      <c r="BU205" s="185"/>
      <c r="BV205" s="2"/>
      <c r="BW205" s="2"/>
      <c r="BX205" s="2"/>
      <c r="BY205" s="2"/>
      <c r="BZ205" s="2"/>
      <c r="CA205" s="2"/>
      <c r="CB205" s="244"/>
      <c r="CC205" s="688" t="s">
        <v>625</v>
      </c>
      <c r="CD205" s="151"/>
      <c r="CE205" s="20"/>
      <c r="CF205" s="91"/>
      <c r="CG205" s="91"/>
      <c r="CH205" s="93"/>
      <c r="CI205"/>
      <c r="CJ205" s="1842"/>
      <c r="CK205" s="1843"/>
      <c r="CL205" s="1843"/>
      <c r="CM205" s="1843" t="s">
        <v>610</v>
      </c>
      <c r="CN205" s="1843"/>
      <c r="CO205" s="1843"/>
      <c r="CP205" s="1845"/>
      <c r="CQ205" s="2"/>
      <c r="CR205" s="6">
        <v>1</v>
      </c>
    </row>
    <row r="206" spans="1:96" s="1" customFormat="1" ht="15.75">
      <c r="A206"/>
      <c r="B206"/>
      <c r="C206"/>
      <c r="D206"/>
      <c r="E206"/>
      <c r="F206"/>
      <c r="G206"/>
      <c r="H206"/>
      <c r="I206"/>
      <c r="J206"/>
      <c r="K206"/>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s="1327" t="str">
        <f>IF(AND(AZ206&lt;&gt;"", LEN(TRIM(AZ206))&gt;0), MAX(AW20:AW205)+1, "")</f>
        <v/>
      </c>
      <c r="AX206" s="1327" t="str" cm="1">
        <f t="array" ref="AX206">IFERROR(INDEX(AZ21:AZ290, MATCH(ROW()-MIN(ROW(AZ21:AZ290))+1, AW21:AW290, 0)), "")</f>
        <v/>
      </c>
      <c r="AY206" s="1338" t="str">
        <f>IFERROR(SUBSTITUTE(SUBSTITUTE(SUBSTITUTE(AY205,"  "," "),"  "," "),"  "," "),AY205)</f>
        <v/>
      </c>
      <c r="AZ206" s="1329" t="str">
        <f>IF(LEN(AY206) &gt; LEN(AZ201) + LEN(AZ202) + LEN(AZ203)+ LEN(AZ204) + LEN(AZ205), RIGHT(AY206, LEN(AY206) - LEN(AZ201) - LEN(AZ202) - LEN(AZ203) - LEN(AZ204) - LEN(AZ205)), "")</f>
        <v/>
      </c>
      <c r="BA206" s="1279" t="s">
        <v>1</v>
      </c>
      <c r="BB206" s="1354"/>
      <c r="BC206"/>
      <c r="BD206" s="1" t="str">
        <f t="shared" si="50"/>
        <v/>
      </c>
      <c r="BE206" s="1332" t="str">
        <f>IF(LEN(SUBSTITUTE(AX206, BE17, "")) &lt; LEN(AX206), SUBSTITUTE(AX206, BE17, ""), AX206)</f>
        <v/>
      </c>
      <c r="BF206" s="1332" t="str">
        <f>IF(LEN(SUBSTITUTE(BE206, BF17, "")) &lt; LEN(BE206), SUBSTITUTE(BE206, BF17, ""), BE206)</f>
        <v/>
      </c>
      <c r="BG206" s="1332" t="str">
        <f>IF(LEN(SUBSTITUTE(BF206, BG17, "")) &lt; LEN(BF206), SUBSTITUTE(BF206, BG17, ""), BF206)</f>
        <v/>
      </c>
      <c r="BH206" s="1332" t="str">
        <f>IF(LEN(SUBSTITUTE(BG206, BH17, "")) &lt; LEN(BG206), SUBSTITUTE(BG206, BH17, ""), BG206)</f>
        <v/>
      </c>
      <c r="BI206" s="1332" t="s">
        <v>1</v>
      </c>
      <c r="BJ206" s="1333"/>
      <c r="BK206" s="1334"/>
      <c r="BL206" s="52"/>
      <c r="BM206" s="51"/>
      <c r="BN206" s="1335" t="str">
        <f t="shared" si="51"/>
        <v/>
      </c>
      <c r="BO206" s="50" t="str">
        <f t="shared" si="52"/>
        <v/>
      </c>
      <c r="BP206" s="49" t="str">
        <f t="shared" si="53"/>
        <v/>
      </c>
      <c r="BQ206" s="47">
        <f>IF(ISBLANK(#REF!),"",LEN(BD206)-LEN(SUBSTITUTE(BD206," ",""))+1)</f>
        <v>1</v>
      </c>
      <c r="BR206" s="48">
        <f t="shared" si="54"/>
        <v>0</v>
      </c>
      <c r="BS206" s="47">
        <f t="shared" si="55"/>
        <v>0</v>
      </c>
      <c r="BT206" s="47">
        <f t="shared" si="56"/>
        <v>0</v>
      </c>
      <c r="BU206" s="185"/>
      <c r="BV206"/>
      <c r="BW206" s="2"/>
      <c r="BX206" s="2"/>
      <c r="BY206" s="2"/>
      <c r="BZ206" s="2"/>
      <c r="CA206" s="2"/>
      <c r="CB206" s="244"/>
      <c r="CC206" s="17" t="s">
        <v>626</v>
      </c>
      <c r="CD206" s="17"/>
      <c r="CE206" s="17"/>
      <c r="CF206" s="91"/>
      <c r="CG206" s="91"/>
      <c r="CH206" s="93"/>
      <c r="CI206"/>
      <c r="CJ206" s="1842"/>
      <c r="CK206" s="1843"/>
      <c r="CL206" s="1843"/>
      <c r="CM206" s="1843"/>
      <c r="CN206" s="1843"/>
      <c r="CO206" s="1843"/>
      <c r="CP206" s="1845"/>
      <c r="CQ206"/>
      <c r="CR206" s="6">
        <v>1</v>
      </c>
    </row>
    <row r="207" spans="1:96" s="1" customFormat="1" ht="16.5" thickBot="1">
      <c r="A207"/>
      <c r="B207"/>
      <c r="C207"/>
      <c r="D207"/>
      <c r="E207"/>
      <c r="F207"/>
      <c r="G207"/>
      <c r="H207"/>
      <c r="I207"/>
      <c r="J207"/>
      <c r="K207"/>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s="1327" t="str">
        <f>IF(AND(AZ207&lt;&gt;"", LEN(TRIM(AZ207))&gt;0), MAX(AW20:AW206)+1, "")</f>
        <v/>
      </c>
      <c r="AX207" s="1327" t="str" cm="1">
        <f t="array" ref="AX207">IFERROR(INDEX(AZ21:AZ290, MATCH(ROW()-MIN(ROW(AZ21:AZ290))+1, AW21:AW290, 0)), "")</f>
        <v/>
      </c>
      <c r="AY207" s="1328" t="str">
        <f>(SUBSTITUTE(SUBSTITUTE(BB52,CHAR(13)&amp;CHAR(10)," "),CHAR(10)," "))</f>
        <v/>
      </c>
      <c r="AZ207" s="1339" t="str">
        <f>IF(LEN(AY212)&lt;AZ19,AY207,LEFT(AY212,FIND("¤",SUBSTITUTE(LEFT(AY212,AZ19+1)," ","¤",LEN(LEFT(AY212,AZ19+1))-LEN(SUBSTITUTE(LEFT(AY212,AZ19+1)," ",""))))))</f>
        <v/>
      </c>
      <c r="BA207" s="1279" t="s">
        <v>1</v>
      </c>
      <c r="BB207" s="1354"/>
      <c r="BC207"/>
      <c r="BD207" s="1" t="str">
        <f t="shared" si="50"/>
        <v/>
      </c>
      <c r="BE207" s="1332" t="str">
        <f>IF(LEN(SUBSTITUTE(AX207, BE17, "")) &lt; LEN(AX207), SUBSTITUTE(AX207, BE17, ""), AX207)</f>
        <v/>
      </c>
      <c r="BF207" s="1332" t="str">
        <f>IF(LEN(SUBSTITUTE(BE207, BF17, "")) &lt; LEN(BE207), SUBSTITUTE(BE207, BF17, ""), BE207)</f>
        <v/>
      </c>
      <c r="BG207" s="1332" t="str">
        <f>IF(LEN(SUBSTITUTE(BF207, BG17, "")) &lt; LEN(BF207), SUBSTITUTE(BF207, BG17, ""), BF207)</f>
        <v/>
      </c>
      <c r="BH207" s="1332" t="str">
        <f>IF(LEN(SUBSTITUTE(BG207, BH17, "")) &lt; LEN(BG207), SUBSTITUTE(BG207, BH17, ""), BG207)</f>
        <v/>
      </c>
      <c r="BI207" s="1332" t="s">
        <v>1</v>
      </c>
      <c r="BJ207" s="1333"/>
      <c r="BK207" s="1334"/>
      <c r="BL207" s="52"/>
      <c r="BM207" s="51"/>
      <c r="BN207" s="1335" t="str">
        <f t="shared" si="51"/>
        <v/>
      </c>
      <c r="BO207" s="50" t="str">
        <f t="shared" si="52"/>
        <v/>
      </c>
      <c r="BP207" s="49" t="str">
        <f t="shared" si="53"/>
        <v/>
      </c>
      <c r="BQ207" s="47">
        <f>IF(ISBLANK(#REF!),"",LEN(BD207)-LEN(SUBSTITUTE(BD207," ",""))+1)</f>
        <v>1</v>
      </c>
      <c r="BR207" s="48">
        <f t="shared" si="54"/>
        <v>0</v>
      </c>
      <c r="BS207" s="47">
        <f t="shared" si="55"/>
        <v>0</v>
      </c>
      <c r="BT207" s="47">
        <f t="shared" si="56"/>
        <v>0</v>
      </c>
      <c r="BU207" s="185"/>
      <c r="BV207" s="2"/>
      <c r="BW207" s="2"/>
      <c r="BX207" s="2"/>
      <c r="BY207" s="2"/>
      <c r="BZ207" s="2"/>
      <c r="CA207" s="2"/>
      <c r="CB207" s="244"/>
      <c r="CC207" s="17"/>
      <c r="CD207" s="17"/>
      <c r="CE207" s="17"/>
      <c r="CF207" s="91"/>
      <c r="CG207" s="91"/>
      <c r="CH207" s="93"/>
      <c r="CI207"/>
      <c r="CJ207" s="1842"/>
      <c r="CK207" s="1843"/>
      <c r="CL207" s="1843"/>
      <c r="CM207" s="1843"/>
      <c r="CN207" s="1843"/>
      <c r="CO207" s="1843"/>
      <c r="CP207" s="1845"/>
      <c r="CQ207" s="2"/>
      <c r="CR207" s="6">
        <v>1</v>
      </c>
    </row>
    <row r="208" spans="1:96" s="1" customFormat="1" ht="16.5" thickTop="1">
      <c r="A208"/>
      <c r="B208"/>
      <c r="C208"/>
      <c r="D208"/>
      <c r="E208"/>
      <c r="F208"/>
      <c r="G208"/>
      <c r="H208"/>
      <c r="I208"/>
      <c r="J208"/>
      <c r="K208"/>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s="1327" t="str">
        <f>IF(AND(AZ208&lt;&gt;"", LEN(TRIM(AZ208))&gt;0), MAX(AW20:AW207)+1, "")</f>
        <v/>
      </c>
      <c r="AX208" s="1327" t="str" cm="1">
        <f t="array" ref="AX208">IFERROR(INDEX(AZ21:AZ290, MATCH(ROW()-MIN(ROW(AZ21:AZ290))+1, AW21:AW290, 0)), "")</f>
        <v/>
      </c>
      <c r="AY208" s="1340" t="str">
        <f>IFERROR(TRIM(SUBSTITUTE(SUBSTITUTE(SUBSTITUTE(SUBSTITUTE(SUBSTITUTE(AY207," .",".")," ;",";")," :",":"),",",","),",","")),AY207)</f>
        <v/>
      </c>
      <c r="AZ208" s="1339" t="str">
        <f>IFERROR(IF(LEN(AY212) &gt; LEN(AZ207), LEFT(RIGHT(AY212, LEN(AY212) - LEN(AZ207)), FIND("¤", SUBSTITUTE(LEFT(RIGHT(AY212, LEN(AY212) - LEN(AZ207)), AZ19+1), " ", "¤", LEN(LEFT(RIGHT(AY212, LEN(AY212) - LEN(AZ207)), AZ19+1)) - LEN(SUBSTITUTE(LEFT(RIGHT(AY212, LEN(AY212) - LEN(AZ207)), AZ19+1), " ", ""))))), ""), "")</f>
        <v/>
      </c>
      <c r="BA208" s="1279" t="s">
        <v>1</v>
      </c>
      <c r="BB208" s="1354"/>
      <c r="BC208"/>
      <c r="BD208" s="1" t="str">
        <f t="shared" si="50"/>
        <v/>
      </c>
      <c r="BE208" s="1332" t="str">
        <f>IF(LEN(SUBSTITUTE(AX208, BE17, "")) &lt; LEN(AX208), SUBSTITUTE(AX208, BE17, ""), AX208)</f>
        <v/>
      </c>
      <c r="BF208" s="1332" t="str">
        <f>IF(LEN(SUBSTITUTE(BE208, BF17, "")) &lt; LEN(BE208), SUBSTITUTE(BE208, BF17, ""), BE208)</f>
        <v/>
      </c>
      <c r="BG208" s="1332" t="str">
        <f>IF(LEN(SUBSTITUTE(BF208, BG17, "")) &lt; LEN(BF208), SUBSTITUTE(BF208, BG17, ""), BF208)</f>
        <v/>
      </c>
      <c r="BH208" s="1332" t="str">
        <f>IF(LEN(SUBSTITUTE(BG208, BH17, "")) &lt; LEN(BG208), SUBSTITUTE(BG208, BH17, ""), BG208)</f>
        <v/>
      </c>
      <c r="BI208" s="1332" t="s">
        <v>1</v>
      </c>
      <c r="BJ208" s="1333"/>
      <c r="BK208" s="1334"/>
      <c r="BL208" s="52"/>
      <c r="BM208" s="51"/>
      <c r="BN208" s="1335" t="str">
        <f t="shared" si="51"/>
        <v/>
      </c>
      <c r="BO208" s="50" t="str">
        <f t="shared" si="52"/>
        <v/>
      </c>
      <c r="BP208" s="49" t="str">
        <f t="shared" si="53"/>
        <v/>
      </c>
      <c r="BQ208" s="47">
        <f>IF(ISBLANK(#REF!),"",LEN(BD208)-LEN(SUBSTITUTE(BD208," ",""))+1)</f>
        <v>1</v>
      </c>
      <c r="BR208" s="48">
        <f t="shared" si="54"/>
        <v>0</v>
      </c>
      <c r="BS208" s="47">
        <f t="shared" si="55"/>
        <v>0</v>
      </c>
      <c r="BT208" s="47">
        <f t="shared" si="56"/>
        <v>0</v>
      </c>
      <c r="BU208" s="185"/>
      <c r="BV208" s="2"/>
      <c r="BW208" s="2"/>
      <c r="BX208" s="2"/>
      <c r="BY208" s="2"/>
      <c r="BZ208" s="2"/>
      <c r="CA208" s="2"/>
      <c r="CB208" s="244"/>
      <c r="CC208" s="691"/>
      <c r="CD208" s="135"/>
      <c r="CE208" s="1808" t="s">
        <v>117</v>
      </c>
      <c r="CF208" s="91"/>
      <c r="CG208" s="91"/>
      <c r="CH208" s="93"/>
      <c r="CI208"/>
      <c r="CJ208" s="667"/>
      <c r="CK208" s="663"/>
      <c r="CL208" s="663"/>
      <c r="CM208" s="658"/>
      <c r="CN208" s="658"/>
      <c r="CO208" s="658"/>
      <c r="CP208" s="659"/>
      <c r="CQ208" s="2"/>
      <c r="CR208" s="6">
        <v>1</v>
      </c>
    </row>
    <row r="209" spans="1:96" s="1" customFormat="1" ht="15.75">
      <c r="A209"/>
      <c r="B209"/>
      <c r="C209"/>
      <c r="D209"/>
      <c r="E209"/>
      <c r="F209"/>
      <c r="G209"/>
      <c r="H209"/>
      <c r="I209"/>
      <c r="J209"/>
      <c r="K209"/>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s="1327" t="str">
        <f>IF(AND(AZ209&lt;&gt;"", LEN(TRIM(AZ209))&gt;0), MAX(AW20:AW208)+1, "")</f>
        <v/>
      </c>
      <c r="AX209" s="1327" t="str" cm="1">
        <f t="array" ref="AX209">IFERROR(INDEX(AZ21:AZ290, MATCH(ROW()-MIN(ROW(AZ21:AZ290))+1, AW21:AW290, 0)), "")</f>
        <v/>
      </c>
      <c r="AY209" s="1340" t="str">
        <f>IFERROR(SUBSTITUTE(SUBSTITUTE(SUBSTITUTE(SUBSTITUTE(SUBSTITUTE(SUBSTITUTE(AY208,",",";"),".",";"),";",";"),"-",";"),":",";"),"?",";"),AY208)</f>
        <v/>
      </c>
      <c r="AZ209" s="1339" t="str">
        <f>IFERROR(IF(LEN(AY212)&gt;LEN(AZ207)+LEN(AZ208),LEFT(RIGHT(AY212,LEN(AY212)-LEN(AZ207)-LEN(AZ208)),FIND("¤",SUBSTITUTE(LEFT(RIGHT(AY212,LEN(AY212)-LEN(AZ207)-LEN(AZ208)),AZ19+1)," ","¤",LEN(LEFT(RIGHT(AY212,LEN(AY212)-LEN(AZ207)-LEN(AZ208)),AZ19+1))-LEN(SUBSTITUTE(LEFT(RIGHT(AY212,LEN(AY212)-LEN(AZ207)-LEN(AZ208)),AZ19+1)," ",""))))),""),"")</f>
        <v/>
      </c>
      <c r="BA209" s="1279" t="s">
        <v>1</v>
      </c>
      <c r="BB209" s="1354"/>
      <c r="BC209"/>
      <c r="BD209" s="1" t="str">
        <f t="shared" si="50"/>
        <v/>
      </c>
      <c r="BE209" s="1332" t="str">
        <f>IF(LEN(SUBSTITUTE(AX209, BE17, "")) &lt; LEN(AX209), SUBSTITUTE(AX209, BE17, ""), AX209)</f>
        <v/>
      </c>
      <c r="BF209" s="1332" t="str">
        <f>IF(LEN(SUBSTITUTE(BE209, BF17, "")) &lt; LEN(BE209), SUBSTITUTE(BE209, BF17, ""), BE209)</f>
        <v/>
      </c>
      <c r="BG209" s="1332" t="str">
        <f>IF(LEN(SUBSTITUTE(BF209, BG17, "")) &lt; LEN(BF209), SUBSTITUTE(BF209, BG17, ""), BF209)</f>
        <v/>
      </c>
      <c r="BH209" s="1332" t="str">
        <f>IF(LEN(SUBSTITUTE(BG209, BH17, "")) &lt; LEN(BG209), SUBSTITUTE(BG209, BH17, ""), BG209)</f>
        <v/>
      </c>
      <c r="BI209" s="1332" t="s">
        <v>1</v>
      </c>
      <c r="BJ209" s="1333"/>
      <c r="BK209" s="1334"/>
      <c r="BL209" s="52"/>
      <c r="BM209" s="51"/>
      <c r="BN209" s="1335" t="str">
        <f t="shared" si="51"/>
        <v/>
      </c>
      <c r="BO209" s="50" t="str">
        <f t="shared" si="52"/>
        <v/>
      </c>
      <c r="BP209" s="49" t="str">
        <f t="shared" si="53"/>
        <v/>
      </c>
      <c r="BQ209" s="47">
        <f>IF(ISBLANK(#REF!),"",LEN(BD209)-LEN(SUBSTITUTE(BD209," ",""))+1)</f>
        <v>1</v>
      </c>
      <c r="BR209" s="48">
        <f t="shared" si="54"/>
        <v>0</v>
      </c>
      <c r="BS209" s="47">
        <f t="shared" si="55"/>
        <v>0</v>
      </c>
      <c r="BT209" s="47">
        <f t="shared" si="56"/>
        <v>0</v>
      </c>
      <c r="BU209" s="185"/>
      <c r="BV209" s="2"/>
      <c r="BW209" s="2"/>
      <c r="BX209" s="2"/>
      <c r="BY209" s="2"/>
      <c r="BZ209" s="2"/>
      <c r="CA209" s="2"/>
      <c r="CB209" s="244"/>
      <c r="CC209" s="693" t="s">
        <v>116</v>
      </c>
      <c r="CD209" s="140" t="s">
        <v>115</v>
      </c>
      <c r="CE209" s="1809"/>
      <c r="CF209" s="20"/>
      <c r="CG209" s="91"/>
      <c r="CH209" s="93"/>
      <c r="CI209"/>
      <c r="CJ209" s="667"/>
      <c r="CK209" s="663"/>
      <c r="CL209" s="663"/>
      <c r="CM209" s="658"/>
      <c r="CN209" s="658"/>
      <c r="CO209" s="658"/>
      <c r="CP209" s="659"/>
      <c r="CQ209" s="2"/>
      <c r="CR209" s="6">
        <v>1</v>
      </c>
    </row>
    <row r="210" spans="1:96" s="1" customFormat="1" ht="15" customHeight="1">
      <c r="A210"/>
      <c r="B210"/>
      <c r="C210"/>
      <c r="D210"/>
      <c r="E210"/>
      <c r="F210"/>
      <c r="G210"/>
      <c r="H210"/>
      <c r="I210"/>
      <c r="J210"/>
      <c r="K210"/>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s="1327" t="str">
        <f>IF(AND(AZ210&lt;&gt;"", LEN(TRIM(AZ210))&gt;0), MAX(AW20:AW209)+1, "")</f>
        <v/>
      </c>
      <c r="AX210" s="1327" t="str" cm="1">
        <f t="array" ref="AX210">IFERROR(INDEX(AZ21:AZ290, MATCH(ROW()-MIN(ROW(AZ21:AZ290))+1, AW21:AW290, 0)), "")</f>
        <v/>
      </c>
      <c r="AY210" s="1340" t="str">
        <f>IFERROR(SUBSTITUTE(AY209,"."," "),AY209)</f>
        <v/>
      </c>
      <c r="AZ210" s="1339" t="str">
        <f>IFERROR(LEFT(RIGHT(AY212,LEN(AY212)-LEN(AZ207)-LEN(AZ208)-LEN(AZ209)),FIND("¤",SUBSTITUTE(LEFT(RIGHT(AY212,LEN(AY212)-LEN(AZ207)-LEN(AZ208)-LEN(AZ209)),AZ19+1)," ","¤",LEN(LEFT(RIGHT(AY212,LEN(AY212)-LEN(AZ207)-LEN(AZ208)-LEN(AZ209)),AZ19+1))-LEN(SUBSTITUTE(LEFT(RIGHT(AY212,LEN(AY212)-LEN(AZ207)-LEN(AZ208)-LEN(AZ209)),AZ19+1)," ",""))))),"")</f>
        <v/>
      </c>
      <c r="BA210" s="1279" t="s">
        <v>1</v>
      </c>
      <c r="BB210" s="1354"/>
      <c r="BC210"/>
      <c r="BD210" s="1" t="str">
        <f t="shared" si="50"/>
        <v/>
      </c>
      <c r="BE210" s="1332" t="str">
        <f>IF(LEN(SUBSTITUTE(AX210, BE17, "")) &lt; LEN(AX210), SUBSTITUTE(AX210, BE17, ""), AX210)</f>
        <v/>
      </c>
      <c r="BF210" s="1332" t="str">
        <f>IF(LEN(SUBSTITUTE(BE210, BF17, "")) &lt; LEN(BE210), SUBSTITUTE(BE210, BF17, ""), BE210)</f>
        <v/>
      </c>
      <c r="BG210" s="1332" t="str">
        <f>IF(LEN(SUBSTITUTE(BF210, BG17, "")) &lt; LEN(BF210), SUBSTITUTE(BF210, BG17, ""), BF210)</f>
        <v/>
      </c>
      <c r="BH210" s="1332" t="str">
        <f>IF(LEN(SUBSTITUTE(BG210, BH17, "")) &lt; LEN(BG210), SUBSTITUTE(BG210, BH17, ""), BG210)</f>
        <v/>
      </c>
      <c r="BI210" s="1332" t="s">
        <v>1</v>
      </c>
      <c r="BJ210" s="1333"/>
      <c r="BK210" s="1334"/>
      <c r="BL210" s="52"/>
      <c r="BM210" s="51"/>
      <c r="BN210" s="1335" t="str">
        <f t="shared" si="51"/>
        <v/>
      </c>
      <c r="BO210" s="50" t="str">
        <f t="shared" si="52"/>
        <v/>
      </c>
      <c r="BP210" s="49" t="str">
        <f t="shared" si="53"/>
        <v/>
      </c>
      <c r="BQ210" s="47">
        <f>IF(ISBLANK(#REF!),"",LEN(BD210)-LEN(SUBSTITUTE(BD210," ",""))+1)</f>
        <v>1</v>
      </c>
      <c r="BR210" s="48">
        <f t="shared" si="54"/>
        <v>0</v>
      </c>
      <c r="BS210" s="47">
        <f t="shared" si="55"/>
        <v>0</v>
      </c>
      <c r="BT210" s="47">
        <f t="shared" si="56"/>
        <v>0</v>
      </c>
      <c r="BU210" s="185"/>
      <c r="BV210" s="2"/>
      <c r="BW210" s="2"/>
      <c r="BX210" s="2"/>
      <c r="BY210" s="2"/>
      <c r="BZ210" s="2"/>
      <c r="CA210" s="2"/>
      <c r="CB210" s="244"/>
      <c r="CC210" s="695">
        <v>20</v>
      </c>
      <c r="CD210" s="138">
        <v>0.75</v>
      </c>
      <c r="CE210" s="137" t="s">
        <v>112</v>
      </c>
      <c r="CF210" s="20"/>
      <c r="CG210" s="91"/>
      <c r="CH210" s="93"/>
      <c r="CI210"/>
      <c r="CJ210" s="667"/>
      <c r="CK210" s="663"/>
      <c r="CL210" s="663"/>
      <c r="CM210" s="658"/>
      <c r="CN210" s="658"/>
      <c r="CO210" s="658"/>
      <c r="CP210" s="659"/>
      <c r="CQ210" s="2"/>
      <c r="CR210" s="6">
        <v>1</v>
      </c>
    </row>
    <row r="211" spans="1:96" s="1" customFormat="1" ht="18.75" customHeight="1">
      <c r="A211"/>
      <c r="B211"/>
      <c r="C211"/>
      <c r="D211"/>
      <c r="E211"/>
      <c r="F211"/>
      <c r="G211"/>
      <c r="H211"/>
      <c r="I211"/>
      <c r="J211"/>
      <c r="K211"/>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s="1327" t="str">
        <f>IF(AND(AZ211&lt;&gt;"", LEN(TRIM(AZ211))&gt;0), MAX(AW20:AW210)+1, "")</f>
        <v/>
      </c>
      <c r="AX211" s="1327" t="str" cm="1">
        <f t="array" ref="AX211">IFERROR(INDEX(AZ21:AZ290, MATCH(ROW()-MIN(ROW(AZ21:AZ290))+1, AW21:AW290, 0)), "")</f>
        <v/>
      </c>
      <c r="AY211" s="1343" t="str">
        <f>SUBSTITUTE(SUBSTITUTE(AY210,";"," "),","," ")</f>
        <v/>
      </c>
      <c r="AZ211" s="1339" t="str">
        <f>IFERROR(LEFT(RIGHT(AY212,LEN(AY212)-LEN(AZ207)-LEN(AZ208)-LEN(AZ209)-LEN(AZ210)),FIND("¤",SUBSTITUTE(LEFT(RIGHT(AY212,LEN(AY212)-LEN(AZ207)-LEN(AZ208)-LEN(AZ209)-LEN(AZ210)),AZ19+1)," ","¤",LEN(LEFT(RIGHT(AY212,LEN(AY212)-LEN(AZ207)-LEN(AZ208)-LEN(AZ209)-LEN(AZ210)),AZ19+1))-LEN(SUBSTITUTE(LEFT(RIGHT(AY212,LEN(AY212)-LEN(AZ207)-LEN(AZ208)-LEN(AZ209)-LEN(AZ210)),AZ19+1)," ",""))))),"")</f>
        <v/>
      </c>
      <c r="BA211" s="1279" t="s">
        <v>1</v>
      </c>
      <c r="BB211" s="1354"/>
      <c r="BC211"/>
      <c r="BD211" s="1" t="str">
        <f t="shared" si="50"/>
        <v/>
      </c>
      <c r="BE211" s="1332" t="str">
        <f>IF(LEN(SUBSTITUTE(AX211, BE17, "")) &lt; LEN(AX211), SUBSTITUTE(AX211, BE17, ""), AX211)</f>
        <v/>
      </c>
      <c r="BF211" s="1332" t="str">
        <f>IF(LEN(SUBSTITUTE(BE211, BF17, "")) &lt; LEN(BE211), SUBSTITUTE(BE211, BF17, ""), BE211)</f>
        <v/>
      </c>
      <c r="BG211" s="1332" t="str">
        <f>IF(LEN(SUBSTITUTE(BF211, BG17, "")) &lt; LEN(BF211), SUBSTITUTE(BF211, BG17, ""), BF211)</f>
        <v/>
      </c>
      <c r="BH211" s="1332" t="str">
        <f>IF(LEN(SUBSTITUTE(BG211, BH17, "")) &lt; LEN(BG211), SUBSTITUTE(BG211, BH17, ""), BG211)</f>
        <v/>
      </c>
      <c r="BI211" s="1332" t="s">
        <v>1</v>
      </c>
      <c r="BJ211" s="1333"/>
      <c r="BK211" s="1334"/>
      <c r="BL211" s="52"/>
      <c r="BM211" s="51"/>
      <c r="BN211" s="1335" t="str">
        <f t="shared" si="51"/>
        <v/>
      </c>
      <c r="BO211" s="50" t="str">
        <f t="shared" si="52"/>
        <v/>
      </c>
      <c r="BP211" s="49" t="str">
        <f t="shared" si="53"/>
        <v/>
      </c>
      <c r="BQ211" s="47">
        <f>IF(ISBLANK(#REF!),"",LEN(BD211)-LEN(SUBSTITUTE(BD211," ",""))+1)</f>
        <v>1</v>
      </c>
      <c r="BR211" s="48">
        <f t="shared" si="54"/>
        <v>0</v>
      </c>
      <c r="BS211" s="47">
        <f t="shared" si="55"/>
        <v>0</v>
      </c>
      <c r="BT211" s="47">
        <f t="shared" si="56"/>
        <v>0</v>
      </c>
      <c r="BU211" s="185"/>
      <c r="BV211" s="2"/>
      <c r="BW211" s="2"/>
      <c r="BX211" s="2"/>
      <c r="BY211" s="2"/>
      <c r="BZ211" s="2"/>
      <c r="CA211" s="2"/>
      <c r="CB211" s="244"/>
      <c r="CC211" s="45" t="s">
        <v>111</v>
      </c>
      <c r="CD211" s="45"/>
      <c r="CE211" s="45"/>
      <c r="CF211" s="20"/>
      <c r="CG211" s="91"/>
      <c r="CH211" s="93"/>
      <c r="CI211"/>
      <c r="CJ211" s="667"/>
      <c r="CK211" s="663"/>
      <c r="CL211" s="663"/>
      <c r="CM211" s="658"/>
      <c r="CN211" s="658"/>
      <c r="CO211" s="658"/>
      <c r="CP211" s="659"/>
      <c r="CQ211" s="2"/>
      <c r="CR211" s="6">
        <v>1</v>
      </c>
    </row>
    <row r="212" spans="1:96" s="1" customFormat="1" ht="15.75" customHeight="1">
      <c r="A212"/>
      <c r="B212"/>
      <c r="C212"/>
      <c r="D212"/>
      <c r="E212"/>
      <c r="F212"/>
      <c r="G212"/>
      <c r="H212"/>
      <c r="I212"/>
      <c r="J212"/>
      <c r="K21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s="1327" t="str">
        <f>IF(AND(AZ212&lt;&gt;"", LEN(TRIM(AZ212))&gt;0), MAX(AW20:AW211)+1, "")</f>
        <v/>
      </c>
      <c r="AX212" s="1327" t="str" cm="1">
        <f t="array" ref="AX212">IFERROR(INDEX(AZ21:AZ290, MATCH(ROW()-MIN(ROW(AZ21:AZ290))+1, AW21:AW290, 0)), "")</f>
        <v/>
      </c>
      <c r="AY212" s="1344" t="str">
        <f>IFERROR(SUBSTITUTE(SUBSTITUTE(SUBSTITUTE(AY211,"  "," "),"  "," "),"  "," "),AY211)</f>
        <v/>
      </c>
      <c r="AZ212" s="1339" t="str">
        <f>IF(LEN(AY212) &gt; LEN(AZ207) + LEN(AZ208) + LEN(AZ209)+ LEN(AZ210) + LEN(AZ211), RIGHT(AY212, LEN(AY212) - LEN(AZ207) - LEN(AZ208) - LEN(AZ209) - LEN(AZ210) - LEN(AZ211)), "")</f>
        <v/>
      </c>
      <c r="BA212" s="1279" t="s">
        <v>1</v>
      </c>
      <c r="BB212" s="1354"/>
      <c r="BC212"/>
      <c r="BD212" s="1" t="str">
        <f t="shared" si="50"/>
        <v/>
      </c>
      <c r="BE212" s="1332" t="str">
        <f>IF(LEN(SUBSTITUTE(AX212, BE17, "")) &lt; LEN(AX212), SUBSTITUTE(AX212, BE17, ""), AX212)</f>
        <v/>
      </c>
      <c r="BF212" s="1332" t="str">
        <f>IF(LEN(SUBSTITUTE(BE212, BF17, "")) &lt; LEN(BE212), SUBSTITUTE(BE212, BF17, ""), BE212)</f>
        <v/>
      </c>
      <c r="BG212" s="1332" t="str">
        <f>IF(LEN(SUBSTITUTE(BF212, BG17, "")) &lt; LEN(BF212), SUBSTITUTE(BF212, BG17, ""), BF212)</f>
        <v/>
      </c>
      <c r="BH212" s="1332" t="str">
        <f>IF(LEN(SUBSTITUTE(BG212, BH17, "")) &lt; LEN(BG212), SUBSTITUTE(BG212, BH17, ""), BG212)</f>
        <v/>
      </c>
      <c r="BI212" s="1332" t="s">
        <v>1</v>
      </c>
      <c r="BJ212" s="1333"/>
      <c r="BK212" s="1334"/>
      <c r="BL212" s="52"/>
      <c r="BM212" s="51"/>
      <c r="BN212" s="1335" t="str">
        <f t="shared" si="51"/>
        <v/>
      </c>
      <c r="BO212" s="50" t="str">
        <f t="shared" si="52"/>
        <v/>
      </c>
      <c r="BP212" s="49" t="str">
        <f t="shared" si="53"/>
        <v/>
      </c>
      <c r="BQ212" s="47">
        <f>IF(ISBLANK(#REF!),"",LEN(BD212)-LEN(SUBSTITUTE(BD212," ",""))+1)</f>
        <v>1</v>
      </c>
      <c r="BR212" s="48">
        <f t="shared" si="54"/>
        <v>0</v>
      </c>
      <c r="BS212" s="47">
        <f t="shared" si="55"/>
        <v>0</v>
      </c>
      <c r="BT212" s="47">
        <f t="shared" si="56"/>
        <v>0</v>
      </c>
      <c r="BU212" s="185"/>
      <c r="BV212" s="2"/>
      <c r="BW212" s="2"/>
      <c r="BX212" s="2"/>
      <c r="BY212" s="2"/>
      <c r="BZ212" s="2"/>
      <c r="CA212" s="2"/>
      <c r="CB212" s="244"/>
      <c r="CC212" s="45" t="s">
        <v>110</v>
      </c>
      <c r="CD212" s="45"/>
      <c r="CE212" s="45"/>
      <c r="CF212" s="20"/>
      <c r="CG212" s="91"/>
      <c r="CH212" s="93"/>
      <c r="CI212"/>
      <c r="CJ212" s="667"/>
      <c r="CK212" s="663"/>
      <c r="CL212" s="663"/>
      <c r="CM212" s="658"/>
      <c r="CN212" s="658"/>
      <c r="CO212" s="658"/>
      <c r="CP212" s="659"/>
      <c r="CQ212" s="2"/>
      <c r="CR212" s="6">
        <v>1</v>
      </c>
    </row>
    <row r="213" spans="1:96" s="1" customFormat="1" ht="16.5" customHeight="1">
      <c r="A213"/>
      <c r="B213"/>
      <c r="C213"/>
      <c r="D213"/>
      <c r="E213"/>
      <c r="F213"/>
      <c r="G213"/>
      <c r="H213"/>
      <c r="I213"/>
      <c r="J213"/>
      <c r="K213"/>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s="1327" t="str">
        <f>IF(AND(AZ213&lt;&gt;"", LEN(TRIM(AZ213))&gt;0), MAX(AW20:AW212)+1, "")</f>
        <v/>
      </c>
      <c r="AX213" s="1327" t="str" cm="1">
        <f t="array" ref="AX213">IFERROR(INDEX(AZ21:AZ290, MATCH(ROW()-MIN(ROW(AZ21:AZ290))+1, AW21:AW290, 0)), "")</f>
        <v/>
      </c>
      <c r="AY213" s="1328" t="str">
        <f>(SUBSTITUTE(SUBSTITUTE(BB53,CHAR(13)&amp;CHAR(10)," "),CHAR(10)," "))</f>
        <v/>
      </c>
      <c r="AZ213" s="1329" t="str">
        <f>IF(LEN(AY218)&lt;AZ19,AY213,LEFT(AY218,FIND("¤",SUBSTITUTE(LEFT(AY218,AZ19+1)," ","¤",LEN(LEFT(AY218,AZ19+1))-LEN(SUBSTITUTE(LEFT(AY218,AZ19+1)," ",""))))))</f>
        <v/>
      </c>
      <c r="BA213" s="1279" t="s">
        <v>1</v>
      </c>
      <c r="BB213" s="1354"/>
      <c r="BC213"/>
      <c r="BD213" s="1" t="str">
        <f t="shared" ref="BD213:BD276" si="58">BP213</f>
        <v/>
      </c>
      <c r="BE213" s="1332" t="str">
        <f>IF(LEN(SUBSTITUTE(AX213, BE17, "")) &lt; LEN(AX213), SUBSTITUTE(AX213, BE17, ""), AX213)</f>
        <v/>
      </c>
      <c r="BF213" s="1332" t="str">
        <f>IF(LEN(SUBSTITUTE(BE213, BF17, "")) &lt; LEN(BE213), SUBSTITUTE(BE213, BF17, ""), BE213)</f>
        <v/>
      </c>
      <c r="BG213" s="1332" t="str">
        <f>IF(LEN(SUBSTITUTE(BF213, BG17, "")) &lt; LEN(BF213), SUBSTITUTE(BF213, BG17, ""), BF213)</f>
        <v/>
      </c>
      <c r="BH213" s="1332" t="str">
        <f>IF(LEN(SUBSTITUTE(BG213, BH17, "")) &lt; LEN(BG213), SUBSTITUTE(BG213, BH17, ""), BG213)</f>
        <v/>
      </c>
      <c r="BI213" s="1332" t="s">
        <v>1</v>
      </c>
      <c r="BJ213" s="1333"/>
      <c r="BK213" s="1334"/>
      <c r="BL213" s="52"/>
      <c r="BM213" s="51"/>
      <c r="BN213" s="1335" t="str">
        <f t="shared" si="51"/>
        <v/>
      </c>
      <c r="BO213" s="50" t="str">
        <f t="shared" si="52"/>
        <v/>
      </c>
      <c r="BP213" s="49" t="str">
        <f t="shared" si="53"/>
        <v/>
      </c>
      <c r="BQ213" s="47">
        <f>IF(ISBLANK(#REF!),"",LEN(BD213)-LEN(SUBSTITUTE(BD213," ",""))+1)</f>
        <v>1</v>
      </c>
      <c r="BR213" s="48">
        <f t="shared" si="54"/>
        <v>0</v>
      </c>
      <c r="BS213" s="47">
        <f t="shared" si="55"/>
        <v>0</v>
      </c>
      <c r="BT213" s="47">
        <f t="shared" si="56"/>
        <v>0</v>
      </c>
      <c r="BU213" s="185"/>
      <c r="BV213" s="2"/>
      <c r="BW213" s="2"/>
      <c r="BX213" s="2"/>
      <c r="BY213" s="2"/>
      <c r="BZ213" s="2"/>
      <c r="CA213" s="2"/>
      <c r="CB213" s="244"/>
      <c r="CC213"/>
      <c r="CD213"/>
      <c r="CE213"/>
      <c r="CF213" s="20"/>
      <c r="CG213" s="91"/>
      <c r="CH213" s="93"/>
      <c r="CI213"/>
      <c r="CJ213" s="667"/>
      <c r="CK213" s="663"/>
      <c r="CL213" s="663"/>
      <c r="CM213" s="658"/>
      <c r="CN213" s="658"/>
      <c r="CO213" s="658"/>
      <c r="CP213" s="659"/>
      <c r="CQ213" s="2"/>
      <c r="CR213" s="6">
        <v>1</v>
      </c>
    </row>
    <row r="214" spans="1:96" s="1" customFormat="1" ht="16.5" customHeight="1">
      <c r="A214"/>
      <c r="B214"/>
      <c r="C214"/>
      <c r="D214"/>
      <c r="E214"/>
      <c r="F214"/>
      <c r="G214"/>
      <c r="H214"/>
      <c r="I214"/>
      <c r="J214"/>
      <c r="K214"/>
      <c r="L214"/>
      <c r="M214"/>
      <c r="N214"/>
      <c r="O214"/>
      <c r="P214"/>
      <c r="Q214"/>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s="1327" t="str">
        <f>IF(AND(AZ214&lt;&gt;"", LEN(TRIM(AZ214))&gt;0), MAX(AW20:AW213)+1, "")</f>
        <v/>
      </c>
      <c r="AX214" s="1327" t="str" cm="1">
        <f t="array" ref="AX214">IFERROR(INDEX(AZ21:AZ290, MATCH(ROW()-MIN(ROW(AZ21:AZ290))+1, AW21:AW290, 0)), "")</f>
        <v/>
      </c>
      <c r="AY214" s="1336" t="str">
        <f>IFERROR(TRIM(SUBSTITUTE(SUBSTITUTE(SUBSTITUTE(SUBSTITUTE(SUBSTITUTE(AY213," .",".")," ;",";")," :",":"),",",","),",","")),AY213)</f>
        <v/>
      </c>
      <c r="AZ214" s="1329" t="str">
        <f>IFERROR(IF(LEN(AY218) &gt; LEN(AZ213), LEFT(RIGHT(AY218, LEN(AY218) - LEN(AZ213)), FIND("¤", SUBSTITUTE(LEFT(RIGHT(AY218, LEN(AY218) - LEN(AZ213)), AZ19+1), " ", "¤", LEN(LEFT(RIGHT(AY218, LEN(AY218) - LEN(AZ213)), AZ19+1)) - LEN(SUBSTITUTE(LEFT(RIGHT(AY218, LEN(AY218) - LEN(AZ213)), AZ19+1), " ", ""))))), ""), "")</f>
        <v/>
      </c>
      <c r="BA214" s="1279" t="s">
        <v>1</v>
      </c>
      <c r="BB214" s="1354"/>
      <c r="BC214"/>
      <c r="BD214" s="1" t="str">
        <f t="shared" si="58"/>
        <v/>
      </c>
      <c r="BE214" s="1332" t="str">
        <f>IF(LEN(SUBSTITUTE(AX214, BE17, "")) &lt; LEN(AX214), SUBSTITUTE(AX214, BE17, ""), AX214)</f>
        <v/>
      </c>
      <c r="BF214" s="1332" t="str">
        <f>IF(LEN(SUBSTITUTE(BE214, BF17, "")) &lt; LEN(BE214), SUBSTITUTE(BE214, BF17, ""), BE214)</f>
        <v/>
      </c>
      <c r="BG214" s="1332" t="str">
        <f>IF(LEN(SUBSTITUTE(BF214, BG17, "")) &lt; LEN(BF214), SUBSTITUTE(BF214, BG17, ""), BF214)</f>
        <v/>
      </c>
      <c r="BH214" s="1332" t="str">
        <f>IF(LEN(SUBSTITUTE(BG214, BH17, "")) &lt; LEN(BG214), SUBSTITUTE(BG214, BH17, ""), BG214)</f>
        <v/>
      </c>
      <c r="BI214" s="1332" t="s">
        <v>1</v>
      </c>
      <c r="BJ214" s="1333"/>
      <c r="BK214" s="1334"/>
      <c r="BL214" s="52"/>
      <c r="BM214" s="51"/>
      <c r="BN214" s="1335" t="str">
        <f t="shared" si="51"/>
        <v/>
      </c>
      <c r="BO214" s="50" t="str">
        <f t="shared" si="52"/>
        <v/>
      </c>
      <c r="BP214" s="49" t="str">
        <f t="shared" si="53"/>
        <v/>
      </c>
      <c r="BQ214" s="47">
        <f>IF(ISBLANK(#REF!),"",LEN(BD214)-LEN(SUBSTITUTE(BD214," ",""))+1)</f>
        <v>1</v>
      </c>
      <c r="BR214" s="48">
        <f t="shared" si="54"/>
        <v>0</v>
      </c>
      <c r="BS214" s="47">
        <f t="shared" si="55"/>
        <v>0</v>
      </c>
      <c r="BT214" s="47">
        <f t="shared" si="56"/>
        <v>0</v>
      </c>
      <c r="BU214" s="185"/>
      <c r="BV214" s="2"/>
      <c r="BW214" s="2"/>
      <c r="BX214" s="2"/>
      <c r="BY214" s="2"/>
      <c r="BZ214" s="2"/>
      <c r="CA214" s="2"/>
      <c r="CB214" s="110"/>
      <c r="CC214" s="59"/>
      <c r="CD214" s="59"/>
      <c r="CE214" s="59"/>
      <c r="CF214" s="59"/>
      <c r="CG214" s="59"/>
      <c r="CH214" s="93"/>
      <c r="CI214"/>
      <c r="CJ214" s="1842" t="s">
        <v>613</v>
      </c>
      <c r="CK214" s="1843"/>
      <c r="CL214" s="1843"/>
      <c r="CM214" s="1843" t="s">
        <v>614</v>
      </c>
      <c r="CN214" s="1843"/>
      <c r="CO214" s="1843"/>
      <c r="CP214" s="1845"/>
      <c r="CQ214" s="2"/>
      <c r="CR214" s="6">
        <v>1</v>
      </c>
    </row>
    <row r="215" spans="1:96" s="1" customFormat="1">
      <c r="A215"/>
      <c r="B215"/>
      <c r="C215"/>
      <c r="D215"/>
      <c r="E215"/>
      <c r="F215"/>
      <c r="G215"/>
      <c r="H215"/>
      <c r="I215"/>
      <c r="J215"/>
      <c r="K215"/>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s="1327" t="str">
        <f>IF(AND(AZ215&lt;&gt;"", LEN(TRIM(AZ215))&gt;0), MAX(AW20:AW214)+1, "")</f>
        <v/>
      </c>
      <c r="AX215" s="1327" t="str" cm="1">
        <f t="array" ref="AX215">IFERROR(INDEX(AZ21:AZ290, MATCH(ROW()-MIN(ROW(AZ21:AZ290))+1, AW21:AW290, 0)), "")</f>
        <v/>
      </c>
      <c r="AY215" s="1336" t="str">
        <f>IFERROR(SUBSTITUTE(SUBSTITUTE(SUBSTITUTE(SUBSTITUTE(SUBSTITUTE(SUBSTITUTE(AY214,",",";"),".",";"),";",";"),"-",";"),":",";"),"?",";"),AY214)</f>
        <v/>
      </c>
      <c r="AZ215" s="1329" t="str">
        <f>IFERROR(IF(LEN(AY218)&gt;LEN(AZ213)+LEN(AZ214),LEFT(RIGHT(AY218,LEN(AY218)-LEN(AZ213)-LEN(AZ214)),FIND("¤",SUBSTITUTE(LEFT(RIGHT(AY218,LEN(AY218)-LEN(AZ213)-LEN(AZ214)),AZ19+1)," ","¤",LEN(LEFT(RIGHT(AY218,LEN(AY218)-LEN(AZ213)-LEN(AZ214)),AZ19+1))-LEN(SUBSTITUTE(LEFT(RIGHT(AY218,LEN(AY218)-LEN(AZ213)-LEN(AZ214)),AZ19+1)," ",""))))),""),"")</f>
        <v/>
      </c>
      <c r="BA215" s="1279" t="s">
        <v>1</v>
      </c>
      <c r="BB215" s="1354"/>
      <c r="BC215"/>
      <c r="BD215" s="1" t="str">
        <f t="shared" si="58"/>
        <v/>
      </c>
      <c r="BE215" s="1332" t="str">
        <f>IF(LEN(SUBSTITUTE(AX215, BE17, "")) &lt; LEN(AX215), SUBSTITUTE(AX215, BE17, ""), AX215)</f>
        <v/>
      </c>
      <c r="BF215" s="1332" t="str">
        <f>IF(LEN(SUBSTITUTE(BE215, BF17, "")) &lt; LEN(BE215), SUBSTITUTE(BE215, BF17, ""), BE215)</f>
        <v/>
      </c>
      <c r="BG215" s="1332" t="str">
        <f>IF(LEN(SUBSTITUTE(BF215, BG17, "")) &lt; LEN(BF215), SUBSTITUTE(BF215, BG17, ""), BF215)</f>
        <v/>
      </c>
      <c r="BH215" s="1332" t="str">
        <f>IF(LEN(SUBSTITUTE(BG215, BH17, "")) &lt; LEN(BG215), SUBSTITUTE(BG215, BH17, ""), BG215)</f>
        <v/>
      </c>
      <c r="BI215" s="1332" t="s">
        <v>1</v>
      </c>
      <c r="BJ215" s="1333"/>
      <c r="BK215" s="1334"/>
      <c r="BL215" s="52"/>
      <c r="BM215" s="51"/>
      <c r="BN215" s="1335" t="str">
        <f t="shared" si="51"/>
        <v/>
      </c>
      <c r="BO215" s="50" t="str">
        <f t="shared" si="52"/>
        <v/>
      </c>
      <c r="BP215" s="49" t="str">
        <f t="shared" si="53"/>
        <v/>
      </c>
      <c r="BQ215" s="47">
        <f>IF(ISBLANK(#REF!),"",LEN(BD215)-LEN(SUBSTITUTE(BD215," ",""))+1)</f>
        <v>1</v>
      </c>
      <c r="BR215" s="48">
        <f t="shared" si="54"/>
        <v>0</v>
      </c>
      <c r="BS215" s="47">
        <f t="shared" si="55"/>
        <v>0</v>
      </c>
      <c r="BT215" s="47">
        <f t="shared" si="56"/>
        <v>0</v>
      </c>
      <c r="BU215" s="185"/>
      <c r="BV215" s="2"/>
      <c r="BW215" s="2"/>
      <c r="BX215" s="2"/>
      <c r="BY215" s="2"/>
      <c r="BZ215" s="2"/>
      <c r="CA215" s="2"/>
      <c r="CB215" s="697">
        <v>19</v>
      </c>
      <c r="CC215" s="698">
        <v>18</v>
      </c>
      <c r="CD215" s="698">
        <v>25</v>
      </c>
      <c r="CE215" s="698">
        <v>16</v>
      </c>
      <c r="CF215" s="698">
        <v>6</v>
      </c>
      <c r="CG215" s="698">
        <v>11</v>
      </c>
      <c r="CH215" s="699">
        <v>11</v>
      </c>
      <c r="CI215"/>
      <c r="CJ215" s="1842"/>
      <c r="CK215" s="1843"/>
      <c r="CL215" s="1843"/>
      <c r="CM215" s="1843"/>
      <c r="CN215" s="1843"/>
      <c r="CO215" s="1843"/>
      <c r="CP215" s="1845"/>
      <c r="CQ215" s="2"/>
      <c r="CR215" s="6">
        <v>1</v>
      </c>
    </row>
    <row r="216" spans="1:96" s="1" customFormat="1" ht="15.75" thickBot="1">
      <c r="A216"/>
      <c r="B216"/>
      <c r="C216"/>
      <c r="D216"/>
      <c r="E216"/>
      <c r="F216"/>
      <c r="G216"/>
      <c r="H216"/>
      <c r="I216"/>
      <c r="J216"/>
      <c r="K216"/>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s="1327" t="str">
        <f>IF(AND(AZ216&lt;&gt;"", LEN(TRIM(AZ216))&gt;0), MAX(AW20:AW215)+1, "")</f>
        <v/>
      </c>
      <c r="AX216" s="1327" t="str" cm="1">
        <f t="array" ref="AX216">IFERROR(INDEX(AZ21:AZ290, MATCH(ROW()-MIN(ROW(AZ21:AZ290))+1, AW21:AW290, 0)), "")</f>
        <v/>
      </c>
      <c r="AY216" s="1336" t="str">
        <f>IFERROR(SUBSTITUTE(AY215,"."," "),AY215)</f>
        <v/>
      </c>
      <c r="AZ216" s="1329" t="str">
        <f>IFERROR(LEFT(RIGHT(AY218,LEN(AY218)-LEN(AZ213)-LEN(AZ214)-LEN(AZ215)),FIND("¤",SUBSTITUTE(LEFT(RIGHT(AY218,LEN(AY218)-LEN(AZ213)-LEN(AZ214)-LEN(AZ215)),AZ19+1)," ","¤",LEN(LEFT(RIGHT(AY218,LEN(AY218)-LEN(AZ213)-LEN(AZ214)-LEN(AZ215)),AZ19+1))-LEN(SUBSTITUTE(LEFT(RIGHT(AY218,LEN(AY218)-LEN(AZ213)-LEN(AZ214)-LEN(AZ215)),AZ19+1)," ",""))))),"")</f>
        <v/>
      </c>
      <c r="BA216" s="1279" t="s">
        <v>1</v>
      </c>
      <c r="BB216" s="1354"/>
      <c r="BC216"/>
      <c r="BD216" s="1" t="str">
        <f t="shared" si="58"/>
        <v/>
      </c>
      <c r="BE216" s="1332" t="str">
        <f>IF(LEN(SUBSTITUTE(AX216, BE17, "")) &lt; LEN(AX216), SUBSTITUTE(AX216, BE17, ""), AX216)</f>
        <v/>
      </c>
      <c r="BF216" s="1332" t="str">
        <f>IF(LEN(SUBSTITUTE(BE216, BF17, "")) &lt; LEN(BE216), SUBSTITUTE(BE216, BF17, ""), BE216)</f>
        <v/>
      </c>
      <c r="BG216" s="1332" t="str">
        <f>IF(LEN(SUBSTITUTE(BF216, BG17, "")) &lt; LEN(BF216), SUBSTITUTE(BF216, BG17, ""), BF216)</f>
        <v/>
      </c>
      <c r="BH216" s="1332" t="str">
        <f>IF(LEN(SUBSTITUTE(BG216, BH17, "")) &lt; LEN(BG216), SUBSTITUTE(BG216, BH17, ""), BG216)</f>
        <v/>
      </c>
      <c r="BI216" s="1332" t="s">
        <v>1</v>
      </c>
      <c r="BJ216" s="1333"/>
      <c r="BK216" s="1334"/>
      <c r="BL216" s="52"/>
      <c r="BM216" s="51"/>
      <c r="BN216" s="1335" t="str">
        <f t="shared" si="51"/>
        <v/>
      </c>
      <c r="BO216" s="50" t="str">
        <f t="shared" si="52"/>
        <v/>
      </c>
      <c r="BP216" s="49" t="str">
        <f t="shared" si="53"/>
        <v/>
      </c>
      <c r="BQ216" s="47">
        <f>IF(ISBLANK(#REF!),"",LEN(BD216)-LEN(SUBSTITUTE(BD216," ",""))+1)</f>
        <v>1</v>
      </c>
      <c r="BR216" s="48">
        <f t="shared" si="54"/>
        <v>0</v>
      </c>
      <c r="BS216" s="47">
        <f t="shared" si="55"/>
        <v>0</v>
      </c>
      <c r="BT216" s="47">
        <f t="shared" si="56"/>
        <v>0</v>
      </c>
      <c r="BU216" s="185"/>
      <c r="BV216" s="2"/>
      <c r="BW216" s="2"/>
      <c r="BX216" s="2"/>
      <c r="BY216" s="2"/>
      <c r="BZ216" s="2"/>
      <c r="CA216" s="2"/>
      <c r="CB216" s="700">
        <f t="shared" ref="CB216:CH216" ca="1" si="59">CELL("largeur",CB216)</f>
        <v>19</v>
      </c>
      <c r="CC216" s="30">
        <f t="shared" ca="1" si="59"/>
        <v>18</v>
      </c>
      <c r="CD216" s="30">
        <f t="shared" ca="1" si="59"/>
        <v>25</v>
      </c>
      <c r="CE216" s="30">
        <f t="shared" ca="1" si="59"/>
        <v>16</v>
      </c>
      <c r="CF216" s="30">
        <f t="shared" ca="1" si="59"/>
        <v>16</v>
      </c>
      <c r="CG216" s="30">
        <f t="shared" ca="1" si="59"/>
        <v>11</v>
      </c>
      <c r="CH216" s="29">
        <f t="shared" ca="1" si="59"/>
        <v>11</v>
      </c>
      <c r="CI216"/>
      <c r="CJ216" s="1842"/>
      <c r="CK216" s="1843"/>
      <c r="CL216" s="1843"/>
      <c r="CM216" s="1843"/>
      <c r="CN216" s="1843"/>
      <c r="CO216" s="1843"/>
      <c r="CP216" s="1845"/>
      <c r="CQ216" s="2"/>
      <c r="CR216" s="6">
        <v>1</v>
      </c>
    </row>
    <row r="217" spans="1:96" s="1" customFormat="1">
      <c r="A217"/>
      <c r="B217"/>
      <c r="C217"/>
      <c r="D217"/>
      <c r="E217"/>
      <c r="F217"/>
      <c r="G217"/>
      <c r="H217"/>
      <c r="I217"/>
      <c r="J217"/>
      <c r="K217"/>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s="1327" t="str">
        <f>IF(AND(AZ217&lt;&gt;"", LEN(TRIM(AZ217))&gt;0), MAX(AW20:AW216)+1, "")</f>
        <v/>
      </c>
      <c r="AX217" s="1327" t="str" cm="1">
        <f t="array" ref="AX217">IFERROR(INDEX(AZ21:AZ290, MATCH(ROW()-MIN(ROW(AZ21:AZ290))+1, AW21:AW290, 0)), "")</f>
        <v/>
      </c>
      <c r="AY217" s="1337" t="str">
        <f>SUBSTITUTE(SUBSTITUTE(AY216,";"," "),","," ")</f>
        <v/>
      </c>
      <c r="AZ217" s="1329" t="str">
        <f>IFERROR(LEFT(RIGHT(AY218,LEN(AY218)-LEN(AZ213)-LEN(AZ214)-LEN(AZ215)-LEN(AZ216)),FIND("¤",SUBSTITUTE(LEFT(RIGHT(AY218,LEN(AY218)-LEN(AZ213)-LEN(AZ214)-LEN(AZ215)-LEN(AZ216)),AZ19+1)," ","¤",LEN(LEFT(RIGHT(AY218,LEN(AY218)-LEN(AZ213)-LEN(AZ214)-LEN(AZ215)-LEN(AZ216)),AZ19+1))-LEN(SUBSTITUTE(LEFT(RIGHT(AY218,LEN(AY218)-LEN(AZ213)-LEN(AZ214)-LEN(AZ215)-LEN(AZ216)),AZ19+1)," ",""))))),"")</f>
        <v/>
      </c>
      <c r="BA217" s="1279" t="s">
        <v>1</v>
      </c>
      <c r="BB217" s="1354"/>
      <c r="BC217"/>
      <c r="BD217" s="1" t="str">
        <f t="shared" si="58"/>
        <v/>
      </c>
      <c r="BE217" s="1332" t="str">
        <f>IF(LEN(SUBSTITUTE(AX217, BE17, "")) &lt; LEN(AX217), SUBSTITUTE(AX217, BE17, ""), AX217)</f>
        <v/>
      </c>
      <c r="BF217" s="1332" t="str">
        <f>IF(LEN(SUBSTITUTE(BE217, BF17, "")) &lt; LEN(BE217), SUBSTITUTE(BE217, BF17, ""), BE217)</f>
        <v/>
      </c>
      <c r="BG217" s="1332" t="str">
        <f>IF(LEN(SUBSTITUTE(BF217, BG17, "")) &lt; LEN(BF217), SUBSTITUTE(BF217, BG17, ""), BF217)</f>
        <v/>
      </c>
      <c r="BH217" s="1332" t="str">
        <f>IF(LEN(SUBSTITUTE(BG217, BH17, "")) &lt; LEN(BG217), SUBSTITUTE(BG217, BH17, ""), BG217)</f>
        <v/>
      </c>
      <c r="BI217" s="1332" t="s">
        <v>1</v>
      </c>
      <c r="BJ217" s="1333"/>
      <c r="BK217" s="1334"/>
      <c r="BL217" s="52"/>
      <c r="BM217" s="51"/>
      <c r="BN217" s="1335" t="str">
        <f t="shared" si="51"/>
        <v/>
      </c>
      <c r="BO217" s="50" t="str">
        <f t="shared" si="52"/>
        <v/>
      </c>
      <c r="BP217" s="49" t="str">
        <f t="shared" si="53"/>
        <v/>
      </c>
      <c r="BQ217" s="47">
        <f>IF(ISBLANK(#REF!),"",LEN(BD217)-LEN(SUBSTITUTE(BD217," ",""))+1)</f>
        <v>1</v>
      </c>
      <c r="BR217" s="48">
        <f t="shared" si="54"/>
        <v>0</v>
      </c>
      <c r="BS217" s="47">
        <f t="shared" si="55"/>
        <v>0</v>
      </c>
      <c r="BT217" s="47">
        <f t="shared" si="56"/>
        <v>0</v>
      </c>
      <c r="BU217" s="185"/>
      <c r="BV217" s="2"/>
      <c r="BW217"/>
      <c r="BX217"/>
      <c r="BY217"/>
      <c r="BZ217"/>
      <c r="CA217" s="2"/>
      <c r="CB217"/>
      <c r="CC217"/>
      <c r="CD217"/>
      <c r="CE217"/>
      <c r="CF217"/>
      <c r="CG217"/>
      <c r="CH217"/>
      <c r="CI217"/>
      <c r="CJ217" s="667"/>
      <c r="CK217" s="663"/>
      <c r="CL217" s="663"/>
      <c r="CM217" s="1843"/>
      <c r="CN217" s="1843"/>
      <c r="CO217" s="1843"/>
      <c r="CP217" s="1845"/>
      <c r="CQ217" s="2"/>
      <c r="CR217" s="6">
        <v>1</v>
      </c>
    </row>
    <row r="218" spans="1:96" s="1" customFormat="1">
      <c r="A218"/>
      <c r="B218"/>
      <c r="C218"/>
      <c r="D218"/>
      <c r="E218"/>
      <c r="F218"/>
      <c r="G218"/>
      <c r="H218"/>
      <c r="I218"/>
      <c r="J218"/>
      <c r="K218"/>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s="1327" t="str">
        <f>IF(AND(AZ218&lt;&gt;"", LEN(TRIM(AZ218))&gt;0), MAX(AW20:AW217)+1, "")</f>
        <v/>
      </c>
      <c r="AX218" s="1327" t="str" cm="1">
        <f t="array" ref="AX218">IFERROR(INDEX(AZ21:AZ290, MATCH(ROW()-MIN(ROW(AZ21:AZ290))+1, AW21:AW290, 0)), "")</f>
        <v/>
      </c>
      <c r="AY218" s="1338" t="str">
        <f>IFERROR(SUBSTITUTE(SUBSTITUTE(SUBSTITUTE(AY217,"  "," "),"  "," "),"  "," "),AY217)</f>
        <v/>
      </c>
      <c r="AZ218" s="1329" t="str">
        <f>IF(LEN(AY218) &gt; LEN(AZ213) + LEN(AZ214) + LEN(AZ215)+ LEN(AZ216) + LEN(AZ217), RIGHT(AY218, LEN(AY218) - LEN(AZ213) - LEN(AZ214) - LEN(AZ215) - LEN(AZ216) - LEN(AZ217)), "")</f>
        <v/>
      </c>
      <c r="BA218" s="1279" t="s">
        <v>1</v>
      </c>
      <c r="BB218" s="1354"/>
      <c r="BC218"/>
      <c r="BD218" s="1" t="str">
        <f t="shared" si="58"/>
        <v/>
      </c>
      <c r="BE218" s="1332" t="str">
        <f>IF(LEN(SUBSTITUTE(AX218, BE17, "")) &lt; LEN(AX218), SUBSTITUTE(AX218, BE17, ""), AX218)</f>
        <v/>
      </c>
      <c r="BF218" s="1332" t="str">
        <f>IF(LEN(SUBSTITUTE(BE218, BF17, "")) &lt; LEN(BE218), SUBSTITUTE(BE218, BF17, ""), BE218)</f>
        <v/>
      </c>
      <c r="BG218" s="1332" t="str">
        <f>IF(LEN(SUBSTITUTE(BF218, BG17, "")) &lt; LEN(BF218), SUBSTITUTE(BF218, BG17, ""), BF218)</f>
        <v/>
      </c>
      <c r="BH218" s="1332" t="str">
        <f>IF(LEN(SUBSTITUTE(BG218, BH17, "")) &lt; LEN(BG218), SUBSTITUTE(BG218, BH17, ""), BG218)</f>
        <v/>
      </c>
      <c r="BI218" s="1332" t="s">
        <v>1</v>
      </c>
      <c r="BJ218" s="1333"/>
      <c r="BK218" s="1334"/>
      <c r="BL218" s="52"/>
      <c r="BM218" s="51"/>
      <c r="BN218" s="1335" t="str">
        <f t="shared" si="51"/>
        <v/>
      </c>
      <c r="BO218" s="50" t="str">
        <f t="shared" si="52"/>
        <v/>
      </c>
      <c r="BP218" s="49" t="str">
        <f t="shared" si="53"/>
        <v/>
      </c>
      <c r="BQ218" s="47">
        <f>IF(ISBLANK(#REF!),"",LEN(BD218)-LEN(SUBSTITUTE(BD218," ",""))+1)</f>
        <v>1</v>
      </c>
      <c r="BR218" s="48">
        <f t="shared" si="54"/>
        <v>0</v>
      </c>
      <c r="BS218" s="47">
        <f t="shared" si="55"/>
        <v>0</v>
      </c>
      <c r="BT218" s="47">
        <f t="shared" si="56"/>
        <v>0</v>
      </c>
      <c r="BU218" s="185"/>
      <c r="BV218" s="2"/>
      <c r="BW218"/>
      <c r="BX218"/>
      <c r="BY218"/>
      <c r="BZ218"/>
      <c r="CA218" s="2"/>
      <c r="CB218"/>
      <c r="CC218"/>
      <c r="CD218"/>
      <c r="CE218"/>
      <c r="CF218"/>
      <c r="CG218"/>
      <c r="CH218"/>
      <c r="CI218"/>
      <c r="CJ218" s="1850" t="s">
        <v>615</v>
      </c>
      <c r="CK218" s="1851"/>
      <c r="CL218" s="1851"/>
      <c r="CM218" s="658"/>
      <c r="CN218" s="658"/>
      <c r="CO218" s="658"/>
      <c r="CP218" s="659"/>
      <c r="CQ218" s="2"/>
      <c r="CR218" s="6">
        <v>1</v>
      </c>
    </row>
    <row r="219" spans="1:96" s="1" customFormat="1">
      <c r="A219"/>
      <c r="B219"/>
      <c r="C219"/>
      <c r="D219"/>
      <c r="E219"/>
      <c r="F219"/>
      <c r="G219"/>
      <c r="H219"/>
      <c r="I219"/>
      <c r="J219"/>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s="1327" t="str">
        <f>IF(AND(AZ219&lt;&gt;"", LEN(TRIM(AZ219))&gt;0), MAX(AW20:AW218)+1, "")</f>
        <v/>
      </c>
      <c r="AX219" s="1327" t="str" cm="1">
        <f t="array" ref="AX219">IFERROR(INDEX(AZ21:AZ290, MATCH(ROW()-MIN(ROW(AZ21:AZ290))+1, AW21:AW290, 0)), "")</f>
        <v/>
      </c>
      <c r="AY219" s="1328" t="str">
        <f>(SUBSTITUTE(SUBSTITUTE(BB54,CHAR(13)&amp;CHAR(10)," "),CHAR(10)," "))</f>
        <v/>
      </c>
      <c r="AZ219" s="1339" t="str">
        <f>IF(LEN(AY224)&lt;AZ19,AY219,LEFT(AY224,FIND("¤",SUBSTITUTE(LEFT(AY224,AZ19+1)," ","¤",LEN(LEFT(AY224,AZ19+1))-LEN(SUBSTITUTE(LEFT(AY224,AZ19+1)," ",""))))))</f>
        <v/>
      </c>
      <c r="BA219" s="1279" t="s">
        <v>1</v>
      </c>
      <c r="BB219" s="1354"/>
      <c r="BC219"/>
      <c r="BD219" s="1" t="str">
        <f t="shared" si="58"/>
        <v/>
      </c>
      <c r="BE219" s="1332" t="str">
        <f>IF(LEN(SUBSTITUTE(AX219, BE17, "")) &lt; LEN(AX219), SUBSTITUTE(AX219, BE17, ""), AX219)</f>
        <v/>
      </c>
      <c r="BF219" s="1332" t="str">
        <f>IF(LEN(SUBSTITUTE(BE219, BF17, "")) &lt; LEN(BE219), SUBSTITUTE(BE219, BF17, ""), BE219)</f>
        <v/>
      </c>
      <c r="BG219" s="1332" t="str">
        <f>IF(LEN(SUBSTITUTE(BF219, BG17, "")) &lt; LEN(BF219), SUBSTITUTE(BF219, BG17, ""), BF219)</f>
        <v/>
      </c>
      <c r="BH219" s="1332" t="str">
        <f>IF(LEN(SUBSTITUTE(BG219, BH17, "")) &lt; LEN(BG219), SUBSTITUTE(BG219, BH17, ""), BG219)</f>
        <v/>
      </c>
      <c r="BI219" s="1332" t="s">
        <v>1</v>
      </c>
      <c r="BJ219" s="1333"/>
      <c r="BK219" s="1334"/>
      <c r="BL219" s="52"/>
      <c r="BM219" s="51"/>
      <c r="BN219" s="1335" t="str">
        <f t="shared" si="51"/>
        <v/>
      </c>
      <c r="BO219" s="50" t="str">
        <f t="shared" si="52"/>
        <v/>
      </c>
      <c r="BP219" s="49" t="str">
        <f t="shared" si="53"/>
        <v/>
      </c>
      <c r="BQ219" s="47">
        <f>IF(ISBLANK(#REF!),"",LEN(BD219)-LEN(SUBSTITUTE(BD219," ",""))+1)</f>
        <v>1</v>
      </c>
      <c r="BR219" s="48">
        <f t="shared" si="54"/>
        <v>0</v>
      </c>
      <c r="BS219" s="47">
        <f t="shared" si="55"/>
        <v>0</v>
      </c>
      <c r="BT219" s="47">
        <f t="shared" si="56"/>
        <v>0</v>
      </c>
      <c r="BU219" s="185"/>
      <c r="BV219" s="2"/>
      <c r="BW219"/>
      <c r="BX219"/>
      <c r="BY219"/>
      <c r="BZ219"/>
      <c r="CA219" s="2"/>
      <c r="CB219"/>
      <c r="CC219"/>
      <c r="CD219"/>
      <c r="CE219"/>
      <c r="CF219"/>
      <c r="CG219"/>
      <c r="CH219"/>
      <c r="CI219"/>
      <c r="CJ219" s="1850"/>
      <c r="CK219" s="1851"/>
      <c r="CL219" s="1851"/>
      <c r="CM219" s="658"/>
      <c r="CN219" s="658"/>
      <c r="CO219" s="658"/>
      <c r="CP219" s="659"/>
      <c r="CQ219" s="2"/>
      <c r="CR219" s="6">
        <v>1</v>
      </c>
    </row>
    <row r="220" spans="1:96" s="1" customFormat="1" ht="15" customHeigh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s="1327" t="str">
        <f>IF(AND(AZ220&lt;&gt;"", LEN(TRIM(AZ220))&gt;0), MAX(AW20:AW219)+1, "")</f>
        <v/>
      </c>
      <c r="AX220" s="1327" t="str" cm="1">
        <f t="array" ref="AX220">IFERROR(INDEX(AZ21:AZ290, MATCH(ROW()-MIN(ROW(AZ21:AZ290))+1, AW21:AW290, 0)), "")</f>
        <v/>
      </c>
      <c r="AY220" s="1340" t="str">
        <f>IFERROR(TRIM(SUBSTITUTE(SUBSTITUTE(SUBSTITUTE(SUBSTITUTE(SUBSTITUTE(AY219," .",".")," ;",";")," :",":"),",",","),",","")),AY219)</f>
        <v/>
      </c>
      <c r="AZ220" s="1339" t="str">
        <f>IFERROR(IF(LEN(AY224) &gt; LEN(AZ219), LEFT(RIGHT(AY224, LEN(AY224) - LEN(AZ219)), FIND("¤", SUBSTITUTE(LEFT(RIGHT(AY224, LEN(AY224) - LEN(AZ219)), AZ19+1), " ", "¤", LEN(LEFT(RIGHT(AY224, LEN(AY224) - LEN(AZ219)), AZ19+1)) - LEN(SUBSTITUTE(LEFT(RIGHT(AY224, LEN(AY224) - LEN(AZ219)), AZ19+1), " ", ""))))), ""), "")</f>
        <v/>
      </c>
      <c r="BA220" s="1279" t="s">
        <v>1</v>
      </c>
      <c r="BB220" s="1354"/>
      <c r="BC220"/>
      <c r="BD220" s="1" t="str">
        <f t="shared" si="58"/>
        <v/>
      </c>
      <c r="BE220" s="1332" t="str">
        <f>IF(LEN(SUBSTITUTE(AX220, BE17, "")) &lt; LEN(AX220), SUBSTITUTE(AX220, BE17, ""), AX220)</f>
        <v/>
      </c>
      <c r="BF220" s="1332" t="str">
        <f>IF(LEN(SUBSTITUTE(BE220, BF17, "")) &lt; LEN(BE220), SUBSTITUTE(BE220, BF17, ""), BE220)</f>
        <v/>
      </c>
      <c r="BG220" s="1332" t="str">
        <f>IF(LEN(SUBSTITUTE(BF220, BG17, "")) &lt; LEN(BF220), SUBSTITUTE(BF220, BG17, ""), BF220)</f>
        <v/>
      </c>
      <c r="BH220" s="1332" t="str">
        <f>IF(LEN(SUBSTITUTE(BG220, BH17, "")) &lt; LEN(BG220), SUBSTITUTE(BG220, BH17, ""), BG220)</f>
        <v/>
      </c>
      <c r="BI220" s="1332" t="s">
        <v>1</v>
      </c>
      <c r="BJ220" s="1333"/>
      <c r="BK220" s="1334"/>
      <c r="BL220" s="52"/>
      <c r="BM220" s="51"/>
      <c r="BN220" s="1335" t="str">
        <f t="shared" si="51"/>
        <v/>
      </c>
      <c r="BO220" s="50" t="str">
        <f t="shared" si="52"/>
        <v/>
      </c>
      <c r="BP220" s="49" t="str">
        <f t="shared" si="53"/>
        <v/>
      </c>
      <c r="BQ220" s="47">
        <f>IF(ISBLANK(#REF!),"",LEN(BD220)-LEN(SUBSTITUTE(BD220," ",""))+1)</f>
        <v>1</v>
      </c>
      <c r="BR220" s="48">
        <f t="shared" si="54"/>
        <v>0</v>
      </c>
      <c r="BS220" s="47">
        <f t="shared" si="55"/>
        <v>0</v>
      </c>
      <c r="BT220" s="47">
        <f t="shared" si="56"/>
        <v>0</v>
      </c>
      <c r="BU220" s="185"/>
      <c r="BV220" s="2"/>
      <c r="BW220"/>
      <c r="BX220"/>
      <c r="BY220"/>
      <c r="BZ220"/>
      <c r="CA220" s="2"/>
      <c r="CB220"/>
      <c r="CC220"/>
      <c r="CD220"/>
      <c r="CE220"/>
      <c r="CF220"/>
      <c r="CG220"/>
      <c r="CH220"/>
      <c r="CI220"/>
      <c r="CJ220" s="1850"/>
      <c r="CK220" s="1851"/>
      <c r="CL220" s="1851"/>
      <c r="CM220" s="658"/>
      <c r="CN220" s="658"/>
      <c r="CO220" s="658"/>
      <c r="CP220" s="659"/>
      <c r="CQ220" s="2"/>
      <c r="CR220" s="6">
        <v>1</v>
      </c>
    </row>
    <row r="221" spans="1:96" s="1" customFormat="1" ht="15" customHeight="1">
      <c r="A221"/>
      <c r="B221"/>
      <c r="C221"/>
      <c r="D221"/>
      <c r="E221"/>
      <c r="F221"/>
      <c r="G221"/>
      <c r="H221"/>
      <c r="I221"/>
      <c r="J221"/>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s="1327" t="str">
        <f>IF(AND(AZ221&lt;&gt;"", LEN(TRIM(AZ221))&gt;0), MAX(AW20:AW220)+1, "")</f>
        <v/>
      </c>
      <c r="AX221" s="1327" t="str" cm="1">
        <f t="array" ref="AX221">IFERROR(INDEX(AZ21:AZ290, MATCH(ROW()-MIN(ROW(AZ21:AZ290))+1, AW21:AW290, 0)), "")</f>
        <v/>
      </c>
      <c r="AY221" s="1340" t="str">
        <f>IFERROR(SUBSTITUTE(SUBSTITUTE(SUBSTITUTE(SUBSTITUTE(SUBSTITUTE(SUBSTITUTE(AY220,",",";"),".",";"),";",";"),"-",";"),":",";"),"?",";"),AY220)</f>
        <v/>
      </c>
      <c r="AZ221" s="1339" t="str">
        <f>IFERROR(IF(LEN(AY224)&gt;LEN(AZ219)+LEN(AZ220),LEFT(RIGHT(AY224,LEN(AY224)-LEN(AZ219)-LEN(AZ220)),FIND("¤",SUBSTITUTE(LEFT(RIGHT(AY224,LEN(AY224)-LEN(AZ219)-LEN(AZ220)),AZ19+1)," ","¤",LEN(LEFT(RIGHT(AY224,LEN(AY224)-LEN(AZ219)-LEN(AZ220)),AZ19+1))-LEN(SUBSTITUTE(LEFT(RIGHT(AY224,LEN(AY224)-LEN(AZ219)-LEN(AZ220)),AZ19+1)," ",""))))),""),"")</f>
        <v/>
      </c>
      <c r="BA221" s="1279" t="s">
        <v>1</v>
      </c>
      <c r="BB221" s="1354"/>
      <c r="BC221"/>
      <c r="BD221" s="1" t="str">
        <f t="shared" si="58"/>
        <v/>
      </c>
      <c r="BE221" s="1332" t="str">
        <f>IF(LEN(SUBSTITUTE(AX221, BE17, "")) &lt; LEN(AX221), SUBSTITUTE(AX221, BE17, ""), AX221)</f>
        <v/>
      </c>
      <c r="BF221" s="1332" t="str">
        <f>IF(LEN(SUBSTITUTE(BE221, BF17, "")) &lt; LEN(BE221), SUBSTITUTE(BE221, BF17, ""), BE221)</f>
        <v/>
      </c>
      <c r="BG221" s="1332" t="str">
        <f>IF(LEN(SUBSTITUTE(BF221, BG17, "")) &lt; LEN(BF221), SUBSTITUTE(BF221, BG17, ""), BF221)</f>
        <v/>
      </c>
      <c r="BH221" s="1332" t="str">
        <f>IF(LEN(SUBSTITUTE(BG221, BH17, "")) &lt; LEN(BG221), SUBSTITUTE(BG221, BH17, ""), BG221)</f>
        <v/>
      </c>
      <c r="BI221" s="1332" t="s">
        <v>1</v>
      </c>
      <c r="BJ221" s="1333"/>
      <c r="BK221" s="1334"/>
      <c r="BL221" s="52"/>
      <c r="BM221" s="51"/>
      <c r="BN221" s="1335" t="str">
        <f t="shared" si="51"/>
        <v/>
      </c>
      <c r="BO221" s="50" t="str">
        <f t="shared" si="52"/>
        <v/>
      </c>
      <c r="BP221" s="49" t="str">
        <f t="shared" si="53"/>
        <v/>
      </c>
      <c r="BQ221" s="47">
        <f>IF(ISBLANK(#REF!),"",LEN(BD221)-LEN(SUBSTITUTE(BD221," ",""))+1)</f>
        <v>1</v>
      </c>
      <c r="BR221" s="48">
        <f t="shared" si="54"/>
        <v>0</v>
      </c>
      <c r="BS221" s="47">
        <f t="shared" si="55"/>
        <v>0</v>
      </c>
      <c r="BT221" s="47">
        <f t="shared" si="56"/>
        <v>0</v>
      </c>
      <c r="BU221" s="185"/>
      <c r="BV221" s="2"/>
      <c r="BW221"/>
      <c r="BX221"/>
      <c r="BY221"/>
      <c r="BZ221"/>
      <c r="CA221" s="2"/>
      <c r="CB221"/>
      <c r="CC221"/>
      <c r="CD221"/>
      <c r="CE221"/>
      <c r="CF221"/>
      <c r="CG221"/>
      <c r="CH221"/>
      <c r="CI221"/>
      <c r="CJ221" s="669"/>
      <c r="CK221" s="670"/>
      <c r="CL221" s="670"/>
      <c r="CM221" s="658"/>
      <c r="CN221" s="658"/>
      <c r="CO221" s="658"/>
      <c r="CP221" s="659"/>
      <c r="CQ221" s="2"/>
      <c r="CR221" s="6">
        <v>1</v>
      </c>
    </row>
    <row r="222" spans="1:96" s="1" customFormat="1" ht="15.75" customHeight="1">
      <c r="A222"/>
      <c r="B222"/>
      <c r="C222"/>
      <c r="D222"/>
      <c r="E222"/>
      <c r="F222"/>
      <c r="G222"/>
      <c r="H222"/>
      <c r="I222"/>
      <c r="J222"/>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s="1327" t="str">
        <f>IF(AND(AZ222&lt;&gt;"", LEN(TRIM(AZ222))&gt;0), MAX(AW20:AW221)+1, "")</f>
        <v/>
      </c>
      <c r="AX222" s="1327" t="str" cm="1">
        <f t="array" ref="AX222">IFERROR(INDEX(AZ21:AZ290, MATCH(ROW()-MIN(ROW(AZ21:AZ290))+1, AW21:AW290, 0)), "")</f>
        <v/>
      </c>
      <c r="AY222" s="1340" t="str">
        <f>IFERROR(SUBSTITUTE(AY221,"."," "),AY221)</f>
        <v/>
      </c>
      <c r="AZ222" s="1339" t="str">
        <f>IFERROR(LEFT(RIGHT(AY224,LEN(AY224)-LEN(AZ219)-LEN(AZ220)-LEN(AZ221)),FIND("¤",SUBSTITUTE(LEFT(RIGHT(AY224,LEN(AY224)-LEN(AZ219)-LEN(AZ220)-LEN(AZ221)),AZ19+1)," ","¤",LEN(LEFT(RIGHT(AY224,LEN(AY224)-LEN(AZ219)-LEN(AZ220)-LEN(AZ221)),AZ19+1))-LEN(SUBSTITUTE(LEFT(RIGHT(AY224,LEN(AY224)-LEN(AZ219)-LEN(AZ220)-LEN(AZ221)),AZ19+1)," ",""))))),"")</f>
        <v/>
      </c>
      <c r="BA222" s="1279" t="s">
        <v>1</v>
      </c>
      <c r="BB222" s="1354"/>
      <c r="BC222"/>
      <c r="BD222" s="1" t="str">
        <f t="shared" si="58"/>
        <v/>
      </c>
      <c r="BE222" s="1332" t="str">
        <f>IF(LEN(SUBSTITUTE(AX222, BE17, "")) &lt; LEN(AX222), SUBSTITUTE(AX222, BE17, ""), AX222)</f>
        <v/>
      </c>
      <c r="BF222" s="1332" t="str">
        <f>IF(LEN(SUBSTITUTE(BE222, BF17, "")) &lt; LEN(BE222), SUBSTITUTE(BE222, BF17, ""), BE222)</f>
        <v/>
      </c>
      <c r="BG222" s="1332" t="str">
        <f>IF(LEN(SUBSTITUTE(BF222, BG17, "")) &lt; LEN(BF222), SUBSTITUTE(BF222, BG17, ""), BF222)</f>
        <v/>
      </c>
      <c r="BH222" s="1332" t="str">
        <f>IF(LEN(SUBSTITUTE(BG222, BH17, "")) &lt; LEN(BG222), SUBSTITUTE(BG222, BH17, ""), BG222)</f>
        <v/>
      </c>
      <c r="BI222" s="1332" t="s">
        <v>1</v>
      </c>
      <c r="BJ222" s="1333"/>
      <c r="BK222" s="1334"/>
      <c r="BL222" s="52"/>
      <c r="BM222" s="51"/>
      <c r="BN222" s="1335" t="str">
        <f t="shared" si="51"/>
        <v/>
      </c>
      <c r="BO222" s="50" t="str">
        <f t="shared" si="52"/>
        <v/>
      </c>
      <c r="BP222" s="49" t="str">
        <f t="shared" si="53"/>
        <v/>
      </c>
      <c r="BQ222" s="47">
        <f>IF(ISBLANK(#REF!),"",LEN(BD222)-LEN(SUBSTITUTE(BD222," ",""))+1)</f>
        <v>1</v>
      </c>
      <c r="BR222" s="48">
        <f t="shared" si="54"/>
        <v>0</v>
      </c>
      <c r="BS222" s="47">
        <f t="shared" si="55"/>
        <v>0</v>
      </c>
      <c r="BT222" s="47">
        <f t="shared" si="56"/>
        <v>0</v>
      </c>
      <c r="BU222" s="185"/>
      <c r="BV222" s="2"/>
      <c r="BW222"/>
      <c r="BX222"/>
      <c r="BY222"/>
      <c r="BZ222"/>
      <c r="CA222" s="2"/>
      <c r="CB222"/>
      <c r="CC222"/>
      <c r="CD222"/>
      <c r="CE222"/>
      <c r="CF222"/>
      <c r="CG222"/>
      <c r="CH222"/>
      <c r="CI222"/>
      <c r="CJ222" s="676"/>
      <c r="CK222" s="677" t="s">
        <v>619</v>
      </c>
      <c r="CL222" s="663"/>
      <c r="CM222" s="658"/>
      <c r="CN222" s="658"/>
      <c r="CO222" s="658"/>
      <c r="CP222" s="659"/>
      <c r="CQ222" s="2"/>
      <c r="CR222" s="6">
        <v>1</v>
      </c>
    </row>
    <row r="223" spans="1:96" s="1" customFormat="1" ht="15" customHeight="1">
      <c r="A223"/>
      <c r="B223"/>
      <c r="C223"/>
      <c r="D223"/>
      <c r="E223"/>
      <c r="F223"/>
      <c r="G223"/>
      <c r="H223"/>
      <c r="I223"/>
      <c r="J223"/>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s="1327" t="str">
        <f>IF(AND(AZ223&lt;&gt;"", LEN(TRIM(AZ223))&gt;0), MAX(AW20:AW222)+1, "")</f>
        <v/>
      </c>
      <c r="AX223" s="1327" t="str" cm="1">
        <f t="array" ref="AX223">IFERROR(INDEX(AZ21:AZ290, MATCH(ROW()-MIN(ROW(AZ21:AZ290))+1, AW21:AW290, 0)), "")</f>
        <v/>
      </c>
      <c r="AY223" s="1343" t="str">
        <f>SUBSTITUTE(SUBSTITUTE(AY222,";"," "),","," ")</f>
        <v/>
      </c>
      <c r="AZ223" s="1339" t="str">
        <f>IFERROR(LEFT(RIGHT(AY224,LEN(AY224)-LEN(AZ219)-LEN(AZ220)-LEN(AZ221)-LEN(AZ222)),FIND("¤",SUBSTITUTE(LEFT(RIGHT(AY224,LEN(AY224)-LEN(AZ219)-LEN(AZ220)-LEN(AZ221)-LEN(AZ222)),AZ19+1)," ","¤",LEN(LEFT(RIGHT(AY224,LEN(AY224)-LEN(AZ219)-LEN(AZ220)-LEN(AZ221)-LEN(AZ222)),AZ19+1))-LEN(SUBSTITUTE(LEFT(RIGHT(AY224,LEN(AY224)-LEN(AZ219)-LEN(AZ220)-LEN(AZ221)-LEN(AZ222)),AZ19+1)," ",""))))),"")</f>
        <v/>
      </c>
      <c r="BA223" s="1279" t="s">
        <v>1</v>
      </c>
      <c r="BB223" s="1354"/>
      <c r="BC223"/>
      <c r="BD223" s="1" t="str">
        <f t="shared" si="58"/>
        <v/>
      </c>
      <c r="BE223" s="1332" t="str">
        <f>IF(LEN(SUBSTITUTE(AX223, BE17, "")) &lt; LEN(AX223), SUBSTITUTE(AX223, BE17, ""), AX223)</f>
        <v/>
      </c>
      <c r="BF223" s="1332" t="str">
        <f>IF(LEN(SUBSTITUTE(BE223, BF17, "")) &lt; LEN(BE223), SUBSTITUTE(BE223, BF17, ""), BE223)</f>
        <v/>
      </c>
      <c r="BG223" s="1332" t="str">
        <f>IF(LEN(SUBSTITUTE(BF223, BG17, "")) &lt; LEN(BF223), SUBSTITUTE(BF223, BG17, ""), BF223)</f>
        <v/>
      </c>
      <c r="BH223" s="1332" t="str">
        <f>IF(LEN(SUBSTITUTE(BG223, BH17, "")) &lt; LEN(BG223), SUBSTITUTE(BG223, BH17, ""), BG223)</f>
        <v/>
      </c>
      <c r="BI223" s="1332" t="s">
        <v>1</v>
      </c>
      <c r="BJ223" s="1333"/>
      <c r="BK223" s="1334"/>
      <c r="BL223" s="52"/>
      <c r="BM223" s="51"/>
      <c r="BN223" s="1335" t="str">
        <f t="shared" ref="BN223:BN286" si="60">IF(BK223&lt;&gt;"", TRIM(SUBSTITUTE(SUBSTITUTE(BH223, TRIM(BJ223), ""), TRIM(BK223), "")), TRIM(SUBSTITUTE(BH223, TRIM(BJ223), "")))</f>
        <v/>
      </c>
      <c r="BO223" s="50" t="str">
        <f t="shared" ref="BO223:BO286" si="61">SUBSTITUTE(BN223,BL223,BM223)</f>
        <v/>
      </c>
      <c r="BP223" s="49" t="str">
        <f t="shared" ref="BP223:BP286" si="62">TRIM(SUBSTITUTE(BO223,BL223,BM223))</f>
        <v/>
      </c>
      <c r="BQ223" s="47">
        <f>IF(ISBLANK(#REF!),"",LEN(BD223)-LEN(SUBSTITUTE(BD223," ",""))+1)</f>
        <v>1</v>
      </c>
      <c r="BR223" s="48">
        <f t="shared" ref="BR223:BR286" si="63">BT223-BS223</f>
        <v>0</v>
      </c>
      <c r="BS223" s="47">
        <f t="shared" ref="BS223:BS286" si="64">LEN(TRIM(BD223)) - LEN(SUBSTITUTE(TRIM(BD223), " ", ""))</f>
        <v>0</v>
      </c>
      <c r="BT223" s="47">
        <f t="shared" ref="BT223:BT286" si="65">LEN(BD223)</f>
        <v>0</v>
      </c>
      <c r="BU223" s="185"/>
      <c r="BV223" s="2"/>
      <c r="BW223" s="2"/>
      <c r="BX223" s="2"/>
      <c r="BY223" s="2"/>
      <c r="BZ223" s="2"/>
      <c r="CA223" s="2"/>
      <c r="CB223"/>
      <c r="CC223"/>
      <c r="CD223"/>
      <c r="CE223"/>
      <c r="CF223"/>
      <c r="CG223"/>
      <c r="CH223"/>
      <c r="CI223"/>
      <c r="CJ223" s="680"/>
      <c r="CK223" s="681"/>
      <c r="CL223" s="663"/>
      <c r="CM223" s="658"/>
      <c r="CN223" s="658"/>
      <c r="CO223" s="658"/>
      <c r="CP223" s="659"/>
      <c r="CQ223" s="2"/>
      <c r="CR223" s="6">
        <v>1</v>
      </c>
    </row>
    <row r="224" spans="1:96" s="1" customFormat="1" ht="15" customHeight="1">
      <c r="A224"/>
      <c r="B224"/>
      <c r="C224"/>
      <c r="D224"/>
      <c r="E224"/>
      <c r="F224"/>
      <c r="G224"/>
      <c r="H224"/>
      <c r="I224"/>
      <c r="J224"/>
      <c r="K224"/>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s="1327" t="str">
        <f>IF(AND(AZ224&lt;&gt;"", LEN(TRIM(AZ224))&gt;0), MAX(AW20:AW223)+1, "")</f>
        <v/>
      </c>
      <c r="AX224" s="1327" t="str" cm="1">
        <f t="array" ref="AX224">IFERROR(INDEX(AZ21:AZ290, MATCH(ROW()-MIN(ROW(AZ21:AZ290))+1, AW21:AW290, 0)), "")</f>
        <v/>
      </c>
      <c r="AY224" s="1344" t="str">
        <f>IFERROR(SUBSTITUTE(SUBSTITUTE(SUBSTITUTE(AY223,"  "," "),"  "," "),"  "," "),AY223)</f>
        <v/>
      </c>
      <c r="AZ224" s="1339" t="str">
        <f>IF(LEN(AY224) &gt; LEN(AZ219) + LEN(AZ220) + LEN(AZ221)+ LEN(AZ222) + LEN(AZ223), RIGHT(AY224, LEN(AY224) - LEN(AZ219) - LEN(AZ220) - LEN(AZ221) - LEN(AZ222) - LEN(AZ223)), "")</f>
        <v/>
      </c>
      <c r="BA224" s="1279" t="s">
        <v>1</v>
      </c>
      <c r="BB224" s="1354"/>
      <c r="BC224"/>
      <c r="BD224" s="1" t="str">
        <f t="shared" si="58"/>
        <v/>
      </c>
      <c r="BE224" s="1332" t="str">
        <f>IF(LEN(SUBSTITUTE(AX224, BE17, "")) &lt; LEN(AX224), SUBSTITUTE(AX224, BE17, ""), AX224)</f>
        <v/>
      </c>
      <c r="BF224" s="1332" t="str">
        <f>IF(LEN(SUBSTITUTE(BE224, BF17, "")) &lt; LEN(BE224), SUBSTITUTE(BE224, BF17, ""), BE224)</f>
        <v/>
      </c>
      <c r="BG224" s="1332" t="str">
        <f>IF(LEN(SUBSTITUTE(BF224, BG17, "")) &lt; LEN(BF224), SUBSTITUTE(BF224, BG17, ""), BF224)</f>
        <v/>
      </c>
      <c r="BH224" s="1332" t="str">
        <f>IF(LEN(SUBSTITUTE(BG224, BH17, "")) &lt; LEN(BG224), SUBSTITUTE(BG224, BH17, ""), BG224)</f>
        <v/>
      </c>
      <c r="BI224" s="1332" t="s">
        <v>1</v>
      </c>
      <c r="BJ224" s="1333"/>
      <c r="BK224" s="1334"/>
      <c r="BL224" s="52"/>
      <c r="BM224" s="51"/>
      <c r="BN224" s="1335" t="str">
        <f t="shared" si="60"/>
        <v/>
      </c>
      <c r="BO224" s="50" t="str">
        <f t="shared" si="61"/>
        <v/>
      </c>
      <c r="BP224" s="49" t="str">
        <f t="shared" si="62"/>
        <v/>
      </c>
      <c r="BQ224" s="47">
        <f>IF(ISBLANK(#REF!),"",LEN(BD224)-LEN(SUBSTITUTE(BD224," ",""))+1)</f>
        <v>1</v>
      </c>
      <c r="BR224" s="48">
        <f t="shared" si="63"/>
        <v>0</v>
      </c>
      <c r="BS224" s="47">
        <f t="shared" si="64"/>
        <v>0</v>
      </c>
      <c r="BT224" s="47">
        <f t="shared" si="65"/>
        <v>0</v>
      </c>
      <c r="BU224" s="185"/>
      <c r="BV224" s="2"/>
      <c r="BW224"/>
      <c r="BX224"/>
      <c r="BY224"/>
      <c r="BZ224"/>
      <c r="CA224"/>
      <c r="CB224"/>
      <c r="CC224"/>
      <c r="CD224"/>
      <c r="CE224"/>
      <c r="CF224"/>
      <c r="CG224"/>
      <c r="CH224"/>
      <c r="CI224"/>
      <c r="CJ224" s="680"/>
      <c r="CK224" s="681"/>
      <c r="CL224" s="663"/>
      <c r="CM224" s="658"/>
      <c r="CN224" s="658"/>
      <c r="CO224" s="658"/>
      <c r="CP224" s="659"/>
      <c r="CQ224" s="2"/>
      <c r="CR224" s="6">
        <v>1</v>
      </c>
    </row>
    <row r="225" spans="1:96" s="1" customFormat="1" ht="15" customHeight="1">
      <c r="A225"/>
      <c r="B225"/>
      <c r="C225"/>
      <c r="D225"/>
      <c r="E225"/>
      <c r="F225"/>
      <c r="G225"/>
      <c r="H225"/>
      <c r="I225"/>
      <c r="J225"/>
      <c r="K225"/>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s="1327" t="str">
        <f>IF(AND(AZ225&lt;&gt;"", LEN(TRIM(AZ225))&gt;0), MAX(AW20:AW224)+1, "")</f>
        <v/>
      </c>
      <c r="AX225" s="1327" t="str" cm="1">
        <f t="array" ref="AX225">IFERROR(INDEX(AZ21:AZ290, MATCH(ROW()-MIN(ROW(AZ21:AZ290))+1, AW21:AW290, 0)), "")</f>
        <v/>
      </c>
      <c r="AY225" s="1328" t="str">
        <f>(SUBSTITUTE(SUBSTITUTE(BB55,CHAR(13)&amp;CHAR(10)," "),CHAR(10)," "))</f>
        <v/>
      </c>
      <c r="AZ225" s="1329" t="str">
        <f>IF(LEN(AY230)&lt;AZ19,AY225,LEFT(AY230,FIND("¤",SUBSTITUTE(LEFT(AY230,AZ19+1)," ","¤",LEN(LEFT(AY230,AZ19+1))-LEN(SUBSTITUTE(LEFT(AY230,AZ19+1)," ",""))))))</f>
        <v/>
      </c>
      <c r="BA225" s="1279" t="s">
        <v>1</v>
      </c>
      <c r="BB225" s="1354"/>
      <c r="BC225"/>
      <c r="BD225" s="1" t="str">
        <f t="shared" si="58"/>
        <v/>
      </c>
      <c r="BE225" s="1332" t="str">
        <f>IF(LEN(SUBSTITUTE(AX225, BE17, "")) &lt; LEN(AX225), SUBSTITUTE(AX225, BE17, ""), AX225)</f>
        <v/>
      </c>
      <c r="BF225" s="1332" t="str">
        <f>IF(LEN(SUBSTITUTE(BE225, BF17, "")) &lt; LEN(BE225), SUBSTITUTE(BE225, BF17, ""), BE225)</f>
        <v/>
      </c>
      <c r="BG225" s="1332" t="str">
        <f>IF(LEN(SUBSTITUTE(BF225, BG17, "")) &lt; LEN(BF225), SUBSTITUTE(BF225, BG17, ""), BF225)</f>
        <v/>
      </c>
      <c r="BH225" s="1332" t="str">
        <f>IF(LEN(SUBSTITUTE(BG225, BH17, "")) &lt; LEN(BG225), SUBSTITUTE(BG225, BH17, ""), BG225)</f>
        <v/>
      </c>
      <c r="BI225" s="1332" t="s">
        <v>1</v>
      </c>
      <c r="BJ225" s="1333"/>
      <c r="BK225" s="1334"/>
      <c r="BL225" s="52"/>
      <c r="BM225" s="51"/>
      <c r="BN225" s="1335" t="str">
        <f t="shared" si="60"/>
        <v/>
      </c>
      <c r="BO225" s="50" t="str">
        <f t="shared" si="61"/>
        <v/>
      </c>
      <c r="BP225" s="49" t="str">
        <f t="shared" si="62"/>
        <v/>
      </c>
      <c r="BQ225" s="47">
        <f>IF(ISBLANK(#REF!),"",LEN(BD225)-LEN(SUBSTITUTE(BD225," ",""))+1)</f>
        <v>1</v>
      </c>
      <c r="BR225" s="48">
        <f t="shared" si="63"/>
        <v>0</v>
      </c>
      <c r="BS225" s="47">
        <f t="shared" si="64"/>
        <v>0</v>
      </c>
      <c r="BT225" s="47">
        <f t="shared" si="65"/>
        <v>0</v>
      </c>
      <c r="BU225" s="185"/>
      <c r="BV225" s="2"/>
      <c r="BW225"/>
      <c r="BX225"/>
      <c r="BY225"/>
      <c r="BZ225"/>
      <c r="CA225"/>
      <c r="CB225"/>
      <c r="CC225"/>
      <c r="CD225"/>
      <c r="CE225"/>
      <c r="CF225"/>
      <c r="CG225"/>
      <c r="CH225"/>
      <c r="CI225"/>
      <c r="CJ225" s="684" t="s">
        <v>621</v>
      </c>
      <c r="CK225" s="681"/>
      <c r="CL225" s="663"/>
      <c r="CM225" s="685" t="s">
        <v>622</v>
      </c>
      <c r="CN225" s="658"/>
      <c r="CO225" s="658"/>
      <c r="CP225" s="659"/>
      <c r="CQ225" s="2"/>
      <c r="CR225" s="6">
        <v>1</v>
      </c>
    </row>
    <row r="226" spans="1:96" s="1" customFormat="1" ht="15" customHeight="1">
      <c r="A226"/>
      <c r="B226"/>
      <c r="C226"/>
      <c r="D226"/>
      <c r="E226"/>
      <c r="F226"/>
      <c r="G226"/>
      <c r="H226"/>
      <c r="I226"/>
      <c r="J226"/>
      <c r="K22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s="1327" t="str">
        <f>IF(AND(AZ226&lt;&gt;"", LEN(TRIM(AZ226))&gt;0), MAX(AW20:AW225)+1, "")</f>
        <v/>
      </c>
      <c r="AX226" s="1327" t="str" cm="1">
        <f t="array" ref="AX226">IFERROR(INDEX(AZ21:AZ290, MATCH(ROW()-MIN(ROW(AZ21:AZ290))+1, AW21:AW290, 0)), "")</f>
        <v/>
      </c>
      <c r="AY226" s="1336" t="str">
        <f>IFERROR(TRIM(SUBSTITUTE(SUBSTITUTE(SUBSTITUTE(SUBSTITUTE(SUBSTITUTE(AY225," .",".")," ;",";")," :",":"),",",","),",","")),AY225)</f>
        <v/>
      </c>
      <c r="AZ226" s="1329" t="str">
        <f>IFERROR(IF(LEN(AY230) &gt; LEN(AZ225), LEFT(RIGHT(AY230, LEN(AY230) - LEN(AZ225)), FIND("¤", SUBSTITUTE(LEFT(RIGHT(AY230, LEN(AY230) - LEN(AZ225)), AZ19+1), " ", "¤", LEN(LEFT(RIGHT(AY230, LEN(AY230) - LEN(AZ225)), AZ19+1)) - LEN(SUBSTITUTE(LEFT(RIGHT(AY230, LEN(AY230) - LEN(AZ225)), AZ19+1), " ", ""))))), ""), "")</f>
        <v/>
      </c>
      <c r="BA226" s="1279" t="s">
        <v>1</v>
      </c>
      <c r="BB226" s="1354"/>
      <c r="BC226"/>
      <c r="BD226" s="1" t="str">
        <f t="shared" si="58"/>
        <v/>
      </c>
      <c r="BE226" s="1332" t="str">
        <f>IF(LEN(SUBSTITUTE(AX226, BE17, "")) &lt; LEN(AX226), SUBSTITUTE(AX226, BE17, ""), AX226)</f>
        <v/>
      </c>
      <c r="BF226" s="1332" t="str">
        <f>IF(LEN(SUBSTITUTE(BE226, BF17, "")) &lt; LEN(BE226), SUBSTITUTE(BE226, BF17, ""), BE226)</f>
        <v/>
      </c>
      <c r="BG226" s="1332" t="str">
        <f>IF(LEN(SUBSTITUTE(BF226, BG17, "")) &lt; LEN(BF226), SUBSTITUTE(BF226, BG17, ""), BF226)</f>
        <v/>
      </c>
      <c r="BH226" s="1332" t="str">
        <f>IF(LEN(SUBSTITUTE(BG226, BH17, "")) &lt; LEN(BG226), SUBSTITUTE(BG226, BH17, ""), BG226)</f>
        <v/>
      </c>
      <c r="BI226" s="1332" t="s">
        <v>1</v>
      </c>
      <c r="BJ226" s="1333"/>
      <c r="BK226" s="1334"/>
      <c r="BL226" s="52"/>
      <c r="BM226" s="51"/>
      <c r="BN226" s="1335" t="str">
        <f t="shared" si="60"/>
        <v/>
      </c>
      <c r="BO226" s="50" t="str">
        <f t="shared" si="61"/>
        <v/>
      </c>
      <c r="BP226" s="49" t="str">
        <f t="shared" si="62"/>
        <v/>
      </c>
      <c r="BQ226" s="47">
        <f>IF(ISBLANK(#REF!),"",LEN(BD226)-LEN(SUBSTITUTE(BD226," ",""))+1)</f>
        <v>1</v>
      </c>
      <c r="BR226" s="48">
        <f t="shared" si="63"/>
        <v>0</v>
      </c>
      <c r="BS226" s="47">
        <f t="shared" si="64"/>
        <v>0</v>
      </c>
      <c r="BT226" s="47">
        <f t="shared" si="65"/>
        <v>0</v>
      </c>
      <c r="BU226" s="185"/>
      <c r="BV226" s="2"/>
      <c r="BW226"/>
      <c r="BX226"/>
      <c r="BY226"/>
      <c r="BZ226"/>
      <c r="CA226"/>
      <c r="CB226"/>
      <c r="CC226"/>
      <c r="CD226"/>
      <c r="CE226"/>
      <c r="CF226"/>
      <c r="CG226"/>
      <c r="CH226"/>
      <c r="CI226"/>
      <c r="CJ226" s="686" t="s">
        <v>623</v>
      </c>
      <c r="CK226" s="681"/>
      <c r="CL226" s="681"/>
      <c r="CM226" s="687" t="s">
        <v>624</v>
      </c>
      <c r="CN226" s="658"/>
      <c r="CO226" s="658"/>
      <c r="CP226" s="659"/>
      <c r="CQ226" s="2"/>
      <c r="CR226" s="6">
        <v>1</v>
      </c>
    </row>
    <row r="227" spans="1:96" s="1" customFormat="1">
      <c r="A227"/>
      <c r="B227"/>
      <c r="C227"/>
      <c r="D227"/>
      <c r="E227"/>
      <c r="F227"/>
      <c r="G227"/>
      <c r="H227"/>
      <c r="I227"/>
      <c r="J227"/>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s="1327" t="str">
        <f>IF(AND(AZ227&lt;&gt;"", LEN(TRIM(AZ227))&gt;0), MAX(AW20:AW226)+1, "")</f>
        <v/>
      </c>
      <c r="AX227" s="1327" t="str" cm="1">
        <f t="array" ref="AX227">IFERROR(INDEX(AZ21:AZ290, MATCH(ROW()-MIN(ROW(AZ21:AZ290))+1, AW21:AW290, 0)), "")</f>
        <v/>
      </c>
      <c r="AY227" s="1336" t="str">
        <f>IFERROR(SUBSTITUTE(SUBSTITUTE(SUBSTITUTE(SUBSTITUTE(SUBSTITUTE(SUBSTITUTE(AY226,",",";"),".",";"),";",";"),"-",";"),":",";"),"?",";"),AY226)</f>
        <v/>
      </c>
      <c r="AZ227" s="1329" t="str">
        <f>IFERROR(IF(LEN(AY230)&gt;LEN(AZ225)+LEN(AZ226),LEFT(RIGHT(AY230,LEN(AY230)-LEN(AZ225)-LEN(AZ226)),FIND("¤",SUBSTITUTE(LEFT(RIGHT(AY230,LEN(AY230)-LEN(AZ225)-LEN(AZ226)),AZ19+1)," ","¤",LEN(LEFT(RIGHT(AY230,LEN(AY230)-LEN(AZ225)-LEN(AZ226)),AZ19+1))-LEN(SUBSTITUTE(LEFT(RIGHT(AY230,LEN(AY230)-LEN(AZ225)-LEN(AZ226)),AZ19+1)," ",""))))),""),"")</f>
        <v/>
      </c>
      <c r="BA227" s="1279" t="s">
        <v>1</v>
      </c>
      <c r="BB227" s="1354"/>
      <c r="BC227"/>
      <c r="BD227" s="1" t="str">
        <f t="shared" si="58"/>
        <v/>
      </c>
      <c r="BE227" s="1332" t="str">
        <f>IF(LEN(SUBSTITUTE(AX227, BE17, "")) &lt; LEN(AX227), SUBSTITUTE(AX227, BE17, ""), AX227)</f>
        <v/>
      </c>
      <c r="BF227" s="1332" t="str">
        <f>IF(LEN(SUBSTITUTE(BE227, BF17, "")) &lt; LEN(BE227), SUBSTITUTE(BE227, BF17, ""), BE227)</f>
        <v/>
      </c>
      <c r="BG227" s="1332" t="str">
        <f>IF(LEN(SUBSTITUTE(BF227, BG17, "")) &lt; LEN(BF227), SUBSTITUTE(BF227, BG17, ""), BF227)</f>
        <v/>
      </c>
      <c r="BH227" s="1332" t="str">
        <f>IF(LEN(SUBSTITUTE(BG227, BH17, "")) &lt; LEN(BG227), SUBSTITUTE(BG227, BH17, ""), BG227)</f>
        <v/>
      </c>
      <c r="BI227" s="1332" t="s">
        <v>1</v>
      </c>
      <c r="BJ227" s="1333"/>
      <c r="BK227" s="1334"/>
      <c r="BL227" s="52"/>
      <c r="BM227" s="51"/>
      <c r="BN227" s="1335" t="str">
        <f t="shared" si="60"/>
        <v/>
      </c>
      <c r="BO227" s="50" t="str">
        <f t="shared" si="61"/>
        <v/>
      </c>
      <c r="BP227" s="49" t="str">
        <f t="shared" si="62"/>
        <v/>
      </c>
      <c r="BQ227" s="47">
        <f>IF(ISBLANK(#REF!),"",LEN(BD227)-LEN(SUBSTITUTE(BD227," ",""))+1)</f>
        <v>1</v>
      </c>
      <c r="BR227" s="48">
        <f t="shared" si="63"/>
        <v>0</v>
      </c>
      <c r="BS227" s="47">
        <f t="shared" si="64"/>
        <v>0</v>
      </c>
      <c r="BT227" s="47">
        <f t="shared" si="65"/>
        <v>0</v>
      </c>
      <c r="BU227" s="185"/>
      <c r="BV227" s="2"/>
      <c r="BW227"/>
      <c r="BX227"/>
      <c r="BY227"/>
      <c r="BZ227"/>
      <c r="CA227"/>
      <c r="CB227"/>
      <c r="CC227"/>
      <c r="CD227"/>
      <c r="CE227"/>
      <c r="CF227"/>
      <c r="CG227"/>
      <c r="CH227"/>
      <c r="CI227"/>
      <c r="CJ227" s="689"/>
      <c r="CK227" s="681"/>
      <c r="CL227" s="681"/>
      <c r="CM227" s="663">
        <v>1</v>
      </c>
      <c r="CN227" s="681"/>
      <c r="CO227" s="681"/>
      <c r="CP227" s="690"/>
      <c r="CQ227" s="2"/>
      <c r="CR227" s="6">
        <v>1</v>
      </c>
    </row>
    <row r="228" spans="1:96" s="1" customFormat="1" ht="15.75">
      <c r="A228"/>
      <c r="B228"/>
      <c r="C228"/>
      <c r="D228"/>
      <c r="E228"/>
      <c r="F228"/>
      <c r="G228"/>
      <c r="H228"/>
      <c r="I228"/>
      <c r="J228"/>
      <c r="K228"/>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s="1327" t="str">
        <f>IF(AND(AZ228&lt;&gt;"", LEN(TRIM(AZ228))&gt;0), MAX(AW20:AW227)+1, "")</f>
        <v/>
      </c>
      <c r="AX228" s="1327" t="str" cm="1">
        <f t="array" ref="AX228">IFERROR(INDEX(AZ21:AZ290, MATCH(ROW()-MIN(ROW(AZ21:AZ290))+1, AW21:AW290, 0)), "")</f>
        <v/>
      </c>
      <c r="AY228" s="1336" t="str">
        <f>IFERROR(SUBSTITUTE(AY227,"."," "),AY227)</f>
        <v/>
      </c>
      <c r="AZ228" s="1329" t="str">
        <f>IFERROR(LEFT(RIGHT(AY230,LEN(AY230)-LEN(AZ225)-LEN(AZ226)-LEN(AZ227)),FIND("¤",SUBSTITUTE(LEFT(RIGHT(AY230,LEN(AY230)-LEN(AZ225)-LEN(AZ226)-LEN(AZ227)),AZ19+1)," ","¤",LEN(LEFT(RIGHT(AY230,LEN(AY230)-LEN(AZ225)-LEN(AZ226)-LEN(AZ227)),AZ19+1))-LEN(SUBSTITUTE(LEFT(RIGHT(AY230,LEN(AY230)-LEN(AZ225)-LEN(AZ226)-LEN(AZ227)),AZ19+1)," ",""))))),"")</f>
        <v/>
      </c>
      <c r="BA228" s="1279" t="s">
        <v>1</v>
      </c>
      <c r="BB228" s="1354"/>
      <c r="BC228"/>
      <c r="BD228" s="1" t="str">
        <f t="shared" si="58"/>
        <v/>
      </c>
      <c r="BE228" s="1332" t="str">
        <f>IF(LEN(SUBSTITUTE(AX228, BE17, "")) &lt; LEN(AX228), SUBSTITUTE(AX228, BE17, ""), AX228)</f>
        <v/>
      </c>
      <c r="BF228" s="1332" t="str">
        <f>IF(LEN(SUBSTITUTE(BE228, BF17, "")) &lt; LEN(BE228), SUBSTITUTE(BE228, BF17, ""), BE228)</f>
        <v/>
      </c>
      <c r="BG228" s="1332" t="str">
        <f>IF(LEN(SUBSTITUTE(BF228, BG17, "")) &lt; LEN(BF228), SUBSTITUTE(BF228, BG17, ""), BF228)</f>
        <v/>
      </c>
      <c r="BH228" s="1332" t="str">
        <f>IF(LEN(SUBSTITUTE(BG228, BH17, "")) &lt; LEN(BG228), SUBSTITUTE(BG228, BH17, ""), BG228)</f>
        <v/>
      </c>
      <c r="BI228" s="1332" t="s">
        <v>1</v>
      </c>
      <c r="BJ228" s="1333"/>
      <c r="BK228" s="1334"/>
      <c r="BL228" s="52"/>
      <c r="BM228" s="51"/>
      <c r="BN228" s="1335" t="str">
        <f t="shared" si="60"/>
        <v/>
      </c>
      <c r="BO228" s="50" t="str">
        <f t="shared" si="61"/>
        <v/>
      </c>
      <c r="BP228" s="49" t="str">
        <f t="shared" si="62"/>
        <v/>
      </c>
      <c r="BQ228" s="47">
        <f>IF(ISBLANK(#REF!),"",LEN(BD228)-LEN(SUBSTITUTE(BD228," ",""))+1)</f>
        <v>1</v>
      </c>
      <c r="BR228" s="48">
        <f t="shared" si="63"/>
        <v>0</v>
      </c>
      <c r="BS228" s="47">
        <f t="shared" si="64"/>
        <v>0</v>
      </c>
      <c r="BT228" s="47">
        <f t="shared" si="65"/>
        <v>0</v>
      </c>
      <c r="BU228" s="185"/>
      <c r="BV228" s="2"/>
      <c r="BW228"/>
      <c r="BX228"/>
      <c r="BY228"/>
      <c r="BZ228"/>
      <c r="CA228"/>
      <c r="CB228"/>
      <c r="CC228"/>
      <c r="CD228"/>
      <c r="CE228"/>
      <c r="CF228"/>
      <c r="CG228"/>
      <c r="CH228"/>
      <c r="CI228"/>
      <c r="CJ228" s="684" t="s">
        <v>627</v>
      </c>
      <c r="CK228" s="681"/>
      <c r="CL228" s="681"/>
      <c r="CM228" s="687" t="s">
        <v>628</v>
      </c>
      <c r="CN228" s="681"/>
      <c r="CO228" s="681"/>
      <c r="CP228" s="690"/>
      <c r="CQ228" s="2"/>
      <c r="CR228" s="6">
        <v>1</v>
      </c>
    </row>
    <row r="229" spans="1:96" s="1" customFormat="1">
      <c r="A229"/>
      <c r="B229"/>
      <c r="C229"/>
      <c r="D229"/>
      <c r="E229"/>
      <c r="F229"/>
      <c r="G229"/>
      <c r="H229"/>
      <c r="I229"/>
      <c r="J229"/>
      <c r="K229"/>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s="1327" t="str">
        <f>IF(AND(AZ229&lt;&gt;"", LEN(TRIM(AZ229))&gt;0), MAX(AW20:AW228)+1, "")</f>
        <v/>
      </c>
      <c r="AX229" s="1327" t="str" cm="1">
        <f t="array" ref="AX229">IFERROR(INDEX(AZ21:AZ290, MATCH(ROW()-MIN(ROW(AZ21:AZ290))+1, AW21:AW290, 0)), "")</f>
        <v/>
      </c>
      <c r="AY229" s="1337" t="str">
        <f>SUBSTITUTE(SUBSTITUTE(AY228,";"," "),","," ")</f>
        <v/>
      </c>
      <c r="AZ229" s="1329" t="str">
        <f>IFERROR(LEFT(RIGHT(AY230,LEN(AY230)-LEN(AZ225)-LEN(AZ226)-LEN(AZ227)-LEN(AZ228)),FIND("¤",SUBSTITUTE(LEFT(RIGHT(AY230,LEN(AY230)-LEN(AZ225)-LEN(AZ226)-LEN(AZ227)-LEN(AZ228)),AZ19+1)," ","¤",LEN(LEFT(RIGHT(AY230,LEN(AY230)-LEN(AZ225)-LEN(AZ226)-LEN(AZ227)-LEN(AZ228)),AZ19+1))-LEN(SUBSTITUTE(LEFT(RIGHT(AY230,LEN(AY230)-LEN(AZ225)-LEN(AZ226)-LEN(AZ227)-LEN(AZ228)),AZ19+1)," ",""))))),"")</f>
        <v/>
      </c>
      <c r="BA229" s="1279" t="s">
        <v>1</v>
      </c>
      <c r="BB229" s="1354"/>
      <c r="BC229"/>
      <c r="BD229" s="1" t="str">
        <f t="shared" si="58"/>
        <v/>
      </c>
      <c r="BE229" s="1332" t="str">
        <f>IF(LEN(SUBSTITUTE(AX229, BE17, "")) &lt; LEN(AX229), SUBSTITUTE(AX229, BE17, ""), AX229)</f>
        <v/>
      </c>
      <c r="BF229" s="1332" t="str">
        <f>IF(LEN(SUBSTITUTE(BE229, BF17, "")) &lt; LEN(BE229), SUBSTITUTE(BE229, BF17, ""), BE229)</f>
        <v/>
      </c>
      <c r="BG229" s="1332" t="str">
        <f>IF(LEN(SUBSTITUTE(BF229, BG17, "")) &lt; LEN(BF229), SUBSTITUTE(BF229, BG17, ""), BF229)</f>
        <v/>
      </c>
      <c r="BH229" s="1332" t="str">
        <f>IF(LEN(SUBSTITUTE(BG229, BH17, "")) &lt; LEN(BG229), SUBSTITUTE(BG229, BH17, ""), BG229)</f>
        <v/>
      </c>
      <c r="BI229" s="1332" t="s">
        <v>1</v>
      </c>
      <c r="BJ229" s="1333"/>
      <c r="BK229" s="1334"/>
      <c r="BL229" s="52"/>
      <c r="BM229" s="51"/>
      <c r="BN229" s="1335" t="str">
        <f t="shared" si="60"/>
        <v/>
      </c>
      <c r="BO229" s="50" t="str">
        <f t="shared" si="61"/>
        <v/>
      </c>
      <c r="BP229" s="49" t="str">
        <f t="shared" si="62"/>
        <v/>
      </c>
      <c r="BQ229" s="47">
        <f>IF(ISBLANK(#REF!),"",LEN(BD229)-LEN(SUBSTITUTE(BD229," ",""))+1)</f>
        <v>1</v>
      </c>
      <c r="BR229" s="48">
        <f t="shared" si="63"/>
        <v>0</v>
      </c>
      <c r="BS229" s="47">
        <f t="shared" si="64"/>
        <v>0</v>
      </c>
      <c r="BT229" s="47">
        <f t="shared" si="65"/>
        <v>0</v>
      </c>
      <c r="BU229" s="185"/>
      <c r="BV229" s="2"/>
      <c r="BW229"/>
      <c r="BX229"/>
      <c r="BY229"/>
      <c r="BZ229"/>
      <c r="CA229"/>
      <c r="CB229"/>
      <c r="CC229"/>
      <c r="CD229"/>
      <c r="CE229"/>
      <c r="CF229"/>
      <c r="CG229"/>
      <c r="CH229"/>
      <c r="CI229"/>
      <c r="CJ229" s="686" t="s">
        <v>629</v>
      </c>
      <c r="CK229" s="681"/>
      <c r="CL229" s="681"/>
      <c r="CM229" s="663">
        <v>1</v>
      </c>
      <c r="CN229" s="681"/>
      <c r="CO229" s="681"/>
      <c r="CP229" s="690"/>
      <c r="CQ229" s="2"/>
      <c r="CR229" s="6">
        <v>1</v>
      </c>
    </row>
    <row r="230" spans="1:96" s="1" customFormat="1" ht="15.75">
      <c r="A230"/>
      <c r="B230"/>
      <c r="C230"/>
      <c r="D230"/>
      <c r="E230"/>
      <c r="F230"/>
      <c r="G230"/>
      <c r="H230"/>
      <c r="I230"/>
      <c r="J230"/>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s="1327" t="str">
        <f>IF(AND(AZ230&lt;&gt;"", LEN(TRIM(AZ230))&gt;0), MAX(AW20:AW229)+1, "")</f>
        <v/>
      </c>
      <c r="AX230" s="1327" t="str" cm="1">
        <f t="array" ref="AX230">IFERROR(INDEX(AZ21:AZ290, MATCH(ROW()-MIN(ROW(AZ21:AZ290))+1, AW21:AW290, 0)), "")</f>
        <v/>
      </c>
      <c r="AY230" s="1338" t="str">
        <f>IFERROR(SUBSTITUTE(SUBSTITUTE(SUBSTITUTE(AY229,"  "," "),"  "," "),"  "," "),AY229)</f>
        <v/>
      </c>
      <c r="AZ230" s="1329" t="str">
        <f>IF(LEN(AY230) &gt; LEN(AZ225) + LEN(AZ226) + LEN(AZ227)+ LEN(AZ228) + LEN(AZ229), RIGHT(AY230, LEN(AY230) - LEN(AZ225) - LEN(AZ226) - LEN(AZ227) - LEN(AZ228) - LEN(AZ229)), "")</f>
        <v/>
      </c>
      <c r="BA230" s="1279" t="s">
        <v>1</v>
      </c>
      <c r="BB230" s="1354"/>
      <c r="BC230"/>
      <c r="BD230" s="1" t="str">
        <f t="shared" si="58"/>
        <v/>
      </c>
      <c r="BE230" s="1332" t="str">
        <f>IF(LEN(SUBSTITUTE(AX230, BE17, "")) &lt; LEN(AX230), SUBSTITUTE(AX230, BE17, ""), AX230)</f>
        <v/>
      </c>
      <c r="BF230" s="1332" t="str">
        <f>IF(LEN(SUBSTITUTE(BE230, BF17, "")) &lt; LEN(BE230), SUBSTITUTE(BE230, BF17, ""), BE230)</f>
        <v/>
      </c>
      <c r="BG230" s="1332" t="str">
        <f>IF(LEN(SUBSTITUTE(BF230, BG17, "")) &lt; LEN(BF230), SUBSTITUTE(BF230, BG17, ""), BF230)</f>
        <v/>
      </c>
      <c r="BH230" s="1332" t="str">
        <f>IF(LEN(SUBSTITUTE(BG230, BH17, "")) &lt; LEN(BG230), SUBSTITUTE(BG230, BH17, ""), BG230)</f>
        <v/>
      </c>
      <c r="BI230" s="1332" t="s">
        <v>1</v>
      </c>
      <c r="BJ230" s="1333"/>
      <c r="BK230" s="1334"/>
      <c r="BL230" s="52"/>
      <c r="BM230" s="51"/>
      <c r="BN230" s="1335" t="str">
        <f t="shared" si="60"/>
        <v/>
      </c>
      <c r="BO230" s="50" t="str">
        <f t="shared" si="61"/>
        <v/>
      </c>
      <c r="BP230" s="49" t="str">
        <f t="shared" si="62"/>
        <v/>
      </c>
      <c r="BQ230" s="47">
        <f>IF(ISBLANK(#REF!),"",LEN(BD230)-LEN(SUBSTITUTE(BD230," ",""))+1)</f>
        <v>1</v>
      </c>
      <c r="BR230" s="48">
        <f t="shared" si="63"/>
        <v>0</v>
      </c>
      <c r="BS230" s="47">
        <f t="shared" si="64"/>
        <v>0</v>
      </c>
      <c r="BT230" s="47">
        <f t="shared" si="65"/>
        <v>0</v>
      </c>
      <c r="BU230" s="185"/>
      <c r="BV230" s="2"/>
      <c r="BW230"/>
      <c r="BX230"/>
      <c r="BY230"/>
      <c r="BZ230"/>
      <c r="CA230"/>
      <c r="CB230"/>
      <c r="CC230"/>
      <c r="CD230"/>
      <c r="CE230"/>
      <c r="CF230"/>
      <c r="CG230"/>
      <c r="CH230"/>
      <c r="CI230"/>
      <c r="CJ230" s="689">
        <v>1</v>
      </c>
      <c r="CK230" s="681"/>
      <c r="CL230" s="681"/>
      <c r="CM230" s="692" t="s">
        <v>630</v>
      </c>
      <c r="CN230" s="681"/>
      <c r="CO230" s="681"/>
      <c r="CP230" s="690"/>
      <c r="CQ230" s="2"/>
      <c r="CR230" s="6">
        <v>1</v>
      </c>
    </row>
    <row r="231" spans="1:96" s="1" customFormat="1" ht="15.75">
      <c r="A231"/>
      <c r="B231"/>
      <c r="C231"/>
      <c r="D231"/>
      <c r="E231"/>
      <c r="F231"/>
      <c r="G231"/>
      <c r="H231"/>
      <c r="I231"/>
      <c r="J231"/>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s="1327" t="str">
        <f>IF(AND(AZ231&lt;&gt;"", LEN(TRIM(AZ231))&gt;0), MAX(AW20:AW230)+1, "")</f>
        <v/>
      </c>
      <c r="AX231" s="1327" t="str" cm="1">
        <f t="array" ref="AX231">IFERROR(INDEX(AZ21:AZ290, MATCH(ROW()-MIN(ROW(AZ21:AZ290))+1, AW21:AW290, 0)), "")</f>
        <v/>
      </c>
      <c r="AY231" s="1328" t="str">
        <f>(SUBSTITUTE(SUBSTITUTE(BB56,CHAR(13)&amp;CHAR(10)," "),CHAR(10)," "))</f>
        <v/>
      </c>
      <c r="AZ231" s="1339" t="str">
        <f>IF(LEN(AY236)&lt;AZ19,AY231,LEFT(AY236,FIND("¤",SUBSTITUTE(LEFT(AY236,AZ19+1)," ","¤",LEN(LEFT(AY236,AZ19+1))-LEN(SUBSTITUTE(LEFT(AY236,AZ19+1)," ",""))))))</f>
        <v/>
      </c>
      <c r="BA231" s="1279" t="s">
        <v>1</v>
      </c>
      <c r="BB231" s="1354"/>
      <c r="BC231"/>
      <c r="BD231" s="1" t="str">
        <f t="shared" si="58"/>
        <v/>
      </c>
      <c r="BE231" s="1332" t="str">
        <f>IF(LEN(SUBSTITUTE(AX231, BE17, "")) &lt; LEN(AX231), SUBSTITUTE(AX231, BE17, ""), AX231)</f>
        <v/>
      </c>
      <c r="BF231" s="1332" t="str">
        <f>IF(LEN(SUBSTITUTE(BE231, BF17, "")) &lt; LEN(BE231), SUBSTITUTE(BE231, BF17, ""), BE231)</f>
        <v/>
      </c>
      <c r="BG231" s="1332" t="str">
        <f>IF(LEN(SUBSTITUTE(BF231, BG17, "")) &lt; LEN(BF231), SUBSTITUTE(BF231, BG17, ""), BF231)</f>
        <v/>
      </c>
      <c r="BH231" s="1332" t="str">
        <f>IF(LEN(SUBSTITUTE(BG231, BH17, "")) &lt; LEN(BG231), SUBSTITUTE(BG231, BH17, ""), BG231)</f>
        <v/>
      </c>
      <c r="BI231" s="1332" t="s">
        <v>1</v>
      </c>
      <c r="BJ231" s="1333"/>
      <c r="BK231" s="1334"/>
      <c r="BL231" s="52"/>
      <c r="BM231" s="51"/>
      <c r="BN231" s="1335" t="str">
        <f t="shared" si="60"/>
        <v/>
      </c>
      <c r="BO231" s="50" t="str">
        <f t="shared" si="61"/>
        <v/>
      </c>
      <c r="BP231" s="49" t="str">
        <f t="shared" si="62"/>
        <v/>
      </c>
      <c r="BQ231" s="47">
        <f>IF(ISBLANK(#REF!),"",LEN(BD231)-LEN(SUBSTITUTE(BD231," ",""))+1)</f>
        <v>1</v>
      </c>
      <c r="BR231" s="48">
        <f t="shared" si="63"/>
        <v>0</v>
      </c>
      <c r="BS231" s="47">
        <f t="shared" si="64"/>
        <v>0</v>
      </c>
      <c r="BT231" s="47">
        <f t="shared" si="65"/>
        <v>0</v>
      </c>
      <c r="BU231" s="185"/>
      <c r="BV231" s="2"/>
      <c r="BW231"/>
      <c r="BX231"/>
      <c r="BY231"/>
      <c r="BZ231"/>
      <c r="CA231"/>
      <c r="CB231"/>
      <c r="CC231"/>
      <c r="CD231"/>
      <c r="CE231"/>
      <c r="CF231"/>
      <c r="CG231"/>
      <c r="CH231"/>
      <c r="CI231"/>
      <c r="CJ231" s="684" t="s">
        <v>631</v>
      </c>
      <c r="CK231" s="681"/>
      <c r="CL231" s="681"/>
      <c r="CM231" s="694" t="s">
        <v>632</v>
      </c>
      <c r="CN231" s="681"/>
      <c r="CO231" s="681"/>
      <c r="CP231" s="690"/>
      <c r="CQ231" s="2"/>
      <c r="CR231" s="6">
        <v>1</v>
      </c>
    </row>
    <row r="232" spans="1:96" s="1" customFormat="1">
      <c r="A232"/>
      <c r="B232"/>
      <c r="C232"/>
      <c r="D232"/>
      <c r="E232"/>
      <c r="F232"/>
      <c r="G232"/>
      <c r="H232"/>
      <c r="I232"/>
      <c r="J232"/>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s="1327" t="str">
        <f>IF(AND(AZ232&lt;&gt;"", LEN(TRIM(AZ232))&gt;0), MAX(AW20:AW231)+1, "")</f>
        <v/>
      </c>
      <c r="AX232" s="1327" t="str" cm="1">
        <f t="array" ref="AX232">IFERROR(INDEX(AZ21:AZ290, MATCH(ROW()-MIN(ROW(AZ21:AZ290))+1, AW21:AW290, 0)), "")</f>
        <v/>
      </c>
      <c r="AY232" s="1340" t="str">
        <f>IFERROR(TRIM(SUBSTITUTE(SUBSTITUTE(SUBSTITUTE(SUBSTITUTE(SUBSTITUTE(AY231," .",".")," ;",";")," :",":"),",",","),",","")),AY231)</f>
        <v/>
      </c>
      <c r="AZ232" s="1339" t="str">
        <f>IFERROR(IF(LEN(AY236) &gt; LEN(AZ231), LEFT(RIGHT(AY236, LEN(AY236) - LEN(AZ231)), FIND("¤", SUBSTITUTE(LEFT(RIGHT(AY236, LEN(AY236) - LEN(AZ231)), AZ19+1), " ", "¤", LEN(LEFT(RIGHT(AY236, LEN(AY236) - LEN(AZ231)), AZ19+1)) - LEN(SUBSTITUTE(LEFT(RIGHT(AY236, LEN(AY236) - LEN(AZ231)), AZ19+1), " ", ""))))), ""), "")</f>
        <v/>
      </c>
      <c r="BA232" s="1279" t="s">
        <v>1</v>
      </c>
      <c r="BB232" s="1354"/>
      <c r="BC232"/>
      <c r="BD232" s="1" t="str">
        <f t="shared" si="58"/>
        <v/>
      </c>
      <c r="BE232" s="1332" t="str">
        <f>IF(LEN(SUBSTITUTE(AX232, BE17, "")) &lt; LEN(AX232), SUBSTITUTE(AX232, BE17, ""), AX232)</f>
        <v/>
      </c>
      <c r="BF232" s="1332" t="str">
        <f>IF(LEN(SUBSTITUTE(BE232, BF17, "")) &lt; LEN(BE232), SUBSTITUTE(BE232, BF17, ""), BE232)</f>
        <v/>
      </c>
      <c r="BG232" s="1332" t="str">
        <f>IF(LEN(SUBSTITUTE(BF232, BG17, "")) &lt; LEN(BF232), SUBSTITUTE(BF232, BG17, ""), BF232)</f>
        <v/>
      </c>
      <c r="BH232" s="1332" t="str">
        <f>IF(LEN(SUBSTITUTE(BG232, BH17, "")) &lt; LEN(BG232), SUBSTITUTE(BG232, BH17, ""), BG232)</f>
        <v/>
      </c>
      <c r="BI232" s="1332" t="s">
        <v>1</v>
      </c>
      <c r="BJ232" s="1333"/>
      <c r="BK232" s="1334"/>
      <c r="BL232" s="52"/>
      <c r="BM232" s="51"/>
      <c r="BN232" s="1335" t="str">
        <f t="shared" si="60"/>
        <v/>
      </c>
      <c r="BO232" s="50" t="str">
        <f t="shared" si="61"/>
        <v/>
      </c>
      <c r="BP232" s="49" t="str">
        <f t="shared" si="62"/>
        <v/>
      </c>
      <c r="BQ232" s="47">
        <f>IF(ISBLANK(#REF!),"",LEN(BD232)-LEN(SUBSTITUTE(BD232," ",""))+1)</f>
        <v>1</v>
      </c>
      <c r="BR232" s="48">
        <f t="shared" si="63"/>
        <v>0</v>
      </c>
      <c r="BS232" s="47">
        <f t="shared" si="64"/>
        <v>0</v>
      </c>
      <c r="BT232" s="47">
        <f t="shared" si="65"/>
        <v>0</v>
      </c>
      <c r="BU232" s="185"/>
      <c r="BV232" s="2"/>
      <c r="BW232" s="2"/>
      <c r="BX232" s="2"/>
      <c r="BY232" s="2"/>
      <c r="BZ232" s="2"/>
      <c r="CA232" s="2"/>
      <c r="CB232"/>
      <c r="CC232"/>
      <c r="CD232"/>
      <c r="CE232"/>
      <c r="CF232"/>
      <c r="CG232"/>
      <c r="CH232"/>
      <c r="CI232"/>
      <c r="CJ232" s="686" t="s">
        <v>633</v>
      </c>
      <c r="CK232" s="681"/>
      <c r="CL232" s="681"/>
      <c r="CM232" s="681"/>
      <c r="CN232" s="681"/>
      <c r="CO232" s="681"/>
      <c r="CP232" s="690"/>
      <c r="CQ232" s="2"/>
      <c r="CR232" s="6">
        <v>1</v>
      </c>
    </row>
    <row r="233" spans="1:96" s="1" customFormat="1">
      <c r="A233"/>
      <c r="B233"/>
      <c r="C233"/>
      <c r="D233"/>
      <c r="E233"/>
      <c r="F233"/>
      <c r="G233"/>
      <c r="H233"/>
      <c r="I233"/>
      <c r="J233"/>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s="1327" t="str">
        <f>IF(AND(AZ233&lt;&gt;"", LEN(TRIM(AZ233))&gt;0), MAX(AW20:AW232)+1, "")</f>
        <v/>
      </c>
      <c r="AX233" s="1327" t="str" cm="1">
        <f t="array" ref="AX233">IFERROR(INDEX(AZ21:AZ290, MATCH(ROW()-MIN(ROW(AZ21:AZ290))+1, AW21:AW290, 0)), "")</f>
        <v/>
      </c>
      <c r="AY233" s="1340" t="str">
        <f>IFERROR(SUBSTITUTE(SUBSTITUTE(SUBSTITUTE(SUBSTITUTE(SUBSTITUTE(SUBSTITUTE(AY232,",",";"),".",";"),";",";"),"-",";"),":",";"),"?",";"),AY232)</f>
        <v/>
      </c>
      <c r="AZ233" s="1339" t="str">
        <f>IFERROR(IF(LEN(AY236)&gt;LEN(AZ231)+LEN(AZ232),LEFT(RIGHT(AY236,LEN(AY236)-LEN(AZ231)-LEN(AZ232)),FIND("¤",SUBSTITUTE(LEFT(RIGHT(AY236,LEN(AY236)-LEN(AZ231)-LEN(AZ232)),AZ19+1)," ","¤",LEN(LEFT(RIGHT(AY236,LEN(AY236)-LEN(AZ231)-LEN(AZ232)),AZ19+1))-LEN(SUBSTITUTE(LEFT(RIGHT(AY236,LEN(AY236)-LEN(AZ231)-LEN(AZ232)),AZ19+1)," ",""))))),""),"")</f>
        <v/>
      </c>
      <c r="BA233" s="1279" t="s">
        <v>1</v>
      </c>
      <c r="BB233" s="1354"/>
      <c r="BC233"/>
      <c r="BD233" s="1" t="str">
        <f t="shared" si="58"/>
        <v/>
      </c>
      <c r="BE233" s="1332" t="str">
        <f>IF(LEN(SUBSTITUTE(AX233, BE17, "")) &lt; LEN(AX233), SUBSTITUTE(AX233, BE17, ""), AX233)</f>
        <v/>
      </c>
      <c r="BF233" s="1332" t="str">
        <f>IF(LEN(SUBSTITUTE(BE233, BF17, "")) &lt; LEN(BE233), SUBSTITUTE(BE233, BF17, ""), BE233)</f>
        <v/>
      </c>
      <c r="BG233" s="1332" t="str">
        <f>IF(LEN(SUBSTITUTE(BF233, BG17, "")) &lt; LEN(BF233), SUBSTITUTE(BF233, BG17, ""), BF233)</f>
        <v/>
      </c>
      <c r="BH233" s="1332" t="str">
        <f>IF(LEN(SUBSTITUTE(BG233, BH17, "")) &lt; LEN(BG233), SUBSTITUTE(BG233, BH17, ""), BG233)</f>
        <v/>
      </c>
      <c r="BI233" s="1332" t="s">
        <v>1</v>
      </c>
      <c r="BJ233" s="1333"/>
      <c r="BK233" s="1334"/>
      <c r="BL233" s="52"/>
      <c r="BM233" s="51"/>
      <c r="BN233" s="1335" t="str">
        <f t="shared" si="60"/>
        <v/>
      </c>
      <c r="BO233" s="50" t="str">
        <f t="shared" si="61"/>
        <v/>
      </c>
      <c r="BP233" s="49" t="str">
        <f t="shared" si="62"/>
        <v/>
      </c>
      <c r="BQ233" s="47">
        <f>IF(ISBLANK(#REF!),"",LEN(BD233)-LEN(SUBSTITUTE(BD233," ",""))+1)</f>
        <v>1</v>
      </c>
      <c r="BR233" s="48">
        <f t="shared" si="63"/>
        <v>0</v>
      </c>
      <c r="BS233" s="47">
        <f t="shared" si="64"/>
        <v>0</v>
      </c>
      <c r="BT233" s="47">
        <f t="shared" si="65"/>
        <v>0</v>
      </c>
      <c r="BU233" s="185"/>
      <c r="BV233" s="2"/>
      <c r="BW233"/>
      <c r="BX233"/>
      <c r="BY233"/>
      <c r="BZ233"/>
      <c r="CA233"/>
      <c r="CB233"/>
      <c r="CC233"/>
      <c r="CD233"/>
      <c r="CE233"/>
      <c r="CF233"/>
      <c r="CG233"/>
      <c r="CH233"/>
      <c r="CI233"/>
      <c r="CJ233" s="680"/>
      <c r="CK233" s="681"/>
      <c r="CL233" s="681"/>
      <c r="CM233" s="681"/>
      <c r="CN233" s="681"/>
      <c r="CO233" s="681"/>
      <c r="CP233" s="690"/>
      <c r="CQ233" s="2"/>
      <c r="CR233" s="6">
        <v>1</v>
      </c>
    </row>
    <row r="234" spans="1:96" s="1" customFormat="1" ht="15.75">
      <c r="A234"/>
      <c r="B234"/>
      <c r="C234"/>
      <c r="D234"/>
      <c r="E234"/>
      <c r="F234"/>
      <c r="G234"/>
      <c r="H234"/>
      <c r="I234"/>
      <c r="J234"/>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s="1327" t="str">
        <f>IF(AND(AZ234&lt;&gt;"", LEN(TRIM(AZ234))&gt;0), MAX(AW20:AW233)+1, "")</f>
        <v/>
      </c>
      <c r="AX234" s="1327" t="str" cm="1">
        <f t="array" ref="AX234">IFERROR(INDEX(AZ21:AZ290, MATCH(ROW()-MIN(ROW(AZ21:AZ290))+1, AW21:AW290, 0)), "")</f>
        <v/>
      </c>
      <c r="AY234" s="1340" t="str">
        <f>IFERROR(SUBSTITUTE(AY233,"."," "),AY233)</f>
        <v/>
      </c>
      <c r="AZ234" s="1339" t="str">
        <f>IFERROR(LEFT(RIGHT(AY236,LEN(AY236)-LEN(AZ231)-LEN(AZ232)-LEN(AZ233)),FIND("¤",SUBSTITUTE(LEFT(RIGHT(AY236,LEN(AY236)-LEN(AZ231)-LEN(AZ232)-LEN(AZ233)),AZ19+1)," ","¤",LEN(LEFT(RIGHT(AY236,LEN(AY236)-LEN(AZ231)-LEN(AZ232)-LEN(AZ233)),AZ19+1))-LEN(SUBSTITUTE(LEFT(RIGHT(AY236,LEN(AY236)-LEN(AZ231)-LEN(AZ232)-LEN(AZ233)),AZ19+1)," ",""))))),"")</f>
        <v/>
      </c>
      <c r="BA234" s="1279" t="s">
        <v>1</v>
      </c>
      <c r="BB234" s="1354"/>
      <c r="BC234"/>
      <c r="BD234" s="1" t="str">
        <f t="shared" si="58"/>
        <v/>
      </c>
      <c r="BE234" s="1332" t="str">
        <f>IF(LEN(SUBSTITUTE(AX234, BE17, "")) &lt; LEN(AX234), SUBSTITUTE(AX234, BE17, ""), AX234)</f>
        <v/>
      </c>
      <c r="BF234" s="1332" t="str">
        <f>IF(LEN(SUBSTITUTE(BE234, BF17, "")) &lt; LEN(BE234), SUBSTITUTE(BE234, BF17, ""), BE234)</f>
        <v/>
      </c>
      <c r="BG234" s="1332" t="str">
        <f>IF(LEN(SUBSTITUTE(BF234, BG17, "")) &lt; LEN(BF234), SUBSTITUTE(BF234, BG17, ""), BF234)</f>
        <v/>
      </c>
      <c r="BH234" s="1332" t="str">
        <f>IF(LEN(SUBSTITUTE(BG234, BH17, "")) &lt; LEN(BG234), SUBSTITUTE(BG234, BH17, ""), BG234)</f>
        <v/>
      </c>
      <c r="BI234" s="1332" t="s">
        <v>1</v>
      </c>
      <c r="BJ234" s="1333"/>
      <c r="BK234" s="1334"/>
      <c r="BL234" s="52"/>
      <c r="BM234" s="51"/>
      <c r="BN234" s="1335" t="str">
        <f t="shared" si="60"/>
        <v/>
      </c>
      <c r="BO234" s="50" t="str">
        <f t="shared" si="61"/>
        <v/>
      </c>
      <c r="BP234" s="49" t="str">
        <f t="shared" si="62"/>
        <v/>
      </c>
      <c r="BQ234" s="47">
        <f>IF(ISBLANK(#REF!),"",LEN(BD234)-LEN(SUBSTITUTE(BD234," ",""))+1)</f>
        <v>1</v>
      </c>
      <c r="BR234" s="48">
        <f t="shared" si="63"/>
        <v>0</v>
      </c>
      <c r="BS234" s="47">
        <f t="shared" si="64"/>
        <v>0</v>
      </c>
      <c r="BT234" s="47">
        <f t="shared" si="65"/>
        <v>0</v>
      </c>
      <c r="BU234" s="185"/>
      <c r="BV234" s="2"/>
      <c r="BW234" s="8" t="s">
        <v>1</v>
      </c>
      <c r="BX234" s="8" t="s">
        <v>1</v>
      </c>
      <c r="BY234" s="8" t="s">
        <v>1</v>
      </c>
      <c r="BZ234" s="8" t="s">
        <v>1</v>
      </c>
      <c r="CA234" s="8" t="s">
        <v>1</v>
      </c>
      <c r="CB234" s="8" t="s">
        <v>1</v>
      </c>
      <c r="CC234" s="8" t="s">
        <v>1</v>
      </c>
      <c r="CD234" s="8" t="s">
        <v>1</v>
      </c>
      <c r="CE234" s="8" t="s">
        <v>1</v>
      </c>
      <c r="CF234" s="8" t="s">
        <v>1</v>
      </c>
      <c r="CG234" s="8" t="s">
        <v>1</v>
      </c>
      <c r="CH234" s="8" t="s">
        <v>1</v>
      </c>
      <c r="CI234" s="8" t="s">
        <v>1</v>
      </c>
      <c r="CJ234" s="684" t="s">
        <v>634</v>
      </c>
      <c r="CK234" s="681"/>
      <c r="CL234" s="681"/>
      <c r="CM234" s="681"/>
      <c r="CN234" s="681"/>
      <c r="CO234" s="681"/>
      <c r="CP234" s="690"/>
      <c r="CQ234" s="2"/>
      <c r="CR234" s="6">
        <v>1</v>
      </c>
    </row>
    <row r="235" spans="1:96" s="1" customFormat="1">
      <c r="A235"/>
      <c r="B235"/>
      <c r="C235"/>
      <c r="D235"/>
      <c r="E235"/>
      <c r="F235"/>
      <c r="G235"/>
      <c r="H235"/>
      <c r="I235"/>
      <c r="J235"/>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s="1327" t="str">
        <f>IF(AND(AZ235&lt;&gt;"", LEN(TRIM(AZ235))&gt;0), MAX(AW20:AW234)+1, "")</f>
        <v/>
      </c>
      <c r="AX235" s="1327" t="str" cm="1">
        <f t="array" ref="AX235">IFERROR(INDEX(AZ21:AZ290, MATCH(ROW()-MIN(ROW(AZ21:AZ290))+1, AW21:AW290, 0)), "")</f>
        <v/>
      </c>
      <c r="AY235" s="1343" t="str">
        <f>SUBSTITUTE(SUBSTITUTE(AY234,";"," "),","," ")</f>
        <v/>
      </c>
      <c r="AZ235" s="1339" t="str">
        <f>IFERROR(LEFT(RIGHT(AY236,LEN(AY236)-LEN(AZ231)-LEN(AZ232)-LEN(AZ233)-LEN(AZ234)),FIND("¤",SUBSTITUTE(LEFT(RIGHT(AY236,LEN(AY236)-LEN(AZ231)-LEN(AZ232)-LEN(AZ233)-LEN(AZ234)),AZ19+1)," ","¤",LEN(LEFT(RIGHT(AY236,LEN(AY236)-LEN(AZ231)-LEN(AZ232)-LEN(AZ233)-LEN(AZ234)),AZ19+1))-LEN(SUBSTITUTE(LEFT(RIGHT(AY236,LEN(AY236)-LEN(AZ231)-LEN(AZ232)-LEN(AZ233)-LEN(AZ234)),AZ19+1)," ",""))))),"")</f>
        <v/>
      </c>
      <c r="BA235" s="1279" t="s">
        <v>1</v>
      </c>
      <c r="BB235" s="1354"/>
      <c r="BC235"/>
      <c r="BD235" s="1" t="str">
        <f t="shared" si="58"/>
        <v/>
      </c>
      <c r="BE235" s="1332" t="str">
        <f>IF(LEN(SUBSTITUTE(AX235, BE17, "")) &lt; LEN(AX235), SUBSTITUTE(AX235, BE17, ""), AX235)</f>
        <v/>
      </c>
      <c r="BF235" s="1332" t="str">
        <f>IF(LEN(SUBSTITUTE(BE235, BF17, "")) &lt; LEN(BE235), SUBSTITUTE(BE235, BF17, ""), BE235)</f>
        <v/>
      </c>
      <c r="BG235" s="1332" t="str">
        <f>IF(LEN(SUBSTITUTE(BF235, BG17, "")) &lt; LEN(BF235), SUBSTITUTE(BF235, BG17, ""), BF235)</f>
        <v/>
      </c>
      <c r="BH235" s="1332" t="str">
        <f>IF(LEN(SUBSTITUTE(BG235, BH17, "")) &lt; LEN(BG235), SUBSTITUTE(BG235, BH17, ""), BG235)</f>
        <v/>
      </c>
      <c r="BI235" s="1332" t="s">
        <v>1</v>
      </c>
      <c r="BJ235" s="1333"/>
      <c r="BK235" s="1334"/>
      <c r="BL235" s="52"/>
      <c r="BM235" s="51"/>
      <c r="BN235" s="1335" t="str">
        <f t="shared" si="60"/>
        <v/>
      </c>
      <c r="BO235" s="50" t="str">
        <f t="shared" si="61"/>
        <v/>
      </c>
      <c r="BP235" s="49" t="str">
        <f t="shared" si="62"/>
        <v/>
      </c>
      <c r="BQ235" s="47">
        <f>IF(ISBLANK(#REF!),"",LEN(BD235)-LEN(SUBSTITUTE(BD235," ",""))+1)</f>
        <v>1</v>
      </c>
      <c r="BR235" s="48">
        <f t="shared" si="63"/>
        <v>0</v>
      </c>
      <c r="BS235" s="47">
        <f t="shared" si="64"/>
        <v>0</v>
      </c>
      <c r="BT235" s="47">
        <f t="shared" si="65"/>
        <v>0</v>
      </c>
      <c r="BU235" s="185"/>
      <c r="BV235" s="2"/>
      <c r="BW235" s="8" t="s">
        <v>1</v>
      </c>
      <c r="BX235" s="8" t="s">
        <v>1</v>
      </c>
      <c r="BY235" s="8" t="s">
        <v>1</v>
      </c>
      <c r="BZ235" s="8" t="s">
        <v>1</v>
      </c>
      <c r="CA235" s="8" t="s">
        <v>1</v>
      </c>
      <c r="CB235" s="8" t="s">
        <v>1</v>
      </c>
      <c r="CC235" s="8" t="s">
        <v>1</v>
      </c>
      <c r="CD235" s="8" t="s">
        <v>1</v>
      </c>
      <c r="CE235" s="8" t="s">
        <v>1</v>
      </c>
      <c r="CF235" s="8" t="s">
        <v>1</v>
      </c>
      <c r="CG235" s="8" t="s">
        <v>1</v>
      </c>
      <c r="CH235" s="8" t="s">
        <v>1</v>
      </c>
      <c r="CI235" s="8" t="s">
        <v>1</v>
      </c>
      <c r="CJ235" s="686" t="s">
        <v>635</v>
      </c>
      <c r="CK235" s="681"/>
      <c r="CL235" s="696" t="s">
        <v>636</v>
      </c>
      <c r="CM235" s="681"/>
      <c r="CN235" s="681"/>
      <c r="CO235" s="681"/>
      <c r="CP235" s="690"/>
      <c r="CQ235" s="2"/>
      <c r="CR235" s="6">
        <v>1</v>
      </c>
    </row>
    <row r="236" spans="1:96" s="1" customFormat="1">
      <c r="A236"/>
      <c r="B236"/>
      <c r="C236"/>
      <c r="D236"/>
      <c r="E236"/>
      <c r="F236"/>
      <c r="G236"/>
      <c r="H236"/>
      <c r="I236"/>
      <c r="J236"/>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s="1327" t="str">
        <f>IF(AND(AZ236&lt;&gt;"", LEN(TRIM(AZ236))&gt;0), MAX(AW20:AW235)+1, "")</f>
        <v/>
      </c>
      <c r="AX236" s="1327" t="str" cm="1">
        <f t="array" ref="AX236">IFERROR(INDEX(AZ21:AZ290, MATCH(ROW()-MIN(ROW(AZ21:AZ290))+1, AW21:AW290, 0)), "")</f>
        <v/>
      </c>
      <c r="AY236" s="1344" t="str">
        <f>IFERROR(SUBSTITUTE(SUBSTITUTE(SUBSTITUTE(AY235,"  "," "),"  "," "),"  "," "),AY235)</f>
        <v/>
      </c>
      <c r="AZ236" s="1339" t="str">
        <f>IF(LEN(AY236) &gt; LEN(AZ231) + LEN(AZ232) + LEN(AZ233)+ LEN(AZ234) + LEN(AZ235), RIGHT(AY236, LEN(AY236) - LEN(AZ231) - LEN(AZ232) - LEN(AZ233) - LEN(AZ234) - LEN(AZ235)), "")</f>
        <v/>
      </c>
      <c r="BA236" s="1279" t="s">
        <v>1</v>
      </c>
      <c r="BB236" s="1354"/>
      <c r="BC236"/>
      <c r="BD236" s="1" t="str">
        <f t="shared" si="58"/>
        <v/>
      </c>
      <c r="BE236" s="1332" t="str">
        <f>IF(LEN(SUBSTITUTE(AX236, BE17, "")) &lt; LEN(AX236), SUBSTITUTE(AX236, BE17, ""), AX236)</f>
        <v/>
      </c>
      <c r="BF236" s="1332" t="str">
        <f>IF(LEN(SUBSTITUTE(BE236, BF17, "")) &lt; LEN(BE236), SUBSTITUTE(BE236, BF17, ""), BE236)</f>
        <v/>
      </c>
      <c r="BG236" s="1332" t="str">
        <f>IF(LEN(SUBSTITUTE(BF236, BG17, "")) &lt; LEN(BF236), SUBSTITUTE(BF236, BG17, ""), BF236)</f>
        <v/>
      </c>
      <c r="BH236" s="1332" t="str">
        <f>IF(LEN(SUBSTITUTE(BG236, BH17, "")) &lt; LEN(BG236), SUBSTITUTE(BG236, BH17, ""), BG236)</f>
        <v/>
      </c>
      <c r="BI236" s="1332" t="s">
        <v>1</v>
      </c>
      <c r="BJ236" s="1333"/>
      <c r="BK236" s="1334"/>
      <c r="BL236" s="52"/>
      <c r="BM236" s="51"/>
      <c r="BN236" s="1335" t="str">
        <f t="shared" si="60"/>
        <v/>
      </c>
      <c r="BO236" s="50" t="str">
        <f t="shared" si="61"/>
        <v/>
      </c>
      <c r="BP236" s="49" t="str">
        <f t="shared" si="62"/>
        <v/>
      </c>
      <c r="BQ236" s="47">
        <f>IF(ISBLANK(#REF!),"",LEN(BD236)-LEN(SUBSTITUTE(BD236," ",""))+1)</f>
        <v>1</v>
      </c>
      <c r="BR236" s="48">
        <f t="shared" si="63"/>
        <v>0</v>
      </c>
      <c r="BS236" s="47">
        <f t="shared" si="64"/>
        <v>0</v>
      </c>
      <c r="BT236" s="47">
        <f t="shared" si="65"/>
        <v>0</v>
      </c>
      <c r="BU236" s="185"/>
      <c r="BV236" s="2"/>
      <c r="BW236" s="2"/>
      <c r="BX236" s="2"/>
      <c r="BY236" s="2"/>
      <c r="BZ236" s="2"/>
      <c r="CA236" s="2"/>
      <c r="CB236" s="2"/>
      <c r="CC236" s="2"/>
      <c r="CD236" s="2"/>
      <c r="CE236" s="2"/>
      <c r="CF236" s="2"/>
      <c r="CG236" s="2"/>
      <c r="CH236" s="2"/>
      <c r="CI236" s="2"/>
      <c r="CJ236" s="680"/>
      <c r="CK236" s="681"/>
      <c r="CL236" s="681"/>
      <c r="CM236" s="681"/>
      <c r="CN236" s="681"/>
      <c r="CO236" s="681"/>
      <c r="CP236" s="690"/>
      <c r="CQ236" s="2"/>
      <c r="CR236" s="6">
        <v>1</v>
      </c>
    </row>
    <row r="237" spans="1:96" s="1" customFormat="1">
      <c r="A237"/>
      <c r="B237"/>
      <c r="C237"/>
      <c r="D237"/>
      <c r="E237"/>
      <c r="F237"/>
      <c r="G237"/>
      <c r="H237"/>
      <c r="I237"/>
      <c r="J237"/>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s="1327" t="str">
        <f>IF(AND(AZ237&lt;&gt;"", LEN(TRIM(AZ237))&gt;0), MAX(AW20:AW236)+1, "")</f>
        <v/>
      </c>
      <c r="AX237" s="1327" t="str" cm="1">
        <f t="array" ref="AX237">IFERROR(INDEX(AZ21:AZ290, MATCH(ROW()-MIN(ROW(AZ21:AZ290))+1, AW21:AW290, 0)), "")</f>
        <v/>
      </c>
      <c r="AY237" s="1328" t="str">
        <f>(SUBSTITUTE(SUBSTITUTE(BB57,CHAR(13)&amp;CHAR(10)," "),CHAR(10)," "))</f>
        <v/>
      </c>
      <c r="AZ237" s="1329" t="str">
        <f>IF(LEN(AY242)&lt;AZ19,AY237,LEFT(AY242,FIND("¤",SUBSTITUTE(LEFT(AY242,AZ19+1)," ","¤",LEN(LEFT(AY242,AZ19+1))-LEN(SUBSTITUTE(LEFT(AY242,AZ19+1)," ",""))))))</f>
        <v/>
      </c>
      <c r="BA237" s="1279" t="s">
        <v>1</v>
      </c>
      <c r="BB237" s="1354"/>
      <c r="BC237"/>
      <c r="BD237" s="1" t="str">
        <f t="shared" si="58"/>
        <v/>
      </c>
      <c r="BE237" s="1332" t="str">
        <f>IF(LEN(SUBSTITUTE(AX237, BE17, "")) &lt; LEN(AX237), SUBSTITUTE(AX237, BE17, ""), AX237)</f>
        <v/>
      </c>
      <c r="BF237" s="1332" t="str">
        <f>IF(LEN(SUBSTITUTE(BE237, BF17, "")) &lt; LEN(BE237), SUBSTITUTE(BE237, BF17, ""), BE237)</f>
        <v/>
      </c>
      <c r="BG237" s="1332" t="str">
        <f>IF(LEN(SUBSTITUTE(BF237, BG17, "")) &lt; LEN(BF237), SUBSTITUTE(BF237, BG17, ""), BF237)</f>
        <v/>
      </c>
      <c r="BH237" s="1332" t="str">
        <f>IF(LEN(SUBSTITUTE(BG237, BH17, "")) &lt; LEN(BG237), SUBSTITUTE(BG237, BH17, ""), BG237)</f>
        <v/>
      </c>
      <c r="BI237" s="1332" t="s">
        <v>1</v>
      </c>
      <c r="BJ237" s="1333"/>
      <c r="BK237" s="1334"/>
      <c r="BL237" s="52"/>
      <c r="BM237" s="51"/>
      <c r="BN237" s="1335" t="str">
        <f t="shared" si="60"/>
        <v/>
      </c>
      <c r="BO237" s="50" t="str">
        <f t="shared" si="61"/>
        <v/>
      </c>
      <c r="BP237" s="49" t="str">
        <f t="shared" si="62"/>
        <v/>
      </c>
      <c r="BQ237" s="47">
        <f>IF(ISBLANK(#REF!),"",LEN(BD237)-LEN(SUBSTITUTE(BD237," ",""))+1)</f>
        <v>1</v>
      </c>
      <c r="BR237" s="48">
        <f t="shared" si="63"/>
        <v>0</v>
      </c>
      <c r="BS237" s="47">
        <f t="shared" si="64"/>
        <v>0</v>
      </c>
      <c r="BT237" s="47">
        <f t="shared" si="65"/>
        <v>0</v>
      </c>
      <c r="BU237" s="185"/>
      <c r="BV237" s="2"/>
      <c r="BW237"/>
      <c r="BX237"/>
      <c r="BY237"/>
      <c r="BZ237"/>
      <c r="CA237"/>
      <c r="CB237"/>
      <c r="CC237"/>
      <c r="CD237"/>
      <c r="CE237"/>
      <c r="CF237"/>
      <c r="CG237"/>
      <c r="CH237"/>
      <c r="CI237"/>
      <c r="CJ237" s="697">
        <v>19</v>
      </c>
      <c r="CK237" s="698">
        <v>22</v>
      </c>
      <c r="CL237" s="698">
        <v>25</v>
      </c>
      <c r="CM237" s="698">
        <v>16</v>
      </c>
      <c r="CN237" s="698">
        <v>6</v>
      </c>
      <c r="CO237" s="698">
        <v>22</v>
      </c>
      <c r="CP237" s="699">
        <v>24</v>
      </c>
      <c r="CQ237" s="2"/>
      <c r="CR237" s="6">
        <v>1</v>
      </c>
    </row>
    <row r="238" spans="1:96" s="1" customFormat="1" ht="15.75" thickBot="1">
      <c r="A238"/>
      <c r="B238"/>
      <c r="C238"/>
      <c r="D238"/>
      <c r="E238"/>
      <c r="F238"/>
      <c r="G238"/>
      <c r="H238"/>
      <c r="I238"/>
      <c r="J238"/>
      <c r="K238"/>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s="1327" t="str">
        <f>IF(AND(AZ238&lt;&gt;"", LEN(TRIM(AZ238))&gt;0), MAX(AW20:AW237)+1, "")</f>
        <v/>
      </c>
      <c r="AX238" s="1327" t="str" cm="1">
        <f t="array" ref="AX238">IFERROR(INDEX(AZ21:AZ290, MATCH(ROW()-MIN(ROW(AZ21:AZ290))+1, AW21:AW290, 0)), "")</f>
        <v/>
      </c>
      <c r="AY238" s="1336" t="str">
        <f>IFERROR(TRIM(SUBSTITUTE(SUBSTITUTE(SUBSTITUTE(SUBSTITUTE(SUBSTITUTE(AY237," .",".")," ;",";")," :",":"),",",","),",","")),AY237)</f>
        <v/>
      </c>
      <c r="AZ238" s="1329" t="str">
        <f>IFERROR(IF(LEN(AY242) &gt; LEN(AZ237), LEFT(RIGHT(AY242, LEN(AY242) - LEN(AZ237)), FIND("¤", SUBSTITUTE(LEFT(RIGHT(AY242, LEN(AY242) - LEN(AZ237)), AZ19+1), " ", "¤", LEN(LEFT(RIGHT(AY242, LEN(AY242) - LEN(AZ237)), AZ19+1)) - LEN(SUBSTITUTE(LEFT(RIGHT(AY242, LEN(AY242) - LEN(AZ237)), AZ19+1), " ", ""))))), ""), "")</f>
        <v/>
      </c>
      <c r="BA238" s="1279" t="s">
        <v>1</v>
      </c>
      <c r="BB238" s="1354"/>
      <c r="BC238"/>
      <c r="BD238" s="1" t="str">
        <f t="shared" si="58"/>
        <v/>
      </c>
      <c r="BE238" s="1332" t="str">
        <f>IF(LEN(SUBSTITUTE(AX238, BE17, "")) &lt; LEN(AX238), SUBSTITUTE(AX238, BE17, ""), AX238)</f>
        <v/>
      </c>
      <c r="BF238" s="1332" t="str">
        <f>IF(LEN(SUBSTITUTE(BE238, BF17, "")) &lt; LEN(BE238), SUBSTITUTE(BE238, BF17, ""), BE238)</f>
        <v/>
      </c>
      <c r="BG238" s="1332" t="str">
        <f>IF(LEN(SUBSTITUTE(BF238, BG17, "")) &lt; LEN(BF238), SUBSTITUTE(BF238, BG17, ""), BF238)</f>
        <v/>
      </c>
      <c r="BH238" s="1332" t="str">
        <f>IF(LEN(SUBSTITUTE(BG238, BH17, "")) &lt; LEN(BG238), SUBSTITUTE(BG238, BH17, ""), BG238)</f>
        <v/>
      </c>
      <c r="BI238" s="1332" t="s">
        <v>1</v>
      </c>
      <c r="BJ238" s="1333"/>
      <c r="BK238" s="1334"/>
      <c r="BL238" s="52"/>
      <c r="BM238" s="51"/>
      <c r="BN238" s="1335" t="str">
        <f t="shared" si="60"/>
        <v/>
      </c>
      <c r="BO238" s="50" t="str">
        <f t="shared" si="61"/>
        <v/>
      </c>
      <c r="BP238" s="49" t="str">
        <f t="shared" si="62"/>
        <v/>
      </c>
      <c r="BQ238" s="47">
        <f>IF(ISBLANK(#REF!),"",LEN(BD238)-LEN(SUBSTITUTE(BD238," ",""))+1)</f>
        <v>1</v>
      </c>
      <c r="BR238" s="48">
        <f t="shared" si="63"/>
        <v>0</v>
      </c>
      <c r="BS238" s="47">
        <f t="shared" si="64"/>
        <v>0</v>
      </c>
      <c r="BT238" s="47">
        <f t="shared" si="65"/>
        <v>0</v>
      </c>
      <c r="BU238" s="185"/>
      <c r="BV238" s="2"/>
      <c r="BW238" s="2"/>
      <c r="BX238" s="2"/>
      <c r="BY238" s="2"/>
      <c r="BZ238" s="2"/>
      <c r="CA238" s="2"/>
      <c r="CB238"/>
      <c r="CC238"/>
      <c r="CD238"/>
      <c r="CE238"/>
      <c r="CF238"/>
      <c r="CG238"/>
      <c r="CH238"/>
      <c r="CI238"/>
      <c r="CJ238" s="700">
        <f t="shared" ref="CJ238:CP238" ca="1" si="66">CELL("largeur",CJ238)</f>
        <v>19</v>
      </c>
      <c r="CK238" s="30">
        <f t="shared" ca="1" si="66"/>
        <v>32</v>
      </c>
      <c r="CL238" s="30">
        <f t="shared" ca="1" si="66"/>
        <v>25</v>
      </c>
      <c r="CM238" s="30">
        <f t="shared" ca="1" si="66"/>
        <v>16</v>
      </c>
      <c r="CN238" s="30">
        <f t="shared" ca="1" si="66"/>
        <v>6</v>
      </c>
      <c r="CO238" s="30">
        <f t="shared" ca="1" si="66"/>
        <v>22</v>
      </c>
      <c r="CP238" s="29">
        <f t="shared" ca="1" si="66"/>
        <v>24</v>
      </c>
      <c r="CQ238" s="2"/>
      <c r="CR238" s="6">
        <v>1</v>
      </c>
    </row>
    <row r="239" spans="1:96" s="1" customFormat="1">
      <c r="A239"/>
      <c r="B239"/>
      <c r="C239"/>
      <c r="D239"/>
      <c r="E239"/>
      <c r="F239"/>
      <c r="G239"/>
      <c r="H239"/>
      <c r="I239"/>
      <c r="J239"/>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s="1327" t="str">
        <f>IF(AND(AZ239&lt;&gt;"", LEN(TRIM(AZ239))&gt;0), MAX(AW20:AW238)+1, "")</f>
        <v/>
      </c>
      <c r="AX239" s="1327" t="str" cm="1">
        <f t="array" ref="AX239">IFERROR(INDEX(AZ21:AZ290, MATCH(ROW()-MIN(ROW(AZ21:AZ290))+1, AW21:AW290, 0)), "")</f>
        <v/>
      </c>
      <c r="AY239" s="1336" t="str">
        <f>IFERROR(SUBSTITUTE(SUBSTITUTE(SUBSTITUTE(SUBSTITUTE(SUBSTITUTE(SUBSTITUTE(AY238,",",";"),".",";"),";",";"),"-",";"),":",";"),"?",";"),AY238)</f>
        <v/>
      </c>
      <c r="AZ239" s="1329" t="str">
        <f>IFERROR(IF(LEN(AY242)&gt;LEN(AZ237)+LEN(AZ238),LEFT(RIGHT(AY242,LEN(AY242)-LEN(AZ237)-LEN(AZ238)),FIND("¤",SUBSTITUTE(LEFT(RIGHT(AY242,LEN(AY242)-LEN(AZ237)-LEN(AZ238)),AZ19+1)," ","¤",LEN(LEFT(RIGHT(AY242,LEN(AY242)-LEN(AZ237)-LEN(AZ238)),AZ19+1))-LEN(SUBSTITUTE(LEFT(RIGHT(AY242,LEN(AY242)-LEN(AZ237)-LEN(AZ238)),AZ19+1)," ",""))))),""),"")</f>
        <v/>
      </c>
      <c r="BA239" s="1279" t="s">
        <v>1</v>
      </c>
      <c r="BB239" s="1354"/>
      <c r="BC239"/>
      <c r="BD239" s="1" t="str">
        <f t="shared" si="58"/>
        <v/>
      </c>
      <c r="BE239" s="1332" t="str">
        <f>IF(LEN(SUBSTITUTE(AX239, BE17, "")) &lt; LEN(AX239), SUBSTITUTE(AX239, BE17, ""), AX239)</f>
        <v/>
      </c>
      <c r="BF239" s="1332" t="str">
        <f>IF(LEN(SUBSTITUTE(BE239, BF17, "")) &lt; LEN(BE239), SUBSTITUTE(BE239, BF17, ""), BE239)</f>
        <v/>
      </c>
      <c r="BG239" s="1332" t="str">
        <f>IF(LEN(SUBSTITUTE(BF239, BG17, "")) &lt; LEN(BF239), SUBSTITUTE(BF239, BG17, ""), BF239)</f>
        <v/>
      </c>
      <c r="BH239" s="1332" t="str">
        <f>IF(LEN(SUBSTITUTE(BG239, BH17, "")) &lt; LEN(BG239), SUBSTITUTE(BG239, BH17, ""), BG239)</f>
        <v/>
      </c>
      <c r="BI239" s="1332" t="s">
        <v>1</v>
      </c>
      <c r="BJ239" s="1333"/>
      <c r="BK239" s="1334"/>
      <c r="BL239" s="52"/>
      <c r="BM239" s="51"/>
      <c r="BN239" s="1335" t="str">
        <f t="shared" si="60"/>
        <v/>
      </c>
      <c r="BO239" s="50" t="str">
        <f t="shared" si="61"/>
        <v/>
      </c>
      <c r="BP239" s="49" t="str">
        <f t="shared" si="62"/>
        <v/>
      </c>
      <c r="BQ239" s="47">
        <f>IF(ISBLANK(#REF!),"",LEN(BD239)-LEN(SUBSTITUTE(BD239," ",""))+1)</f>
        <v>1</v>
      </c>
      <c r="BR239" s="48">
        <f t="shared" si="63"/>
        <v>0</v>
      </c>
      <c r="BS239" s="47">
        <f t="shared" si="64"/>
        <v>0</v>
      </c>
      <c r="BT239" s="47">
        <f t="shared" si="65"/>
        <v>0</v>
      </c>
      <c r="BU239" s="185"/>
      <c r="BV239" s="2"/>
      <c r="BW239" s="2"/>
      <c r="BX239" s="2"/>
      <c r="BY239" s="2"/>
      <c r="BZ239" s="2"/>
      <c r="CA239" s="2"/>
      <c r="CB239"/>
      <c r="CC239"/>
      <c r="CD239"/>
      <c r="CE239"/>
      <c r="CF239"/>
      <c r="CG239"/>
      <c r="CH239"/>
      <c r="CI239"/>
      <c r="CJ239"/>
      <c r="CK239"/>
      <c r="CL239"/>
      <c r="CM239"/>
      <c r="CN239"/>
      <c r="CO239"/>
      <c r="CP239"/>
      <c r="CQ239" s="2"/>
      <c r="CR239" s="6">
        <v>1</v>
      </c>
    </row>
    <row r="240" spans="1:96" s="1" customFormat="1">
      <c r="A240"/>
      <c r="B240"/>
      <c r="C240"/>
      <c r="D240"/>
      <c r="E240"/>
      <c r="F240"/>
      <c r="G240"/>
      <c r="H240"/>
      <c r="I240"/>
      <c r="J240"/>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s="1327" t="str">
        <f>IF(AND(AZ240&lt;&gt;"", LEN(TRIM(AZ240))&gt;0), MAX(AW20:AW239)+1, "")</f>
        <v/>
      </c>
      <c r="AX240" s="1327" t="str" cm="1">
        <f t="array" ref="AX240">IFERROR(INDEX(AZ21:AZ290, MATCH(ROW()-MIN(ROW(AZ21:AZ290))+1, AW21:AW290, 0)), "")</f>
        <v/>
      </c>
      <c r="AY240" s="1336" t="str">
        <f>IFERROR(SUBSTITUTE(AY239,"."," "),AY239)</f>
        <v/>
      </c>
      <c r="AZ240" s="1329" t="str">
        <f>IFERROR(LEFT(RIGHT(AY242,LEN(AY242)-LEN(AZ237)-LEN(AZ238)-LEN(AZ239)),FIND("¤",SUBSTITUTE(LEFT(RIGHT(AY242,LEN(AY242)-LEN(AZ237)-LEN(AZ238)-LEN(AZ239)),AZ19+1)," ","¤",LEN(LEFT(RIGHT(AY242,LEN(AY242)-LEN(AZ237)-LEN(AZ238)-LEN(AZ239)),AZ19+1))-LEN(SUBSTITUTE(LEFT(RIGHT(AY242,LEN(AY242)-LEN(AZ237)-LEN(AZ238)-LEN(AZ239)),AZ19+1)," ",""))))),"")</f>
        <v/>
      </c>
      <c r="BA240" s="1279" t="s">
        <v>1</v>
      </c>
      <c r="BB240" s="1354"/>
      <c r="BC240"/>
      <c r="BD240" s="1" t="str">
        <f t="shared" si="58"/>
        <v/>
      </c>
      <c r="BE240" s="1332" t="str">
        <f>IF(LEN(SUBSTITUTE(AX240, BE17, "")) &lt; LEN(AX240), SUBSTITUTE(AX240, BE17, ""), AX240)</f>
        <v/>
      </c>
      <c r="BF240" s="1332" t="str">
        <f>IF(LEN(SUBSTITUTE(BE240, BF17, "")) &lt; LEN(BE240), SUBSTITUTE(BE240, BF17, ""), BE240)</f>
        <v/>
      </c>
      <c r="BG240" s="1332" t="str">
        <f>IF(LEN(SUBSTITUTE(BF240, BG17, "")) &lt; LEN(BF240), SUBSTITUTE(BF240, BG17, ""), BF240)</f>
        <v/>
      </c>
      <c r="BH240" s="1332" t="str">
        <f>IF(LEN(SUBSTITUTE(BG240, BH17, "")) &lt; LEN(BG240), SUBSTITUTE(BG240, BH17, ""), BG240)</f>
        <v/>
      </c>
      <c r="BI240" s="1332" t="s">
        <v>1</v>
      </c>
      <c r="BJ240" s="1333"/>
      <c r="BK240" s="1334"/>
      <c r="BL240" s="52"/>
      <c r="BM240" s="51"/>
      <c r="BN240" s="1335" t="str">
        <f t="shared" si="60"/>
        <v/>
      </c>
      <c r="BO240" s="50" t="str">
        <f t="shared" si="61"/>
        <v/>
      </c>
      <c r="BP240" s="49" t="str">
        <f t="shared" si="62"/>
        <v/>
      </c>
      <c r="BQ240" s="47">
        <f>IF(ISBLANK(#REF!),"",LEN(BD240)-LEN(SUBSTITUTE(BD240," ",""))+1)</f>
        <v>1</v>
      </c>
      <c r="BR240" s="48">
        <f t="shared" si="63"/>
        <v>0</v>
      </c>
      <c r="BS240" s="47">
        <f t="shared" si="64"/>
        <v>0</v>
      </c>
      <c r="BT240" s="47">
        <f t="shared" si="65"/>
        <v>0</v>
      </c>
      <c r="BU240" s="185"/>
      <c r="BV240" s="2"/>
      <c r="BW240"/>
      <c r="BX240"/>
      <c r="BY240"/>
      <c r="BZ240"/>
      <c r="CA240"/>
      <c r="CB240"/>
      <c r="CC240"/>
      <c r="CD240"/>
      <c r="CE240"/>
      <c r="CF240"/>
      <c r="CG240"/>
      <c r="CH240"/>
      <c r="CI240"/>
      <c r="CJ240"/>
      <c r="CK240"/>
      <c r="CL240"/>
      <c r="CM240"/>
      <c r="CN240"/>
      <c r="CO240"/>
      <c r="CP240"/>
      <c r="CQ240" s="2"/>
      <c r="CR240" s="6">
        <v>1</v>
      </c>
    </row>
    <row r="241" spans="1:96" s="1" customFormat="1">
      <c r="A241"/>
      <c r="B241"/>
      <c r="C241"/>
      <c r="D241"/>
      <c r="E241"/>
      <c r="F241"/>
      <c r="G241"/>
      <c r="H241"/>
      <c r="I241"/>
      <c r="J241"/>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s="1327" t="str">
        <f>IF(AND(AZ241&lt;&gt;"", LEN(TRIM(AZ241))&gt;0), MAX(AW20:AW240)+1, "")</f>
        <v/>
      </c>
      <c r="AX241" s="1327" t="str" cm="1">
        <f t="array" ref="AX241">IFERROR(INDEX(AZ21:AZ290, MATCH(ROW()-MIN(ROW(AZ21:AZ290))+1, AW21:AW290, 0)), "")</f>
        <v/>
      </c>
      <c r="AY241" s="1337" t="str">
        <f>SUBSTITUTE(SUBSTITUTE(AY240,";"," "),","," ")</f>
        <v/>
      </c>
      <c r="AZ241" s="1329" t="str">
        <f>IFERROR(LEFT(RIGHT(AY242,LEN(AY242)-LEN(AZ237)-LEN(AZ238)-LEN(AZ239)-LEN(AZ240)),FIND("¤",SUBSTITUTE(LEFT(RIGHT(AY242,LEN(AY242)-LEN(AZ237)-LEN(AZ238)-LEN(AZ239)-LEN(AZ240)),AZ19+1)," ","¤",LEN(LEFT(RIGHT(AY242,LEN(AY242)-LEN(AZ237)-LEN(AZ238)-LEN(AZ239)-LEN(AZ240)),AZ19+1))-LEN(SUBSTITUTE(LEFT(RIGHT(AY242,LEN(AY242)-LEN(AZ237)-LEN(AZ238)-LEN(AZ239)-LEN(AZ240)),AZ19+1)," ",""))))),"")</f>
        <v/>
      </c>
      <c r="BA241" s="1279" t="s">
        <v>1</v>
      </c>
      <c r="BB241" s="1354"/>
      <c r="BC241"/>
      <c r="BD241" s="1" t="str">
        <f t="shared" si="58"/>
        <v/>
      </c>
      <c r="BE241" s="1332" t="str">
        <f>IF(LEN(SUBSTITUTE(AX241, BE17, "")) &lt; LEN(AX241), SUBSTITUTE(AX241, BE17, ""), AX241)</f>
        <v/>
      </c>
      <c r="BF241" s="1332" t="str">
        <f>IF(LEN(SUBSTITUTE(BE241, BF17, "")) &lt; LEN(BE241), SUBSTITUTE(BE241, BF17, ""), BE241)</f>
        <v/>
      </c>
      <c r="BG241" s="1332" t="str">
        <f>IF(LEN(SUBSTITUTE(BF241, BG17, "")) &lt; LEN(BF241), SUBSTITUTE(BF241, BG17, ""), BF241)</f>
        <v/>
      </c>
      <c r="BH241" s="1332" t="str">
        <f>IF(LEN(SUBSTITUTE(BG241, BH17, "")) &lt; LEN(BG241), SUBSTITUTE(BG241, BH17, ""), BG241)</f>
        <v/>
      </c>
      <c r="BI241" s="1332" t="s">
        <v>1</v>
      </c>
      <c r="BJ241" s="1333"/>
      <c r="BK241" s="1334"/>
      <c r="BL241" s="52"/>
      <c r="BM241" s="51"/>
      <c r="BN241" s="1335" t="str">
        <f t="shared" si="60"/>
        <v/>
      </c>
      <c r="BO241" s="50" t="str">
        <f t="shared" si="61"/>
        <v/>
      </c>
      <c r="BP241" s="49" t="str">
        <f t="shared" si="62"/>
        <v/>
      </c>
      <c r="BQ241" s="47">
        <f>IF(ISBLANK(#REF!),"",LEN(BD241)-LEN(SUBSTITUTE(BD241," ",""))+1)</f>
        <v>1</v>
      </c>
      <c r="BR241" s="48">
        <f t="shared" si="63"/>
        <v>0</v>
      </c>
      <c r="BS241" s="47">
        <f t="shared" si="64"/>
        <v>0</v>
      </c>
      <c r="BT241" s="47">
        <f t="shared" si="65"/>
        <v>0</v>
      </c>
      <c r="BU241" s="185"/>
      <c r="BV241" s="2"/>
      <c r="BW241" s="2"/>
      <c r="BX241" s="2"/>
      <c r="BY241" s="2"/>
      <c r="BZ241" s="2"/>
      <c r="CA241" s="2"/>
      <c r="CB241"/>
      <c r="CC241"/>
      <c r="CD241"/>
      <c r="CE241"/>
      <c r="CF241"/>
      <c r="CG241"/>
      <c r="CH241"/>
      <c r="CI241"/>
      <c r="CJ241"/>
      <c r="CK241"/>
      <c r="CL241"/>
      <c r="CM241"/>
      <c r="CN241"/>
      <c r="CO241"/>
      <c r="CP241"/>
      <c r="CQ241" s="2"/>
      <c r="CR241" s="6">
        <v>1</v>
      </c>
    </row>
    <row r="242" spans="1:96" s="1" customFormat="1">
      <c r="A242"/>
      <c r="B242"/>
      <c r="C242"/>
      <c r="D242"/>
      <c r="E242"/>
      <c r="F242"/>
      <c r="G242"/>
      <c r="H242"/>
      <c r="I242"/>
      <c r="J242"/>
      <c r="K24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s="1327" t="str">
        <f>IF(AND(AZ242&lt;&gt;"", LEN(TRIM(AZ242))&gt;0), MAX(AW20:AW241)+1, "")</f>
        <v/>
      </c>
      <c r="AX242" s="1327" t="str" cm="1">
        <f t="array" ref="AX242">IFERROR(INDEX(AZ21:AZ290, MATCH(ROW()-MIN(ROW(AZ21:AZ290))+1, AW21:AW290, 0)), "")</f>
        <v/>
      </c>
      <c r="AY242" s="1338" t="str">
        <f>IFERROR(SUBSTITUTE(SUBSTITUTE(SUBSTITUTE(AY241,"  "," "),"  "," "),"  "," "),AY241)</f>
        <v/>
      </c>
      <c r="AZ242" s="1329" t="str">
        <f>IF(LEN(AY242) &gt; LEN(AZ237) + LEN(AZ238) + LEN(AZ239)+ LEN(AZ240) + LEN(AZ241), RIGHT(AY242, LEN(AY242) - LEN(AZ237) - LEN(AZ238) - LEN(AZ239) - LEN(AZ240) - LEN(AZ241)), "")</f>
        <v/>
      </c>
      <c r="BA242" s="1279" t="s">
        <v>1</v>
      </c>
      <c r="BB242" s="1354"/>
      <c r="BC242"/>
      <c r="BD242" s="1" t="str">
        <f t="shared" si="58"/>
        <v/>
      </c>
      <c r="BE242" s="1332" t="str">
        <f>IF(LEN(SUBSTITUTE(AX242, BE17, "")) &lt; LEN(AX242), SUBSTITUTE(AX242, BE17, ""), AX242)</f>
        <v/>
      </c>
      <c r="BF242" s="1332" t="str">
        <f>IF(LEN(SUBSTITUTE(BE242, BF17, "")) &lt; LEN(BE242), SUBSTITUTE(BE242, BF17, ""), BE242)</f>
        <v/>
      </c>
      <c r="BG242" s="1332" t="str">
        <f>IF(LEN(SUBSTITUTE(BF242, BG17, "")) &lt; LEN(BF242), SUBSTITUTE(BF242, BG17, ""), BF242)</f>
        <v/>
      </c>
      <c r="BH242" s="1332" t="str">
        <f>IF(LEN(SUBSTITUTE(BG242, BH17, "")) &lt; LEN(BG242), SUBSTITUTE(BG242, BH17, ""), BG242)</f>
        <v/>
      </c>
      <c r="BI242" s="1332" t="s">
        <v>1</v>
      </c>
      <c r="BJ242" s="1333"/>
      <c r="BK242" s="1334"/>
      <c r="BL242" s="52"/>
      <c r="BM242" s="51"/>
      <c r="BN242" s="1335" t="str">
        <f t="shared" si="60"/>
        <v/>
      </c>
      <c r="BO242" s="50" t="str">
        <f t="shared" si="61"/>
        <v/>
      </c>
      <c r="BP242" s="49" t="str">
        <f t="shared" si="62"/>
        <v/>
      </c>
      <c r="BQ242" s="47">
        <f>IF(ISBLANK(#REF!),"",LEN(BD242)-LEN(SUBSTITUTE(BD242," ",""))+1)</f>
        <v>1</v>
      </c>
      <c r="BR242" s="48">
        <f t="shared" si="63"/>
        <v>0</v>
      </c>
      <c r="BS242" s="47">
        <f t="shared" si="64"/>
        <v>0</v>
      </c>
      <c r="BT242" s="47">
        <f t="shared" si="65"/>
        <v>0</v>
      </c>
      <c r="BU242" s="185"/>
      <c r="BV242" s="2"/>
      <c r="BW242" s="2"/>
      <c r="BX242" s="2"/>
      <c r="BY242" s="2"/>
      <c r="BZ242" s="2"/>
      <c r="CA242" s="2"/>
      <c r="CB242"/>
      <c r="CC242"/>
      <c r="CD242"/>
      <c r="CE242"/>
      <c r="CF242"/>
      <c r="CG242"/>
      <c r="CH242"/>
      <c r="CI242"/>
      <c r="CJ242"/>
      <c r="CK242"/>
      <c r="CL242"/>
      <c r="CM242"/>
      <c r="CN242"/>
      <c r="CO242"/>
      <c r="CP242"/>
      <c r="CQ242" s="2"/>
      <c r="CR242" s="6">
        <v>1</v>
      </c>
    </row>
    <row r="243" spans="1:96" s="1" customFormat="1">
      <c r="A243"/>
      <c r="B243"/>
      <c r="C243"/>
      <c r="D243"/>
      <c r="E243"/>
      <c r="F243"/>
      <c r="G243"/>
      <c r="H243"/>
      <c r="I243"/>
      <c r="J243"/>
      <c r="K243"/>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s="1327" t="str">
        <f>IF(AND(AZ243&lt;&gt;"", LEN(TRIM(AZ243))&gt;0), MAX(AW20:AW242)+1, "")</f>
        <v/>
      </c>
      <c r="AX243" s="1327" t="str" cm="1">
        <f t="array" ref="AX243">IFERROR(INDEX(AZ21:AZ290, MATCH(ROW()-MIN(ROW(AZ21:AZ290))+1, AW21:AW290, 0)), "")</f>
        <v/>
      </c>
      <c r="AY243" s="1328" t="str">
        <f>(SUBSTITUTE(SUBSTITUTE(BB58,CHAR(13)&amp;CHAR(10)," "),CHAR(10)," "))</f>
        <v/>
      </c>
      <c r="AZ243" s="1339" t="str">
        <f>IF(LEN(AY248)&lt;AZ19,AY243,LEFT(AY248,FIND("¤",SUBSTITUTE(LEFT(AY248,AZ19+1)," ","¤",LEN(LEFT(AY248,AZ19+1))-LEN(SUBSTITUTE(LEFT(AY248,AZ19+1)," ",""))))))</f>
        <v/>
      </c>
      <c r="BA243" s="1279" t="s">
        <v>1</v>
      </c>
      <c r="BB243" s="1354"/>
      <c r="BC243"/>
      <c r="BD243" s="1" t="str">
        <f t="shared" si="58"/>
        <v/>
      </c>
      <c r="BE243" s="1332" t="str">
        <f>IF(LEN(SUBSTITUTE(AX243, BE17, "")) &lt; LEN(AX243), SUBSTITUTE(AX243, BE17, ""), AX243)</f>
        <v/>
      </c>
      <c r="BF243" s="1332" t="str">
        <f>IF(LEN(SUBSTITUTE(BE243, BF17, "")) &lt; LEN(BE243), SUBSTITUTE(BE243, BF17, ""), BE243)</f>
        <v/>
      </c>
      <c r="BG243" s="1332" t="str">
        <f>IF(LEN(SUBSTITUTE(BF243, BG17, "")) &lt; LEN(BF243), SUBSTITUTE(BF243, BG17, ""), BF243)</f>
        <v/>
      </c>
      <c r="BH243" s="1332" t="str">
        <f>IF(LEN(SUBSTITUTE(BG243, BH17, "")) &lt; LEN(BG243), SUBSTITUTE(BG243, BH17, ""), BG243)</f>
        <v/>
      </c>
      <c r="BI243" s="1332" t="s">
        <v>1</v>
      </c>
      <c r="BJ243" s="1333"/>
      <c r="BK243" s="1334"/>
      <c r="BL243" s="52"/>
      <c r="BM243" s="51"/>
      <c r="BN243" s="1335" t="str">
        <f t="shared" si="60"/>
        <v/>
      </c>
      <c r="BO243" s="50" t="str">
        <f t="shared" si="61"/>
        <v/>
      </c>
      <c r="BP243" s="49" t="str">
        <f t="shared" si="62"/>
        <v/>
      </c>
      <c r="BQ243" s="47">
        <f>IF(ISBLANK(#REF!),"",LEN(BD243)-LEN(SUBSTITUTE(BD243," ",""))+1)</f>
        <v>1</v>
      </c>
      <c r="BR243" s="48">
        <f t="shared" si="63"/>
        <v>0</v>
      </c>
      <c r="BS243" s="47">
        <f t="shared" si="64"/>
        <v>0</v>
      </c>
      <c r="BT243" s="47">
        <f t="shared" si="65"/>
        <v>0</v>
      </c>
      <c r="BU243" s="185"/>
      <c r="BV243" s="2"/>
      <c r="BW243" s="2"/>
      <c r="BX243" s="2"/>
      <c r="BY243" s="2"/>
      <c r="BZ243" s="2"/>
      <c r="CA243" s="2"/>
      <c r="CB243"/>
      <c r="CC243"/>
      <c r="CD243"/>
      <c r="CE243"/>
      <c r="CF243"/>
      <c r="CG243"/>
      <c r="CH243"/>
      <c r="CI243"/>
      <c r="CJ243"/>
      <c r="CK243"/>
      <c r="CL243"/>
      <c r="CM243"/>
      <c r="CN243"/>
      <c r="CO243"/>
      <c r="CP243"/>
      <c r="CQ243" s="2"/>
      <c r="CR243" s="6">
        <v>1</v>
      </c>
    </row>
    <row r="244" spans="1:96" s="1" customFormat="1">
      <c r="A244"/>
      <c r="B244"/>
      <c r="C244"/>
      <c r="D244"/>
      <c r="E244"/>
      <c r="F244"/>
      <c r="G244"/>
      <c r="H244"/>
      <c r="I244"/>
      <c r="J244"/>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s="1327" t="str">
        <f>IF(AND(AZ244&lt;&gt;"", LEN(TRIM(AZ244))&gt;0), MAX(AW20:AW243)+1, "")</f>
        <v/>
      </c>
      <c r="AX244" s="1327" t="str" cm="1">
        <f t="array" ref="AX244">IFERROR(INDEX(AZ21:AZ290, MATCH(ROW()-MIN(ROW(AZ21:AZ290))+1, AW21:AW290, 0)), "")</f>
        <v/>
      </c>
      <c r="AY244" s="1340" t="str">
        <f>IFERROR(TRIM(SUBSTITUTE(SUBSTITUTE(SUBSTITUTE(SUBSTITUTE(SUBSTITUTE(AY243," .",".")," ;",";")," :",":"),",",","),",","")),AY243)</f>
        <v/>
      </c>
      <c r="AZ244" s="1339" t="str">
        <f>IFERROR(IF(LEN(AY248) &gt; LEN(AZ243), LEFT(RIGHT(AY248, LEN(AY248) - LEN(AZ243)), FIND("¤", SUBSTITUTE(LEFT(RIGHT(AY248, LEN(AY248) - LEN(AZ243)), AZ19+1), " ", "¤", LEN(LEFT(RIGHT(AY248, LEN(AY248) - LEN(AZ243)), AZ19+1)) - LEN(SUBSTITUTE(LEFT(RIGHT(AY248, LEN(AY248) - LEN(AZ243)), AZ19+1), " ", ""))))), ""), "")</f>
        <v/>
      </c>
      <c r="BA244" s="1279" t="s">
        <v>1</v>
      </c>
      <c r="BB244" s="1354"/>
      <c r="BC244"/>
      <c r="BD244" s="1" t="str">
        <f t="shared" si="58"/>
        <v/>
      </c>
      <c r="BE244" s="1332" t="str">
        <f>IF(LEN(SUBSTITUTE(AX244, BE17, "")) &lt; LEN(AX244), SUBSTITUTE(AX244, BE17, ""), AX244)</f>
        <v/>
      </c>
      <c r="BF244" s="1332" t="str">
        <f>IF(LEN(SUBSTITUTE(BE244, BF17, "")) &lt; LEN(BE244), SUBSTITUTE(BE244, BF17, ""), BE244)</f>
        <v/>
      </c>
      <c r="BG244" s="1332" t="str">
        <f>IF(LEN(SUBSTITUTE(BF244, BG17, "")) &lt; LEN(BF244), SUBSTITUTE(BF244, BG17, ""), BF244)</f>
        <v/>
      </c>
      <c r="BH244" s="1332" t="str">
        <f>IF(LEN(SUBSTITUTE(BG244, BH17, "")) &lt; LEN(BG244), SUBSTITUTE(BG244, BH17, ""), BG244)</f>
        <v/>
      </c>
      <c r="BI244" s="1332" t="s">
        <v>1</v>
      </c>
      <c r="BJ244" s="1333"/>
      <c r="BK244" s="1334"/>
      <c r="BL244" s="52"/>
      <c r="BM244" s="51"/>
      <c r="BN244" s="1335" t="str">
        <f t="shared" si="60"/>
        <v/>
      </c>
      <c r="BO244" s="50" t="str">
        <f t="shared" si="61"/>
        <v/>
      </c>
      <c r="BP244" s="49" t="str">
        <f t="shared" si="62"/>
        <v/>
      </c>
      <c r="BQ244" s="47">
        <f>IF(ISBLANK(#REF!),"",LEN(BD244)-LEN(SUBSTITUTE(BD244," ",""))+1)</f>
        <v>1</v>
      </c>
      <c r="BR244" s="48">
        <f t="shared" si="63"/>
        <v>0</v>
      </c>
      <c r="BS244" s="47">
        <f t="shared" si="64"/>
        <v>0</v>
      </c>
      <c r="BT244" s="47">
        <f t="shared" si="65"/>
        <v>0</v>
      </c>
      <c r="BU244" s="185"/>
      <c r="BV244" s="2"/>
      <c r="BW244" s="2"/>
      <c r="BX244" s="2"/>
      <c r="BY244" s="2"/>
      <c r="BZ244" s="2"/>
      <c r="CA244" s="2"/>
      <c r="CB244"/>
      <c r="CC244"/>
      <c r="CD244"/>
      <c r="CE244"/>
      <c r="CF244"/>
      <c r="CG244"/>
      <c r="CH244"/>
      <c r="CI244"/>
      <c r="CJ244"/>
      <c r="CK244"/>
      <c r="CL244"/>
      <c r="CM244"/>
      <c r="CN244"/>
      <c r="CO244"/>
      <c r="CP244"/>
      <c r="CQ244" s="2"/>
      <c r="CR244" s="6">
        <v>1</v>
      </c>
    </row>
    <row r="245" spans="1:96" s="1" customFormat="1">
      <c r="A245"/>
      <c r="B245"/>
      <c r="C245"/>
      <c r="D245"/>
      <c r="E245"/>
      <c r="F245"/>
      <c r="G245"/>
      <c r="H245"/>
      <c r="I245"/>
      <c r="J245"/>
      <c r="K245"/>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s="1327" t="str">
        <f>IF(AND(AZ245&lt;&gt;"", LEN(TRIM(AZ245))&gt;0), MAX(AW20:AW244)+1, "")</f>
        <v/>
      </c>
      <c r="AX245" s="1327" t="str" cm="1">
        <f t="array" ref="AX245">IFERROR(INDEX(AZ21:AZ290, MATCH(ROW()-MIN(ROW(AZ21:AZ290))+1, AW21:AW290, 0)), "")</f>
        <v/>
      </c>
      <c r="AY245" s="1340" t="str">
        <f>IFERROR(SUBSTITUTE(SUBSTITUTE(SUBSTITUTE(SUBSTITUTE(SUBSTITUTE(SUBSTITUTE(AY244,",",";"),".",";"),";",";"),"-",";"),":",";"),"?",";"),AY244)</f>
        <v/>
      </c>
      <c r="AZ245" s="1339" t="str">
        <f>IFERROR(IF(LEN(AY248)&gt;LEN(AZ243)+LEN(AZ244),LEFT(RIGHT(AY248,LEN(AY248)-LEN(AZ243)-LEN(AZ244)),FIND("¤",SUBSTITUTE(LEFT(RIGHT(AY248,LEN(AY248)-LEN(AZ243)-LEN(AZ244)),AZ19+1)," ","¤",LEN(LEFT(RIGHT(AY248,LEN(AY248)-LEN(AZ243)-LEN(AZ244)),AZ19+1))-LEN(SUBSTITUTE(LEFT(RIGHT(AY248,LEN(AY248)-LEN(AZ243)-LEN(AZ244)),AZ19+1)," ",""))))),""),"")</f>
        <v/>
      </c>
      <c r="BA245" s="1279" t="s">
        <v>1</v>
      </c>
      <c r="BB245" s="1354"/>
      <c r="BC245"/>
      <c r="BD245" s="1" t="str">
        <f t="shared" si="58"/>
        <v/>
      </c>
      <c r="BE245" s="1332" t="str">
        <f>IF(LEN(SUBSTITUTE(AX245, BE17, "")) &lt; LEN(AX245), SUBSTITUTE(AX245, BE17, ""), AX245)</f>
        <v/>
      </c>
      <c r="BF245" s="1332" t="str">
        <f>IF(LEN(SUBSTITUTE(BE245, BF17, "")) &lt; LEN(BE245), SUBSTITUTE(BE245, BF17, ""), BE245)</f>
        <v/>
      </c>
      <c r="BG245" s="1332" t="str">
        <f>IF(LEN(SUBSTITUTE(BF245, BG17, "")) &lt; LEN(BF245), SUBSTITUTE(BF245, BG17, ""), BF245)</f>
        <v/>
      </c>
      <c r="BH245" s="1332" t="str">
        <f>IF(LEN(SUBSTITUTE(BG245, BH17, "")) &lt; LEN(BG245), SUBSTITUTE(BG245, BH17, ""), BG245)</f>
        <v/>
      </c>
      <c r="BI245" s="1332" t="s">
        <v>1</v>
      </c>
      <c r="BJ245" s="1333"/>
      <c r="BK245" s="1334"/>
      <c r="BL245" s="52"/>
      <c r="BM245" s="51"/>
      <c r="BN245" s="1335" t="str">
        <f t="shared" si="60"/>
        <v/>
      </c>
      <c r="BO245" s="50" t="str">
        <f t="shared" si="61"/>
        <v/>
      </c>
      <c r="BP245" s="49" t="str">
        <f t="shared" si="62"/>
        <v/>
      </c>
      <c r="BQ245" s="47">
        <f>IF(ISBLANK(#REF!),"",LEN(BD245)-LEN(SUBSTITUTE(BD245," ",""))+1)</f>
        <v>1</v>
      </c>
      <c r="BR245" s="48">
        <f t="shared" si="63"/>
        <v>0</v>
      </c>
      <c r="BS245" s="47">
        <f t="shared" si="64"/>
        <v>0</v>
      </c>
      <c r="BT245" s="47">
        <f t="shared" si="65"/>
        <v>0</v>
      </c>
      <c r="BU245" s="185"/>
      <c r="BV245" s="2"/>
      <c r="BW245" s="2"/>
      <c r="BX245" s="2"/>
      <c r="BY245" s="2"/>
      <c r="BZ245" s="2"/>
      <c r="CA245" s="2"/>
      <c r="CB245"/>
      <c r="CC245"/>
      <c r="CD245"/>
      <c r="CE245"/>
      <c r="CF245"/>
      <c r="CG245"/>
      <c r="CH245"/>
      <c r="CI245"/>
      <c r="CJ245"/>
      <c r="CK245"/>
      <c r="CL245"/>
      <c r="CM245"/>
      <c r="CN245"/>
      <c r="CO245"/>
      <c r="CP245"/>
      <c r="CQ245" s="2"/>
      <c r="CR245" s="6">
        <v>1</v>
      </c>
    </row>
    <row r="246" spans="1:96" s="1" customFormat="1">
      <c r="A246"/>
      <c r="B246"/>
      <c r="C246"/>
      <c r="D246"/>
      <c r="E246"/>
      <c r="F246"/>
      <c r="G246"/>
      <c r="H246"/>
      <c r="I246"/>
      <c r="J246"/>
      <c r="K246"/>
      <c r="L246"/>
      <c r="M246"/>
      <c r="N246"/>
      <c r="O246"/>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s="1327" t="str">
        <f>IF(AND(AZ246&lt;&gt;"", LEN(TRIM(AZ246))&gt;0), MAX(AW20:AW245)+1, "")</f>
        <v/>
      </c>
      <c r="AX246" s="1327" t="str" cm="1">
        <f t="array" ref="AX246">IFERROR(INDEX(AZ21:AZ290, MATCH(ROW()-MIN(ROW(AZ21:AZ290))+1, AW21:AW290, 0)), "")</f>
        <v/>
      </c>
      <c r="AY246" s="1340" t="str">
        <f>IFERROR(SUBSTITUTE(AY245,"."," "),AY245)</f>
        <v/>
      </c>
      <c r="AZ246" s="1339" t="str">
        <f>IFERROR(LEFT(RIGHT(AY248,LEN(AY248)-LEN(AZ243)-LEN(AZ244)-LEN(AZ245)),FIND("¤",SUBSTITUTE(LEFT(RIGHT(AY248,LEN(AY248)-LEN(AZ243)-LEN(AZ244)-LEN(AZ245)),AZ19+1)," ","¤",LEN(LEFT(RIGHT(AY248,LEN(AY248)-LEN(AZ243)-LEN(AZ244)-LEN(AZ245)),AZ19+1))-LEN(SUBSTITUTE(LEFT(RIGHT(AY248,LEN(AY248)-LEN(AZ243)-LEN(AZ244)-LEN(AZ245)),AZ19+1)," ",""))))),"")</f>
        <v/>
      </c>
      <c r="BA246" s="1279" t="s">
        <v>1</v>
      </c>
      <c r="BB246" s="1354"/>
      <c r="BC246"/>
      <c r="BD246" s="1" t="str">
        <f t="shared" si="58"/>
        <v/>
      </c>
      <c r="BE246" s="1332" t="str">
        <f>IF(LEN(SUBSTITUTE(AX246, BE17, "")) &lt; LEN(AX246), SUBSTITUTE(AX246, BE17, ""), AX246)</f>
        <v/>
      </c>
      <c r="BF246" s="1332" t="str">
        <f>IF(LEN(SUBSTITUTE(BE246, BF17, "")) &lt; LEN(BE246), SUBSTITUTE(BE246, BF17, ""), BE246)</f>
        <v/>
      </c>
      <c r="BG246" s="1332" t="str">
        <f>IF(LEN(SUBSTITUTE(BF246, BG17, "")) &lt; LEN(BF246), SUBSTITUTE(BF246, BG17, ""), BF246)</f>
        <v/>
      </c>
      <c r="BH246" s="1332" t="str">
        <f>IF(LEN(SUBSTITUTE(BG246, BH17, "")) &lt; LEN(BG246), SUBSTITUTE(BG246, BH17, ""), BG246)</f>
        <v/>
      </c>
      <c r="BI246" s="1332" t="s">
        <v>1</v>
      </c>
      <c r="BJ246" s="1333"/>
      <c r="BK246" s="1334"/>
      <c r="BL246" s="52"/>
      <c r="BM246" s="51"/>
      <c r="BN246" s="1335" t="str">
        <f t="shared" si="60"/>
        <v/>
      </c>
      <c r="BO246" s="50" t="str">
        <f t="shared" si="61"/>
        <v/>
      </c>
      <c r="BP246" s="49" t="str">
        <f t="shared" si="62"/>
        <v/>
      </c>
      <c r="BQ246" s="47">
        <f>IF(ISBLANK(#REF!),"",LEN(BD246)-LEN(SUBSTITUTE(BD246," ",""))+1)</f>
        <v>1</v>
      </c>
      <c r="BR246" s="48">
        <f t="shared" si="63"/>
        <v>0</v>
      </c>
      <c r="BS246" s="47">
        <f t="shared" si="64"/>
        <v>0</v>
      </c>
      <c r="BT246" s="47">
        <f t="shared" si="65"/>
        <v>0</v>
      </c>
      <c r="BU246" s="185"/>
      <c r="BV246" s="2"/>
      <c r="BW246" s="2"/>
      <c r="BX246" s="2"/>
      <c r="BY246" s="2"/>
      <c r="BZ246" s="2"/>
      <c r="CA246" s="2"/>
      <c r="CB246"/>
      <c r="CC246"/>
      <c r="CD246"/>
      <c r="CE246"/>
      <c r="CF246"/>
      <c r="CG246"/>
      <c r="CH246"/>
      <c r="CI246"/>
      <c r="CJ246"/>
      <c r="CK246"/>
      <c r="CL246"/>
      <c r="CM246"/>
      <c r="CN246"/>
      <c r="CO246"/>
      <c r="CP246"/>
      <c r="CQ246" s="2"/>
      <c r="CR246" s="6">
        <v>1</v>
      </c>
    </row>
    <row r="247" spans="1:96" s="1" customFormat="1">
      <c r="A247"/>
      <c r="B247"/>
      <c r="C247"/>
      <c r="D247"/>
      <c r="E247"/>
      <c r="F247"/>
      <c r="G247"/>
      <c r="H247"/>
      <c r="I247"/>
      <c r="J247"/>
      <c r="K247"/>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s="1327" t="str">
        <f>IF(AND(AZ247&lt;&gt;"", LEN(TRIM(AZ247))&gt;0), MAX(AW20:AW246)+1, "")</f>
        <v/>
      </c>
      <c r="AX247" s="1327" t="str" cm="1">
        <f t="array" ref="AX247">IFERROR(INDEX(AZ21:AZ290, MATCH(ROW()-MIN(ROW(AZ21:AZ290))+1, AW21:AW290, 0)), "")</f>
        <v/>
      </c>
      <c r="AY247" s="1343" t="str">
        <f>SUBSTITUTE(SUBSTITUTE(AY246,";"," "),","," ")</f>
        <v/>
      </c>
      <c r="AZ247" s="1339" t="str">
        <f>IFERROR(LEFT(RIGHT(AY248,LEN(AY248)-LEN(AZ243)-LEN(AZ244)-LEN(AZ245)-LEN(AZ246)),FIND("¤",SUBSTITUTE(LEFT(RIGHT(AY248,LEN(AY248)-LEN(AZ243)-LEN(AZ244)-LEN(AZ245)-LEN(AZ246)),AZ19+1)," ","¤",LEN(LEFT(RIGHT(AY248,LEN(AY248)-LEN(AZ243)-LEN(AZ244)-LEN(AZ245)-LEN(AZ246)),AZ19+1))-LEN(SUBSTITUTE(LEFT(RIGHT(AY248,LEN(AY248)-LEN(AZ243)-LEN(AZ244)-LEN(AZ245)-LEN(AZ246)),AZ19+1)," ",""))))),"")</f>
        <v/>
      </c>
      <c r="BA247" s="1279" t="s">
        <v>1</v>
      </c>
      <c r="BB247" s="1354"/>
      <c r="BC247"/>
      <c r="BD247" s="1" t="str">
        <f t="shared" si="58"/>
        <v/>
      </c>
      <c r="BE247" s="1332" t="str">
        <f>IF(LEN(SUBSTITUTE(AX247, BE17, "")) &lt; LEN(AX247), SUBSTITUTE(AX247, BE17, ""), AX247)</f>
        <v/>
      </c>
      <c r="BF247" s="1332" t="str">
        <f>IF(LEN(SUBSTITUTE(BE247, BF17, "")) &lt; LEN(BE247), SUBSTITUTE(BE247, BF17, ""), BE247)</f>
        <v/>
      </c>
      <c r="BG247" s="1332" t="str">
        <f>IF(LEN(SUBSTITUTE(BF247, BG17, "")) &lt; LEN(BF247), SUBSTITUTE(BF247, BG17, ""), BF247)</f>
        <v/>
      </c>
      <c r="BH247" s="1332" t="str">
        <f>IF(LEN(SUBSTITUTE(BG247, BH17, "")) &lt; LEN(BG247), SUBSTITUTE(BG247, BH17, ""), BG247)</f>
        <v/>
      </c>
      <c r="BI247" s="1332" t="s">
        <v>1</v>
      </c>
      <c r="BJ247" s="1333"/>
      <c r="BK247" s="1334"/>
      <c r="BL247" s="52"/>
      <c r="BM247" s="51"/>
      <c r="BN247" s="1335" t="str">
        <f t="shared" si="60"/>
        <v/>
      </c>
      <c r="BO247" s="50" t="str">
        <f t="shared" si="61"/>
        <v/>
      </c>
      <c r="BP247" s="49" t="str">
        <f t="shared" si="62"/>
        <v/>
      </c>
      <c r="BQ247" s="47">
        <f>IF(ISBLANK(#REF!),"",LEN(BD247)-LEN(SUBSTITUTE(BD247," ",""))+1)</f>
        <v>1</v>
      </c>
      <c r="BR247" s="48">
        <f t="shared" si="63"/>
        <v>0</v>
      </c>
      <c r="BS247" s="47">
        <f t="shared" si="64"/>
        <v>0</v>
      </c>
      <c r="BT247" s="47">
        <f t="shared" si="65"/>
        <v>0</v>
      </c>
      <c r="BU247" s="185"/>
      <c r="BV247" s="2"/>
      <c r="BW247" s="2"/>
      <c r="BX247" s="2"/>
      <c r="BY247" s="2"/>
      <c r="BZ247" s="2"/>
      <c r="CA247" s="2"/>
      <c r="CB247"/>
      <c r="CC247"/>
      <c r="CD247"/>
      <c r="CE247"/>
      <c r="CF247"/>
      <c r="CG247"/>
      <c r="CH247"/>
      <c r="CI247"/>
      <c r="CJ247"/>
      <c r="CK247"/>
      <c r="CL247"/>
      <c r="CM247"/>
      <c r="CN247"/>
      <c r="CO247"/>
      <c r="CP247"/>
      <c r="CQ247" s="2"/>
      <c r="CR247" s="6">
        <v>1</v>
      </c>
    </row>
    <row r="248" spans="1:96" s="1" customFormat="1">
      <c r="A248"/>
      <c r="B248"/>
      <c r="C248"/>
      <c r="D248"/>
      <c r="E248"/>
      <c r="F248"/>
      <c r="G248"/>
      <c r="H248"/>
      <c r="I248"/>
      <c r="J248"/>
      <c r="K248"/>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s="1327" t="str">
        <f>IF(AND(AZ248&lt;&gt;"", LEN(TRIM(AZ248))&gt;0), MAX(AW20:AW247)+1, "")</f>
        <v/>
      </c>
      <c r="AX248" s="1327" t="str" cm="1">
        <f t="array" ref="AX248">IFERROR(INDEX(AZ21:AZ290, MATCH(ROW()-MIN(ROW(AZ21:AZ290))+1, AW21:AW290, 0)), "")</f>
        <v/>
      </c>
      <c r="AY248" s="1344" t="str">
        <f>IFERROR(SUBSTITUTE(SUBSTITUTE(SUBSTITUTE(AY247,"  "," "),"  "," "),"  "," "),AY247)</f>
        <v/>
      </c>
      <c r="AZ248" s="1339" t="str">
        <f>IF(LEN(AY248) &gt; LEN(AZ243) + LEN(AZ244) + LEN(AZ245)+ LEN(AZ246) + LEN(AZ247), RIGHT(AY248, LEN(AY248) - LEN(AZ243) - LEN(AZ244) - LEN(AZ245) - LEN(AZ246) - LEN(AZ247)), "")</f>
        <v/>
      </c>
      <c r="BA248" s="1279" t="s">
        <v>1</v>
      </c>
      <c r="BB248" s="1354"/>
      <c r="BC248"/>
      <c r="BD248" s="1" t="str">
        <f t="shared" si="58"/>
        <v/>
      </c>
      <c r="BE248" s="1332" t="str">
        <f>IF(LEN(SUBSTITUTE(AX248, BE17, "")) &lt; LEN(AX248), SUBSTITUTE(AX248, BE17, ""), AX248)</f>
        <v/>
      </c>
      <c r="BF248" s="1332" t="str">
        <f>IF(LEN(SUBSTITUTE(BE248, BF17, "")) &lt; LEN(BE248), SUBSTITUTE(BE248, BF17, ""), BE248)</f>
        <v/>
      </c>
      <c r="BG248" s="1332" t="str">
        <f>IF(LEN(SUBSTITUTE(BF248, BG17, "")) &lt; LEN(BF248), SUBSTITUTE(BF248, BG17, ""), BF248)</f>
        <v/>
      </c>
      <c r="BH248" s="1332" t="str">
        <f>IF(LEN(SUBSTITUTE(BG248, BH17, "")) &lt; LEN(BG248), SUBSTITUTE(BG248, BH17, ""), BG248)</f>
        <v/>
      </c>
      <c r="BI248" s="1332" t="s">
        <v>1</v>
      </c>
      <c r="BJ248" s="1333"/>
      <c r="BK248" s="1334"/>
      <c r="BL248" s="52"/>
      <c r="BM248" s="51"/>
      <c r="BN248" s="1335" t="str">
        <f t="shared" si="60"/>
        <v/>
      </c>
      <c r="BO248" s="50" t="str">
        <f t="shared" si="61"/>
        <v/>
      </c>
      <c r="BP248" s="49" t="str">
        <f t="shared" si="62"/>
        <v/>
      </c>
      <c r="BQ248" s="47">
        <f>IF(ISBLANK(#REF!),"",LEN(BD248)-LEN(SUBSTITUTE(BD248," ",""))+1)</f>
        <v>1</v>
      </c>
      <c r="BR248" s="48">
        <f t="shared" si="63"/>
        <v>0</v>
      </c>
      <c r="BS248" s="47">
        <f t="shared" si="64"/>
        <v>0</v>
      </c>
      <c r="BT248" s="47">
        <f t="shared" si="65"/>
        <v>0</v>
      </c>
      <c r="BU248" s="185"/>
      <c r="BV248" s="2"/>
      <c r="BW248" s="2"/>
      <c r="BX248" s="2"/>
      <c r="BY248" s="2"/>
      <c r="BZ248" s="2"/>
      <c r="CA248" s="2"/>
      <c r="CB248"/>
      <c r="CC248"/>
      <c r="CD248"/>
      <c r="CE248"/>
      <c r="CF248"/>
      <c r="CG248"/>
      <c r="CH248"/>
      <c r="CI248"/>
      <c r="CJ248"/>
      <c r="CK248"/>
      <c r="CL248"/>
      <c r="CM248"/>
      <c r="CN248"/>
      <c r="CO248"/>
      <c r="CP248"/>
      <c r="CQ248" s="2"/>
      <c r="CR248" s="6">
        <v>1</v>
      </c>
    </row>
    <row r="249" spans="1:96" s="1" customFormat="1">
      <c r="A249"/>
      <c r="B249"/>
      <c r="C249"/>
      <c r="D249"/>
      <c r="E249"/>
      <c r="F249"/>
      <c r="G249"/>
      <c r="H249"/>
      <c r="I249"/>
      <c r="J249"/>
      <c r="K249"/>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s="1327" t="str">
        <f>IF(AND(AZ249&lt;&gt;"", LEN(TRIM(AZ249))&gt;0), MAX(AW20:AW248)+1, "")</f>
        <v/>
      </c>
      <c r="AX249" s="1327" t="str" cm="1">
        <f t="array" ref="AX249">IFERROR(INDEX(AZ21:AZ290, MATCH(ROW()-MIN(ROW(AZ21:AZ290))+1, AW21:AW290, 0)), "")</f>
        <v/>
      </c>
      <c r="AY249" s="1328" t="str">
        <f>(SUBSTITUTE(SUBSTITUTE(BB59,CHAR(13)&amp;CHAR(10)," "),CHAR(10)," "))</f>
        <v/>
      </c>
      <c r="AZ249" s="1329" t="str">
        <f>IF(LEN(AY254)&lt;AZ19,AY249,LEFT(AY254,FIND("¤",SUBSTITUTE(LEFT(AY254,AZ19+1)," ","¤",LEN(LEFT(AY254,AZ19+1))-LEN(SUBSTITUTE(LEFT(AY254,AZ19+1)," ",""))))))</f>
        <v/>
      </c>
      <c r="BA249" s="1279" t="s">
        <v>1</v>
      </c>
      <c r="BB249" s="1354"/>
      <c r="BC249"/>
      <c r="BD249" s="1" t="str">
        <f t="shared" si="58"/>
        <v/>
      </c>
      <c r="BE249" s="1332" t="str">
        <f>IF(LEN(SUBSTITUTE(AX249, BE17, "")) &lt; LEN(AX249), SUBSTITUTE(AX249, BE17, ""), AX249)</f>
        <v/>
      </c>
      <c r="BF249" s="1332" t="str">
        <f>IF(LEN(SUBSTITUTE(BE249, BF17, "")) &lt; LEN(BE249), SUBSTITUTE(BE249, BF17, ""), BE249)</f>
        <v/>
      </c>
      <c r="BG249" s="1332" t="str">
        <f>IF(LEN(SUBSTITUTE(BF249, BG17, "")) &lt; LEN(BF249), SUBSTITUTE(BF249, BG17, ""), BF249)</f>
        <v/>
      </c>
      <c r="BH249" s="1332" t="str">
        <f>IF(LEN(SUBSTITUTE(BG249, BH17, "")) &lt; LEN(BG249), SUBSTITUTE(BG249, BH17, ""), BG249)</f>
        <v/>
      </c>
      <c r="BI249" s="1332" t="s">
        <v>1</v>
      </c>
      <c r="BJ249" s="1333"/>
      <c r="BK249" s="1334"/>
      <c r="BL249" s="52"/>
      <c r="BM249" s="51"/>
      <c r="BN249" s="1335" t="str">
        <f t="shared" si="60"/>
        <v/>
      </c>
      <c r="BO249" s="50" t="str">
        <f t="shared" si="61"/>
        <v/>
      </c>
      <c r="BP249" s="49" t="str">
        <f t="shared" si="62"/>
        <v/>
      </c>
      <c r="BQ249" s="47">
        <f>IF(ISBLANK(#REF!),"",LEN(BD249)-LEN(SUBSTITUTE(BD249," ",""))+1)</f>
        <v>1</v>
      </c>
      <c r="BR249" s="48">
        <f t="shared" si="63"/>
        <v>0</v>
      </c>
      <c r="BS249" s="47">
        <f t="shared" si="64"/>
        <v>0</v>
      </c>
      <c r="BT249" s="47">
        <f t="shared" si="65"/>
        <v>0</v>
      </c>
      <c r="BU249" s="185"/>
      <c r="BV249" s="2"/>
      <c r="BW249" s="2"/>
      <c r="BX249" s="2"/>
      <c r="BY249" s="2"/>
      <c r="BZ249" s="2"/>
      <c r="CA249" s="2"/>
      <c r="CB249"/>
      <c r="CC249"/>
      <c r="CD249"/>
      <c r="CE249"/>
      <c r="CF249"/>
      <c r="CG249"/>
      <c r="CH249"/>
      <c r="CI249"/>
      <c r="CJ249"/>
      <c r="CK249"/>
      <c r="CL249"/>
      <c r="CM249"/>
      <c r="CN249"/>
      <c r="CO249"/>
      <c r="CP249"/>
      <c r="CQ249" s="2"/>
      <c r="CR249" s="6">
        <v>1</v>
      </c>
    </row>
    <row r="250" spans="1:96" s="1" customFormat="1">
      <c r="A250"/>
      <c r="B250"/>
      <c r="C250"/>
      <c r="D250"/>
      <c r="E250"/>
      <c r="F250"/>
      <c r="G250"/>
      <c r="H250"/>
      <c r="I250"/>
      <c r="J250"/>
      <c r="K250"/>
      <c r="L250"/>
      <c r="M250"/>
      <c r="N250"/>
      <c r="O250"/>
      <c r="P250"/>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s="1327" t="str">
        <f>IF(AND(AZ250&lt;&gt;"", LEN(TRIM(AZ250))&gt;0), MAX(AW20:AW249)+1, "")</f>
        <v/>
      </c>
      <c r="AX250" s="1327" t="str" cm="1">
        <f t="array" ref="AX250">IFERROR(INDEX(AZ21:AZ290, MATCH(ROW()-MIN(ROW(AZ21:AZ290))+1, AW21:AW290, 0)), "")</f>
        <v/>
      </c>
      <c r="AY250" s="1336" t="str">
        <f>IFERROR(TRIM(SUBSTITUTE(SUBSTITUTE(SUBSTITUTE(SUBSTITUTE(SUBSTITUTE(AY249," .",".")," ;",";")," :",":"),",",","),",","")),AY249)</f>
        <v/>
      </c>
      <c r="AZ250" s="1329" t="str">
        <f>IFERROR(IF(LEN(AY254) &gt; LEN(AZ249), LEFT(RIGHT(AY254, LEN(AY254) - LEN(AZ249)), FIND("¤", SUBSTITUTE(LEFT(RIGHT(AY254, LEN(AY254) - LEN(AZ249)), AZ19+1), " ", "¤", LEN(LEFT(RIGHT(AY254, LEN(AY254) - LEN(AZ249)), AZ19+1)) - LEN(SUBSTITUTE(LEFT(RIGHT(AY254, LEN(AY254) - LEN(AZ249)), AZ19+1), " ", ""))))), ""), "")</f>
        <v/>
      </c>
      <c r="BA250" s="1279" t="s">
        <v>1</v>
      </c>
      <c r="BB250" s="1354"/>
      <c r="BC250"/>
      <c r="BD250" s="1" t="str">
        <f t="shared" si="58"/>
        <v/>
      </c>
      <c r="BE250" s="1332" t="str">
        <f>IF(LEN(SUBSTITUTE(AX250, BE17, "")) &lt; LEN(AX250), SUBSTITUTE(AX250, BE17, ""), AX250)</f>
        <v/>
      </c>
      <c r="BF250" s="1332" t="str">
        <f>IF(LEN(SUBSTITUTE(BE250, BF17, "")) &lt; LEN(BE250), SUBSTITUTE(BE250, BF17, ""), BE250)</f>
        <v/>
      </c>
      <c r="BG250" s="1332" t="str">
        <f>IF(LEN(SUBSTITUTE(BF250, BG17, "")) &lt; LEN(BF250), SUBSTITUTE(BF250, BG17, ""), BF250)</f>
        <v/>
      </c>
      <c r="BH250" s="1332" t="str">
        <f>IF(LEN(SUBSTITUTE(BG250, BH17, "")) &lt; LEN(BG250), SUBSTITUTE(BG250, BH17, ""), BG250)</f>
        <v/>
      </c>
      <c r="BI250" s="1332" t="s">
        <v>1</v>
      </c>
      <c r="BJ250" s="1333"/>
      <c r="BK250" s="1334"/>
      <c r="BL250" s="52"/>
      <c r="BM250" s="51"/>
      <c r="BN250" s="1335" t="str">
        <f t="shared" si="60"/>
        <v/>
      </c>
      <c r="BO250" s="50" t="str">
        <f t="shared" si="61"/>
        <v/>
      </c>
      <c r="BP250" s="49" t="str">
        <f t="shared" si="62"/>
        <v/>
      </c>
      <c r="BQ250" s="47">
        <f>IF(ISBLANK(#REF!),"",LEN(BD250)-LEN(SUBSTITUTE(BD250," ",""))+1)</f>
        <v>1</v>
      </c>
      <c r="BR250" s="48">
        <f t="shared" si="63"/>
        <v>0</v>
      </c>
      <c r="BS250" s="47">
        <f t="shared" si="64"/>
        <v>0</v>
      </c>
      <c r="BT250" s="47">
        <f t="shared" si="65"/>
        <v>0</v>
      </c>
      <c r="BU250" s="185"/>
      <c r="BV250" s="2"/>
      <c r="BW250" s="2"/>
      <c r="BX250" s="2"/>
      <c r="BY250" s="2"/>
      <c r="BZ250" s="2"/>
      <c r="CA250" s="2"/>
      <c r="CB250"/>
      <c r="CC250"/>
      <c r="CD250"/>
      <c r="CE250"/>
      <c r="CF250"/>
      <c r="CG250"/>
      <c r="CH250"/>
      <c r="CI250"/>
      <c r="CJ250"/>
      <c r="CK250"/>
      <c r="CL250"/>
      <c r="CM250"/>
      <c r="CN250"/>
      <c r="CO250"/>
      <c r="CP250"/>
      <c r="CQ250" s="2"/>
      <c r="CR250" s="6">
        <v>1</v>
      </c>
    </row>
    <row r="251" spans="1:96" s="1" customFormat="1">
      <c r="A251"/>
      <c r="B251"/>
      <c r="C251"/>
      <c r="D251"/>
      <c r="E251"/>
      <c r="F251"/>
      <c r="G251"/>
      <c r="H251"/>
      <c r="I251"/>
      <c r="J251"/>
      <c r="K251"/>
      <c r="L251"/>
      <c r="M251"/>
      <c r="N251"/>
      <c r="O251"/>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s="1327" t="str">
        <f>IF(AND(AZ251&lt;&gt;"", LEN(TRIM(AZ251))&gt;0), MAX(AW20:AW250)+1, "")</f>
        <v/>
      </c>
      <c r="AX251" s="1327" t="str" cm="1">
        <f t="array" ref="AX251">IFERROR(INDEX(AZ21:AZ290, MATCH(ROW()-MIN(ROW(AZ21:AZ290))+1, AW21:AW290, 0)), "")</f>
        <v/>
      </c>
      <c r="AY251" s="1336" t="str">
        <f>IFERROR(SUBSTITUTE(SUBSTITUTE(SUBSTITUTE(SUBSTITUTE(SUBSTITUTE(SUBSTITUTE(AY250,",",";"),".",";"),";",";"),"-",";"),":",";"),"?",";"),AY250)</f>
        <v/>
      </c>
      <c r="AZ251" s="1329" t="str">
        <f>IFERROR(IF(LEN(AY254)&gt;LEN(AZ249)+LEN(AZ250),LEFT(RIGHT(AY254,LEN(AY254)-LEN(AZ249)-LEN(AZ250)),FIND("¤",SUBSTITUTE(LEFT(RIGHT(AY254,LEN(AY254)-LEN(AZ249)-LEN(AZ250)),AZ19+1)," ","¤",LEN(LEFT(RIGHT(AY254,LEN(AY254)-LEN(AZ249)-LEN(AZ250)),AZ19+1))-LEN(SUBSTITUTE(LEFT(RIGHT(AY254,LEN(AY254)-LEN(AZ249)-LEN(AZ250)),AZ19+1)," ",""))))),""),"")</f>
        <v/>
      </c>
      <c r="BA251" s="1279" t="s">
        <v>1</v>
      </c>
      <c r="BB251" s="1354"/>
      <c r="BC251"/>
      <c r="BD251" s="1" t="str">
        <f t="shared" si="58"/>
        <v/>
      </c>
      <c r="BE251" s="1332" t="str">
        <f>IF(LEN(SUBSTITUTE(AX251, BE17, "")) &lt; LEN(AX251), SUBSTITUTE(AX251, BE17, ""), AX251)</f>
        <v/>
      </c>
      <c r="BF251" s="1332" t="str">
        <f>IF(LEN(SUBSTITUTE(BE251, BF17, "")) &lt; LEN(BE251), SUBSTITUTE(BE251, BF17, ""), BE251)</f>
        <v/>
      </c>
      <c r="BG251" s="1332" t="str">
        <f>IF(LEN(SUBSTITUTE(BF251, BG17, "")) &lt; LEN(BF251), SUBSTITUTE(BF251, BG17, ""), BF251)</f>
        <v/>
      </c>
      <c r="BH251" s="1332" t="str">
        <f>IF(LEN(SUBSTITUTE(BG251, BH17, "")) &lt; LEN(BG251), SUBSTITUTE(BG251, BH17, ""), BG251)</f>
        <v/>
      </c>
      <c r="BI251" s="1332" t="s">
        <v>1</v>
      </c>
      <c r="BJ251" s="1333"/>
      <c r="BK251" s="1334"/>
      <c r="BL251" s="52"/>
      <c r="BM251" s="51"/>
      <c r="BN251" s="1335" t="str">
        <f t="shared" si="60"/>
        <v/>
      </c>
      <c r="BO251" s="50" t="str">
        <f t="shared" si="61"/>
        <v/>
      </c>
      <c r="BP251" s="49" t="str">
        <f t="shared" si="62"/>
        <v/>
      </c>
      <c r="BQ251" s="47">
        <f>IF(ISBLANK(#REF!),"",LEN(BD251)-LEN(SUBSTITUTE(BD251," ",""))+1)</f>
        <v>1</v>
      </c>
      <c r="BR251" s="48">
        <f t="shared" si="63"/>
        <v>0</v>
      </c>
      <c r="BS251" s="47">
        <f t="shared" si="64"/>
        <v>0</v>
      </c>
      <c r="BT251" s="47">
        <f t="shared" si="65"/>
        <v>0</v>
      </c>
      <c r="BU251" s="185"/>
      <c r="BV251" s="2"/>
      <c r="BW251" s="2"/>
      <c r="BX251" s="2"/>
      <c r="BY251" s="2"/>
      <c r="BZ251" s="2"/>
      <c r="CA251" s="2"/>
      <c r="CB251"/>
      <c r="CC251"/>
      <c r="CD251"/>
      <c r="CE251"/>
      <c r="CF251"/>
      <c r="CG251"/>
      <c r="CH251"/>
      <c r="CI251"/>
      <c r="CJ251"/>
      <c r="CK251"/>
      <c r="CL251"/>
      <c r="CM251"/>
      <c r="CN251"/>
      <c r="CO251"/>
      <c r="CP251"/>
      <c r="CQ251" s="2"/>
      <c r="CR251" s="6">
        <v>1</v>
      </c>
    </row>
    <row r="252" spans="1:96" s="1" customFormat="1">
      <c r="A252"/>
      <c r="B252"/>
      <c r="C252"/>
      <c r="D252"/>
      <c r="E252"/>
      <c r="F252"/>
      <c r="G252"/>
      <c r="H252"/>
      <c r="I252"/>
      <c r="J252"/>
      <c r="K252"/>
      <c r="L252"/>
      <c r="M252"/>
      <c r="N252"/>
      <c r="O252"/>
      <c r="P252"/>
      <c r="Q252"/>
      <c r="R252"/>
      <c r="S252"/>
      <c r="T252"/>
      <c r="U252"/>
      <c r="V252"/>
      <c r="W252"/>
      <c r="X252"/>
      <c r="Y252"/>
      <c r="Z252"/>
      <c r="AA252"/>
      <c r="AB252"/>
      <c r="AC252"/>
      <c r="AD252"/>
      <c r="AE252"/>
      <c r="AF252"/>
      <c r="AG252"/>
      <c r="AH252"/>
      <c r="AI252"/>
      <c r="AJ252"/>
      <c r="AK252"/>
      <c r="AL252"/>
      <c r="AM252"/>
      <c r="AN252"/>
      <c r="AO252"/>
      <c r="AP252"/>
      <c r="AQ252"/>
      <c r="AR252"/>
      <c r="AS252"/>
      <c r="AT252"/>
      <c r="AU252"/>
      <c r="AV252"/>
      <c r="AW252" s="1327" t="str">
        <f>IF(AND(AZ252&lt;&gt;"", LEN(TRIM(AZ252))&gt;0), MAX(AW20:AW251)+1, "")</f>
        <v/>
      </c>
      <c r="AX252" s="1327" t="str" cm="1">
        <f t="array" ref="AX252">IFERROR(INDEX(AZ21:AZ290, MATCH(ROW()-MIN(ROW(AZ21:AZ290))+1, AW21:AW290, 0)), "")</f>
        <v/>
      </c>
      <c r="AY252" s="1336" t="str">
        <f>IFERROR(SUBSTITUTE(AY251,"."," "),AY251)</f>
        <v/>
      </c>
      <c r="AZ252" s="1329" t="str">
        <f>IFERROR(LEFT(RIGHT(AY254,LEN(AY254)-LEN(AZ249)-LEN(AZ250)-LEN(AZ251)),FIND("¤",SUBSTITUTE(LEFT(RIGHT(AY254,LEN(AY254)-LEN(AZ249)-LEN(AZ250)-LEN(AZ251)),AZ19+1)," ","¤",LEN(LEFT(RIGHT(AY254,LEN(AY254)-LEN(AZ249)-LEN(AZ250)-LEN(AZ251)),AZ19+1))-LEN(SUBSTITUTE(LEFT(RIGHT(AY254,LEN(AY254)-LEN(AZ249)-LEN(AZ250)-LEN(AZ251)),AZ19+1)," ",""))))),"")</f>
        <v/>
      </c>
      <c r="BA252" s="1279" t="s">
        <v>1</v>
      </c>
      <c r="BB252" s="1354"/>
      <c r="BC252"/>
      <c r="BD252" s="1" t="str">
        <f t="shared" si="58"/>
        <v/>
      </c>
      <c r="BE252" s="1332" t="str">
        <f>IF(LEN(SUBSTITUTE(AX252, BE17, "")) &lt; LEN(AX252), SUBSTITUTE(AX252, BE17, ""), AX252)</f>
        <v/>
      </c>
      <c r="BF252" s="1332" t="str">
        <f>IF(LEN(SUBSTITUTE(BE252, BF17, "")) &lt; LEN(BE252), SUBSTITUTE(BE252, BF17, ""), BE252)</f>
        <v/>
      </c>
      <c r="BG252" s="1332" t="str">
        <f>IF(LEN(SUBSTITUTE(BF252, BG17, "")) &lt; LEN(BF252), SUBSTITUTE(BF252, BG17, ""), BF252)</f>
        <v/>
      </c>
      <c r="BH252" s="1332" t="str">
        <f>IF(LEN(SUBSTITUTE(BG252, BH17, "")) &lt; LEN(BG252), SUBSTITUTE(BG252, BH17, ""), BG252)</f>
        <v/>
      </c>
      <c r="BI252" s="1332" t="s">
        <v>1</v>
      </c>
      <c r="BJ252" s="1333"/>
      <c r="BK252" s="1334"/>
      <c r="BL252" s="52"/>
      <c r="BM252" s="51"/>
      <c r="BN252" s="1335" t="str">
        <f t="shared" si="60"/>
        <v/>
      </c>
      <c r="BO252" s="50" t="str">
        <f t="shared" si="61"/>
        <v/>
      </c>
      <c r="BP252" s="49" t="str">
        <f t="shared" si="62"/>
        <v/>
      </c>
      <c r="BQ252" s="47">
        <f>IF(ISBLANK(#REF!),"",LEN(BD252)-LEN(SUBSTITUTE(BD252," ",""))+1)</f>
        <v>1</v>
      </c>
      <c r="BR252" s="48">
        <f t="shared" si="63"/>
        <v>0</v>
      </c>
      <c r="BS252" s="47">
        <f t="shared" si="64"/>
        <v>0</v>
      </c>
      <c r="BT252" s="47">
        <f t="shared" si="65"/>
        <v>0</v>
      </c>
      <c r="BU252" s="185"/>
      <c r="BV252" s="2"/>
      <c r="BW252" s="2"/>
      <c r="BX252" s="2"/>
      <c r="BY252" s="2"/>
      <c r="BZ252" s="2"/>
      <c r="CA252" s="2"/>
      <c r="CB252"/>
      <c r="CC252"/>
      <c r="CD252"/>
      <c r="CE252"/>
      <c r="CF252"/>
      <c r="CG252"/>
      <c r="CH252"/>
      <c r="CI252"/>
      <c r="CJ252"/>
      <c r="CK252"/>
      <c r="CL252"/>
      <c r="CM252"/>
      <c r="CN252"/>
      <c r="CO252"/>
      <c r="CP252"/>
      <c r="CQ252" s="2"/>
      <c r="CR252" s="6">
        <v>1</v>
      </c>
    </row>
    <row r="253" spans="1:96" s="1" customFormat="1">
      <c r="A253"/>
      <c r="B253"/>
      <c r="C253"/>
      <c r="D253"/>
      <c r="E253"/>
      <c r="F253"/>
      <c r="G253"/>
      <c r="H253"/>
      <c r="I253"/>
      <c r="J253"/>
      <c r="K253"/>
      <c r="L253"/>
      <c r="M253"/>
      <c r="N253"/>
      <c r="O253"/>
      <c r="P253"/>
      <c r="Q253"/>
      <c r="R253"/>
      <c r="S253"/>
      <c r="T253"/>
      <c r="U253"/>
      <c r="V253"/>
      <c r="W253"/>
      <c r="X253"/>
      <c r="Y253"/>
      <c r="Z253"/>
      <c r="AA253"/>
      <c r="AB253"/>
      <c r="AC253"/>
      <c r="AD253"/>
      <c r="AE253"/>
      <c r="AF253"/>
      <c r="AG253"/>
      <c r="AH253"/>
      <c r="AI253"/>
      <c r="AJ253"/>
      <c r="AK253"/>
      <c r="AL253"/>
      <c r="AM253"/>
      <c r="AN253"/>
      <c r="AO253"/>
      <c r="AP253"/>
      <c r="AQ253"/>
      <c r="AR253"/>
      <c r="AS253"/>
      <c r="AT253"/>
      <c r="AU253"/>
      <c r="AV253"/>
      <c r="AW253" s="1327" t="str">
        <f>IF(AND(AZ253&lt;&gt;"", LEN(TRIM(AZ253))&gt;0), MAX(AW20:AW252)+1, "")</f>
        <v/>
      </c>
      <c r="AX253" s="1327" t="str" cm="1">
        <f t="array" ref="AX253">IFERROR(INDEX(AZ21:AZ290, MATCH(ROW()-MIN(ROW(AZ21:AZ290))+1, AW21:AW290, 0)), "")</f>
        <v/>
      </c>
      <c r="AY253" s="1337" t="str">
        <f>SUBSTITUTE(SUBSTITUTE(AY252,";"," "),","," ")</f>
        <v/>
      </c>
      <c r="AZ253" s="1329" t="str">
        <f>IFERROR(LEFT(RIGHT(AY254,LEN(AY254)-LEN(AZ249)-LEN(AZ250)-LEN(AZ251)-LEN(AZ252)),FIND("¤",SUBSTITUTE(LEFT(RIGHT(AY254,LEN(AY254)-LEN(AZ249)-LEN(AZ250)-LEN(AZ251)-LEN(AZ252)),AZ19+1)," ","¤",LEN(LEFT(RIGHT(AY254,LEN(AY254)-LEN(AZ249)-LEN(AZ250)-LEN(AZ251)-LEN(AZ252)),AZ19+1))-LEN(SUBSTITUTE(LEFT(RIGHT(AY254,LEN(AY254)-LEN(AZ249)-LEN(AZ250)-LEN(AZ251)-LEN(AZ252)),AZ19+1)," ",""))))),"")</f>
        <v/>
      </c>
      <c r="BA253" s="1279" t="s">
        <v>1</v>
      </c>
      <c r="BB253" s="1354"/>
      <c r="BC253"/>
      <c r="BD253" s="1" t="str">
        <f t="shared" si="58"/>
        <v/>
      </c>
      <c r="BE253" s="1332" t="str">
        <f>IF(LEN(SUBSTITUTE(AX253, BE17, "")) &lt; LEN(AX253), SUBSTITUTE(AX253, BE17, ""), AX253)</f>
        <v/>
      </c>
      <c r="BF253" s="1332" t="str">
        <f>IF(LEN(SUBSTITUTE(BE253, BF17, "")) &lt; LEN(BE253), SUBSTITUTE(BE253, BF17, ""), BE253)</f>
        <v/>
      </c>
      <c r="BG253" s="1332" t="str">
        <f>IF(LEN(SUBSTITUTE(BF253, BG17, "")) &lt; LEN(BF253), SUBSTITUTE(BF253, BG17, ""), BF253)</f>
        <v/>
      </c>
      <c r="BH253" s="1332" t="str">
        <f>IF(LEN(SUBSTITUTE(BG253, BH17, "")) &lt; LEN(BG253), SUBSTITUTE(BG253, BH17, ""), BG253)</f>
        <v/>
      </c>
      <c r="BI253" s="1332" t="s">
        <v>1</v>
      </c>
      <c r="BJ253" s="1333"/>
      <c r="BK253" s="1334"/>
      <c r="BL253" s="52"/>
      <c r="BM253" s="51"/>
      <c r="BN253" s="1335" t="str">
        <f t="shared" si="60"/>
        <v/>
      </c>
      <c r="BO253" s="50" t="str">
        <f t="shared" si="61"/>
        <v/>
      </c>
      <c r="BP253" s="49" t="str">
        <f t="shared" si="62"/>
        <v/>
      </c>
      <c r="BQ253" s="47">
        <f>IF(ISBLANK(#REF!),"",LEN(BD253)-LEN(SUBSTITUTE(BD253," ",""))+1)</f>
        <v>1</v>
      </c>
      <c r="BR253" s="48">
        <f t="shared" si="63"/>
        <v>0</v>
      </c>
      <c r="BS253" s="47">
        <f t="shared" si="64"/>
        <v>0</v>
      </c>
      <c r="BT253" s="47">
        <f t="shared" si="65"/>
        <v>0</v>
      </c>
      <c r="BU253" s="185"/>
      <c r="BV253" s="2"/>
      <c r="BW253" s="2"/>
      <c r="BX253" s="2"/>
      <c r="BY253" s="2"/>
      <c r="BZ253" s="2"/>
      <c r="CA253" s="2"/>
      <c r="CB253"/>
      <c r="CC253"/>
      <c r="CD253"/>
      <c r="CE253"/>
      <c r="CF253"/>
      <c r="CG253"/>
      <c r="CH253"/>
      <c r="CI253"/>
      <c r="CJ253"/>
      <c r="CK253"/>
      <c r="CL253"/>
      <c r="CM253"/>
      <c r="CN253"/>
      <c r="CO253"/>
      <c r="CP253"/>
      <c r="CQ253" s="2"/>
      <c r="CR253" s="6">
        <v>1</v>
      </c>
    </row>
    <row r="254" spans="1:96" s="1" customFormat="1">
      <c r="A254"/>
      <c r="B254"/>
      <c r="C254"/>
      <c r="D254"/>
      <c r="E254"/>
      <c r="F254"/>
      <c r="G254"/>
      <c r="H254"/>
      <c r="I254"/>
      <c r="J254"/>
      <c r="K254"/>
      <c r="L254"/>
      <c r="M254"/>
      <c r="N254"/>
      <c r="O254"/>
      <c r="P254"/>
      <c r="Q254"/>
      <c r="R254"/>
      <c r="S254"/>
      <c r="T254"/>
      <c r="U254"/>
      <c r="V254"/>
      <c r="W254"/>
      <c r="X254"/>
      <c r="Y254"/>
      <c r="Z254"/>
      <c r="AA254"/>
      <c r="AB254"/>
      <c r="AC254"/>
      <c r="AD254"/>
      <c r="AE254"/>
      <c r="AF254"/>
      <c r="AG254"/>
      <c r="AH254"/>
      <c r="AI254"/>
      <c r="AJ254"/>
      <c r="AK254"/>
      <c r="AL254"/>
      <c r="AM254"/>
      <c r="AN254"/>
      <c r="AO254"/>
      <c r="AP254"/>
      <c r="AQ254"/>
      <c r="AR254"/>
      <c r="AS254"/>
      <c r="AT254"/>
      <c r="AU254"/>
      <c r="AV254"/>
      <c r="AW254" s="1327" t="str">
        <f>IF(AND(AZ254&lt;&gt;"", LEN(TRIM(AZ254))&gt;0), MAX(AW20:AW253)+1, "")</f>
        <v/>
      </c>
      <c r="AX254" s="1327" t="str" cm="1">
        <f t="array" ref="AX254">IFERROR(INDEX(AZ21:AZ290, MATCH(ROW()-MIN(ROW(AZ21:AZ290))+1, AW21:AW290, 0)), "")</f>
        <v/>
      </c>
      <c r="AY254" s="1338" t="str">
        <f>IFERROR(SUBSTITUTE(SUBSTITUTE(SUBSTITUTE(AY253,"  "," "),"  "," "),"  "," "),AY253)</f>
        <v/>
      </c>
      <c r="AZ254" s="1329" t="str">
        <f>IF(LEN(AY254) &gt; LEN(AZ249) + LEN(AZ250) + LEN(AZ251)+ LEN(AZ252) + LEN(AZ253), RIGHT(AY254, LEN(AY254) - LEN(AZ249) - LEN(AZ250) - LEN(AZ251) - LEN(AZ252) - LEN(AZ253)), "")</f>
        <v/>
      </c>
      <c r="BA254" s="1279" t="s">
        <v>1</v>
      </c>
      <c r="BB254" s="1354"/>
      <c r="BC254"/>
      <c r="BD254" s="1" t="str">
        <f t="shared" si="58"/>
        <v/>
      </c>
      <c r="BE254" s="1332" t="str">
        <f>IF(LEN(SUBSTITUTE(AX254, BE17, "")) &lt; LEN(AX254), SUBSTITUTE(AX254, BE17, ""), AX254)</f>
        <v/>
      </c>
      <c r="BF254" s="1332" t="str">
        <f>IF(LEN(SUBSTITUTE(BE254, BF17, "")) &lt; LEN(BE254), SUBSTITUTE(BE254, BF17, ""), BE254)</f>
        <v/>
      </c>
      <c r="BG254" s="1332" t="str">
        <f>IF(LEN(SUBSTITUTE(BF254, BG17, "")) &lt; LEN(BF254), SUBSTITUTE(BF254, BG17, ""), BF254)</f>
        <v/>
      </c>
      <c r="BH254" s="1332" t="str">
        <f>IF(LEN(SUBSTITUTE(BG254, BH17, "")) &lt; LEN(BG254), SUBSTITUTE(BG254, BH17, ""), BG254)</f>
        <v/>
      </c>
      <c r="BI254" s="1332" t="s">
        <v>1</v>
      </c>
      <c r="BJ254" s="1333"/>
      <c r="BK254" s="1334"/>
      <c r="BL254" s="52"/>
      <c r="BM254" s="51"/>
      <c r="BN254" s="1335" t="str">
        <f t="shared" si="60"/>
        <v/>
      </c>
      <c r="BO254" s="50" t="str">
        <f t="shared" si="61"/>
        <v/>
      </c>
      <c r="BP254" s="49" t="str">
        <f t="shared" si="62"/>
        <v/>
      </c>
      <c r="BQ254" s="47">
        <f>IF(ISBLANK(#REF!),"",LEN(BD254)-LEN(SUBSTITUTE(BD254," ",""))+1)</f>
        <v>1</v>
      </c>
      <c r="BR254" s="48">
        <f t="shared" si="63"/>
        <v>0</v>
      </c>
      <c r="BS254" s="47">
        <f t="shared" si="64"/>
        <v>0</v>
      </c>
      <c r="BT254" s="47">
        <f t="shared" si="65"/>
        <v>0</v>
      </c>
      <c r="BU254" s="185"/>
      <c r="BV254" s="2"/>
      <c r="BW254" s="2"/>
      <c r="BX254" s="2"/>
      <c r="BY254" s="2"/>
      <c r="BZ254" s="2"/>
      <c r="CA254" s="2"/>
      <c r="CB254"/>
      <c r="CC254"/>
      <c r="CD254"/>
      <c r="CE254"/>
      <c r="CF254"/>
      <c r="CG254"/>
      <c r="CH254"/>
      <c r="CI254"/>
      <c r="CJ254"/>
      <c r="CK254"/>
      <c r="CL254"/>
      <c r="CM254"/>
      <c r="CN254"/>
      <c r="CO254"/>
      <c r="CP254"/>
      <c r="CQ254" s="2"/>
      <c r="CR254" s="6">
        <v>1</v>
      </c>
    </row>
    <row r="255" spans="1:96" s="1" customFormat="1">
      <c r="A255"/>
      <c r="B255"/>
      <c r="C255"/>
      <c r="D255"/>
      <c r="E255"/>
      <c r="F255"/>
      <c r="G255"/>
      <c r="H255"/>
      <c r="I255"/>
      <c r="J255"/>
      <c r="K255"/>
      <c r="L255"/>
      <c r="M255"/>
      <c r="N255"/>
      <c r="O255"/>
      <c r="P255"/>
      <c r="Q255"/>
      <c r="R255"/>
      <c r="S255"/>
      <c r="T255"/>
      <c r="U255"/>
      <c r="V255"/>
      <c r="W255"/>
      <c r="X255"/>
      <c r="Y255"/>
      <c r="Z255"/>
      <c r="AA255"/>
      <c r="AB255"/>
      <c r="AC255"/>
      <c r="AD255"/>
      <c r="AE255"/>
      <c r="AF255"/>
      <c r="AG255"/>
      <c r="AH255"/>
      <c r="AI255"/>
      <c r="AJ255"/>
      <c r="AK255"/>
      <c r="AL255"/>
      <c r="AM255"/>
      <c r="AN255"/>
      <c r="AO255"/>
      <c r="AP255"/>
      <c r="AQ255"/>
      <c r="AR255"/>
      <c r="AS255"/>
      <c r="AT255"/>
      <c r="AU255"/>
      <c r="AV255"/>
      <c r="AW255" s="1327" t="str">
        <f>IF(AND(AZ255&lt;&gt;"", LEN(TRIM(AZ255))&gt;0), MAX(AW20:AW254)+1, "")</f>
        <v/>
      </c>
      <c r="AX255" s="1327" t="str" cm="1">
        <f t="array" ref="AX255">IFERROR(INDEX(AZ21:AZ290, MATCH(ROW()-MIN(ROW(AZ21:AZ290))+1, AW21:AW290, 0)), "")</f>
        <v/>
      </c>
      <c r="AY255" s="1328" t="str">
        <f>(SUBSTITUTE(SUBSTITUTE(BB60,CHAR(13)&amp;CHAR(10)," "),CHAR(10)," "))</f>
        <v/>
      </c>
      <c r="AZ255" s="1339" t="str">
        <f>IF(LEN(AY260)&lt;AZ19,AY255,LEFT(AY260,FIND("¤",SUBSTITUTE(LEFT(AY260,AZ19+1)," ","¤",LEN(LEFT(AY260,AZ19+1))-LEN(SUBSTITUTE(LEFT(AY260,AZ19+1)," ",""))))))</f>
        <v/>
      </c>
      <c r="BA255" s="1279" t="s">
        <v>1</v>
      </c>
      <c r="BB255" s="1354"/>
      <c r="BC255"/>
      <c r="BD255" s="1" t="str">
        <f t="shared" si="58"/>
        <v/>
      </c>
      <c r="BE255" s="1332" t="str">
        <f>IF(LEN(SUBSTITUTE(AX255, BE17, "")) &lt; LEN(AX255), SUBSTITUTE(AX255, BE17, ""), AX255)</f>
        <v/>
      </c>
      <c r="BF255" s="1332" t="str">
        <f>IF(LEN(SUBSTITUTE(BE255, BF17, "")) &lt; LEN(BE255), SUBSTITUTE(BE255, BF17, ""), BE255)</f>
        <v/>
      </c>
      <c r="BG255" s="1332" t="str">
        <f>IF(LEN(SUBSTITUTE(BF255, BG17, "")) &lt; LEN(BF255), SUBSTITUTE(BF255, BG17, ""), BF255)</f>
        <v/>
      </c>
      <c r="BH255" s="1332" t="str">
        <f>IF(LEN(SUBSTITUTE(BG255, BH17, "")) &lt; LEN(BG255), SUBSTITUTE(BG255, BH17, ""), BG255)</f>
        <v/>
      </c>
      <c r="BI255" s="1332" t="s">
        <v>1</v>
      </c>
      <c r="BJ255" s="1333"/>
      <c r="BK255" s="1334"/>
      <c r="BL255" s="52"/>
      <c r="BM255" s="51"/>
      <c r="BN255" s="1335" t="str">
        <f t="shared" si="60"/>
        <v/>
      </c>
      <c r="BO255" s="50" t="str">
        <f t="shared" si="61"/>
        <v/>
      </c>
      <c r="BP255" s="49" t="str">
        <f t="shared" si="62"/>
        <v/>
      </c>
      <c r="BQ255" s="47">
        <f>IF(ISBLANK(#REF!),"",LEN(BD255)-LEN(SUBSTITUTE(BD255," ",""))+1)</f>
        <v>1</v>
      </c>
      <c r="BR255" s="48">
        <f t="shared" si="63"/>
        <v>0</v>
      </c>
      <c r="BS255" s="47">
        <f t="shared" si="64"/>
        <v>0</v>
      </c>
      <c r="BT255" s="47">
        <f t="shared" si="65"/>
        <v>0</v>
      </c>
      <c r="BU255" s="185"/>
      <c r="BV255" s="2"/>
      <c r="BW255" s="2"/>
      <c r="BX255" s="2"/>
      <c r="BY255" s="2"/>
      <c r="BZ255" s="2"/>
      <c r="CA255" s="2"/>
      <c r="CB255"/>
      <c r="CC255"/>
      <c r="CD255"/>
      <c r="CE255"/>
      <c r="CF255"/>
      <c r="CG255"/>
      <c r="CH255"/>
      <c r="CI255"/>
      <c r="CJ255"/>
      <c r="CK255"/>
      <c r="CL255"/>
      <c r="CM255"/>
      <c r="CN255"/>
      <c r="CO255"/>
      <c r="CP255"/>
      <c r="CQ255" s="2"/>
      <c r="CR255" s="6">
        <v>1</v>
      </c>
    </row>
    <row r="256" spans="1:96" s="1" customFormat="1">
      <c r="A256"/>
      <c r="B256"/>
      <c r="C256"/>
      <c r="D256"/>
      <c r="E256"/>
      <c r="F256"/>
      <c r="G256"/>
      <c r="H256"/>
      <c r="I256"/>
      <c r="J256"/>
      <c r="K256"/>
      <c r="L256"/>
      <c r="M256"/>
      <c r="N256"/>
      <c r="O256"/>
      <c r="P256"/>
      <c r="Q256"/>
      <c r="R256"/>
      <c r="S256"/>
      <c r="T256"/>
      <c r="U256"/>
      <c r="V256"/>
      <c r="W256"/>
      <c r="X256"/>
      <c r="Y256"/>
      <c r="Z256"/>
      <c r="AA256"/>
      <c r="AB256"/>
      <c r="AC256"/>
      <c r="AD256"/>
      <c r="AE256"/>
      <c r="AF256"/>
      <c r="AG256"/>
      <c r="AH256"/>
      <c r="AI256"/>
      <c r="AJ256"/>
      <c r="AK256"/>
      <c r="AL256"/>
      <c r="AM256"/>
      <c r="AN256"/>
      <c r="AO256"/>
      <c r="AP256"/>
      <c r="AQ256"/>
      <c r="AR256"/>
      <c r="AS256"/>
      <c r="AT256"/>
      <c r="AU256"/>
      <c r="AV256"/>
      <c r="AW256" s="1327" t="str">
        <f>IF(AND(AZ256&lt;&gt;"", LEN(TRIM(AZ256))&gt;0), MAX(AW20:AW255)+1, "")</f>
        <v/>
      </c>
      <c r="AX256" s="1327" t="str" cm="1">
        <f t="array" ref="AX256">IFERROR(INDEX(AZ21:AZ290, MATCH(ROW()-MIN(ROW(AZ21:AZ290))+1, AW21:AW290, 0)), "")</f>
        <v/>
      </c>
      <c r="AY256" s="1340" t="str">
        <f>IFERROR(TRIM(SUBSTITUTE(SUBSTITUTE(SUBSTITUTE(SUBSTITUTE(SUBSTITUTE(AY255," .",".")," ;",";")," :",":"),",",","),",","")),AY255)</f>
        <v/>
      </c>
      <c r="AZ256" s="1339" t="str">
        <f>IFERROR(IF(LEN(AY260) &gt; LEN(AZ255), LEFT(RIGHT(AY260, LEN(AY260) - LEN(AZ255)), FIND("¤", SUBSTITUTE(LEFT(RIGHT(AY260, LEN(AY260) - LEN(AZ255)), AZ19+1), " ", "¤", LEN(LEFT(RIGHT(AY260, LEN(AY260) - LEN(AZ255)), AZ19+1)) - LEN(SUBSTITUTE(LEFT(RIGHT(AY260, LEN(AY260) - LEN(AZ255)), AZ19+1), " ", ""))))), ""), "")</f>
        <v/>
      </c>
      <c r="BA256" s="1279" t="s">
        <v>1</v>
      </c>
      <c r="BB256" s="1354"/>
      <c r="BC256"/>
      <c r="BD256" s="1" t="str">
        <f t="shared" si="58"/>
        <v/>
      </c>
      <c r="BE256" s="1332" t="str">
        <f>IF(LEN(SUBSTITUTE(AX256, BE17, "")) &lt; LEN(AX256), SUBSTITUTE(AX256, BE17, ""), AX256)</f>
        <v/>
      </c>
      <c r="BF256" s="1332" t="str">
        <f>IF(LEN(SUBSTITUTE(BE256, BF17, "")) &lt; LEN(BE256), SUBSTITUTE(BE256, BF17, ""), BE256)</f>
        <v/>
      </c>
      <c r="BG256" s="1332" t="str">
        <f>IF(LEN(SUBSTITUTE(BF256, BG17, "")) &lt; LEN(BF256), SUBSTITUTE(BF256, BG17, ""), BF256)</f>
        <v/>
      </c>
      <c r="BH256" s="1332" t="str">
        <f>IF(LEN(SUBSTITUTE(BG256, BH17, "")) &lt; LEN(BG256), SUBSTITUTE(BG256, BH17, ""), BG256)</f>
        <v/>
      </c>
      <c r="BI256" s="1332" t="s">
        <v>1</v>
      </c>
      <c r="BJ256" s="1333"/>
      <c r="BK256" s="1334"/>
      <c r="BL256" s="52"/>
      <c r="BM256" s="51"/>
      <c r="BN256" s="1335" t="str">
        <f t="shared" si="60"/>
        <v/>
      </c>
      <c r="BO256" s="50" t="str">
        <f t="shared" si="61"/>
        <v/>
      </c>
      <c r="BP256" s="49" t="str">
        <f t="shared" si="62"/>
        <v/>
      </c>
      <c r="BQ256" s="47">
        <f>IF(ISBLANK(#REF!),"",LEN(BD256)-LEN(SUBSTITUTE(BD256," ",""))+1)</f>
        <v>1</v>
      </c>
      <c r="BR256" s="48">
        <f t="shared" si="63"/>
        <v>0</v>
      </c>
      <c r="BS256" s="47">
        <f t="shared" si="64"/>
        <v>0</v>
      </c>
      <c r="BT256" s="47">
        <f t="shared" si="65"/>
        <v>0</v>
      </c>
      <c r="BU256" s="185"/>
      <c r="BV256" s="2"/>
      <c r="BW256" s="2"/>
      <c r="BX256" s="2"/>
      <c r="BY256" s="2"/>
      <c r="BZ256" s="2"/>
      <c r="CA256" s="2"/>
      <c r="CB256"/>
      <c r="CC256"/>
      <c r="CD256"/>
      <c r="CE256"/>
      <c r="CF256"/>
      <c r="CG256"/>
      <c r="CH256"/>
      <c r="CI256"/>
      <c r="CJ256"/>
      <c r="CK256"/>
      <c r="CL256"/>
      <c r="CM256"/>
      <c r="CN256"/>
      <c r="CO256"/>
      <c r="CP256"/>
      <c r="CQ256" s="2"/>
      <c r="CR256" s="6">
        <v>1</v>
      </c>
    </row>
    <row r="257" spans="1:96" s="1" customFormat="1">
      <c r="A257"/>
      <c r="B257"/>
      <c r="C257"/>
      <c r="D257"/>
      <c r="E257"/>
      <c r="F257"/>
      <c r="G257"/>
      <c r="H257"/>
      <c r="I257"/>
      <c r="J257"/>
      <c r="K257"/>
      <c r="L257"/>
      <c r="M257"/>
      <c r="N257"/>
      <c r="O257"/>
      <c r="P257"/>
      <c r="Q257"/>
      <c r="R257"/>
      <c r="S257"/>
      <c r="T257"/>
      <c r="U257"/>
      <c r="V257"/>
      <c r="W257"/>
      <c r="X257"/>
      <c r="Y257"/>
      <c r="Z257"/>
      <c r="AA257"/>
      <c r="AB257"/>
      <c r="AC257"/>
      <c r="AD257"/>
      <c r="AE257"/>
      <c r="AF257"/>
      <c r="AG257"/>
      <c r="AH257"/>
      <c r="AI257"/>
      <c r="AJ257"/>
      <c r="AK257"/>
      <c r="AL257"/>
      <c r="AM257"/>
      <c r="AN257"/>
      <c r="AO257"/>
      <c r="AP257"/>
      <c r="AQ257"/>
      <c r="AR257"/>
      <c r="AS257"/>
      <c r="AT257"/>
      <c r="AU257"/>
      <c r="AV257"/>
      <c r="AW257" s="1327" t="str">
        <f>IF(AND(AZ257&lt;&gt;"", LEN(TRIM(AZ257))&gt;0), MAX(AW20:AW256)+1, "")</f>
        <v/>
      </c>
      <c r="AX257" s="1327" t="str" cm="1">
        <f t="array" ref="AX257">IFERROR(INDEX(AZ21:AZ290, MATCH(ROW()-MIN(ROW(AZ21:AZ290))+1, AW21:AW290, 0)), "")</f>
        <v/>
      </c>
      <c r="AY257" s="1340" t="str">
        <f>IFERROR(SUBSTITUTE(SUBSTITUTE(SUBSTITUTE(SUBSTITUTE(SUBSTITUTE(SUBSTITUTE(AY256,",",";"),".",";"),";",";"),"-",";"),":",";"),"?",";"),AY256)</f>
        <v/>
      </c>
      <c r="AZ257" s="1339" t="str">
        <f>IFERROR(IF(LEN(AY260)&gt;LEN(AZ255)+LEN(AZ256),LEFT(RIGHT(AY260,LEN(AY260)-LEN(AZ255)-LEN(AZ256)),FIND("¤",SUBSTITUTE(LEFT(RIGHT(AY260,LEN(AY260)-LEN(AZ255)-LEN(AZ256)),AZ19+1)," ","¤",LEN(LEFT(RIGHT(AY260,LEN(AY260)-LEN(AZ255)-LEN(AZ256)),AZ19+1))-LEN(SUBSTITUTE(LEFT(RIGHT(AY260,LEN(AY260)-LEN(AZ255)-LEN(AZ256)),AZ19+1)," ",""))))),""),"")</f>
        <v/>
      </c>
      <c r="BA257" s="1279" t="s">
        <v>1</v>
      </c>
      <c r="BB257" s="1354"/>
      <c r="BC257"/>
      <c r="BD257" s="1" t="str">
        <f t="shared" si="58"/>
        <v/>
      </c>
      <c r="BE257" s="1332" t="str">
        <f>IF(LEN(SUBSTITUTE(AX257, BE17, "")) &lt; LEN(AX257), SUBSTITUTE(AX257, BE17, ""), AX257)</f>
        <v/>
      </c>
      <c r="BF257" s="1332" t="str">
        <f>IF(LEN(SUBSTITUTE(BE257, BF17, "")) &lt; LEN(BE257), SUBSTITUTE(BE257, BF17, ""), BE257)</f>
        <v/>
      </c>
      <c r="BG257" s="1332" t="str">
        <f>IF(LEN(SUBSTITUTE(BF257, BG17, "")) &lt; LEN(BF257), SUBSTITUTE(BF257, BG17, ""), BF257)</f>
        <v/>
      </c>
      <c r="BH257" s="1332" t="str">
        <f>IF(LEN(SUBSTITUTE(BG257, BH17, "")) &lt; LEN(BG257), SUBSTITUTE(BG257, BH17, ""), BG257)</f>
        <v/>
      </c>
      <c r="BI257" s="1332" t="s">
        <v>1</v>
      </c>
      <c r="BJ257" s="1333"/>
      <c r="BK257" s="1334"/>
      <c r="BL257" s="52"/>
      <c r="BM257" s="51"/>
      <c r="BN257" s="1335" t="str">
        <f t="shared" si="60"/>
        <v/>
      </c>
      <c r="BO257" s="50" t="str">
        <f t="shared" si="61"/>
        <v/>
      </c>
      <c r="BP257" s="49" t="str">
        <f t="shared" si="62"/>
        <v/>
      </c>
      <c r="BQ257" s="47">
        <f>IF(ISBLANK(#REF!),"",LEN(BD257)-LEN(SUBSTITUTE(BD257," ",""))+1)</f>
        <v>1</v>
      </c>
      <c r="BR257" s="48">
        <f t="shared" si="63"/>
        <v>0</v>
      </c>
      <c r="BS257" s="47">
        <f t="shared" si="64"/>
        <v>0</v>
      </c>
      <c r="BT257" s="47">
        <f t="shared" si="65"/>
        <v>0</v>
      </c>
      <c r="BU257" s="185"/>
      <c r="BV257" s="2"/>
      <c r="BW257" s="2"/>
      <c r="BX257" s="2"/>
      <c r="BY257" s="2"/>
      <c r="BZ257" s="2"/>
      <c r="CA257" s="2"/>
      <c r="CB257"/>
      <c r="CC257"/>
      <c r="CD257"/>
      <c r="CE257"/>
      <c r="CF257"/>
      <c r="CG257"/>
      <c r="CH257"/>
      <c r="CI257"/>
      <c r="CJ257"/>
      <c r="CK257"/>
      <c r="CL257"/>
      <c r="CM257"/>
      <c r="CN257"/>
      <c r="CO257"/>
      <c r="CP257"/>
      <c r="CQ257" s="2"/>
      <c r="CR257" s="6">
        <v>1</v>
      </c>
    </row>
    <row r="258" spans="1:96" s="1" customFormat="1">
      <c r="A258"/>
      <c r="B258"/>
      <c r="C258"/>
      <c r="D258"/>
      <c r="E258"/>
      <c r="F258"/>
      <c r="G258"/>
      <c r="H258"/>
      <c r="I258"/>
      <c r="J258"/>
      <c r="K258"/>
      <c r="L258"/>
      <c r="M258"/>
      <c r="N258"/>
      <c r="O258"/>
      <c r="P258"/>
      <c r="Q258"/>
      <c r="R258"/>
      <c r="S258"/>
      <c r="T258"/>
      <c r="U258"/>
      <c r="V258"/>
      <c r="W258"/>
      <c r="X258"/>
      <c r="Y258"/>
      <c r="Z258"/>
      <c r="AA258"/>
      <c r="AB258"/>
      <c r="AC258"/>
      <c r="AD258"/>
      <c r="AE258"/>
      <c r="AF258"/>
      <c r="AG258"/>
      <c r="AH258"/>
      <c r="AI258"/>
      <c r="AJ258"/>
      <c r="AK258"/>
      <c r="AL258"/>
      <c r="AM258"/>
      <c r="AN258"/>
      <c r="AO258"/>
      <c r="AP258"/>
      <c r="AQ258"/>
      <c r="AR258"/>
      <c r="AS258"/>
      <c r="AT258"/>
      <c r="AU258"/>
      <c r="AV258"/>
      <c r="AW258" s="1327" t="str">
        <f>IF(AND(AZ258&lt;&gt;"", LEN(TRIM(AZ258))&gt;0), MAX(AW20:AW257)+1, "")</f>
        <v/>
      </c>
      <c r="AX258" s="1327" t="str" cm="1">
        <f t="array" ref="AX258">IFERROR(INDEX(AZ21:AZ290, MATCH(ROW()-MIN(ROW(AZ21:AZ290))+1, AW21:AW290, 0)), "")</f>
        <v/>
      </c>
      <c r="AY258" s="1340" t="str">
        <f>IFERROR(SUBSTITUTE(AY257,"."," "),AY257)</f>
        <v/>
      </c>
      <c r="AZ258" s="1339" t="str">
        <f>IFERROR(LEFT(RIGHT(AY260,LEN(AY260)-LEN(AZ255)-LEN(AZ256)-LEN(AZ257)),FIND("¤",SUBSTITUTE(LEFT(RIGHT(AY260,LEN(AY260)-LEN(AZ255)-LEN(AZ256)-LEN(AZ257)),AZ19+1)," ","¤",LEN(LEFT(RIGHT(AY260,LEN(AY260)-LEN(AZ255)-LEN(AZ256)-LEN(AZ257)),AZ19+1))-LEN(SUBSTITUTE(LEFT(RIGHT(AY260,LEN(AY260)-LEN(AZ255)-LEN(AZ256)-LEN(AZ257)),AZ19+1)," ",""))))),"")</f>
        <v/>
      </c>
      <c r="BA258" s="1279" t="s">
        <v>1</v>
      </c>
      <c r="BB258" s="1354"/>
      <c r="BC258"/>
      <c r="BD258" s="1" t="str">
        <f t="shared" si="58"/>
        <v/>
      </c>
      <c r="BE258" s="1332" t="str">
        <f>IF(LEN(SUBSTITUTE(AX258, BE17, "")) &lt; LEN(AX258), SUBSTITUTE(AX258, BE17, ""), AX258)</f>
        <v/>
      </c>
      <c r="BF258" s="1332" t="str">
        <f>IF(LEN(SUBSTITUTE(BE258, BF17, "")) &lt; LEN(BE258), SUBSTITUTE(BE258, BF17, ""), BE258)</f>
        <v/>
      </c>
      <c r="BG258" s="1332" t="str">
        <f>IF(LEN(SUBSTITUTE(BF258, BG17, "")) &lt; LEN(BF258), SUBSTITUTE(BF258, BG17, ""), BF258)</f>
        <v/>
      </c>
      <c r="BH258" s="1332" t="str">
        <f>IF(LEN(SUBSTITUTE(BG258, BH17, "")) &lt; LEN(BG258), SUBSTITUTE(BG258, BH17, ""), BG258)</f>
        <v/>
      </c>
      <c r="BI258" s="1332" t="s">
        <v>1</v>
      </c>
      <c r="BJ258" s="1333"/>
      <c r="BK258" s="1334"/>
      <c r="BL258" s="52"/>
      <c r="BM258" s="51"/>
      <c r="BN258" s="1335" t="str">
        <f t="shared" si="60"/>
        <v/>
      </c>
      <c r="BO258" s="50" t="str">
        <f t="shared" si="61"/>
        <v/>
      </c>
      <c r="BP258" s="49" t="str">
        <f t="shared" si="62"/>
        <v/>
      </c>
      <c r="BQ258" s="47">
        <f>IF(ISBLANK(#REF!),"",LEN(BD258)-LEN(SUBSTITUTE(BD258," ",""))+1)</f>
        <v>1</v>
      </c>
      <c r="BR258" s="48">
        <f t="shared" si="63"/>
        <v>0</v>
      </c>
      <c r="BS258" s="47">
        <f t="shared" si="64"/>
        <v>0</v>
      </c>
      <c r="BT258" s="47">
        <f t="shared" si="65"/>
        <v>0</v>
      </c>
      <c r="BU258" s="185"/>
      <c r="BV258" s="2"/>
      <c r="BW258" s="2"/>
      <c r="BX258" s="2"/>
      <c r="BY258" s="2"/>
      <c r="BZ258" s="2"/>
      <c r="CA258" s="2"/>
      <c r="CB258"/>
      <c r="CC258"/>
      <c r="CD258"/>
      <c r="CE258"/>
      <c r="CF258"/>
      <c r="CG258"/>
      <c r="CH258"/>
      <c r="CI258"/>
      <c r="CJ258"/>
      <c r="CK258"/>
      <c r="CL258"/>
      <c r="CM258"/>
      <c r="CN258"/>
      <c r="CO258"/>
      <c r="CP258"/>
      <c r="CQ258" s="2"/>
      <c r="CR258" s="6">
        <v>1</v>
      </c>
    </row>
    <row r="259" spans="1:96" s="1" customFormat="1">
      <c r="A259"/>
      <c r="B259"/>
      <c r="C259"/>
      <c r="D259"/>
      <c r="E259"/>
      <c r="F259"/>
      <c r="G259"/>
      <c r="H259"/>
      <c r="I259"/>
      <c r="J259"/>
      <c r="K259"/>
      <c r="L259"/>
      <c r="M259"/>
      <c r="N259"/>
      <c r="O259"/>
      <c r="P259"/>
      <c r="Q259"/>
      <c r="R259"/>
      <c r="S259"/>
      <c r="T259"/>
      <c r="U259"/>
      <c r="V259"/>
      <c r="W259"/>
      <c r="X259"/>
      <c r="Y259"/>
      <c r="Z259"/>
      <c r="AA259"/>
      <c r="AB259"/>
      <c r="AC259"/>
      <c r="AD259"/>
      <c r="AE259"/>
      <c r="AF259"/>
      <c r="AG259"/>
      <c r="AH259"/>
      <c r="AI259"/>
      <c r="AJ259"/>
      <c r="AK259"/>
      <c r="AL259"/>
      <c r="AM259"/>
      <c r="AN259"/>
      <c r="AO259"/>
      <c r="AP259"/>
      <c r="AQ259"/>
      <c r="AR259"/>
      <c r="AS259"/>
      <c r="AT259"/>
      <c r="AU259"/>
      <c r="AV259"/>
      <c r="AW259" s="1327" t="str">
        <f>IF(AND(AZ259&lt;&gt;"", LEN(TRIM(AZ259))&gt;0), MAX(AW20:AW258)+1, "")</f>
        <v/>
      </c>
      <c r="AX259" s="1327" t="str" cm="1">
        <f t="array" ref="AX259">IFERROR(INDEX(AZ21:AZ290, MATCH(ROW()-MIN(ROW(AZ21:AZ290))+1, AW21:AW290, 0)), "")</f>
        <v/>
      </c>
      <c r="AY259" s="1343" t="str">
        <f>SUBSTITUTE(SUBSTITUTE(AY258,";"," "),","," ")</f>
        <v/>
      </c>
      <c r="AZ259" s="1339" t="str">
        <f>IFERROR(LEFT(RIGHT(AY260,LEN(AY260)-LEN(AZ255)-LEN(AZ256)-LEN(AZ257)-LEN(AZ258)),FIND("¤",SUBSTITUTE(LEFT(RIGHT(AY260,LEN(AY260)-LEN(AZ255)-LEN(AZ256)-LEN(AZ257)-LEN(AZ258)),AZ19+1)," ","¤",LEN(LEFT(RIGHT(AY260,LEN(AY260)-LEN(AZ255)-LEN(AZ256)-LEN(AZ257)-LEN(AZ258)),AZ19+1))-LEN(SUBSTITUTE(LEFT(RIGHT(AY260,LEN(AY260)-LEN(AZ255)-LEN(AZ256)-LEN(AZ257)-LEN(AZ258)),AZ19+1)," ",""))))),"")</f>
        <v/>
      </c>
      <c r="BA259" s="1279" t="s">
        <v>1</v>
      </c>
      <c r="BB259" s="1354"/>
      <c r="BC259"/>
      <c r="BD259" s="1" t="str">
        <f t="shared" si="58"/>
        <v/>
      </c>
      <c r="BE259" s="1332" t="str">
        <f>IF(LEN(SUBSTITUTE(AX259, BE17, "")) &lt; LEN(AX259), SUBSTITUTE(AX259, BE17, ""), AX259)</f>
        <v/>
      </c>
      <c r="BF259" s="1332" t="str">
        <f>IF(LEN(SUBSTITUTE(BE259, BF17, "")) &lt; LEN(BE259), SUBSTITUTE(BE259, BF17, ""), BE259)</f>
        <v/>
      </c>
      <c r="BG259" s="1332" t="str">
        <f>IF(LEN(SUBSTITUTE(BF259, BG17, "")) &lt; LEN(BF259), SUBSTITUTE(BF259, BG17, ""), BF259)</f>
        <v/>
      </c>
      <c r="BH259" s="1332" t="str">
        <f>IF(LEN(SUBSTITUTE(BG259, BH17, "")) &lt; LEN(BG259), SUBSTITUTE(BG259, BH17, ""), BG259)</f>
        <v/>
      </c>
      <c r="BI259" s="1332" t="s">
        <v>1</v>
      </c>
      <c r="BJ259" s="1333"/>
      <c r="BK259" s="1334"/>
      <c r="BL259" s="52"/>
      <c r="BM259" s="51"/>
      <c r="BN259" s="1335" t="str">
        <f t="shared" si="60"/>
        <v/>
      </c>
      <c r="BO259" s="50" t="str">
        <f t="shared" si="61"/>
        <v/>
      </c>
      <c r="BP259" s="49" t="str">
        <f t="shared" si="62"/>
        <v/>
      </c>
      <c r="BQ259" s="47">
        <f>IF(ISBLANK(#REF!),"",LEN(BD259)-LEN(SUBSTITUTE(BD259," ",""))+1)</f>
        <v>1</v>
      </c>
      <c r="BR259" s="48">
        <f t="shared" si="63"/>
        <v>0</v>
      </c>
      <c r="BS259" s="47">
        <f t="shared" si="64"/>
        <v>0</v>
      </c>
      <c r="BT259" s="47">
        <f t="shared" si="65"/>
        <v>0</v>
      </c>
      <c r="BU259" s="185"/>
      <c r="BV259" s="2"/>
      <c r="BW259" s="2"/>
      <c r="BX259" s="2"/>
      <c r="BY259" s="2"/>
      <c r="BZ259" s="2"/>
      <c r="CA259" s="2"/>
      <c r="CB259"/>
      <c r="CC259"/>
      <c r="CD259"/>
      <c r="CE259"/>
      <c r="CF259"/>
      <c r="CG259"/>
      <c r="CH259"/>
      <c r="CI259"/>
      <c r="CJ259"/>
      <c r="CK259"/>
      <c r="CL259"/>
      <c r="CM259"/>
      <c r="CN259"/>
      <c r="CO259"/>
      <c r="CP259"/>
      <c r="CQ259" s="2"/>
      <c r="CR259" s="6">
        <v>1</v>
      </c>
    </row>
    <row r="260" spans="1:96" s="1" customFormat="1">
      <c r="A260"/>
      <c r="B260"/>
      <c r="C260"/>
      <c r="D260"/>
      <c r="E260"/>
      <c r="F260"/>
      <c r="G260"/>
      <c r="H260"/>
      <c r="I260"/>
      <c r="J260"/>
      <c r="K260"/>
      <c r="L260"/>
      <c r="M260"/>
      <c r="N260"/>
      <c r="O260"/>
      <c r="P260"/>
      <c r="Q260"/>
      <c r="R260"/>
      <c r="S260"/>
      <c r="T260"/>
      <c r="U260"/>
      <c r="V260"/>
      <c r="W260"/>
      <c r="X260"/>
      <c r="Y260"/>
      <c r="Z260"/>
      <c r="AA260"/>
      <c r="AB260"/>
      <c r="AC260"/>
      <c r="AD260"/>
      <c r="AE260"/>
      <c r="AF260"/>
      <c r="AG260"/>
      <c r="AH260"/>
      <c r="AI260"/>
      <c r="AJ260"/>
      <c r="AK260"/>
      <c r="AL260"/>
      <c r="AM260"/>
      <c r="AN260"/>
      <c r="AO260"/>
      <c r="AP260"/>
      <c r="AQ260"/>
      <c r="AR260"/>
      <c r="AS260"/>
      <c r="AT260"/>
      <c r="AU260"/>
      <c r="AV260"/>
      <c r="AW260" s="1327" t="str">
        <f>IF(AND(AZ260&lt;&gt;"", LEN(TRIM(AZ260))&gt;0), MAX(AW20:AW259)+1, "")</f>
        <v/>
      </c>
      <c r="AX260" s="1327" t="str" cm="1">
        <f t="array" ref="AX260">IFERROR(INDEX(AZ21:AZ290, MATCH(ROW()-MIN(ROW(AZ21:AZ290))+1, AW21:AW290, 0)), "")</f>
        <v/>
      </c>
      <c r="AY260" s="1344" t="str">
        <f>IFERROR(SUBSTITUTE(SUBSTITUTE(SUBSTITUTE(AY259,"  "," "),"  "," "),"  "," "),AY259)</f>
        <v/>
      </c>
      <c r="AZ260" s="1339" t="str">
        <f>IF(LEN(AY260) &gt; LEN(AZ255) + LEN(AZ256) + LEN(AZ257)+ LEN(AZ258) + LEN(AZ259), RIGHT(AY260, LEN(AY260) - LEN(AZ255) - LEN(AZ256) - LEN(AZ257) - LEN(AZ258) - LEN(AZ259)), "")</f>
        <v/>
      </c>
      <c r="BA260" s="1279" t="s">
        <v>1</v>
      </c>
      <c r="BB260" s="1354"/>
      <c r="BC260"/>
      <c r="BD260" s="1" t="str">
        <f t="shared" si="58"/>
        <v/>
      </c>
      <c r="BE260" s="1332" t="str">
        <f>IF(LEN(SUBSTITUTE(AX260, BE17, "")) &lt; LEN(AX260), SUBSTITUTE(AX260, BE17, ""), AX260)</f>
        <v/>
      </c>
      <c r="BF260" s="1332" t="str">
        <f>IF(LEN(SUBSTITUTE(BE260, BF17, "")) &lt; LEN(BE260), SUBSTITUTE(BE260, BF17, ""), BE260)</f>
        <v/>
      </c>
      <c r="BG260" s="1332" t="str">
        <f>IF(LEN(SUBSTITUTE(BF260, BG17, "")) &lt; LEN(BF260), SUBSTITUTE(BF260, BG17, ""), BF260)</f>
        <v/>
      </c>
      <c r="BH260" s="1332" t="str">
        <f>IF(LEN(SUBSTITUTE(BG260, BH17, "")) &lt; LEN(BG260), SUBSTITUTE(BG260, BH17, ""), BG260)</f>
        <v/>
      </c>
      <c r="BI260" s="1332" t="s">
        <v>1</v>
      </c>
      <c r="BJ260" s="1333"/>
      <c r="BK260" s="1334"/>
      <c r="BL260" s="52"/>
      <c r="BM260" s="51"/>
      <c r="BN260" s="1335" t="str">
        <f t="shared" si="60"/>
        <v/>
      </c>
      <c r="BO260" s="50" t="str">
        <f t="shared" si="61"/>
        <v/>
      </c>
      <c r="BP260" s="49" t="str">
        <f t="shared" si="62"/>
        <v/>
      </c>
      <c r="BQ260" s="47">
        <f>IF(ISBLANK(#REF!),"",LEN(BD260)-LEN(SUBSTITUTE(BD260," ",""))+1)</f>
        <v>1</v>
      </c>
      <c r="BR260" s="48">
        <f t="shared" si="63"/>
        <v>0</v>
      </c>
      <c r="BS260" s="47">
        <f t="shared" si="64"/>
        <v>0</v>
      </c>
      <c r="BT260" s="47">
        <f t="shared" si="65"/>
        <v>0</v>
      </c>
      <c r="BU260" s="185"/>
      <c r="BV260" s="2"/>
      <c r="BW260" s="2"/>
      <c r="BX260" s="2"/>
      <c r="BY260" s="2"/>
      <c r="BZ260" s="2"/>
      <c r="CA260" s="2"/>
      <c r="CB260"/>
      <c r="CC260"/>
      <c r="CD260"/>
      <c r="CE260"/>
      <c r="CF260"/>
      <c r="CG260"/>
      <c r="CH260"/>
      <c r="CI260"/>
      <c r="CJ260"/>
      <c r="CK260"/>
      <c r="CL260"/>
      <c r="CM260"/>
      <c r="CN260"/>
      <c r="CO260"/>
      <c r="CP260"/>
      <c r="CQ260" s="2"/>
      <c r="CR260" s="6">
        <v>1</v>
      </c>
    </row>
    <row r="261" spans="1:96" s="1" customFormat="1">
      <c r="A261"/>
      <c r="B261"/>
      <c r="C261"/>
      <c r="D261"/>
      <c r="E261"/>
      <c r="F261"/>
      <c r="G261"/>
      <c r="H261"/>
      <c r="I261"/>
      <c r="J261"/>
      <c r="K261"/>
      <c r="L261"/>
      <c r="M261"/>
      <c r="N261"/>
      <c r="O261"/>
      <c r="P261"/>
      <c r="Q261"/>
      <c r="R261"/>
      <c r="S261"/>
      <c r="T261"/>
      <c r="U261"/>
      <c r="V261"/>
      <c r="W261"/>
      <c r="X261"/>
      <c r="Y261"/>
      <c r="Z261"/>
      <c r="AA261"/>
      <c r="AB261"/>
      <c r="AC261"/>
      <c r="AD261"/>
      <c r="AE261"/>
      <c r="AF261"/>
      <c r="AG261"/>
      <c r="AH261"/>
      <c r="AI261"/>
      <c r="AJ261"/>
      <c r="AK261"/>
      <c r="AL261"/>
      <c r="AM261"/>
      <c r="AN261"/>
      <c r="AO261"/>
      <c r="AP261"/>
      <c r="AQ261"/>
      <c r="AR261"/>
      <c r="AS261"/>
      <c r="AT261"/>
      <c r="AU261"/>
      <c r="AV261"/>
      <c r="AW261" s="1327" t="str">
        <f>IF(AND(AZ261&lt;&gt;"", LEN(TRIM(AZ261))&gt;0), MAX(AW20:AW260)+1, "")</f>
        <v/>
      </c>
      <c r="AX261" s="1327" t="str" cm="1">
        <f t="array" ref="AX261">IFERROR(INDEX(AZ21:AZ290, MATCH(ROW()-MIN(ROW(AZ21:AZ290))+1, AW21:AW290, 0)), "")</f>
        <v/>
      </c>
      <c r="AY261" s="1328" t="str">
        <f>(SUBSTITUTE(SUBSTITUTE(BB61,CHAR(13)&amp;CHAR(10)," "),CHAR(10)," "))</f>
        <v/>
      </c>
      <c r="AZ261" s="1329" t="str">
        <f>IF(LEN(AY266)&lt;AZ19,AY261,LEFT(AY266,FIND("¤",SUBSTITUTE(LEFT(AY266,AZ19+1)," ","¤",LEN(LEFT(AY266,AZ19+1))-LEN(SUBSTITUTE(LEFT(AY266,AZ19+1)," ",""))))))</f>
        <v/>
      </c>
      <c r="BA261" s="1279" t="s">
        <v>1</v>
      </c>
      <c r="BB261" s="1354"/>
      <c r="BC261"/>
      <c r="BD261" s="1" t="str">
        <f t="shared" si="58"/>
        <v/>
      </c>
      <c r="BE261" s="1332" t="str">
        <f>IF(LEN(SUBSTITUTE(AX261, BE17, "")) &lt; LEN(AX261), SUBSTITUTE(AX261, BE17, ""), AX261)</f>
        <v/>
      </c>
      <c r="BF261" s="1332" t="str">
        <f>IF(LEN(SUBSTITUTE(BE261, BF17, "")) &lt; LEN(BE261), SUBSTITUTE(BE261, BF17, ""), BE261)</f>
        <v/>
      </c>
      <c r="BG261" s="1332" t="str">
        <f>IF(LEN(SUBSTITUTE(BF261, BG17, "")) &lt; LEN(BF261), SUBSTITUTE(BF261, BG17, ""), BF261)</f>
        <v/>
      </c>
      <c r="BH261" s="1332" t="str">
        <f>IF(LEN(SUBSTITUTE(BG261, BH17, "")) &lt; LEN(BG261), SUBSTITUTE(BG261, BH17, ""), BG261)</f>
        <v/>
      </c>
      <c r="BI261" s="1332" t="s">
        <v>1</v>
      </c>
      <c r="BJ261" s="1333"/>
      <c r="BK261" s="1334"/>
      <c r="BL261" s="52"/>
      <c r="BM261" s="51"/>
      <c r="BN261" s="1335" t="str">
        <f t="shared" si="60"/>
        <v/>
      </c>
      <c r="BO261" s="50" t="str">
        <f t="shared" si="61"/>
        <v/>
      </c>
      <c r="BP261" s="49" t="str">
        <f t="shared" si="62"/>
        <v/>
      </c>
      <c r="BQ261" s="47">
        <f>IF(ISBLANK(#REF!),"",LEN(BD261)-LEN(SUBSTITUTE(BD261," ",""))+1)</f>
        <v>1</v>
      </c>
      <c r="BR261" s="48">
        <f t="shared" si="63"/>
        <v>0</v>
      </c>
      <c r="BS261" s="47">
        <f t="shared" si="64"/>
        <v>0</v>
      </c>
      <c r="BT261" s="47">
        <f t="shared" si="65"/>
        <v>0</v>
      </c>
      <c r="BU261" s="185"/>
      <c r="BV261" s="2"/>
      <c r="BW261" s="2"/>
      <c r="BX261" s="2"/>
      <c r="BY261" s="2"/>
      <c r="BZ261" s="2"/>
      <c r="CA261" s="2"/>
      <c r="CB261"/>
      <c r="CC261"/>
      <c r="CD261"/>
      <c r="CE261"/>
      <c r="CF261"/>
      <c r="CG261"/>
      <c r="CH261"/>
      <c r="CI261"/>
      <c r="CJ261"/>
      <c r="CK261"/>
      <c r="CL261"/>
      <c r="CM261"/>
      <c r="CN261"/>
      <c r="CO261"/>
      <c r="CP261"/>
      <c r="CQ261" s="2"/>
      <c r="CR261" s="6">
        <v>1</v>
      </c>
    </row>
    <row r="262" spans="1:96" s="1" customFormat="1">
      <c r="A262"/>
      <c r="B262"/>
      <c r="C262"/>
      <c r="D262"/>
      <c r="E262"/>
      <c r="F262"/>
      <c r="G262"/>
      <c r="H262"/>
      <c r="I262"/>
      <c r="J262"/>
      <c r="K262"/>
      <c r="L262"/>
      <c r="M262"/>
      <c r="N262"/>
      <c r="O262"/>
      <c r="P262"/>
      <c r="Q262"/>
      <c r="R262"/>
      <c r="S262"/>
      <c r="T262"/>
      <c r="U262"/>
      <c r="V262"/>
      <c r="W262"/>
      <c r="X262"/>
      <c r="Y262"/>
      <c r="Z262"/>
      <c r="AA262"/>
      <c r="AB262"/>
      <c r="AC262"/>
      <c r="AD262"/>
      <c r="AE262"/>
      <c r="AF262"/>
      <c r="AG262"/>
      <c r="AH262"/>
      <c r="AI262"/>
      <c r="AJ262"/>
      <c r="AK262"/>
      <c r="AL262"/>
      <c r="AM262"/>
      <c r="AN262"/>
      <c r="AO262"/>
      <c r="AP262"/>
      <c r="AQ262"/>
      <c r="AR262"/>
      <c r="AS262"/>
      <c r="AT262"/>
      <c r="AU262"/>
      <c r="AV262"/>
      <c r="AW262" s="1327" t="str">
        <f>IF(AND(AZ262&lt;&gt;"", LEN(TRIM(AZ262))&gt;0), MAX(AW20:AW261)+1, "")</f>
        <v/>
      </c>
      <c r="AX262" s="1327" t="str" cm="1">
        <f t="array" ref="AX262">IFERROR(INDEX(AZ21:AZ290, MATCH(ROW()-MIN(ROW(AZ21:AZ290))+1, AW21:AW290, 0)), "")</f>
        <v/>
      </c>
      <c r="AY262" s="1336" t="str">
        <f>IFERROR(TRIM(SUBSTITUTE(SUBSTITUTE(SUBSTITUTE(SUBSTITUTE(SUBSTITUTE(AY261," .",".")," ;",";")," :",":"),",",","),",","")),AY261)</f>
        <v/>
      </c>
      <c r="AZ262" s="1329" t="str">
        <f>IFERROR(IF(LEN(AY266) &gt; LEN(AZ261), LEFT(RIGHT(AY266, LEN(AY266) - LEN(AZ261)), FIND("¤", SUBSTITUTE(LEFT(RIGHT(AY266, LEN(AY266) - LEN(AZ261)), AZ19+1), " ", "¤", LEN(LEFT(RIGHT(AY266, LEN(AY266) - LEN(AZ261)), AZ19+1)) - LEN(SUBSTITUTE(LEFT(RIGHT(AY266, LEN(AY266) - LEN(AZ261)), AZ19+1), " ", ""))))), ""), "")</f>
        <v/>
      </c>
      <c r="BA262" s="1279" t="s">
        <v>1</v>
      </c>
      <c r="BB262" s="1354"/>
      <c r="BC262"/>
      <c r="BD262" s="1" t="str">
        <f t="shared" si="58"/>
        <v/>
      </c>
      <c r="BE262" s="1332" t="str">
        <f>IF(LEN(SUBSTITUTE(AX262, BE17, "")) &lt; LEN(AX262), SUBSTITUTE(AX262, BE17, ""), AX262)</f>
        <v/>
      </c>
      <c r="BF262" s="1332" t="str">
        <f>IF(LEN(SUBSTITUTE(BE262, BF17, "")) &lt; LEN(BE262), SUBSTITUTE(BE262, BF17, ""), BE262)</f>
        <v/>
      </c>
      <c r="BG262" s="1332" t="str">
        <f>IF(LEN(SUBSTITUTE(BF262, BG17, "")) &lt; LEN(BF262), SUBSTITUTE(BF262, BG17, ""), BF262)</f>
        <v/>
      </c>
      <c r="BH262" s="1332" t="str">
        <f>IF(LEN(SUBSTITUTE(BG262, BH17, "")) &lt; LEN(BG262), SUBSTITUTE(BG262, BH17, ""), BG262)</f>
        <v/>
      </c>
      <c r="BI262" s="1332" t="s">
        <v>1</v>
      </c>
      <c r="BJ262" s="1333"/>
      <c r="BK262" s="1334"/>
      <c r="BL262" s="52"/>
      <c r="BM262" s="51"/>
      <c r="BN262" s="1335" t="str">
        <f t="shared" si="60"/>
        <v/>
      </c>
      <c r="BO262" s="50" t="str">
        <f t="shared" si="61"/>
        <v/>
      </c>
      <c r="BP262" s="49" t="str">
        <f t="shared" si="62"/>
        <v/>
      </c>
      <c r="BQ262" s="47">
        <f>IF(ISBLANK(#REF!),"",LEN(BD262)-LEN(SUBSTITUTE(BD262," ",""))+1)</f>
        <v>1</v>
      </c>
      <c r="BR262" s="48">
        <f t="shared" si="63"/>
        <v>0</v>
      </c>
      <c r="BS262" s="47">
        <f t="shared" si="64"/>
        <v>0</v>
      </c>
      <c r="BT262" s="47">
        <f t="shared" si="65"/>
        <v>0</v>
      </c>
      <c r="BU262" s="185"/>
      <c r="BV262" s="2"/>
      <c r="BW262" s="2"/>
      <c r="BX262" s="2"/>
      <c r="BY262" s="2"/>
      <c r="BZ262" s="2"/>
      <c r="CA262" s="2"/>
      <c r="CB262"/>
      <c r="CC262"/>
      <c r="CD262"/>
      <c r="CE262"/>
      <c r="CF262"/>
      <c r="CG262"/>
      <c r="CH262"/>
      <c r="CI262"/>
      <c r="CJ262"/>
      <c r="CK262"/>
      <c r="CL262"/>
      <c r="CM262"/>
      <c r="CN262"/>
      <c r="CO262"/>
      <c r="CP262"/>
      <c r="CQ262" s="2"/>
      <c r="CR262" s="6">
        <v>1</v>
      </c>
    </row>
    <row r="263" spans="1:96" s="1" customFormat="1">
      <c r="A263"/>
      <c r="B263"/>
      <c r="C263"/>
      <c r="D263"/>
      <c r="E263"/>
      <c r="F263"/>
      <c r="G263"/>
      <c r="H263"/>
      <c r="I263"/>
      <c r="J263"/>
      <c r="K263"/>
      <c r="L263"/>
      <c r="M263"/>
      <c r="N263"/>
      <c r="O263"/>
      <c r="P263"/>
      <c r="Q263"/>
      <c r="R263"/>
      <c r="S263"/>
      <c r="T263"/>
      <c r="U263"/>
      <c r="V263"/>
      <c r="W263"/>
      <c r="X263"/>
      <c r="Y263"/>
      <c r="Z263"/>
      <c r="AA263"/>
      <c r="AB263"/>
      <c r="AC263"/>
      <c r="AD263"/>
      <c r="AE263"/>
      <c r="AF263"/>
      <c r="AG263"/>
      <c r="AH263"/>
      <c r="AI263"/>
      <c r="AJ263"/>
      <c r="AK263"/>
      <c r="AL263"/>
      <c r="AM263"/>
      <c r="AN263"/>
      <c r="AO263"/>
      <c r="AP263"/>
      <c r="AQ263"/>
      <c r="AR263"/>
      <c r="AS263"/>
      <c r="AT263"/>
      <c r="AU263"/>
      <c r="AV263"/>
      <c r="AW263" s="1327" t="str">
        <f>IF(AND(AZ263&lt;&gt;"", LEN(TRIM(AZ263))&gt;0), MAX(AW20:AW262)+1, "")</f>
        <v/>
      </c>
      <c r="AX263" s="1327" t="str" cm="1">
        <f t="array" ref="AX263">IFERROR(INDEX(AZ21:AZ290, MATCH(ROW()-MIN(ROW(AZ21:AZ290))+1, AW21:AW290, 0)), "")</f>
        <v/>
      </c>
      <c r="AY263" s="1336" t="str">
        <f>IFERROR(SUBSTITUTE(SUBSTITUTE(SUBSTITUTE(SUBSTITUTE(SUBSTITUTE(SUBSTITUTE(AY262,",",";"),".",";"),";",";"),"-",";"),":",";"),"?",";"),AY262)</f>
        <v/>
      </c>
      <c r="AZ263" s="1329" t="str">
        <f>IFERROR(IF(LEN(AY266)&gt;LEN(AZ261)+LEN(AZ262),LEFT(RIGHT(AY266,LEN(AY266)-LEN(AZ261)-LEN(AZ262)),FIND("¤",SUBSTITUTE(LEFT(RIGHT(AY266,LEN(AY266)-LEN(AZ261)-LEN(AZ262)),AZ19+1)," ","¤",LEN(LEFT(RIGHT(AY266,LEN(AY266)-LEN(AZ261)-LEN(AZ262)),AZ19+1))-LEN(SUBSTITUTE(LEFT(RIGHT(AY266,LEN(AY266)-LEN(AZ261)-LEN(AZ262)),AZ19+1)," ",""))))),""),"")</f>
        <v/>
      </c>
      <c r="BA263" s="1279" t="s">
        <v>1</v>
      </c>
      <c r="BB263" s="1354"/>
      <c r="BC263"/>
      <c r="BD263" s="1" t="str">
        <f t="shared" si="58"/>
        <v/>
      </c>
      <c r="BE263" s="1332" t="str">
        <f>IF(LEN(SUBSTITUTE(AX263, BE17, "")) &lt; LEN(AX263), SUBSTITUTE(AX263, BE17, ""), AX263)</f>
        <v/>
      </c>
      <c r="BF263" s="1332" t="str">
        <f>IF(LEN(SUBSTITUTE(BE263, BF17, "")) &lt; LEN(BE263), SUBSTITUTE(BE263, BF17, ""), BE263)</f>
        <v/>
      </c>
      <c r="BG263" s="1332" t="str">
        <f>IF(LEN(SUBSTITUTE(BF263, BG17, "")) &lt; LEN(BF263), SUBSTITUTE(BF263, BG17, ""), BF263)</f>
        <v/>
      </c>
      <c r="BH263" s="1332" t="str">
        <f>IF(LEN(SUBSTITUTE(BG263, BH17, "")) &lt; LEN(BG263), SUBSTITUTE(BG263, BH17, ""), BG263)</f>
        <v/>
      </c>
      <c r="BI263" s="1332" t="s">
        <v>1</v>
      </c>
      <c r="BJ263" s="1333"/>
      <c r="BK263" s="1334"/>
      <c r="BL263" s="52"/>
      <c r="BM263" s="51"/>
      <c r="BN263" s="1335" t="str">
        <f t="shared" si="60"/>
        <v/>
      </c>
      <c r="BO263" s="50" t="str">
        <f t="shared" si="61"/>
        <v/>
      </c>
      <c r="BP263" s="49" t="str">
        <f t="shared" si="62"/>
        <v/>
      </c>
      <c r="BQ263" s="47">
        <f>IF(ISBLANK(#REF!),"",LEN(BD263)-LEN(SUBSTITUTE(BD263," ",""))+1)</f>
        <v>1</v>
      </c>
      <c r="BR263" s="48">
        <f t="shared" si="63"/>
        <v>0</v>
      </c>
      <c r="BS263" s="47">
        <f t="shared" si="64"/>
        <v>0</v>
      </c>
      <c r="BT263" s="47">
        <f t="shared" si="65"/>
        <v>0</v>
      </c>
      <c r="BU263" s="185"/>
      <c r="BV263" s="2"/>
      <c r="BW263" s="2"/>
      <c r="BX263" s="2"/>
      <c r="BY263" s="2"/>
      <c r="BZ263" s="2"/>
      <c r="CA263" s="2"/>
      <c r="CB263"/>
      <c r="CC263"/>
      <c r="CD263"/>
      <c r="CE263"/>
      <c r="CF263"/>
      <c r="CG263"/>
      <c r="CH263"/>
      <c r="CI263"/>
      <c r="CJ263"/>
      <c r="CK263"/>
      <c r="CL263"/>
      <c r="CM263"/>
      <c r="CN263"/>
      <c r="CO263"/>
      <c r="CP263"/>
      <c r="CQ263" s="2"/>
      <c r="CR263" s="6">
        <v>1</v>
      </c>
    </row>
    <row r="264" spans="1:96" s="1" customFormat="1">
      <c r="A264"/>
      <c r="B264"/>
      <c r="C264"/>
      <c r="D264"/>
      <c r="E264"/>
      <c r="F264"/>
      <c r="G264"/>
      <c r="H264"/>
      <c r="I264"/>
      <c r="J264"/>
      <c r="K264"/>
      <c r="L264"/>
      <c r="M264"/>
      <c r="N264"/>
      <c r="O264"/>
      <c r="P264"/>
      <c r="Q264"/>
      <c r="R264"/>
      <c r="S264"/>
      <c r="T264"/>
      <c r="U264"/>
      <c r="V264"/>
      <c r="W264"/>
      <c r="X264"/>
      <c r="Y264"/>
      <c r="Z264"/>
      <c r="AA264"/>
      <c r="AB264"/>
      <c r="AC264"/>
      <c r="AD264"/>
      <c r="AE264"/>
      <c r="AF264"/>
      <c r="AG264"/>
      <c r="AH264"/>
      <c r="AI264"/>
      <c r="AJ264"/>
      <c r="AK264"/>
      <c r="AL264"/>
      <c r="AM264"/>
      <c r="AN264"/>
      <c r="AO264"/>
      <c r="AP264"/>
      <c r="AQ264"/>
      <c r="AR264"/>
      <c r="AS264"/>
      <c r="AT264"/>
      <c r="AU264"/>
      <c r="AV264"/>
      <c r="AW264" s="1327" t="str">
        <f>IF(AND(AZ264&lt;&gt;"", LEN(TRIM(AZ264))&gt;0), MAX(AW20:AW263)+1, "")</f>
        <v/>
      </c>
      <c r="AX264" s="1327" t="str" cm="1">
        <f t="array" ref="AX264">IFERROR(INDEX(AZ21:AZ290, MATCH(ROW()-MIN(ROW(AZ21:AZ290))+1, AW21:AW290, 0)), "")</f>
        <v/>
      </c>
      <c r="AY264" s="1336" t="str">
        <f>IFERROR(SUBSTITUTE(AY263,"."," "),AY263)</f>
        <v/>
      </c>
      <c r="AZ264" s="1329" t="str">
        <f>IFERROR(LEFT(RIGHT(AY266,LEN(AY266)-LEN(AZ261)-LEN(AZ262)-LEN(AZ263)),FIND("¤",SUBSTITUTE(LEFT(RIGHT(AY266,LEN(AY266)-LEN(AZ261)-LEN(AZ262)-LEN(AZ263)),AZ19+1)," ","¤",LEN(LEFT(RIGHT(AY266,LEN(AY266)-LEN(AZ261)-LEN(AZ262)-LEN(AZ263)),AZ19+1))-LEN(SUBSTITUTE(LEFT(RIGHT(AY266,LEN(AY266)-LEN(AZ261)-LEN(AZ262)-LEN(AZ263)),AZ19+1)," ",""))))),"")</f>
        <v/>
      </c>
      <c r="BA264" s="1279" t="s">
        <v>1</v>
      </c>
      <c r="BB264" s="1354"/>
      <c r="BC264"/>
      <c r="BD264" s="1" t="str">
        <f t="shared" si="58"/>
        <v/>
      </c>
      <c r="BE264" s="1332" t="str">
        <f>IF(LEN(SUBSTITUTE(AX264, BE17, "")) &lt; LEN(AX264), SUBSTITUTE(AX264, BE17, ""), AX264)</f>
        <v/>
      </c>
      <c r="BF264" s="1332" t="str">
        <f>IF(LEN(SUBSTITUTE(BE264, BF17, "")) &lt; LEN(BE264), SUBSTITUTE(BE264, BF17, ""), BE264)</f>
        <v/>
      </c>
      <c r="BG264" s="1332" t="str">
        <f>IF(LEN(SUBSTITUTE(BF264, BG17, "")) &lt; LEN(BF264), SUBSTITUTE(BF264, BG17, ""), BF264)</f>
        <v/>
      </c>
      <c r="BH264" s="1332" t="str">
        <f>IF(LEN(SUBSTITUTE(BG264, BH17, "")) &lt; LEN(BG264), SUBSTITUTE(BG264, BH17, ""), BG264)</f>
        <v/>
      </c>
      <c r="BI264" s="1332" t="s">
        <v>1</v>
      </c>
      <c r="BJ264" s="1333"/>
      <c r="BK264" s="1334"/>
      <c r="BL264" s="52"/>
      <c r="BM264" s="51"/>
      <c r="BN264" s="1335" t="str">
        <f t="shared" si="60"/>
        <v/>
      </c>
      <c r="BO264" s="50" t="str">
        <f t="shared" si="61"/>
        <v/>
      </c>
      <c r="BP264" s="49" t="str">
        <f t="shared" si="62"/>
        <v/>
      </c>
      <c r="BQ264" s="47">
        <f>IF(ISBLANK(#REF!),"",LEN(BD264)-LEN(SUBSTITUTE(BD264," ",""))+1)</f>
        <v>1</v>
      </c>
      <c r="BR264" s="48">
        <f t="shared" si="63"/>
        <v>0</v>
      </c>
      <c r="BS264" s="47">
        <f t="shared" si="64"/>
        <v>0</v>
      </c>
      <c r="BT264" s="47">
        <f t="shared" si="65"/>
        <v>0</v>
      </c>
      <c r="BU264" s="185"/>
      <c r="BV264" s="2"/>
      <c r="BW264" s="2"/>
      <c r="BX264" s="2"/>
      <c r="BY264" s="2"/>
      <c r="BZ264" s="2"/>
      <c r="CA264" s="2"/>
      <c r="CB264"/>
      <c r="CC264"/>
      <c r="CD264"/>
      <c r="CE264"/>
      <c r="CF264"/>
      <c r="CG264"/>
      <c r="CH264"/>
      <c r="CI264"/>
      <c r="CJ264"/>
      <c r="CK264"/>
      <c r="CL264"/>
      <c r="CM264"/>
      <c r="CN264"/>
      <c r="CO264"/>
      <c r="CP264"/>
      <c r="CQ264" s="2"/>
      <c r="CR264" s="6">
        <v>1</v>
      </c>
    </row>
    <row r="265" spans="1:96" s="1" customFormat="1">
      <c r="A265"/>
      <c r="B265"/>
      <c r="C265"/>
      <c r="D265"/>
      <c r="E265"/>
      <c r="F265"/>
      <c r="G265"/>
      <c r="H265"/>
      <c r="I265"/>
      <c r="J265"/>
      <c r="K265"/>
      <c r="L265"/>
      <c r="M265"/>
      <c r="N265"/>
      <c r="O265"/>
      <c r="P265"/>
      <c r="Q265"/>
      <c r="R265"/>
      <c r="S265"/>
      <c r="T265"/>
      <c r="U265"/>
      <c r="V265"/>
      <c r="W265"/>
      <c r="X265"/>
      <c r="Y265"/>
      <c r="Z265"/>
      <c r="AA265"/>
      <c r="AB265"/>
      <c r="AC265"/>
      <c r="AD265"/>
      <c r="AE265"/>
      <c r="AF265"/>
      <c r="AG265"/>
      <c r="AH265"/>
      <c r="AI265"/>
      <c r="AJ265"/>
      <c r="AK265"/>
      <c r="AL265"/>
      <c r="AM265"/>
      <c r="AN265"/>
      <c r="AO265"/>
      <c r="AP265"/>
      <c r="AQ265"/>
      <c r="AR265"/>
      <c r="AS265"/>
      <c r="AT265"/>
      <c r="AU265"/>
      <c r="AV265"/>
      <c r="AW265" s="1327" t="str">
        <f>IF(AND(AZ265&lt;&gt;"", LEN(TRIM(AZ265))&gt;0), MAX(AW20:AW264)+1, "")</f>
        <v/>
      </c>
      <c r="AX265" s="1327" t="str" cm="1">
        <f t="array" ref="AX265">IFERROR(INDEX(AZ21:AZ290, MATCH(ROW()-MIN(ROW(AZ21:AZ290))+1, AW21:AW290, 0)), "")</f>
        <v/>
      </c>
      <c r="AY265" s="1337" t="str">
        <f>SUBSTITUTE(SUBSTITUTE(AY264,";"," "),","," ")</f>
        <v/>
      </c>
      <c r="AZ265" s="1329" t="str">
        <f>IFERROR(LEFT(RIGHT(AY266,LEN(AY266)-LEN(AZ261)-LEN(AZ262)-LEN(AZ263)-LEN(AZ264)),FIND("¤",SUBSTITUTE(LEFT(RIGHT(AY266,LEN(AY266)-LEN(AZ261)-LEN(AZ262)-LEN(AZ263)-LEN(AZ264)),AZ19+1)," ","¤",LEN(LEFT(RIGHT(AY266,LEN(AY266)-LEN(AZ261)-LEN(AZ262)-LEN(AZ263)-LEN(AZ264)),AZ19+1))-LEN(SUBSTITUTE(LEFT(RIGHT(AY266,LEN(AY266)-LEN(AZ261)-LEN(AZ262)-LEN(AZ263)-LEN(AZ264)),AZ19+1)," ",""))))),"")</f>
        <v/>
      </c>
      <c r="BA265" s="1279" t="s">
        <v>1</v>
      </c>
      <c r="BB265" s="1354"/>
      <c r="BC265"/>
      <c r="BD265" s="1" t="str">
        <f t="shared" si="58"/>
        <v/>
      </c>
      <c r="BE265" s="1332" t="str">
        <f>IF(LEN(SUBSTITUTE(AX265, BE17, "")) &lt; LEN(AX265), SUBSTITUTE(AX265, BE17, ""), AX265)</f>
        <v/>
      </c>
      <c r="BF265" s="1332" t="str">
        <f>IF(LEN(SUBSTITUTE(BE265, BF17, "")) &lt; LEN(BE265), SUBSTITUTE(BE265, BF17, ""), BE265)</f>
        <v/>
      </c>
      <c r="BG265" s="1332" t="str">
        <f>IF(LEN(SUBSTITUTE(BF265, BG17, "")) &lt; LEN(BF265), SUBSTITUTE(BF265, BG17, ""), BF265)</f>
        <v/>
      </c>
      <c r="BH265" s="1332" t="str">
        <f>IF(LEN(SUBSTITUTE(BG265, BH17, "")) &lt; LEN(BG265), SUBSTITUTE(BG265, BH17, ""), BG265)</f>
        <v/>
      </c>
      <c r="BI265" s="1332" t="s">
        <v>1</v>
      </c>
      <c r="BJ265" s="1333"/>
      <c r="BK265" s="1334"/>
      <c r="BL265" s="52"/>
      <c r="BM265" s="51"/>
      <c r="BN265" s="1335" t="str">
        <f t="shared" si="60"/>
        <v/>
      </c>
      <c r="BO265" s="50" t="str">
        <f t="shared" si="61"/>
        <v/>
      </c>
      <c r="BP265" s="49" t="str">
        <f t="shared" si="62"/>
        <v/>
      </c>
      <c r="BQ265" s="47">
        <f>IF(ISBLANK(#REF!),"",LEN(BD265)-LEN(SUBSTITUTE(BD265," ",""))+1)</f>
        <v>1</v>
      </c>
      <c r="BR265" s="48">
        <f t="shared" si="63"/>
        <v>0</v>
      </c>
      <c r="BS265" s="47">
        <f t="shared" si="64"/>
        <v>0</v>
      </c>
      <c r="BT265" s="47">
        <f t="shared" si="65"/>
        <v>0</v>
      </c>
      <c r="BU265" s="185"/>
      <c r="BV265" s="2"/>
      <c r="BW265" s="2"/>
      <c r="BX265" s="2"/>
      <c r="BY265" s="2"/>
      <c r="BZ265" s="2"/>
      <c r="CA265" s="2"/>
      <c r="CB265"/>
      <c r="CC265"/>
      <c r="CD265"/>
      <c r="CE265"/>
      <c r="CF265"/>
      <c r="CG265"/>
      <c r="CH265"/>
      <c r="CI265"/>
      <c r="CJ265"/>
      <c r="CK265"/>
      <c r="CL265"/>
      <c r="CM265"/>
      <c r="CN265"/>
      <c r="CO265"/>
      <c r="CP265"/>
      <c r="CQ265" s="2"/>
      <c r="CR265" s="6">
        <v>1</v>
      </c>
    </row>
    <row r="266" spans="1:96" s="1" customFormat="1">
      <c r="A266"/>
      <c r="B266"/>
      <c r="C266"/>
      <c r="D266"/>
      <c r="E266"/>
      <c r="F266"/>
      <c r="G266"/>
      <c r="H266"/>
      <c r="I266"/>
      <c r="J266"/>
      <c r="K266"/>
      <c r="L266"/>
      <c r="M266"/>
      <c r="N266"/>
      <c r="O266"/>
      <c r="P266"/>
      <c r="Q266"/>
      <c r="R266"/>
      <c r="S266"/>
      <c r="T266"/>
      <c r="U266"/>
      <c r="V266"/>
      <c r="W266"/>
      <c r="X266"/>
      <c r="Y266"/>
      <c r="Z266"/>
      <c r="AA266"/>
      <c r="AB266"/>
      <c r="AC266"/>
      <c r="AD266"/>
      <c r="AE266"/>
      <c r="AF266"/>
      <c r="AG266"/>
      <c r="AH266"/>
      <c r="AI266"/>
      <c r="AJ266"/>
      <c r="AK266"/>
      <c r="AL266"/>
      <c r="AM266"/>
      <c r="AN266"/>
      <c r="AO266"/>
      <c r="AP266"/>
      <c r="AQ266"/>
      <c r="AR266"/>
      <c r="AS266"/>
      <c r="AT266"/>
      <c r="AU266"/>
      <c r="AV266"/>
      <c r="AW266" s="1327" t="str">
        <f>IF(AND(AZ266&lt;&gt;"", LEN(TRIM(AZ266))&gt;0), MAX(AW20:AW265)+1, "")</f>
        <v/>
      </c>
      <c r="AX266" s="1327" t="str" cm="1">
        <f t="array" ref="AX266">IFERROR(INDEX(AZ21:AZ290, MATCH(ROW()-MIN(ROW(AZ21:AZ290))+1, AW21:AW290, 0)), "")</f>
        <v/>
      </c>
      <c r="AY266" s="1338" t="str">
        <f>IFERROR(SUBSTITUTE(SUBSTITUTE(SUBSTITUTE(AY265,"  "," "),"  "," "),"  "," "),AY265)</f>
        <v/>
      </c>
      <c r="AZ266" s="1329" t="str">
        <f>IF(LEN(AY266) &gt; LEN(AZ261) + LEN(AZ262) + LEN(AZ263)+ LEN(AZ264) + LEN(AZ265), RIGHT(AY266, LEN(AY266) - LEN(AZ261) - LEN(AZ262) - LEN(AZ263) - LEN(AZ264) - LEN(AZ265)), "")</f>
        <v/>
      </c>
      <c r="BA266" s="1279" t="s">
        <v>1</v>
      </c>
      <c r="BB266" s="1354"/>
      <c r="BC266"/>
      <c r="BD266" s="1" t="str">
        <f t="shared" si="58"/>
        <v/>
      </c>
      <c r="BE266" s="1332" t="str">
        <f>IF(LEN(SUBSTITUTE(AX266, BE17, "")) &lt; LEN(AX266), SUBSTITUTE(AX266, BE17, ""), AX266)</f>
        <v/>
      </c>
      <c r="BF266" s="1332" t="str">
        <f>IF(LEN(SUBSTITUTE(BE266, BF17, "")) &lt; LEN(BE266), SUBSTITUTE(BE266, BF17, ""), BE266)</f>
        <v/>
      </c>
      <c r="BG266" s="1332" t="str">
        <f>IF(LEN(SUBSTITUTE(BF266, BG17, "")) &lt; LEN(BF266), SUBSTITUTE(BF266, BG17, ""), BF266)</f>
        <v/>
      </c>
      <c r="BH266" s="1332" t="str">
        <f>IF(LEN(SUBSTITUTE(BG266, BH17, "")) &lt; LEN(BG266), SUBSTITUTE(BG266, BH17, ""), BG266)</f>
        <v/>
      </c>
      <c r="BI266" s="1332" t="s">
        <v>1</v>
      </c>
      <c r="BJ266" s="1333"/>
      <c r="BK266" s="1334"/>
      <c r="BL266" s="52"/>
      <c r="BM266" s="51"/>
      <c r="BN266" s="1335" t="str">
        <f t="shared" si="60"/>
        <v/>
      </c>
      <c r="BO266" s="50" t="str">
        <f t="shared" si="61"/>
        <v/>
      </c>
      <c r="BP266" s="49" t="str">
        <f t="shared" si="62"/>
        <v/>
      </c>
      <c r="BQ266" s="47">
        <f>IF(ISBLANK(#REF!),"",LEN(BD266)-LEN(SUBSTITUTE(BD266," ",""))+1)</f>
        <v>1</v>
      </c>
      <c r="BR266" s="48">
        <f t="shared" si="63"/>
        <v>0</v>
      </c>
      <c r="BS266" s="47">
        <f t="shared" si="64"/>
        <v>0</v>
      </c>
      <c r="BT266" s="47">
        <f t="shared" si="65"/>
        <v>0</v>
      </c>
      <c r="BU266" s="185"/>
      <c r="BV266" s="2"/>
      <c r="BW266" s="2"/>
      <c r="BX266" s="2"/>
      <c r="BY266" s="2"/>
      <c r="BZ266" s="2"/>
      <c r="CA266" s="2"/>
      <c r="CB266"/>
      <c r="CC266"/>
      <c r="CD266"/>
      <c r="CE266"/>
      <c r="CF266"/>
      <c r="CG266"/>
      <c r="CH266"/>
      <c r="CI266"/>
      <c r="CJ266"/>
      <c r="CK266"/>
      <c r="CL266"/>
      <c r="CM266"/>
      <c r="CN266"/>
      <c r="CO266"/>
      <c r="CP266"/>
      <c r="CQ266" s="2"/>
      <c r="CR266" s="6">
        <v>1</v>
      </c>
    </row>
    <row r="267" spans="1:96" s="1" customFormat="1">
      <c r="A267"/>
      <c r="B267"/>
      <c r="C267"/>
      <c r="D267"/>
      <c r="E267"/>
      <c r="F267"/>
      <c r="G267"/>
      <c r="H267"/>
      <c r="I267"/>
      <c r="J267"/>
      <c r="K267"/>
      <c r="L267"/>
      <c r="M267"/>
      <c r="N267"/>
      <c r="O267"/>
      <c r="P267"/>
      <c r="Q267"/>
      <c r="R267"/>
      <c r="S267"/>
      <c r="T267"/>
      <c r="U267"/>
      <c r="V267"/>
      <c r="W267"/>
      <c r="X267"/>
      <c r="Y267"/>
      <c r="Z267"/>
      <c r="AA267"/>
      <c r="AB267"/>
      <c r="AC267"/>
      <c r="AD267"/>
      <c r="AE267"/>
      <c r="AF267"/>
      <c r="AG267"/>
      <c r="AH267"/>
      <c r="AI267"/>
      <c r="AJ267"/>
      <c r="AK267"/>
      <c r="AL267"/>
      <c r="AM267"/>
      <c r="AN267"/>
      <c r="AO267"/>
      <c r="AP267"/>
      <c r="AQ267"/>
      <c r="AR267"/>
      <c r="AS267"/>
      <c r="AT267"/>
      <c r="AU267"/>
      <c r="AV267"/>
      <c r="AW267" s="1327" t="str">
        <f>IF(AND(AZ267&lt;&gt;"", LEN(TRIM(AZ267))&gt;0), MAX(AW20:AW266)+1, "")</f>
        <v/>
      </c>
      <c r="AX267" s="1327" t="str" cm="1">
        <f t="array" ref="AX267">IFERROR(INDEX(AZ21:AZ290, MATCH(ROW()-MIN(ROW(AZ21:AZ290))+1, AW21:AW290, 0)), "")</f>
        <v/>
      </c>
      <c r="AY267" s="1328" t="str">
        <f>(SUBSTITUTE(SUBSTITUTE(BB62,CHAR(13)&amp;CHAR(10)," "),CHAR(10)," "))</f>
        <v/>
      </c>
      <c r="AZ267" s="1339" t="str">
        <f>IF(LEN(AY272)&lt;AZ19,AY267,LEFT(AY272,FIND("¤",SUBSTITUTE(LEFT(AY272,AZ19+1)," ","¤",LEN(LEFT(AY272,AZ19+1))-LEN(SUBSTITUTE(LEFT(AY272,AZ19+1)," ",""))))))</f>
        <v/>
      </c>
      <c r="BA267" s="1279" t="s">
        <v>1</v>
      </c>
      <c r="BB267" s="1354"/>
      <c r="BC267"/>
      <c r="BD267" s="1" t="str">
        <f t="shared" si="58"/>
        <v/>
      </c>
      <c r="BE267" s="1332" t="str">
        <f>IF(LEN(SUBSTITUTE(AX267, BE17, "")) &lt; LEN(AX267), SUBSTITUTE(AX267, BE17, ""), AX267)</f>
        <v/>
      </c>
      <c r="BF267" s="1332" t="str">
        <f>IF(LEN(SUBSTITUTE(BE267, BF17, "")) &lt; LEN(BE267), SUBSTITUTE(BE267, BF17, ""), BE267)</f>
        <v/>
      </c>
      <c r="BG267" s="1332" t="str">
        <f>IF(LEN(SUBSTITUTE(BF267, BG17, "")) &lt; LEN(BF267), SUBSTITUTE(BF267, BG17, ""), BF267)</f>
        <v/>
      </c>
      <c r="BH267" s="1332" t="str">
        <f>IF(LEN(SUBSTITUTE(BG267, BH17, "")) &lt; LEN(BG267), SUBSTITUTE(BG267, BH17, ""), BG267)</f>
        <v/>
      </c>
      <c r="BI267" s="1332" t="s">
        <v>1</v>
      </c>
      <c r="BJ267" s="1333"/>
      <c r="BK267" s="1334"/>
      <c r="BL267" s="52"/>
      <c r="BM267" s="51"/>
      <c r="BN267" s="1335" t="str">
        <f t="shared" si="60"/>
        <v/>
      </c>
      <c r="BO267" s="50" t="str">
        <f t="shared" si="61"/>
        <v/>
      </c>
      <c r="BP267" s="49" t="str">
        <f t="shared" si="62"/>
        <v/>
      </c>
      <c r="BQ267" s="47">
        <f>IF(ISBLANK(#REF!),"",LEN(BD267)-LEN(SUBSTITUTE(BD267," ",""))+1)</f>
        <v>1</v>
      </c>
      <c r="BR267" s="48">
        <f t="shared" si="63"/>
        <v>0</v>
      </c>
      <c r="BS267" s="47">
        <f t="shared" si="64"/>
        <v>0</v>
      </c>
      <c r="BT267" s="47">
        <f t="shared" si="65"/>
        <v>0</v>
      </c>
      <c r="BU267" s="185"/>
      <c r="BV267" s="2"/>
      <c r="BW267" s="2"/>
      <c r="BX267" s="2"/>
      <c r="BY267" s="2"/>
      <c r="BZ267" s="2"/>
      <c r="CA267" s="2"/>
      <c r="CB267"/>
      <c r="CC267"/>
      <c r="CD267"/>
      <c r="CE267"/>
      <c r="CF267"/>
      <c r="CG267"/>
      <c r="CH267"/>
      <c r="CI267"/>
      <c r="CJ267"/>
      <c r="CK267"/>
      <c r="CL267"/>
      <c r="CM267"/>
      <c r="CN267"/>
      <c r="CO267"/>
      <c r="CP267"/>
      <c r="CQ267" s="2"/>
      <c r="CR267" s="6">
        <v>1</v>
      </c>
    </row>
    <row r="268" spans="1:96" s="1" customFormat="1">
      <c r="A268"/>
      <c r="B268"/>
      <c r="C268"/>
      <c r="D268"/>
      <c r="E268"/>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c r="AO268"/>
      <c r="AP268"/>
      <c r="AQ268"/>
      <c r="AR268"/>
      <c r="AS268"/>
      <c r="AT268"/>
      <c r="AU268"/>
      <c r="AV268"/>
      <c r="AW268" s="1327" t="str">
        <f>IF(AND(AZ268&lt;&gt;"", LEN(TRIM(AZ268))&gt;0), MAX(AW20:AW267)+1, "")</f>
        <v/>
      </c>
      <c r="AX268" s="1327" t="str" cm="1">
        <f t="array" ref="AX268">IFERROR(INDEX(AZ21:AZ290, MATCH(ROW()-MIN(ROW(AZ21:AZ290))+1, AW21:AW290, 0)), "")</f>
        <v/>
      </c>
      <c r="AY268" s="1340" t="str">
        <f>IFERROR(TRIM(SUBSTITUTE(SUBSTITUTE(SUBSTITUTE(SUBSTITUTE(SUBSTITUTE(AY267," .",".")," ;",";")," :",":"),",",","),",","")),AY267)</f>
        <v/>
      </c>
      <c r="AZ268" s="1339" t="str">
        <f>IFERROR(IF(LEN(AY272) &gt; LEN(AZ267), LEFT(RIGHT(AY272, LEN(AY272) - LEN(AZ267)), FIND("¤", SUBSTITUTE(LEFT(RIGHT(AY272, LEN(AY272) - LEN(AZ267)), AZ19+1), " ", "¤", LEN(LEFT(RIGHT(AY272, LEN(AY272) - LEN(AZ267)), AZ19+1)) - LEN(SUBSTITUTE(LEFT(RIGHT(AY272, LEN(AY272) - LEN(AZ267)), AZ19+1), " ", ""))))), ""), "")</f>
        <v/>
      </c>
      <c r="BA268" s="1279" t="s">
        <v>1</v>
      </c>
      <c r="BB268" s="1354"/>
      <c r="BC268"/>
      <c r="BD268" s="1" t="str">
        <f t="shared" si="58"/>
        <v/>
      </c>
      <c r="BE268" s="1332" t="str">
        <f>IF(LEN(SUBSTITUTE(AX268, BE17, "")) &lt; LEN(AX268), SUBSTITUTE(AX268, BE17, ""), AX268)</f>
        <v/>
      </c>
      <c r="BF268" s="1332" t="str">
        <f>IF(LEN(SUBSTITUTE(BE268, BF17, "")) &lt; LEN(BE268), SUBSTITUTE(BE268, BF17, ""), BE268)</f>
        <v/>
      </c>
      <c r="BG268" s="1332" t="str">
        <f>IF(LEN(SUBSTITUTE(BF268, BG17, "")) &lt; LEN(BF268), SUBSTITUTE(BF268, BG17, ""), BF268)</f>
        <v/>
      </c>
      <c r="BH268" s="1332" t="str">
        <f>IF(LEN(SUBSTITUTE(BG268, BH17, "")) &lt; LEN(BG268), SUBSTITUTE(BG268, BH17, ""), BG268)</f>
        <v/>
      </c>
      <c r="BI268" s="1332" t="s">
        <v>1</v>
      </c>
      <c r="BJ268" s="1333"/>
      <c r="BK268" s="1334"/>
      <c r="BL268" s="52"/>
      <c r="BM268" s="51"/>
      <c r="BN268" s="1335" t="str">
        <f t="shared" si="60"/>
        <v/>
      </c>
      <c r="BO268" s="50" t="str">
        <f t="shared" si="61"/>
        <v/>
      </c>
      <c r="BP268" s="49" t="str">
        <f t="shared" si="62"/>
        <v/>
      </c>
      <c r="BQ268" s="47">
        <f>IF(ISBLANK(#REF!),"",LEN(BD268)-LEN(SUBSTITUTE(BD268," ",""))+1)</f>
        <v>1</v>
      </c>
      <c r="BR268" s="48">
        <f t="shared" si="63"/>
        <v>0</v>
      </c>
      <c r="BS268" s="47">
        <f t="shared" si="64"/>
        <v>0</v>
      </c>
      <c r="BT268" s="47">
        <f t="shared" si="65"/>
        <v>0</v>
      </c>
      <c r="BU268" s="185"/>
      <c r="BV268" s="2"/>
      <c r="BW268" s="2"/>
      <c r="BX268" s="2"/>
      <c r="BY268" s="2"/>
      <c r="BZ268" s="2"/>
      <c r="CA268" s="2"/>
      <c r="CB268"/>
      <c r="CC268"/>
      <c r="CD268"/>
      <c r="CE268"/>
      <c r="CF268"/>
      <c r="CG268"/>
      <c r="CH268"/>
      <c r="CI268"/>
      <c r="CJ268"/>
      <c r="CK268"/>
      <c r="CL268"/>
      <c r="CM268"/>
      <c r="CN268"/>
      <c r="CO268"/>
      <c r="CP268"/>
      <c r="CQ268" s="2"/>
      <c r="CR268" s="6">
        <v>1</v>
      </c>
    </row>
    <row r="269" spans="1:96" s="1" customFormat="1">
      <c r="A269"/>
      <c r="B269"/>
      <c r="C269"/>
      <c r="D269"/>
      <c r="E269"/>
      <c r="F269"/>
      <c r="G269"/>
      <c r="H269"/>
      <c r="I269"/>
      <c r="J269"/>
      <c r="K269"/>
      <c r="L269"/>
      <c r="M269"/>
      <c r="N269"/>
      <c r="O269"/>
      <c r="P269"/>
      <c r="Q269"/>
      <c r="R269"/>
      <c r="S269"/>
      <c r="T269"/>
      <c r="U269"/>
      <c r="V269"/>
      <c r="W269"/>
      <c r="X269"/>
      <c r="Y269"/>
      <c r="Z269"/>
      <c r="AA269"/>
      <c r="AB269"/>
      <c r="AC269"/>
      <c r="AD269"/>
      <c r="AE269"/>
      <c r="AF269"/>
      <c r="AG269"/>
      <c r="AH269"/>
      <c r="AI269"/>
      <c r="AJ269"/>
      <c r="AK269"/>
      <c r="AL269"/>
      <c r="AM269"/>
      <c r="AN269"/>
      <c r="AO269"/>
      <c r="AP269"/>
      <c r="AQ269"/>
      <c r="AR269"/>
      <c r="AS269"/>
      <c r="AT269"/>
      <c r="AU269"/>
      <c r="AV269"/>
      <c r="AW269" s="1327" t="str">
        <f>IF(AND(AZ269&lt;&gt;"", LEN(TRIM(AZ269))&gt;0), MAX(AW20:AW268)+1, "")</f>
        <v/>
      </c>
      <c r="AX269" s="1327" t="str" cm="1">
        <f t="array" ref="AX269">IFERROR(INDEX(AZ21:AZ290, MATCH(ROW()-MIN(ROW(AZ21:AZ290))+1, AW21:AW290, 0)), "")</f>
        <v/>
      </c>
      <c r="AY269" s="1340" t="str">
        <f>IFERROR(SUBSTITUTE(SUBSTITUTE(SUBSTITUTE(SUBSTITUTE(SUBSTITUTE(SUBSTITUTE(AY268,",",";"),".",";"),";",";"),"-",";"),":",";"),"?",";"),AY268)</f>
        <v/>
      </c>
      <c r="AZ269" s="1339" t="str">
        <f>IFERROR(IF(LEN(AY272)&gt;LEN(AZ267)+LEN(AZ268),LEFT(RIGHT(AY272,LEN(AY272)-LEN(AZ267)-LEN(AZ268)),FIND("¤",SUBSTITUTE(LEFT(RIGHT(AY272,LEN(AY272)-LEN(AZ267)-LEN(AZ268)),AZ19+1)," ","¤",LEN(LEFT(RIGHT(AY272,LEN(AY272)-LEN(AZ267)-LEN(AZ268)),AZ19+1))-LEN(SUBSTITUTE(LEFT(RIGHT(AY272,LEN(AY272)-LEN(AZ267)-LEN(AZ268)),AZ19+1)," ",""))))),""),"")</f>
        <v/>
      </c>
      <c r="BA269" s="1279" t="s">
        <v>1</v>
      </c>
      <c r="BB269" s="1354"/>
      <c r="BC269"/>
      <c r="BD269" s="1" t="str">
        <f t="shared" si="58"/>
        <v/>
      </c>
      <c r="BE269" s="1332" t="str">
        <f>IF(LEN(SUBSTITUTE(AX269, BE17, "")) &lt; LEN(AX269), SUBSTITUTE(AX269, BE17, ""), AX269)</f>
        <v/>
      </c>
      <c r="BF269" s="1332" t="str">
        <f>IF(LEN(SUBSTITUTE(BE269, BF17, "")) &lt; LEN(BE269), SUBSTITUTE(BE269, BF17, ""), BE269)</f>
        <v/>
      </c>
      <c r="BG269" s="1332" t="str">
        <f>IF(LEN(SUBSTITUTE(BF269, BG17, "")) &lt; LEN(BF269), SUBSTITUTE(BF269, BG17, ""), BF269)</f>
        <v/>
      </c>
      <c r="BH269" s="1332" t="str">
        <f>IF(LEN(SUBSTITUTE(BG269, BH17, "")) &lt; LEN(BG269), SUBSTITUTE(BG269, BH17, ""), BG269)</f>
        <v/>
      </c>
      <c r="BI269" s="1332" t="s">
        <v>1</v>
      </c>
      <c r="BJ269" s="1333"/>
      <c r="BK269" s="1334"/>
      <c r="BL269" s="52"/>
      <c r="BM269" s="51"/>
      <c r="BN269" s="1335" t="str">
        <f t="shared" si="60"/>
        <v/>
      </c>
      <c r="BO269" s="50" t="str">
        <f t="shared" si="61"/>
        <v/>
      </c>
      <c r="BP269" s="49" t="str">
        <f t="shared" si="62"/>
        <v/>
      </c>
      <c r="BQ269" s="47">
        <f>IF(ISBLANK(#REF!),"",LEN(BD269)-LEN(SUBSTITUTE(BD269," ",""))+1)</f>
        <v>1</v>
      </c>
      <c r="BR269" s="48">
        <f t="shared" si="63"/>
        <v>0</v>
      </c>
      <c r="BS269" s="47">
        <f t="shared" si="64"/>
        <v>0</v>
      </c>
      <c r="BT269" s="47">
        <f t="shared" si="65"/>
        <v>0</v>
      </c>
      <c r="BU269" s="185"/>
      <c r="BV269" s="2"/>
      <c r="BW269" s="2"/>
      <c r="BX269" s="2"/>
      <c r="BY269" s="2"/>
      <c r="BZ269" s="2"/>
      <c r="CA269" s="2"/>
      <c r="CB269"/>
      <c r="CC269"/>
      <c r="CD269"/>
      <c r="CE269"/>
      <c r="CF269"/>
      <c r="CG269"/>
      <c r="CH269"/>
      <c r="CI269"/>
      <c r="CJ269"/>
      <c r="CK269"/>
      <c r="CL269"/>
      <c r="CM269"/>
      <c r="CN269"/>
      <c r="CO269"/>
      <c r="CP269"/>
      <c r="CQ269" s="2"/>
      <c r="CR269" s="6">
        <v>1</v>
      </c>
    </row>
    <row r="270" spans="1:96" s="1" customFormat="1">
      <c r="A270"/>
      <c r="B270"/>
      <c r="C270"/>
      <c r="D270"/>
      <c r="E270"/>
      <c r="F270"/>
      <c r="G270"/>
      <c r="H270"/>
      <c r="I270"/>
      <c r="J270"/>
      <c r="K270"/>
      <c r="L270"/>
      <c r="M270"/>
      <c r="N270"/>
      <c r="O270"/>
      <c r="P270"/>
      <c r="Q270"/>
      <c r="R270"/>
      <c r="S270"/>
      <c r="T270"/>
      <c r="U270"/>
      <c r="V270"/>
      <c r="W270"/>
      <c r="X270"/>
      <c r="Y270"/>
      <c r="Z270"/>
      <c r="AA270"/>
      <c r="AB270"/>
      <c r="AC270"/>
      <c r="AD270"/>
      <c r="AE270"/>
      <c r="AF270"/>
      <c r="AG270"/>
      <c r="AH270"/>
      <c r="AI270"/>
      <c r="AJ270"/>
      <c r="AK270"/>
      <c r="AL270"/>
      <c r="AM270"/>
      <c r="AN270"/>
      <c r="AO270"/>
      <c r="AP270"/>
      <c r="AQ270"/>
      <c r="AR270"/>
      <c r="AS270"/>
      <c r="AT270"/>
      <c r="AU270"/>
      <c r="AV270"/>
      <c r="AW270" s="1327" t="str">
        <f>IF(AND(AZ270&lt;&gt;"", LEN(TRIM(AZ270))&gt;0), MAX(AW20:AW269)+1, "")</f>
        <v/>
      </c>
      <c r="AX270" s="1327" t="str" cm="1">
        <f t="array" ref="AX270">IFERROR(INDEX(AZ21:AZ290, MATCH(ROW()-MIN(ROW(AZ21:AZ290))+1, AW21:AW290, 0)), "")</f>
        <v/>
      </c>
      <c r="AY270" s="1340" t="str">
        <f>IFERROR(SUBSTITUTE(AY269,"."," "),AY269)</f>
        <v/>
      </c>
      <c r="AZ270" s="1339" t="str">
        <f>IFERROR(LEFT(RIGHT(AY272,LEN(AY272)-LEN(AZ267)-LEN(AZ268)-LEN(AZ269)),FIND("¤",SUBSTITUTE(LEFT(RIGHT(AY272,LEN(AY272)-LEN(AZ267)-LEN(AZ268)-LEN(AZ269)),AZ19+1)," ","¤",LEN(LEFT(RIGHT(AY272,LEN(AY272)-LEN(AZ267)-LEN(AZ268)-LEN(AZ269)),AZ19+1))-LEN(SUBSTITUTE(LEFT(RIGHT(AY272,LEN(AY272)-LEN(AZ267)-LEN(AZ268)-LEN(AZ269)),AZ19+1)," ",""))))),"")</f>
        <v/>
      </c>
      <c r="BA270" s="1279" t="s">
        <v>1</v>
      </c>
      <c r="BB270" s="1354"/>
      <c r="BC270"/>
      <c r="BD270" s="1" t="str">
        <f t="shared" si="58"/>
        <v/>
      </c>
      <c r="BE270" s="1332" t="str">
        <f>IF(LEN(SUBSTITUTE(AX270, BE17, "")) &lt; LEN(AX270), SUBSTITUTE(AX270, BE17, ""), AX270)</f>
        <v/>
      </c>
      <c r="BF270" s="1332" t="str">
        <f>IF(LEN(SUBSTITUTE(BE270, BF17, "")) &lt; LEN(BE270), SUBSTITUTE(BE270, BF17, ""), BE270)</f>
        <v/>
      </c>
      <c r="BG270" s="1332" t="str">
        <f>IF(LEN(SUBSTITUTE(BF270, BG17, "")) &lt; LEN(BF270), SUBSTITUTE(BF270, BG17, ""), BF270)</f>
        <v/>
      </c>
      <c r="BH270" s="1332" t="str">
        <f>IF(LEN(SUBSTITUTE(BG270, BH17, "")) &lt; LEN(BG270), SUBSTITUTE(BG270, BH17, ""), BG270)</f>
        <v/>
      </c>
      <c r="BI270" s="1332" t="s">
        <v>1</v>
      </c>
      <c r="BJ270" s="1333"/>
      <c r="BK270" s="1334"/>
      <c r="BL270" s="52"/>
      <c r="BM270" s="51"/>
      <c r="BN270" s="1335" t="str">
        <f t="shared" si="60"/>
        <v/>
      </c>
      <c r="BO270" s="50" t="str">
        <f t="shared" si="61"/>
        <v/>
      </c>
      <c r="BP270" s="49" t="str">
        <f t="shared" si="62"/>
        <v/>
      </c>
      <c r="BQ270" s="47">
        <f>IF(ISBLANK(#REF!),"",LEN(BD270)-LEN(SUBSTITUTE(BD270," ",""))+1)</f>
        <v>1</v>
      </c>
      <c r="BR270" s="48">
        <f t="shared" si="63"/>
        <v>0</v>
      </c>
      <c r="BS270" s="47">
        <f t="shared" si="64"/>
        <v>0</v>
      </c>
      <c r="BT270" s="47">
        <f t="shared" si="65"/>
        <v>0</v>
      </c>
      <c r="BU270" s="185"/>
      <c r="BV270" s="2"/>
      <c r="BW270" s="2"/>
      <c r="BX270" s="2"/>
      <c r="BY270" s="2"/>
      <c r="BZ270" s="2"/>
      <c r="CA270" s="2"/>
      <c r="CB270"/>
      <c r="CC270"/>
      <c r="CD270"/>
      <c r="CE270"/>
      <c r="CF270"/>
      <c r="CG270"/>
      <c r="CH270"/>
      <c r="CI270"/>
      <c r="CJ270"/>
      <c r="CK270"/>
      <c r="CL270"/>
      <c r="CM270"/>
      <c r="CN270"/>
      <c r="CO270"/>
      <c r="CP270"/>
      <c r="CQ270" s="2"/>
      <c r="CR270" s="6">
        <v>1</v>
      </c>
    </row>
    <row r="271" spans="1:96" s="1" customFormat="1">
      <c r="A271"/>
      <c r="B271"/>
      <c r="C271"/>
      <c r="D271"/>
      <c r="E271"/>
      <c r="F271"/>
      <c r="G271"/>
      <c r="H271"/>
      <c r="I271"/>
      <c r="J271"/>
      <c r="K271"/>
      <c r="L271"/>
      <c r="M271"/>
      <c r="N271"/>
      <c r="O271"/>
      <c r="P271"/>
      <c r="Q271"/>
      <c r="R271"/>
      <c r="S271"/>
      <c r="T271"/>
      <c r="U271"/>
      <c r="V271"/>
      <c r="W271"/>
      <c r="X271"/>
      <c r="Y271"/>
      <c r="Z271"/>
      <c r="AA271"/>
      <c r="AB271"/>
      <c r="AC271"/>
      <c r="AD271"/>
      <c r="AE271"/>
      <c r="AF271"/>
      <c r="AG271"/>
      <c r="AH271"/>
      <c r="AI271"/>
      <c r="AJ271"/>
      <c r="AK271"/>
      <c r="AL271"/>
      <c r="AM271"/>
      <c r="AN271"/>
      <c r="AO271"/>
      <c r="AP271"/>
      <c r="AQ271"/>
      <c r="AR271"/>
      <c r="AS271"/>
      <c r="AT271"/>
      <c r="AU271"/>
      <c r="AV271"/>
      <c r="AW271" s="1327" t="str">
        <f>IF(AND(AZ271&lt;&gt;"", LEN(TRIM(AZ271))&gt;0), MAX(AW20:AW270)+1, "")</f>
        <v/>
      </c>
      <c r="AX271" s="1327" t="str" cm="1">
        <f t="array" ref="AX271">IFERROR(INDEX(AZ21:AZ290, MATCH(ROW()-MIN(ROW(AZ21:AZ290))+1, AW21:AW290, 0)), "")</f>
        <v/>
      </c>
      <c r="AY271" s="1343" t="str">
        <f>SUBSTITUTE(SUBSTITUTE(AY270,";"," "),","," ")</f>
        <v/>
      </c>
      <c r="AZ271" s="1339" t="str">
        <f>IFERROR(LEFT(RIGHT(AY272,LEN(AY272)-LEN(AZ267)-LEN(AZ268)-LEN(AZ269)-LEN(AZ270)),FIND("¤",SUBSTITUTE(LEFT(RIGHT(AY272,LEN(AY272)-LEN(AZ267)-LEN(AZ268)-LEN(AZ269)-LEN(AZ270)),AZ19+1)," ","¤",LEN(LEFT(RIGHT(AY272,LEN(AY272)-LEN(AZ267)-LEN(AZ268)-LEN(AZ269)-LEN(AZ270)),AZ19+1))-LEN(SUBSTITUTE(LEFT(RIGHT(AY272,LEN(AY272)-LEN(AZ267)-LEN(AZ268)-LEN(AZ269)-LEN(AZ270)),AZ19+1)," ",""))))),"")</f>
        <v/>
      </c>
      <c r="BA271" s="1279" t="s">
        <v>1</v>
      </c>
      <c r="BB271" s="1354"/>
      <c r="BC271"/>
      <c r="BD271" s="1" t="str">
        <f t="shared" si="58"/>
        <v/>
      </c>
      <c r="BE271" s="1332" t="str">
        <f>IF(LEN(SUBSTITUTE(AX271, BE17, "")) &lt; LEN(AX271), SUBSTITUTE(AX271, BE17, ""), AX271)</f>
        <v/>
      </c>
      <c r="BF271" s="1332" t="str">
        <f>IF(LEN(SUBSTITUTE(BE271, BF17, "")) &lt; LEN(BE271), SUBSTITUTE(BE271, BF17, ""), BE271)</f>
        <v/>
      </c>
      <c r="BG271" s="1332" t="str">
        <f>IF(LEN(SUBSTITUTE(BF271, BG17, "")) &lt; LEN(BF271), SUBSTITUTE(BF271, BG17, ""), BF271)</f>
        <v/>
      </c>
      <c r="BH271" s="1332" t="str">
        <f>IF(LEN(SUBSTITUTE(BG271, BH17, "")) &lt; LEN(BG271), SUBSTITUTE(BG271, BH17, ""), BG271)</f>
        <v/>
      </c>
      <c r="BI271" s="1332" t="s">
        <v>1</v>
      </c>
      <c r="BJ271" s="1333"/>
      <c r="BK271" s="1334"/>
      <c r="BL271" s="52"/>
      <c r="BM271" s="51"/>
      <c r="BN271" s="1335" t="str">
        <f t="shared" si="60"/>
        <v/>
      </c>
      <c r="BO271" s="50" t="str">
        <f t="shared" si="61"/>
        <v/>
      </c>
      <c r="BP271" s="49" t="str">
        <f t="shared" si="62"/>
        <v/>
      </c>
      <c r="BQ271" s="47">
        <f>IF(ISBLANK(#REF!),"",LEN(BD271)-LEN(SUBSTITUTE(BD271," ",""))+1)</f>
        <v>1</v>
      </c>
      <c r="BR271" s="48">
        <f t="shared" si="63"/>
        <v>0</v>
      </c>
      <c r="BS271" s="47">
        <f t="shared" si="64"/>
        <v>0</v>
      </c>
      <c r="BT271" s="47">
        <f t="shared" si="65"/>
        <v>0</v>
      </c>
      <c r="BU271" s="185"/>
      <c r="BV271" s="2"/>
      <c r="BW271" s="2"/>
      <c r="BX271" s="2"/>
      <c r="BY271" s="2"/>
      <c r="BZ271" s="2"/>
      <c r="CA271" s="2"/>
      <c r="CB271"/>
      <c r="CC271"/>
      <c r="CD271"/>
      <c r="CE271"/>
      <c r="CF271"/>
      <c r="CG271"/>
      <c r="CH271"/>
      <c r="CI271"/>
      <c r="CJ271"/>
      <c r="CK271"/>
      <c r="CL271"/>
      <c r="CM271"/>
      <c r="CN271"/>
      <c r="CO271"/>
      <c r="CP271"/>
      <c r="CQ271" s="2"/>
      <c r="CR271" s="6">
        <v>1</v>
      </c>
    </row>
    <row r="272" spans="1:96" s="1" customFormat="1">
      <c r="A272"/>
      <c r="B272"/>
      <c r="C272"/>
      <c r="D272"/>
      <c r="E272"/>
      <c r="F272"/>
      <c r="G272"/>
      <c r="H272"/>
      <c r="I272"/>
      <c r="J272"/>
      <c r="K272"/>
      <c r="L272"/>
      <c r="M272"/>
      <c r="N272"/>
      <c r="O272"/>
      <c r="P272"/>
      <c r="Q272"/>
      <c r="R272"/>
      <c r="S272"/>
      <c r="T272"/>
      <c r="U272"/>
      <c r="V272"/>
      <c r="W272"/>
      <c r="X272"/>
      <c r="Y272"/>
      <c r="Z272"/>
      <c r="AA272"/>
      <c r="AB272"/>
      <c r="AC272"/>
      <c r="AD272"/>
      <c r="AE272"/>
      <c r="AF272"/>
      <c r="AG272"/>
      <c r="AH272"/>
      <c r="AI272"/>
      <c r="AJ272"/>
      <c r="AK272"/>
      <c r="AL272"/>
      <c r="AM272"/>
      <c r="AN272"/>
      <c r="AO272"/>
      <c r="AP272"/>
      <c r="AQ272"/>
      <c r="AR272"/>
      <c r="AS272"/>
      <c r="AT272"/>
      <c r="AU272"/>
      <c r="AV272"/>
      <c r="AW272" s="1327" t="str">
        <f>IF(AND(AZ272&lt;&gt;"", LEN(TRIM(AZ272))&gt;0), MAX(AW20:AW271)+1, "")</f>
        <v/>
      </c>
      <c r="AX272" s="1327" t="str" cm="1">
        <f t="array" ref="AX272">IFERROR(INDEX(AZ21:AZ290, MATCH(ROW()-MIN(ROW(AZ21:AZ290))+1, AW21:AW290, 0)), "")</f>
        <v/>
      </c>
      <c r="AY272" s="1344" t="str">
        <f>IFERROR(SUBSTITUTE(SUBSTITUTE(SUBSTITUTE(AY271,"  "," "),"  "," "),"  "," "),AY271)</f>
        <v/>
      </c>
      <c r="AZ272" s="1339" t="str">
        <f>IF(LEN(AY272) &gt; LEN(AZ267) + LEN(AZ268) + LEN(AZ269)+ LEN(AZ270) + LEN(AZ271), RIGHT(AY272, LEN(AY272) - LEN(AZ267) - LEN(AZ268) - LEN(AZ269) - LEN(AZ270) - LEN(AZ271)), "")</f>
        <v/>
      </c>
      <c r="BA272" s="1279" t="s">
        <v>1</v>
      </c>
      <c r="BB272" s="1354"/>
      <c r="BC272"/>
      <c r="BD272" s="1" t="str">
        <f t="shared" si="58"/>
        <v/>
      </c>
      <c r="BE272" s="1332" t="str">
        <f>IF(LEN(SUBSTITUTE(AX272, BE17, "")) &lt; LEN(AX272), SUBSTITUTE(AX272, BE17, ""), AX272)</f>
        <v/>
      </c>
      <c r="BF272" s="1332" t="str">
        <f>IF(LEN(SUBSTITUTE(BE272, BF17, "")) &lt; LEN(BE272), SUBSTITUTE(BE272, BF17, ""), BE272)</f>
        <v/>
      </c>
      <c r="BG272" s="1332" t="str">
        <f>IF(LEN(SUBSTITUTE(BF272, BG17, "")) &lt; LEN(BF272), SUBSTITUTE(BF272, BG17, ""), BF272)</f>
        <v/>
      </c>
      <c r="BH272" s="1332" t="str">
        <f>IF(LEN(SUBSTITUTE(BG272, BH17, "")) &lt; LEN(BG272), SUBSTITUTE(BG272, BH17, ""), BG272)</f>
        <v/>
      </c>
      <c r="BI272" s="1332" t="s">
        <v>1</v>
      </c>
      <c r="BJ272" s="1333"/>
      <c r="BK272" s="1334"/>
      <c r="BL272" s="52"/>
      <c r="BM272" s="51"/>
      <c r="BN272" s="1335" t="str">
        <f t="shared" si="60"/>
        <v/>
      </c>
      <c r="BO272" s="50" t="str">
        <f t="shared" si="61"/>
        <v/>
      </c>
      <c r="BP272" s="49" t="str">
        <f t="shared" si="62"/>
        <v/>
      </c>
      <c r="BQ272" s="47">
        <f>IF(ISBLANK(#REF!),"",LEN(BD272)-LEN(SUBSTITUTE(BD272," ",""))+1)</f>
        <v>1</v>
      </c>
      <c r="BR272" s="48">
        <f t="shared" si="63"/>
        <v>0</v>
      </c>
      <c r="BS272" s="47">
        <f t="shared" si="64"/>
        <v>0</v>
      </c>
      <c r="BT272" s="47">
        <f t="shared" si="65"/>
        <v>0</v>
      </c>
      <c r="BU272" s="185"/>
      <c r="BV272" s="2"/>
      <c r="BW272" s="2"/>
      <c r="BX272" s="2"/>
      <c r="BY272" s="2"/>
      <c r="BZ272" s="2"/>
      <c r="CA272" s="2"/>
      <c r="CB272"/>
      <c r="CC272"/>
      <c r="CD272"/>
      <c r="CE272"/>
      <c r="CF272"/>
      <c r="CG272"/>
      <c r="CH272"/>
      <c r="CI272"/>
      <c r="CJ272"/>
      <c r="CK272"/>
      <c r="CL272"/>
      <c r="CM272"/>
      <c r="CN272"/>
      <c r="CO272"/>
      <c r="CP272"/>
      <c r="CQ272" s="2"/>
      <c r="CR272" s="6">
        <v>1</v>
      </c>
    </row>
    <row r="273" spans="1:96" s="1" customFormat="1">
      <c r="A273"/>
      <c r="B273"/>
      <c r="C273"/>
      <c r="D273"/>
      <c r="E273"/>
      <c r="F273"/>
      <c r="G273"/>
      <c r="H273"/>
      <c r="I273"/>
      <c r="J273"/>
      <c r="K273"/>
      <c r="L273"/>
      <c r="M273"/>
      <c r="N273"/>
      <c r="O273"/>
      <c r="P273"/>
      <c r="Q273"/>
      <c r="R273"/>
      <c r="S273"/>
      <c r="T273"/>
      <c r="U273"/>
      <c r="V273"/>
      <c r="W273"/>
      <c r="X273"/>
      <c r="Y273"/>
      <c r="Z273"/>
      <c r="AA273"/>
      <c r="AB273"/>
      <c r="AC273"/>
      <c r="AD273"/>
      <c r="AE273"/>
      <c r="AF273"/>
      <c r="AG273"/>
      <c r="AH273"/>
      <c r="AI273"/>
      <c r="AJ273"/>
      <c r="AK273"/>
      <c r="AL273"/>
      <c r="AM273"/>
      <c r="AN273"/>
      <c r="AO273"/>
      <c r="AP273"/>
      <c r="AQ273"/>
      <c r="AR273"/>
      <c r="AS273"/>
      <c r="AT273"/>
      <c r="AU273"/>
      <c r="AV273"/>
      <c r="AW273" s="1327" t="str">
        <f>IF(AND(AZ273&lt;&gt;"", LEN(TRIM(AZ273))&gt;0), MAX(AW20:AW272)+1, "")</f>
        <v/>
      </c>
      <c r="AX273" s="1327" t="str" cm="1">
        <f t="array" ref="AX273">IFERROR(INDEX(AZ21:AZ290, MATCH(ROW()-MIN(ROW(AZ21:AZ290))+1, AW21:AW290, 0)), "")</f>
        <v/>
      </c>
      <c r="AY273" s="1328" t="str">
        <f>(SUBSTITUTE(SUBSTITUTE(BB63,CHAR(13)&amp;CHAR(10)," "),CHAR(10)," "))</f>
        <v/>
      </c>
      <c r="AZ273" s="1329" t="str">
        <f>IF(LEN(AY278)&lt;AZ19,AY273,LEFT(AY278,FIND("¤",SUBSTITUTE(LEFT(AY278,AZ19+1)," ","¤",LEN(LEFT(AY278,AZ19+1))-LEN(SUBSTITUTE(LEFT(AY278,AZ19+1)," ",""))))))</f>
        <v/>
      </c>
      <c r="BA273" s="1279" t="s">
        <v>1</v>
      </c>
      <c r="BB273" s="1354"/>
      <c r="BC273"/>
      <c r="BD273" s="1" t="str">
        <f t="shared" si="58"/>
        <v/>
      </c>
      <c r="BE273" s="1332" t="str">
        <f>IF(LEN(SUBSTITUTE(AX273, BE17, "")) &lt; LEN(AX273), SUBSTITUTE(AX273, BE17, ""), AX273)</f>
        <v/>
      </c>
      <c r="BF273" s="1332" t="str">
        <f>IF(LEN(SUBSTITUTE(BE273, BF17, "")) &lt; LEN(BE273), SUBSTITUTE(BE273, BF17, ""), BE273)</f>
        <v/>
      </c>
      <c r="BG273" s="1332" t="str">
        <f>IF(LEN(SUBSTITUTE(BF273, BG17, "")) &lt; LEN(BF273), SUBSTITUTE(BF273, BG17, ""), BF273)</f>
        <v/>
      </c>
      <c r="BH273" s="1332" t="str">
        <f>IF(LEN(SUBSTITUTE(BG273, BH17, "")) &lt; LEN(BG273), SUBSTITUTE(BG273, BH17, ""), BG273)</f>
        <v/>
      </c>
      <c r="BI273" s="1332" t="s">
        <v>1</v>
      </c>
      <c r="BJ273" s="1333"/>
      <c r="BK273" s="1334"/>
      <c r="BL273" s="52"/>
      <c r="BM273" s="51"/>
      <c r="BN273" s="1335" t="str">
        <f t="shared" si="60"/>
        <v/>
      </c>
      <c r="BO273" s="50" t="str">
        <f t="shared" si="61"/>
        <v/>
      </c>
      <c r="BP273" s="49" t="str">
        <f t="shared" si="62"/>
        <v/>
      </c>
      <c r="BQ273" s="47">
        <f>IF(ISBLANK(#REF!),"",LEN(BD273)-LEN(SUBSTITUTE(BD273," ",""))+1)</f>
        <v>1</v>
      </c>
      <c r="BR273" s="48">
        <f t="shared" si="63"/>
        <v>0</v>
      </c>
      <c r="BS273" s="47">
        <f t="shared" si="64"/>
        <v>0</v>
      </c>
      <c r="BT273" s="47">
        <f t="shared" si="65"/>
        <v>0</v>
      </c>
      <c r="BU273" s="185"/>
      <c r="BV273" s="2"/>
      <c r="BW273" s="2"/>
      <c r="BX273" s="2"/>
      <c r="BY273" s="2"/>
      <c r="BZ273" s="2"/>
      <c r="CA273" s="2"/>
      <c r="CB273"/>
      <c r="CC273"/>
      <c r="CD273"/>
      <c r="CE273"/>
      <c r="CF273"/>
      <c r="CG273"/>
      <c r="CH273"/>
      <c r="CI273"/>
      <c r="CJ273"/>
      <c r="CK273"/>
      <c r="CL273"/>
      <c r="CM273"/>
      <c r="CN273"/>
      <c r="CO273"/>
      <c r="CP273"/>
      <c r="CQ273" s="2"/>
      <c r="CR273" s="6">
        <v>1</v>
      </c>
    </row>
    <row r="274" spans="1:96" s="1" customFormat="1">
      <c r="A274"/>
      <c r="B274"/>
      <c r="C274"/>
      <c r="D274"/>
      <c r="E274"/>
      <c r="F274"/>
      <c r="G274"/>
      <c r="H274"/>
      <c r="I274"/>
      <c r="J274"/>
      <c r="K274"/>
      <c r="L274"/>
      <c r="M274"/>
      <c r="N274"/>
      <c r="O274"/>
      <c r="P274"/>
      <c r="Q274"/>
      <c r="R274"/>
      <c r="S274"/>
      <c r="T274"/>
      <c r="U274"/>
      <c r="V274"/>
      <c r="W274"/>
      <c r="X274"/>
      <c r="Y274"/>
      <c r="Z274"/>
      <c r="AA274"/>
      <c r="AB274"/>
      <c r="AC274"/>
      <c r="AD274"/>
      <c r="AE274"/>
      <c r="AF274"/>
      <c r="AG274"/>
      <c r="AH274"/>
      <c r="AI274"/>
      <c r="AJ274"/>
      <c r="AK274"/>
      <c r="AL274"/>
      <c r="AM274"/>
      <c r="AN274"/>
      <c r="AO274"/>
      <c r="AP274"/>
      <c r="AQ274"/>
      <c r="AR274"/>
      <c r="AS274"/>
      <c r="AT274"/>
      <c r="AU274"/>
      <c r="AV274"/>
      <c r="AW274" s="1327" t="str">
        <f>IF(AND(AZ274&lt;&gt;"", LEN(TRIM(AZ274))&gt;0), MAX(AW20:AW273)+1, "")</f>
        <v/>
      </c>
      <c r="AX274" s="1327" t="str" cm="1">
        <f t="array" ref="AX274">IFERROR(INDEX(AZ21:AZ290, MATCH(ROW()-MIN(ROW(AZ21:AZ290))+1, AW21:AW290, 0)), "")</f>
        <v/>
      </c>
      <c r="AY274" s="1336" t="str">
        <f>IFERROR(TRIM(SUBSTITUTE(SUBSTITUTE(SUBSTITUTE(SUBSTITUTE(SUBSTITUTE(AY273," .",".")," ;",";")," :",":"),",",","),",","")),AY273)</f>
        <v/>
      </c>
      <c r="AZ274" s="1329" t="str">
        <f>IFERROR(IF(LEN(AY278) &gt; LEN(AZ273), LEFT(RIGHT(AY278, LEN(AY278) - LEN(AZ273)), FIND("¤", SUBSTITUTE(LEFT(RIGHT(AY278, LEN(AY278) - LEN(AZ273)), AZ19+1), " ", "¤", LEN(LEFT(RIGHT(AY278, LEN(AY278) - LEN(AZ273)), AZ19+1)) - LEN(SUBSTITUTE(LEFT(RIGHT(AY278, LEN(AY278) - LEN(AZ273)), AZ19+1), " ", ""))))), ""), "")</f>
        <v/>
      </c>
      <c r="BA274" s="1279" t="s">
        <v>1</v>
      </c>
      <c r="BB274" s="1354"/>
      <c r="BC274"/>
      <c r="BD274" s="1" t="str">
        <f t="shared" si="58"/>
        <v/>
      </c>
      <c r="BE274" s="1332" t="str">
        <f>IF(LEN(SUBSTITUTE(AX274, BE17, "")) &lt; LEN(AX274), SUBSTITUTE(AX274, BE17, ""), AX274)</f>
        <v/>
      </c>
      <c r="BF274" s="1332" t="str">
        <f>IF(LEN(SUBSTITUTE(BE274, BF17, "")) &lt; LEN(BE274), SUBSTITUTE(BE274, BF17, ""), BE274)</f>
        <v/>
      </c>
      <c r="BG274" s="1332" t="str">
        <f>IF(LEN(SUBSTITUTE(BF274, BG17, "")) &lt; LEN(BF274), SUBSTITUTE(BF274, BG17, ""), BF274)</f>
        <v/>
      </c>
      <c r="BH274" s="1332" t="str">
        <f>IF(LEN(SUBSTITUTE(BG274, BH17, "")) &lt; LEN(BG274), SUBSTITUTE(BG274, BH17, ""), BG274)</f>
        <v/>
      </c>
      <c r="BI274" s="1332" t="s">
        <v>1</v>
      </c>
      <c r="BJ274" s="1333"/>
      <c r="BK274" s="1334"/>
      <c r="BL274" s="52"/>
      <c r="BM274" s="51"/>
      <c r="BN274" s="1335" t="str">
        <f t="shared" si="60"/>
        <v/>
      </c>
      <c r="BO274" s="50" t="str">
        <f t="shared" si="61"/>
        <v/>
      </c>
      <c r="BP274" s="49" t="str">
        <f t="shared" si="62"/>
        <v/>
      </c>
      <c r="BQ274" s="47">
        <f>IF(ISBLANK(#REF!),"",LEN(BD274)-LEN(SUBSTITUTE(BD274," ",""))+1)</f>
        <v>1</v>
      </c>
      <c r="BR274" s="48">
        <f t="shared" si="63"/>
        <v>0</v>
      </c>
      <c r="BS274" s="47">
        <f t="shared" si="64"/>
        <v>0</v>
      </c>
      <c r="BT274" s="47">
        <f t="shared" si="65"/>
        <v>0</v>
      </c>
      <c r="BU274" s="185"/>
      <c r="BV274" s="2"/>
      <c r="BW274" s="2"/>
      <c r="BX274" s="2"/>
      <c r="BY274" s="2"/>
      <c r="BZ274" s="2"/>
      <c r="CA274" s="2"/>
      <c r="CB274"/>
      <c r="CC274"/>
      <c r="CD274"/>
      <c r="CE274"/>
      <c r="CF274"/>
      <c r="CG274"/>
      <c r="CH274"/>
      <c r="CI274"/>
      <c r="CJ274"/>
      <c r="CK274"/>
      <c r="CL274"/>
      <c r="CM274"/>
      <c r="CN274"/>
      <c r="CO274"/>
      <c r="CP274"/>
      <c r="CQ274" s="2"/>
      <c r="CR274" s="6">
        <v>1</v>
      </c>
    </row>
    <row r="275" spans="1:96" s="1" customFormat="1">
      <c r="A275"/>
      <c r="B275"/>
      <c r="C275"/>
      <c r="D275"/>
      <c r="E275"/>
      <c r="F275"/>
      <c r="G275"/>
      <c r="H275"/>
      <c r="I275"/>
      <c r="J275"/>
      <c r="K275"/>
      <c r="L275"/>
      <c r="M275"/>
      <c r="N275"/>
      <c r="O275"/>
      <c r="P275"/>
      <c r="Q275"/>
      <c r="R275"/>
      <c r="S275"/>
      <c r="T275"/>
      <c r="U275"/>
      <c r="V275"/>
      <c r="W275"/>
      <c r="X275"/>
      <c r="Y275"/>
      <c r="Z275"/>
      <c r="AA275"/>
      <c r="AB275"/>
      <c r="AC275"/>
      <c r="AD275"/>
      <c r="AE275"/>
      <c r="AF275"/>
      <c r="AG275"/>
      <c r="AH275"/>
      <c r="AI275"/>
      <c r="AJ275"/>
      <c r="AK275"/>
      <c r="AL275"/>
      <c r="AM275"/>
      <c r="AN275"/>
      <c r="AO275"/>
      <c r="AP275"/>
      <c r="AQ275"/>
      <c r="AR275"/>
      <c r="AS275"/>
      <c r="AT275"/>
      <c r="AU275"/>
      <c r="AV275"/>
      <c r="AW275" s="1327" t="str">
        <f>IF(AND(AZ275&lt;&gt;"", LEN(TRIM(AZ275))&gt;0), MAX(AW20:AW274)+1, "")</f>
        <v/>
      </c>
      <c r="AX275" s="1327" t="str" cm="1">
        <f t="array" ref="AX275">IFERROR(INDEX(AZ21:AZ290, MATCH(ROW()-MIN(ROW(AZ21:AZ290))+1, AW21:AW290, 0)), "")</f>
        <v/>
      </c>
      <c r="AY275" s="1336" t="str">
        <f>IFERROR(SUBSTITUTE(SUBSTITUTE(SUBSTITUTE(SUBSTITUTE(SUBSTITUTE(SUBSTITUTE(AY274,",",";"),".",";"),";",";"),"-",";"),":",";"),"?",";"),AY274)</f>
        <v/>
      </c>
      <c r="AZ275" s="1329" t="str">
        <f>IFERROR(IF(LEN(AY278)&gt;LEN(AZ273)+LEN(AZ274),LEFT(RIGHT(AY278,LEN(AY278)-LEN(AZ273)-LEN(AZ274)),FIND("¤",SUBSTITUTE(LEFT(RIGHT(AY278,LEN(AY278)-LEN(AZ273)-LEN(AZ274)),AZ19+1)," ","¤",LEN(LEFT(RIGHT(AY278,LEN(AY278)-LEN(AZ273)-LEN(AZ274)),AZ19+1))-LEN(SUBSTITUTE(LEFT(RIGHT(AY278,LEN(AY278)-LEN(AZ273)-LEN(AZ274)),AZ19+1)," ",""))))),""),"")</f>
        <v/>
      </c>
      <c r="BA275" s="1279" t="s">
        <v>1</v>
      </c>
      <c r="BB275" s="1354"/>
      <c r="BC275"/>
      <c r="BD275" s="1" t="str">
        <f t="shared" si="58"/>
        <v/>
      </c>
      <c r="BE275" s="1332" t="str">
        <f>IF(LEN(SUBSTITUTE(AX275, BE17, "")) &lt; LEN(AX275), SUBSTITUTE(AX275, BE17, ""), AX275)</f>
        <v/>
      </c>
      <c r="BF275" s="1332" t="str">
        <f>IF(LEN(SUBSTITUTE(BE275, BF17, "")) &lt; LEN(BE275), SUBSTITUTE(BE275, BF17, ""), BE275)</f>
        <v/>
      </c>
      <c r="BG275" s="1332" t="str">
        <f>IF(LEN(SUBSTITUTE(BF275, BG17, "")) &lt; LEN(BF275), SUBSTITUTE(BF275, BG17, ""), BF275)</f>
        <v/>
      </c>
      <c r="BH275" s="1332" t="str">
        <f>IF(LEN(SUBSTITUTE(BG275, BH17, "")) &lt; LEN(BG275), SUBSTITUTE(BG275, BH17, ""), BG275)</f>
        <v/>
      </c>
      <c r="BI275" s="1332" t="s">
        <v>1</v>
      </c>
      <c r="BJ275" s="1333"/>
      <c r="BK275" s="1334"/>
      <c r="BL275" s="52"/>
      <c r="BM275" s="51"/>
      <c r="BN275" s="1335" t="str">
        <f t="shared" si="60"/>
        <v/>
      </c>
      <c r="BO275" s="50" t="str">
        <f t="shared" si="61"/>
        <v/>
      </c>
      <c r="BP275" s="49" t="str">
        <f t="shared" si="62"/>
        <v/>
      </c>
      <c r="BQ275" s="47">
        <f>IF(ISBLANK(#REF!),"",LEN(BD275)-LEN(SUBSTITUTE(BD275," ",""))+1)</f>
        <v>1</v>
      </c>
      <c r="BR275" s="48">
        <f t="shared" si="63"/>
        <v>0</v>
      </c>
      <c r="BS275" s="47">
        <f t="shared" si="64"/>
        <v>0</v>
      </c>
      <c r="BT275" s="47">
        <f t="shared" si="65"/>
        <v>0</v>
      </c>
      <c r="BU275" s="185"/>
      <c r="BV275" s="2"/>
      <c r="BW275" s="2"/>
      <c r="BX275" s="2"/>
      <c r="BY275" s="2"/>
      <c r="BZ275" s="2"/>
      <c r="CA275" s="2"/>
      <c r="CB275"/>
      <c r="CC275"/>
      <c r="CD275"/>
      <c r="CE275"/>
      <c r="CF275"/>
      <c r="CG275"/>
      <c r="CH275"/>
      <c r="CI275"/>
      <c r="CJ275"/>
      <c r="CK275"/>
      <c r="CL275"/>
      <c r="CM275"/>
      <c r="CN275"/>
      <c r="CO275"/>
      <c r="CP275"/>
      <c r="CQ275" s="2"/>
      <c r="CR275" s="6">
        <v>1</v>
      </c>
    </row>
    <row r="276" spans="1:96" s="1" customFormat="1">
      <c r="A276"/>
      <c r="B276"/>
      <c r="C276"/>
      <c r="D276"/>
      <c r="E276"/>
      <c r="F276"/>
      <c r="G276"/>
      <c r="H276"/>
      <c r="I276"/>
      <c r="J276"/>
      <c r="K276"/>
      <c r="L276"/>
      <c r="M276"/>
      <c r="N276"/>
      <c r="O276"/>
      <c r="P276"/>
      <c r="Q276"/>
      <c r="R276"/>
      <c r="S276"/>
      <c r="T276"/>
      <c r="U276"/>
      <c r="V276"/>
      <c r="W276"/>
      <c r="X276"/>
      <c r="Y276"/>
      <c r="Z276"/>
      <c r="AA276"/>
      <c r="AB276"/>
      <c r="AC276"/>
      <c r="AD276"/>
      <c r="AE276"/>
      <c r="AF276"/>
      <c r="AG276"/>
      <c r="AH276"/>
      <c r="AI276"/>
      <c r="AJ276"/>
      <c r="AK276"/>
      <c r="AL276"/>
      <c r="AM276"/>
      <c r="AN276"/>
      <c r="AO276"/>
      <c r="AP276"/>
      <c r="AQ276"/>
      <c r="AR276"/>
      <c r="AS276"/>
      <c r="AT276"/>
      <c r="AU276"/>
      <c r="AV276"/>
      <c r="AW276" s="1327" t="str">
        <f>IF(AND(AZ276&lt;&gt;"", LEN(TRIM(AZ276))&gt;0), MAX(AW20:AW275)+1, "")</f>
        <v/>
      </c>
      <c r="AX276" s="1327" t="str" cm="1">
        <f t="array" ref="AX276">IFERROR(INDEX(AZ21:AZ290, MATCH(ROW()-MIN(ROW(AZ21:AZ290))+1, AW21:AW290, 0)), "")</f>
        <v/>
      </c>
      <c r="AY276" s="1336" t="str">
        <f>IFERROR(SUBSTITUTE(AY275,"."," "),AY275)</f>
        <v/>
      </c>
      <c r="AZ276" s="1329" t="str">
        <f>IFERROR(LEFT(RIGHT(AY278,LEN(AY278)-LEN(AZ273)-LEN(AZ274)-LEN(AZ275)),FIND("¤",SUBSTITUTE(LEFT(RIGHT(AY278,LEN(AY278)-LEN(AZ273)-LEN(AZ274)-LEN(AZ275)),AZ19+1)," ","¤",LEN(LEFT(RIGHT(AY278,LEN(AY278)-LEN(AZ273)-LEN(AZ274)-LEN(AZ275)),AZ19+1))-LEN(SUBSTITUTE(LEFT(RIGHT(AY278,LEN(AY278)-LEN(AZ273)-LEN(AZ274)-LEN(AZ275)),AZ19+1)," ",""))))),"")</f>
        <v/>
      </c>
      <c r="BA276" s="1279" t="s">
        <v>1</v>
      </c>
      <c r="BB276" s="1354"/>
      <c r="BC276"/>
      <c r="BD276" s="1" t="str">
        <f t="shared" si="58"/>
        <v/>
      </c>
      <c r="BE276" s="1332" t="str">
        <f>IF(LEN(SUBSTITUTE(AX276, BE17, "")) &lt; LEN(AX276), SUBSTITUTE(AX276, BE17, ""), AX276)</f>
        <v/>
      </c>
      <c r="BF276" s="1332" t="str">
        <f>IF(LEN(SUBSTITUTE(BE276, BF17, "")) &lt; LEN(BE276), SUBSTITUTE(BE276, BF17, ""), BE276)</f>
        <v/>
      </c>
      <c r="BG276" s="1332" t="str">
        <f>IF(LEN(SUBSTITUTE(BF276, BG17, "")) &lt; LEN(BF276), SUBSTITUTE(BF276, BG17, ""), BF276)</f>
        <v/>
      </c>
      <c r="BH276" s="1332" t="str">
        <f>IF(LEN(SUBSTITUTE(BG276, BH17, "")) &lt; LEN(BG276), SUBSTITUTE(BG276, BH17, ""), BG276)</f>
        <v/>
      </c>
      <c r="BI276" s="1332" t="s">
        <v>1</v>
      </c>
      <c r="BJ276" s="1333"/>
      <c r="BK276" s="1334"/>
      <c r="BL276" s="52"/>
      <c r="BM276" s="51"/>
      <c r="BN276" s="1335" t="str">
        <f t="shared" si="60"/>
        <v/>
      </c>
      <c r="BO276" s="50" t="str">
        <f t="shared" si="61"/>
        <v/>
      </c>
      <c r="BP276" s="49" t="str">
        <f t="shared" si="62"/>
        <v/>
      </c>
      <c r="BQ276" s="47">
        <f>IF(ISBLANK(#REF!),"",LEN(BD276)-LEN(SUBSTITUTE(BD276," ",""))+1)</f>
        <v>1</v>
      </c>
      <c r="BR276" s="48">
        <f t="shared" si="63"/>
        <v>0</v>
      </c>
      <c r="BS276" s="47">
        <f t="shared" si="64"/>
        <v>0</v>
      </c>
      <c r="BT276" s="47">
        <f t="shared" si="65"/>
        <v>0</v>
      </c>
      <c r="BU276" s="185"/>
      <c r="BV276" s="2"/>
      <c r="BW276" s="2"/>
      <c r="BX276" s="2"/>
      <c r="BY276" s="2"/>
      <c r="BZ276" s="2"/>
      <c r="CA276" s="2"/>
      <c r="CB276"/>
      <c r="CC276"/>
      <c r="CD276"/>
      <c r="CE276"/>
      <c r="CF276"/>
      <c r="CG276"/>
      <c r="CH276"/>
      <c r="CI276"/>
      <c r="CJ276"/>
      <c r="CK276"/>
      <c r="CL276"/>
      <c r="CM276"/>
      <c r="CN276"/>
      <c r="CO276"/>
      <c r="CP276"/>
      <c r="CQ276" s="2"/>
      <c r="CR276" s="6">
        <v>1</v>
      </c>
    </row>
    <row r="277" spans="1:96" s="1" customFormat="1">
      <c r="A277"/>
      <c r="B277"/>
      <c r="C277"/>
      <c r="D277"/>
      <c r="E277"/>
      <c r="F277"/>
      <c r="G277"/>
      <c r="H277"/>
      <c r="I277"/>
      <c r="J277"/>
      <c r="K277"/>
      <c r="L277"/>
      <c r="M277"/>
      <c r="N277"/>
      <c r="O277"/>
      <c r="P277"/>
      <c r="Q277"/>
      <c r="R277"/>
      <c r="S277"/>
      <c r="T277"/>
      <c r="U277"/>
      <c r="V277"/>
      <c r="W277"/>
      <c r="X277"/>
      <c r="Y277"/>
      <c r="Z277"/>
      <c r="AA277"/>
      <c r="AB277"/>
      <c r="AC277"/>
      <c r="AD277"/>
      <c r="AE277"/>
      <c r="AF277"/>
      <c r="AG277"/>
      <c r="AH277"/>
      <c r="AI277"/>
      <c r="AJ277"/>
      <c r="AK277"/>
      <c r="AL277"/>
      <c r="AM277"/>
      <c r="AN277"/>
      <c r="AO277"/>
      <c r="AP277"/>
      <c r="AQ277"/>
      <c r="AR277"/>
      <c r="AS277"/>
      <c r="AT277"/>
      <c r="AU277"/>
      <c r="AV277"/>
      <c r="AW277" s="1327" t="str">
        <f>IF(AND(AZ277&lt;&gt;"", LEN(TRIM(AZ277))&gt;0), MAX(AW20:AW276)+1, "")</f>
        <v/>
      </c>
      <c r="AX277" s="1327" t="str" cm="1">
        <f t="array" ref="AX277">IFERROR(INDEX(AZ21:AZ290, MATCH(ROW()-MIN(ROW(AZ21:AZ290))+1, AW21:AW290, 0)), "")</f>
        <v/>
      </c>
      <c r="AY277" s="1337" t="str">
        <f>SUBSTITUTE(SUBSTITUTE(AY276,";"," "),","," ")</f>
        <v/>
      </c>
      <c r="AZ277" s="1329" t="str">
        <f>IFERROR(LEFT(RIGHT(AY278,LEN(AY278)-LEN(AZ273)-LEN(AZ274)-LEN(AZ275)-LEN(AZ276)),FIND("¤",SUBSTITUTE(LEFT(RIGHT(AY278,LEN(AY278)-LEN(AZ273)-LEN(AZ274)-LEN(AZ275)-LEN(AZ276)),AZ19+1)," ","¤",LEN(LEFT(RIGHT(AY278,LEN(AY278)-LEN(AZ273)-LEN(AZ274)-LEN(AZ275)-LEN(AZ276)),AZ19+1))-LEN(SUBSTITUTE(LEFT(RIGHT(AY278,LEN(AY278)-LEN(AZ273)-LEN(AZ274)-LEN(AZ275)-LEN(AZ276)),AZ19+1)," ",""))))),"")</f>
        <v/>
      </c>
      <c r="BA277" s="1279" t="s">
        <v>1</v>
      </c>
      <c r="BB277" s="1354"/>
      <c r="BC277"/>
      <c r="BD277" s="1" t="str">
        <f t="shared" ref="BD277:BD290" si="67">BP277</f>
        <v/>
      </c>
      <c r="BE277" s="1332" t="str">
        <f>IF(LEN(SUBSTITUTE(AX277, BE17, "")) &lt; LEN(AX277), SUBSTITUTE(AX277, BE17, ""), AX277)</f>
        <v/>
      </c>
      <c r="BF277" s="1332" t="str">
        <f>IF(LEN(SUBSTITUTE(BE277, BF17, "")) &lt; LEN(BE277), SUBSTITUTE(BE277, BF17, ""), BE277)</f>
        <v/>
      </c>
      <c r="BG277" s="1332" t="str">
        <f>IF(LEN(SUBSTITUTE(BF277, BG17, "")) &lt; LEN(BF277), SUBSTITUTE(BF277, BG17, ""), BF277)</f>
        <v/>
      </c>
      <c r="BH277" s="1332" t="str">
        <f>IF(LEN(SUBSTITUTE(BG277, BH17, "")) &lt; LEN(BG277), SUBSTITUTE(BG277, BH17, ""), BG277)</f>
        <v/>
      </c>
      <c r="BI277" s="1332" t="s">
        <v>1</v>
      </c>
      <c r="BJ277" s="1333"/>
      <c r="BK277" s="1334"/>
      <c r="BL277" s="52"/>
      <c r="BM277" s="51"/>
      <c r="BN277" s="1335" t="str">
        <f t="shared" si="60"/>
        <v/>
      </c>
      <c r="BO277" s="50" t="str">
        <f t="shared" si="61"/>
        <v/>
      </c>
      <c r="BP277" s="49" t="str">
        <f t="shared" si="62"/>
        <v/>
      </c>
      <c r="BQ277" s="47">
        <f>IF(ISBLANK(#REF!),"",LEN(BD277)-LEN(SUBSTITUTE(BD277," ",""))+1)</f>
        <v>1</v>
      </c>
      <c r="BR277" s="48">
        <f t="shared" si="63"/>
        <v>0</v>
      </c>
      <c r="BS277" s="47">
        <f t="shared" si="64"/>
        <v>0</v>
      </c>
      <c r="BT277" s="47">
        <f t="shared" si="65"/>
        <v>0</v>
      </c>
      <c r="BU277" s="185"/>
      <c r="BV277" s="2"/>
      <c r="BW277" s="2"/>
      <c r="BX277" s="2"/>
      <c r="BY277" s="2"/>
      <c r="BZ277" s="2"/>
      <c r="CA277" s="2"/>
      <c r="CB277"/>
      <c r="CC277"/>
      <c r="CD277"/>
      <c r="CE277"/>
      <c r="CF277"/>
      <c r="CG277"/>
      <c r="CH277"/>
      <c r="CI277"/>
      <c r="CJ277"/>
      <c r="CK277"/>
      <c r="CL277"/>
      <c r="CM277"/>
      <c r="CN277"/>
      <c r="CO277"/>
      <c r="CP277"/>
      <c r="CQ277" s="2"/>
      <c r="CR277" s="6">
        <v>1</v>
      </c>
    </row>
    <row r="278" spans="1:96" s="1" customFormat="1">
      <c r="A278"/>
      <c r="B278"/>
      <c r="C278"/>
      <c r="D278"/>
      <c r="E278"/>
      <c r="F278"/>
      <c r="G278"/>
      <c r="H278"/>
      <c r="I278"/>
      <c r="J278"/>
      <c r="K278"/>
      <c r="L278"/>
      <c r="M278"/>
      <c r="N278"/>
      <c r="O278"/>
      <c r="P278"/>
      <c r="Q278"/>
      <c r="R278"/>
      <c r="S278"/>
      <c r="T278"/>
      <c r="U278"/>
      <c r="V278"/>
      <c r="W278"/>
      <c r="X278"/>
      <c r="Y278"/>
      <c r="Z278"/>
      <c r="AA278"/>
      <c r="AB278"/>
      <c r="AC278"/>
      <c r="AD278"/>
      <c r="AE278"/>
      <c r="AF278"/>
      <c r="AG278"/>
      <c r="AH278"/>
      <c r="AI278"/>
      <c r="AJ278"/>
      <c r="AK278"/>
      <c r="AL278"/>
      <c r="AM278"/>
      <c r="AN278"/>
      <c r="AO278"/>
      <c r="AP278"/>
      <c r="AQ278"/>
      <c r="AR278"/>
      <c r="AS278"/>
      <c r="AT278"/>
      <c r="AU278"/>
      <c r="AV278"/>
      <c r="AW278" s="1327" t="str">
        <f>IF(AND(AZ278&lt;&gt;"", LEN(TRIM(AZ278))&gt;0), MAX(AW20:AW277)+1, "")</f>
        <v/>
      </c>
      <c r="AX278" s="1327" t="str" cm="1">
        <f t="array" ref="AX278">IFERROR(INDEX(AZ21:AZ290, MATCH(ROW()-MIN(ROW(AZ21:AZ290))+1, AW21:AW290, 0)), "")</f>
        <v/>
      </c>
      <c r="AY278" s="1338" t="str">
        <f>IFERROR(SUBSTITUTE(SUBSTITUTE(SUBSTITUTE(AY277,"  "," "),"  "," "),"  "," "),AY277)</f>
        <v/>
      </c>
      <c r="AZ278" s="1329" t="str">
        <f>IF(LEN(AY278) &gt; LEN(AZ273) + LEN(AZ274) + LEN(AZ275)+ LEN(AZ276) + LEN(AZ277), RIGHT(AY278, LEN(AY278) - LEN(AZ273) - LEN(AZ274) - LEN(AZ275) - LEN(AZ276) - LEN(AZ277)), "")</f>
        <v/>
      </c>
      <c r="BA278" s="1279" t="s">
        <v>1</v>
      </c>
      <c r="BB278" s="1354"/>
      <c r="BC278"/>
      <c r="BD278" s="1" t="str">
        <f t="shared" si="67"/>
        <v/>
      </c>
      <c r="BE278" s="1332" t="str">
        <f>IF(LEN(SUBSTITUTE(AX278, BE17, "")) &lt; LEN(AX278), SUBSTITUTE(AX278, BE17, ""), AX278)</f>
        <v/>
      </c>
      <c r="BF278" s="1332" t="str">
        <f>IF(LEN(SUBSTITUTE(BE278, BF17, "")) &lt; LEN(BE278), SUBSTITUTE(BE278, BF17, ""), BE278)</f>
        <v/>
      </c>
      <c r="BG278" s="1332" t="str">
        <f>IF(LEN(SUBSTITUTE(BF278, BG17, "")) &lt; LEN(BF278), SUBSTITUTE(BF278, BG17, ""), BF278)</f>
        <v/>
      </c>
      <c r="BH278" s="1332" t="str">
        <f>IF(LEN(SUBSTITUTE(BG278, BH17, "")) &lt; LEN(BG278), SUBSTITUTE(BG278, BH17, ""), BG278)</f>
        <v/>
      </c>
      <c r="BI278" s="1332" t="s">
        <v>1</v>
      </c>
      <c r="BJ278" s="1333"/>
      <c r="BK278" s="1334"/>
      <c r="BL278" s="52"/>
      <c r="BM278" s="51"/>
      <c r="BN278" s="1335" t="str">
        <f t="shared" si="60"/>
        <v/>
      </c>
      <c r="BO278" s="50" t="str">
        <f t="shared" si="61"/>
        <v/>
      </c>
      <c r="BP278" s="49" t="str">
        <f t="shared" si="62"/>
        <v/>
      </c>
      <c r="BQ278" s="47">
        <f>IF(ISBLANK(#REF!),"",LEN(BD278)-LEN(SUBSTITUTE(BD278," ",""))+1)</f>
        <v>1</v>
      </c>
      <c r="BR278" s="48">
        <f t="shared" si="63"/>
        <v>0</v>
      </c>
      <c r="BS278" s="47">
        <f t="shared" si="64"/>
        <v>0</v>
      </c>
      <c r="BT278" s="47">
        <f t="shared" si="65"/>
        <v>0</v>
      </c>
      <c r="BU278" s="185"/>
      <c r="BV278" s="2"/>
      <c r="BW278" s="2"/>
      <c r="BX278" s="2"/>
      <c r="BY278" s="2"/>
      <c r="BZ278" s="2"/>
      <c r="CA278" s="2"/>
      <c r="CB278"/>
      <c r="CC278"/>
      <c r="CD278"/>
      <c r="CE278"/>
      <c r="CF278"/>
      <c r="CG278"/>
      <c r="CH278"/>
      <c r="CI278"/>
      <c r="CJ278"/>
      <c r="CK278"/>
      <c r="CL278"/>
      <c r="CM278"/>
      <c r="CN278"/>
      <c r="CO278"/>
      <c r="CP278"/>
      <c r="CQ278" s="2"/>
      <c r="CR278" s="6">
        <v>1</v>
      </c>
    </row>
    <row r="279" spans="1:96" s="1" customFormat="1">
      <c r="A279"/>
      <c r="B279"/>
      <c r="C279"/>
      <c r="D279"/>
      <c r="E279"/>
      <c r="F279"/>
      <c r="G279"/>
      <c r="H279"/>
      <c r="I279"/>
      <c r="J279"/>
      <c r="K279"/>
      <c r="L279"/>
      <c r="M279"/>
      <c r="N279"/>
      <c r="O279"/>
      <c r="P279"/>
      <c r="Q279"/>
      <c r="R279"/>
      <c r="S279"/>
      <c r="T279"/>
      <c r="U279"/>
      <c r="V279"/>
      <c r="W279"/>
      <c r="X279"/>
      <c r="Y279"/>
      <c r="Z279"/>
      <c r="AA279"/>
      <c r="AB279"/>
      <c r="AC279"/>
      <c r="AD279"/>
      <c r="AE279"/>
      <c r="AF279"/>
      <c r="AG279"/>
      <c r="AH279"/>
      <c r="AI279"/>
      <c r="AJ279"/>
      <c r="AK279"/>
      <c r="AL279"/>
      <c r="AM279"/>
      <c r="AN279"/>
      <c r="AO279"/>
      <c r="AP279"/>
      <c r="AQ279"/>
      <c r="AR279"/>
      <c r="AS279"/>
      <c r="AT279"/>
      <c r="AU279"/>
      <c r="AV279"/>
      <c r="AW279" s="1327" t="str">
        <f>IF(AND(AZ279&lt;&gt;"", LEN(TRIM(AZ279))&gt;0), MAX(AW20:AW278)+1, "")</f>
        <v/>
      </c>
      <c r="AX279" s="1327" t="str" cm="1">
        <f t="array" ref="AX279">IFERROR(INDEX(AZ21:AZ290, MATCH(ROW()-MIN(ROW(AZ21:AZ290))+1, AW21:AW290, 0)), "")</f>
        <v/>
      </c>
      <c r="AY279" s="1328" t="str">
        <f>(SUBSTITUTE(SUBSTITUTE(BB64,CHAR(13)&amp;CHAR(10)," "),CHAR(10)," "))</f>
        <v/>
      </c>
      <c r="AZ279" s="1339" t="str">
        <f>IF(LEN(AY284)&lt;AZ19,AY279,LEFT(AY284,FIND("¤",SUBSTITUTE(LEFT(AY284,AZ19+1)," ","¤",LEN(LEFT(AY284,AZ19+1))-LEN(SUBSTITUTE(LEFT(AY284,AZ19+1)," ",""))))))</f>
        <v/>
      </c>
      <c r="BA279" s="1279" t="s">
        <v>1</v>
      </c>
      <c r="BB279" s="1354"/>
      <c r="BC279"/>
      <c r="BD279" s="1" t="str">
        <f t="shared" si="67"/>
        <v/>
      </c>
      <c r="BE279" s="1332" t="str">
        <f>IF(LEN(SUBSTITUTE(AX279, BE17, "")) &lt; LEN(AX279), SUBSTITUTE(AX279, BE17, ""), AX279)</f>
        <v/>
      </c>
      <c r="BF279" s="1332" t="str">
        <f>IF(LEN(SUBSTITUTE(BE279, BF17, "")) &lt; LEN(BE279), SUBSTITUTE(BE279, BF17, ""), BE279)</f>
        <v/>
      </c>
      <c r="BG279" s="1332" t="str">
        <f>IF(LEN(SUBSTITUTE(BF279, BG17, "")) &lt; LEN(BF279), SUBSTITUTE(BF279, BG17, ""), BF279)</f>
        <v/>
      </c>
      <c r="BH279" s="1332" t="str">
        <f>IF(LEN(SUBSTITUTE(BG279, BH17, "")) &lt; LEN(BG279), SUBSTITUTE(BG279, BH17, ""), BG279)</f>
        <v/>
      </c>
      <c r="BI279" s="1332" t="s">
        <v>1</v>
      </c>
      <c r="BJ279" s="1333"/>
      <c r="BK279" s="1334"/>
      <c r="BL279" s="52"/>
      <c r="BM279" s="51"/>
      <c r="BN279" s="1335" t="str">
        <f t="shared" si="60"/>
        <v/>
      </c>
      <c r="BO279" s="50" t="str">
        <f t="shared" si="61"/>
        <v/>
      </c>
      <c r="BP279" s="49" t="str">
        <f t="shared" si="62"/>
        <v/>
      </c>
      <c r="BQ279" s="47">
        <f>IF(ISBLANK(#REF!),"",LEN(BD279)-LEN(SUBSTITUTE(BD279," ",""))+1)</f>
        <v>1</v>
      </c>
      <c r="BR279" s="48">
        <f t="shared" si="63"/>
        <v>0</v>
      </c>
      <c r="BS279" s="47">
        <f t="shared" si="64"/>
        <v>0</v>
      </c>
      <c r="BT279" s="47">
        <f t="shared" si="65"/>
        <v>0</v>
      </c>
      <c r="BU279" s="185"/>
      <c r="BV279" s="2"/>
      <c r="BW279" s="2"/>
      <c r="BX279" s="2"/>
      <c r="BY279" s="2"/>
      <c r="BZ279" s="2"/>
      <c r="CA279" s="2"/>
      <c r="CB279"/>
      <c r="CC279"/>
      <c r="CD279"/>
      <c r="CE279"/>
      <c r="CF279"/>
      <c r="CG279"/>
      <c r="CH279"/>
      <c r="CI279"/>
      <c r="CJ279"/>
      <c r="CK279"/>
      <c r="CL279"/>
      <c r="CM279"/>
      <c r="CN279"/>
      <c r="CO279"/>
      <c r="CP279"/>
      <c r="CQ279" s="2"/>
      <c r="CR279" s="6">
        <v>1</v>
      </c>
    </row>
    <row r="280" spans="1:96" s="1" customFormat="1">
      <c r="A280"/>
      <c r="B280"/>
      <c r="C280"/>
      <c r="D280"/>
      <c r="E280"/>
      <c r="F280"/>
      <c r="G280"/>
      <c r="H280"/>
      <c r="I280"/>
      <c r="J280"/>
      <c r="K280"/>
      <c r="L280"/>
      <c r="M280"/>
      <c r="N280"/>
      <c r="O280"/>
      <c r="P280"/>
      <c r="Q280"/>
      <c r="R280"/>
      <c r="S280"/>
      <c r="T280"/>
      <c r="U280"/>
      <c r="V280"/>
      <c r="W280"/>
      <c r="X280"/>
      <c r="Y280"/>
      <c r="Z280"/>
      <c r="AA280"/>
      <c r="AB280"/>
      <c r="AC280"/>
      <c r="AD280"/>
      <c r="AE280"/>
      <c r="AF280"/>
      <c r="AG280"/>
      <c r="AH280"/>
      <c r="AI280"/>
      <c r="AJ280"/>
      <c r="AK280"/>
      <c r="AL280"/>
      <c r="AM280"/>
      <c r="AN280"/>
      <c r="AO280"/>
      <c r="AP280"/>
      <c r="AQ280"/>
      <c r="AR280"/>
      <c r="AS280"/>
      <c r="AT280"/>
      <c r="AU280"/>
      <c r="AV280"/>
      <c r="AW280" s="1327" t="str">
        <f>IF(AND(AZ280&lt;&gt;"", LEN(TRIM(AZ280))&gt;0), MAX(AW20:AW279)+1, "")</f>
        <v/>
      </c>
      <c r="AX280" s="1327" t="str" cm="1">
        <f t="array" ref="AX280">IFERROR(INDEX(AZ21:AZ290, MATCH(ROW()-MIN(ROW(AZ21:AZ290))+1, AW21:AW290, 0)), "")</f>
        <v/>
      </c>
      <c r="AY280" s="1340" t="str">
        <f>IFERROR(TRIM(SUBSTITUTE(SUBSTITUTE(SUBSTITUTE(SUBSTITUTE(SUBSTITUTE(AY279," .",".")," ;",";")," :",":"),",",","),",","")),AY279)</f>
        <v/>
      </c>
      <c r="AZ280" s="1339" t="str">
        <f>IFERROR(IF(LEN(AY284) &gt; LEN(AZ279), LEFT(RIGHT(AY284, LEN(AY284) - LEN(AZ279)), FIND("¤", SUBSTITUTE(LEFT(RIGHT(AY284, LEN(AY284) - LEN(AZ279)), AZ19+1), " ", "¤", LEN(LEFT(RIGHT(AY284, LEN(AY284) - LEN(AZ279)), AZ19+1)) - LEN(SUBSTITUTE(LEFT(RIGHT(AY284, LEN(AY284) - LEN(AZ279)), AZ19+1), " ", ""))))), ""), "")</f>
        <v/>
      </c>
      <c r="BA280" s="1279" t="s">
        <v>1</v>
      </c>
      <c r="BB280" s="1354"/>
      <c r="BC280"/>
      <c r="BD280" s="1" t="str">
        <f t="shared" si="67"/>
        <v/>
      </c>
      <c r="BE280" s="1332" t="str">
        <f>IF(LEN(SUBSTITUTE(AX280, BE17, "")) &lt; LEN(AX280), SUBSTITUTE(AX280, BE17, ""), AX280)</f>
        <v/>
      </c>
      <c r="BF280" s="1332" t="str">
        <f>IF(LEN(SUBSTITUTE(BE280, BF17, "")) &lt; LEN(BE280), SUBSTITUTE(BE280, BF17, ""), BE280)</f>
        <v/>
      </c>
      <c r="BG280" s="1332" t="str">
        <f>IF(LEN(SUBSTITUTE(BF280, BG17, "")) &lt; LEN(BF280), SUBSTITUTE(BF280, BG17, ""), BF280)</f>
        <v/>
      </c>
      <c r="BH280" s="1332" t="str">
        <f>IF(LEN(SUBSTITUTE(BG280, BH17, "")) &lt; LEN(BG280), SUBSTITUTE(BG280, BH17, ""), BG280)</f>
        <v/>
      </c>
      <c r="BI280" s="1332" t="s">
        <v>1</v>
      </c>
      <c r="BJ280" s="1333"/>
      <c r="BK280" s="1334"/>
      <c r="BL280" s="52"/>
      <c r="BM280" s="51"/>
      <c r="BN280" s="1335" t="str">
        <f t="shared" si="60"/>
        <v/>
      </c>
      <c r="BO280" s="50" t="str">
        <f t="shared" si="61"/>
        <v/>
      </c>
      <c r="BP280" s="49" t="str">
        <f t="shared" si="62"/>
        <v/>
      </c>
      <c r="BQ280" s="47">
        <f>IF(ISBLANK(#REF!),"",LEN(BD280)-LEN(SUBSTITUTE(BD280," ",""))+1)</f>
        <v>1</v>
      </c>
      <c r="BR280" s="48">
        <f t="shared" si="63"/>
        <v>0</v>
      </c>
      <c r="BS280" s="47">
        <f t="shared" si="64"/>
        <v>0</v>
      </c>
      <c r="BT280" s="47">
        <f t="shared" si="65"/>
        <v>0</v>
      </c>
      <c r="BU280" s="185"/>
      <c r="BV280" s="2"/>
      <c r="BW280" s="2"/>
      <c r="BX280" s="2"/>
      <c r="BY280" s="2"/>
      <c r="BZ280" s="2"/>
      <c r="CA280" s="2"/>
      <c r="CB280"/>
      <c r="CC280"/>
      <c r="CD280"/>
      <c r="CE280"/>
      <c r="CF280"/>
      <c r="CG280"/>
      <c r="CH280"/>
      <c r="CI280"/>
      <c r="CJ280"/>
      <c r="CK280"/>
      <c r="CL280"/>
      <c r="CM280"/>
      <c r="CN280"/>
      <c r="CO280"/>
      <c r="CP280"/>
      <c r="CQ280" s="2"/>
      <c r="CR280" s="6">
        <v>1</v>
      </c>
    </row>
    <row r="281" spans="1:96" s="1" customFormat="1">
      <c r="A281"/>
      <c r="B281"/>
      <c r="C281"/>
      <c r="D281"/>
      <c r="E281"/>
      <c r="F281"/>
      <c r="G281"/>
      <c r="H281"/>
      <c r="I281"/>
      <c r="J281"/>
      <c r="K281"/>
      <c r="L281"/>
      <c r="M281"/>
      <c r="N281"/>
      <c r="O281"/>
      <c r="P281"/>
      <c r="Q281"/>
      <c r="R281"/>
      <c r="S281"/>
      <c r="T281"/>
      <c r="U281"/>
      <c r="V281"/>
      <c r="W281"/>
      <c r="X281"/>
      <c r="Y281"/>
      <c r="Z281"/>
      <c r="AA281"/>
      <c r="AB281"/>
      <c r="AC281"/>
      <c r="AD281"/>
      <c r="AE281"/>
      <c r="AF281"/>
      <c r="AG281"/>
      <c r="AH281"/>
      <c r="AI281"/>
      <c r="AJ281"/>
      <c r="AK281"/>
      <c r="AL281"/>
      <c r="AM281"/>
      <c r="AN281"/>
      <c r="AO281"/>
      <c r="AP281"/>
      <c r="AQ281"/>
      <c r="AR281"/>
      <c r="AS281"/>
      <c r="AT281"/>
      <c r="AU281"/>
      <c r="AV281"/>
      <c r="AW281" s="1327" t="str">
        <f>IF(AND(AZ281&lt;&gt;"", LEN(TRIM(AZ281))&gt;0), MAX(AW20:AW280)+1, "")</f>
        <v/>
      </c>
      <c r="AX281" s="1327" t="str" cm="1">
        <f t="array" ref="AX281">IFERROR(INDEX(AZ21:AZ290, MATCH(ROW()-MIN(ROW(AZ21:AZ290))+1, AW21:AW290, 0)), "")</f>
        <v/>
      </c>
      <c r="AY281" s="1340" t="str">
        <f>IFERROR(SUBSTITUTE(SUBSTITUTE(SUBSTITUTE(SUBSTITUTE(SUBSTITUTE(SUBSTITUTE(AY280,",",";"),".",";"),";",";"),"-",";"),":",";"),"?",";"),AY280)</f>
        <v/>
      </c>
      <c r="AZ281" s="1339" t="str">
        <f>IFERROR(IF(LEN(AY284)&gt;LEN(AZ279)+LEN(AZ280),LEFT(RIGHT(AY284,LEN(AY284)-LEN(AZ279)-LEN(AZ280)),FIND("¤",SUBSTITUTE(LEFT(RIGHT(AY284,LEN(AY284)-LEN(AZ279)-LEN(AZ280)),AZ19+1)," ","¤",LEN(LEFT(RIGHT(AY284,LEN(AY284)-LEN(AZ279)-LEN(AZ280)),AZ19+1))-LEN(SUBSTITUTE(LEFT(RIGHT(AY284,LEN(AY284)-LEN(AZ279)-LEN(AZ280)),AZ19+1)," ",""))))),""),"")</f>
        <v/>
      </c>
      <c r="BA281" s="1279" t="s">
        <v>1</v>
      </c>
      <c r="BB281" s="1354"/>
      <c r="BC281"/>
      <c r="BD281" s="1" t="str">
        <f t="shared" si="67"/>
        <v/>
      </c>
      <c r="BE281" s="1332" t="str">
        <f>IF(LEN(SUBSTITUTE(AX281, BE17, "")) &lt; LEN(AX281), SUBSTITUTE(AX281, BE17, ""), AX281)</f>
        <v/>
      </c>
      <c r="BF281" s="1332" t="str">
        <f>IF(LEN(SUBSTITUTE(BE281, BF17, "")) &lt; LEN(BE281), SUBSTITUTE(BE281, BF17, ""), BE281)</f>
        <v/>
      </c>
      <c r="BG281" s="1332" t="str">
        <f>IF(LEN(SUBSTITUTE(BF281, BG17, "")) &lt; LEN(BF281), SUBSTITUTE(BF281, BG17, ""), BF281)</f>
        <v/>
      </c>
      <c r="BH281" s="1332" t="str">
        <f>IF(LEN(SUBSTITUTE(BG281, BH17, "")) &lt; LEN(BG281), SUBSTITUTE(BG281, BH17, ""), BG281)</f>
        <v/>
      </c>
      <c r="BI281" s="1332" t="s">
        <v>1</v>
      </c>
      <c r="BJ281" s="1333"/>
      <c r="BK281" s="1334"/>
      <c r="BL281" s="52"/>
      <c r="BM281" s="51"/>
      <c r="BN281" s="1335" t="str">
        <f t="shared" si="60"/>
        <v/>
      </c>
      <c r="BO281" s="50" t="str">
        <f t="shared" si="61"/>
        <v/>
      </c>
      <c r="BP281" s="49" t="str">
        <f t="shared" si="62"/>
        <v/>
      </c>
      <c r="BQ281" s="47">
        <f>IF(ISBLANK(#REF!),"",LEN(BD281)-LEN(SUBSTITUTE(BD281," ",""))+1)</f>
        <v>1</v>
      </c>
      <c r="BR281" s="48">
        <f t="shared" si="63"/>
        <v>0</v>
      </c>
      <c r="BS281" s="47">
        <f t="shared" si="64"/>
        <v>0</v>
      </c>
      <c r="BT281" s="47">
        <f t="shared" si="65"/>
        <v>0</v>
      </c>
      <c r="BU281" s="185"/>
      <c r="BV281" s="2"/>
      <c r="BW281" s="2"/>
      <c r="BX281" s="2"/>
      <c r="BY281" s="2"/>
      <c r="BZ281" s="2"/>
      <c r="CA281" s="2"/>
      <c r="CB281"/>
      <c r="CC281"/>
      <c r="CD281"/>
      <c r="CE281"/>
      <c r="CF281"/>
      <c r="CG281"/>
      <c r="CH281"/>
      <c r="CI281"/>
      <c r="CJ281"/>
      <c r="CK281"/>
      <c r="CL281"/>
      <c r="CM281"/>
      <c r="CN281"/>
      <c r="CO281"/>
      <c r="CP281"/>
      <c r="CQ281" s="2"/>
      <c r="CR281" s="6">
        <v>1</v>
      </c>
    </row>
    <row r="282" spans="1:96" s="1" customFormat="1">
      <c r="A282"/>
      <c r="B282"/>
      <c r="C282"/>
      <c r="D282"/>
      <c r="E282"/>
      <c r="F282"/>
      <c r="G282"/>
      <c r="H282"/>
      <c r="I282"/>
      <c r="J282"/>
      <c r="K282"/>
      <c r="L282"/>
      <c r="M282"/>
      <c r="N282"/>
      <c r="O282"/>
      <c r="P282"/>
      <c r="Q282"/>
      <c r="R282"/>
      <c r="S282"/>
      <c r="T282"/>
      <c r="U282"/>
      <c r="V282"/>
      <c r="W282"/>
      <c r="X282"/>
      <c r="Y282"/>
      <c r="Z282"/>
      <c r="AA282"/>
      <c r="AB282"/>
      <c r="AC282"/>
      <c r="AD282"/>
      <c r="AE282"/>
      <c r="AF282"/>
      <c r="AG282"/>
      <c r="AH282"/>
      <c r="AI282"/>
      <c r="AJ282"/>
      <c r="AK282"/>
      <c r="AL282"/>
      <c r="AM282"/>
      <c r="AN282"/>
      <c r="AO282"/>
      <c r="AP282"/>
      <c r="AQ282"/>
      <c r="AR282"/>
      <c r="AS282"/>
      <c r="AT282"/>
      <c r="AU282"/>
      <c r="AV282"/>
      <c r="AW282" s="1327" t="str">
        <f>IF(AND(AZ282&lt;&gt;"", LEN(TRIM(AZ282))&gt;0), MAX(AW20:AW281)+1, "")</f>
        <v/>
      </c>
      <c r="AX282" s="1327" t="str" cm="1">
        <f t="array" ref="AX282">IFERROR(INDEX(AZ21:AZ290, MATCH(ROW()-MIN(ROW(AZ21:AZ290))+1, AW21:AW290, 0)), "")</f>
        <v/>
      </c>
      <c r="AY282" s="1340" t="str">
        <f>IFERROR(SUBSTITUTE(AY281,"."," "),AY281)</f>
        <v/>
      </c>
      <c r="AZ282" s="1339" t="str">
        <f>IFERROR(LEFT(RIGHT(AY284,LEN(AY284)-LEN(AZ279)-LEN(AZ280)-LEN(AZ281)),FIND("¤",SUBSTITUTE(LEFT(RIGHT(AY284,LEN(AY284)-LEN(AZ279)-LEN(AZ280)-LEN(AZ281)),AZ19+1)," ","¤",LEN(LEFT(RIGHT(AY284,LEN(AY284)-LEN(AZ279)-LEN(AZ280)-LEN(AZ281)),AZ19+1))-LEN(SUBSTITUTE(LEFT(RIGHT(AY284,LEN(AY284)-LEN(AZ279)-LEN(AZ280)-LEN(AZ281)),AZ19+1)," ",""))))),"")</f>
        <v/>
      </c>
      <c r="BA282" s="1279" t="s">
        <v>1</v>
      </c>
      <c r="BB282" s="1354"/>
      <c r="BC282"/>
      <c r="BD282" s="1" t="str">
        <f t="shared" si="67"/>
        <v/>
      </c>
      <c r="BE282" s="1332" t="str">
        <f>IF(LEN(SUBSTITUTE(AX282, BE17, "")) &lt; LEN(AX282), SUBSTITUTE(AX282, BE17, ""), AX282)</f>
        <v/>
      </c>
      <c r="BF282" s="1332" t="str">
        <f>IF(LEN(SUBSTITUTE(BE282, BF17, "")) &lt; LEN(BE282), SUBSTITUTE(BE282, BF17, ""), BE282)</f>
        <v/>
      </c>
      <c r="BG282" s="1332" t="str">
        <f>IF(LEN(SUBSTITUTE(BF282, BG17, "")) &lt; LEN(BF282), SUBSTITUTE(BF282, BG17, ""), BF282)</f>
        <v/>
      </c>
      <c r="BH282" s="1332" t="str">
        <f>IF(LEN(SUBSTITUTE(BG282, BH17, "")) &lt; LEN(BG282), SUBSTITUTE(BG282, BH17, ""), BG282)</f>
        <v/>
      </c>
      <c r="BI282" s="1332" t="s">
        <v>1</v>
      </c>
      <c r="BJ282" s="1333"/>
      <c r="BK282" s="1334"/>
      <c r="BL282" s="52"/>
      <c r="BM282" s="51"/>
      <c r="BN282" s="1335" t="str">
        <f t="shared" si="60"/>
        <v/>
      </c>
      <c r="BO282" s="50" t="str">
        <f t="shared" si="61"/>
        <v/>
      </c>
      <c r="BP282" s="49" t="str">
        <f t="shared" si="62"/>
        <v/>
      </c>
      <c r="BQ282" s="47">
        <f>IF(ISBLANK(#REF!),"",LEN(BD282)-LEN(SUBSTITUTE(BD282," ",""))+1)</f>
        <v>1</v>
      </c>
      <c r="BR282" s="48">
        <f t="shared" si="63"/>
        <v>0</v>
      </c>
      <c r="BS282" s="47">
        <f t="shared" si="64"/>
        <v>0</v>
      </c>
      <c r="BT282" s="47">
        <f t="shared" si="65"/>
        <v>0</v>
      </c>
      <c r="BU282" s="185"/>
      <c r="BV282" s="2"/>
      <c r="BW282" s="2"/>
      <c r="BX282" s="2"/>
      <c r="BY282" s="2"/>
      <c r="BZ282" s="2"/>
      <c r="CA282" s="2"/>
      <c r="CB282"/>
      <c r="CC282"/>
      <c r="CD282"/>
      <c r="CE282"/>
      <c r="CF282"/>
      <c r="CG282"/>
      <c r="CH282"/>
      <c r="CI282"/>
      <c r="CJ282"/>
      <c r="CK282"/>
      <c r="CL282"/>
      <c r="CM282"/>
      <c r="CN282"/>
      <c r="CO282"/>
      <c r="CP282"/>
      <c r="CQ282" s="2"/>
      <c r="CR282" s="6">
        <v>1</v>
      </c>
    </row>
    <row r="283" spans="1:96" s="1" customFormat="1">
      <c r="A283"/>
      <c r="B283"/>
      <c r="C283"/>
      <c r="D283"/>
      <c r="E283"/>
      <c r="F283"/>
      <c r="G283"/>
      <c r="H283"/>
      <c r="I283"/>
      <c r="J283"/>
      <c r="K283"/>
      <c r="L283"/>
      <c r="M283"/>
      <c r="N283"/>
      <c r="O283"/>
      <c r="P283"/>
      <c r="Q283"/>
      <c r="R283"/>
      <c r="S283"/>
      <c r="T283"/>
      <c r="U283"/>
      <c r="V283"/>
      <c r="W283"/>
      <c r="X283"/>
      <c r="Y283"/>
      <c r="Z283"/>
      <c r="AA283"/>
      <c r="AB283"/>
      <c r="AC283"/>
      <c r="AD283"/>
      <c r="AE283"/>
      <c r="AF283"/>
      <c r="AG283"/>
      <c r="AH283"/>
      <c r="AI283"/>
      <c r="AJ283"/>
      <c r="AK283"/>
      <c r="AL283"/>
      <c r="AM283"/>
      <c r="AN283"/>
      <c r="AO283"/>
      <c r="AP283"/>
      <c r="AQ283"/>
      <c r="AR283"/>
      <c r="AS283"/>
      <c r="AT283"/>
      <c r="AU283"/>
      <c r="AV283"/>
      <c r="AW283" s="1327" t="str">
        <f>IF(AND(AZ283&lt;&gt;"", LEN(TRIM(AZ283))&gt;0), MAX(AW20:AW282)+1, "")</f>
        <v/>
      </c>
      <c r="AX283" s="1327" t="str" cm="1">
        <f t="array" ref="AX283">IFERROR(INDEX(AZ21:AZ290, MATCH(ROW()-MIN(ROW(AZ21:AZ290))+1, AW21:AW290, 0)), "")</f>
        <v/>
      </c>
      <c r="AY283" s="1343" t="str">
        <f>SUBSTITUTE(SUBSTITUTE(AY282,";"," "),","," ")</f>
        <v/>
      </c>
      <c r="AZ283" s="1339" t="str">
        <f>IFERROR(LEFT(RIGHT(AY284,LEN(AY284)-LEN(AZ279)-LEN(AZ280)-LEN(AZ281)-LEN(AZ282)),FIND("¤",SUBSTITUTE(LEFT(RIGHT(AY284,LEN(AY284)-LEN(AZ279)-LEN(AZ280)-LEN(AZ281)-LEN(AZ282)),AZ19+1)," ","¤",LEN(LEFT(RIGHT(AY284,LEN(AY284)-LEN(AZ279)-LEN(AZ280)-LEN(AZ281)-LEN(AZ282)),AZ19+1))-LEN(SUBSTITUTE(LEFT(RIGHT(AY284,LEN(AY284)-LEN(AZ279)-LEN(AZ280)-LEN(AZ281)-LEN(AZ282)),AZ19+1)," ",""))))),"")</f>
        <v/>
      </c>
      <c r="BA283" s="1279" t="s">
        <v>1</v>
      </c>
      <c r="BB283" s="1354"/>
      <c r="BC283"/>
      <c r="BD283" s="1" t="str">
        <f t="shared" si="67"/>
        <v/>
      </c>
      <c r="BE283" s="1332" t="str">
        <f>IF(LEN(SUBSTITUTE(AX283, BE17, "")) &lt; LEN(AX283), SUBSTITUTE(AX283, BE17, ""), AX283)</f>
        <v/>
      </c>
      <c r="BF283" s="1332" t="str">
        <f>IF(LEN(SUBSTITUTE(BE283, BF17, "")) &lt; LEN(BE283), SUBSTITUTE(BE283, BF17, ""), BE283)</f>
        <v/>
      </c>
      <c r="BG283" s="1332" t="str">
        <f>IF(LEN(SUBSTITUTE(BF283, BG17, "")) &lt; LEN(BF283), SUBSTITUTE(BF283, BG17, ""), BF283)</f>
        <v/>
      </c>
      <c r="BH283" s="1332" t="str">
        <f>IF(LEN(SUBSTITUTE(BG283, BH17, "")) &lt; LEN(BG283), SUBSTITUTE(BG283, BH17, ""), BG283)</f>
        <v/>
      </c>
      <c r="BI283" s="1332" t="s">
        <v>1</v>
      </c>
      <c r="BJ283" s="1333"/>
      <c r="BK283" s="1334"/>
      <c r="BL283" s="52"/>
      <c r="BM283" s="51"/>
      <c r="BN283" s="1335" t="str">
        <f t="shared" si="60"/>
        <v/>
      </c>
      <c r="BO283" s="50" t="str">
        <f t="shared" si="61"/>
        <v/>
      </c>
      <c r="BP283" s="49" t="str">
        <f t="shared" si="62"/>
        <v/>
      </c>
      <c r="BQ283" s="47">
        <f>IF(ISBLANK(#REF!),"",LEN(BD283)-LEN(SUBSTITUTE(BD283," ",""))+1)</f>
        <v>1</v>
      </c>
      <c r="BR283" s="48">
        <f t="shared" si="63"/>
        <v>0</v>
      </c>
      <c r="BS283" s="47">
        <f t="shared" si="64"/>
        <v>0</v>
      </c>
      <c r="BT283" s="47">
        <f t="shared" si="65"/>
        <v>0</v>
      </c>
      <c r="BU283" s="185"/>
      <c r="BV283" s="2"/>
      <c r="BW283" s="2"/>
      <c r="BX283" s="2"/>
      <c r="BY283" s="2"/>
      <c r="BZ283" s="2"/>
      <c r="CA283" s="2"/>
      <c r="CB283"/>
      <c r="CC283"/>
      <c r="CD283"/>
      <c r="CE283"/>
      <c r="CF283"/>
      <c r="CG283"/>
      <c r="CH283"/>
      <c r="CI283"/>
      <c r="CJ283"/>
      <c r="CK283"/>
      <c r="CL283"/>
      <c r="CM283"/>
      <c r="CN283"/>
      <c r="CO283"/>
      <c r="CP283"/>
      <c r="CQ283" s="2"/>
      <c r="CR283" s="6">
        <v>1</v>
      </c>
    </row>
    <row r="284" spans="1:96" s="1" customFormat="1">
      <c r="A284"/>
      <c r="B284"/>
      <c r="C284"/>
      <c r="D284"/>
      <c r="E284"/>
      <c r="F284"/>
      <c r="G284"/>
      <c r="H284"/>
      <c r="I284"/>
      <c r="J284"/>
      <c r="K284"/>
      <c r="L284"/>
      <c r="M284"/>
      <c r="N284"/>
      <c r="O284"/>
      <c r="P284"/>
      <c r="Q284"/>
      <c r="R284"/>
      <c r="S284"/>
      <c r="T284"/>
      <c r="U284"/>
      <c r="V284"/>
      <c r="W284"/>
      <c r="X284"/>
      <c r="Y284"/>
      <c r="Z284"/>
      <c r="AA284"/>
      <c r="AB284"/>
      <c r="AC284"/>
      <c r="AD284"/>
      <c r="AE284"/>
      <c r="AF284"/>
      <c r="AG284"/>
      <c r="AH284"/>
      <c r="AI284"/>
      <c r="AJ284"/>
      <c r="AK284"/>
      <c r="AL284"/>
      <c r="AM284"/>
      <c r="AN284"/>
      <c r="AO284"/>
      <c r="AP284"/>
      <c r="AQ284"/>
      <c r="AR284"/>
      <c r="AS284"/>
      <c r="AT284"/>
      <c r="AU284"/>
      <c r="AV284"/>
      <c r="AW284" s="1327" t="str">
        <f>IF(AND(AZ284&lt;&gt;"", LEN(TRIM(AZ284))&gt;0), MAX(AW20:AW283)+1, "")</f>
        <v/>
      </c>
      <c r="AX284" s="1327" t="str" cm="1">
        <f t="array" ref="AX284">IFERROR(INDEX(AZ21:AZ290, MATCH(ROW()-MIN(ROW(AZ21:AZ290))+1, AW21:AW290, 0)), "")</f>
        <v/>
      </c>
      <c r="AY284" s="1344" t="str">
        <f>IFERROR(SUBSTITUTE(SUBSTITUTE(SUBSTITUTE(AY283,"  "," "),"  "," "),"  "," "),AY283)</f>
        <v/>
      </c>
      <c r="AZ284" s="1339" t="str">
        <f>IF(LEN(AY284) &gt; LEN(AZ279) + LEN(AZ280) + LEN(AZ281)+ LEN(AZ282) + LEN(AZ283), RIGHT(AY284, LEN(AY284) - LEN(AZ279) - LEN(AZ280) - LEN(AZ281) - LEN(AZ282) - LEN(AZ283)), "")</f>
        <v/>
      </c>
      <c r="BA284" s="1279" t="s">
        <v>1</v>
      </c>
      <c r="BB284" s="1354"/>
      <c r="BC284"/>
      <c r="BD284" s="1" t="str">
        <f t="shared" si="67"/>
        <v/>
      </c>
      <c r="BE284" s="1332" t="str">
        <f>IF(LEN(SUBSTITUTE(AX284, BE17, "")) &lt; LEN(AX284), SUBSTITUTE(AX284, BE17, ""), AX284)</f>
        <v/>
      </c>
      <c r="BF284" s="1332" t="str">
        <f>IF(LEN(SUBSTITUTE(BE284, BF17, "")) &lt; LEN(BE284), SUBSTITUTE(BE284, BF17, ""), BE284)</f>
        <v/>
      </c>
      <c r="BG284" s="1332" t="str">
        <f>IF(LEN(SUBSTITUTE(BF284, BG17, "")) &lt; LEN(BF284), SUBSTITUTE(BF284, BG17, ""), BF284)</f>
        <v/>
      </c>
      <c r="BH284" s="1332" t="str">
        <f>IF(LEN(SUBSTITUTE(BG284, BH17, "")) &lt; LEN(BG284), SUBSTITUTE(BG284, BH17, ""), BG284)</f>
        <v/>
      </c>
      <c r="BI284" s="1332" t="s">
        <v>1</v>
      </c>
      <c r="BJ284" s="1333"/>
      <c r="BK284" s="1334"/>
      <c r="BL284" s="52"/>
      <c r="BM284" s="51"/>
      <c r="BN284" s="1335" t="str">
        <f t="shared" si="60"/>
        <v/>
      </c>
      <c r="BO284" s="50" t="str">
        <f t="shared" si="61"/>
        <v/>
      </c>
      <c r="BP284" s="49" t="str">
        <f t="shared" si="62"/>
        <v/>
      </c>
      <c r="BQ284" s="47">
        <f>IF(ISBLANK(#REF!),"",LEN(BD284)-LEN(SUBSTITUTE(BD284," ",""))+1)</f>
        <v>1</v>
      </c>
      <c r="BR284" s="48">
        <f t="shared" si="63"/>
        <v>0</v>
      </c>
      <c r="BS284" s="47">
        <f t="shared" si="64"/>
        <v>0</v>
      </c>
      <c r="BT284" s="47">
        <f t="shared" si="65"/>
        <v>0</v>
      </c>
      <c r="BU284" s="185"/>
      <c r="BV284" s="2"/>
      <c r="BW284" s="2"/>
      <c r="BX284" s="2"/>
      <c r="BY284" s="2"/>
      <c r="BZ284" s="2"/>
      <c r="CA284" s="2"/>
      <c r="CB284"/>
      <c r="CC284"/>
      <c r="CD284"/>
      <c r="CE284"/>
      <c r="CF284"/>
      <c r="CG284"/>
      <c r="CH284"/>
      <c r="CI284"/>
      <c r="CJ284"/>
      <c r="CK284"/>
      <c r="CL284"/>
      <c r="CM284"/>
      <c r="CN284"/>
      <c r="CO284"/>
      <c r="CP284"/>
      <c r="CQ284" s="2"/>
      <c r="CR284" s="6">
        <v>1</v>
      </c>
    </row>
    <row r="285" spans="1:96" s="1" customFormat="1">
      <c r="A285"/>
      <c r="B285"/>
      <c r="C285"/>
      <c r="D285"/>
      <c r="E285"/>
      <c r="F285"/>
      <c r="G285"/>
      <c r="H285"/>
      <c r="I285"/>
      <c r="J285"/>
      <c r="K285"/>
      <c r="L285"/>
      <c r="M285"/>
      <c r="N285"/>
      <c r="O285"/>
      <c r="P285"/>
      <c r="Q285"/>
      <c r="R285"/>
      <c r="S285"/>
      <c r="T285"/>
      <c r="U285"/>
      <c r="V285"/>
      <c r="W285"/>
      <c r="X285"/>
      <c r="Y285"/>
      <c r="Z285"/>
      <c r="AA285"/>
      <c r="AB285"/>
      <c r="AC285"/>
      <c r="AD285"/>
      <c r="AE285"/>
      <c r="AF285"/>
      <c r="AG285"/>
      <c r="AH285"/>
      <c r="AI285"/>
      <c r="AJ285"/>
      <c r="AK285"/>
      <c r="AL285"/>
      <c r="AM285"/>
      <c r="AN285"/>
      <c r="AO285"/>
      <c r="AP285"/>
      <c r="AQ285"/>
      <c r="AR285"/>
      <c r="AS285"/>
      <c r="AT285"/>
      <c r="AU285"/>
      <c r="AV285"/>
      <c r="AW285" s="1327" t="str">
        <f>IF(AND(AZ285&lt;&gt;"", LEN(TRIM(AZ285))&gt;0), MAX(AW20:AW284)+1, "")</f>
        <v/>
      </c>
      <c r="AX285" s="1327" t="str" cm="1">
        <f t="array" ref="AX285">IFERROR(INDEX(AZ21:AZ290, MATCH(ROW()-MIN(ROW(AZ21:AZ290))+1, AW21:AW290, 0)), "")</f>
        <v/>
      </c>
      <c r="AY285" s="1328" t="str">
        <f>(SUBSTITUTE(SUBSTITUTE(BB65,CHAR(13)&amp;CHAR(10)," "),CHAR(10)," "))</f>
        <v/>
      </c>
      <c r="AZ285" s="1329" t="str">
        <f>IF(LEN(AY290)&lt;AZ19,AY285,LEFT(AY290,FIND("¤",SUBSTITUTE(LEFT(AY290,AZ19+1)," ","¤",LEN(LEFT(AY290,AZ19+1))-LEN(SUBSTITUTE(LEFT(AY290,AZ19+1)," ",""))))))</f>
        <v/>
      </c>
      <c r="BA285" s="1279" t="s">
        <v>1</v>
      </c>
      <c r="BB285" s="1354"/>
      <c r="BC285"/>
      <c r="BD285" s="1" t="str">
        <f t="shared" si="67"/>
        <v/>
      </c>
      <c r="BE285" s="1332" t="str">
        <f>IF(LEN(SUBSTITUTE(AX285, BE17, "")) &lt; LEN(AX285), SUBSTITUTE(AX285, BE17, ""), AX285)</f>
        <v/>
      </c>
      <c r="BF285" s="1332" t="str">
        <f>IF(LEN(SUBSTITUTE(BE285, BF17, "")) &lt; LEN(BE285), SUBSTITUTE(BE285, BF17, ""), BE285)</f>
        <v/>
      </c>
      <c r="BG285" s="1332" t="str">
        <f>IF(LEN(SUBSTITUTE(BF285, BG17, "")) &lt; LEN(BF285), SUBSTITUTE(BF285, BG17, ""), BF285)</f>
        <v/>
      </c>
      <c r="BH285" s="1332" t="str">
        <f>IF(LEN(SUBSTITUTE(BG285, BH17, "")) &lt; LEN(BG285), SUBSTITUTE(BG285, BH17, ""), BG285)</f>
        <v/>
      </c>
      <c r="BI285" s="1332" t="s">
        <v>1</v>
      </c>
      <c r="BJ285" s="1333"/>
      <c r="BK285" s="1334"/>
      <c r="BL285" s="52"/>
      <c r="BM285" s="51"/>
      <c r="BN285" s="1335" t="str">
        <f t="shared" si="60"/>
        <v/>
      </c>
      <c r="BO285" s="50" t="str">
        <f t="shared" si="61"/>
        <v/>
      </c>
      <c r="BP285" s="49" t="str">
        <f t="shared" si="62"/>
        <v/>
      </c>
      <c r="BQ285" s="47">
        <f>IF(ISBLANK(#REF!),"",LEN(BD285)-LEN(SUBSTITUTE(BD285," ",""))+1)</f>
        <v>1</v>
      </c>
      <c r="BR285" s="48">
        <f t="shared" si="63"/>
        <v>0</v>
      </c>
      <c r="BS285" s="47">
        <f t="shared" si="64"/>
        <v>0</v>
      </c>
      <c r="BT285" s="47">
        <f t="shared" si="65"/>
        <v>0</v>
      </c>
      <c r="BU285" s="185"/>
      <c r="BV285" s="2"/>
      <c r="BW285" s="2"/>
      <c r="BX285" s="2"/>
      <c r="BY285" s="2"/>
      <c r="BZ285" s="2"/>
      <c r="CA285" s="2"/>
      <c r="CB285"/>
      <c r="CC285"/>
      <c r="CD285"/>
      <c r="CE285"/>
      <c r="CF285"/>
      <c r="CG285"/>
      <c r="CH285"/>
      <c r="CI285"/>
      <c r="CJ285"/>
      <c r="CK285"/>
      <c r="CL285"/>
      <c r="CM285"/>
      <c r="CN285"/>
      <c r="CO285"/>
      <c r="CP285"/>
      <c r="CQ285" s="2"/>
      <c r="CR285" s="6">
        <v>1</v>
      </c>
    </row>
    <row r="286" spans="1:96" s="1" customFormat="1">
      <c r="A286"/>
      <c r="B286"/>
      <c r="C286"/>
      <c r="D286"/>
      <c r="E286"/>
      <c r="F286"/>
      <c r="G286"/>
      <c r="H286"/>
      <c r="I286"/>
      <c r="J286"/>
      <c r="K286"/>
      <c r="L286"/>
      <c r="M286"/>
      <c r="N286"/>
      <c r="O286"/>
      <c r="P286"/>
      <c r="Q286"/>
      <c r="R286"/>
      <c r="S286"/>
      <c r="T286"/>
      <c r="U286"/>
      <c r="V286"/>
      <c r="W286"/>
      <c r="X286"/>
      <c r="Y286"/>
      <c r="Z286"/>
      <c r="AA286"/>
      <c r="AB286"/>
      <c r="AC286"/>
      <c r="AD286"/>
      <c r="AE286"/>
      <c r="AF286"/>
      <c r="AG286"/>
      <c r="AH286"/>
      <c r="AI286"/>
      <c r="AJ286"/>
      <c r="AK286"/>
      <c r="AL286"/>
      <c r="AM286"/>
      <c r="AN286"/>
      <c r="AO286"/>
      <c r="AP286"/>
      <c r="AQ286"/>
      <c r="AR286"/>
      <c r="AS286"/>
      <c r="AT286"/>
      <c r="AU286"/>
      <c r="AV286"/>
      <c r="AW286" s="1327" t="str">
        <f>IF(AND(AZ286&lt;&gt;"", LEN(TRIM(AZ286))&gt;0), MAX(AW20:AW285)+1, "")</f>
        <v/>
      </c>
      <c r="AX286" s="1327" t="str" cm="1">
        <f t="array" ref="AX286">IFERROR(INDEX(AZ21:AZ290, MATCH(ROW()-MIN(ROW(AZ21:AZ290))+1, AW21:AW290, 0)), "")</f>
        <v/>
      </c>
      <c r="AY286" s="1336" t="str">
        <f>IFERROR(TRIM(SUBSTITUTE(SUBSTITUTE(SUBSTITUTE(SUBSTITUTE(SUBSTITUTE(AY285," .",".")," ;",";")," :",":"),",",","),",","")),AY285)</f>
        <v/>
      </c>
      <c r="AZ286" s="1329" t="str">
        <f>IFERROR(IF(LEN(AY290) &gt; LEN(AZ285), LEFT(RIGHT(AY290, LEN(AY290) - LEN(AZ285)), FIND("¤", SUBSTITUTE(LEFT(RIGHT(AY290, LEN(AY290) - LEN(AZ285)), AZ19+1), " ", "¤", LEN(LEFT(RIGHT(AY290, LEN(AY290) - LEN(AZ285)), AZ19+1)) - LEN(SUBSTITUTE(LEFT(RIGHT(AY290, LEN(AY290) - LEN(AZ285)), AZ19+1), " ", ""))))), ""), "")</f>
        <v/>
      </c>
      <c r="BA286" s="1279" t="s">
        <v>1</v>
      </c>
      <c r="BB286" s="1354"/>
      <c r="BC286"/>
      <c r="BD286" s="1" t="str">
        <f t="shared" si="67"/>
        <v/>
      </c>
      <c r="BE286" s="1332" t="str">
        <f>IF(LEN(SUBSTITUTE(AX286, BE17, "")) &lt; LEN(AX286), SUBSTITUTE(AX286, BE17, ""), AX286)</f>
        <v/>
      </c>
      <c r="BF286" s="1332" t="str">
        <f>IF(LEN(SUBSTITUTE(BE286, BF17, "")) &lt; LEN(BE286), SUBSTITUTE(BE286, BF17, ""), BE286)</f>
        <v/>
      </c>
      <c r="BG286" s="1332" t="str">
        <f>IF(LEN(SUBSTITUTE(BF286, BG17, "")) &lt; LEN(BF286), SUBSTITUTE(BF286, BG17, ""), BF286)</f>
        <v/>
      </c>
      <c r="BH286" s="1332" t="str">
        <f>IF(LEN(SUBSTITUTE(BG286, BH17, "")) &lt; LEN(BG286), SUBSTITUTE(BG286, BH17, ""), BG286)</f>
        <v/>
      </c>
      <c r="BI286" s="1332" t="s">
        <v>1</v>
      </c>
      <c r="BJ286" s="1333"/>
      <c r="BK286" s="1334"/>
      <c r="BL286" s="52"/>
      <c r="BM286" s="51"/>
      <c r="BN286" s="1335" t="str">
        <f t="shared" si="60"/>
        <v/>
      </c>
      <c r="BO286" s="50" t="str">
        <f t="shared" si="61"/>
        <v/>
      </c>
      <c r="BP286" s="49" t="str">
        <f t="shared" si="62"/>
        <v/>
      </c>
      <c r="BQ286" s="47">
        <f>IF(ISBLANK(#REF!),"",LEN(BD286)-LEN(SUBSTITUTE(BD286," ",""))+1)</f>
        <v>1</v>
      </c>
      <c r="BR286" s="48">
        <f t="shared" si="63"/>
        <v>0</v>
      </c>
      <c r="BS286" s="47">
        <f t="shared" si="64"/>
        <v>0</v>
      </c>
      <c r="BT286" s="47">
        <f t="shared" si="65"/>
        <v>0</v>
      </c>
      <c r="BU286" s="185"/>
      <c r="BV286" s="2"/>
      <c r="BW286" s="2"/>
      <c r="BX286" s="2"/>
      <c r="BY286" s="2"/>
      <c r="BZ286" s="2"/>
      <c r="CA286" s="2"/>
      <c r="CB286"/>
      <c r="CC286"/>
      <c r="CD286"/>
      <c r="CE286"/>
      <c r="CF286"/>
      <c r="CG286"/>
      <c r="CH286"/>
      <c r="CI286"/>
      <c r="CJ286"/>
      <c r="CK286"/>
      <c r="CL286"/>
      <c r="CM286"/>
      <c r="CN286"/>
      <c r="CO286"/>
      <c r="CP286"/>
      <c r="CQ286" s="2"/>
      <c r="CR286" s="6">
        <v>1</v>
      </c>
    </row>
    <row r="287" spans="1:96" s="1" customFormat="1">
      <c r="A287"/>
      <c r="B287"/>
      <c r="C287"/>
      <c r="D287"/>
      <c r="E287"/>
      <c r="F287"/>
      <c r="G287"/>
      <c r="H287"/>
      <c r="I287"/>
      <c r="J287"/>
      <c r="K287"/>
      <c r="L287"/>
      <c r="M287"/>
      <c r="N287"/>
      <c r="O287"/>
      <c r="P287"/>
      <c r="Q287"/>
      <c r="R287"/>
      <c r="S287"/>
      <c r="T287"/>
      <c r="U287"/>
      <c r="V287"/>
      <c r="W287"/>
      <c r="X287"/>
      <c r="Y287"/>
      <c r="Z287"/>
      <c r="AA287"/>
      <c r="AB287"/>
      <c r="AC287"/>
      <c r="AD287"/>
      <c r="AE287"/>
      <c r="AF287"/>
      <c r="AG287"/>
      <c r="AH287"/>
      <c r="AI287"/>
      <c r="AJ287"/>
      <c r="AK287"/>
      <c r="AL287"/>
      <c r="AM287"/>
      <c r="AN287"/>
      <c r="AO287"/>
      <c r="AP287"/>
      <c r="AQ287"/>
      <c r="AR287"/>
      <c r="AS287"/>
      <c r="AT287"/>
      <c r="AU287"/>
      <c r="AV287"/>
      <c r="AW287" s="1327" t="str">
        <f>IF(AND(AZ287&lt;&gt;"", LEN(TRIM(AZ287))&gt;0), MAX(AW20:AW286)+1, "")</f>
        <v/>
      </c>
      <c r="AX287" s="1327" t="str" cm="1">
        <f t="array" ref="AX287">IFERROR(INDEX(AZ21:AZ290, MATCH(ROW()-MIN(ROW(AZ21:AZ290))+1, AW21:AW290, 0)), "")</f>
        <v/>
      </c>
      <c r="AY287" s="1336" t="str">
        <f>IFERROR(SUBSTITUTE(SUBSTITUTE(SUBSTITUTE(SUBSTITUTE(SUBSTITUTE(SUBSTITUTE(AY286,",",";"),".",";"),";",";"),"-",";"),":",";"),"?",";"),AY286)</f>
        <v/>
      </c>
      <c r="AZ287" s="1329" t="str">
        <f>IFERROR(IF(LEN(AY290)&gt;LEN(AZ285)+LEN(AZ286),LEFT(RIGHT(AY290,LEN(AY290)-LEN(AZ285)-LEN(AZ286)),FIND("¤",SUBSTITUTE(LEFT(RIGHT(AY290,LEN(AY290)-LEN(AZ285)-LEN(AZ286)),AZ19+1)," ","¤",LEN(LEFT(RIGHT(AY290,LEN(AY290)-LEN(AZ285)-LEN(AZ286)),AZ19+1))-LEN(SUBSTITUTE(LEFT(RIGHT(AY290,LEN(AY290)-LEN(AZ285)-LEN(AZ286)),AZ19+1)," ",""))))),""),"")</f>
        <v/>
      </c>
      <c r="BA287" s="1279" t="s">
        <v>1</v>
      </c>
      <c r="BB287" s="1354"/>
      <c r="BC287"/>
      <c r="BD287" s="1" t="str">
        <f t="shared" si="67"/>
        <v/>
      </c>
      <c r="BE287" s="1332" t="str">
        <f>IF(LEN(SUBSTITUTE(AX287, BE17, "")) &lt; LEN(AX287), SUBSTITUTE(AX287, BE17, ""), AX287)</f>
        <v/>
      </c>
      <c r="BF287" s="1332" t="str">
        <f>IF(LEN(SUBSTITUTE(BE287, BF17, "")) &lt; LEN(BE287), SUBSTITUTE(BE287, BF17, ""), BE287)</f>
        <v/>
      </c>
      <c r="BG287" s="1332" t="str">
        <f>IF(LEN(SUBSTITUTE(BF287, BG17, "")) &lt; LEN(BF287), SUBSTITUTE(BF287, BG17, ""), BF287)</f>
        <v/>
      </c>
      <c r="BH287" s="1332" t="str">
        <f>IF(LEN(SUBSTITUTE(BG287, BH17, "")) &lt; LEN(BG287), SUBSTITUTE(BG287, BH17, ""), BG287)</f>
        <v/>
      </c>
      <c r="BI287" s="1332" t="s">
        <v>1</v>
      </c>
      <c r="BJ287" s="1333"/>
      <c r="BK287" s="1334"/>
      <c r="BL287" s="52"/>
      <c r="BM287" s="51"/>
      <c r="BN287" s="1335" t="str">
        <f t="shared" ref="BN287:BN290" si="68">IF(BK287&lt;&gt;"", TRIM(SUBSTITUTE(SUBSTITUTE(BH287, TRIM(BJ287), ""), TRIM(BK287), "")), TRIM(SUBSTITUTE(BH287, TRIM(BJ287), "")))</f>
        <v/>
      </c>
      <c r="BO287" s="50" t="str">
        <f t="shared" ref="BO287:BO290" si="69">SUBSTITUTE(BN287,BL287,BM287)</f>
        <v/>
      </c>
      <c r="BP287" s="49" t="str">
        <f t="shared" ref="BP287:BP290" si="70">TRIM(SUBSTITUTE(BO287,BL287,BM287))</f>
        <v/>
      </c>
      <c r="BQ287" s="47">
        <f>IF(ISBLANK(#REF!),"",LEN(BD287)-LEN(SUBSTITUTE(BD287," ",""))+1)</f>
        <v>1</v>
      </c>
      <c r="BR287" s="48">
        <f t="shared" ref="BR287:BR290" si="71">BT287-BS287</f>
        <v>0</v>
      </c>
      <c r="BS287" s="47">
        <f t="shared" ref="BS287:BS290" si="72">LEN(TRIM(BD287)) - LEN(SUBSTITUTE(TRIM(BD287), " ", ""))</f>
        <v>0</v>
      </c>
      <c r="BT287" s="47">
        <f t="shared" ref="BT287:BT290" si="73">LEN(BD287)</f>
        <v>0</v>
      </c>
      <c r="BU287" s="185"/>
      <c r="BV287" s="2"/>
      <c r="BW287" s="2"/>
      <c r="BX287" s="2"/>
      <c r="BY287" s="2"/>
      <c r="BZ287" s="2"/>
      <c r="CA287" s="2"/>
      <c r="CB287"/>
      <c r="CC287"/>
      <c r="CD287"/>
      <c r="CE287"/>
      <c r="CF287"/>
      <c r="CG287"/>
      <c r="CH287"/>
      <c r="CI287"/>
      <c r="CJ287"/>
      <c r="CK287"/>
      <c r="CL287"/>
      <c r="CM287"/>
      <c r="CN287"/>
      <c r="CO287"/>
      <c r="CP287"/>
      <c r="CQ287" s="2"/>
      <c r="CR287" s="6">
        <v>1</v>
      </c>
    </row>
    <row r="288" spans="1:96" s="1" customFormat="1">
      <c r="A288"/>
      <c r="B288"/>
      <c r="C288"/>
      <c r="D288"/>
      <c r="E288"/>
      <c r="F288"/>
      <c r="G288"/>
      <c r="H288"/>
      <c r="I288"/>
      <c r="J288"/>
      <c r="K288"/>
      <c r="L288"/>
      <c r="M288"/>
      <c r="N288"/>
      <c r="O288"/>
      <c r="P288"/>
      <c r="Q288"/>
      <c r="R288"/>
      <c r="S288"/>
      <c r="T288"/>
      <c r="U288"/>
      <c r="V288"/>
      <c r="W288"/>
      <c r="X288"/>
      <c r="Y288"/>
      <c r="Z288"/>
      <c r="AA288"/>
      <c r="AB288"/>
      <c r="AC288"/>
      <c r="AD288"/>
      <c r="AE288"/>
      <c r="AF288"/>
      <c r="AG288"/>
      <c r="AH288"/>
      <c r="AI288"/>
      <c r="AJ288"/>
      <c r="AK288"/>
      <c r="AL288"/>
      <c r="AM288"/>
      <c r="AN288"/>
      <c r="AO288"/>
      <c r="AP288"/>
      <c r="AQ288"/>
      <c r="AR288"/>
      <c r="AS288"/>
      <c r="AT288"/>
      <c r="AU288"/>
      <c r="AV288"/>
      <c r="AW288" s="1327" t="str">
        <f>IF(AND(AZ288&lt;&gt;"", LEN(TRIM(AZ288))&gt;0), MAX(AW20:AW287)+1, "")</f>
        <v/>
      </c>
      <c r="AX288" s="1327" t="str" cm="1">
        <f t="array" ref="AX288">IFERROR(INDEX(AZ21:AZ290, MATCH(ROW()-MIN(ROW(AZ21:AZ290))+1, AW21:AW290, 0)), "")</f>
        <v/>
      </c>
      <c r="AY288" s="1336" t="str">
        <f>IFERROR(SUBSTITUTE(AY287,"."," "),AY287)</f>
        <v/>
      </c>
      <c r="AZ288" s="1329" t="str">
        <f>IFERROR(LEFT(RIGHT(AY290,LEN(AY290)-LEN(AZ285)-LEN(AZ286)-LEN(AZ287)),FIND("¤",SUBSTITUTE(LEFT(RIGHT(AY290,LEN(AY290)-LEN(AZ285)-LEN(AZ286)-LEN(AZ287)),AZ19+1)," ","¤",LEN(LEFT(RIGHT(AY290,LEN(AY290)-LEN(AZ285)-LEN(AZ286)-LEN(AZ287)),AZ19+1))-LEN(SUBSTITUTE(LEFT(RIGHT(AY290,LEN(AY290)-LEN(AZ285)-LEN(AZ286)-LEN(AZ287)),AZ19+1)," ",""))))),"")</f>
        <v/>
      </c>
      <c r="BA288" s="1279" t="s">
        <v>1</v>
      </c>
      <c r="BB288" s="1354"/>
      <c r="BC288"/>
      <c r="BD288" s="1" t="str">
        <f t="shared" si="67"/>
        <v/>
      </c>
      <c r="BE288" s="1332" t="str">
        <f>IF(LEN(SUBSTITUTE(AX288, BE17, "")) &lt; LEN(AX288), SUBSTITUTE(AX288, BE17, ""), AX288)</f>
        <v/>
      </c>
      <c r="BF288" s="1332" t="str">
        <f>IF(LEN(SUBSTITUTE(BE288, BF17, "")) &lt; LEN(BE288), SUBSTITUTE(BE288, BF17, ""), BE288)</f>
        <v/>
      </c>
      <c r="BG288" s="1332" t="str">
        <f>IF(LEN(SUBSTITUTE(BF288, BG17, "")) &lt; LEN(BF288), SUBSTITUTE(BF288, BG17, ""), BF288)</f>
        <v/>
      </c>
      <c r="BH288" s="1332" t="str">
        <f>IF(LEN(SUBSTITUTE(BG288, BH17, "")) &lt; LEN(BG288), SUBSTITUTE(BG288, BH17, ""), BG288)</f>
        <v/>
      </c>
      <c r="BI288" s="1332" t="s">
        <v>1</v>
      </c>
      <c r="BJ288" s="1333"/>
      <c r="BK288" s="1334"/>
      <c r="BL288" s="52"/>
      <c r="BM288" s="51"/>
      <c r="BN288" s="1335" t="str">
        <f t="shared" si="68"/>
        <v/>
      </c>
      <c r="BO288" s="50" t="str">
        <f t="shared" si="69"/>
        <v/>
      </c>
      <c r="BP288" s="49" t="str">
        <f t="shared" si="70"/>
        <v/>
      </c>
      <c r="BQ288" s="47">
        <f>IF(ISBLANK(#REF!),"",LEN(BD288)-LEN(SUBSTITUTE(BD288," ",""))+1)</f>
        <v>1</v>
      </c>
      <c r="BR288" s="48">
        <f t="shared" si="71"/>
        <v>0</v>
      </c>
      <c r="BS288" s="47">
        <f t="shared" si="72"/>
        <v>0</v>
      </c>
      <c r="BT288" s="47">
        <f t="shared" si="73"/>
        <v>0</v>
      </c>
      <c r="BU288" s="185"/>
      <c r="BV288" s="2"/>
      <c r="BW288" s="2"/>
      <c r="BX288" s="2"/>
      <c r="BY288" s="2"/>
      <c r="BZ288" s="2"/>
      <c r="CA288" s="2"/>
      <c r="CB288"/>
      <c r="CC288"/>
      <c r="CD288"/>
      <c r="CE288"/>
      <c r="CF288"/>
      <c r="CG288"/>
      <c r="CH288"/>
      <c r="CI288"/>
      <c r="CJ288"/>
      <c r="CK288"/>
      <c r="CL288"/>
      <c r="CM288"/>
      <c r="CN288"/>
      <c r="CO288"/>
      <c r="CP288"/>
      <c r="CQ288" s="2"/>
      <c r="CR288" s="6">
        <v>1</v>
      </c>
    </row>
    <row r="289" spans="1:98" s="1" customFormat="1">
      <c r="A289"/>
      <c r="B289"/>
      <c r="C289"/>
      <c r="D289"/>
      <c r="E289"/>
      <c r="F289"/>
      <c r="G289"/>
      <c r="H289"/>
      <c r="I289"/>
      <c r="J289"/>
      <c r="K289"/>
      <c r="L289"/>
      <c r="M289"/>
      <c r="N289"/>
      <c r="O289"/>
      <c r="P289"/>
      <c r="Q289"/>
      <c r="R289"/>
      <c r="S289"/>
      <c r="T289"/>
      <c r="U289"/>
      <c r="V289"/>
      <c r="W289"/>
      <c r="X289"/>
      <c r="Y289"/>
      <c r="Z289"/>
      <c r="AA289"/>
      <c r="AB289"/>
      <c r="AC289"/>
      <c r="AD289"/>
      <c r="AE289"/>
      <c r="AF289"/>
      <c r="AG289"/>
      <c r="AH289"/>
      <c r="AI289"/>
      <c r="AJ289"/>
      <c r="AK289"/>
      <c r="AL289"/>
      <c r="AM289"/>
      <c r="AN289"/>
      <c r="AO289"/>
      <c r="AP289"/>
      <c r="AQ289"/>
      <c r="AR289"/>
      <c r="AS289"/>
      <c r="AT289"/>
      <c r="AU289"/>
      <c r="AV289"/>
      <c r="AW289" s="1327" t="str">
        <f>IF(AND(AZ289&lt;&gt;"", LEN(TRIM(AZ289))&gt;0), MAX(AW20:AW288)+1, "")</f>
        <v/>
      </c>
      <c r="AX289" s="1327" t="str" cm="1">
        <f t="array" ref="AX289">IFERROR(INDEX(AZ21:AZ290, MATCH(ROW()-MIN(ROW(AZ21:AZ290))+1, AW21:AW290, 0)), "")</f>
        <v/>
      </c>
      <c r="AY289" s="1337" t="str">
        <f>SUBSTITUTE(SUBSTITUTE(AY288,";"," "),","," ")</f>
        <v/>
      </c>
      <c r="AZ289" s="1329" t="str">
        <f>IFERROR(LEFT(RIGHT(AY290,LEN(AY290)-LEN(AZ285)-LEN(AZ286)-LEN(AZ287)-LEN(AZ288)),FIND("¤",SUBSTITUTE(LEFT(RIGHT(AY290,LEN(AY290)-LEN(AZ285)-LEN(AZ286)-LEN(AZ287)-LEN(AZ288)),AZ19+1)," ","¤",LEN(LEFT(RIGHT(AY290,LEN(AY290)-LEN(AZ285)-LEN(AZ286)-LEN(AZ287)-LEN(AZ288)),AZ19+1))-LEN(SUBSTITUTE(LEFT(RIGHT(AY290,LEN(AY290)-LEN(AZ285)-LEN(AZ286)-LEN(AZ287)-LEN(AZ288)),AZ19+1)," ",""))))),"")</f>
        <v/>
      </c>
      <c r="BA289" s="1279" t="s">
        <v>1</v>
      </c>
      <c r="BB289" s="1354"/>
      <c r="BC289"/>
      <c r="BD289" s="1" t="str">
        <f t="shared" si="67"/>
        <v/>
      </c>
      <c r="BE289" s="1332" t="str">
        <f>IF(LEN(SUBSTITUTE(AX289, BE17, "")) &lt; LEN(AX289), SUBSTITUTE(AX289, BE17, ""), AX289)</f>
        <v/>
      </c>
      <c r="BF289" s="1332" t="str">
        <f>IF(LEN(SUBSTITUTE(BE289, BF17, "")) &lt; LEN(BE289), SUBSTITUTE(BE289, BF17, ""), BE289)</f>
        <v/>
      </c>
      <c r="BG289" s="1332" t="str">
        <f>IF(LEN(SUBSTITUTE(BF289, BG17, "")) &lt; LEN(BF289), SUBSTITUTE(BF289, BG17, ""), BF289)</f>
        <v/>
      </c>
      <c r="BH289" s="1332" t="str">
        <f>IF(LEN(SUBSTITUTE(BG289, BH17, "")) &lt; LEN(BG289), SUBSTITUTE(BG289, BH17, ""), BG289)</f>
        <v/>
      </c>
      <c r="BI289" s="1332" t="s">
        <v>1</v>
      </c>
      <c r="BJ289" s="1333"/>
      <c r="BK289" s="1334"/>
      <c r="BL289" s="52"/>
      <c r="BM289" s="51"/>
      <c r="BN289" s="1335" t="str">
        <f t="shared" si="68"/>
        <v/>
      </c>
      <c r="BO289" s="50" t="str">
        <f t="shared" si="69"/>
        <v/>
      </c>
      <c r="BP289" s="49" t="str">
        <f t="shared" si="70"/>
        <v/>
      </c>
      <c r="BQ289" s="47">
        <f>IF(ISBLANK(#REF!),"",LEN(BD289)-LEN(SUBSTITUTE(BD289," ",""))+1)</f>
        <v>1</v>
      </c>
      <c r="BR289" s="48">
        <f t="shared" si="71"/>
        <v>0</v>
      </c>
      <c r="BS289" s="47">
        <f t="shared" si="72"/>
        <v>0</v>
      </c>
      <c r="BT289" s="47">
        <f t="shared" si="73"/>
        <v>0</v>
      </c>
      <c r="BU289" s="185"/>
      <c r="BV289" s="2"/>
      <c r="BW289" s="2"/>
      <c r="BX289" s="2"/>
      <c r="BY289" s="2"/>
      <c r="BZ289" s="2"/>
      <c r="CA289" s="2"/>
      <c r="CB289"/>
      <c r="CC289"/>
      <c r="CD289"/>
      <c r="CE289"/>
      <c r="CF289"/>
      <c r="CG289"/>
      <c r="CH289"/>
      <c r="CI289"/>
      <c r="CJ289"/>
      <c r="CK289"/>
      <c r="CL289"/>
      <c r="CM289"/>
      <c r="CN289"/>
      <c r="CO289"/>
      <c r="CP289"/>
      <c r="CQ289" s="2"/>
      <c r="CR289" s="6">
        <v>1</v>
      </c>
    </row>
    <row r="290" spans="1:98" s="1" customFormat="1">
      <c r="A290"/>
      <c r="B290"/>
      <c r="C290"/>
      <c r="D290"/>
      <c r="E290"/>
      <c r="F290"/>
      <c r="G290"/>
      <c r="H290"/>
      <c r="I290"/>
      <c r="J290"/>
      <c r="K290"/>
      <c r="L290"/>
      <c r="M290"/>
      <c r="N290"/>
      <c r="O290"/>
      <c r="P290"/>
      <c r="Q290"/>
      <c r="R290"/>
      <c r="S290"/>
      <c r="T290"/>
      <c r="U290"/>
      <c r="V290"/>
      <c r="W290"/>
      <c r="X290"/>
      <c r="Y290"/>
      <c r="Z290"/>
      <c r="AA290"/>
      <c r="AB290"/>
      <c r="AC290"/>
      <c r="AD290"/>
      <c r="AE290"/>
      <c r="AF290"/>
      <c r="AG290"/>
      <c r="AH290"/>
      <c r="AI290"/>
      <c r="AJ290"/>
      <c r="AK290"/>
      <c r="AL290"/>
      <c r="AM290"/>
      <c r="AN290"/>
      <c r="AO290"/>
      <c r="AP290"/>
      <c r="AQ290"/>
      <c r="AR290"/>
      <c r="AS290"/>
      <c r="AT290"/>
      <c r="AU290"/>
      <c r="AV290"/>
      <c r="AW290" s="1327" t="str">
        <f>IF(AND(AZ290&lt;&gt;"", LEN(TRIM(AZ290))&gt;0), MAX(AW20:AW289)+1, "")</f>
        <v/>
      </c>
      <c r="AX290" s="1327" t="str" cm="1">
        <f t="array" ref="AX290">IFERROR(INDEX(AZ21:AZ290, MATCH(ROW()-MIN(ROW(AZ21:AZ290))+1, AW21:AW290, 0)), "")</f>
        <v/>
      </c>
      <c r="AY290" s="1338" t="str">
        <f>IFERROR(SUBSTITUTE(SUBSTITUTE(SUBSTITUTE(AY289,"  "," "),"  "," "),"  "," "),AY289)</f>
        <v/>
      </c>
      <c r="AZ290" s="1329" t="str">
        <f>IF(LEN(AY290) &gt; LEN(AZ285) + LEN(AZ286) + LEN(AZ287)+ LEN(AZ288) + LEN(AZ289), RIGHT(AY290, LEN(AY290) - LEN(AZ285) - LEN(AZ286) - LEN(AZ287) - LEN(AZ288) - LEN(AZ289)), "")</f>
        <v/>
      </c>
      <c r="BA290" s="1279" t="s">
        <v>1</v>
      </c>
      <c r="BB290" s="1354"/>
      <c r="BC290"/>
      <c r="BD290" s="1" t="str">
        <f t="shared" si="67"/>
        <v/>
      </c>
      <c r="BE290" s="1332" t="str">
        <f>IF(LEN(SUBSTITUTE(AX290, BE17, "")) &lt; LEN(AX290), SUBSTITUTE(AX290, BE17, ""), AX290)</f>
        <v/>
      </c>
      <c r="BF290" s="1332" t="str">
        <f>IF(LEN(SUBSTITUTE(BE290, BF17, "")) &lt; LEN(BE290), SUBSTITUTE(BE290, BF17, ""), BE290)</f>
        <v/>
      </c>
      <c r="BG290" s="1332" t="str">
        <f>IF(LEN(SUBSTITUTE(BF290, BG17, "")) &lt; LEN(BF290), SUBSTITUTE(BF290, BG17, ""), BF290)</f>
        <v/>
      </c>
      <c r="BH290" s="1332" t="str">
        <f>IF(LEN(SUBSTITUTE(BG290, BH17, "")) &lt; LEN(BG290), SUBSTITUTE(BG290, BH17, ""), BG290)</f>
        <v/>
      </c>
      <c r="BI290" s="1332" t="s">
        <v>1</v>
      </c>
      <c r="BJ290" s="1333"/>
      <c r="BK290" s="1334"/>
      <c r="BL290" s="52"/>
      <c r="BM290" s="51"/>
      <c r="BN290" s="1335" t="str">
        <f t="shared" si="68"/>
        <v/>
      </c>
      <c r="BO290" s="50" t="str">
        <f t="shared" si="69"/>
        <v/>
      </c>
      <c r="BP290" s="49" t="str">
        <f t="shared" si="70"/>
        <v/>
      </c>
      <c r="BQ290" s="47">
        <f>IF(ISBLANK(#REF!),"",LEN(BD290)-LEN(SUBSTITUTE(BD290," ",""))+1)</f>
        <v>1</v>
      </c>
      <c r="BR290" s="48">
        <f t="shared" si="71"/>
        <v>0</v>
      </c>
      <c r="BS290" s="47">
        <f t="shared" si="72"/>
        <v>0</v>
      </c>
      <c r="BT290" s="47">
        <f t="shared" si="73"/>
        <v>0</v>
      </c>
      <c r="BU290" s="185"/>
      <c r="BV290" s="2"/>
      <c r="BW290" s="2"/>
      <c r="BX290" s="2"/>
      <c r="BY290" s="2"/>
      <c r="BZ290" s="2"/>
      <c r="CA290" s="2"/>
      <c r="CB290"/>
      <c r="CC290"/>
      <c r="CD290"/>
      <c r="CE290"/>
      <c r="CF290"/>
      <c r="CG290"/>
      <c r="CH290"/>
      <c r="CI290"/>
      <c r="CJ290"/>
      <c r="CK290"/>
      <c r="CL290"/>
      <c r="CM290"/>
      <c r="CN290"/>
      <c r="CO290"/>
      <c r="CP290"/>
      <c r="CQ290" s="2"/>
      <c r="CR290" s="7" t="s">
        <v>0</v>
      </c>
    </row>
    <row r="291" spans="1:98" s="1" customFormat="1">
      <c r="A291" s="6">
        <v>1</v>
      </c>
      <c r="B291" s="6">
        <v>1</v>
      </c>
      <c r="C291" s="6">
        <v>1</v>
      </c>
      <c r="D291" s="6">
        <v>1</v>
      </c>
      <c r="E291" s="6">
        <v>1</v>
      </c>
      <c r="F291" s="6">
        <v>1</v>
      </c>
      <c r="G291" s="6">
        <v>1</v>
      </c>
      <c r="H291" s="6">
        <v>1</v>
      </c>
      <c r="I291" s="6">
        <v>1</v>
      </c>
      <c r="J291" s="6">
        <v>1</v>
      </c>
      <c r="K291" s="6">
        <v>1</v>
      </c>
      <c r="L291" s="6">
        <v>1</v>
      </c>
      <c r="M291" s="6">
        <v>1</v>
      </c>
      <c r="N291" s="6">
        <v>1</v>
      </c>
      <c r="O291" s="6">
        <v>1</v>
      </c>
      <c r="P291" s="6">
        <v>1</v>
      </c>
      <c r="Q291" s="6">
        <v>1</v>
      </c>
      <c r="R291" s="6">
        <v>1</v>
      </c>
      <c r="S291" s="6">
        <v>1</v>
      </c>
      <c r="T291" s="6">
        <v>1</v>
      </c>
      <c r="U291" s="6">
        <v>1</v>
      </c>
      <c r="V291" s="6">
        <v>1</v>
      </c>
      <c r="W291" s="6">
        <v>1</v>
      </c>
      <c r="X291" s="6">
        <v>1</v>
      </c>
      <c r="Y291" s="6">
        <v>1</v>
      </c>
      <c r="Z291" s="6">
        <v>1</v>
      </c>
      <c r="AA291" s="6">
        <v>1</v>
      </c>
      <c r="AB291" s="6">
        <v>1</v>
      </c>
      <c r="AC291" s="6">
        <v>1</v>
      </c>
      <c r="AD291" s="6">
        <v>1</v>
      </c>
      <c r="AE291" s="6">
        <v>1</v>
      </c>
      <c r="AF291" s="6">
        <v>1</v>
      </c>
      <c r="AG291" s="6">
        <v>1</v>
      </c>
      <c r="AH291" s="6">
        <v>1</v>
      </c>
      <c r="AI291" s="6">
        <v>1</v>
      </c>
      <c r="AJ291" s="6">
        <v>1</v>
      </c>
      <c r="AK291" s="6">
        <v>1</v>
      </c>
      <c r="AL291" s="6">
        <v>1</v>
      </c>
      <c r="AM291" s="6">
        <v>1</v>
      </c>
      <c r="AN291" s="6">
        <v>1</v>
      </c>
      <c r="AO291" s="6">
        <v>1</v>
      </c>
      <c r="AP291" s="6">
        <v>1</v>
      </c>
      <c r="AQ291" s="6">
        <v>1</v>
      </c>
      <c r="AR291" s="6">
        <v>1</v>
      </c>
      <c r="AS291" s="6">
        <v>1</v>
      </c>
      <c r="AT291" s="6">
        <v>1</v>
      </c>
      <c r="AU291" s="6">
        <v>1</v>
      </c>
      <c r="AV291" s="6">
        <v>1</v>
      </c>
      <c r="AW291" s="6">
        <v>1</v>
      </c>
      <c r="AX291" s="6">
        <v>1</v>
      </c>
      <c r="AY291" s="6">
        <v>1</v>
      </c>
      <c r="AZ291" s="6">
        <v>1</v>
      </c>
      <c r="BA291" s="6">
        <v>1</v>
      </c>
      <c r="BB291" s="6">
        <v>1</v>
      </c>
      <c r="BC291" s="6">
        <v>1</v>
      </c>
      <c r="BD291" s="6">
        <v>1</v>
      </c>
      <c r="BE291" s="6">
        <v>1</v>
      </c>
      <c r="BF291" s="6">
        <v>1</v>
      </c>
      <c r="BG291" s="6">
        <v>1</v>
      </c>
      <c r="BH291" s="6">
        <v>1</v>
      </c>
      <c r="BI291" s="6">
        <v>1</v>
      </c>
      <c r="BJ291" s="6">
        <v>1</v>
      </c>
      <c r="BK291" s="6">
        <v>1</v>
      </c>
      <c r="BL291" s="6">
        <v>1</v>
      </c>
      <c r="BM291" s="6">
        <v>1</v>
      </c>
      <c r="BN291" s="6">
        <v>1</v>
      </c>
      <c r="BO291" s="6">
        <v>1</v>
      </c>
      <c r="BP291" s="6">
        <v>1</v>
      </c>
      <c r="BQ291" s="6">
        <v>1</v>
      </c>
      <c r="BR291" s="6">
        <v>1</v>
      </c>
      <c r="BS291" s="6">
        <v>1</v>
      </c>
      <c r="BT291" s="6">
        <v>1</v>
      </c>
      <c r="BU291" s="6">
        <v>1</v>
      </c>
      <c r="BV291" s="6">
        <v>1</v>
      </c>
      <c r="BW291" s="6">
        <v>1</v>
      </c>
      <c r="BX291" s="6">
        <v>1</v>
      </c>
      <c r="BY291" s="6">
        <v>1</v>
      </c>
      <c r="BZ291" s="6">
        <v>1</v>
      </c>
      <c r="CA291" s="6">
        <v>1</v>
      </c>
      <c r="CB291" s="6">
        <v>1</v>
      </c>
      <c r="CC291" s="6">
        <v>1</v>
      </c>
      <c r="CD291" s="6">
        <v>1</v>
      </c>
      <c r="CE291" s="6">
        <v>1</v>
      </c>
      <c r="CF291" s="6">
        <v>1</v>
      </c>
      <c r="CG291" s="6">
        <v>1</v>
      </c>
      <c r="CH291" s="6">
        <v>1</v>
      </c>
      <c r="CI291" s="6">
        <v>1</v>
      </c>
      <c r="CJ291" s="6">
        <v>1</v>
      </c>
      <c r="CK291" s="6">
        <v>1</v>
      </c>
      <c r="CL291" s="6">
        <v>1</v>
      </c>
      <c r="CM291" s="6">
        <v>1</v>
      </c>
      <c r="CN291" s="6">
        <v>1</v>
      </c>
      <c r="CO291" s="6">
        <v>1</v>
      </c>
      <c r="CP291" s="6">
        <v>1</v>
      </c>
      <c r="CQ291" s="6">
        <v>1</v>
      </c>
      <c r="CR291" s="5" t="str">
        <f>ADDRESS(ROW(),COLUMN(),4)</f>
        <v>CR291</v>
      </c>
      <c r="CS291" s="4"/>
      <c r="CT291" s="3" t="str">
        <f>ADDRESS(ROW(),COLUMN(),4)</f>
        <v>CT291</v>
      </c>
    </row>
  </sheetData>
  <mergeCells count="143">
    <mergeCell ref="H124:I124"/>
    <mergeCell ref="J124:K124"/>
    <mergeCell ref="T57:X57"/>
    <mergeCell ref="V55:W55"/>
    <mergeCell ref="X55:Y55"/>
    <mergeCell ref="H67:I67"/>
    <mergeCell ref="J67:K67"/>
    <mergeCell ref="AL16:AM16"/>
    <mergeCell ref="AN16:AO16"/>
    <mergeCell ref="W19:W20"/>
    <mergeCell ref="X19:X20"/>
    <mergeCell ref="Y19:Y20"/>
    <mergeCell ref="I44:I45"/>
    <mergeCell ref="J44:J45"/>
    <mergeCell ref="K44:K45"/>
    <mergeCell ref="U49:V49"/>
    <mergeCell ref="W49:Z49"/>
    <mergeCell ref="Y51:Z52"/>
    <mergeCell ref="G61:H61"/>
    <mergeCell ref="I61:L61"/>
    <mergeCell ref="K63:L64"/>
    <mergeCell ref="F69:J69"/>
    <mergeCell ref="G10:H10"/>
    <mergeCell ref="I10:L10"/>
    <mergeCell ref="K12:L13"/>
    <mergeCell ref="H16:I16"/>
    <mergeCell ref="J16:K16"/>
    <mergeCell ref="I19:I20"/>
    <mergeCell ref="J19:J20"/>
    <mergeCell ref="K19:K20"/>
    <mergeCell ref="CJ204:CL207"/>
    <mergeCell ref="CM205:CP207"/>
    <mergeCell ref="CE208:CE209"/>
    <mergeCell ref="CJ214:CL216"/>
    <mergeCell ref="CM214:CP217"/>
    <mergeCell ref="CJ218:CL220"/>
    <mergeCell ref="CL182:CP182"/>
    <mergeCell ref="CB183:CB193"/>
    <mergeCell ref="CL183:CP183"/>
    <mergeCell ref="CK184:CP185"/>
    <mergeCell ref="CC191:CF193"/>
    <mergeCell ref="CB195:CH196"/>
    <mergeCell ref="CK172:CP175"/>
    <mergeCell ref="CB178:CH180"/>
    <mergeCell ref="CL178:CP178"/>
    <mergeCell ref="CL179:CP179"/>
    <mergeCell ref="CL180:CP180"/>
    <mergeCell ref="CL181:CP181"/>
    <mergeCell ref="CB113:CB124"/>
    <mergeCell ref="CC113:CC114"/>
    <mergeCell ref="BW121:BZ121"/>
    <mergeCell ref="CB149:CB156"/>
    <mergeCell ref="CC168:CH169"/>
    <mergeCell ref="CK168:CP168"/>
    <mergeCell ref="CJ169:CP169"/>
    <mergeCell ref="CK100:CO102"/>
    <mergeCell ref="BW102:BX103"/>
    <mergeCell ref="BY102:BZ103"/>
    <mergeCell ref="CB106:CB111"/>
    <mergeCell ref="CC107:CH109"/>
    <mergeCell ref="BW111:BZ111"/>
    <mergeCell ref="CG78:CH79"/>
    <mergeCell ref="BW79:BZ80"/>
    <mergeCell ref="BW85:BZ86"/>
    <mergeCell ref="CF93:CG100"/>
    <mergeCell ref="BY96:BY97"/>
    <mergeCell ref="CB100:CB101"/>
    <mergeCell ref="CC63:CD65"/>
    <mergeCell ref="CE63:CF65"/>
    <mergeCell ref="CB73:CE76"/>
    <mergeCell ref="CC78:CE79"/>
    <mergeCell ref="CF78:CF79"/>
    <mergeCell ref="BW43:BZ44"/>
    <mergeCell ref="CE43:CE44"/>
    <mergeCell ref="CF43:CF44"/>
    <mergeCell ref="CJ44:CP45"/>
    <mergeCell ref="AA49:AB49"/>
    <mergeCell ref="CJ25:CP26"/>
    <mergeCell ref="CJ29:CK30"/>
    <mergeCell ref="CB31:CB32"/>
    <mergeCell ref="CC31:CC32"/>
    <mergeCell ref="CE31:CE32"/>
    <mergeCell ref="BW39:BZ42"/>
    <mergeCell ref="BR19:BR20"/>
    <mergeCell ref="BS19:BS20"/>
    <mergeCell ref="BT19:BT20"/>
    <mergeCell ref="CJ19:CP20"/>
    <mergeCell ref="CJ21:CP21"/>
    <mergeCell ref="CJ22:CP23"/>
    <mergeCell ref="CF23:CF24"/>
    <mergeCell ref="CG23:CG24"/>
    <mergeCell ref="BJ19:BK19"/>
    <mergeCell ref="BL19:BM19"/>
    <mergeCell ref="BN19:BN20"/>
    <mergeCell ref="BO19:BO20"/>
    <mergeCell ref="BP19:BP20"/>
    <mergeCell ref="BQ19:BQ20"/>
    <mergeCell ref="CJ17:CP18"/>
    <mergeCell ref="AJ18:AN18"/>
    <mergeCell ref="AA19:AA20"/>
    <mergeCell ref="AB19:AB20"/>
    <mergeCell ref="AC19:AC20"/>
    <mergeCell ref="AD19:AD20"/>
    <mergeCell ref="BD19:BD20"/>
    <mergeCell ref="CG15:CH16"/>
    <mergeCell ref="BJ16:BK17"/>
    <mergeCell ref="BL16:BL17"/>
    <mergeCell ref="BM16:BM17"/>
    <mergeCell ref="BW4:BZ6"/>
    <mergeCell ref="CB4:CH6"/>
    <mergeCell ref="CJ4:CP6"/>
    <mergeCell ref="CB9:CE10"/>
    <mergeCell ref="AA10:AB10"/>
    <mergeCell ref="AK10:AL10"/>
    <mergeCell ref="AM10:AP10"/>
    <mergeCell ref="AQ10:AR10"/>
    <mergeCell ref="P3:P4"/>
    <mergeCell ref="T3:Z4"/>
    <mergeCell ref="AF3:AF4"/>
    <mergeCell ref="AJ3:AP4"/>
    <mergeCell ref="BB3:BB4"/>
    <mergeCell ref="BD3:BD4"/>
    <mergeCell ref="CM10:CM11"/>
    <mergeCell ref="BB11:BB12"/>
    <mergeCell ref="BE11:BH11"/>
    <mergeCell ref="AO12:AP13"/>
    <mergeCell ref="AZ12:AZ13"/>
    <mergeCell ref="BJ12:BM14"/>
    <mergeCell ref="BE13:BH16"/>
    <mergeCell ref="AZ14:AZ15"/>
    <mergeCell ref="CF15:CF16"/>
    <mergeCell ref="K120:L121"/>
    <mergeCell ref="F126:J126"/>
    <mergeCell ref="G92:H92"/>
    <mergeCell ref="I92:L92"/>
    <mergeCell ref="K94:L95"/>
    <mergeCell ref="H98:I98"/>
    <mergeCell ref="J98:K98"/>
    <mergeCell ref="I101:I102"/>
    <mergeCell ref="J101:J102"/>
    <mergeCell ref="K101:K102"/>
    <mergeCell ref="G118:H118"/>
    <mergeCell ref="I118:L118"/>
  </mergeCells>
  <phoneticPr fontId="46" type="noConversion"/>
  <conditionalFormatting sqref="K21:K32">
    <cfRule type="cellIs" dxfId="15" priority="2" operator="notEqual">
      <formula>1</formula>
    </cfRule>
  </conditionalFormatting>
  <conditionalFormatting sqref="K103:K114">
    <cfRule type="cellIs" dxfId="14" priority="1" operator="notEqual">
      <formula>1</formula>
    </cfRule>
  </conditionalFormatting>
  <conditionalFormatting sqref="CC115:CC116">
    <cfRule type="cellIs" dxfId="13" priority="4" operator="notEqual">
      <formula>1</formula>
    </cfRule>
  </conditionalFormatting>
  <hyperlinks>
    <hyperlink ref="CM231" r:id="rId1" xr:uid="{44302B90-6AF1-4CA3-9338-6E61393690FF}"/>
    <hyperlink ref="CJ226" r:id="rId2" xr:uid="{D4A388F7-31BD-4B03-877D-4B4AF01A86E6}"/>
    <hyperlink ref="CJ232" r:id="rId3" xr:uid="{420A3162-994C-41C8-9C16-EAFCCC7DC35E}"/>
    <hyperlink ref="CJ229" r:id="rId4" xr:uid="{1E992BAD-27BE-429C-A505-A03D1C237E38}"/>
    <hyperlink ref="CM228" r:id="rId5" xr:uid="{9CD594A1-297D-46CF-A7BF-9D84935AEAF7}"/>
    <hyperlink ref="CM226" r:id="rId6" xr:uid="{D3EC65E0-CA46-4A36-BB91-F8F58895EEC1}"/>
    <hyperlink ref="CN152" r:id="rId7" xr:uid="{8BD27A7A-4037-43DF-8909-86D166250598}"/>
    <hyperlink ref="CJ235" r:id="rId8" xr:uid="{3B1A7ADF-6D38-4685-BA4B-4BBD0C44F0DA}"/>
    <hyperlink ref="CL235" r:id="rId9" xr:uid="{3974C402-267D-4150-8478-F54755031FD8}"/>
  </hyperlinks>
  <pageMargins left="0.7" right="0.7" top="0.75" bottom="0.75" header="0.3" footer="0.3"/>
  <pageSetup paperSize="9" orientation="portrait" r:id="rId10"/>
  <drawing r:id="rId1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1DDD49-FC81-4C7E-9E04-2D39B4BF5017}">
  <dimension ref="A1:CT291"/>
  <sheetViews>
    <sheetView showZeros="0" topLeftCell="M1" zoomScaleNormal="100" workbookViewId="0">
      <selection activeCell="N9" sqref="N9"/>
    </sheetView>
  </sheetViews>
  <sheetFormatPr baseColWidth="10" defaultRowHeight="15"/>
  <cols>
    <col min="1" max="1" width="6.7109375" customWidth="1"/>
    <col min="2" max="2" width="3.7109375" customWidth="1"/>
    <col min="3" max="5" width="2.7109375" customWidth="1"/>
    <col min="6" max="7" width="11.7109375" customWidth="1"/>
    <col min="8" max="8" width="3.7109375" customWidth="1"/>
    <col min="9" max="10" width="11.7109375" customWidth="1"/>
    <col min="11" max="11" width="9.7109375" customWidth="1"/>
    <col min="12" max="12" width="40.85546875" customWidth="1"/>
    <col min="13" max="13" width="6.7109375" customWidth="1"/>
    <col min="14" max="14" width="13.28515625" customWidth="1"/>
    <col min="15" max="15" width="5.5703125" customWidth="1"/>
    <col min="16" max="16" width="3.7109375" customWidth="1"/>
    <col min="17" max="19" width="2.7109375" customWidth="1"/>
    <col min="20" max="21" width="11.7109375" customWidth="1"/>
    <col min="22" max="22" width="3.7109375" customWidth="1"/>
    <col min="23" max="24" width="11.7109375" customWidth="1"/>
    <col min="25" max="25" width="9.7109375" customWidth="1"/>
    <col min="26" max="26" width="40.7109375" customWidth="1"/>
    <col min="27" max="27" width="11.7109375" customWidth="1"/>
    <col min="28" max="28" width="14.7109375" customWidth="1"/>
    <col min="29" max="30" width="11.7109375" customWidth="1"/>
    <col min="31" max="31" width="5.5703125" customWidth="1"/>
    <col min="32" max="32" width="3.7109375" customWidth="1"/>
    <col min="33" max="35" width="2.7109375" customWidth="1"/>
    <col min="36" max="37" width="11.7109375" customWidth="1"/>
    <col min="38" max="38" width="3.7109375" customWidth="1"/>
    <col min="39" max="40" width="11.7109375" customWidth="1"/>
    <col min="41" max="41" width="9.7109375" customWidth="1"/>
    <col min="42" max="42" width="40.7109375" customWidth="1"/>
    <col min="43" max="43" width="11.7109375" customWidth="1"/>
    <col min="44" max="44" width="14.7109375" customWidth="1"/>
    <col min="45" max="46" width="11.7109375" customWidth="1"/>
    <col min="47" max="47" width="5.5703125" customWidth="1"/>
    <col min="48" max="48" width="5.85546875" customWidth="1"/>
    <col min="49" max="51" width="4.7109375" customWidth="1"/>
    <col min="52" max="52" width="15.5703125" customWidth="1"/>
    <col min="53" max="53" width="2.85546875" customWidth="1"/>
    <col min="54" max="54" width="149" customWidth="1"/>
    <col min="55" max="55" width="4.7109375" customWidth="1"/>
    <col min="56" max="56" width="60.7109375" customWidth="1"/>
    <col min="57" max="57" width="6.28515625" customWidth="1"/>
    <col min="58" max="60" width="5.7109375" customWidth="1"/>
    <col min="61" max="61" width="2.140625" customWidth="1"/>
    <col min="62" max="65" width="25.7109375" customWidth="1"/>
    <col min="66" max="68" width="8.7109375" customWidth="1"/>
    <col min="69" max="72" width="10.7109375" customWidth="1"/>
    <col min="73" max="73" width="6.28515625" customWidth="1"/>
    <col min="74" max="74" width="7" style="2" customWidth="1"/>
    <col min="75" max="75" width="19.7109375" style="2" customWidth="1"/>
    <col min="76" max="76" width="19" style="2" customWidth="1"/>
    <col min="77" max="77" width="25.7109375" style="2" customWidth="1"/>
    <col min="78" max="78" width="16.7109375" style="2" customWidth="1"/>
    <col min="79" max="79" width="7" style="2" customWidth="1"/>
    <col min="80" max="80" width="19.7109375" customWidth="1"/>
    <col min="81" max="81" width="18.7109375" customWidth="1"/>
    <col min="82" max="82" width="25.7109375" customWidth="1"/>
    <col min="83" max="83" width="16.7109375" customWidth="1"/>
    <col min="84" max="84" width="17" bestFit="1" customWidth="1"/>
    <col min="85" max="86" width="11.7109375" customWidth="1"/>
    <col min="88" max="88" width="19.7109375" customWidth="1"/>
    <col min="89" max="89" width="32.28515625" customWidth="1"/>
    <col min="90" max="90" width="25.7109375" customWidth="1"/>
    <col min="91" max="91" width="16.7109375" customWidth="1"/>
    <col min="92" max="92" width="6.7109375" customWidth="1"/>
    <col min="93" max="93" width="22.7109375" customWidth="1"/>
    <col min="94" max="94" width="24.5703125" customWidth="1"/>
    <col min="95" max="95" width="4.42578125" style="2" customWidth="1"/>
    <col min="96" max="96" width="8.7109375" customWidth="1"/>
    <col min="97" max="97" width="11.42578125" style="1"/>
    <col min="98" max="98" width="43.5703125" style="1" customWidth="1"/>
  </cols>
  <sheetData>
    <row r="1" spans="1:98" ht="15.75" customHeight="1" thickTop="1">
      <c r="A1" s="5" t="str">
        <f>ADDRESS(ROW(),COLUMN(),4)</f>
        <v>A1</v>
      </c>
      <c r="P1" s="349" t="str">
        <f t="shared" ref="P1:AT1" si="0">SUBSTITUTE(ADDRESS(1,COLUMN(),4),"1","")</f>
        <v>P</v>
      </c>
      <c r="Q1" s="349"/>
      <c r="R1" s="349"/>
      <c r="S1" s="349" t="str">
        <f t="shared" si="0"/>
        <v>S</v>
      </c>
      <c r="T1" s="349" t="str">
        <f t="shared" si="0"/>
        <v>T</v>
      </c>
      <c r="U1" s="349" t="str">
        <f t="shared" si="0"/>
        <v>U</v>
      </c>
      <c r="V1" s="349" t="str">
        <f t="shared" si="0"/>
        <v>V</v>
      </c>
      <c r="W1" s="349" t="str">
        <f t="shared" si="0"/>
        <v>W</v>
      </c>
      <c r="X1" s="349" t="str">
        <f t="shared" si="0"/>
        <v>X</v>
      </c>
      <c r="Y1" s="349" t="str">
        <f t="shared" si="0"/>
        <v>Y</v>
      </c>
      <c r="Z1" s="349" t="str">
        <f t="shared" si="0"/>
        <v>Z</v>
      </c>
      <c r="AA1" s="349" t="str">
        <f t="shared" si="0"/>
        <v>AA</v>
      </c>
      <c r="AB1" s="349" t="str">
        <f t="shared" si="0"/>
        <v>AB</v>
      </c>
      <c r="AC1" s="349" t="str">
        <f t="shared" si="0"/>
        <v>AC</v>
      </c>
      <c r="AD1" s="349" t="str">
        <f t="shared" si="0"/>
        <v>AD</v>
      </c>
      <c r="AF1" s="349" t="str">
        <f t="shared" si="0"/>
        <v>AF</v>
      </c>
      <c r="AG1" s="349"/>
      <c r="AH1" s="349"/>
      <c r="AI1" s="349" t="str">
        <f t="shared" si="0"/>
        <v>AI</v>
      </c>
      <c r="AJ1" s="349" t="str">
        <f t="shared" si="0"/>
        <v>AJ</v>
      </c>
      <c r="AK1" s="349" t="str">
        <f t="shared" si="0"/>
        <v>AK</v>
      </c>
      <c r="AL1" s="349" t="str">
        <f t="shared" si="0"/>
        <v>AL</v>
      </c>
      <c r="AM1" s="349" t="str">
        <f t="shared" si="0"/>
        <v>AM</v>
      </c>
      <c r="AN1" s="349" t="str">
        <f t="shared" si="0"/>
        <v>AN</v>
      </c>
      <c r="AO1" s="349" t="str">
        <f t="shared" si="0"/>
        <v>AO</v>
      </c>
      <c r="AP1" s="349" t="str">
        <f t="shared" si="0"/>
        <v>AP</v>
      </c>
      <c r="AQ1" s="349" t="str">
        <f t="shared" si="0"/>
        <v>AQ</v>
      </c>
      <c r="AR1" s="349" t="str">
        <f t="shared" si="0"/>
        <v>AR</v>
      </c>
      <c r="AS1" s="349" t="str">
        <f t="shared" si="0"/>
        <v>AS</v>
      </c>
      <c r="AT1" s="349" t="str">
        <f t="shared" si="0"/>
        <v>AT</v>
      </c>
      <c r="AU1" s="349"/>
      <c r="AV1" s="349" t="str">
        <f t="shared" ref="AV1:BU1" si="1">SUBSTITUTE(ADDRESS(1,COLUMN(),4),"1","")</f>
        <v>AV</v>
      </c>
      <c r="AW1" s="349" t="str">
        <f t="shared" si="1"/>
        <v>AW</v>
      </c>
      <c r="AX1" s="349" t="str">
        <f t="shared" si="1"/>
        <v>AX</v>
      </c>
      <c r="AY1" s="349" t="str">
        <f t="shared" si="1"/>
        <v>AY</v>
      </c>
      <c r="AZ1" s="349" t="str">
        <f t="shared" si="1"/>
        <v>AZ</v>
      </c>
      <c r="BA1" s="349"/>
      <c r="BB1" s="349" t="str">
        <f t="shared" si="1"/>
        <v>BB</v>
      </c>
      <c r="BC1" s="349" t="str">
        <f t="shared" si="1"/>
        <v>BC</v>
      </c>
      <c r="BD1" s="349" t="str">
        <f t="shared" si="1"/>
        <v>BD</v>
      </c>
      <c r="BE1" s="349" t="str">
        <f t="shared" si="1"/>
        <v>BE</v>
      </c>
      <c r="BF1" s="349" t="str">
        <f t="shared" si="1"/>
        <v>BF</v>
      </c>
      <c r="BG1" s="349" t="str">
        <f t="shared" si="1"/>
        <v>BG</v>
      </c>
      <c r="BH1" s="349" t="str">
        <f t="shared" si="1"/>
        <v>BH</v>
      </c>
      <c r="BI1" s="349" t="str">
        <f t="shared" si="1"/>
        <v>BI</v>
      </c>
      <c r="BJ1" s="349" t="str">
        <f t="shared" si="1"/>
        <v>BJ</v>
      </c>
      <c r="BK1" s="349" t="str">
        <f t="shared" si="1"/>
        <v>BK</v>
      </c>
      <c r="BL1" s="349" t="str">
        <f t="shared" si="1"/>
        <v>BL</v>
      </c>
      <c r="BM1" s="349" t="str">
        <f t="shared" si="1"/>
        <v>BM</v>
      </c>
      <c r="BN1" s="349" t="str">
        <f t="shared" si="1"/>
        <v>BN</v>
      </c>
      <c r="BO1" s="349" t="str">
        <f t="shared" si="1"/>
        <v>BO</v>
      </c>
      <c r="BP1" s="349" t="str">
        <f t="shared" si="1"/>
        <v>BP</v>
      </c>
      <c r="BQ1" s="349" t="str">
        <f t="shared" si="1"/>
        <v>BQ</v>
      </c>
      <c r="BR1" s="349" t="str">
        <f t="shared" si="1"/>
        <v>BR</v>
      </c>
      <c r="BS1" s="349" t="str">
        <f t="shared" si="1"/>
        <v>BS</v>
      </c>
      <c r="BT1" s="349" t="str">
        <f t="shared" si="1"/>
        <v>BT</v>
      </c>
      <c r="BU1" s="349" t="str">
        <f t="shared" si="1"/>
        <v>BU</v>
      </c>
      <c r="BV1" s="349"/>
      <c r="BW1" s="349" t="str">
        <f t="shared" ref="BW1:CQ1" si="2">SUBSTITUTE(ADDRESS(1,COLUMN(),4),"1","")</f>
        <v>BW</v>
      </c>
      <c r="BX1" s="349" t="str">
        <f t="shared" si="2"/>
        <v>BX</v>
      </c>
      <c r="BY1" s="349" t="str">
        <f t="shared" si="2"/>
        <v>BY</v>
      </c>
      <c r="BZ1" s="349" t="str">
        <f t="shared" si="2"/>
        <v>BZ</v>
      </c>
      <c r="CA1" s="349" t="str">
        <f t="shared" si="2"/>
        <v>CA</v>
      </c>
      <c r="CB1" s="349" t="str">
        <f t="shared" si="2"/>
        <v>CB</v>
      </c>
      <c r="CC1" s="349" t="str">
        <f t="shared" si="2"/>
        <v>CC</v>
      </c>
      <c r="CD1" s="349" t="str">
        <f t="shared" si="2"/>
        <v>CD</v>
      </c>
      <c r="CE1" s="349" t="str">
        <f t="shared" si="2"/>
        <v>CE</v>
      </c>
      <c r="CF1" s="349" t="str">
        <f t="shared" si="2"/>
        <v>CF</v>
      </c>
      <c r="CG1" s="349" t="str">
        <f t="shared" si="2"/>
        <v>CG</v>
      </c>
      <c r="CH1" s="349" t="str">
        <f t="shared" si="2"/>
        <v>CH</v>
      </c>
      <c r="CI1" s="349" t="str">
        <f t="shared" si="2"/>
        <v>CI</v>
      </c>
      <c r="CJ1" s="349" t="str">
        <f t="shared" si="2"/>
        <v>CJ</v>
      </c>
      <c r="CK1" s="349" t="str">
        <f t="shared" si="2"/>
        <v>CK</v>
      </c>
      <c r="CL1" s="349" t="str">
        <f t="shared" si="2"/>
        <v>CL</v>
      </c>
      <c r="CM1" s="349" t="str">
        <f t="shared" si="2"/>
        <v>CM</v>
      </c>
      <c r="CN1" s="349" t="str">
        <f t="shared" si="2"/>
        <v>CN</v>
      </c>
      <c r="CO1" s="349" t="str">
        <f t="shared" si="2"/>
        <v>CO</v>
      </c>
      <c r="CP1" s="349" t="str">
        <f t="shared" si="2"/>
        <v>CP</v>
      </c>
      <c r="CQ1" s="349" t="str">
        <f t="shared" si="2"/>
        <v>CQ</v>
      </c>
      <c r="CR1" s="348" t="str">
        <f>SUBSTITUTE(ADDRESS(1,COLUMN(),4),"1","")</f>
        <v>CR</v>
      </c>
      <c r="CS1" s="347" t="str">
        <f>SUBSTITUTE(ADDRESS(1,COLUMN(),4),"1","")</f>
        <v>CS</v>
      </c>
      <c r="CT1" s="347" t="str">
        <f>SUBSTITUTE(ADDRESS(1,COLUMN(),4),"1","")</f>
        <v>CT</v>
      </c>
    </row>
    <row r="2" spans="1:98" ht="15.75" customHeight="1" thickBot="1">
      <c r="A2" s="346"/>
      <c r="P2" s="30">
        <f t="shared" ref="P2:AT2" ca="1" si="3">CELL("largeur",P2)</f>
        <v>3</v>
      </c>
      <c r="Q2" s="30"/>
      <c r="R2" s="30"/>
      <c r="S2" s="30">
        <f t="shared" ca="1" si="3"/>
        <v>2</v>
      </c>
      <c r="T2" s="30">
        <f t="shared" ca="1" si="3"/>
        <v>11</v>
      </c>
      <c r="U2" s="30">
        <f t="shared" ca="1" si="3"/>
        <v>11</v>
      </c>
      <c r="V2" s="30">
        <f t="shared" ca="1" si="3"/>
        <v>3</v>
      </c>
      <c r="W2" s="30">
        <f t="shared" ca="1" si="3"/>
        <v>11</v>
      </c>
      <c r="X2" s="30">
        <f t="shared" ca="1" si="3"/>
        <v>11</v>
      </c>
      <c r="Y2" s="30">
        <f t="shared" ca="1" si="3"/>
        <v>9</v>
      </c>
      <c r="Z2" s="30">
        <f t="shared" ca="1" si="3"/>
        <v>40</v>
      </c>
      <c r="AA2" s="30">
        <f t="shared" ca="1" si="3"/>
        <v>11</v>
      </c>
      <c r="AB2" s="30">
        <f t="shared" ca="1" si="3"/>
        <v>14</v>
      </c>
      <c r="AC2" s="30">
        <f t="shared" ca="1" si="3"/>
        <v>11</v>
      </c>
      <c r="AD2" s="30">
        <f t="shared" ca="1" si="3"/>
        <v>11</v>
      </c>
      <c r="AF2" s="30">
        <f t="shared" ca="1" si="3"/>
        <v>3</v>
      </c>
      <c r="AG2" s="30"/>
      <c r="AH2" s="30"/>
      <c r="AI2" s="30">
        <f t="shared" ca="1" si="3"/>
        <v>2</v>
      </c>
      <c r="AJ2" s="30">
        <f t="shared" ca="1" si="3"/>
        <v>11</v>
      </c>
      <c r="AK2" s="30">
        <f t="shared" ca="1" si="3"/>
        <v>11</v>
      </c>
      <c r="AL2" s="30">
        <f t="shared" ca="1" si="3"/>
        <v>3</v>
      </c>
      <c r="AM2" s="30">
        <f t="shared" ca="1" si="3"/>
        <v>11</v>
      </c>
      <c r="AN2" s="30">
        <f t="shared" ca="1" si="3"/>
        <v>11</v>
      </c>
      <c r="AO2" s="30">
        <f t="shared" ca="1" si="3"/>
        <v>9</v>
      </c>
      <c r="AP2" s="30">
        <f t="shared" ca="1" si="3"/>
        <v>40</v>
      </c>
      <c r="AQ2" s="30">
        <f t="shared" ca="1" si="3"/>
        <v>11</v>
      </c>
      <c r="AR2" s="30">
        <f t="shared" ca="1" si="3"/>
        <v>14</v>
      </c>
      <c r="AS2" s="30">
        <f t="shared" ca="1" si="3"/>
        <v>11</v>
      </c>
      <c r="AT2" s="30">
        <f t="shared" ca="1" si="3"/>
        <v>11</v>
      </c>
      <c r="AU2" s="30"/>
      <c r="AV2" s="30">
        <f t="shared" ref="AV2:BU2" ca="1" si="4">CELL("largeur",AV2)</f>
        <v>5</v>
      </c>
      <c r="AW2" s="30">
        <f t="shared" ca="1" si="4"/>
        <v>4</v>
      </c>
      <c r="AX2" s="30">
        <f t="shared" ca="1" si="4"/>
        <v>4</v>
      </c>
      <c r="AY2" s="30">
        <f t="shared" ca="1" si="4"/>
        <v>4</v>
      </c>
      <c r="AZ2" s="30">
        <f t="shared" ca="1" si="4"/>
        <v>15</v>
      </c>
      <c r="BA2" s="30"/>
      <c r="BB2" s="30">
        <f t="shared" ca="1" si="4"/>
        <v>148</v>
      </c>
      <c r="BC2" s="30">
        <f t="shared" ca="1" si="4"/>
        <v>4</v>
      </c>
      <c r="BD2" s="30">
        <f t="shared" ca="1" si="4"/>
        <v>60</v>
      </c>
      <c r="BE2" s="30">
        <f t="shared" ca="1" si="4"/>
        <v>6</v>
      </c>
      <c r="BF2" s="30">
        <f t="shared" ca="1" si="4"/>
        <v>5</v>
      </c>
      <c r="BG2" s="30">
        <f t="shared" ca="1" si="4"/>
        <v>5</v>
      </c>
      <c r="BH2" s="30">
        <f t="shared" ca="1" si="4"/>
        <v>5</v>
      </c>
      <c r="BI2" s="30">
        <f t="shared" ca="1" si="4"/>
        <v>1</v>
      </c>
      <c r="BJ2" s="30">
        <f t="shared" ca="1" si="4"/>
        <v>25</v>
      </c>
      <c r="BK2" s="30">
        <f t="shared" ca="1" si="4"/>
        <v>25</v>
      </c>
      <c r="BL2" s="30">
        <f t="shared" ca="1" si="4"/>
        <v>25</v>
      </c>
      <c r="BM2" s="30">
        <f t="shared" ca="1" si="4"/>
        <v>25</v>
      </c>
      <c r="BN2" s="30">
        <f t="shared" ca="1" si="4"/>
        <v>8</v>
      </c>
      <c r="BO2" s="30">
        <f t="shared" ca="1" si="4"/>
        <v>8</v>
      </c>
      <c r="BP2" s="30">
        <f t="shared" ca="1" si="4"/>
        <v>8</v>
      </c>
      <c r="BQ2" s="30">
        <f t="shared" ca="1" si="4"/>
        <v>10</v>
      </c>
      <c r="BR2" s="30">
        <f t="shared" ca="1" si="4"/>
        <v>10</v>
      </c>
      <c r="BS2" s="30">
        <f t="shared" ca="1" si="4"/>
        <v>10</v>
      </c>
      <c r="BT2" s="30">
        <f t="shared" ca="1" si="4"/>
        <v>10</v>
      </c>
      <c r="BU2" s="30">
        <f t="shared" ca="1" si="4"/>
        <v>6</v>
      </c>
      <c r="BV2" s="30"/>
      <c r="BW2" s="30">
        <f t="shared" ref="BW2:CQ2" ca="1" si="5">CELL("largeur",BW2)</f>
        <v>19</v>
      </c>
      <c r="BX2" s="30">
        <f t="shared" ca="1" si="5"/>
        <v>18</v>
      </c>
      <c r="BY2" s="30">
        <f t="shared" ca="1" si="5"/>
        <v>25</v>
      </c>
      <c r="BZ2" s="30">
        <f t="shared" ca="1" si="5"/>
        <v>16</v>
      </c>
      <c r="CA2" s="30">
        <f t="shared" ca="1" si="5"/>
        <v>6</v>
      </c>
      <c r="CB2" s="30">
        <f t="shared" ca="1" si="5"/>
        <v>19</v>
      </c>
      <c r="CC2" s="30">
        <f t="shared" ca="1" si="5"/>
        <v>18</v>
      </c>
      <c r="CD2" s="30">
        <f t="shared" ca="1" si="5"/>
        <v>25</v>
      </c>
      <c r="CE2" s="30">
        <f t="shared" ca="1" si="5"/>
        <v>16</v>
      </c>
      <c r="CF2" s="30">
        <f t="shared" ca="1" si="5"/>
        <v>16</v>
      </c>
      <c r="CG2" s="30">
        <f t="shared" ca="1" si="5"/>
        <v>11</v>
      </c>
      <c r="CH2" s="30">
        <f t="shared" ca="1" si="5"/>
        <v>11</v>
      </c>
      <c r="CI2" s="30">
        <f t="shared" ca="1" si="5"/>
        <v>11</v>
      </c>
      <c r="CJ2" s="30">
        <f t="shared" ca="1" si="5"/>
        <v>19</v>
      </c>
      <c r="CK2" s="30">
        <f t="shared" ca="1" si="5"/>
        <v>32</v>
      </c>
      <c r="CL2" s="30">
        <f t="shared" ca="1" si="5"/>
        <v>25</v>
      </c>
      <c r="CM2" s="30">
        <f t="shared" ca="1" si="5"/>
        <v>16</v>
      </c>
      <c r="CN2" s="30">
        <f t="shared" ca="1" si="5"/>
        <v>6</v>
      </c>
      <c r="CO2" s="30">
        <f t="shared" ca="1" si="5"/>
        <v>22</v>
      </c>
      <c r="CP2" s="30">
        <f t="shared" ca="1" si="5"/>
        <v>24</v>
      </c>
      <c r="CQ2" s="30">
        <f t="shared" ca="1" si="5"/>
        <v>4</v>
      </c>
      <c r="CR2" s="6">
        <v>1</v>
      </c>
      <c r="CS2" s="342"/>
      <c r="CT2" s="342" t="s">
        <v>361</v>
      </c>
    </row>
    <row r="3" spans="1:98" ht="24.95" customHeight="1" thickBot="1">
      <c r="P3" s="2141" t="s">
        <v>215</v>
      </c>
      <c r="Q3" s="343"/>
      <c r="R3" s="1747"/>
      <c r="S3" s="1747"/>
      <c r="T3" s="2194" t="s">
        <v>1802</v>
      </c>
      <c r="U3" s="2194"/>
      <c r="V3" s="2194"/>
      <c r="W3" s="2194"/>
      <c r="X3" s="2194"/>
      <c r="Y3" s="2194"/>
      <c r="Z3" s="2194"/>
      <c r="AA3" s="1748"/>
      <c r="AB3" s="1748"/>
      <c r="AC3" s="1756" t="s">
        <v>352</v>
      </c>
      <c r="AD3" s="1758" t="str">
        <f>CR291</f>
        <v>CR291</v>
      </c>
      <c r="AF3" s="2141" t="s">
        <v>215</v>
      </c>
      <c r="AG3" s="343"/>
      <c r="AH3" s="1747"/>
      <c r="AI3" s="1747"/>
      <c r="AJ3" s="2194" t="s">
        <v>1805</v>
      </c>
      <c r="AK3" s="2194"/>
      <c r="AL3" s="2194"/>
      <c r="AM3" s="2194"/>
      <c r="AN3" s="2194"/>
      <c r="AO3" s="2194"/>
      <c r="AP3" s="2194"/>
      <c r="AQ3" s="1748"/>
      <c r="AR3" s="1748"/>
      <c r="AS3" s="1756" t="s">
        <v>352</v>
      </c>
      <c r="AT3" s="1758" t="str">
        <f>CR291</f>
        <v>CR291</v>
      </c>
      <c r="AV3" s="1226" t="s">
        <v>11</v>
      </c>
      <c r="AW3" s="1227"/>
      <c r="AX3" s="1227"/>
      <c r="AY3" s="1227"/>
      <c r="AZ3" s="1227"/>
      <c r="BA3" s="1227"/>
      <c r="BB3" s="2158" t="s">
        <v>1658</v>
      </c>
      <c r="BC3" s="99"/>
      <c r="BD3" s="2158" t="s">
        <v>1560</v>
      </c>
      <c r="BE3" s="1227"/>
      <c r="BF3" s="1227"/>
      <c r="BG3" s="1227"/>
      <c r="BH3" s="1227"/>
      <c r="BI3" s="1227"/>
      <c r="BJ3" s="1227"/>
      <c r="BK3" s="1227"/>
      <c r="BL3" s="1227"/>
      <c r="BM3" s="1228" t="s">
        <v>192</v>
      </c>
      <c r="BN3" s="1229" t="s">
        <v>1525</v>
      </c>
      <c r="BO3" s="1230"/>
      <c r="BP3" s="1227"/>
      <c r="BQ3" s="1227"/>
      <c r="BR3" s="1227"/>
      <c r="BS3" s="1227"/>
      <c r="BT3" s="1227"/>
      <c r="BU3" s="1231"/>
      <c r="BV3"/>
      <c r="BW3"/>
      <c r="BX3"/>
      <c r="BY3" s="337" t="s">
        <v>362</v>
      </c>
      <c r="BZ3"/>
      <c r="CA3"/>
      <c r="CQ3"/>
      <c r="CR3" s="6">
        <v>1</v>
      </c>
      <c r="CS3" s="334" cm="1">
        <f t="array" aca="1" ref="CS3" ca="1">COUNTA(A1:CR291+COUNTBLANK(A1:CR291))</f>
        <v>27936</v>
      </c>
      <c r="CT3" s="333" t="str">
        <f>"cellules entre"&amp;" " &amp;A1&amp;" et  "&amp;CR291</f>
        <v>cellules entre A1 et  CR291</v>
      </c>
    </row>
    <row r="4" spans="1:98" ht="21.6" customHeight="1" thickBot="1">
      <c r="B4" s="1763" t="s">
        <v>1812</v>
      </c>
      <c r="C4" s="1763"/>
      <c r="D4" s="1763"/>
      <c r="E4" s="1763"/>
      <c r="F4" s="1763"/>
      <c r="G4" s="1763"/>
      <c r="H4" s="1763"/>
      <c r="I4" s="1763"/>
      <c r="J4" s="1763"/>
      <c r="K4" s="1763"/>
      <c r="L4" s="1763"/>
      <c r="P4" s="2142"/>
      <c r="Q4" s="335"/>
      <c r="R4" s="1746"/>
      <c r="S4" s="1746"/>
      <c r="T4" s="2195"/>
      <c r="U4" s="2195"/>
      <c r="V4" s="2195"/>
      <c r="W4" s="2195"/>
      <c r="X4" s="2195"/>
      <c r="Y4" s="2195"/>
      <c r="Z4" s="2195"/>
      <c r="AA4" s="706"/>
      <c r="AB4" s="1757" t="s">
        <v>1854</v>
      </c>
      <c r="AC4" s="1754"/>
      <c r="AD4" s="1755"/>
      <c r="AF4" s="2142"/>
      <c r="AG4" s="335"/>
      <c r="AH4" s="1746"/>
      <c r="AI4" s="1746"/>
      <c r="AJ4" s="2195"/>
      <c r="AK4" s="2195"/>
      <c r="AL4" s="2195"/>
      <c r="AM4" s="2195"/>
      <c r="AN4" s="2195"/>
      <c r="AO4" s="2195"/>
      <c r="AP4" s="2195"/>
      <c r="AQ4" s="706"/>
      <c r="AR4" s="1757" t="s">
        <v>1854</v>
      </c>
      <c r="AS4" s="1754"/>
      <c r="AT4" s="1755"/>
      <c r="AV4" s="36" t="s">
        <v>11</v>
      </c>
      <c r="AW4" s="1233"/>
      <c r="AX4" s="1233"/>
      <c r="AY4" s="1233"/>
      <c r="AZ4" s="1233"/>
      <c r="BA4" s="1233"/>
      <c r="BB4" s="2159"/>
      <c r="BC4" s="59"/>
      <c r="BD4" s="2159"/>
      <c r="BE4" s="1233"/>
      <c r="BF4" s="1233"/>
      <c r="BG4" s="1233"/>
      <c r="BH4" s="1233"/>
      <c r="BI4" s="1233"/>
      <c r="BJ4" s="1233"/>
      <c r="BK4" s="1233"/>
      <c r="BL4" s="1233"/>
      <c r="BM4" s="1234" t="s">
        <v>191</v>
      </c>
      <c r="BN4" s="341" t="s">
        <v>1529</v>
      </c>
      <c r="BO4" s="184"/>
      <c r="BP4" s="1233"/>
      <c r="BQ4" s="1233"/>
      <c r="BR4" s="1233"/>
      <c r="BS4" s="1233"/>
      <c r="BT4" s="1233"/>
      <c r="BU4" s="1235"/>
      <c r="BW4" s="1918" t="s">
        <v>341</v>
      </c>
      <c r="BX4" s="1919"/>
      <c r="BY4" s="1919"/>
      <c r="BZ4" s="1920"/>
      <c r="CB4" s="1918" t="s">
        <v>1526</v>
      </c>
      <c r="CC4" s="1919"/>
      <c r="CD4" s="1919"/>
      <c r="CE4" s="1919"/>
      <c r="CF4" s="1919"/>
      <c r="CG4" s="1919"/>
      <c r="CH4" s="1920"/>
      <c r="CI4" s="1"/>
      <c r="CJ4" s="1918" t="s">
        <v>364</v>
      </c>
      <c r="CK4" s="1919"/>
      <c r="CL4" s="1919"/>
      <c r="CM4" s="1919"/>
      <c r="CN4" s="1919"/>
      <c r="CO4" s="1919"/>
      <c r="CP4" s="1920"/>
      <c r="CQ4" s="8"/>
      <c r="CR4" s="6">
        <v>1</v>
      </c>
      <c r="CS4" s="334">
        <f ca="1">COUNTA(A1:CR291)</f>
        <v>8658</v>
      </c>
      <c r="CT4" s="333" t="s">
        <v>357</v>
      </c>
    </row>
    <row r="5" spans="1:98" ht="21.6" customHeight="1" thickBot="1">
      <c r="B5" s="1763" t="s">
        <v>1845</v>
      </c>
      <c r="S5" s="1745" t="s">
        <v>34</v>
      </c>
      <c r="T5" s="330" t="str">
        <f ca="1">CELL("nomfichier")</f>
        <v>D:\Données\1.UPRT\0-UPRT.fait\1-UPRT.FR-SITE-WEB\ff-fiches-fabrications\ff.fiches.fabrication.2023\ffr.restaurant.2023\[ff.15.colonnes.17.11.2024.xlsx]Mode.emploi.01.11.2024</v>
      </c>
      <c r="AD5" t="s">
        <v>1</v>
      </c>
      <c r="AI5" s="1745" t="s">
        <v>34</v>
      </c>
      <c r="AJ5" s="330" t="str">
        <f ca="1">CELL("nomfichier")</f>
        <v>D:\Données\1.UPRT\0-UPRT.fait\1-UPRT.FR-SITE-WEB\ff-fiches-fabrications\ff.fiches.fabrication.2023\ffr.restaurant.2023\[ff.15.colonnes.17.11.2024.xlsx]Mode.emploi.01.11.2024</v>
      </c>
      <c r="AT5" t="s">
        <v>1</v>
      </c>
      <c r="AV5" s="36" t="s">
        <v>11</v>
      </c>
      <c r="AW5" s="1236"/>
      <c r="AX5" s="1236"/>
      <c r="AY5" s="1233"/>
      <c r="AZ5" s="1233"/>
      <c r="BA5" s="1233"/>
      <c r="BB5" s="1236" t="s">
        <v>1527</v>
      </c>
      <c r="BC5" s="59"/>
      <c r="BD5" s="1236" t="s">
        <v>1528</v>
      </c>
      <c r="BE5" s="184"/>
      <c r="BF5" s="184"/>
      <c r="BG5" s="184"/>
      <c r="BH5" s="184"/>
      <c r="BI5" s="184"/>
      <c r="BJ5" s="1236"/>
      <c r="BK5" s="1236"/>
      <c r="BL5" s="59"/>
      <c r="BM5" s="1237" t="s">
        <v>190</v>
      </c>
      <c r="BN5" s="341" t="s">
        <v>1531</v>
      </c>
      <c r="BO5" s="184"/>
      <c r="BP5" s="184"/>
      <c r="BQ5" s="184"/>
      <c r="BR5" s="184"/>
      <c r="BS5" s="184"/>
      <c r="BT5" s="184"/>
      <c r="BU5" s="191"/>
      <c r="BW5" s="1921"/>
      <c r="BX5" s="1922"/>
      <c r="BY5" s="1922"/>
      <c r="BZ5" s="1923"/>
      <c r="CB5" s="1921"/>
      <c r="CC5" s="1922"/>
      <c r="CD5" s="1922"/>
      <c r="CE5" s="1922"/>
      <c r="CF5" s="1922"/>
      <c r="CG5" s="1922"/>
      <c r="CH5" s="1923"/>
      <c r="CI5" s="1"/>
      <c r="CJ5" s="1921"/>
      <c r="CK5" s="1922"/>
      <c r="CL5" s="1922"/>
      <c r="CM5" s="1922"/>
      <c r="CN5" s="1922"/>
      <c r="CO5" s="1922"/>
      <c r="CP5" s="1923"/>
      <c r="CQ5" s="8"/>
      <c r="CR5" s="6">
        <v>1</v>
      </c>
      <c r="CS5" s="334">
        <f ca="1">COUNTBLANK(A1:CR291)</f>
        <v>22274</v>
      </c>
      <c r="CT5" s="333" t="s">
        <v>354</v>
      </c>
    </row>
    <row r="6" spans="1:98" ht="16.5" customHeight="1" thickTop="1" thickBot="1">
      <c r="P6" s="1752" t="s">
        <v>1523</v>
      </c>
      <c r="Q6" s="1753" t="s">
        <v>30</v>
      </c>
      <c r="R6" s="1753" t="s">
        <v>29</v>
      </c>
      <c r="S6" s="1753" t="s">
        <v>28</v>
      </c>
      <c r="T6" s="1753" t="s">
        <v>27</v>
      </c>
      <c r="U6" s="1753" t="s">
        <v>26</v>
      </c>
      <c r="V6" s="1753" t="s">
        <v>25</v>
      </c>
      <c r="W6" s="1753" t="s">
        <v>24</v>
      </c>
      <c r="X6" s="1753" t="s">
        <v>23</v>
      </c>
      <c r="Y6" s="1753" t="s">
        <v>22</v>
      </c>
      <c r="Z6" s="1753" t="s">
        <v>21</v>
      </c>
      <c r="AA6" s="1750" t="s">
        <v>20</v>
      </c>
      <c r="AB6" s="1750" t="s">
        <v>19</v>
      </c>
      <c r="AC6" s="1750" t="s">
        <v>18</v>
      </c>
      <c r="AD6" s="1751" t="s">
        <v>17</v>
      </c>
      <c r="AF6" s="1752" t="s">
        <v>1523</v>
      </c>
      <c r="AG6" s="1753" t="s">
        <v>30</v>
      </c>
      <c r="AH6" s="1753" t="s">
        <v>29</v>
      </c>
      <c r="AI6" s="1753" t="s">
        <v>28</v>
      </c>
      <c r="AJ6" s="1753" t="s">
        <v>27</v>
      </c>
      <c r="AK6" s="1753" t="s">
        <v>26</v>
      </c>
      <c r="AL6" s="1753" t="s">
        <v>25</v>
      </c>
      <c r="AM6" s="1753" t="s">
        <v>24</v>
      </c>
      <c r="AN6" s="1753" t="s">
        <v>23</v>
      </c>
      <c r="AO6" s="1753" t="s">
        <v>22</v>
      </c>
      <c r="AP6" s="1753" t="s">
        <v>21</v>
      </c>
      <c r="AQ6" s="1750" t="s">
        <v>20</v>
      </c>
      <c r="AR6" s="1750" t="s">
        <v>19</v>
      </c>
      <c r="AS6" s="1750" t="s">
        <v>18</v>
      </c>
      <c r="AT6" s="1751" t="s">
        <v>17</v>
      </c>
      <c r="AV6" s="36" t="s">
        <v>11</v>
      </c>
      <c r="AW6" s="1238"/>
      <c r="AX6" s="1238"/>
      <c r="AY6" s="1233"/>
      <c r="AZ6" s="1233"/>
      <c r="BA6" s="1233"/>
      <c r="BB6" s="339" t="s">
        <v>1530</v>
      </c>
      <c r="BC6" s="59"/>
      <c r="BD6" s="339" t="s">
        <v>1530</v>
      </c>
      <c r="BE6" s="184"/>
      <c r="BF6" s="184"/>
      <c r="BG6" s="184"/>
      <c r="BH6" s="184"/>
      <c r="BI6" s="184"/>
      <c r="BJ6" s="1238"/>
      <c r="BK6" s="1238"/>
      <c r="BL6" s="59"/>
      <c r="BM6" s="1239" t="s">
        <v>189</v>
      </c>
      <c r="BN6" s="341" t="s">
        <v>1532</v>
      </c>
      <c r="BO6" s="59"/>
      <c r="BP6" s="184"/>
      <c r="BQ6" s="184"/>
      <c r="BR6" s="184"/>
      <c r="BS6" s="184"/>
      <c r="BT6" s="184"/>
      <c r="BU6" s="191"/>
      <c r="BW6" s="1921"/>
      <c r="BX6" s="1922"/>
      <c r="BY6" s="1922"/>
      <c r="BZ6" s="1923"/>
      <c r="CB6" s="1924"/>
      <c r="CC6" s="1925"/>
      <c r="CD6" s="1925"/>
      <c r="CE6" s="1925"/>
      <c r="CF6" s="1925"/>
      <c r="CG6" s="1925"/>
      <c r="CH6" s="1926"/>
      <c r="CI6" s="1"/>
      <c r="CJ6" s="1924"/>
      <c r="CK6" s="1925"/>
      <c r="CL6" s="1925"/>
      <c r="CM6" s="1925"/>
      <c r="CN6" s="1925"/>
      <c r="CO6" s="1925"/>
      <c r="CP6" s="1926"/>
      <c r="CQ6" s="8"/>
      <c r="CR6" s="6">
        <v>1</v>
      </c>
      <c r="CS6" s="334">
        <f>SUM(CR1:CR289)+2</f>
        <v>290</v>
      </c>
      <c r="CT6" s="333" t="s">
        <v>351</v>
      </c>
    </row>
    <row r="7" spans="1:98" ht="16.5" customHeight="1" thickTop="1">
      <c r="B7" s="1762">
        <v>3</v>
      </c>
      <c r="C7" s="2235">
        <v>2</v>
      </c>
      <c r="D7" s="2235">
        <v>2</v>
      </c>
      <c r="E7" s="2235">
        <v>2</v>
      </c>
      <c r="F7" s="2235">
        <v>11</v>
      </c>
      <c r="G7" s="2235">
        <v>11</v>
      </c>
      <c r="H7" s="2235">
        <v>3</v>
      </c>
      <c r="I7" s="2235">
        <v>11</v>
      </c>
      <c r="J7" s="2235">
        <v>11</v>
      </c>
      <c r="K7" s="2235">
        <v>9</v>
      </c>
      <c r="L7" s="2235">
        <v>40</v>
      </c>
      <c r="M7" t="s">
        <v>1810</v>
      </c>
      <c r="P7" s="91"/>
      <c r="Q7" s="91"/>
      <c r="R7" s="91"/>
      <c r="S7" s="91"/>
      <c r="T7" s="91"/>
      <c r="U7" s="91"/>
      <c r="V7" s="91"/>
      <c r="W7" s="91"/>
      <c r="X7" s="91"/>
      <c r="Y7" s="91"/>
      <c r="Z7" s="91"/>
      <c r="AA7" s="91"/>
      <c r="AB7" s="91"/>
      <c r="AC7" s="91"/>
      <c r="AD7" s="91"/>
      <c r="AF7" s="91"/>
      <c r="AG7" s="91"/>
      <c r="AH7" s="91"/>
      <c r="AI7" s="91"/>
      <c r="AJ7" s="91"/>
      <c r="AK7" s="91"/>
      <c r="AL7" s="91"/>
      <c r="AM7" s="91"/>
      <c r="AN7" s="91"/>
      <c r="AO7" s="91"/>
      <c r="AP7" s="91"/>
      <c r="AQ7" s="91"/>
      <c r="AR7" s="91"/>
      <c r="AS7" s="91"/>
      <c r="AT7" s="91"/>
      <c r="AV7" s="36" t="s">
        <v>12</v>
      </c>
      <c r="AW7" s="1244"/>
      <c r="AX7" s="1244"/>
      <c r="AY7" s="1244"/>
      <c r="AZ7" s="1244"/>
      <c r="BA7" s="1244"/>
      <c r="BB7" s="339" t="s">
        <v>1659</v>
      </c>
      <c r="BC7" s="59"/>
      <c r="BD7" s="1456" t="s">
        <v>1670</v>
      </c>
      <c r="BE7" s="184"/>
      <c r="BF7" s="1244"/>
      <c r="BG7" s="1244"/>
      <c r="BH7" s="1244"/>
      <c r="BI7" s="1244"/>
      <c r="BJ7" s="1244"/>
      <c r="BK7" s="1244"/>
      <c r="BL7" s="1244"/>
      <c r="BM7" s="1245" t="s">
        <v>1535</v>
      </c>
      <c r="BN7" s="341" t="s">
        <v>1536</v>
      </c>
      <c r="BO7" s="59"/>
      <c r="BP7" s="184"/>
      <c r="BQ7" s="184"/>
      <c r="BR7" s="184"/>
      <c r="BS7" s="184"/>
      <c r="BT7" s="184"/>
      <c r="BU7" s="191"/>
      <c r="BW7" s="314" t="s">
        <v>338</v>
      </c>
      <c r="BX7" s="298"/>
      <c r="BY7" s="154"/>
      <c r="BZ7" s="153"/>
      <c r="CB7" s="350" t="s">
        <v>365</v>
      </c>
      <c r="CC7" s="351"/>
      <c r="CD7" s="352"/>
      <c r="CE7" s="352"/>
      <c r="CF7" s="84"/>
      <c r="CG7" s="84"/>
      <c r="CH7" s="353"/>
      <c r="CI7" s="1"/>
      <c r="CJ7" s="354" t="s">
        <v>159</v>
      </c>
      <c r="CK7" s="355"/>
      <c r="CL7" s="355"/>
      <c r="CM7" s="355"/>
      <c r="CN7" s="91"/>
      <c r="CO7" s="59"/>
      <c r="CP7" s="93"/>
      <c r="CQ7" s="8"/>
      <c r="CR7" s="6">
        <v>1</v>
      </c>
      <c r="CS7" s="334">
        <f>SUM(A291:CQ291)+1</f>
        <v>96</v>
      </c>
      <c r="CT7" s="333" t="s">
        <v>348</v>
      </c>
    </row>
    <row r="8" spans="1:98" ht="16.5" customHeight="1">
      <c r="P8" s="1733" t="s">
        <v>12</v>
      </c>
      <c r="Q8" s="1731"/>
      <c r="R8" s="1732"/>
      <c r="S8" s="1732"/>
      <c r="T8" s="1732" t="s">
        <v>1534</v>
      </c>
      <c r="U8" s="1732"/>
      <c r="V8" s="1732"/>
      <c r="W8" s="1732"/>
      <c r="X8" s="1732"/>
      <c r="Y8" s="1749" t="s">
        <v>1799</v>
      </c>
      <c r="Z8" s="91"/>
      <c r="AA8" s="1744" t="s">
        <v>646</v>
      </c>
      <c r="AB8" s="1742" t="s">
        <v>1797</v>
      </c>
      <c r="AC8" s="1743"/>
      <c r="AD8" s="1743" t="s">
        <v>1</v>
      </c>
      <c r="AF8" s="1733" t="s">
        <v>12</v>
      </c>
      <c r="AG8" s="1731"/>
      <c r="AH8" s="1732"/>
      <c r="AI8" s="1732"/>
      <c r="AJ8" s="1732" t="s">
        <v>1534</v>
      </c>
      <c r="AK8" s="1732"/>
      <c r="AL8" s="1732"/>
      <c r="AM8" s="1732"/>
      <c r="AN8" s="1732"/>
      <c r="AO8" s="1749" t="s">
        <v>1799</v>
      </c>
      <c r="AP8" s="91"/>
      <c r="AQ8" s="1744" t="s">
        <v>646</v>
      </c>
      <c r="AR8" s="1742" t="s">
        <v>1797</v>
      </c>
      <c r="AS8" s="1743"/>
      <c r="AT8" s="1743" t="s">
        <v>1</v>
      </c>
      <c r="AV8" s="36" t="s">
        <v>12</v>
      </c>
      <c r="AW8" s="1244"/>
      <c r="AX8" s="1244"/>
      <c r="AY8" s="1244"/>
      <c r="AZ8" s="1244"/>
      <c r="BA8" s="1244"/>
      <c r="BB8" s="1246" t="s">
        <v>1538</v>
      </c>
      <c r="BC8" s="59"/>
      <c r="BD8" s="1455" t="str">
        <f ca="1">_xlfn.FORMULATEXT(BD9)</f>
        <v>="à la fin de la formule cellule " &amp; ADRESSE(LIGNE(BD14); COLONNE(BD14); 4) &amp; " = " &amp; BD17&amp;" cliquez sur Ctrl + Shift ⬆️+ Entrée ⬅️"</v>
      </c>
      <c r="BE8" s="184"/>
      <c r="BF8" s="1244"/>
      <c r="BG8" s="1244"/>
      <c r="BH8" s="1244"/>
      <c r="BI8" s="1244"/>
      <c r="BJ8" s="1244"/>
      <c r="BK8" s="1244"/>
      <c r="BL8" s="1244"/>
      <c r="BM8" s="703" t="s">
        <v>1539</v>
      </c>
      <c r="BN8" s="341" t="s">
        <v>1540</v>
      </c>
      <c r="BO8" s="59"/>
      <c r="BP8" s="184"/>
      <c r="BQ8" s="184"/>
      <c r="BR8" s="184"/>
      <c r="BS8" s="184"/>
      <c r="BT8" s="184"/>
      <c r="BU8" s="191"/>
      <c r="BW8" s="46"/>
      <c r="BX8" s="45"/>
      <c r="BY8" s="45"/>
      <c r="BZ8" s="22"/>
      <c r="CB8" s="356" t="s">
        <v>366</v>
      </c>
      <c r="CC8" s="45"/>
      <c r="CD8" s="45"/>
      <c r="CE8" s="45"/>
      <c r="CF8" s="91"/>
      <c r="CG8" s="91"/>
      <c r="CH8" s="185"/>
      <c r="CI8" s="1"/>
      <c r="CJ8" s="357" t="s">
        <v>367</v>
      </c>
      <c r="CK8" s="355"/>
      <c r="CL8" s="355"/>
      <c r="CM8" s="355"/>
      <c r="CN8" s="91"/>
      <c r="CO8" s="59"/>
      <c r="CP8" s="93"/>
      <c r="CQ8" s="8"/>
      <c r="CR8" s="6">
        <v>1</v>
      </c>
    </row>
    <row r="9" spans="1:98" ht="16.5" customHeight="1" thickBot="1">
      <c r="P9" s="91"/>
      <c r="Q9" s="91"/>
      <c r="R9" s="91"/>
      <c r="S9" s="91"/>
      <c r="T9" s="91"/>
      <c r="U9" s="91"/>
      <c r="V9" s="91"/>
      <c r="W9" s="91"/>
      <c r="X9" s="91"/>
      <c r="Y9" s="91"/>
      <c r="Z9" s="91"/>
      <c r="AA9" s="91"/>
      <c r="AB9" s="91"/>
      <c r="AC9" s="91"/>
      <c r="AD9" s="91"/>
      <c r="AF9" s="91"/>
      <c r="AG9" s="91"/>
      <c r="AH9" s="91"/>
      <c r="AI9" s="91"/>
      <c r="AJ9" s="91"/>
      <c r="AK9" s="91"/>
      <c r="AL9" s="91"/>
      <c r="AM9" s="91"/>
      <c r="AN9" s="91"/>
      <c r="AO9" s="91"/>
      <c r="AP9" s="91"/>
      <c r="AQ9" s="91"/>
      <c r="AR9" s="91"/>
      <c r="AS9" s="91"/>
      <c r="AT9" s="91"/>
      <c r="AV9" s="36" t="s">
        <v>12</v>
      </c>
      <c r="AW9" s="1244"/>
      <c r="AX9" s="1244"/>
      <c r="AY9" s="1244"/>
      <c r="AZ9" s="1244"/>
      <c r="BA9" s="1244"/>
      <c r="BB9" s="1443"/>
      <c r="BC9" s="1244"/>
      <c r="BD9" s="1457" t="str">
        <f>"à la fin de la formule cellule " &amp; ADDRESS(ROW(BD14), COLUMN(BD14), 4) &amp; " = " &amp; BD17&amp;" cliquez sur Ctrl + Shift ⬆️+ Entrée ⬅️"</f>
        <v>à la fin de la formule cellule BD14 = ❾ Copiez le texte de cette colonne pour le coller ensuite sur vos fiches cliquez sur Ctrl + Shift ⬆️+ Entrée ⬅️</v>
      </c>
      <c r="BE9" s="1244"/>
      <c r="BF9" s="1244"/>
      <c r="BG9" s="1244"/>
      <c r="BH9" s="1244"/>
      <c r="BI9" s="1244"/>
      <c r="BJ9" s="1244"/>
      <c r="BK9" s="1244"/>
      <c r="BL9" s="1244"/>
      <c r="BM9" s="1248" t="s">
        <v>580</v>
      </c>
      <c r="BN9" s="341" t="s">
        <v>1528</v>
      </c>
      <c r="BO9" s="59"/>
      <c r="BP9" s="184"/>
      <c r="BQ9" s="184"/>
      <c r="BR9" s="184"/>
      <c r="BS9" s="184"/>
      <c r="BT9" s="184"/>
      <c r="BU9" s="191"/>
      <c r="BW9" s="314" t="s">
        <v>332</v>
      </c>
      <c r="BX9" s="298"/>
      <c r="BY9" s="154"/>
      <c r="BZ9" s="153"/>
      <c r="CB9" s="1927" t="s">
        <v>368</v>
      </c>
      <c r="CC9" s="1928"/>
      <c r="CD9" s="1928"/>
      <c r="CE9" s="1928"/>
      <c r="CF9" s="91"/>
      <c r="CG9" s="91"/>
      <c r="CH9" s="185"/>
      <c r="CI9" s="1"/>
      <c r="CJ9" s="110"/>
      <c r="CK9" s="59"/>
      <c r="CL9" s="59"/>
      <c r="CM9" s="59"/>
      <c r="CN9" s="91"/>
      <c r="CO9" s="59"/>
      <c r="CP9" s="93"/>
      <c r="CQ9" s="8"/>
      <c r="CR9" s="6">
        <v>1</v>
      </c>
    </row>
    <row r="10" spans="1:98" s="1" customFormat="1" ht="33" customHeight="1">
      <c r="A10"/>
      <c r="B10" s="203" t="s">
        <v>11</v>
      </c>
      <c r="C10" s="2339" t="str">
        <f>C16</f>
        <v xml:space="preserve">? patisserie ? ? ? 10 personnes </v>
      </c>
      <c r="D10" s="2340">
        <f>D16</f>
        <v>10</v>
      </c>
      <c r="E10" s="2340" t="str">
        <f>E16</f>
        <v>personnes</v>
      </c>
      <c r="F10" s="205" t="s">
        <v>214</v>
      </c>
      <c r="G10" s="2098" t="s">
        <v>209</v>
      </c>
      <c r="H10" s="2098"/>
      <c r="I10" s="2138" t="s">
        <v>1791</v>
      </c>
      <c r="J10" s="2138"/>
      <c r="K10" s="2138"/>
      <c r="L10" s="2138"/>
      <c r="M10"/>
      <c r="N10"/>
      <c r="O10"/>
      <c r="P10" s="203" t="s">
        <v>215</v>
      </c>
      <c r="Q10" s="2339"/>
      <c r="R10" s="2340"/>
      <c r="S10" s="2340"/>
      <c r="T10" s="2306"/>
      <c r="U10" s="1702"/>
      <c r="V10" s="1702"/>
      <c r="W10" s="367"/>
      <c r="X10" s="367"/>
      <c r="Y10" s="367"/>
      <c r="Z10" s="367"/>
      <c r="AA10" s="2144" t="s">
        <v>209</v>
      </c>
      <c r="AB10" s="2144"/>
      <c r="AC10" s="2290" t="s">
        <v>210</v>
      </c>
      <c r="AD10" s="2291" t="str">
        <f>LEFT(W10,1)</f>
        <v/>
      </c>
      <c r="AE10"/>
      <c r="AF10" s="203" t="s">
        <v>11</v>
      </c>
      <c r="AG10" s="2280" t="str">
        <f>AG16</f>
        <v xml:space="preserve">? patisserie ? ? ? 10 personnes </v>
      </c>
      <c r="AH10" s="2281">
        <f>AH16</f>
        <v>10</v>
      </c>
      <c r="AI10" s="2281" t="str">
        <f>AI16</f>
        <v>personnes</v>
      </c>
      <c r="AJ10" s="205" t="s">
        <v>214</v>
      </c>
      <c r="AK10" s="2098" t="s">
        <v>209</v>
      </c>
      <c r="AL10" s="2098"/>
      <c r="AM10" s="2241" t="s">
        <v>1791</v>
      </c>
      <c r="AN10" s="2241"/>
      <c r="AO10" s="2241"/>
      <c r="AP10" s="2241"/>
      <c r="AQ10" s="2144" t="s">
        <v>209</v>
      </c>
      <c r="AR10" s="2144"/>
      <c r="AS10" s="2290" t="s">
        <v>210</v>
      </c>
      <c r="AT10" s="2291" t="str">
        <f>LEFT(AM10,1)</f>
        <v>N</v>
      </c>
      <c r="AU10"/>
      <c r="AV10" s="36" t="s">
        <v>12</v>
      </c>
      <c r="AW10" s="1244"/>
      <c r="AX10" s="1244"/>
      <c r="AY10" s="1244"/>
      <c r="AZ10" s="1244"/>
      <c r="BA10" s="1244"/>
      <c r="BB10" s="1443"/>
      <c r="BC10" s="1244"/>
      <c r="BD10" s="1444" t="s">
        <v>1531</v>
      </c>
      <c r="BE10" s="1244"/>
      <c r="BF10" s="1244"/>
      <c r="BG10" s="1244"/>
      <c r="BH10" s="1244"/>
      <c r="BI10" s="1244"/>
      <c r="BJ10" s="1244"/>
      <c r="BK10" s="1244"/>
      <c r="BL10" s="1244"/>
      <c r="BM10" s="1248"/>
      <c r="BN10" s="341" t="s">
        <v>173</v>
      </c>
      <c r="BO10" s="59"/>
      <c r="BP10" s="59"/>
      <c r="BQ10" s="59"/>
      <c r="BR10" s="59"/>
      <c r="BS10" s="59"/>
      <c r="BT10" s="59"/>
      <c r="BU10" s="93"/>
      <c r="BV10" s="2"/>
      <c r="BW10" s="46"/>
      <c r="BX10" s="45"/>
      <c r="BY10" s="45"/>
      <c r="BZ10" s="22"/>
      <c r="CA10" s="2"/>
      <c r="CB10" s="1929"/>
      <c r="CC10" s="1930"/>
      <c r="CD10" s="1930"/>
      <c r="CE10" s="1930"/>
      <c r="CF10" s="227"/>
      <c r="CG10" s="227"/>
      <c r="CH10" s="358"/>
      <c r="CI10" s="15" t="s">
        <v>1</v>
      </c>
      <c r="CJ10" s="110"/>
      <c r="CK10" s="359" t="s">
        <v>1803</v>
      </c>
      <c r="CL10" s="27" t="s">
        <v>9</v>
      </c>
      <c r="CM10" s="1931" t="s">
        <v>8</v>
      </c>
      <c r="CN10" s="91"/>
      <c r="CO10" s="59"/>
      <c r="CP10" s="93"/>
      <c r="CQ10" s="8"/>
      <c r="CR10" s="6">
        <v>1</v>
      </c>
    </row>
    <row r="11" spans="1:98" s="1" customFormat="1" ht="18.75" customHeight="1" thickBot="1">
      <c r="A11"/>
      <c r="B11" s="104" t="s">
        <v>11</v>
      </c>
      <c r="C11" s="2316" t="str">
        <f>C16</f>
        <v xml:space="preserve">? patisserie ? ? ? 10 personnes </v>
      </c>
      <c r="D11" s="2316">
        <f>D16</f>
        <v>10</v>
      </c>
      <c r="E11" s="2316" t="str">
        <f>E16</f>
        <v>personnes</v>
      </c>
      <c r="F11" s="2317"/>
      <c r="G11" s="2318" t="s">
        <v>1848</v>
      </c>
      <c r="H11" s="2319"/>
      <c r="I11" s="2319"/>
      <c r="J11" s="2320" t="s">
        <v>212</v>
      </c>
      <c r="K11" s="201" t="s">
        <v>211</v>
      </c>
      <c r="L11" s="1419"/>
      <c r="M11"/>
      <c r="N11"/>
      <c r="O11"/>
      <c r="P11" s="104"/>
      <c r="Q11" s="2316"/>
      <c r="R11" s="2316"/>
      <c r="S11" s="2316"/>
      <c r="T11" s="2317"/>
      <c r="U11" s="2318"/>
      <c r="V11" s="2319"/>
      <c r="W11" s="2319"/>
      <c r="X11" s="2320"/>
      <c r="Y11" s="201"/>
      <c r="Z11" s="1419"/>
      <c r="AA11" s="324" t="s">
        <v>340</v>
      </c>
      <c r="AB11" s="323">
        <f>IF(OR(ISBLANK(AC12), ISBLANK(AC13)), 0, AC12/AC13)</f>
        <v>1.2</v>
      </c>
      <c r="AC11" s="322">
        <f>AA41/AC12</f>
        <v>0</v>
      </c>
      <c r="AD11" s="321" t="s">
        <v>339</v>
      </c>
      <c r="AE11"/>
      <c r="AF11" s="2242" t="s">
        <v>11</v>
      </c>
      <c r="AG11" s="2282" t="str">
        <f>AG16</f>
        <v xml:space="preserve">? patisserie ? ? ? 10 personnes </v>
      </c>
      <c r="AH11" s="2282">
        <f>AH16</f>
        <v>10</v>
      </c>
      <c r="AI11" s="2282" t="str">
        <f>AI16</f>
        <v>personnes</v>
      </c>
      <c r="AJ11" s="2283"/>
      <c r="AK11" s="2284" t="s">
        <v>1848</v>
      </c>
      <c r="AL11" s="2285"/>
      <c r="AM11" s="2285"/>
      <c r="AN11" s="2286" t="s">
        <v>212</v>
      </c>
      <c r="AO11" s="201" t="s">
        <v>211</v>
      </c>
      <c r="AP11" s="1419"/>
      <c r="AQ11" s="324" t="s">
        <v>340</v>
      </c>
      <c r="AR11" s="323">
        <f>IF(OR(ISBLANK(AS12), ISBLANK(AS13)), 0, AS12/AS13)</f>
        <v>12</v>
      </c>
      <c r="AS11" s="322">
        <f>AQ39/AS12</f>
        <v>0</v>
      </c>
      <c r="AT11" s="321" t="s">
        <v>339</v>
      </c>
      <c r="AU11"/>
      <c r="AV11" s="36" t="s">
        <v>11</v>
      </c>
      <c r="AW11" s="1254"/>
      <c r="AX11" s="1254"/>
      <c r="AY11" s="1254"/>
      <c r="AZ11" s="192" t="s">
        <v>191</v>
      </c>
      <c r="BA11" s="1279" t="s">
        <v>1</v>
      </c>
      <c r="BB11" s="2143" t="s">
        <v>1561</v>
      </c>
      <c r="BC11" s="59"/>
      <c r="BD11" s="1280" t="s">
        <v>1562</v>
      </c>
      <c r="BE11" s="2160" t="s">
        <v>189</v>
      </c>
      <c r="BF11" s="2160"/>
      <c r="BG11" s="2160"/>
      <c r="BH11" s="2160"/>
      <c r="BI11" s="1281"/>
      <c r="BJ11" s="1282" t="s">
        <v>1366</v>
      </c>
      <c r="BK11" s="1283" t="s">
        <v>1365</v>
      </c>
      <c r="BL11" s="1281" t="s">
        <v>1364</v>
      </c>
      <c r="BM11" s="1284" t="s">
        <v>1363</v>
      </c>
      <c r="BN11" s="1285"/>
      <c r="BO11" s="1286"/>
      <c r="BP11" s="1286"/>
      <c r="BQ11" s="1286"/>
      <c r="BR11" s="1286"/>
      <c r="BS11" s="1286"/>
      <c r="BT11" s="1286"/>
      <c r="BU11" s="1287"/>
      <c r="BV11" s="2"/>
      <c r="BW11" s="309" t="s">
        <v>328</v>
      </c>
      <c r="BX11" s="298"/>
      <c r="BY11" s="154"/>
      <c r="BZ11" s="153"/>
      <c r="CA11" s="2"/>
      <c r="CB11" s="360"/>
      <c r="CC11" s="361" t="s">
        <v>369</v>
      </c>
      <c r="CD11" s="59"/>
      <c r="CE11" s="59"/>
      <c r="CF11" s="91"/>
      <c r="CG11" s="59"/>
      <c r="CH11" s="93"/>
      <c r="CJ11" s="110"/>
      <c r="CK11" s="59"/>
      <c r="CL11" s="362" t="s">
        <v>9</v>
      </c>
      <c r="CM11" s="1931"/>
      <c r="CN11" s="91"/>
      <c r="CO11" s="59"/>
      <c r="CP11" s="93"/>
      <c r="CQ11" s="8"/>
      <c r="CR11" s="6">
        <v>1</v>
      </c>
    </row>
    <row r="12" spans="1:98" s="1" customFormat="1" ht="18.75" customHeight="1" thickTop="1">
      <c r="A12"/>
      <c r="B12" s="104" t="s">
        <v>11</v>
      </c>
      <c r="C12" s="1232" t="str">
        <f>C16</f>
        <v xml:space="preserve">? patisserie ? ? ? 10 personnes </v>
      </c>
      <c r="D12" s="1232">
        <f>D16</f>
        <v>10</v>
      </c>
      <c r="E12" s="1232" t="str">
        <f>E16</f>
        <v>personnes</v>
      </c>
      <c r="F12" s="1697"/>
      <c r="G12" s="1698"/>
      <c r="H12" s="1698"/>
      <c r="I12" s="1698"/>
      <c r="J12" s="199" t="s">
        <v>205</v>
      </c>
      <c r="K12" s="2139" t="str">
        <f>F14</f>
        <v xml:space="preserve">? patisserie ? ? ? 10 personnes </v>
      </c>
      <c r="L12" s="2140"/>
      <c r="M12"/>
      <c r="N12"/>
      <c r="O12"/>
      <c r="P12" s="104"/>
      <c r="Q12" s="1232"/>
      <c r="R12" s="1232"/>
      <c r="S12" s="1232"/>
      <c r="T12" s="1697"/>
      <c r="U12" s="1698"/>
      <c r="V12" s="2323" t="s">
        <v>201</v>
      </c>
      <c r="W12" s="1698"/>
      <c r="X12" s="199"/>
      <c r="Y12" s="1421"/>
      <c r="Z12" s="2322"/>
      <c r="AA12" s="91"/>
      <c r="AB12" s="320" t="s">
        <v>334</v>
      </c>
      <c r="AC12" s="319">
        <v>12</v>
      </c>
      <c r="AD12" s="318" t="str">
        <f>AD13</f>
        <v>couverts</v>
      </c>
      <c r="AE12"/>
      <c r="AF12" s="2242" t="s">
        <v>11</v>
      </c>
      <c r="AG12" s="1232" t="str">
        <f>AG16</f>
        <v xml:space="preserve">? patisserie ? ? ? 10 personnes </v>
      </c>
      <c r="AH12" s="1232">
        <f>AH16</f>
        <v>10</v>
      </c>
      <c r="AI12" s="1232" t="str">
        <f>AI16</f>
        <v>personnes</v>
      </c>
      <c r="AJ12" s="1697"/>
      <c r="AK12" s="1698"/>
      <c r="AL12" s="1698"/>
      <c r="AM12" s="1698"/>
      <c r="AN12" s="199" t="s">
        <v>205</v>
      </c>
      <c r="AO12" s="2139" t="str">
        <f>AJ14</f>
        <v xml:space="preserve">? patisserie ? ? ? 10 personnes </v>
      </c>
      <c r="AP12" s="2140"/>
      <c r="AQ12" s="91"/>
      <c r="AR12" s="320" t="s">
        <v>334</v>
      </c>
      <c r="AS12" s="319">
        <v>120</v>
      </c>
      <c r="AT12" s="318" t="str">
        <f>AT13</f>
        <v>couverts</v>
      </c>
      <c r="AU12"/>
      <c r="AV12" s="36" t="s">
        <v>11</v>
      </c>
      <c r="AW12" s="1254"/>
      <c r="AX12" s="1254"/>
      <c r="AY12" s="1254"/>
      <c r="AZ12" s="2177" t="s">
        <v>1669</v>
      </c>
      <c r="BA12" s="1279" t="s">
        <v>1</v>
      </c>
      <c r="BB12" s="2143"/>
      <c r="BC12" s="59"/>
      <c r="BD12" s="1288" t="s">
        <v>1660</v>
      </c>
      <c r="BE12" s="1289"/>
      <c r="BF12" s="1289"/>
      <c r="BG12" s="1289"/>
      <c r="BH12" s="1289"/>
      <c r="BI12" s="1290"/>
      <c r="BJ12" s="2161" t="s">
        <v>1563</v>
      </c>
      <c r="BK12" s="2161"/>
      <c r="BL12" s="2161"/>
      <c r="BM12" s="2161"/>
      <c r="BN12" s="1285"/>
      <c r="BO12" s="1286"/>
      <c r="BP12" s="1286"/>
      <c r="BQ12" s="1286"/>
      <c r="BR12" s="1286"/>
      <c r="BS12" s="1286"/>
      <c r="BT12" s="1286"/>
      <c r="BU12" s="1287"/>
      <c r="BV12" s="2"/>
      <c r="BW12" s="46"/>
      <c r="BX12" s="45"/>
      <c r="BY12" s="45"/>
      <c r="BZ12" s="22"/>
      <c r="CA12" s="2"/>
      <c r="CB12" s="360"/>
      <c r="CC12" s="341" t="s">
        <v>370</v>
      </c>
      <c r="CD12" s="59"/>
      <c r="CE12" s="59"/>
      <c r="CF12" s="91"/>
      <c r="CG12" s="59"/>
      <c r="CH12" s="93"/>
      <c r="CJ12" s="110"/>
      <c r="CK12" s="59"/>
      <c r="CL12" s="59"/>
      <c r="CM12" s="59"/>
      <c r="CN12" s="91"/>
      <c r="CO12" s="59"/>
      <c r="CP12" s="93"/>
      <c r="CQ12" s="8"/>
      <c r="CR12" s="6">
        <v>1</v>
      </c>
    </row>
    <row r="13" spans="1:98" s="1" customFormat="1" ht="18.75" customHeight="1" thickBot="1">
      <c r="A13"/>
      <c r="B13" s="104" t="s">
        <v>11</v>
      </c>
      <c r="C13" s="1232" t="str">
        <f>C16</f>
        <v xml:space="preserve">? patisserie ? ? ? 10 personnes </v>
      </c>
      <c r="D13" s="1232">
        <f>D16</f>
        <v>10</v>
      </c>
      <c r="E13" s="1232" t="str">
        <f>E16</f>
        <v>personnes</v>
      </c>
      <c r="F13" s="195">
        <v>10</v>
      </c>
      <c r="G13" s="194" t="s">
        <v>1537</v>
      </c>
      <c r="H13" s="193" t="s">
        <v>193</v>
      </c>
      <c r="I13" s="193"/>
      <c r="J13" s="197"/>
      <c r="K13" s="2139"/>
      <c r="L13" s="2140"/>
      <c r="M13"/>
      <c r="N13"/>
      <c r="O13"/>
      <c r="P13" s="104"/>
      <c r="Q13" s="1232"/>
      <c r="R13" s="1232"/>
      <c r="S13" s="1232"/>
      <c r="T13" s="195"/>
      <c r="U13" s="194"/>
      <c r="V13" s="193"/>
      <c r="W13" s="193"/>
      <c r="X13" s="197"/>
      <c r="Y13" s="1421"/>
      <c r="Z13" s="2322"/>
      <c r="AA13" s="91"/>
      <c r="AB13" s="317" t="s">
        <v>333</v>
      </c>
      <c r="AC13" s="316">
        <v>10</v>
      </c>
      <c r="AD13" s="315" t="s">
        <v>198</v>
      </c>
      <c r="AF13" s="2242" t="s">
        <v>11</v>
      </c>
      <c r="AG13" s="1232" t="str">
        <f>AG16</f>
        <v xml:space="preserve">? patisserie ? ? ? 10 personnes </v>
      </c>
      <c r="AH13" s="1232">
        <f>AH16</f>
        <v>10</v>
      </c>
      <c r="AI13" s="1232" t="str">
        <f>AI16</f>
        <v>personnes</v>
      </c>
      <c r="AJ13" s="195">
        <v>10</v>
      </c>
      <c r="AK13" s="194" t="s">
        <v>1537</v>
      </c>
      <c r="AL13" s="193" t="s">
        <v>193</v>
      </c>
      <c r="AM13" s="193"/>
      <c r="AN13" s="197"/>
      <c r="AO13" s="2139"/>
      <c r="AP13" s="2140"/>
      <c r="AQ13" s="91"/>
      <c r="AR13" s="317" t="s">
        <v>333</v>
      </c>
      <c r="AS13" s="316">
        <v>10</v>
      </c>
      <c r="AT13" s="315" t="s">
        <v>198</v>
      </c>
      <c r="AV13" s="36" t="s">
        <v>11</v>
      </c>
      <c r="AW13" s="1254"/>
      <c r="AX13" s="1254"/>
      <c r="AY13" s="1254"/>
      <c r="AZ13" s="2177"/>
      <c r="BA13" s="1279" t="s">
        <v>1</v>
      </c>
      <c r="BB13" s="1291" t="s">
        <v>1564</v>
      </c>
      <c r="BC13" s="59"/>
      <c r="BD13" s="1292">
        <v>60</v>
      </c>
      <c r="BE13" s="2162" t="s">
        <v>1532</v>
      </c>
      <c r="BF13" s="2162"/>
      <c r="BG13" s="2162"/>
      <c r="BH13" s="2162"/>
      <c r="BI13" s="1290"/>
      <c r="BJ13" s="2161"/>
      <c r="BK13" s="2161"/>
      <c r="BL13" s="2161"/>
      <c r="BM13" s="2161"/>
      <c r="BN13" s="1285"/>
      <c r="BO13" s="1286"/>
      <c r="BP13" s="1286"/>
      <c r="BQ13" s="1286"/>
      <c r="BR13" s="1286"/>
      <c r="BS13" s="1286"/>
      <c r="BT13" s="1286"/>
      <c r="BU13" s="1287"/>
      <c r="BV13" s="2"/>
      <c r="BW13" s="309" t="s">
        <v>321</v>
      </c>
      <c r="BX13" s="298"/>
      <c r="BY13" s="154"/>
      <c r="BZ13" s="153"/>
      <c r="CA13" s="2"/>
      <c r="CB13" s="110"/>
      <c r="CC13" s="363" t="s">
        <v>371</v>
      </c>
      <c r="CD13" s="59"/>
      <c r="CE13" s="59"/>
      <c r="CF13" s="91"/>
      <c r="CG13" s="59"/>
      <c r="CH13" s="364" t="s">
        <v>372</v>
      </c>
      <c r="CJ13" s="365" t="s">
        <v>373</v>
      </c>
      <c r="CK13" s="59"/>
      <c r="CL13" s="59"/>
      <c r="CM13" s="59"/>
      <c r="CN13" s="91"/>
      <c r="CO13" s="59"/>
      <c r="CP13" s="93"/>
      <c r="CQ13" s="8"/>
      <c r="CR13" s="6">
        <v>1</v>
      </c>
    </row>
    <row r="14" spans="1:98" s="1" customFormat="1" ht="18.75" customHeight="1" thickTop="1">
      <c r="A14"/>
      <c r="B14" s="104" t="s">
        <v>11</v>
      </c>
      <c r="C14" s="1232" t="str">
        <f>C16</f>
        <v xml:space="preserve">? patisserie ? ? ? 10 personnes </v>
      </c>
      <c r="D14" s="1232">
        <f>D16</f>
        <v>10</v>
      </c>
      <c r="E14" s="1232" t="str">
        <f>E16</f>
        <v>personnes</v>
      </c>
      <c r="F14" s="2307" t="str">
        <f>F15 &amp; " " &amp; F16 &amp; " " &amp; H16 &amp; " " &amp; J16 &amp; " " &amp; L16 &amp; " " &amp; F13 &amp; " " &amp; G13 &amp; " "</f>
        <v xml:space="preserve">? patisserie ? ? ? 10 personnes </v>
      </c>
      <c r="G14" s="2308"/>
      <c r="H14" s="2308"/>
      <c r="I14" s="2308"/>
      <c r="J14" s="2308"/>
      <c r="K14" s="2309"/>
      <c r="L14" s="2310" t="s">
        <v>187</v>
      </c>
      <c r="M14"/>
      <c r="N14"/>
      <c r="O14"/>
      <c r="P14" s="104"/>
      <c r="Q14" s="1232"/>
      <c r="R14" s="1232"/>
      <c r="S14" s="1232"/>
      <c r="T14" s="2307"/>
      <c r="U14" s="2308"/>
      <c r="V14" s="2308"/>
      <c r="W14" s="2308"/>
      <c r="X14" s="2308"/>
      <c r="Y14" s="2309"/>
      <c r="Z14" s="2310"/>
      <c r="AA14" s="91"/>
      <c r="AB14" s="313" t="s">
        <v>224</v>
      </c>
      <c r="AC14" s="208"/>
      <c r="AD14" s="312"/>
      <c r="AF14" s="2242" t="s">
        <v>11</v>
      </c>
      <c r="AG14" s="1232" t="str">
        <f>AG16</f>
        <v xml:space="preserve">? patisserie ? ? ? 10 personnes </v>
      </c>
      <c r="AH14" s="1232">
        <f>AH16</f>
        <v>10</v>
      </c>
      <c r="AI14" s="1232" t="str">
        <f>AI16</f>
        <v>personnes</v>
      </c>
      <c r="AJ14" s="2273" t="str">
        <f>AJ15 &amp; " " &amp; AJ16 &amp; " " &amp; AL16 &amp; " " &amp; AN16 &amp; " " &amp; AP16 &amp; " " &amp; AJ13 &amp; " " &amp; AK13 &amp; " "</f>
        <v xml:space="preserve">? patisserie ? ? ? 10 personnes </v>
      </c>
      <c r="AK14" s="2274"/>
      <c r="AL14" s="2274"/>
      <c r="AM14" s="2274"/>
      <c r="AN14" s="2274"/>
      <c r="AO14" s="2275"/>
      <c r="AP14" s="2276" t="s">
        <v>187</v>
      </c>
      <c r="AQ14" s="91"/>
      <c r="AR14" s="313" t="s">
        <v>224</v>
      </c>
      <c r="AS14" s="208"/>
      <c r="AT14" s="312"/>
      <c r="AV14" s="36" t="s">
        <v>11</v>
      </c>
      <c r="AW14" s="1254"/>
      <c r="AX14" s="1254"/>
      <c r="AY14" s="1254"/>
      <c r="AZ14" s="2176" t="s">
        <v>1575</v>
      </c>
      <c r="BA14" s="1279" t="s">
        <v>1</v>
      </c>
      <c r="BB14" s="1293"/>
      <c r="BC14" s="59"/>
      <c r="BD14" s="1294" t="str">
        <f ca="1">"Largeur de cette colonne : " &amp; BD16 &amp; IF(BD16 &gt; BD13, " - Colonne trop large de " &amp; (BD16 - BD13), IF(BD13 &gt; BD16, " - Élargissez la colonne à " &amp; BD13, ""))</f>
        <v>Largeur de cette colonne : 60</v>
      </c>
      <c r="BE14" s="2162"/>
      <c r="BF14" s="2162"/>
      <c r="BG14" s="2162"/>
      <c r="BH14" s="2162"/>
      <c r="BI14" s="1290"/>
      <c r="BJ14" s="2161"/>
      <c r="BK14" s="2161"/>
      <c r="BL14" s="2161"/>
      <c r="BM14" s="2161"/>
      <c r="BN14" s="1285"/>
      <c r="BO14" s="1286"/>
      <c r="BP14" s="1286"/>
      <c r="BQ14" s="1286"/>
      <c r="BR14" s="1286"/>
      <c r="BS14" s="1286"/>
      <c r="BT14" s="1286"/>
      <c r="BU14" s="1287"/>
      <c r="BV14" s="2"/>
      <c r="BW14" s="46"/>
      <c r="BX14" s="45"/>
      <c r="BY14" s="45"/>
      <c r="BZ14" s="22"/>
      <c r="CA14" s="2"/>
      <c r="CB14" s="366" t="s">
        <v>214</v>
      </c>
      <c r="CC14" s="367"/>
      <c r="CD14" s="368"/>
      <c r="CE14" s="368"/>
      <c r="CF14" s="204"/>
      <c r="CG14" s="369" t="s">
        <v>374</v>
      </c>
      <c r="CH14" s="370" t="s">
        <v>375</v>
      </c>
      <c r="CJ14" s="110"/>
      <c r="CK14" s="59"/>
      <c r="CL14" s="59"/>
      <c r="CM14" s="59"/>
      <c r="CN14" s="91"/>
      <c r="CO14" s="59"/>
      <c r="CP14" s="93"/>
      <c r="CQ14" s="8"/>
      <c r="CR14" s="6">
        <v>1</v>
      </c>
    </row>
    <row r="15" spans="1:98" s="1" customFormat="1" ht="18.75" customHeight="1">
      <c r="A15"/>
      <c r="B15" s="104" t="s">
        <v>11</v>
      </c>
      <c r="C15" s="1232" t="str">
        <f>C16</f>
        <v xml:space="preserve">? patisserie ? ? ? 10 personnes </v>
      </c>
      <c r="D15" s="1232">
        <f>D16</f>
        <v>10</v>
      </c>
      <c r="E15" s="1232" t="str">
        <f>E16</f>
        <v>personnes</v>
      </c>
      <c r="F15" s="2311" t="str">
        <f>LEFT(L16,1)</f>
        <v>?</v>
      </c>
      <c r="G15" s="2312" t="s">
        <v>185</v>
      </c>
      <c r="H15" s="2312" t="s">
        <v>184</v>
      </c>
      <c r="I15" s="2312"/>
      <c r="J15" s="2312" t="s">
        <v>183</v>
      </c>
      <c r="K15" s="2312"/>
      <c r="L15" s="2313" t="s">
        <v>182</v>
      </c>
      <c r="M15"/>
      <c r="N15"/>
      <c r="O15"/>
      <c r="P15" s="104"/>
      <c r="Q15" s="1232"/>
      <c r="R15" s="1232"/>
      <c r="S15" s="1232"/>
      <c r="T15" s="2311"/>
      <c r="U15" s="2312"/>
      <c r="V15" s="2312"/>
      <c r="W15" s="2312"/>
      <c r="X15" s="2312"/>
      <c r="Y15" s="2312"/>
      <c r="Z15" s="2313"/>
      <c r="AA15" s="2271"/>
      <c r="AB15" s="2271"/>
      <c r="AC15" s="2271"/>
      <c r="AD15" s="2272" t="str">
        <f ca="1">IF(COUNTIF(Q52:AD52,"&lt;0.5")=0,"Aucune colonne masquée",COUNTIF(Q52:AD52,"&lt;0.5")&amp;" colonnes masquées : "&amp;(AA16&amp;AB16))</f>
        <v>Aucune colonne masquée</v>
      </c>
      <c r="AF15" s="2242" t="s">
        <v>11</v>
      </c>
      <c r="AG15" s="1232" t="str">
        <f>AG16</f>
        <v xml:space="preserve">? patisserie ? ? ? 10 personnes </v>
      </c>
      <c r="AH15" s="1232">
        <f>AH16</f>
        <v>10</v>
      </c>
      <c r="AI15" s="1232" t="str">
        <f>AI16</f>
        <v>personnes</v>
      </c>
      <c r="AJ15" s="2277" t="str">
        <f>LEFT(AP16,1)</f>
        <v>?</v>
      </c>
      <c r="AK15" s="2278" t="s">
        <v>185</v>
      </c>
      <c r="AL15" s="2278" t="s">
        <v>184</v>
      </c>
      <c r="AM15" s="2278"/>
      <c r="AN15" s="2278" t="s">
        <v>183</v>
      </c>
      <c r="AO15" s="2278"/>
      <c r="AP15" s="2279" t="s">
        <v>182</v>
      </c>
      <c r="AQ15" s="2271"/>
      <c r="AR15" s="2271"/>
      <c r="AS15" s="2271"/>
      <c r="AT15" s="2272" t="str">
        <f ca="1">IF(COUNTIF(AG52:AT52,"&lt;0.5")=0,"Aucune colonne masquée",COUNTIF(AG52:AT52,"&lt;0.5")&amp;" colonnes masquées : "&amp;(AQ16&amp;AR16))</f>
        <v>Aucune colonne masquée</v>
      </c>
      <c r="AV15" s="36" t="s">
        <v>11</v>
      </c>
      <c r="AW15" s="1254"/>
      <c r="AX15" s="1254"/>
      <c r="AY15" s="1254"/>
      <c r="AZ15" s="2176"/>
      <c r="BA15" s="1279" t="s">
        <v>1</v>
      </c>
      <c r="BB15" s="1295" t="s">
        <v>1565</v>
      </c>
      <c r="BC15" s="59"/>
      <c r="BD15" s="1280" t="str">
        <f>"Ajustez la largeur de cette colonne à  " &amp;BD13</f>
        <v>Ajustez la largeur de cette colonne à  60</v>
      </c>
      <c r="BE15" s="2162"/>
      <c r="BF15" s="2162"/>
      <c r="BG15" s="2162"/>
      <c r="BH15" s="2162"/>
      <c r="BI15" s="1290"/>
      <c r="BJ15" s="1296"/>
      <c r="BK15" s="1283"/>
      <c r="BL15" s="1281"/>
      <c r="BM15" s="1284"/>
      <c r="BN15" s="1285"/>
      <c r="BO15" s="1286"/>
      <c r="BP15" s="1286"/>
      <c r="BQ15" s="1286"/>
      <c r="BR15" s="1286"/>
      <c r="BS15" s="1286"/>
      <c r="BT15" s="1286"/>
      <c r="BU15" s="1287"/>
      <c r="BV15" s="2"/>
      <c r="BW15" s="302" t="s">
        <v>312</v>
      </c>
      <c r="BX15" s="298"/>
      <c r="BY15" s="154"/>
      <c r="BZ15" s="153"/>
      <c r="CA15" s="2"/>
      <c r="CB15" s="371" t="s">
        <v>212</v>
      </c>
      <c r="CC15" s="201" t="s">
        <v>211</v>
      </c>
      <c r="CD15" s="186"/>
      <c r="CE15" s="186"/>
      <c r="CF15" s="1805" t="s">
        <v>210</v>
      </c>
      <c r="CG15" s="1806" t="s">
        <v>209</v>
      </c>
      <c r="CH15" s="1807"/>
      <c r="CJ15" s="1250" t="s">
        <v>335</v>
      </c>
      <c r="CK15" s="1241"/>
      <c r="CL15" s="1241" t="s">
        <v>1534</v>
      </c>
      <c r="CM15" s="1242"/>
      <c r="CN15" s="1242"/>
      <c r="CO15" s="1243" t="s">
        <v>335</v>
      </c>
      <c r="CP15" s="93"/>
      <c r="CQ15" s="8"/>
      <c r="CR15" s="6">
        <v>1</v>
      </c>
    </row>
    <row r="16" spans="1:98" s="1" customFormat="1" ht="18.75" customHeight="1" thickBot="1">
      <c r="A16"/>
      <c r="B16" s="104" t="s">
        <v>11</v>
      </c>
      <c r="C16" s="1247" t="str">
        <f>F14</f>
        <v xml:space="preserve">? patisserie ? ? ? 10 personnes </v>
      </c>
      <c r="D16" s="1247">
        <f>F13</f>
        <v>10</v>
      </c>
      <c r="E16" s="1247" t="str">
        <f>G13</f>
        <v>personnes</v>
      </c>
      <c r="F16" s="1428" t="s">
        <v>1541</v>
      </c>
      <c r="G16" s="1429" t="s">
        <v>1847</v>
      </c>
      <c r="H16" s="1803" t="s">
        <v>1847</v>
      </c>
      <c r="I16" s="1803"/>
      <c r="J16" s="1803" t="s">
        <v>1847</v>
      </c>
      <c r="K16" s="1803"/>
      <c r="L16" s="1445" t="s">
        <v>1847</v>
      </c>
      <c r="M16"/>
      <c r="N16"/>
      <c r="O16"/>
      <c r="P16" s="104"/>
      <c r="Q16" s="1247"/>
      <c r="R16" s="1247"/>
      <c r="S16" s="1247"/>
      <c r="T16" s="1428"/>
      <c r="U16" s="1429"/>
      <c r="V16" s="1429"/>
      <c r="W16" s="1429"/>
      <c r="X16" s="1429"/>
      <c r="Y16" s="1429"/>
      <c r="Z16" s="1445"/>
      <c r="AA16" s="2288" t="str">
        <f ca="1">IF(Q52&lt;0.5,Q51&amp;".","")&amp;IF(R52&lt;0.5,R51&amp;".","")&amp;IF(S52&lt;0.5,S51&amp;".","")&amp;IF(T52&lt;0.5,T51&amp;".","")&amp;IF(U52&lt;0.5,U51&amp;".","")&amp;IF(V52&lt;0.5,V51&amp;".","")&amp;IF(W52&lt;0.5,W51&amp;".","")&amp;IF(X52&lt;0.5,X51&amp;".","")&amp;IF(Y52&lt;0.5,Y51&amp;".","")</f>
        <v/>
      </c>
      <c r="AB16" s="2289" t="str">
        <f ca="1">IF(Z52&lt;0.5,Z51&amp;".","")&amp;IF(AA52&lt;0.5,AA51&amp;".","")&amp;IF(AB52&lt;0.5,AB51&amp;".","")&amp;IF(AC52&lt;0.5,AC51&amp;".","")&amp;IF(AD52&lt;0.5,AD51&amp;".","")</f>
        <v/>
      </c>
      <c r="AC16" s="2287"/>
      <c r="AD16" s="2272" t="str">
        <f>ROWS(P10:P53)-SUBTOTAL(103,P10:P53)&amp;" "&amp;"Lignes masquées"</f>
        <v>30 Lignes masquées</v>
      </c>
      <c r="AF16" s="2242" t="s">
        <v>11</v>
      </c>
      <c r="AG16" s="1247" t="str">
        <f>AJ14</f>
        <v xml:space="preserve">? patisserie ? ? ? 10 personnes </v>
      </c>
      <c r="AH16" s="1247">
        <f>AJ13</f>
        <v>10</v>
      </c>
      <c r="AI16" s="1247" t="str">
        <f>AK13</f>
        <v>personnes</v>
      </c>
      <c r="AJ16" s="1428" t="s">
        <v>1541</v>
      </c>
      <c r="AK16" s="1429" t="s">
        <v>1847</v>
      </c>
      <c r="AL16" s="1803" t="s">
        <v>1847</v>
      </c>
      <c r="AM16" s="1803"/>
      <c r="AN16" s="1803" t="s">
        <v>1847</v>
      </c>
      <c r="AO16" s="1803"/>
      <c r="AP16" s="1445" t="s">
        <v>1847</v>
      </c>
      <c r="AQ16" s="2288" t="str">
        <f ca="1">IF(AG52&lt;0.5,AG51&amp;".","")&amp;IF(AH52&lt;0.5,AH51&amp;".","")&amp;IF(AI52&lt;0.5,AI51&amp;".","")&amp;IF(AJ52&lt;0.5,AJ51&amp;".","")&amp;IF(AK52&lt;0.5,AK51&amp;".","")&amp;IF(AL52&lt;0.5,AL51&amp;".","")&amp;IF(AM52&lt;0.5,AM51&amp;".","")&amp;IF(AN52&lt;0.5,AN51&amp;".","")&amp;IF(AO52&lt;0.5,AO51&amp;".","")</f>
        <v/>
      </c>
      <c r="AR16" s="2289" t="str">
        <f ca="1">IF(AP52&lt;0.5,AP51&amp;".","")&amp;IF(AQ52&lt;0.5,AQ51&amp;".","")&amp;IF(AR52&lt;0.5,AR51&amp;".","")&amp;IF(AS52&lt;0.5,AS51&amp;".","")&amp;IF(AT52&lt;0.5,AT51&amp;".","")</f>
        <v/>
      </c>
      <c r="AS16" s="2287"/>
      <c r="AT16" s="2272" t="str">
        <f ca="1">ROWS(AF10:AF53)-SUBTOTAL(103,AF10:AF53)&amp;" "&amp;"Lignes masquées"</f>
        <v>0 Lignes masquées</v>
      </c>
      <c r="AV16" s="36" t="s">
        <v>11</v>
      </c>
      <c r="AW16" s="1254"/>
      <c r="AX16" s="1254"/>
      <c r="AY16" s="1254"/>
      <c r="AZ16" s="1297" t="s">
        <v>577</v>
      </c>
      <c r="BA16" s="1279" t="s">
        <v>1</v>
      </c>
      <c r="BB16" s="1291"/>
      <c r="BC16" s="59"/>
      <c r="BD16" s="1298">
        <f ca="1">CELL("largeur",BD16)</f>
        <v>60</v>
      </c>
      <c r="BE16" s="2163"/>
      <c r="BF16" s="2163"/>
      <c r="BG16" s="2163"/>
      <c r="BH16" s="2163"/>
      <c r="BI16" s="1290"/>
      <c r="BJ16" s="2164" t="s">
        <v>1566</v>
      </c>
      <c r="BK16" s="2164"/>
      <c r="BL16" s="2164" t="s">
        <v>150</v>
      </c>
      <c r="BM16" s="2167" t="s">
        <v>181</v>
      </c>
      <c r="BN16" s="1285"/>
      <c r="BO16" s="1286"/>
      <c r="BP16" s="1286"/>
      <c r="BQ16" s="1286"/>
      <c r="BR16" s="1286"/>
      <c r="BS16" s="1286"/>
      <c r="BT16" s="1286"/>
      <c r="BU16" s="1287"/>
      <c r="BV16" s="2"/>
      <c r="BW16" s="46"/>
      <c r="BX16" s="45"/>
      <c r="BY16" s="45"/>
      <c r="BZ16" s="22"/>
      <c r="CA16" s="2"/>
      <c r="CB16" s="372" t="s">
        <v>205</v>
      </c>
      <c r="CC16" s="325" t="s">
        <v>376</v>
      </c>
      <c r="CD16" s="325"/>
      <c r="CE16" s="186"/>
      <c r="CF16" s="1805"/>
      <c r="CG16" s="1806"/>
      <c r="CH16" s="1807"/>
      <c r="CJ16" s="373"/>
      <c r="CK16" s="374"/>
      <c r="CL16" s="374"/>
      <c r="CM16" s="374"/>
      <c r="CN16" s="91"/>
      <c r="CO16" s="59"/>
      <c r="CP16" s="93"/>
      <c r="CQ16" s="8"/>
      <c r="CR16" s="6">
        <v>1</v>
      </c>
    </row>
    <row r="17" spans="1:96" s="1" customFormat="1" ht="18.75" customHeight="1" thickTop="1" thickBot="1">
      <c r="A17"/>
      <c r="B17" s="104" t="s">
        <v>11</v>
      </c>
      <c r="C17" s="1232" t="str">
        <f>C16</f>
        <v xml:space="preserve">? patisserie ? ? ? 10 personnes </v>
      </c>
      <c r="D17" s="1232">
        <f>D16</f>
        <v>10</v>
      </c>
      <c r="E17" s="1232" t="str">
        <f>E16</f>
        <v>personnes</v>
      </c>
      <c r="F17" s="1432" t="s">
        <v>1657</v>
      </c>
      <c r="G17" s="1433"/>
      <c r="H17" s="1433"/>
      <c r="I17" s="1433"/>
      <c r="J17" s="1433"/>
      <c r="K17" s="1433"/>
      <c r="L17" s="1699"/>
      <c r="M17"/>
      <c r="N17"/>
      <c r="O17"/>
      <c r="P17" s="104"/>
      <c r="Q17" s="1232"/>
      <c r="R17" s="1232"/>
      <c r="S17" s="1232"/>
      <c r="T17" s="1434"/>
      <c r="U17" s="1433"/>
      <c r="V17" s="1433"/>
      <c r="W17" s="1433"/>
      <c r="X17" s="1433"/>
      <c r="Y17" s="1433"/>
      <c r="Z17" s="1433"/>
      <c r="AA17" s="1433"/>
      <c r="AB17" s="1433"/>
      <c r="AC17" s="1433"/>
      <c r="AD17" s="1703"/>
      <c r="AF17" s="2242" t="s">
        <v>11</v>
      </c>
      <c r="AG17" s="1232" t="str">
        <f>AG16</f>
        <v xml:space="preserve">? patisserie ? ? ? 10 personnes </v>
      </c>
      <c r="AH17" s="1232">
        <f>AH16</f>
        <v>10</v>
      </c>
      <c r="AI17" s="1232" t="str">
        <f>AI16</f>
        <v>personnes</v>
      </c>
      <c r="AJ17" s="1446">
        <f ca="1">CELL("largeur",AJ17)</f>
        <v>11</v>
      </c>
      <c r="AK17" s="1304">
        <f t="shared" ref="AK17:AO17" ca="1" si="6">CELL("largeur",AK17)</f>
        <v>11</v>
      </c>
      <c r="AL17" s="1304">
        <f t="shared" ca="1" si="6"/>
        <v>3</v>
      </c>
      <c r="AM17" s="1304">
        <f t="shared" ca="1" si="6"/>
        <v>11</v>
      </c>
      <c r="AN17" s="1304">
        <f t="shared" ca="1" si="6"/>
        <v>11</v>
      </c>
      <c r="AO17" s="1304">
        <f t="shared" ca="1" si="6"/>
        <v>9</v>
      </c>
      <c r="AP17" s="1447">
        <f ca="1">CELL("largeur",AP17)</f>
        <v>40</v>
      </c>
      <c r="AQ17" s="1304">
        <f t="shared" ref="AQ17:AT17" ca="1" si="7">CELL("largeur",AQ17)</f>
        <v>11</v>
      </c>
      <c r="AR17" s="1304">
        <f t="shared" ca="1" si="7"/>
        <v>14</v>
      </c>
      <c r="AS17" s="1304">
        <f t="shared" ca="1" si="7"/>
        <v>11</v>
      </c>
      <c r="AT17" s="1305">
        <f t="shared" ca="1" si="7"/>
        <v>11</v>
      </c>
      <c r="AV17" s="36" t="s">
        <v>11</v>
      </c>
      <c r="AW17" s="1254"/>
      <c r="AX17" s="1254"/>
      <c r="AY17" s="1254"/>
      <c r="AZ17" s="1299" t="s">
        <v>1567</v>
      </c>
      <c r="BA17" s="1279" t="s">
        <v>1</v>
      </c>
      <c r="BB17" s="1300" t="str">
        <f ca="1">"Largeur de cette colonne : "&amp;CELL("largeur",BB17)</f>
        <v>Largeur de cette colonne : 148</v>
      </c>
      <c r="BC17" s="59"/>
      <c r="BD17" s="1301" t="s">
        <v>1568</v>
      </c>
      <c r="BE17" s="1302"/>
      <c r="BF17" s="1302"/>
      <c r="BG17" s="1302"/>
      <c r="BH17" s="1303"/>
      <c r="BI17" s="1290"/>
      <c r="BJ17" s="2165"/>
      <c r="BK17" s="2165"/>
      <c r="BL17" s="2166"/>
      <c r="BM17" s="2168"/>
      <c r="BN17" s="1286"/>
      <c r="BO17" s="1286"/>
      <c r="BP17" s="1286"/>
      <c r="BQ17" s="1286"/>
      <c r="BR17" s="1286"/>
      <c r="BS17" s="1286"/>
      <c r="BT17" s="1286"/>
      <c r="BU17" s="1287"/>
      <c r="BV17" s="2"/>
      <c r="BW17" s="302" t="s">
        <v>307</v>
      </c>
      <c r="BX17" s="298"/>
      <c r="BY17" s="154"/>
      <c r="BZ17" s="153"/>
      <c r="CA17" s="2"/>
      <c r="CB17" s="375"/>
      <c r="CC17" s="91"/>
      <c r="CD17" s="91"/>
      <c r="CE17" s="325"/>
      <c r="CF17" s="91"/>
      <c r="CG17" s="91"/>
      <c r="CH17" s="185"/>
      <c r="CJ17" s="1932" t="s">
        <v>377</v>
      </c>
      <c r="CK17" s="1933"/>
      <c r="CL17" s="1933"/>
      <c r="CM17" s="1933"/>
      <c r="CN17" s="1933"/>
      <c r="CO17" s="1933"/>
      <c r="CP17" s="1934"/>
      <c r="CQ17" s="8"/>
      <c r="CR17" s="6">
        <v>1</v>
      </c>
    </row>
    <row r="18" spans="1:96" s="1" customFormat="1" ht="18.75" customHeight="1" thickTop="1" thickBot="1">
      <c r="A18"/>
      <c r="B18" s="104" t="s">
        <v>11</v>
      </c>
      <c r="C18" s="1232" t="str">
        <f>C16</f>
        <v xml:space="preserve">? patisserie ? ? ? 10 personnes </v>
      </c>
      <c r="D18" s="1232">
        <f>D16</f>
        <v>10</v>
      </c>
      <c r="E18" s="1232" t="str">
        <f>E16</f>
        <v>personnes</v>
      </c>
      <c r="F18" s="1700"/>
      <c r="G18" s="1433"/>
      <c r="H18" s="1433"/>
      <c r="I18" s="1433"/>
      <c r="J18" s="1433"/>
      <c r="K18" s="1433"/>
      <c r="L18" s="1701"/>
      <c r="M18"/>
      <c r="N18"/>
      <c r="O18"/>
      <c r="P18" s="104"/>
      <c r="Q18" s="1232"/>
      <c r="R18" s="1232"/>
      <c r="S18" s="1232"/>
      <c r="T18" s="1433"/>
      <c r="U18" s="1433"/>
      <c r="V18" s="1433"/>
      <c r="W18" s="1433"/>
      <c r="X18" s="1433"/>
      <c r="Y18" s="1433"/>
      <c r="Z18" s="1433"/>
      <c r="AA18" s="1433"/>
      <c r="AB18" s="1433"/>
      <c r="AC18" s="1433"/>
      <c r="AD18" s="1703"/>
      <c r="AF18" s="2243" t="s">
        <v>12</v>
      </c>
      <c r="AG18" s="1232" t="str">
        <f>AG16</f>
        <v xml:space="preserve">? patisserie ? ? ? 10 personnes </v>
      </c>
      <c r="AH18" s="1232">
        <f>AH16</f>
        <v>10</v>
      </c>
      <c r="AI18" s="1232" t="str">
        <f>AI16</f>
        <v>personnes</v>
      </c>
      <c r="AJ18" s="2169" t="s">
        <v>171</v>
      </c>
      <c r="AK18" s="2170"/>
      <c r="AL18" s="2170"/>
      <c r="AM18" s="2170"/>
      <c r="AN18" s="2170"/>
      <c r="AO18" s="2247" t="s">
        <v>170</v>
      </c>
      <c r="AP18" s="2252" t="s">
        <v>1574</v>
      </c>
      <c r="AQ18" s="2292"/>
      <c r="AR18" s="2292"/>
      <c r="AS18" s="2292"/>
      <c r="AT18" s="2338" t="s">
        <v>1575</v>
      </c>
      <c r="AV18" s="36" t="s">
        <v>11</v>
      </c>
      <c r="AW18" s="1306" t="s">
        <v>30</v>
      </c>
      <c r="AX18" s="1306" t="s">
        <v>29</v>
      </c>
      <c r="AY18" s="1306" t="s">
        <v>28</v>
      </c>
      <c r="AZ18" s="1306" t="s">
        <v>27</v>
      </c>
      <c r="BA18" s="1279" t="s">
        <v>1</v>
      </c>
      <c r="BB18" s="1307" t="s">
        <v>23</v>
      </c>
      <c r="BC18" s="1308" t="s">
        <v>1</v>
      </c>
      <c r="BD18" s="1309" t="s">
        <v>21</v>
      </c>
      <c r="BE18" s="1454" t="s">
        <v>20</v>
      </c>
      <c r="BF18" s="1454" t="s">
        <v>19</v>
      </c>
      <c r="BG18" s="1454" t="s">
        <v>18</v>
      </c>
      <c r="BH18" s="1454" t="s">
        <v>17</v>
      </c>
      <c r="BI18" s="1306" t="s">
        <v>507</v>
      </c>
      <c r="BJ18" s="1451" t="s">
        <v>637</v>
      </c>
      <c r="BK18" s="1452" t="s">
        <v>638</v>
      </c>
      <c r="BL18" s="1453" t="s">
        <v>639</v>
      </c>
      <c r="BM18" s="1306" t="s">
        <v>640</v>
      </c>
      <c r="BN18" s="1306" t="s">
        <v>641</v>
      </c>
      <c r="BO18" s="1306" t="s">
        <v>642</v>
      </c>
      <c r="BP18" s="1306" t="s">
        <v>643</v>
      </c>
      <c r="BQ18" s="1306" t="s">
        <v>1569</v>
      </c>
      <c r="BR18" s="1306" t="s">
        <v>1570</v>
      </c>
      <c r="BS18" s="1306" t="s">
        <v>1571</v>
      </c>
      <c r="BT18" s="1306" t="s">
        <v>1572</v>
      </c>
      <c r="BU18" s="1306" t="s">
        <v>1573</v>
      </c>
      <c r="BV18" s="2"/>
      <c r="BW18" s="46"/>
      <c r="BX18" s="45"/>
      <c r="BY18" s="45"/>
      <c r="BZ18" s="22"/>
      <c r="CA18" s="2"/>
      <c r="CB18" s="360"/>
      <c r="CC18" s="341" t="s">
        <v>378</v>
      </c>
      <c r="CD18" s="59"/>
      <c r="CE18" s="59"/>
      <c r="CF18" s="91"/>
      <c r="CG18" s="59"/>
      <c r="CH18" s="93"/>
      <c r="CJ18" s="1932"/>
      <c r="CK18" s="1933"/>
      <c r="CL18" s="1933"/>
      <c r="CM18" s="1933"/>
      <c r="CN18" s="1933"/>
      <c r="CO18" s="1933"/>
      <c r="CP18" s="1934"/>
      <c r="CQ18" s="8"/>
      <c r="CR18" s="6">
        <v>1</v>
      </c>
    </row>
    <row r="19" spans="1:96" s="1" customFormat="1" ht="18.75" customHeight="1" thickTop="1" thickBot="1">
      <c r="A19"/>
      <c r="B19" s="104" t="s">
        <v>11</v>
      </c>
      <c r="C19" s="1232" t="str">
        <f>C16</f>
        <v xml:space="preserve">? patisserie ? ? ? 10 personnes </v>
      </c>
      <c r="D19" s="1232">
        <f>D16</f>
        <v>10</v>
      </c>
      <c r="E19" s="1232" t="str">
        <f>E16</f>
        <v>personnes</v>
      </c>
      <c r="F19" s="1435" t="s">
        <v>327</v>
      </c>
      <c r="G19" s="1436" t="s">
        <v>326</v>
      </c>
      <c r="H19" s="1437"/>
      <c r="I19" s="2145" t="s">
        <v>325</v>
      </c>
      <c r="J19" s="2146" t="s">
        <v>301</v>
      </c>
      <c r="K19" s="2148" t="s">
        <v>261</v>
      </c>
      <c r="L19" s="1438" t="s">
        <v>324</v>
      </c>
      <c r="M19"/>
      <c r="N19" s="144" t="s">
        <v>26</v>
      </c>
      <c r="O19"/>
      <c r="P19" s="104"/>
      <c r="Q19" s="1232"/>
      <c r="R19" s="1232"/>
      <c r="S19" s="1232"/>
      <c r="T19" s="1435" t="s">
        <v>327</v>
      </c>
      <c r="U19" s="1436" t="s">
        <v>326</v>
      </c>
      <c r="V19" s="1437"/>
      <c r="W19" s="2145" t="s">
        <v>325</v>
      </c>
      <c r="X19" s="2146" t="s">
        <v>301</v>
      </c>
      <c r="Y19" s="2148" t="s">
        <v>261</v>
      </c>
      <c r="Z19" s="1438" t="s">
        <v>324</v>
      </c>
      <c r="AA19" s="2298" t="s">
        <v>323</v>
      </c>
      <c r="AB19" s="2154" t="s">
        <v>322</v>
      </c>
      <c r="AC19" s="2155" t="s">
        <v>134</v>
      </c>
      <c r="AD19" s="2157" t="s">
        <v>83</v>
      </c>
      <c r="AF19" s="2243" t="s">
        <v>12</v>
      </c>
      <c r="AG19" s="1232" t="str">
        <f>AG16</f>
        <v xml:space="preserve">? patisserie ? ? ? 10 personnes </v>
      </c>
      <c r="AH19" s="1232">
        <f>AH16</f>
        <v>10</v>
      </c>
      <c r="AI19" s="1232" t="str">
        <f>AI16</f>
        <v>personnes</v>
      </c>
      <c r="AJ19" s="161" t="s">
        <v>152</v>
      </c>
      <c r="AK19" s="1251" t="s">
        <v>151</v>
      </c>
      <c r="AL19" s="1316"/>
      <c r="AM19" s="1317" t="s">
        <v>162</v>
      </c>
      <c r="AN19" s="170">
        <v>65</v>
      </c>
      <c r="AO19" s="2247" t="s">
        <v>161</v>
      </c>
      <c r="AP19" s="1448" t="s">
        <v>160</v>
      </c>
      <c r="AQ19" s="1324"/>
      <c r="AR19" s="1251" t="s">
        <v>151</v>
      </c>
      <c r="AS19" s="2293"/>
      <c r="AT19" s="162">
        <v>65</v>
      </c>
      <c r="AV19" s="36" t="s">
        <v>11</v>
      </c>
      <c r="AW19" s="1310"/>
      <c r="AX19" s="1310"/>
      <c r="AY19" s="1311" t="s">
        <v>1576</v>
      </c>
      <c r="AZ19" s="1312">
        <v>65</v>
      </c>
      <c r="BA19" s="1279" t="s">
        <v>1</v>
      </c>
      <c r="BB19" s="1313" t="s">
        <v>1577</v>
      </c>
      <c r="BC19" s="1308" t="s">
        <v>1</v>
      </c>
      <c r="BD19" s="2171" t="s">
        <v>1578</v>
      </c>
      <c r="BE19" s="1314"/>
      <c r="BF19" s="1314"/>
      <c r="BG19" s="1314"/>
      <c r="BH19" s="1314"/>
      <c r="BI19" s="1314"/>
      <c r="BJ19" s="2173" t="s">
        <v>1566</v>
      </c>
      <c r="BK19" s="2173"/>
      <c r="BL19" s="2174" t="s">
        <v>150</v>
      </c>
      <c r="BM19" s="2174"/>
      <c r="BN19" s="2175" t="s">
        <v>1579</v>
      </c>
      <c r="BO19" s="2175" t="s">
        <v>168</v>
      </c>
      <c r="BP19" s="2175" t="s">
        <v>167</v>
      </c>
      <c r="BQ19" s="2175" t="s">
        <v>166</v>
      </c>
      <c r="BR19" s="2175" t="s">
        <v>165</v>
      </c>
      <c r="BS19" s="2175" t="s">
        <v>164</v>
      </c>
      <c r="BT19" s="2175" t="s">
        <v>163</v>
      </c>
      <c r="BU19" s="1315"/>
      <c r="BV19" s="2"/>
      <c r="BW19" s="299" t="s">
        <v>306</v>
      </c>
      <c r="BX19" s="298"/>
      <c r="BY19" s="154"/>
      <c r="BZ19" s="153"/>
      <c r="CA19" s="2"/>
      <c r="CB19" s="376"/>
      <c r="CC19" s="377" t="s">
        <v>379</v>
      </c>
      <c r="CD19" s="59"/>
      <c r="CE19" s="59"/>
      <c r="CF19" s="91"/>
      <c r="CG19" s="59"/>
      <c r="CH19" s="93"/>
      <c r="CJ19" s="1935" t="s">
        <v>346</v>
      </c>
      <c r="CK19" s="1936"/>
      <c r="CL19" s="1936"/>
      <c r="CM19" s="1936"/>
      <c r="CN19" s="1936"/>
      <c r="CO19" s="1936"/>
      <c r="CP19" s="1937"/>
      <c r="CQ19" s="8"/>
      <c r="CR19" s="6">
        <v>1</v>
      </c>
    </row>
    <row r="20" spans="1:96" s="1" customFormat="1" ht="18.75" customHeight="1" thickTop="1">
      <c r="A20"/>
      <c r="B20" s="104" t="s">
        <v>11</v>
      </c>
      <c r="C20" s="1232" t="str">
        <f>C16</f>
        <v xml:space="preserve">? patisserie ? ? ? 10 personnes </v>
      </c>
      <c r="D20" s="1232">
        <f>D16</f>
        <v>10</v>
      </c>
      <c r="E20" s="1232" t="str">
        <f>E16</f>
        <v>personnes</v>
      </c>
      <c r="F20" s="1439" t="s">
        <v>317</v>
      </c>
      <c r="G20" s="307" t="s">
        <v>316</v>
      </c>
      <c r="H20" s="168" t="s">
        <v>315</v>
      </c>
      <c r="I20" s="1904"/>
      <c r="J20" s="2147"/>
      <c r="K20" s="2149"/>
      <c r="L20" s="1440" t="s">
        <v>314</v>
      </c>
      <c r="M20"/>
      <c r="N20" s="308" t="s">
        <v>318</v>
      </c>
      <c r="O20"/>
      <c r="P20" s="104"/>
      <c r="Q20" s="1232"/>
      <c r="R20" s="1232"/>
      <c r="S20" s="1232"/>
      <c r="T20" s="1439" t="s">
        <v>317</v>
      </c>
      <c r="U20" s="307" t="s">
        <v>316</v>
      </c>
      <c r="V20" s="168" t="s">
        <v>315</v>
      </c>
      <c r="W20" s="1904"/>
      <c r="X20" s="2147"/>
      <c r="Y20" s="2149"/>
      <c r="Z20" s="1440" t="s">
        <v>314</v>
      </c>
      <c r="AA20" s="2299"/>
      <c r="AB20" s="1836"/>
      <c r="AC20" s="2156"/>
      <c r="AD20" s="1886"/>
      <c r="AF20" s="2242" t="s">
        <v>11</v>
      </c>
      <c r="AG20" s="1232" t="str">
        <f>AG16</f>
        <v xml:space="preserve">? patisserie ? ? ? 10 personnes </v>
      </c>
      <c r="AH20" s="1232">
        <f>AH16</f>
        <v>10</v>
      </c>
      <c r="AI20" s="1232" t="str">
        <f>AI16</f>
        <v>personnes</v>
      </c>
      <c r="AJ20" s="1449"/>
      <c r="AK20" s="1322"/>
      <c r="AL20" s="1323" t="s">
        <v>1584</v>
      </c>
      <c r="AM20" s="1322">
        <f ca="1">SUM(AJ17:AM17)</f>
        <v>36</v>
      </c>
      <c r="AN20" s="164" t="s">
        <v>154</v>
      </c>
      <c r="AO20" s="2248">
        <v>0</v>
      </c>
      <c r="AP20" s="1450" t="s">
        <v>153</v>
      </c>
      <c r="AQ20" s="1324"/>
      <c r="AR20" s="1325" t="s">
        <v>1585</v>
      </c>
      <c r="AS20" s="1326">
        <f ca="1">AP17+AR17+AS17</f>
        <v>65</v>
      </c>
      <c r="AT20" s="2336">
        <f>IF(AT19=0,0,IF(LEN(AP20)&gt;AT19,LEN(AP20)-AT19&amp;" en trop",0))</f>
        <v>0</v>
      </c>
      <c r="AV20" s="36" t="s">
        <v>11</v>
      </c>
      <c r="AW20" s="1318">
        <v>0</v>
      </c>
      <c r="AX20" s="1318"/>
      <c r="AY20" s="1319"/>
      <c r="AZ20" s="1319"/>
      <c r="BA20" s="1279" t="s">
        <v>1</v>
      </c>
      <c r="BB20" s="1320" t="s">
        <v>1580</v>
      </c>
      <c r="BC20" s="1308" t="s">
        <v>1</v>
      </c>
      <c r="BD20" s="2172"/>
      <c r="BE20" s="1314"/>
      <c r="BF20" s="1314"/>
      <c r="BG20" s="1314"/>
      <c r="BH20" s="1314"/>
      <c r="BI20" s="1314"/>
      <c r="BJ20" s="1321" t="s">
        <v>1581</v>
      </c>
      <c r="BK20" s="1321" t="s">
        <v>1581</v>
      </c>
      <c r="BL20" s="1220" t="s">
        <v>1582</v>
      </c>
      <c r="BM20" s="1220" t="s">
        <v>1583</v>
      </c>
      <c r="BN20" s="2175"/>
      <c r="BO20" s="2175"/>
      <c r="BP20" s="2175"/>
      <c r="BQ20" s="2175"/>
      <c r="BR20" s="2175"/>
      <c r="BS20" s="2175"/>
      <c r="BT20" s="2175"/>
      <c r="BU20" s="1315"/>
      <c r="BV20" s="2"/>
      <c r="BW20" s="46"/>
      <c r="BX20" s="45"/>
      <c r="BY20" s="45"/>
      <c r="BZ20" s="22"/>
      <c r="CA20" s="2"/>
      <c r="CB20" s="360"/>
      <c r="CC20" s="341" t="s">
        <v>380</v>
      </c>
      <c r="CD20" s="59"/>
      <c r="CE20" s="59"/>
      <c r="CF20" s="91"/>
      <c r="CG20" s="59"/>
      <c r="CH20" s="93"/>
      <c r="CJ20" s="1935"/>
      <c r="CK20" s="1936"/>
      <c r="CL20" s="1936"/>
      <c r="CM20" s="1936"/>
      <c r="CN20" s="1936"/>
      <c r="CO20" s="1936"/>
      <c r="CP20" s="1937"/>
      <c r="CQ20" s="8"/>
      <c r="CR20" s="6">
        <v>1</v>
      </c>
    </row>
    <row r="21" spans="1:96" s="1" customFormat="1" ht="18.75" customHeight="1">
      <c r="A21"/>
      <c r="B21" s="104" t="s">
        <v>11</v>
      </c>
      <c r="C21" s="1232" t="str">
        <f>C16</f>
        <v xml:space="preserve">? patisserie ? ? ? 10 personnes </v>
      </c>
      <c r="D21" s="1232">
        <f>D16</f>
        <v>10</v>
      </c>
      <c r="E21" s="1232" t="str">
        <f>E16</f>
        <v>personnes</v>
      </c>
      <c r="F21" s="259"/>
      <c r="G21" s="254"/>
      <c r="H21" s="280" t="str">
        <f t="shared" ref="H21:H40" si="8">IF(AND(F21&gt;0,I21&gt;0),"de","")</f>
        <v/>
      </c>
      <c r="I21" s="252"/>
      <c r="J21" s="270"/>
      <c r="K21" s="257">
        <v>1</v>
      </c>
      <c r="L21" s="1441"/>
      <c r="M21"/>
      <c r="N21" s="306" t="s">
        <v>313</v>
      </c>
      <c r="O21"/>
      <c r="P21" s="104"/>
      <c r="Q21" s="1232">
        <f>Q16</f>
        <v>0</v>
      </c>
      <c r="R21" s="1232">
        <f>R16</f>
        <v>0</v>
      </c>
      <c r="S21" s="1232">
        <f>S16</f>
        <v>0</v>
      </c>
      <c r="T21" s="1612"/>
      <c r="U21" s="1613"/>
      <c r="V21" s="253"/>
      <c r="W21" s="1614"/>
      <c r="X21" s="1615"/>
      <c r="Y21" s="1615"/>
      <c r="Z21" s="1780"/>
      <c r="AA21" s="2301">
        <f>IFERROR(INDEX(T49:AD49,MATCH(X21,T48:AD48,0)) * W21 * IF(ISBLANK(T21), 1, T21), 0)</f>
        <v>0</v>
      </c>
      <c r="AB21" s="305">
        <f>(AA21*Y21)*AB11</f>
        <v>0</v>
      </c>
      <c r="AC21" s="1507">
        <f>(T21*Y21)*AB11</f>
        <v>0</v>
      </c>
      <c r="AD21" s="1508">
        <f t="shared" ref="AD21" si="9">U21</f>
        <v>0</v>
      </c>
      <c r="AF21" s="2242" t="s">
        <v>11</v>
      </c>
      <c r="AG21" s="1232" t="str">
        <f>AG16</f>
        <v xml:space="preserve">? patisserie ? ? ? 10 personnes </v>
      </c>
      <c r="AH21" s="1232">
        <f>AH16</f>
        <v>10</v>
      </c>
      <c r="AI21" s="1232" t="str">
        <f>AI16</f>
        <v>personnes</v>
      </c>
      <c r="AJ21" s="1353" t="s">
        <v>149</v>
      </c>
      <c r="AK21" s="1353"/>
      <c r="AL21" s="40"/>
      <c r="AM21" s="88"/>
      <c r="AN21" s="107" t="str">
        <f>TEXT(ROUND(LEN(AJ21)/AN19, 1), "0.0") &amp; " lignes"</f>
        <v>0.4 lignes</v>
      </c>
      <c r="AO21" s="2249" t="str">
        <f ca="1">IF(ISBLANK(AP21),"",LARGE(OFFSET(AO20,0,0,ROWS(AO20:AO20)),1)+1)</f>
        <v/>
      </c>
      <c r="AP21" s="1252"/>
      <c r="AQ21" s="1324"/>
      <c r="AR21" s="41"/>
      <c r="AS21" s="89"/>
      <c r="AT21" s="2337">
        <f>IF(AT19=0,0,IF(LEN(AP21)&gt;AT19,LEN(AP21)-AT19&amp;" en trop",0))</f>
        <v>0</v>
      </c>
      <c r="AV21" s="36" t="s">
        <v>11</v>
      </c>
      <c r="AW21" s="1327">
        <f>IF(AND(AZ21&lt;&gt;"", LEN(TRIM(AZ21))&gt;0), MAX(AW20:AW20)+1, "")</f>
        <v>1</v>
      </c>
      <c r="AX21" s="1327" t="str" cm="1">
        <f t="array" ref="AX21">IFERROR(INDEX(AZ21:AZ290, MATCH(ROW()-MIN(ROW(AZ21:AZ290))+1, AW21:AW290, 0)), "")</f>
        <v>bœuf bourguignon de grand-mère</v>
      </c>
      <c r="AY21" s="1328" t="str">
        <f>(SUBSTITUTE(SUBSTITUTE(BB21,CHAR(13)&amp;CHAR(10)," "),CHAR(10)," "))</f>
        <v>bœuf bourguignon de grand-mère</v>
      </c>
      <c r="AZ21" s="1329" t="str">
        <f>IF(LEN(AY26)&lt;AZ19,AY21,LEFT(AY26,FIND("¤",SUBSTITUTE(LEFT(AY26,AZ19+1)," ","¤",LEN(LEFT(AY26,AZ19+1))-LEN(SUBSTITUTE(LEFT(AY26,AZ19+1)," ",""))))))</f>
        <v>bœuf bourguignon de grand-mère</v>
      </c>
      <c r="BA21" s="1279" t="s">
        <v>1</v>
      </c>
      <c r="BB21" s="1330" t="s">
        <v>1586</v>
      </c>
      <c r="BC21" s="1308" t="s">
        <v>1</v>
      </c>
      <c r="BD21" s="1331" t="str">
        <f t="shared" ref="BD21:BD84" si="10">BP21</f>
        <v>bœuf bourguignon de tonton Albert</v>
      </c>
      <c r="BE21" s="1332" t="str">
        <f>IF(LEN(SUBSTITUTE(AX21, BE17, "")) &lt; LEN(AX21), SUBSTITUTE(AX21, BE17, ""), AX21)</f>
        <v>bœuf bourguignon de grand-mère</v>
      </c>
      <c r="BF21" s="1332" t="str">
        <f>IF(LEN(SUBSTITUTE(BE21, BF17, "")) &lt; LEN(BE21), SUBSTITUTE(BE21, BF17, ""), BE21)</f>
        <v>bœuf bourguignon de grand-mère</v>
      </c>
      <c r="BG21" s="1332" t="str">
        <f>IF(LEN(SUBSTITUTE(BF21, BG17, "")) &lt; LEN(BF21), SUBSTITUTE(BF21, BG17, ""), BF21)</f>
        <v>bœuf bourguignon de grand-mère</v>
      </c>
      <c r="BH21" s="1332" t="str">
        <f>IF(LEN(SUBSTITUTE(BG21, BH17, "")) &lt; LEN(BG21), SUBSTITUTE(BG21, BH17, ""), BG21)</f>
        <v>bœuf bourguignon de grand-mère</v>
      </c>
      <c r="BI21" s="1332" t="s">
        <v>1</v>
      </c>
      <c r="BJ21" s="1333"/>
      <c r="BK21" s="1334"/>
      <c r="BL21" s="52" t="s">
        <v>1662</v>
      </c>
      <c r="BM21" s="51" t="s">
        <v>1663</v>
      </c>
      <c r="BN21" s="1335" t="str">
        <f t="shared" ref="BN21:BN94" si="11">IF(BK21&lt;&gt;"", TRIM(SUBSTITUTE(SUBSTITUTE(BH21, TRIM(BJ21), ""), TRIM(BK21), "")), TRIM(SUBSTITUTE(BH21, TRIM(BJ21), "")))</f>
        <v>bœuf bourguignon de grand-mère</v>
      </c>
      <c r="BO21" s="50" t="str">
        <f t="shared" ref="BO21:BO94" si="12">SUBSTITUTE(BN21,BL21,BM21)</f>
        <v>bœuf bourguignon de tonton Albert</v>
      </c>
      <c r="BP21" s="49" t="str">
        <f t="shared" ref="BP21:BP94" si="13">TRIM(SUBSTITUTE(BO21,BL21,BM21))</f>
        <v>bœuf bourguignon de tonton Albert</v>
      </c>
      <c r="BQ21" s="47">
        <f>IF(ISBLANK(#REF!),"",LEN(BD21)-LEN(SUBSTITUTE(BD21," ",""))+1)</f>
        <v>5</v>
      </c>
      <c r="BR21" s="48">
        <f t="shared" ref="BR21:BR94" si="14">BT21-BS21</f>
        <v>29</v>
      </c>
      <c r="BS21" s="47">
        <f t="shared" ref="BS21:BS94" si="15">LEN(TRIM(BD21)) - LEN(SUBSTITUTE(TRIM(BD21), " ", ""))</f>
        <v>4</v>
      </c>
      <c r="BT21" s="47">
        <f t="shared" ref="BT21:BT94" si="16">LEN(BD21)</f>
        <v>33</v>
      </c>
      <c r="BU21" s="185"/>
      <c r="BV21" s="2"/>
      <c r="BW21" s="299" t="s">
        <v>301</v>
      </c>
      <c r="BX21" s="298"/>
      <c r="BY21" s="154"/>
      <c r="BZ21" s="153"/>
      <c r="CA21" s="2"/>
      <c r="CB21" s="360"/>
      <c r="CC21" s="341" t="s">
        <v>381</v>
      </c>
      <c r="CD21" s="59"/>
      <c r="CE21" s="59"/>
      <c r="CF21" s="91"/>
      <c r="CG21" s="59"/>
      <c r="CH21" s="93"/>
      <c r="CJ21" s="1938" t="s">
        <v>203</v>
      </c>
      <c r="CK21" s="1939"/>
      <c r="CL21" s="1939"/>
      <c r="CM21" s="1939"/>
      <c r="CN21" s="1939"/>
      <c r="CO21" s="1939"/>
      <c r="CP21" s="1940"/>
      <c r="CQ21" s="8"/>
      <c r="CR21" s="6">
        <v>1</v>
      </c>
    </row>
    <row r="22" spans="1:96" s="1" customFormat="1" ht="18.75" customHeight="1" thickBot="1">
      <c r="A22"/>
      <c r="B22" s="108" t="str">
        <f t="shared" ref="B22:B40" si="17">IF(L22&lt;&gt;"","A","►")</f>
        <v>►</v>
      </c>
      <c r="C22" s="1232" t="str">
        <f>C16</f>
        <v xml:space="preserve">? patisserie ? ? ? 10 personnes </v>
      </c>
      <c r="D22" s="1232">
        <f>D16</f>
        <v>10</v>
      </c>
      <c r="E22" s="1232" t="str">
        <f>E16</f>
        <v>personnes</v>
      </c>
      <c r="F22" s="259"/>
      <c r="G22" s="254"/>
      <c r="H22" s="253" t="str">
        <f t="shared" si="8"/>
        <v/>
      </c>
      <c r="I22" s="252"/>
      <c r="J22" s="270"/>
      <c r="K22" s="257">
        <v>1</v>
      </c>
      <c r="L22" s="1441"/>
      <c r="M22"/>
      <c r="N22" s="224" t="s">
        <v>231</v>
      </c>
      <c r="O22"/>
      <c r="P22" s="108"/>
      <c r="Q22" s="1232">
        <f>Q16</f>
        <v>0</v>
      </c>
      <c r="R22" s="1232">
        <f>R16</f>
        <v>0</v>
      </c>
      <c r="S22" s="1232">
        <f>S16</f>
        <v>0</v>
      </c>
      <c r="T22" s="1612"/>
      <c r="U22" s="1613"/>
      <c r="V22" s="253"/>
      <c r="W22" s="1614"/>
      <c r="X22" s="1615"/>
      <c r="Y22" s="1615"/>
      <c r="Z22" s="1780"/>
      <c r="AA22" s="2301">
        <f>IFERROR(INDEX(T49:AD49,MATCH(X22,T48:AD48,0)) * W22 * IF(ISBLANK(T22), 1, T22), 0)</f>
        <v>0</v>
      </c>
      <c r="AB22" s="250">
        <f>(AA22*Y22)*AB11</f>
        <v>0</v>
      </c>
      <c r="AC22" s="1412">
        <f>(T22*Y22)*AB11</f>
        <v>0</v>
      </c>
      <c r="AD22" s="1509">
        <f>U22</f>
        <v>0</v>
      </c>
      <c r="AF22" s="2242" t="s">
        <v>11</v>
      </c>
      <c r="AG22" s="1232" t="str">
        <f>AG16</f>
        <v xml:space="preserve">? patisserie ? ? ? 10 personnes </v>
      </c>
      <c r="AH22" s="1232">
        <f>AH16</f>
        <v>10</v>
      </c>
      <c r="AI22" s="1232" t="str">
        <f>AI16</f>
        <v>personnes</v>
      </c>
      <c r="AJ22" s="1353" t="s">
        <v>148</v>
      </c>
      <c r="AK22" s="1353"/>
      <c r="AL22" s="40"/>
      <c r="AM22" s="88"/>
      <c r="AN22" s="107" t="str">
        <f>TEXT(ROUND(LEN(AJ22)/AN19, 1), "0.0") &amp; " lignes"</f>
        <v>0.4 lignes</v>
      </c>
      <c r="AO22" s="2249" t="str">
        <f ca="1">IF(ISBLANK(AP22),"",LARGE(OFFSET(AO20,0,0,ROWS(AO20:AO21)),1)+1)</f>
        <v/>
      </c>
      <c r="AP22" s="1252"/>
      <c r="AQ22" s="1324"/>
      <c r="AR22" s="41"/>
      <c r="AS22" s="89"/>
      <c r="AT22" s="2337">
        <f>IF(AT19=0,0,IF(LEN(AP22)&gt;AT19,LEN(AP22)-AT19&amp;" en trop",0))</f>
        <v>0</v>
      </c>
      <c r="AV22" s="53" t="str">
        <f t="shared" ref="AV22:AV47" si="18">IF(OR(LEN(BE22)&gt;1),"A", "►")</f>
        <v>A</v>
      </c>
      <c r="AW22" s="1327" t="str">
        <f>IF(AND(AZ22&lt;&gt;"", LEN(TRIM(AZ22))&gt;0), MAX(AW20:AW21)+1, "")</f>
        <v/>
      </c>
      <c r="AX22" s="1327" t="str" cm="1">
        <f t="array" ref="AX22">IFERROR(INDEX(AZ21:AZ290, MATCH(ROW()-MIN(ROW(AZ21:AZ290))+1, AW21:AW290, 0)), "")</f>
        <v>Préparation</v>
      </c>
      <c r="AY22" s="1336" t="str">
        <f>(TRIM(SUBSTITUTE(SUBSTITUTE(SUBSTITUTE(SUBSTITUTE(SUBSTITUTE(AY21," .",".")," ;",";")," :",":"),",",","),",","")))</f>
        <v>bœuf bourguignon de grand-mère</v>
      </c>
      <c r="AZ22" s="1329" t="str">
        <f>IFERROR(IF(LEN(AY26) &gt; LEN(AZ21), LEFT(RIGHT(AY26, LEN(AY26) - LEN(AZ21)), FIND("¤", SUBSTITUTE(LEFT(RIGHT(AY26, LEN(AY26) - LEN(AZ21)), AZ19+1), " ", "¤", LEN(LEFT(RIGHT(AY26, LEN(AY26) - LEN(AZ21)), AZ19+1)) - LEN(SUBSTITUTE(LEFT(RIGHT(AY26, LEN(AY26) - LEN(AZ21)), AZ19+1), " ", ""))))), ""), "")</f>
        <v/>
      </c>
      <c r="BA22" s="1279" t="s">
        <v>1</v>
      </c>
      <c r="BB22" s="1330" t="s">
        <v>1587</v>
      </c>
      <c r="BC22" s="1308" t="s">
        <v>1</v>
      </c>
      <c r="BD22" s="1331" t="str">
        <f t="shared" si="10"/>
        <v>Préparation</v>
      </c>
      <c r="BE22" s="1332" t="str">
        <f>IF(LEN(SUBSTITUTE(AX22, BE17, "")) &lt; LEN(AX22), SUBSTITUTE(AX22, BE17, ""), AX22)</f>
        <v>Préparation</v>
      </c>
      <c r="BF22" s="1332" t="str">
        <f>IF(LEN(SUBSTITUTE(BE22, BF17, "")) &lt; LEN(BE22), SUBSTITUTE(BE22, BF17, ""), BE22)</f>
        <v>Préparation</v>
      </c>
      <c r="BG22" s="1332" t="str">
        <f>IF(LEN(SUBSTITUTE(BF22, BG17, "")) &lt; LEN(BF22), SUBSTITUTE(BF22, BG17, ""), BF22)</f>
        <v>Préparation</v>
      </c>
      <c r="BH22" s="1332" t="str">
        <f>IF(LEN(SUBSTITUTE(BG22, BH17, "")) &lt; LEN(BG22), SUBSTITUTE(BG22, BH17, ""), BG22)</f>
        <v>Préparation</v>
      </c>
      <c r="BI22" s="1332" t="s">
        <v>1</v>
      </c>
      <c r="BJ22" s="1333"/>
      <c r="BK22" s="1334"/>
      <c r="BL22" s="52"/>
      <c r="BM22" s="51"/>
      <c r="BN22" s="1335" t="str">
        <f t="shared" si="11"/>
        <v>Préparation</v>
      </c>
      <c r="BO22" s="50" t="str">
        <f t="shared" si="12"/>
        <v>Préparation</v>
      </c>
      <c r="BP22" s="49" t="str">
        <f t="shared" si="13"/>
        <v>Préparation</v>
      </c>
      <c r="BQ22" s="47">
        <f>IF(ISBLANK(#REF!),"",LEN(BD22)-LEN(SUBSTITUTE(BD22," ",""))+1)</f>
        <v>1</v>
      </c>
      <c r="BR22" s="48">
        <f t="shared" si="14"/>
        <v>11</v>
      </c>
      <c r="BS22" s="47">
        <f t="shared" si="15"/>
        <v>0</v>
      </c>
      <c r="BT22" s="47">
        <f t="shared" si="16"/>
        <v>11</v>
      </c>
      <c r="BU22" s="185"/>
      <c r="BV22" s="2"/>
      <c r="BW22" s="46"/>
      <c r="BX22" s="45"/>
      <c r="BY22" s="45"/>
      <c r="BZ22" s="22"/>
      <c r="CA22" s="2"/>
      <c r="CB22" s="110" t="s">
        <v>392</v>
      </c>
      <c r="CC22" s="59"/>
      <c r="CD22" s="59"/>
      <c r="CE22" s="59"/>
      <c r="CF22" s="91"/>
      <c r="CG22" s="59"/>
      <c r="CH22" s="93"/>
      <c r="CJ22" s="1944" t="s">
        <v>200</v>
      </c>
      <c r="CK22" s="1945"/>
      <c r="CL22" s="1945"/>
      <c r="CM22" s="1945"/>
      <c r="CN22" s="1945"/>
      <c r="CO22" s="1945"/>
      <c r="CP22" s="1946"/>
      <c r="CQ22" s="8"/>
      <c r="CR22" s="6">
        <v>1</v>
      </c>
    </row>
    <row r="23" spans="1:96" s="1" customFormat="1" ht="18.75" customHeight="1" thickTop="1">
      <c r="A23"/>
      <c r="B23" s="108" t="str">
        <f t="shared" si="17"/>
        <v>►</v>
      </c>
      <c r="C23" s="1232" t="str">
        <f>C16</f>
        <v xml:space="preserve">? patisserie ? ? ? 10 personnes </v>
      </c>
      <c r="D23" s="1232">
        <f>D16</f>
        <v>10</v>
      </c>
      <c r="E23" s="1232" t="str">
        <f>E16</f>
        <v>personnes</v>
      </c>
      <c r="F23" s="259"/>
      <c r="G23" s="271"/>
      <c r="H23" s="280" t="str">
        <f t="shared" si="8"/>
        <v/>
      </c>
      <c r="I23" s="252"/>
      <c r="J23" s="270"/>
      <c r="K23" s="257">
        <v>1</v>
      </c>
      <c r="L23" s="1441"/>
      <c r="M23"/>
      <c r="N23" s="303" t="s">
        <v>230</v>
      </c>
      <c r="O23"/>
      <c r="P23" s="108"/>
      <c r="Q23" s="1232">
        <f>Q16</f>
        <v>0</v>
      </c>
      <c r="R23" s="1232">
        <f>R16</f>
        <v>0</v>
      </c>
      <c r="S23" s="1232">
        <f>S16</f>
        <v>0</v>
      </c>
      <c r="T23" s="1612"/>
      <c r="U23" s="1613"/>
      <c r="V23" s="253"/>
      <c r="W23" s="1614"/>
      <c r="X23" s="1615"/>
      <c r="Y23" s="1615"/>
      <c r="Z23" s="1780"/>
      <c r="AA23" s="2301">
        <f>IFERROR(INDEX(T49:AD49,MATCH(X23,T48:AD48,0)) * W23 * IF(ISBLANK(T23), 1, T23), 0)</f>
        <v>0</v>
      </c>
      <c r="AB23" s="262">
        <f>(AA23*Y23)*AB11</f>
        <v>0</v>
      </c>
      <c r="AC23" s="1410">
        <f>(T23*Y23)*AB11</f>
        <v>0</v>
      </c>
      <c r="AD23" s="1510">
        <f t="shared" ref="AD23:AD40" si="19">U23</f>
        <v>0</v>
      </c>
      <c r="AF23" s="108" t="str">
        <f t="shared" ref="AF23:AF38" ca="1" si="20">IF(OR(AP23&lt;&gt;"", AR2&lt;&gt;""),"A", "►")</f>
        <v>A</v>
      </c>
      <c r="AG23" s="1232" t="str">
        <f>AG16</f>
        <v xml:space="preserve">? patisserie ? ? ? 10 personnes </v>
      </c>
      <c r="AH23" s="1232">
        <f>AH16</f>
        <v>10</v>
      </c>
      <c r="AI23" s="1232" t="str">
        <f>AI16</f>
        <v>personnes</v>
      </c>
      <c r="AJ23" s="1353"/>
      <c r="AK23" s="1252"/>
      <c r="AL23" s="1252"/>
      <c r="AM23" s="1252"/>
      <c r="AN23" s="107" t="str">
        <f>TEXT(ROUND(LEN(AJ23)/AN19, 1), "0.0") &amp; " lignes"</f>
        <v>0.0 lignes</v>
      </c>
      <c r="AO23" s="2249" t="str">
        <f ca="1">IF(ISBLANK(AP23),"",LARGE(OFFSET(AO20,0,0,ROWS(AO20:AO22)),1)+1)</f>
        <v/>
      </c>
      <c r="AP23" s="1252"/>
      <c r="AQ23" s="1324"/>
      <c r="AR23" s="41"/>
      <c r="AS23" s="89"/>
      <c r="AT23" s="2337">
        <f>IF(AT19=0,0,IF(LEN(AP23)&gt;AT19,LEN(AP23)-AT19&amp;" en trop",0))</f>
        <v>0</v>
      </c>
      <c r="AV23" s="53" t="str">
        <f t="shared" si="18"/>
        <v>A</v>
      </c>
      <c r="AW23" s="1327" t="str">
        <f>IF(AND(AZ23&lt;&gt;"", LEN(TRIM(AZ23))&gt;0), MAX(AW20:AW22)+1, "")</f>
        <v/>
      </c>
      <c r="AX23" s="1327" t="str" cm="1">
        <f t="array" ref="AX23">IFERROR(INDEX(AZ21:AZ290, MATCH(ROW()-MIN(ROW(AZ21:AZ290))+1, AW21:AW290, 0)), "")</f>
        <v>Portez à ébullition, puis baissez le feu et</v>
      </c>
      <c r="AY23" s="1336" t="str">
        <f>(SUBSTITUTE(SUBSTITUTE(SUBSTITUTE(SUBSTITUTE(SUBSTITUTE(SUBSTITUTE(AY22,",",";"),".",";"),";",";"),"-",";"),":",";"),"?",";"))</f>
        <v>bœuf bourguignon de grand;mère</v>
      </c>
      <c r="AZ23" s="1329" t="str">
        <f>IFERROR(IF(LEN(AY26)&gt;LEN(AZ21)+LEN(AZ22),LEFT(RIGHT(AY26,LEN(AY26)-LEN(AZ21)-LEN(AZ22)),FIND("¤",SUBSTITUTE(LEFT(RIGHT(AY26,LEN(AY26)-LEN(AZ21)-LEN(AZ22)),AZ19+1)," ","¤",LEN(LEFT(RIGHT(AY26,LEN(AY26)-LEN(AZ21)-LEN(AZ22)),AZ19+1))-LEN(SUBSTITUTE(LEFT(RIGHT(AY26,LEN(AY26)-LEN(AZ21)-LEN(AZ22)),AZ19+1)," ",""))))),""),"")</f>
        <v/>
      </c>
      <c r="BA23" s="1279" t="s">
        <v>1</v>
      </c>
      <c r="BB23" s="1330"/>
      <c r="BC23" s="1308" t="s">
        <v>1</v>
      </c>
      <c r="BD23" s="1331" t="str">
        <f t="shared" si="10"/>
        <v>Portez à ébullition, puis baissez le feu ensuite</v>
      </c>
      <c r="BE23" s="1332" t="str">
        <f>IF(LEN(SUBSTITUTE(AX23, BE17, "")) &lt; LEN(AX23), SUBSTITUTE(AX23, BE17, ""), AX23)</f>
        <v>Portez à ébullition, puis baissez le feu et</v>
      </c>
      <c r="BF23" s="1332" t="str">
        <f>IF(LEN(SUBSTITUTE(BE23, BF17, "")) &lt; LEN(BE23), SUBSTITUTE(BE23, BF17, ""), BE23)</f>
        <v>Portez à ébullition, puis baissez le feu et</v>
      </c>
      <c r="BG23" s="1332" t="str">
        <f>IF(LEN(SUBSTITUTE(BF23, BG17, "")) &lt; LEN(BF23), SUBSTITUTE(BF23, BG17, ""), BF23)</f>
        <v>Portez à ébullition, puis baissez le feu et</v>
      </c>
      <c r="BH23" s="1332" t="str">
        <f>IF(LEN(SUBSTITUTE(BG23, BH17, "")) &lt; LEN(BG23), SUBSTITUTE(BG23, BH17, ""), BG23)</f>
        <v>Portez à ébullition, puis baissez le feu et</v>
      </c>
      <c r="BI23" s="1332" t="s">
        <v>1</v>
      </c>
      <c r="BJ23" s="1333"/>
      <c r="BK23" s="1334"/>
      <c r="BL23" s="52" t="s">
        <v>1481</v>
      </c>
      <c r="BM23" s="51" t="s">
        <v>1664</v>
      </c>
      <c r="BN23" s="1335" t="str">
        <f t="shared" si="11"/>
        <v>Portez à ébullition, puis baissez le feu et</v>
      </c>
      <c r="BO23" s="50" t="str">
        <f t="shared" si="12"/>
        <v>Portez à ébullition, puis baissez le feu ensuite</v>
      </c>
      <c r="BP23" s="49" t="str">
        <f t="shared" si="13"/>
        <v>Portez à ébullition, puis baissez le feu ensuite</v>
      </c>
      <c r="BQ23" s="47">
        <f>IF(ISBLANK(#REF!),"",LEN(BD23)-LEN(SUBSTITUTE(BD23," ",""))+1)</f>
        <v>8</v>
      </c>
      <c r="BR23" s="48">
        <f t="shared" si="14"/>
        <v>41</v>
      </c>
      <c r="BS23" s="47">
        <f t="shared" si="15"/>
        <v>7</v>
      </c>
      <c r="BT23" s="47">
        <f t="shared" si="16"/>
        <v>48</v>
      </c>
      <c r="BU23" s="185"/>
      <c r="BV23" s="2"/>
      <c r="BW23" s="297" t="s">
        <v>297</v>
      </c>
      <c r="BX23" s="296"/>
      <c r="BY23" s="154"/>
      <c r="BZ23" s="153"/>
      <c r="CA23" s="2"/>
      <c r="CB23" s="416" t="s">
        <v>324</v>
      </c>
      <c r="CC23" s="417" t="s">
        <v>327</v>
      </c>
      <c r="CD23" s="418" t="s">
        <v>326</v>
      </c>
      <c r="CE23" s="419"/>
      <c r="CF23" s="1903" t="s">
        <v>325</v>
      </c>
      <c r="CG23" s="1838" t="s">
        <v>301</v>
      </c>
      <c r="CH23" s="93"/>
      <c r="CJ23" s="1944"/>
      <c r="CK23" s="1945"/>
      <c r="CL23" s="1945"/>
      <c r="CM23" s="1945"/>
      <c r="CN23" s="1945"/>
      <c r="CO23" s="1945"/>
      <c r="CP23" s="1946"/>
      <c r="CQ23" s="8"/>
      <c r="CR23" s="6">
        <v>1</v>
      </c>
    </row>
    <row r="24" spans="1:96" s="1" customFormat="1" ht="18.75" customHeight="1">
      <c r="A24"/>
      <c r="B24" s="108" t="str">
        <f t="shared" si="17"/>
        <v>►</v>
      </c>
      <c r="C24" s="1232" t="str">
        <f>C16</f>
        <v xml:space="preserve">? patisserie ? ? ? 10 personnes </v>
      </c>
      <c r="D24" s="1232">
        <f>D16</f>
        <v>10</v>
      </c>
      <c r="E24" s="1232" t="str">
        <f>E16</f>
        <v>personnes</v>
      </c>
      <c r="F24" s="301"/>
      <c r="G24" s="271"/>
      <c r="H24" s="253" t="str">
        <f t="shared" si="8"/>
        <v/>
      </c>
      <c r="I24" s="252"/>
      <c r="J24" s="270"/>
      <c r="K24" s="257">
        <v>1</v>
      </c>
      <c r="L24" s="1441"/>
      <c r="M24"/>
      <c r="N24" s="220" t="s">
        <v>228</v>
      </c>
      <c r="O24"/>
      <c r="P24" s="108"/>
      <c r="Q24" s="1232">
        <f>Q16</f>
        <v>0</v>
      </c>
      <c r="R24" s="1232">
        <f>R16</f>
        <v>0</v>
      </c>
      <c r="S24" s="1232">
        <f>S16</f>
        <v>0</v>
      </c>
      <c r="T24" s="1612"/>
      <c r="U24" s="1613"/>
      <c r="V24" s="253"/>
      <c r="W24" s="1614"/>
      <c r="X24" s="1615"/>
      <c r="Y24" s="1615"/>
      <c r="Z24" s="1780"/>
      <c r="AA24" s="2301">
        <f>IFERROR(INDEX(T49:AD49,MATCH(X24,T48:AD48,0)) * W24 * IF(ISBLANK(T24), 1, T24), 0)</f>
        <v>0</v>
      </c>
      <c r="AB24" s="250">
        <f>(AA24*Y24)*AB11</f>
        <v>0</v>
      </c>
      <c r="AC24" s="1412">
        <f>(T24*Y24)*AB11</f>
        <v>0</v>
      </c>
      <c r="AD24" s="1511">
        <f t="shared" si="19"/>
        <v>0</v>
      </c>
      <c r="AF24" s="108" t="str">
        <f t="shared" si="20"/>
        <v>►</v>
      </c>
      <c r="AG24" s="1232" t="str">
        <f>AG16</f>
        <v xml:space="preserve">? patisserie ? ? ? 10 personnes </v>
      </c>
      <c r="AH24" s="1232">
        <f>AH16</f>
        <v>10</v>
      </c>
      <c r="AI24" s="1232" t="str">
        <f>AI16</f>
        <v>personnes</v>
      </c>
      <c r="AJ24" s="1353"/>
      <c r="AK24" s="1252"/>
      <c r="AL24" s="1252"/>
      <c r="AM24" s="1252"/>
      <c r="AN24" s="107" t="str">
        <f>TEXT(ROUND(LEN(AJ24)/AN19, 1), "0.0") &amp; " lignes"</f>
        <v>0.0 lignes</v>
      </c>
      <c r="AO24" s="2249" t="str">
        <f ca="1">IF(ISBLANK(AP24),"",LARGE(OFFSET(AO20,0,0,ROWS(AO20:AO23)),1)+1)</f>
        <v/>
      </c>
      <c r="AP24" s="1252"/>
      <c r="AQ24" s="1324"/>
      <c r="AR24" s="41"/>
      <c r="AS24" s="89"/>
      <c r="AT24" s="2337">
        <f>IF(AT19=0,0,IF(LEN(AP24)&gt;AT19,LEN(AP24)-AT19&amp;" en trop",0))</f>
        <v>0</v>
      </c>
      <c r="AV24" s="53" t="str">
        <f t="shared" si="18"/>
        <v>A</v>
      </c>
      <c r="AW24" s="1327" t="str">
        <f>IF(AND(AZ24&lt;&gt;"", LEN(TRIM(AZ24))&gt;0), MAX(AW20:AW23)+1, "")</f>
        <v/>
      </c>
      <c r="AX24" s="1327" t="str" cm="1">
        <f t="array" ref="AX24">IFERROR(INDEX(AZ21:AZ290, MATCH(ROW()-MIN(ROW(AZ21:AZ290))+1, AW21:AW290, 0)), "")</f>
        <v xml:space="preserve">1 Coupez la viande en cubes d’environ 4 cm et mettez la dans un </v>
      </c>
      <c r="AY24" s="1336" t="str">
        <f>(SUBSTITUTE(AY23,"."," "))</f>
        <v>bœuf bourguignon de grand;mère</v>
      </c>
      <c r="AZ24" s="1329" t="str">
        <f>IFERROR(LEFT(RIGHT(AY26,LEN(AY26)-LEN(AZ21)-LEN(AZ22)-LEN(AZ23)),FIND("¤",SUBSTITUTE(LEFT(RIGHT(AY26,LEN(AY26)-LEN(AZ21)-LEN(AZ22)-LEN(AZ23)),AZ19+1)," ","¤",LEN(LEFT(RIGHT(AY26,LEN(AY26)-LEN(AZ21)-LEN(AZ22)-LEN(AZ23)),AZ19+1))-LEN(SUBSTITUTE(LEFT(RIGHT(AY26,LEN(AY26)-LEN(AZ21)-LEN(AZ22)-LEN(AZ23)),AZ19+1)," ",""))))),"")</f>
        <v/>
      </c>
      <c r="BA24" s="1279" t="s">
        <v>1</v>
      </c>
      <c r="BB24" s="1330" t="s">
        <v>1588</v>
      </c>
      <c r="BC24" s="1308" t="s">
        <v>1</v>
      </c>
      <c r="BD24" s="1331" t="str">
        <f t="shared" si="10"/>
        <v>1 Coupez la viande en cubes d’environ 4 cm et mettez la dans un</v>
      </c>
      <c r="BE24" s="1332" t="str">
        <f>IF(LEN(SUBSTITUTE(AX24, BE17, "")) &lt; LEN(AX24), SUBSTITUTE(AX24, BE17, ""), AX24)</f>
        <v xml:space="preserve">1 Coupez la viande en cubes d’environ 4 cm et mettez la dans un </v>
      </c>
      <c r="BF24" s="1332" t="str">
        <f>IF(LEN(SUBSTITUTE(BE24, BF17, "")) &lt; LEN(BE24), SUBSTITUTE(BE24, BF17, ""), BE24)</f>
        <v xml:space="preserve">1 Coupez la viande en cubes d’environ 4 cm et mettez la dans un </v>
      </c>
      <c r="BG24" s="1332" t="str">
        <f>IF(LEN(SUBSTITUTE(BF24, BG17, "")) &lt; LEN(BF24), SUBSTITUTE(BF24, BG17, ""), BF24)</f>
        <v xml:space="preserve">1 Coupez la viande en cubes d’environ 4 cm et mettez la dans un </v>
      </c>
      <c r="BH24" s="1332" t="str">
        <f>IF(LEN(SUBSTITUTE(BG24, BH17, "")) &lt; LEN(BG24), SUBSTITUTE(BG24, BH17, ""), BG24)</f>
        <v xml:space="preserve">1 Coupez la viande en cubes d’environ 4 cm et mettez la dans un </v>
      </c>
      <c r="BI24" s="1332" t="s">
        <v>1</v>
      </c>
      <c r="BJ24" s="1333"/>
      <c r="BK24" s="1334"/>
      <c r="BL24" s="52"/>
      <c r="BM24" s="51"/>
      <c r="BN24" s="1335" t="str">
        <f t="shared" si="11"/>
        <v>1 Coupez la viande en cubes d’environ 4 cm et mettez la dans un</v>
      </c>
      <c r="BO24" s="50" t="str">
        <f t="shared" si="12"/>
        <v>1 Coupez la viande en cubes d’environ 4 cm et mettez la dans un</v>
      </c>
      <c r="BP24" s="49" t="str">
        <f t="shared" si="13"/>
        <v>1 Coupez la viande en cubes d’environ 4 cm et mettez la dans un</v>
      </c>
      <c r="BQ24" s="47">
        <f>IF(ISBLANK(#REF!),"",LEN(BD24)-LEN(SUBSTITUTE(BD24," ",""))+1)</f>
        <v>14</v>
      </c>
      <c r="BR24" s="48">
        <f t="shared" si="14"/>
        <v>50</v>
      </c>
      <c r="BS24" s="47">
        <f t="shared" si="15"/>
        <v>13</v>
      </c>
      <c r="BT24" s="47">
        <f t="shared" si="16"/>
        <v>63</v>
      </c>
      <c r="BU24" s="185"/>
      <c r="BV24" s="2"/>
      <c r="BW24" s="46"/>
      <c r="BX24" s="45"/>
      <c r="BY24" s="45"/>
      <c r="BZ24" s="22"/>
      <c r="CA24" s="2"/>
      <c r="CB24" s="420" t="s">
        <v>314</v>
      </c>
      <c r="CC24" s="421" t="s">
        <v>317</v>
      </c>
      <c r="CD24" s="307" t="s">
        <v>316</v>
      </c>
      <c r="CE24" s="168" t="s">
        <v>315</v>
      </c>
      <c r="CF24" s="1904"/>
      <c r="CG24" s="1905"/>
      <c r="CH24" s="93"/>
      <c r="CJ24" s="110"/>
      <c r="CK24" s="59"/>
      <c r="CL24" s="378" t="s">
        <v>186</v>
      </c>
      <c r="CM24" s="59"/>
      <c r="CN24" s="59"/>
      <c r="CO24" s="59"/>
      <c r="CP24" s="93"/>
      <c r="CQ24" s="8"/>
      <c r="CR24" s="6">
        <v>1</v>
      </c>
    </row>
    <row r="25" spans="1:96" s="1" customFormat="1" ht="18.75" customHeight="1">
      <c r="A25"/>
      <c r="B25" s="108" t="str">
        <f t="shared" si="17"/>
        <v>►</v>
      </c>
      <c r="C25" s="1232" t="str">
        <f>C16</f>
        <v xml:space="preserve">? patisserie ? ? ? 10 personnes </v>
      </c>
      <c r="D25" s="1232">
        <f>D16</f>
        <v>10</v>
      </c>
      <c r="E25" s="1232" t="str">
        <f>E16</f>
        <v>personnes</v>
      </c>
      <c r="F25" s="259"/>
      <c r="G25" s="271"/>
      <c r="H25" s="280" t="str">
        <f t="shared" si="8"/>
        <v/>
      </c>
      <c r="I25" s="252"/>
      <c r="J25" s="270"/>
      <c r="K25" s="257">
        <v>1</v>
      </c>
      <c r="L25" s="1441"/>
      <c r="M25"/>
      <c r="N25" s="220" t="s">
        <v>226</v>
      </c>
      <c r="O25"/>
      <c r="P25" s="108"/>
      <c r="Q25" s="1232">
        <f>Q16</f>
        <v>0</v>
      </c>
      <c r="R25" s="1232">
        <f>R16</f>
        <v>0</v>
      </c>
      <c r="S25" s="1232">
        <f>S16</f>
        <v>0</v>
      </c>
      <c r="T25" s="1612"/>
      <c r="U25" s="1613"/>
      <c r="V25" s="253"/>
      <c r="W25" s="1614"/>
      <c r="X25" s="1615"/>
      <c r="Y25" s="1615"/>
      <c r="Z25" s="1780"/>
      <c r="AA25" s="2301">
        <f>IFERROR(INDEX(T49:AD49,MATCH(X25,T48:AD48,0)) * W25 * IF(ISBLANK(T25), 1, T25), 0)</f>
        <v>0</v>
      </c>
      <c r="AB25" s="262">
        <f>(AA25*Y25)*AB11</f>
        <v>0</v>
      </c>
      <c r="AC25" s="1410">
        <f>(T25*Y25)*AB11</f>
        <v>0</v>
      </c>
      <c r="AD25" s="1510">
        <f t="shared" si="19"/>
        <v>0</v>
      </c>
      <c r="AF25" s="108" t="str">
        <f t="shared" si="20"/>
        <v>A</v>
      </c>
      <c r="AG25" s="1232" t="str">
        <f>AG16</f>
        <v xml:space="preserve">? patisserie ? ? ? 10 personnes </v>
      </c>
      <c r="AH25" s="1232">
        <f>AH16</f>
        <v>10</v>
      </c>
      <c r="AI25" s="1232" t="str">
        <f>AI16</f>
        <v>personnes</v>
      </c>
      <c r="AJ25" s="1353"/>
      <c r="AK25" s="1252"/>
      <c r="AL25" s="1252"/>
      <c r="AM25" s="1252"/>
      <c r="AN25" s="107" t="str">
        <f>TEXT(ROUND(LEN(AJ25)/AN19, 1), "0.0") &amp; " lignes"</f>
        <v>0.0 lignes</v>
      </c>
      <c r="AO25" s="2249" t="str">
        <f ca="1">IF(ISBLANK(AP25),"",LARGE(OFFSET(AO20,0,0,ROWS(AO20:AO24)),1)+1)</f>
        <v/>
      </c>
      <c r="AP25" s="1252"/>
      <c r="AQ25" s="1324"/>
      <c r="AR25" s="41"/>
      <c r="AS25" s="89"/>
      <c r="AT25" s="2337">
        <f>IF(AT19=0,0,IF(LEN(AP25)&gt;AT19,LEN(AP25)-AT19&amp;" en trop",0))</f>
        <v>0</v>
      </c>
      <c r="AV25" s="53" t="str">
        <f t="shared" si="18"/>
        <v>A</v>
      </c>
      <c r="AW25" s="1327" t="str">
        <f>IF(AND(AZ25&lt;&gt;"", LEN(TRIM(AZ25))&gt;0), MAX(AW20:AW24)+1, "")</f>
        <v/>
      </c>
      <c r="AX25" s="1327" t="str" cm="1">
        <f t="array" ref="AX25">IFERROR(INDEX(AZ21:AZ290, MATCH(ROW()-MIN(ROW(AZ21:AZ290))+1, AW21:AW290, 0)), "")</f>
        <v xml:space="preserve">grand saladier Ajoutez y les oignons coupés en rondelles les </v>
      </c>
      <c r="AY25" s="1337" t="str">
        <f>SUBSTITUTE(SUBSTITUTE(AY24,";"," "),","," ")</f>
        <v>bœuf bourguignon de grand mère</v>
      </c>
      <c r="AZ25" s="1329" t="str">
        <f>IFERROR(LEFT(RIGHT(AY26,LEN(AY26)-LEN(AZ21)-LEN(AZ22)-LEN(AZ23)-LEN(AZ24)),FIND("¤",SUBSTITUTE(LEFT(RIGHT(AY26,LEN(AY26)-LEN(AZ21)-LEN(AZ22)-LEN(AZ23)-LEN(AZ24)),AZ19+1)," ","¤",LEN(LEFT(RIGHT(AY26,LEN(AY26)-LEN(AZ21)-LEN(AZ22)-LEN(AZ23)-LEN(AZ24)),AZ19+1))-LEN(SUBSTITUTE(LEFT(RIGHT(AY26,LEN(AY26)-LEN(AZ21)-LEN(AZ22)-LEN(AZ23)-LEN(AZ24)),AZ19+1)," ",""))))),"")</f>
        <v/>
      </c>
      <c r="BA25" s="1279" t="s">
        <v>1</v>
      </c>
      <c r="BB25" s="1330"/>
      <c r="BC25" s="1308" t="s">
        <v>1</v>
      </c>
      <c r="BD25" s="1331" t="str">
        <f t="shared" si="10"/>
        <v>grand saladier Ajoutez y les oignons coupés en brunoise les</v>
      </c>
      <c r="BE25" s="1332" t="str">
        <f>IF(LEN(SUBSTITUTE(AX25, BE17, "")) &lt; LEN(AX25), SUBSTITUTE(AX25, BE17, ""), AX25)</f>
        <v xml:space="preserve">grand saladier Ajoutez y les oignons coupés en rondelles les </v>
      </c>
      <c r="BF25" s="1332" t="str">
        <f>IF(LEN(SUBSTITUTE(BE25, BF17, "")) &lt; LEN(BE25), SUBSTITUTE(BE25, BF17, ""), BE25)</f>
        <v xml:space="preserve">grand saladier Ajoutez y les oignons coupés en rondelles les </v>
      </c>
      <c r="BG25" s="1332" t="str">
        <f>IF(LEN(SUBSTITUTE(BF25, BG17, "")) &lt; LEN(BF25), SUBSTITUTE(BF25, BG17, ""), BF25)</f>
        <v xml:space="preserve">grand saladier Ajoutez y les oignons coupés en rondelles les </v>
      </c>
      <c r="BH25" s="1332" t="str">
        <f>IF(LEN(SUBSTITUTE(BG25, BH17, "")) &lt; LEN(BG25), SUBSTITUTE(BG25, BH17, ""), BG25)</f>
        <v xml:space="preserve">grand saladier Ajoutez y les oignons coupés en rondelles les </v>
      </c>
      <c r="BI25" s="1332" t="s">
        <v>1</v>
      </c>
      <c r="BJ25" s="1333"/>
      <c r="BK25" s="1334"/>
      <c r="BL25" s="52" t="s">
        <v>1665</v>
      </c>
      <c r="BM25" s="51" t="s">
        <v>1666</v>
      </c>
      <c r="BN25" s="1335" t="str">
        <f t="shared" si="11"/>
        <v>grand saladier Ajoutez y les oignons coupés en rondelles les</v>
      </c>
      <c r="BO25" s="50" t="str">
        <f t="shared" si="12"/>
        <v>grand saladier Ajoutez y les oignons coupés en brunoise les</v>
      </c>
      <c r="BP25" s="49" t="str">
        <f t="shared" si="13"/>
        <v>grand saladier Ajoutez y les oignons coupés en brunoise les</v>
      </c>
      <c r="BQ25" s="47">
        <f>IF(ISBLANK(#REF!),"",LEN(BD25)-LEN(SUBSTITUTE(BD25," ",""))+1)</f>
        <v>10</v>
      </c>
      <c r="BR25" s="48">
        <f t="shared" si="14"/>
        <v>50</v>
      </c>
      <c r="BS25" s="47">
        <f t="shared" si="15"/>
        <v>9</v>
      </c>
      <c r="BT25" s="47">
        <f t="shared" si="16"/>
        <v>59</v>
      </c>
      <c r="BU25" s="185"/>
      <c r="BV25" s="2"/>
      <c r="BW25" s="276"/>
      <c r="BX25" s="293" t="s">
        <v>228</v>
      </c>
      <c r="BY25" s="292" t="s">
        <v>226</v>
      </c>
      <c r="BZ25" s="153"/>
      <c r="CA25" s="2"/>
      <c r="CB25" s="422" t="s">
        <v>302</v>
      </c>
      <c r="CC25" s="423">
        <v>27</v>
      </c>
      <c r="CD25" s="271" t="s">
        <v>393</v>
      </c>
      <c r="CE25" s="424" t="s">
        <v>315</v>
      </c>
      <c r="CF25" s="252">
        <v>20</v>
      </c>
      <c r="CG25" s="224" t="s">
        <v>231</v>
      </c>
      <c r="CH25" s="93"/>
      <c r="CJ25" s="1915" t="s">
        <v>383</v>
      </c>
      <c r="CK25" s="1916"/>
      <c r="CL25" s="1916"/>
      <c r="CM25" s="1916"/>
      <c r="CN25" s="1916"/>
      <c r="CO25" s="1916"/>
      <c r="CP25" s="1917"/>
      <c r="CQ25" s="8"/>
      <c r="CR25" s="6">
        <v>1</v>
      </c>
    </row>
    <row r="26" spans="1:96" s="1" customFormat="1" ht="18.75" customHeight="1">
      <c r="A26"/>
      <c r="B26" s="108" t="str">
        <f t="shared" si="17"/>
        <v>►</v>
      </c>
      <c r="C26" s="1232" t="str">
        <f>C16</f>
        <v xml:space="preserve">? patisserie ? ? ? 10 personnes </v>
      </c>
      <c r="D26" s="1232">
        <f>D16</f>
        <v>10</v>
      </c>
      <c r="E26" s="1232" t="str">
        <f>E16</f>
        <v>personnes</v>
      </c>
      <c r="F26" s="259"/>
      <c r="G26" s="254"/>
      <c r="H26" s="253" t="str">
        <f t="shared" si="8"/>
        <v/>
      </c>
      <c r="I26" s="252"/>
      <c r="J26" s="270"/>
      <c r="K26" s="257">
        <v>1</v>
      </c>
      <c r="L26" s="1441"/>
      <c r="M26"/>
      <c r="N26" s="220" t="s">
        <v>227</v>
      </c>
      <c r="O26"/>
      <c r="P26" s="108"/>
      <c r="Q26" s="1232">
        <f>Q16</f>
        <v>0</v>
      </c>
      <c r="R26" s="1232">
        <f>R16</f>
        <v>0</v>
      </c>
      <c r="S26" s="1232">
        <f>S16</f>
        <v>0</v>
      </c>
      <c r="T26" s="1612"/>
      <c r="U26" s="1613"/>
      <c r="V26" s="253"/>
      <c r="W26" s="1614"/>
      <c r="X26" s="1615"/>
      <c r="Y26" s="1615"/>
      <c r="Z26" s="1780"/>
      <c r="AA26" s="2301">
        <f>IFERROR(INDEX(T49:AD49,MATCH(X26,T48:AD48,0)) * W26 * IF(ISBLANK(T26), 1, T26), 0)</f>
        <v>0</v>
      </c>
      <c r="AB26" s="250">
        <f>(AA26*Y26)*AB11</f>
        <v>0</v>
      </c>
      <c r="AC26" s="1412">
        <f>(T26*Y26)*AB11</f>
        <v>0</v>
      </c>
      <c r="AD26" s="1511">
        <f t="shared" si="19"/>
        <v>0</v>
      </c>
      <c r="AF26" s="108" t="str">
        <f t="shared" si="20"/>
        <v>►</v>
      </c>
      <c r="AG26" s="1232" t="str">
        <f>AG16</f>
        <v xml:space="preserve">? patisserie ? ? ? 10 personnes </v>
      </c>
      <c r="AH26" s="1232">
        <f>AH16</f>
        <v>10</v>
      </c>
      <c r="AI26" s="1232" t="str">
        <f>AI16</f>
        <v>personnes</v>
      </c>
      <c r="AJ26" s="1353"/>
      <c r="AK26" s="1252"/>
      <c r="AL26" s="1252"/>
      <c r="AM26" s="1252"/>
      <c r="AN26" s="107" t="str">
        <f>TEXT(ROUND(LEN(AJ26)/AN19, 1), "0.0") &amp; " lignes"</f>
        <v>0.0 lignes</v>
      </c>
      <c r="AO26" s="2249" t="str">
        <f ca="1">IF(ISBLANK(AP26),"",LARGE(OFFSET(AO20,0,0,ROWS(AO20:AO25)),1)+1)</f>
        <v/>
      </c>
      <c r="AP26" s="1252"/>
      <c r="AQ26" s="1324"/>
      <c r="AR26" s="41"/>
      <c r="AS26" s="89"/>
      <c r="AT26" s="2337">
        <f>IF(AT19=0,0,IF(LEN(AP26)&gt;AT19,LEN(AP26)-AT19&amp;" en trop",0))</f>
        <v>0</v>
      </c>
      <c r="AV26" s="53" t="str">
        <f t="shared" si="18"/>
        <v>A</v>
      </c>
      <c r="AW26" s="1327" t="str">
        <f>IF(AND(AZ26&lt;&gt;"", LEN(TRIM(AZ26))&gt;0), MAX(AW20:AW25)+1, "")</f>
        <v/>
      </c>
      <c r="AX26" s="1327" t="str" cm="1">
        <f t="array" ref="AX26">IFERROR(INDEX(AZ21:AZ290, MATCH(ROW()-MIN(ROW(AZ21:AZ290))+1, AW21:AW290, 0)), "")</f>
        <v xml:space="preserve">carottes coupées en rondelles les lardons l’ail émincé et le </v>
      </c>
      <c r="AY26" s="1338" t="str">
        <f>(SUBSTITUTE(SUBSTITUTE(SUBSTITUTE(AY25,"  "," "),"  "," "),"  "," "))</f>
        <v>bœuf bourguignon de grand mère</v>
      </c>
      <c r="AZ26" s="1329" t="str">
        <f>IF(LEN(AY26) &gt; LEN(AZ21) + LEN(AZ22) + LEN(AZ23)+ LEN(AZ24) + LEN(AZ25), RIGHT(AY26, LEN(AY26) - LEN(AZ21) - LEN(AZ22) - LEN(AZ23) - LEN(AZ24) - LEN(AZ25)), "")</f>
        <v/>
      </c>
      <c r="BA26" s="1279" t="s">
        <v>1</v>
      </c>
      <c r="BB26" s="1330" t="s">
        <v>1589</v>
      </c>
      <c r="BC26" s="1308" t="s">
        <v>1</v>
      </c>
      <c r="BD26" s="1331" t="str">
        <f t="shared" si="10"/>
        <v>carottes coupées en rondelles les lardons l’ail émincé et le</v>
      </c>
      <c r="BE26" s="1332" t="str">
        <f>IF(LEN(SUBSTITUTE(AX26, BE17, "")) &lt; LEN(AX26), SUBSTITUTE(AX26, BE17, ""), AX26)</f>
        <v xml:space="preserve">carottes coupées en rondelles les lardons l’ail émincé et le </v>
      </c>
      <c r="BF26" s="1332" t="str">
        <f>IF(LEN(SUBSTITUTE(BE26, BF17, "")) &lt; LEN(BE26), SUBSTITUTE(BE26, BF17, ""), BE26)</f>
        <v xml:space="preserve">carottes coupées en rondelles les lardons l’ail émincé et le </v>
      </c>
      <c r="BG26" s="1332" t="str">
        <f>IF(LEN(SUBSTITUTE(BF26, BG17, "")) &lt; LEN(BF26), SUBSTITUTE(BF26, BG17, ""), BF26)</f>
        <v xml:space="preserve">carottes coupées en rondelles les lardons l’ail émincé et le </v>
      </c>
      <c r="BH26" s="1332" t="str">
        <f>IF(LEN(SUBSTITUTE(BG26, BH17, "")) &lt; LEN(BG26), SUBSTITUTE(BG26, BH17, ""), BG26)</f>
        <v xml:space="preserve">carottes coupées en rondelles les lardons l’ail émincé et le </v>
      </c>
      <c r="BI26" s="1332" t="s">
        <v>1</v>
      </c>
      <c r="BJ26" s="1333"/>
      <c r="BK26" s="1334"/>
      <c r="BL26" s="52"/>
      <c r="BM26" s="51"/>
      <c r="BN26" s="1335" t="str">
        <f t="shared" si="11"/>
        <v>carottes coupées en rondelles les lardons l’ail émincé et le</v>
      </c>
      <c r="BO26" s="50" t="str">
        <f t="shared" si="12"/>
        <v>carottes coupées en rondelles les lardons l’ail émincé et le</v>
      </c>
      <c r="BP26" s="49" t="str">
        <f t="shared" si="13"/>
        <v>carottes coupées en rondelles les lardons l’ail émincé et le</v>
      </c>
      <c r="BQ26" s="47">
        <f>IF(ISBLANK(#REF!),"",LEN(BD26)-LEN(SUBSTITUTE(BD26," ",""))+1)</f>
        <v>10</v>
      </c>
      <c r="BR26" s="48">
        <f t="shared" si="14"/>
        <v>51</v>
      </c>
      <c r="BS26" s="47">
        <f t="shared" si="15"/>
        <v>9</v>
      </c>
      <c r="BT26" s="47">
        <f t="shared" si="16"/>
        <v>60</v>
      </c>
      <c r="BU26" s="185"/>
      <c r="BV26" s="2"/>
      <c r="BW26" s="276"/>
      <c r="BX26" s="293" t="s">
        <v>227</v>
      </c>
      <c r="BY26" s="292" t="s">
        <v>232</v>
      </c>
      <c r="BZ26" s="153"/>
      <c r="CA26" s="2"/>
      <c r="CB26" s="110"/>
      <c r="CC26" s="59"/>
      <c r="CD26" s="59"/>
      <c r="CE26" s="59"/>
      <c r="CF26" s="91"/>
      <c r="CG26" s="59"/>
      <c r="CH26" s="93"/>
      <c r="CJ26" s="1915"/>
      <c r="CK26" s="1916"/>
      <c r="CL26" s="1916"/>
      <c r="CM26" s="1916"/>
      <c r="CN26" s="1916"/>
      <c r="CO26" s="1916"/>
      <c r="CP26" s="1917"/>
      <c r="CQ26" s="8"/>
      <c r="CR26" s="6">
        <v>1</v>
      </c>
    </row>
    <row r="27" spans="1:96" s="1" customFormat="1" ht="18.75" customHeight="1">
      <c r="A27"/>
      <c r="B27" s="108" t="str">
        <f t="shared" si="17"/>
        <v>►</v>
      </c>
      <c r="C27" s="1232" t="str">
        <f>C16</f>
        <v xml:space="preserve">? patisserie ? ? ? 10 personnes </v>
      </c>
      <c r="D27" s="1232">
        <f>D16</f>
        <v>10</v>
      </c>
      <c r="E27" s="1232" t="str">
        <f>E16</f>
        <v>personnes</v>
      </c>
      <c r="F27" s="259"/>
      <c r="G27" s="254"/>
      <c r="H27" s="253" t="str">
        <f t="shared" si="8"/>
        <v/>
      </c>
      <c r="I27" s="252"/>
      <c r="J27" s="270"/>
      <c r="K27" s="257">
        <v>1</v>
      </c>
      <c r="L27" s="1441"/>
      <c r="M27"/>
      <c r="N27" s="220" t="s">
        <v>232</v>
      </c>
      <c r="O27"/>
      <c r="P27" s="108"/>
      <c r="Q27" s="1232">
        <f>Q16</f>
        <v>0</v>
      </c>
      <c r="R27" s="1232">
        <f>R16</f>
        <v>0</v>
      </c>
      <c r="S27" s="1232">
        <f>S16</f>
        <v>0</v>
      </c>
      <c r="T27" s="1612"/>
      <c r="U27" s="1613"/>
      <c r="V27" s="253"/>
      <c r="W27" s="1614"/>
      <c r="X27" s="1615"/>
      <c r="Y27" s="1615"/>
      <c r="Z27" s="1780"/>
      <c r="AA27" s="2301">
        <f>IFERROR(INDEX(T49:AD49,MATCH(X27,T48:AD48,0)) * W27 * IF(ISBLANK(T27), 1, T27), 0)</f>
        <v>0</v>
      </c>
      <c r="AB27" s="262">
        <f>(AA27*Y27)*AB11</f>
        <v>0</v>
      </c>
      <c r="AC27" s="1410">
        <f>(T27*Y27)*AB11</f>
        <v>0</v>
      </c>
      <c r="AD27" s="1510">
        <f t="shared" si="19"/>
        <v>0</v>
      </c>
      <c r="AF27" s="108" t="str">
        <f t="shared" si="20"/>
        <v>A</v>
      </c>
      <c r="AG27" s="1232" t="str">
        <f>AG16</f>
        <v xml:space="preserve">? patisserie ? ? ? 10 personnes </v>
      </c>
      <c r="AH27" s="1232">
        <f>AH16</f>
        <v>10</v>
      </c>
      <c r="AI27" s="1232" t="str">
        <f>AI16</f>
        <v>personnes</v>
      </c>
      <c r="AJ27" s="1353"/>
      <c r="AK27" s="1252"/>
      <c r="AL27" s="1252"/>
      <c r="AM27" s="1252"/>
      <c r="AN27" s="107" t="str">
        <f>TEXT(ROUND(LEN(AJ27)/AN19, 1), "0.0") &amp; " lignes"</f>
        <v>0.0 lignes</v>
      </c>
      <c r="AO27" s="2249" t="str">
        <f ca="1">IF(ISBLANK(AP27),"",LARGE(OFFSET(AO20,0,0,ROWS(AO20:AO26)),1)+1)</f>
        <v/>
      </c>
      <c r="AP27" s="1252"/>
      <c r="AQ27" s="1324"/>
      <c r="AR27" s="41"/>
      <c r="AS27" s="89"/>
      <c r="AT27" s="2337">
        <f>IF(AT19=0,0,IF(LEN(AP27)&gt;AT19,LEN(AP27)-AT19&amp;" en trop",0))</f>
        <v>0</v>
      </c>
      <c r="AV27" s="53" t="str">
        <f t="shared" si="18"/>
        <v>A</v>
      </c>
      <c r="AW27" s="1327">
        <f>IF(AND(AZ27&lt;&gt;"", LEN(TRIM(AZ27))&gt;0), MAX(AW20:AW26)+1, "")</f>
        <v>2</v>
      </c>
      <c r="AX27" s="1327" t="str" cm="1">
        <f t="array" ref="AX27">IFERROR(INDEX(AZ21:AZ290, MATCH(ROW()-MIN(ROW(AZ21:AZ290))+1, AW21:AW290, 0)), "")</f>
        <v xml:space="preserve">bouquet garni Versez le vin rouge sur le tout et laissez mariner </v>
      </c>
      <c r="AY27" s="1328" t="str">
        <f>(SUBSTITUTE(SUBSTITUTE(BB22,CHAR(13)&amp;CHAR(10)," "),CHAR(10)," "))</f>
        <v>Préparation</v>
      </c>
      <c r="AZ27" s="1339" t="str">
        <f>IF(LEN(AY32)&lt;AZ19,AY27,LEFT(AY32,FIND("¤",SUBSTITUTE(LEFT(AY32,AZ19+1)," ","¤",LEN(LEFT(AY32,AZ19+1))-LEN(SUBSTITUTE(LEFT(AY32,AZ19+1)," ",""))))))</f>
        <v>Préparation</v>
      </c>
      <c r="BA27" s="1279" t="s">
        <v>1</v>
      </c>
      <c r="BB27" s="1330" t="s">
        <v>1590</v>
      </c>
      <c r="BC27" s="1308" t="s">
        <v>1</v>
      </c>
      <c r="BD27" s="1331" t="str">
        <f t="shared" si="10"/>
        <v>bouquet garni Versez le vin rouge sur le tout et laissez mariner</v>
      </c>
      <c r="BE27" s="1332" t="str">
        <f>IF(LEN(SUBSTITUTE(AX27, BE17, "")) &lt; LEN(AX27), SUBSTITUTE(AX27, BE17, ""), AX27)</f>
        <v xml:space="preserve">bouquet garni Versez le vin rouge sur le tout et laissez mariner </v>
      </c>
      <c r="BF27" s="1332" t="str">
        <f>IF(LEN(SUBSTITUTE(BE27, BF17, "")) &lt; LEN(BE27), SUBSTITUTE(BE27, BF17, ""), BE27)</f>
        <v xml:space="preserve">bouquet garni Versez le vin rouge sur le tout et laissez mariner </v>
      </c>
      <c r="BG27" s="1332" t="str">
        <f>IF(LEN(SUBSTITUTE(BF27, BG17, "")) &lt; LEN(BF27), SUBSTITUTE(BF27, BG17, ""), BF27)</f>
        <v xml:space="preserve">bouquet garni Versez le vin rouge sur le tout et laissez mariner </v>
      </c>
      <c r="BH27" s="1332" t="str">
        <f>IF(LEN(SUBSTITUTE(BG27, BH17, "")) &lt; LEN(BG27), SUBSTITUTE(BG27, BH17, ""), BG27)</f>
        <v xml:space="preserve">bouquet garni Versez le vin rouge sur le tout et laissez mariner </v>
      </c>
      <c r="BI27" s="1332" t="s">
        <v>1</v>
      </c>
      <c r="BJ27" s="1333"/>
      <c r="BK27" s="1334"/>
      <c r="BL27" s="52"/>
      <c r="BM27" s="51"/>
      <c r="BN27" s="1335" t="str">
        <f t="shared" si="11"/>
        <v>bouquet garni Versez le vin rouge sur le tout et laissez mariner</v>
      </c>
      <c r="BO27" s="50" t="str">
        <f t="shared" si="12"/>
        <v>bouquet garni Versez le vin rouge sur le tout et laissez mariner</v>
      </c>
      <c r="BP27" s="49" t="str">
        <f t="shared" si="13"/>
        <v>bouquet garni Versez le vin rouge sur le tout et laissez mariner</v>
      </c>
      <c r="BQ27" s="47">
        <f>IF(ISBLANK(#REF!),"",LEN(BD27)-LEN(SUBSTITUTE(BD27," ",""))+1)</f>
        <v>12</v>
      </c>
      <c r="BR27" s="48">
        <f t="shared" si="14"/>
        <v>53</v>
      </c>
      <c r="BS27" s="47">
        <f t="shared" si="15"/>
        <v>11</v>
      </c>
      <c r="BT27" s="47">
        <f t="shared" si="16"/>
        <v>64</v>
      </c>
      <c r="BU27" s="185"/>
      <c r="BV27" s="2"/>
      <c r="BW27" s="276"/>
      <c r="BX27" s="291" t="s">
        <v>194</v>
      </c>
      <c r="BY27" s="290" t="s">
        <v>231</v>
      </c>
      <c r="BZ27" s="153"/>
      <c r="CA27" s="2"/>
      <c r="CB27" s="425" t="s">
        <v>315</v>
      </c>
      <c r="CC27" s="426" t="s">
        <v>394</v>
      </c>
      <c r="CD27" s="426"/>
      <c r="CE27" s="426"/>
      <c r="CF27" s="91"/>
      <c r="CG27" s="59"/>
      <c r="CH27" s="93"/>
      <c r="CJ27" s="110"/>
      <c r="CK27" s="59"/>
      <c r="CL27" s="59"/>
      <c r="CM27" s="59"/>
      <c r="CN27" s="59"/>
      <c r="CO27" s="59"/>
      <c r="CP27" s="93"/>
      <c r="CQ27" s="8"/>
      <c r="CR27" s="6">
        <v>1</v>
      </c>
    </row>
    <row r="28" spans="1:96" s="1" customFormat="1" ht="18.75" customHeight="1">
      <c r="A28"/>
      <c r="B28" s="108" t="str">
        <f t="shared" si="17"/>
        <v>►</v>
      </c>
      <c r="C28" s="1232" t="str">
        <f>C16</f>
        <v xml:space="preserve">? patisserie ? ? ? 10 personnes </v>
      </c>
      <c r="D28" s="1232">
        <f>D16</f>
        <v>10</v>
      </c>
      <c r="E28" s="1232" t="str">
        <f>E16</f>
        <v>personnes</v>
      </c>
      <c r="F28" s="259"/>
      <c r="G28" s="254"/>
      <c r="H28" s="253" t="str">
        <f t="shared" si="8"/>
        <v/>
      </c>
      <c r="I28" s="252"/>
      <c r="J28" s="270"/>
      <c r="K28" s="257">
        <v>1</v>
      </c>
      <c r="L28" s="1441"/>
      <c r="M28"/>
      <c r="N28" s="133" t="s">
        <v>103</v>
      </c>
      <c r="O28"/>
      <c r="P28" s="108"/>
      <c r="Q28" s="1232">
        <f>Q16</f>
        <v>0</v>
      </c>
      <c r="R28" s="1232">
        <f>R16</f>
        <v>0</v>
      </c>
      <c r="S28" s="1232">
        <f>S16</f>
        <v>0</v>
      </c>
      <c r="T28" s="1612"/>
      <c r="U28" s="1613"/>
      <c r="V28" s="253"/>
      <c r="W28" s="1614"/>
      <c r="X28" s="1615"/>
      <c r="Y28" s="1615"/>
      <c r="Z28" s="1780"/>
      <c r="AA28" s="2301">
        <f>IFERROR(INDEX(T49:AD49,MATCH(X28,T48:AD48,0)) * W28 * IF(ISBLANK(T28), 1, T28), 0)</f>
        <v>0</v>
      </c>
      <c r="AB28" s="250">
        <f>(AA28*Y28)*AB11</f>
        <v>0</v>
      </c>
      <c r="AC28" s="1412">
        <f>(T28*Y28)*AB11</f>
        <v>0</v>
      </c>
      <c r="AD28" s="1511">
        <f t="shared" si="19"/>
        <v>0</v>
      </c>
      <c r="AF28" s="108" t="str">
        <f t="shared" si="20"/>
        <v>►</v>
      </c>
      <c r="AG28" s="1232" t="str">
        <f>AG16</f>
        <v xml:space="preserve">? patisserie ? ? ? 10 personnes </v>
      </c>
      <c r="AH28" s="1232">
        <f>AH16</f>
        <v>10</v>
      </c>
      <c r="AI28" s="1232" t="str">
        <f>AI16</f>
        <v>personnes</v>
      </c>
      <c r="AJ28" s="1353"/>
      <c r="AK28" s="1252"/>
      <c r="AL28" s="1252"/>
      <c r="AM28" s="1252"/>
      <c r="AN28" s="107" t="str">
        <f>TEXT(ROUND(LEN(AJ28)/AN19, 1), "0.0") &amp; " lignes"</f>
        <v>0.0 lignes</v>
      </c>
      <c r="AO28" s="2249" t="str">
        <f ca="1">IF(ISBLANK(AP28),"",LARGE(OFFSET(AO20,0,0,ROWS(AO20:AO27)),1)+1)</f>
        <v/>
      </c>
      <c r="AP28" s="1252"/>
      <c r="AQ28" s="1324"/>
      <c r="AR28" s="41"/>
      <c r="AS28" s="89"/>
      <c r="AT28" s="2337">
        <f>IF(AT19=0,0,IF(LEN(AP28)&gt;AT19,LEN(AP28)-AT19&amp;" en trop",0))</f>
        <v>0</v>
      </c>
      <c r="AV28" s="53" t="str">
        <f t="shared" si="18"/>
        <v>A</v>
      </c>
      <c r="AW28" s="1327" t="str">
        <f>IF(AND(AZ28&lt;&gt;"", LEN(TRIM(AZ28))&gt;0), MAX(AW20:AW27)+1, "")</f>
        <v/>
      </c>
      <c r="AX28" s="1327" t="str" cm="1">
        <f t="array" ref="AX28">IFERROR(INDEX(AZ21:AZ290, MATCH(ROW()-MIN(ROW(AZ21:AZ290))+1, AW21:AW290, 0)), "")</f>
        <v xml:space="preserve">au frais pendant 24 heures </v>
      </c>
      <c r="AY28" s="1340" t="str">
        <f>(TRIM(SUBSTITUTE(SUBSTITUTE(SUBSTITUTE(SUBSTITUTE(SUBSTITUTE(AY27," .",".")," ;",";")," :",":"),",",","),",","")))</f>
        <v>Préparation</v>
      </c>
      <c r="AZ28" s="1339" t="str">
        <f>IFERROR(IF(LEN(AY32) &gt; LEN(AZ27), LEFT(RIGHT(AY32, LEN(AY32) - LEN(AZ27)), FIND("¤", SUBSTITUTE(LEFT(RIGHT(AY32, LEN(AY32) - LEN(AZ27)), AZ19+1), " ", "¤", LEN(LEFT(RIGHT(AY32, LEN(AY32) - LEN(AZ27)), AZ19+1)) - LEN(SUBSTITUTE(LEFT(RIGHT(AY32, LEN(AY32) - LEN(AZ27)), AZ19+1), " ", ""))))), ""), "")</f>
        <v/>
      </c>
      <c r="BA28" s="1279" t="s">
        <v>1</v>
      </c>
      <c r="BB28" s="1330" t="s">
        <v>1591</v>
      </c>
      <c r="BC28" s="1308" t="s">
        <v>1</v>
      </c>
      <c r="BD28" s="1331" t="str">
        <f t="shared" si="10"/>
        <v>au frais pendant un certain temps</v>
      </c>
      <c r="BE28" s="1332" t="str">
        <f>IF(LEN(SUBSTITUTE(AX28, BE17, "")) &lt; LEN(AX28), SUBSTITUTE(AX28, BE17, ""), AX28)</f>
        <v xml:space="preserve">au frais pendant 24 heures </v>
      </c>
      <c r="BF28" s="1332" t="str">
        <f>IF(LEN(SUBSTITUTE(BE28, BF17, "")) &lt; LEN(BE28), SUBSTITUTE(BE28, BF17, ""), BE28)</f>
        <v xml:space="preserve">au frais pendant 24 heures </v>
      </c>
      <c r="BG28" s="1332" t="str">
        <f>IF(LEN(SUBSTITUTE(BF28, BG17, "")) &lt; LEN(BF28), SUBSTITUTE(BF28, BG17, ""), BF28)</f>
        <v xml:space="preserve">au frais pendant 24 heures </v>
      </c>
      <c r="BH28" s="1332" t="str">
        <f>IF(LEN(SUBSTITUTE(BG28, BH17, "")) &lt; LEN(BG28), SUBSTITUTE(BG28, BH17, ""), BG28)</f>
        <v xml:space="preserve">au frais pendant 24 heures </v>
      </c>
      <c r="BI28" s="1332" t="s">
        <v>1</v>
      </c>
      <c r="BJ28" s="1333"/>
      <c r="BK28" s="1334"/>
      <c r="BL28" s="52" t="s">
        <v>1667</v>
      </c>
      <c r="BM28" s="51" t="s">
        <v>1668</v>
      </c>
      <c r="BN28" s="1335" t="str">
        <f t="shared" si="11"/>
        <v>au frais pendant 24 heures</v>
      </c>
      <c r="BO28" s="50" t="str">
        <f t="shared" si="12"/>
        <v>au frais pendant un certain temps</v>
      </c>
      <c r="BP28" s="49" t="str">
        <f t="shared" si="13"/>
        <v>au frais pendant un certain temps</v>
      </c>
      <c r="BQ28" s="47">
        <f>IF(ISBLANK(#REF!),"",LEN(BD28)-LEN(SUBSTITUTE(BD28," ",""))+1)</f>
        <v>6</v>
      </c>
      <c r="BR28" s="48">
        <f t="shared" si="14"/>
        <v>28</v>
      </c>
      <c r="BS28" s="47">
        <f t="shared" si="15"/>
        <v>5</v>
      </c>
      <c r="BT28" s="47">
        <f t="shared" si="16"/>
        <v>33</v>
      </c>
      <c r="BU28" s="185"/>
      <c r="BV28" s="2"/>
      <c r="BW28" s="276"/>
      <c r="BX28" s="288" t="s">
        <v>103</v>
      </c>
      <c r="BY28" s="289" t="s">
        <v>294</v>
      </c>
      <c r="BZ28" s="153"/>
      <c r="CA28" s="2"/>
      <c r="CB28" s="110" t="s">
        <v>395</v>
      </c>
      <c r="CC28" s="59"/>
      <c r="CD28" s="59"/>
      <c r="CE28" s="59"/>
      <c r="CF28" s="91"/>
      <c r="CG28" s="59"/>
      <c r="CH28" s="93"/>
      <c r="CJ28" s="387" t="s">
        <v>169</v>
      </c>
      <c r="CK28" s="388"/>
      <c r="CL28" s="388"/>
      <c r="CM28" s="388"/>
      <c r="CN28" s="388"/>
      <c r="CO28" s="388"/>
      <c r="CP28" s="389"/>
      <c r="CQ28" s="8"/>
      <c r="CR28" s="6">
        <v>1</v>
      </c>
    </row>
    <row r="29" spans="1:96" s="1" customFormat="1" ht="18.75" customHeight="1">
      <c r="A29"/>
      <c r="B29" s="108" t="str">
        <f t="shared" si="17"/>
        <v>►</v>
      </c>
      <c r="C29" s="1232" t="str">
        <f>C16</f>
        <v xml:space="preserve">? patisserie ? ? ? 10 personnes </v>
      </c>
      <c r="D29" s="1232">
        <f>D16</f>
        <v>10</v>
      </c>
      <c r="E29" s="1232" t="str">
        <f>E16</f>
        <v>personnes</v>
      </c>
      <c r="F29" s="259"/>
      <c r="G29" s="271"/>
      <c r="H29" s="253" t="str">
        <f t="shared" si="8"/>
        <v/>
      </c>
      <c r="I29" s="252"/>
      <c r="J29" s="270"/>
      <c r="K29" s="257">
        <v>1</v>
      </c>
      <c r="L29" s="1441"/>
      <c r="M29"/>
      <c r="N29" s="133" t="s">
        <v>102</v>
      </c>
      <c r="O29"/>
      <c r="P29" s="108"/>
      <c r="Q29" s="1232">
        <f>Q16</f>
        <v>0</v>
      </c>
      <c r="R29" s="1232">
        <f>R16</f>
        <v>0</v>
      </c>
      <c r="S29" s="1232">
        <f>S16</f>
        <v>0</v>
      </c>
      <c r="T29" s="1612"/>
      <c r="U29" s="1613"/>
      <c r="V29" s="253"/>
      <c r="W29" s="1614"/>
      <c r="X29" s="1615"/>
      <c r="Y29" s="1615"/>
      <c r="Z29" s="1780"/>
      <c r="AA29" s="2301">
        <f>IFERROR(INDEX(T49:AD49,MATCH(X29,T48:AD48,0)) * W29 * IF(ISBLANK(T29), 1, T29), 0)</f>
        <v>0</v>
      </c>
      <c r="AB29" s="262">
        <f>(AA29*Y29)*AB11</f>
        <v>0</v>
      </c>
      <c r="AC29" s="1410">
        <f>(T29*Y29)*AB11</f>
        <v>0</v>
      </c>
      <c r="AD29" s="1510">
        <f t="shared" si="19"/>
        <v>0</v>
      </c>
      <c r="AF29" s="108" t="str">
        <f t="shared" si="20"/>
        <v>A</v>
      </c>
      <c r="AG29" s="1232" t="str">
        <f>AG16</f>
        <v xml:space="preserve">? patisserie ? ? ? 10 personnes </v>
      </c>
      <c r="AH29" s="1232">
        <f>AH16</f>
        <v>10</v>
      </c>
      <c r="AI29" s="1232" t="str">
        <f>AI16</f>
        <v>personnes</v>
      </c>
      <c r="AJ29" s="1353"/>
      <c r="AK29" s="1252"/>
      <c r="AL29" s="1252"/>
      <c r="AM29" s="1252"/>
      <c r="AN29" s="107" t="str">
        <f>TEXT(ROUND(LEN(AJ29)/AN19, 1), "0.0") &amp; " lignes"</f>
        <v>0.0 lignes</v>
      </c>
      <c r="AO29" s="2249" t="str">
        <f ca="1">IF(ISBLANK(AP29),"",LARGE(OFFSET(AO20,0,0,ROWS(AO20:AO28)),1)+1)</f>
        <v/>
      </c>
      <c r="AP29" s="1252"/>
      <c r="AQ29" s="1324"/>
      <c r="AR29" s="89"/>
      <c r="AS29" s="89"/>
      <c r="AT29" s="2337">
        <f>IF(AT19=0,0,IF(LEN(AP29)&gt;AT19,LEN(AP29)-AT19&amp;" en trop",0))</f>
        <v>0</v>
      </c>
      <c r="AV29" s="53" t="str">
        <f t="shared" si="18"/>
        <v>A</v>
      </c>
      <c r="AW29" s="1327" t="str">
        <f>IF(AND(AZ29&lt;&gt;"", LEN(TRIM(AZ29))&gt;0), MAX(AW20:AW28)+1, "")</f>
        <v/>
      </c>
      <c r="AX29" s="1327" t="str" cm="1">
        <f t="array" ref="AX29">IFERROR(INDEX(AZ21:AZ290, MATCH(ROW()-MIN(ROW(AZ21:AZ290))+1, AW21:AW290, 0)), "")</f>
        <v xml:space="preserve">2 Le lendemain sortez la viande et les légumes de la marinade et </v>
      </c>
      <c r="AY29" s="1340" t="str">
        <f>(SUBSTITUTE(SUBSTITUTE(SUBSTITUTE(SUBSTITUTE(SUBSTITUTE(SUBSTITUTE(AY28,",",";"),".",";"),";",";"),"-",";"),":",";"),"?",";"))</f>
        <v>Préparation</v>
      </c>
      <c r="AZ29" s="1339" t="str">
        <f>IFERROR(IF(LEN(AY32)&gt;LEN(AZ27)+LEN(AZ28),LEFT(RIGHT(AY32,LEN(AY32)-LEN(AZ27)-LEN(AZ28)),FIND("¤",SUBSTITUTE(LEFT(RIGHT(AY32,LEN(AY32)-LEN(AZ27)-LEN(AZ28)),AZ19+1)," ","¤",LEN(LEFT(RIGHT(AY32,LEN(AY32)-LEN(AZ27)-LEN(AZ28)),AZ19+1))-LEN(SUBSTITUTE(LEFT(RIGHT(AY32,LEN(AY32)-LEN(AZ27)-LEN(AZ28)),AZ19+1)," ",""))))),""),"")</f>
        <v/>
      </c>
      <c r="BA29" s="1279" t="s">
        <v>1</v>
      </c>
      <c r="BB29" s="1330" t="s">
        <v>1592</v>
      </c>
      <c r="BC29" s="1308" t="s">
        <v>1</v>
      </c>
      <c r="BD29" s="1331" t="str">
        <f t="shared" si="10"/>
        <v>2 Le lendemain sortez la viande et les légumes de la marinade et</v>
      </c>
      <c r="BE29" s="1332" t="str">
        <f>IF(LEN(SUBSTITUTE(AX29, BE17, "")) &lt; LEN(AX29), SUBSTITUTE(AX29, BE17, ""), AX29)</f>
        <v xml:space="preserve">2 Le lendemain sortez la viande et les légumes de la marinade et </v>
      </c>
      <c r="BF29" s="1332" t="str">
        <f>IF(LEN(SUBSTITUTE(BE29, BF17, "")) &lt; LEN(BE29), SUBSTITUTE(BE29, BF17, ""), BE29)</f>
        <v xml:space="preserve">2 Le lendemain sortez la viande et les légumes de la marinade et </v>
      </c>
      <c r="BG29" s="1332" t="str">
        <f>IF(LEN(SUBSTITUTE(BF29, BG17, "")) &lt; LEN(BF29), SUBSTITUTE(BF29, BG17, ""), BF29)</f>
        <v xml:space="preserve">2 Le lendemain sortez la viande et les légumes de la marinade et </v>
      </c>
      <c r="BH29" s="1332" t="str">
        <f>IF(LEN(SUBSTITUTE(BG29, BH17, "")) &lt; LEN(BG29), SUBSTITUTE(BG29, BH17, ""), BG29)</f>
        <v xml:space="preserve">2 Le lendemain sortez la viande et les légumes de la marinade et </v>
      </c>
      <c r="BI29" s="1332" t="s">
        <v>1</v>
      </c>
      <c r="BJ29" s="1333"/>
      <c r="BK29" s="1334"/>
      <c r="BL29" s="52"/>
      <c r="BM29" s="51"/>
      <c r="BN29" s="1335" t="str">
        <f t="shared" si="11"/>
        <v>2 Le lendemain sortez la viande et les légumes de la marinade et</v>
      </c>
      <c r="BO29" s="50" t="str">
        <f t="shared" si="12"/>
        <v>2 Le lendemain sortez la viande et les légumes de la marinade et</v>
      </c>
      <c r="BP29" s="49" t="str">
        <f t="shared" si="13"/>
        <v>2 Le lendemain sortez la viande et les légumes de la marinade et</v>
      </c>
      <c r="BQ29" s="47">
        <f>IF(ISBLANK(#REF!),"",LEN(BD29)-LEN(SUBSTITUTE(BD29," ",""))+1)</f>
        <v>13</v>
      </c>
      <c r="BR29" s="48">
        <f t="shared" si="14"/>
        <v>52</v>
      </c>
      <c r="BS29" s="47">
        <f t="shared" si="15"/>
        <v>12</v>
      </c>
      <c r="BT29" s="47">
        <f t="shared" si="16"/>
        <v>64</v>
      </c>
      <c r="BU29" s="185"/>
      <c r="BV29" s="2"/>
      <c r="BW29" s="276"/>
      <c r="BX29" s="288" t="s">
        <v>102</v>
      </c>
      <c r="BY29" s="287" t="s">
        <v>229</v>
      </c>
      <c r="BZ29" s="153"/>
      <c r="CA29" s="2"/>
      <c r="CB29" s="110"/>
      <c r="CC29" s="59"/>
      <c r="CD29" s="59"/>
      <c r="CE29" s="59"/>
      <c r="CF29" s="91"/>
      <c r="CG29" s="59"/>
      <c r="CH29" s="93"/>
      <c r="CJ29" s="1894" t="s">
        <v>384</v>
      </c>
      <c r="CK29" s="1895"/>
      <c r="CL29" s="390"/>
      <c r="CM29" s="39"/>
      <c r="CN29" s="39"/>
      <c r="CO29" s="39"/>
      <c r="CP29" s="391"/>
      <c r="CQ29" s="8" t="s">
        <v>1</v>
      </c>
      <c r="CR29" s="6">
        <v>1</v>
      </c>
    </row>
    <row r="30" spans="1:96" s="1" customFormat="1" ht="23.25" customHeight="1" thickBot="1">
      <c r="A30"/>
      <c r="B30" s="108" t="str">
        <f t="shared" si="17"/>
        <v>►</v>
      </c>
      <c r="C30" s="1232" t="str">
        <f>C16</f>
        <v xml:space="preserve">? patisserie ? ? ? 10 personnes </v>
      </c>
      <c r="D30" s="1232">
        <f>D16</f>
        <v>10</v>
      </c>
      <c r="E30" s="1232" t="str">
        <f>E16</f>
        <v>personnes</v>
      </c>
      <c r="F30" s="259"/>
      <c r="G30" s="271"/>
      <c r="H30" s="253" t="str">
        <f t="shared" si="8"/>
        <v/>
      </c>
      <c r="I30" s="252"/>
      <c r="J30" s="270"/>
      <c r="K30" s="257">
        <v>1</v>
      </c>
      <c r="L30" s="1441"/>
      <c r="M30"/>
      <c r="N30" s="225" t="s">
        <v>96</v>
      </c>
      <c r="O30"/>
      <c r="P30" s="108"/>
      <c r="Q30" s="1232">
        <f>Q16</f>
        <v>0</v>
      </c>
      <c r="R30" s="1232">
        <f>R16</f>
        <v>0</v>
      </c>
      <c r="S30" s="1232">
        <f>S16</f>
        <v>0</v>
      </c>
      <c r="T30" s="1612"/>
      <c r="U30" s="1613"/>
      <c r="V30" s="253"/>
      <c r="W30" s="1614"/>
      <c r="X30" s="1615"/>
      <c r="Y30" s="1615"/>
      <c r="Z30" s="1780"/>
      <c r="AA30" s="2301">
        <f>IFERROR(INDEX(T49:AD49,MATCH(X30,T48:AD48,0)) * W30 * IF(ISBLANK(T30), 1, T30), 0)</f>
        <v>0</v>
      </c>
      <c r="AB30" s="295">
        <f>(AA30*Y30)*AB11</f>
        <v>0</v>
      </c>
      <c r="AC30" s="1412">
        <f>(T30*Y30)*AB11</f>
        <v>0</v>
      </c>
      <c r="AD30" s="1511">
        <f t="shared" si="19"/>
        <v>0</v>
      </c>
      <c r="AF30" s="108" t="str">
        <f t="shared" si="20"/>
        <v>►</v>
      </c>
      <c r="AG30" s="1232" t="str">
        <f>AG16</f>
        <v xml:space="preserve">? patisserie ? ? ? 10 personnes </v>
      </c>
      <c r="AH30" s="1232">
        <f>AH16</f>
        <v>10</v>
      </c>
      <c r="AI30" s="1232" t="str">
        <f>AI16</f>
        <v>personnes</v>
      </c>
      <c r="AJ30" s="1353"/>
      <c r="AK30" s="1252"/>
      <c r="AL30" s="1252"/>
      <c r="AM30" s="1252"/>
      <c r="AN30" s="107" t="str">
        <f>TEXT(ROUND(LEN(AJ30)/AN19, 1), "0.0") &amp; " lignes"</f>
        <v>0.0 lignes</v>
      </c>
      <c r="AO30" s="2249" t="str">
        <f ca="1">IF(ISBLANK(AP30),"",LARGE(OFFSET(AO20,0,0,ROWS(AO20:AO29)),1)+1)</f>
        <v/>
      </c>
      <c r="AP30" s="1252"/>
      <c r="AQ30" s="1324"/>
      <c r="AR30" s="89"/>
      <c r="AS30" s="89"/>
      <c r="AT30" s="2337">
        <f>IF(AT19=0,0,IF(LEN(AP30)&gt;AT19,LEN(AP30)-AT19&amp;" en trop",0))</f>
        <v>0</v>
      </c>
      <c r="AV30" s="53" t="str">
        <f t="shared" si="18"/>
        <v>A</v>
      </c>
      <c r="AW30" s="1327" t="str">
        <f>IF(AND(AZ30&lt;&gt;"", LEN(TRIM(AZ30))&gt;0), MAX(AW20:AW29)+1, "")</f>
        <v/>
      </c>
      <c r="AX30" s="1327" t="str" cm="1">
        <f t="array" ref="AX30">IFERROR(INDEX(AZ21:AZ290, MATCH(ROW()-MIN(ROW(AZ21:AZ290))+1, AW21:AW290, 0)), "")</f>
        <v xml:space="preserve">égouttez les Réservez la marinade </v>
      </c>
      <c r="AY30" s="1340" t="str">
        <f>(SUBSTITUTE(AY29,"."," "))</f>
        <v>Préparation</v>
      </c>
      <c r="AZ30" s="1339" t="str">
        <f>IFERROR(LEFT(RIGHT(AY32,LEN(AY32)-LEN(AZ27)-LEN(AZ28)-LEN(AZ29)),FIND("¤",SUBSTITUTE(LEFT(RIGHT(AY32,LEN(AY32)-LEN(AZ27)-LEN(AZ28)-LEN(AZ29)),AZ19+1)," ","¤",LEN(LEFT(RIGHT(AY32,LEN(AY32)-LEN(AZ27)-LEN(AZ28)-LEN(AZ29)),AZ19+1))-LEN(SUBSTITUTE(LEFT(RIGHT(AY32,LEN(AY32)-LEN(AZ27)-LEN(AZ28)-LEN(AZ29)),AZ19+1)," ",""))))),"")</f>
        <v/>
      </c>
      <c r="BA30" s="1279" t="s">
        <v>1</v>
      </c>
      <c r="BB30" s="1330" t="s">
        <v>1593</v>
      </c>
      <c r="BC30" s="1308" t="s">
        <v>1</v>
      </c>
      <c r="BD30" s="1331" t="str">
        <f t="shared" si="10"/>
        <v>égouttez les Réservez la marinade</v>
      </c>
      <c r="BE30" s="1332" t="str">
        <f>IF(LEN(SUBSTITUTE(AX30, BE17, "")) &lt; LEN(AX30), SUBSTITUTE(AX30, BE17, ""), AX30)</f>
        <v xml:space="preserve">égouttez les Réservez la marinade </v>
      </c>
      <c r="BF30" s="1332" t="str">
        <f>IF(LEN(SUBSTITUTE(BE30, BF17, "")) &lt; LEN(BE30), SUBSTITUTE(BE30, BF17, ""), BE30)</f>
        <v xml:space="preserve">égouttez les Réservez la marinade </v>
      </c>
      <c r="BG30" s="1332" t="str">
        <f>IF(LEN(SUBSTITUTE(BF30, BG17, "")) &lt; LEN(BF30), SUBSTITUTE(BF30, BG17, ""), BF30)</f>
        <v xml:space="preserve">égouttez les Réservez la marinade </v>
      </c>
      <c r="BH30" s="1332" t="str">
        <f>IF(LEN(SUBSTITUTE(BG30, BH17, "")) &lt; LEN(BG30), SUBSTITUTE(BG30, BH17, ""), BG30)</f>
        <v xml:space="preserve">égouttez les Réservez la marinade </v>
      </c>
      <c r="BI30" s="1332" t="s">
        <v>1</v>
      </c>
      <c r="BJ30" s="1333"/>
      <c r="BK30" s="1334"/>
      <c r="BL30" s="52"/>
      <c r="BM30" s="51"/>
      <c r="BN30" s="1335" t="str">
        <f t="shared" si="11"/>
        <v>égouttez les Réservez la marinade</v>
      </c>
      <c r="BO30" s="50" t="str">
        <f t="shared" si="12"/>
        <v>égouttez les Réservez la marinade</v>
      </c>
      <c r="BP30" s="49" t="str">
        <f t="shared" si="13"/>
        <v>égouttez les Réservez la marinade</v>
      </c>
      <c r="BQ30" s="47">
        <f>IF(ISBLANK(#REF!),"",LEN(BD30)-LEN(SUBSTITUTE(BD30," ",""))+1)</f>
        <v>5</v>
      </c>
      <c r="BR30" s="48">
        <f t="shared" si="14"/>
        <v>29</v>
      </c>
      <c r="BS30" s="47">
        <f t="shared" si="15"/>
        <v>4</v>
      </c>
      <c r="BT30" s="47">
        <f t="shared" si="16"/>
        <v>33</v>
      </c>
      <c r="BU30" s="185"/>
      <c r="BV30" s="2"/>
      <c r="BW30" s="276"/>
      <c r="BX30" s="286" t="s">
        <v>290</v>
      </c>
      <c r="BY30" s="285"/>
      <c r="BZ30" s="153"/>
      <c r="CA30" s="2"/>
      <c r="CB30" s="427"/>
      <c r="CC30" s="428" t="s">
        <v>297</v>
      </c>
      <c r="CF30" s="91"/>
      <c r="CG30" s="59"/>
      <c r="CH30" s="93"/>
      <c r="CJ30" s="1894"/>
      <c r="CK30" s="1895"/>
      <c r="CL30" s="390"/>
      <c r="CM30" s="39"/>
      <c r="CN30" s="39"/>
      <c r="CO30" s="39"/>
      <c r="CP30" s="391"/>
      <c r="CQ30" s="8" t="s">
        <v>1</v>
      </c>
      <c r="CR30" s="6">
        <v>1</v>
      </c>
    </row>
    <row r="31" spans="1:96" s="1" customFormat="1" ht="18.75" customHeight="1" thickTop="1" thickBot="1">
      <c r="A31"/>
      <c r="B31" s="108" t="str">
        <f t="shared" si="17"/>
        <v>►</v>
      </c>
      <c r="C31" s="1232" t="str">
        <f>C16</f>
        <v xml:space="preserve">? patisserie ? ? ? 10 personnes </v>
      </c>
      <c r="D31" s="1232">
        <f>D16</f>
        <v>10</v>
      </c>
      <c r="E31" s="1232" t="str">
        <f>E16</f>
        <v>personnes</v>
      </c>
      <c r="F31" s="259"/>
      <c r="G31" s="271"/>
      <c r="H31" s="253" t="str">
        <f t="shared" si="8"/>
        <v/>
      </c>
      <c r="I31" s="252"/>
      <c r="J31" s="270"/>
      <c r="K31" s="257">
        <v>1</v>
      </c>
      <c r="L31" s="1441"/>
      <c r="M31"/>
      <c r="N31" s="129" t="s">
        <v>95</v>
      </c>
      <c r="O31"/>
      <c r="P31" s="108"/>
      <c r="Q31" s="1232">
        <f>Q16</f>
        <v>0</v>
      </c>
      <c r="R31" s="1232">
        <f>R16</f>
        <v>0</v>
      </c>
      <c r="S31" s="1232">
        <f>S16</f>
        <v>0</v>
      </c>
      <c r="T31" s="1612"/>
      <c r="U31" s="1613"/>
      <c r="V31" s="253"/>
      <c r="W31" s="1614"/>
      <c r="X31" s="1615"/>
      <c r="Y31" s="1615"/>
      <c r="Z31" s="1780"/>
      <c r="AA31" s="2301">
        <f>IFERROR(INDEX(T49:AD49,MATCH(X31,T48:AD48,0)) * W31 * IF(ISBLANK(T31), 1, T31), 0)</f>
        <v>0</v>
      </c>
      <c r="AB31" s="262">
        <f>(AA31*Y31)*AB11</f>
        <v>0</v>
      </c>
      <c r="AC31" s="1410">
        <f>(T31*Y31)*AB11</f>
        <v>0</v>
      </c>
      <c r="AD31" s="1510">
        <f t="shared" si="19"/>
        <v>0</v>
      </c>
      <c r="AF31" s="108" t="str">
        <f t="shared" si="20"/>
        <v>►</v>
      </c>
      <c r="AG31" s="1232" t="str">
        <f>AG16</f>
        <v xml:space="preserve">? patisserie ? ? ? 10 personnes </v>
      </c>
      <c r="AH31" s="1232">
        <f>AH16</f>
        <v>10</v>
      </c>
      <c r="AI31" s="1232" t="str">
        <f>AI16</f>
        <v>personnes</v>
      </c>
      <c r="AJ31" s="1353"/>
      <c r="AK31" s="1252"/>
      <c r="AL31" s="1252"/>
      <c r="AM31" s="1252"/>
      <c r="AN31" s="107" t="str">
        <f>TEXT(ROUND(LEN(AJ31)/AN19, 1), "0.0") &amp; " lignes"</f>
        <v>0.0 lignes</v>
      </c>
      <c r="AO31" s="2249" t="str">
        <f ca="1">IF(ISBLANK(AP31),"",LARGE(OFFSET(AO20,0,0,ROWS(AO20:AO30)),1)+1)</f>
        <v/>
      </c>
      <c r="AP31" s="1252"/>
      <c r="AQ31" s="1324"/>
      <c r="AR31" s="89"/>
      <c r="AS31" s="89"/>
      <c r="AT31" s="2337">
        <f>IF(AT19=0,0,IF(LEN(AP31)&gt;AT19,LEN(AP31)-AT19&amp;" en trop",0))</f>
        <v>0</v>
      </c>
      <c r="AV31" s="53" t="str">
        <f t="shared" si="18"/>
        <v>A</v>
      </c>
      <c r="AW31" s="1327" t="str">
        <f>IF(AND(AZ31&lt;&gt;"", LEN(TRIM(AZ31))&gt;0), MAX(AW20:AW30)+1, "")</f>
        <v/>
      </c>
      <c r="AX31" s="1327" t="str" cm="1">
        <f t="array" ref="AX31">IFERROR(INDEX(AZ21:AZ290, MATCH(ROW()-MIN(ROW(AZ21:AZ290))+1, AW21:AW290, 0)), "")</f>
        <v xml:space="preserve">3 Dans une cocotte en fonte faites chauffer l’huile d’olive à feu </v>
      </c>
      <c r="AY31" s="1343" t="str">
        <f>SUBSTITUTE(SUBSTITUTE(AY30,";"," "),","," ")</f>
        <v>Préparation</v>
      </c>
      <c r="AZ31" s="1339" t="str">
        <f>IFERROR(LEFT(RIGHT(AY32,LEN(AY32)-LEN(AZ27)-LEN(AZ28)-LEN(AZ29)-LEN(AZ30)),FIND("¤",SUBSTITUTE(LEFT(RIGHT(AY32,LEN(AY32)-LEN(AZ27)-LEN(AZ28)-LEN(AZ29)-LEN(AZ30)),AZ19+1)," ","¤",LEN(LEFT(RIGHT(AY32,LEN(AY32)-LEN(AZ27)-LEN(AZ28)-LEN(AZ29)-LEN(AZ30)),AZ19+1))-LEN(SUBSTITUTE(LEFT(RIGHT(AY32,LEN(AY32)-LEN(AZ27)-LEN(AZ28)-LEN(AZ29)-LEN(AZ30)),AZ19+1)," ",""))))),"")</f>
        <v/>
      </c>
      <c r="BA31" s="1279" t="s">
        <v>1</v>
      </c>
      <c r="BB31" s="1330" t="s">
        <v>1594</v>
      </c>
      <c r="BC31" s="1308" t="s">
        <v>1</v>
      </c>
      <c r="BD31" s="1331" t="str">
        <f t="shared" si="10"/>
        <v>3 Dans une cocotte en fonte faites chauffer l’huile d’olive à feu</v>
      </c>
      <c r="BE31" s="1332" t="str">
        <f>IF(LEN(SUBSTITUTE(AX31, BE17, "")) &lt; LEN(AX31), SUBSTITUTE(AX31, BE17, ""), AX31)</f>
        <v xml:space="preserve">3 Dans une cocotte en fonte faites chauffer l’huile d’olive à feu </v>
      </c>
      <c r="BF31" s="1332" t="str">
        <f>IF(LEN(SUBSTITUTE(BE31, BF17, "")) &lt; LEN(BE31), SUBSTITUTE(BE31, BF17, ""), BE31)</f>
        <v xml:space="preserve">3 Dans une cocotte en fonte faites chauffer l’huile d’olive à feu </v>
      </c>
      <c r="BG31" s="1332" t="str">
        <f>IF(LEN(SUBSTITUTE(BF31, BG17, "")) &lt; LEN(BF31), SUBSTITUTE(BF31, BG17, ""), BF31)</f>
        <v xml:space="preserve">3 Dans une cocotte en fonte faites chauffer l’huile d’olive à feu </v>
      </c>
      <c r="BH31" s="1332" t="str">
        <f>IF(LEN(SUBSTITUTE(BG31, BH17, "")) &lt; LEN(BG31), SUBSTITUTE(BG31, BH17, ""), BG31)</f>
        <v xml:space="preserve">3 Dans une cocotte en fonte faites chauffer l’huile d’olive à feu </v>
      </c>
      <c r="BI31" s="1332" t="s">
        <v>1</v>
      </c>
      <c r="BJ31" s="1333"/>
      <c r="BK31" s="1334"/>
      <c r="BL31" s="52"/>
      <c r="BM31" s="51"/>
      <c r="BN31" s="1335" t="str">
        <f t="shared" si="11"/>
        <v>3 Dans une cocotte en fonte faites chauffer l’huile d’olive à feu</v>
      </c>
      <c r="BO31" s="50" t="str">
        <f t="shared" si="12"/>
        <v>3 Dans une cocotte en fonte faites chauffer l’huile d’olive à feu</v>
      </c>
      <c r="BP31" s="49" t="str">
        <f t="shared" si="13"/>
        <v>3 Dans une cocotte en fonte faites chauffer l’huile d’olive à feu</v>
      </c>
      <c r="BQ31" s="47">
        <f>IF(ISBLANK(#REF!),"",LEN(BD31)-LEN(SUBSTITUTE(BD31," ",""))+1)</f>
        <v>12</v>
      </c>
      <c r="BR31" s="48">
        <f t="shared" si="14"/>
        <v>54</v>
      </c>
      <c r="BS31" s="47">
        <f t="shared" si="15"/>
        <v>11</v>
      </c>
      <c r="BT31" s="47">
        <f t="shared" si="16"/>
        <v>65</v>
      </c>
      <c r="BU31" s="185"/>
      <c r="BV31" s="2"/>
      <c r="BW31" s="276"/>
      <c r="BX31" s="284" t="s">
        <v>289</v>
      </c>
      <c r="BY31" s="283"/>
      <c r="BZ31" s="153"/>
      <c r="CA31" s="2"/>
      <c r="CB31" s="1840" t="s">
        <v>325</v>
      </c>
      <c r="CC31" s="1838" t="s">
        <v>301</v>
      </c>
      <c r="CD31" s="429" t="s">
        <v>324</v>
      </c>
      <c r="CE31" s="1906" t="s">
        <v>323</v>
      </c>
      <c r="CF31" s="91"/>
      <c r="CG31" s="59"/>
      <c r="CH31" s="93"/>
      <c r="CJ31" s="394" t="s">
        <v>386</v>
      </c>
      <c r="CK31" s="169"/>
      <c r="CL31" s="167"/>
      <c r="CM31" s="167"/>
      <c r="CN31" s="166" t="s">
        <v>159</v>
      </c>
      <c r="CO31" s="166"/>
      <c r="CP31" s="395"/>
      <c r="CQ31" s="8" t="s">
        <v>1</v>
      </c>
      <c r="CR31" s="6">
        <v>1</v>
      </c>
    </row>
    <row r="32" spans="1:96" s="1" customFormat="1" ht="18.75" customHeight="1" thickTop="1" thickBot="1">
      <c r="A32"/>
      <c r="B32" s="108" t="str">
        <f t="shared" si="17"/>
        <v>►</v>
      </c>
      <c r="C32" s="1232" t="str">
        <f>C16</f>
        <v xml:space="preserve">? patisserie ? ? ? 10 personnes </v>
      </c>
      <c r="D32" s="1232">
        <f>D16</f>
        <v>10</v>
      </c>
      <c r="E32" s="1232" t="str">
        <f>E16</f>
        <v>personnes</v>
      </c>
      <c r="F32" s="259"/>
      <c r="G32" s="254"/>
      <c r="H32" s="253" t="str">
        <f t="shared" si="8"/>
        <v/>
      </c>
      <c r="I32" s="252"/>
      <c r="J32" s="270"/>
      <c r="K32" s="257">
        <v>1</v>
      </c>
      <c r="L32" s="1441"/>
      <c r="M32"/>
      <c r="N32" s="133" t="s">
        <v>294</v>
      </c>
      <c r="O32"/>
      <c r="P32" s="108"/>
      <c r="Q32" s="1232">
        <f>Q16</f>
        <v>0</v>
      </c>
      <c r="R32" s="1232">
        <f>R16</f>
        <v>0</v>
      </c>
      <c r="S32" s="1232">
        <f>S16</f>
        <v>0</v>
      </c>
      <c r="T32" s="1612"/>
      <c r="U32" s="1613"/>
      <c r="V32" s="253"/>
      <c r="W32" s="1614"/>
      <c r="X32" s="1615"/>
      <c r="Y32" s="1615"/>
      <c r="Z32" s="1780"/>
      <c r="AA32" s="2301">
        <f>IFERROR(INDEX(T49:AD49,MATCH(X32,T48:AD48,0)) * W32 * IF(ISBLANK(T32), 1, T32), 0)</f>
        <v>0</v>
      </c>
      <c r="AB32" s="250">
        <f>(AA32*Y32)*AB11</f>
        <v>0</v>
      </c>
      <c r="AC32" s="1412">
        <f>(T32*Y32)*AB11</f>
        <v>0</v>
      </c>
      <c r="AD32" s="1511">
        <f t="shared" si="19"/>
        <v>0</v>
      </c>
      <c r="AF32" s="108" t="str">
        <f t="shared" si="20"/>
        <v>A</v>
      </c>
      <c r="AG32" s="1232" t="str">
        <f>AG16</f>
        <v xml:space="preserve">? patisserie ? ? ? 10 personnes </v>
      </c>
      <c r="AH32" s="1232">
        <f>AH16</f>
        <v>10</v>
      </c>
      <c r="AI32" s="1232" t="str">
        <f>AI16</f>
        <v>personnes</v>
      </c>
      <c r="AJ32" s="1353"/>
      <c r="AK32" s="1252"/>
      <c r="AL32" s="1252"/>
      <c r="AM32" s="1252"/>
      <c r="AN32" s="107" t="str">
        <f>TEXT(ROUND(LEN(AJ32)/AN19, 1), "0.0") &amp; " lignes"</f>
        <v>0.0 lignes</v>
      </c>
      <c r="AO32" s="2249" t="str">
        <f ca="1">IF(ISBLANK(AP32),"",LARGE(OFFSET(AO20,0,0,ROWS(AO20:AO31)),1)+1)</f>
        <v/>
      </c>
      <c r="AP32" s="1252"/>
      <c r="AQ32" s="1324"/>
      <c r="AR32" s="89"/>
      <c r="AS32" s="89"/>
      <c r="AT32" s="2337">
        <f>IF(AT19=0,0,IF(LEN(AP32)&gt;AT19,LEN(AP32)-AT19&amp;" en trop",0))</f>
        <v>0</v>
      </c>
      <c r="AV32" s="53" t="str">
        <f t="shared" si="18"/>
        <v>A</v>
      </c>
      <c r="AW32" s="1327" t="str">
        <f>IF(AND(AZ32&lt;&gt;"", LEN(TRIM(AZ32))&gt;0), MAX(AW20:AW31)+1, "")</f>
        <v/>
      </c>
      <c r="AX32" s="1327" t="str" cm="1">
        <f t="array" ref="AX32">IFERROR(INDEX(AZ21:AZ290, MATCH(ROW()-MIN(ROW(AZ21:AZ290))+1, AW21:AW290, 0)), "")</f>
        <v xml:space="preserve">moyen Ajoutez la viande et faites la dorer de tous les côtés </v>
      </c>
      <c r="AY32" s="1344" t="str">
        <f>(SUBSTITUTE(SUBSTITUTE(SUBSTITUTE(AY31,"  "," "),"  "," "),"  "," "))</f>
        <v>Préparation</v>
      </c>
      <c r="AZ32" s="1339" t="str">
        <f>IF(LEN(AY32) &gt; LEN(AZ27) + LEN(AZ28) + LEN(AZ29)+ LEN(AZ30) + LEN(AZ31), RIGHT(AY32, LEN(AY32) - LEN(AZ27) - LEN(AZ28) - LEN(AZ29) - LEN(AZ30) - LEN(AZ31)), "")</f>
        <v/>
      </c>
      <c r="BA32" s="1279" t="s">
        <v>1</v>
      </c>
      <c r="BB32" s="1330" t="s">
        <v>1595</v>
      </c>
      <c r="BC32" s="1308" t="s">
        <v>1</v>
      </c>
      <c r="BD32" s="1331" t="str">
        <f t="shared" si="10"/>
        <v>moyen Ajoutez la viande et faites la dorer de tous les côtés</v>
      </c>
      <c r="BE32" s="1332" t="str">
        <f>IF(LEN(SUBSTITUTE(AX32, BE17, "")) &lt; LEN(AX32), SUBSTITUTE(AX32, BE17, ""), AX32)</f>
        <v xml:space="preserve">moyen Ajoutez la viande et faites la dorer de tous les côtés </v>
      </c>
      <c r="BF32" s="1332" t="str">
        <f>IF(LEN(SUBSTITUTE(BE32, BF17, "")) &lt; LEN(BE32), SUBSTITUTE(BE32, BF17, ""), BE32)</f>
        <v xml:space="preserve">moyen Ajoutez la viande et faites la dorer de tous les côtés </v>
      </c>
      <c r="BG32" s="1332" t="str">
        <f>IF(LEN(SUBSTITUTE(BF32, BG17, "")) &lt; LEN(BF32), SUBSTITUTE(BF32, BG17, ""), BF32)</f>
        <v xml:space="preserve">moyen Ajoutez la viande et faites la dorer de tous les côtés </v>
      </c>
      <c r="BH32" s="1332" t="str">
        <f>IF(LEN(SUBSTITUTE(BG32, BH17, "")) &lt; LEN(BG32), SUBSTITUTE(BG32, BH17, ""), BG32)</f>
        <v xml:space="preserve">moyen Ajoutez la viande et faites la dorer de tous les côtés </v>
      </c>
      <c r="BI32" s="1332" t="s">
        <v>1</v>
      </c>
      <c r="BJ32" s="1333"/>
      <c r="BK32" s="1334"/>
      <c r="BL32" s="52"/>
      <c r="BM32" s="51"/>
      <c r="BN32" s="1335" t="str">
        <f t="shared" si="11"/>
        <v>moyen Ajoutez la viande et faites la dorer de tous les côtés</v>
      </c>
      <c r="BO32" s="50" t="str">
        <f t="shared" si="12"/>
        <v>moyen Ajoutez la viande et faites la dorer de tous les côtés</v>
      </c>
      <c r="BP32" s="49" t="str">
        <f t="shared" si="13"/>
        <v>moyen Ajoutez la viande et faites la dorer de tous les côtés</v>
      </c>
      <c r="BQ32" s="47">
        <f>IF(ISBLANK(#REF!),"",LEN(BD32)-LEN(SUBSTITUTE(BD32," ",""))+1)</f>
        <v>12</v>
      </c>
      <c r="BR32" s="48">
        <f t="shared" si="14"/>
        <v>49</v>
      </c>
      <c r="BS32" s="47">
        <f t="shared" si="15"/>
        <v>11</v>
      </c>
      <c r="BT32" s="47">
        <f t="shared" si="16"/>
        <v>60</v>
      </c>
      <c r="BU32" s="185"/>
      <c r="BV32" s="2"/>
      <c r="BW32" s="276"/>
      <c r="BX32" s="282" t="s">
        <v>286</v>
      </c>
      <c r="BY32" s="278" t="s">
        <v>285</v>
      </c>
      <c r="BZ32" s="153"/>
      <c r="CA32" s="2"/>
      <c r="CB32" s="1841"/>
      <c r="CC32" s="1905"/>
      <c r="CD32" s="430" t="s">
        <v>314</v>
      </c>
      <c r="CE32" s="1907"/>
      <c r="CF32" s="91"/>
      <c r="CG32" s="59"/>
      <c r="CH32" s="93"/>
      <c r="CJ32" s="110"/>
      <c r="CK32" s="300">
        <v>65</v>
      </c>
      <c r="CL32" s="161" t="s">
        <v>152</v>
      </c>
      <c r="CM32" s="1251" t="s">
        <v>151</v>
      </c>
      <c r="CN32" s="40"/>
      <c r="CO32" s="88"/>
      <c r="CP32" s="160" t="s">
        <v>199</v>
      </c>
      <c r="CQ32" s="8" t="s">
        <v>1</v>
      </c>
      <c r="CR32" s="6">
        <v>1</v>
      </c>
    </row>
    <row r="33" spans="1:96" s="1" customFormat="1" ht="18.75" customHeight="1" thickTop="1">
      <c r="A33"/>
      <c r="B33" s="108" t="str">
        <f t="shared" si="17"/>
        <v>►</v>
      </c>
      <c r="C33" s="1232" t="str">
        <f>C16</f>
        <v xml:space="preserve">? patisserie ? ? ? 10 personnes </v>
      </c>
      <c r="D33" s="1232">
        <f>D16</f>
        <v>10</v>
      </c>
      <c r="E33" s="1232" t="str">
        <f>E16</f>
        <v>personnes</v>
      </c>
      <c r="F33" s="259"/>
      <c r="G33" s="254"/>
      <c r="H33" s="253" t="str">
        <f t="shared" si="8"/>
        <v/>
      </c>
      <c r="I33" s="252"/>
      <c r="J33" s="258"/>
      <c r="K33" s="257">
        <v>1</v>
      </c>
      <c r="L33" s="1441"/>
      <c r="M33"/>
      <c r="N33" s="133" t="s">
        <v>290</v>
      </c>
      <c r="O33"/>
      <c r="P33" s="108"/>
      <c r="Q33" s="1232">
        <f>Q16</f>
        <v>0</v>
      </c>
      <c r="R33" s="1232">
        <f>R16</f>
        <v>0</v>
      </c>
      <c r="S33" s="1232">
        <f>S16</f>
        <v>0</v>
      </c>
      <c r="T33" s="1612"/>
      <c r="U33" s="1613"/>
      <c r="V33" s="253"/>
      <c r="W33" s="1614"/>
      <c r="X33" s="1615"/>
      <c r="Y33" s="1615"/>
      <c r="Z33" s="1780"/>
      <c r="AA33" s="2301">
        <f>IFERROR(INDEX(T49:AD49,MATCH(X33,T48:AD48,0)) * W33 * IF(ISBLANK(T33), 1, T33), 0)</f>
        <v>0</v>
      </c>
      <c r="AB33" s="262">
        <f>(AA33*Y33)*AB11</f>
        <v>0</v>
      </c>
      <c r="AC33" s="1410">
        <f>(T33*Y33)*AB11</f>
        <v>0</v>
      </c>
      <c r="AD33" s="1510">
        <f t="shared" si="19"/>
        <v>0</v>
      </c>
      <c r="AF33" s="108" t="str">
        <f t="shared" si="20"/>
        <v>A</v>
      </c>
      <c r="AG33" s="1232" t="str">
        <f>AG16</f>
        <v xml:space="preserve">? patisserie ? ? ? 10 personnes </v>
      </c>
      <c r="AH33" s="1232">
        <f>AH16</f>
        <v>10</v>
      </c>
      <c r="AI33" s="1232" t="str">
        <f>AI16</f>
        <v>personnes</v>
      </c>
      <c r="AJ33" s="1353"/>
      <c r="AK33" s="1252"/>
      <c r="AL33" s="1252"/>
      <c r="AM33" s="1252"/>
      <c r="AN33" s="107" t="str">
        <f>TEXT(ROUND(LEN(AJ33)/AN19, 1), "0.0") &amp; " lignes"</f>
        <v>0.0 lignes</v>
      </c>
      <c r="AO33" s="2249" t="str">
        <f ca="1">IF(ISBLANK(AP33),"",LARGE(OFFSET(AO20,0,0,ROWS(AO20:AO32)),1)+1)</f>
        <v/>
      </c>
      <c r="AP33" s="1252"/>
      <c r="AQ33" s="1324"/>
      <c r="AR33" s="89"/>
      <c r="AS33" s="89"/>
      <c r="AT33" s="2337">
        <f>IF(AT19=0,0,IF(LEN(AP33)&gt;AT19,LEN(AP33)-AT19&amp;" en trop",0))</f>
        <v>0</v>
      </c>
      <c r="AV33" s="53" t="str">
        <f t="shared" si="18"/>
        <v>A</v>
      </c>
      <c r="AW33" s="1327" t="str">
        <f>IF(AND(AZ33&lt;&gt;"", LEN(TRIM(AZ33))&gt;0), MAX(AW20:AW32)+1, "")</f>
        <v/>
      </c>
      <c r="AX33" s="1327" t="str" cm="1">
        <f t="array" ref="AX33">IFERROR(INDEX(AZ21:AZ290, MATCH(ROW()-MIN(ROW(AZ21:AZ290))+1, AW21:AW290, 0)), "")</f>
        <v xml:space="preserve">Retirez la de la cocotte et réservez la </v>
      </c>
      <c r="AY33" s="1328" t="str">
        <f>(SUBSTITUTE(SUBSTITUTE(BB23,CHAR(13)&amp;CHAR(10)," "),CHAR(10)," "))</f>
        <v/>
      </c>
      <c r="AZ33" s="1329" t="str">
        <f>IF(LEN(AY38)&lt;AZ19,AY33,LEFT(AY38,FIND("¤",SUBSTITUTE(LEFT(AY38,AZ19+1)," ","¤",LEN(LEFT(AY38,AZ19+1))-LEN(SUBSTITUTE(LEFT(AY38,AZ19+1)," ",""))))))</f>
        <v/>
      </c>
      <c r="BA33" s="1279" t="s">
        <v>1</v>
      </c>
      <c r="BB33" s="1330" t="s">
        <v>1596</v>
      </c>
      <c r="BC33" s="1308" t="s">
        <v>1</v>
      </c>
      <c r="BD33" s="1331" t="str">
        <f t="shared" si="10"/>
        <v>Retirez la de la cocotte et réservez la</v>
      </c>
      <c r="BE33" s="1332" t="str">
        <f>IF(LEN(SUBSTITUTE(AX33, BE17, "")) &lt; LEN(AX33), SUBSTITUTE(AX33, BE17, ""), AX33)</f>
        <v xml:space="preserve">Retirez la de la cocotte et réservez la </v>
      </c>
      <c r="BF33" s="1332" t="str">
        <f>IF(LEN(SUBSTITUTE(BE33, BF17, "")) &lt; LEN(BE33), SUBSTITUTE(BE33, BF17, ""), BE33)</f>
        <v xml:space="preserve">Retirez la de la cocotte et réservez la </v>
      </c>
      <c r="BG33" s="1332" t="str">
        <f>IF(LEN(SUBSTITUTE(BF33, BG17, "")) &lt; LEN(BF33), SUBSTITUTE(BF33, BG17, ""), BF33)</f>
        <v xml:space="preserve">Retirez la de la cocotte et réservez la </v>
      </c>
      <c r="BH33" s="1332" t="str">
        <f>IF(LEN(SUBSTITUTE(BG33, BH17, "")) &lt; LEN(BG33), SUBSTITUTE(BG33, BH17, ""), BG33)</f>
        <v xml:space="preserve">Retirez la de la cocotte et réservez la </v>
      </c>
      <c r="BI33" s="1332" t="s">
        <v>1</v>
      </c>
      <c r="BJ33" s="1333"/>
      <c r="BK33" s="1334"/>
      <c r="BL33" s="52"/>
      <c r="BM33" s="51"/>
      <c r="BN33" s="1335" t="str">
        <f t="shared" si="11"/>
        <v>Retirez la de la cocotte et réservez la</v>
      </c>
      <c r="BO33" s="50" t="str">
        <f t="shared" si="12"/>
        <v>Retirez la de la cocotte et réservez la</v>
      </c>
      <c r="BP33" s="49" t="str">
        <f t="shared" si="13"/>
        <v>Retirez la de la cocotte et réservez la</v>
      </c>
      <c r="BQ33" s="47">
        <f>IF(ISBLANK(#REF!),"",LEN(BD33)-LEN(SUBSTITUTE(BD33," ",""))+1)</f>
        <v>8</v>
      </c>
      <c r="BR33" s="48">
        <f t="shared" si="14"/>
        <v>32</v>
      </c>
      <c r="BS33" s="47">
        <f t="shared" si="15"/>
        <v>7</v>
      </c>
      <c r="BT33" s="47">
        <f t="shared" si="16"/>
        <v>39</v>
      </c>
      <c r="BU33" s="185"/>
      <c r="BV33" s="2"/>
      <c r="BW33" s="276"/>
      <c r="BX33" s="279" t="s">
        <v>284</v>
      </c>
      <c r="BY33" s="278" t="s">
        <v>283</v>
      </c>
      <c r="BZ33" s="153"/>
      <c r="CA33" s="2"/>
      <c r="CB33" s="431">
        <v>20</v>
      </c>
      <c r="CC33" s="224" t="s">
        <v>231</v>
      </c>
      <c r="CD33" s="432" t="s">
        <v>302</v>
      </c>
      <c r="CE33" s="433" t="s">
        <v>396</v>
      </c>
      <c r="CF33" s="91"/>
      <c r="CG33" s="59"/>
      <c r="CH33" s="93"/>
      <c r="CJ33" s="110"/>
      <c r="CK33" s="158" t="str">
        <f>IF(CK32=0, 0, IF(LEN(CL33)&gt;CK32, LEN(CL33)-CK32 &amp; " en trop", LEN(CL33)))&amp;" car."</f>
        <v>62 en trop car.</v>
      </c>
      <c r="CL33" s="157" t="s">
        <v>388</v>
      </c>
      <c r="CM33" s="41"/>
      <c r="CN33" s="40"/>
      <c r="CO33" s="88"/>
      <c r="CP33" s="87" t="str">
        <f>TEXT(ROUND(LEN(CL33)/CK32, 1), "0.0") &amp; " lignes"</f>
        <v>2.0 lignes</v>
      </c>
      <c r="CQ33" s="8" t="s">
        <v>1</v>
      </c>
      <c r="CR33" s="6">
        <v>1</v>
      </c>
    </row>
    <row r="34" spans="1:96" s="1" customFormat="1" ht="18.75" customHeight="1">
      <c r="A34"/>
      <c r="B34" s="108" t="str">
        <f t="shared" si="17"/>
        <v>►</v>
      </c>
      <c r="C34" s="1232" t="str">
        <f>C16</f>
        <v xml:space="preserve">? patisserie ? ? ? 10 personnes </v>
      </c>
      <c r="D34" s="1232">
        <f>D16</f>
        <v>10</v>
      </c>
      <c r="E34" s="1232" t="str">
        <f>E16</f>
        <v>personnes</v>
      </c>
      <c r="F34" s="259"/>
      <c r="G34" s="254"/>
      <c r="H34" s="253" t="str">
        <f t="shared" si="8"/>
        <v/>
      </c>
      <c r="I34" s="252"/>
      <c r="J34" s="270"/>
      <c r="K34" s="257">
        <v>1</v>
      </c>
      <c r="L34" s="1441"/>
      <c r="M34"/>
      <c r="N34" s="133" t="s">
        <v>229</v>
      </c>
      <c r="O34"/>
      <c r="P34" s="108"/>
      <c r="Q34" s="1232">
        <f>Q16</f>
        <v>0</v>
      </c>
      <c r="R34" s="1232">
        <f>R16</f>
        <v>0</v>
      </c>
      <c r="S34" s="1232">
        <f>S16</f>
        <v>0</v>
      </c>
      <c r="T34" s="1612"/>
      <c r="U34" s="1613"/>
      <c r="V34" s="253"/>
      <c r="W34" s="1614"/>
      <c r="X34" s="1615"/>
      <c r="Y34" s="1615"/>
      <c r="Z34" s="1780"/>
      <c r="AA34" s="2301">
        <f>IFERROR(INDEX(T49:AD49,MATCH(X34,T48:AD48,0)) * W34 * IF(ISBLANK(T34), 1, T34), 0)</f>
        <v>0</v>
      </c>
      <c r="AB34" s="250">
        <f>(AA34*Y34)*AB11</f>
        <v>0</v>
      </c>
      <c r="AC34" s="1412">
        <f>(T34*Y34)*AB11</f>
        <v>0</v>
      </c>
      <c r="AD34" s="1511">
        <f t="shared" si="19"/>
        <v>0</v>
      </c>
      <c r="AF34" s="108" t="str">
        <f t="shared" si="20"/>
        <v>A</v>
      </c>
      <c r="AG34" s="1232" t="str">
        <f>AG16</f>
        <v xml:space="preserve">? patisserie ? ? ? 10 personnes </v>
      </c>
      <c r="AH34" s="1232">
        <f>AH16</f>
        <v>10</v>
      </c>
      <c r="AI34" s="1232" t="str">
        <f>AI16</f>
        <v>personnes</v>
      </c>
      <c r="AJ34" s="1353"/>
      <c r="AK34" s="1252"/>
      <c r="AL34" s="1252"/>
      <c r="AM34" s="1252"/>
      <c r="AN34" s="107" t="str">
        <f>TEXT(ROUND(LEN(AJ34)/AN19, 1), "0.0") &amp; " lignes"</f>
        <v>0.0 lignes</v>
      </c>
      <c r="AO34" s="2249" t="str">
        <f ca="1">IF(ISBLANK(AP34),"",LARGE(OFFSET(AO20,0,0,ROWS(AO20:AO33)),1)+1)</f>
        <v/>
      </c>
      <c r="AP34" s="1252"/>
      <c r="AQ34" s="1324"/>
      <c r="AR34" s="89"/>
      <c r="AS34" s="89"/>
      <c r="AT34" s="2337">
        <f>IF(AT19=0,0,IF(LEN(AP34)&gt;AT19,LEN(AP34)-AT19&amp;" en trop",0))</f>
        <v>0</v>
      </c>
      <c r="AV34" s="53" t="str">
        <f t="shared" si="18"/>
        <v>A</v>
      </c>
      <c r="AW34" s="1327" t="str">
        <f>IF(AND(AZ34&lt;&gt;"", LEN(TRIM(AZ34))&gt;0), MAX(AW20:AW33)+1, "")</f>
        <v/>
      </c>
      <c r="AX34" s="1327" t="str" cm="1">
        <f t="array" ref="AX34">IFERROR(INDEX(AZ21:AZ290, MATCH(ROW()-MIN(ROW(AZ21:AZ290))+1, AW21:AW290, 0)), "")</f>
        <v xml:space="preserve">4 Dans la même cocotte faites revenir les légumes et les lardons </v>
      </c>
      <c r="AY34" s="1336" t="str">
        <f>IFERROR(TRIM(SUBSTITUTE(SUBSTITUTE(SUBSTITUTE(SUBSTITUTE(SUBSTITUTE(AY33," .",".")," ;",";")," :",":"),",",","),",","")),AY33)</f>
        <v/>
      </c>
      <c r="AZ34" s="1329" t="str">
        <f>IFERROR(IF(LEN(AY38) &gt; LEN(AZ33), LEFT(RIGHT(AY38, LEN(AY38) - LEN(AZ33)), FIND("¤", SUBSTITUTE(LEFT(RIGHT(AY38, LEN(AY38) - LEN(AZ33)), AZ19+1), " ", "¤", LEN(LEFT(RIGHT(AY38, LEN(AY38) - LEN(AZ33)), AZ19+1)) - LEN(SUBSTITUTE(LEFT(RIGHT(AY38, LEN(AY38) - LEN(AZ33)), AZ19+1), " ", ""))))), ""), "")</f>
        <v/>
      </c>
      <c r="BA34" s="1279" t="s">
        <v>1</v>
      </c>
      <c r="BB34" s="1330" t="s">
        <v>1597</v>
      </c>
      <c r="BC34" s="1308" t="s">
        <v>1</v>
      </c>
      <c r="BD34" s="1331" t="str">
        <f t="shared" si="10"/>
        <v>4 Dans la même cocotte faites revenir les légumes et les lardons</v>
      </c>
      <c r="BE34" s="1332" t="str">
        <f>IF(LEN(SUBSTITUTE(AX34, BE17, "")) &lt; LEN(AX34), SUBSTITUTE(AX34, BE17, ""), AX34)</f>
        <v xml:space="preserve">4 Dans la même cocotte faites revenir les légumes et les lardons </v>
      </c>
      <c r="BF34" s="1332" t="str">
        <f>IF(LEN(SUBSTITUTE(BE34, BF17, "")) &lt; LEN(BE34), SUBSTITUTE(BE34, BF17, ""), BE34)</f>
        <v xml:space="preserve">4 Dans la même cocotte faites revenir les légumes et les lardons </v>
      </c>
      <c r="BG34" s="1332" t="str">
        <f>IF(LEN(SUBSTITUTE(BF34, BG17, "")) &lt; LEN(BF34), SUBSTITUTE(BF34, BG17, ""), BF34)</f>
        <v xml:space="preserve">4 Dans la même cocotte faites revenir les légumes et les lardons </v>
      </c>
      <c r="BH34" s="1332" t="str">
        <f>IF(LEN(SUBSTITUTE(BG34, BH17, "")) &lt; LEN(BG34), SUBSTITUTE(BG34, BH17, ""), BG34)</f>
        <v xml:space="preserve">4 Dans la même cocotte faites revenir les légumes et les lardons </v>
      </c>
      <c r="BI34" s="1332" t="s">
        <v>1</v>
      </c>
      <c r="BJ34" s="1333"/>
      <c r="BK34" s="1334"/>
      <c r="BL34" s="52"/>
      <c r="BM34" s="51"/>
      <c r="BN34" s="1335" t="str">
        <f t="shared" si="11"/>
        <v>4 Dans la même cocotte faites revenir les légumes et les lardons</v>
      </c>
      <c r="BO34" s="50" t="str">
        <f t="shared" si="12"/>
        <v>4 Dans la même cocotte faites revenir les légumes et les lardons</v>
      </c>
      <c r="BP34" s="49" t="str">
        <f t="shared" si="13"/>
        <v>4 Dans la même cocotte faites revenir les légumes et les lardons</v>
      </c>
      <c r="BQ34" s="47">
        <f>IF(ISBLANK(#REF!),"",LEN(BD34)-LEN(SUBSTITUTE(BD34," ",""))+1)</f>
        <v>12</v>
      </c>
      <c r="BR34" s="48">
        <f t="shared" si="14"/>
        <v>53</v>
      </c>
      <c r="BS34" s="47">
        <f t="shared" si="15"/>
        <v>11</v>
      </c>
      <c r="BT34" s="47">
        <f t="shared" si="16"/>
        <v>64</v>
      </c>
      <c r="BU34" s="185"/>
      <c r="BV34" s="2"/>
      <c r="BW34" s="276"/>
      <c r="BX34" s="279" t="s">
        <v>282</v>
      </c>
      <c r="BY34" s="278" t="s">
        <v>281</v>
      </c>
      <c r="BZ34" s="153"/>
      <c r="CA34" s="2"/>
      <c r="CB34" s="434">
        <v>1.75</v>
      </c>
      <c r="CC34" s="303" t="s">
        <v>230</v>
      </c>
      <c r="CD34" s="432" t="s">
        <v>397</v>
      </c>
      <c r="CE34" s="433" t="s">
        <v>398</v>
      </c>
      <c r="CF34" s="91"/>
      <c r="CG34" s="59"/>
      <c r="CH34" s="93"/>
      <c r="CJ34" s="110"/>
      <c r="CK34" s="62" t="str">
        <f>IF(CK32=0, 0, IF(LEN(CL34)&gt;CK32, LEN(CL34)-CK32 &amp; " en trop", LEN(CL34)))&amp;" car."</f>
        <v>0 car.</v>
      </c>
      <c r="CL34" s="157"/>
      <c r="CM34" s="41"/>
      <c r="CN34" s="40"/>
      <c r="CO34" s="88"/>
      <c r="CP34" s="87" t="str">
        <f>TEXT(ROUND(LEN(CL34)/CK32, 1), "0.0") &amp; " lignes"</f>
        <v>0.0 lignes</v>
      </c>
      <c r="CQ34" s="8" t="s">
        <v>1</v>
      </c>
      <c r="CR34" s="6">
        <v>1</v>
      </c>
    </row>
    <row r="35" spans="1:96" s="1" customFormat="1" ht="18.75" customHeight="1">
      <c r="A35"/>
      <c r="B35" s="108" t="str">
        <f t="shared" si="17"/>
        <v>►</v>
      </c>
      <c r="C35" s="1232" t="str">
        <f>C16</f>
        <v xml:space="preserve">? patisserie ? ? ? 10 personnes </v>
      </c>
      <c r="D35" s="1232">
        <f>D16</f>
        <v>10</v>
      </c>
      <c r="E35" s="1232" t="str">
        <f>E16</f>
        <v>personnes</v>
      </c>
      <c r="F35" s="259"/>
      <c r="G35" s="254"/>
      <c r="H35" s="253" t="str">
        <f t="shared" si="8"/>
        <v/>
      </c>
      <c r="I35" s="252"/>
      <c r="J35" s="270"/>
      <c r="K35" s="257">
        <v>1</v>
      </c>
      <c r="L35" s="1441"/>
      <c r="M35"/>
      <c r="N35"/>
      <c r="O35"/>
      <c r="P35" s="108"/>
      <c r="Q35" s="1232">
        <f>Q16</f>
        <v>0</v>
      </c>
      <c r="R35" s="1232">
        <f>R16</f>
        <v>0</v>
      </c>
      <c r="S35" s="1232">
        <f>S16</f>
        <v>0</v>
      </c>
      <c r="T35" s="1612"/>
      <c r="U35" s="1613"/>
      <c r="V35" s="253"/>
      <c r="W35" s="1614"/>
      <c r="X35" s="1615"/>
      <c r="Y35" s="1615"/>
      <c r="Z35" s="1780"/>
      <c r="AA35" s="2301">
        <f>IFERROR(INDEX(T49:AD49,MATCH(X35,T48:AD48,0)) * W35 * IF(ISBLANK(T35), 1, T35), 0)</f>
        <v>0</v>
      </c>
      <c r="AB35" s="262">
        <f>(AA35*Y35)*AB11</f>
        <v>0</v>
      </c>
      <c r="AC35" s="1410">
        <f>(T35*Y35)*AB11</f>
        <v>0</v>
      </c>
      <c r="AD35" s="1510">
        <f t="shared" si="19"/>
        <v>0</v>
      </c>
      <c r="AF35" s="108" t="str">
        <f t="shared" si="20"/>
        <v>A</v>
      </c>
      <c r="AG35" s="1232" t="str">
        <f>AG16</f>
        <v xml:space="preserve">? patisserie ? ? ? 10 personnes </v>
      </c>
      <c r="AH35" s="1232">
        <f>AH16</f>
        <v>10</v>
      </c>
      <c r="AI35" s="1232" t="str">
        <f>AI16</f>
        <v>personnes</v>
      </c>
      <c r="AJ35" s="1353"/>
      <c r="AK35" s="1252"/>
      <c r="AL35" s="1252"/>
      <c r="AM35" s="1252"/>
      <c r="AN35" s="107" t="str">
        <f>TEXT(ROUND(LEN(AJ35)/AN19, 1), "0.0") &amp; " lignes"</f>
        <v>0.0 lignes</v>
      </c>
      <c r="AO35" s="2249" t="str">
        <f ca="1">IF(ISBLANK(AP35),"",LARGE(OFFSET(AO20,0,0,ROWS(AO20:AO34)),1)+1)</f>
        <v/>
      </c>
      <c r="AP35" s="1252"/>
      <c r="AQ35" s="1324"/>
      <c r="AR35" s="89"/>
      <c r="AS35" s="89"/>
      <c r="AT35" s="2337">
        <f>IF(AT19=0,0,IF(LEN(AP35)&gt;AT19,LEN(AP35)-AT19&amp;" en trop",0))</f>
        <v>0</v>
      </c>
      <c r="AV35" s="53" t="str">
        <f t="shared" si="18"/>
        <v>A</v>
      </c>
      <c r="AW35" s="1327" t="str">
        <f>IF(AND(AZ35&lt;&gt;"", LEN(TRIM(AZ35))&gt;0), MAX(AW20:AW34)+1, "")</f>
        <v/>
      </c>
      <c r="AX35" s="1327" t="str" cm="1">
        <f t="array" ref="AX35">IFERROR(INDEX(AZ21:AZ290, MATCH(ROW()-MIN(ROW(AZ21:AZ290))+1, AW21:AW290, 0)), "")</f>
        <v xml:space="preserve">pendant environ 5 minutes Saupoudrez de farine et mélangez bien </v>
      </c>
      <c r="AY35" s="1336" t="str">
        <f>IFERROR(SUBSTITUTE(SUBSTITUTE(SUBSTITUTE(SUBSTITUTE(SUBSTITUTE(SUBSTITUTE(AY34,",",";"),".",";"),";",";"),"-",";"),":",";"),"?",";"),AY34)</f>
        <v/>
      </c>
      <c r="AZ35" s="1329" t="str">
        <f>IFERROR(IF(LEN(AY38)&gt;LEN(AZ33)+LEN(AZ34),LEFT(RIGHT(AY38,LEN(AY38)-LEN(AZ33)-LEN(AZ34)),FIND("¤",SUBSTITUTE(LEFT(RIGHT(AY38,LEN(AY38)-LEN(AZ33)-LEN(AZ34)),AZ19+1)," ","¤",LEN(LEFT(RIGHT(AY38,LEN(AY38)-LEN(AZ33)-LEN(AZ34)),AZ19+1))-LEN(SUBSTITUTE(LEFT(RIGHT(AY38,LEN(AY38)-LEN(AZ33)-LEN(AZ34)),AZ19+1)," ",""))))),""),"")</f>
        <v/>
      </c>
      <c r="BA35" s="1279" t="s">
        <v>1</v>
      </c>
      <c r="BB35" s="1330"/>
      <c r="BC35" s="1308" t="s">
        <v>1</v>
      </c>
      <c r="BD35" s="1331" t="str">
        <f t="shared" si="10"/>
        <v>pendant environ 5 minutes Saupoudrez de farine et mélangez bien</v>
      </c>
      <c r="BE35" s="1332" t="str">
        <f>IF(LEN(SUBSTITUTE(AX35, BE17, "")) &lt; LEN(AX35), SUBSTITUTE(AX35, BE17, ""), AX35)</f>
        <v xml:space="preserve">pendant environ 5 minutes Saupoudrez de farine et mélangez bien </v>
      </c>
      <c r="BF35" s="1332" t="str">
        <f>IF(LEN(SUBSTITUTE(BE35, BF17, "")) &lt; LEN(BE35), SUBSTITUTE(BE35, BF17, ""), BE35)</f>
        <v xml:space="preserve">pendant environ 5 minutes Saupoudrez de farine et mélangez bien </v>
      </c>
      <c r="BG35" s="1332" t="str">
        <f>IF(LEN(SUBSTITUTE(BF35, BG17, "")) &lt; LEN(BF35), SUBSTITUTE(BF35, BG17, ""), BF35)</f>
        <v xml:space="preserve">pendant environ 5 minutes Saupoudrez de farine et mélangez bien </v>
      </c>
      <c r="BH35" s="1332" t="str">
        <f>IF(LEN(SUBSTITUTE(BG35, BH17, "")) &lt; LEN(BG35), SUBSTITUTE(BG35, BH17, ""), BG35)</f>
        <v xml:space="preserve">pendant environ 5 minutes Saupoudrez de farine et mélangez bien </v>
      </c>
      <c r="BI35" s="1332" t="s">
        <v>1</v>
      </c>
      <c r="BJ35" s="1333"/>
      <c r="BK35" s="1334"/>
      <c r="BL35" s="52"/>
      <c r="BM35" s="51"/>
      <c r="BN35" s="1335" t="str">
        <f t="shared" si="11"/>
        <v>pendant environ 5 minutes Saupoudrez de farine et mélangez bien</v>
      </c>
      <c r="BO35" s="50" t="str">
        <f t="shared" si="12"/>
        <v>pendant environ 5 minutes Saupoudrez de farine et mélangez bien</v>
      </c>
      <c r="BP35" s="49" t="str">
        <f t="shared" si="13"/>
        <v>pendant environ 5 minutes Saupoudrez de farine et mélangez bien</v>
      </c>
      <c r="BQ35" s="47">
        <f>IF(ISBLANK(#REF!),"",LEN(BD35)-LEN(SUBSTITUTE(BD35," ",""))+1)</f>
        <v>10</v>
      </c>
      <c r="BR35" s="48">
        <f t="shared" si="14"/>
        <v>54</v>
      </c>
      <c r="BS35" s="47">
        <f t="shared" si="15"/>
        <v>9</v>
      </c>
      <c r="BT35" s="47">
        <f t="shared" si="16"/>
        <v>63</v>
      </c>
      <c r="BU35" s="185"/>
      <c r="BV35" s="2"/>
      <c r="BW35" s="276"/>
      <c r="BX35" s="279" t="s">
        <v>277</v>
      </c>
      <c r="BY35" s="278" t="s">
        <v>276</v>
      </c>
      <c r="BZ35" s="153"/>
      <c r="CA35" s="2"/>
      <c r="CB35" s="431">
        <v>1.345</v>
      </c>
      <c r="CC35" s="133" t="s">
        <v>103</v>
      </c>
      <c r="CD35" s="432" t="s">
        <v>308</v>
      </c>
      <c r="CE35" s="433" t="s">
        <v>399</v>
      </c>
      <c r="CF35" s="91"/>
      <c r="CG35" s="59"/>
      <c r="CH35" s="93"/>
      <c r="CJ35" s="110"/>
      <c r="CK35" s="62" t="str">
        <f>IF(CK32=0, 0, IF(LEN(CL35)&gt;CK32, LEN(CL35)-CK32 &amp; " en trop", LEN(CL35)))&amp;" car."</f>
        <v>37 car.</v>
      </c>
      <c r="CL35" s="146" t="s">
        <v>142</v>
      </c>
      <c r="CM35" s="41"/>
      <c r="CN35" s="40"/>
      <c r="CO35" s="88"/>
      <c r="CP35" s="87" t="str">
        <f>TEXT(ROUND(LEN(CL35)/CK32, 1), "0.0") &amp; " lignes"</f>
        <v>0.6 lignes</v>
      </c>
      <c r="CQ35" s="8" t="s">
        <v>1</v>
      </c>
      <c r="CR35" s="6">
        <v>1</v>
      </c>
    </row>
    <row r="36" spans="1:96" s="1" customFormat="1" ht="18.75" customHeight="1">
      <c r="A36"/>
      <c r="B36" s="108" t="str">
        <f t="shared" si="17"/>
        <v>►</v>
      </c>
      <c r="C36" s="1232" t="str">
        <f>C16</f>
        <v xml:space="preserve">? patisserie ? ? ? 10 personnes </v>
      </c>
      <c r="D36" s="1232">
        <f>D16</f>
        <v>10</v>
      </c>
      <c r="E36" s="1232" t="str">
        <f>E16</f>
        <v>personnes</v>
      </c>
      <c r="F36" s="259"/>
      <c r="G36" s="254"/>
      <c r="H36" s="253" t="str">
        <f t="shared" si="8"/>
        <v/>
      </c>
      <c r="I36" s="252"/>
      <c r="J36" s="270"/>
      <c r="K36" s="257">
        <v>1</v>
      </c>
      <c r="L36" s="1441"/>
      <c r="M36"/>
      <c r="N36"/>
      <c r="O36"/>
      <c r="P36" s="108"/>
      <c r="Q36" s="1232">
        <f>Q16</f>
        <v>0</v>
      </c>
      <c r="R36" s="1232">
        <f>R16</f>
        <v>0</v>
      </c>
      <c r="S36" s="1232">
        <f>S16</f>
        <v>0</v>
      </c>
      <c r="T36" s="1612"/>
      <c r="U36" s="1613"/>
      <c r="V36" s="253"/>
      <c r="W36" s="1614"/>
      <c r="X36" s="1615"/>
      <c r="Y36" s="1615"/>
      <c r="Z36" s="1780"/>
      <c r="AA36" s="2301">
        <f>IFERROR(INDEX(T49:AD49,MATCH(X36,T48:AD48,0)) * W36 * IF(ISBLANK(T36), 1, T36), 0)</f>
        <v>0</v>
      </c>
      <c r="AB36" s="250">
        <f>(AA36*Y36)*AB11</f>
        <v>0</v>
      </c>
      <c r="AC36" s="1412">
        <f>(T36*Y36)*AB11</f>
        <v>0</v>
      </c>
      <c r="AD36" s="1511">
        <f t="shared" si="19"/>
        <v>0</v>
      </c>
      <c r="AF36" s="108" t="str">
        <f t="shared" si="20"/>
        <v>►</v>
      </c>
      <c r="AG36" s="1232" t="str">
        <f>AG16</f>
        <v xml:space="preserve">? patisserie ? ? ? 10 personnes </v>
      </c>
      <c r="AH36" s="1232">
        <f>AH16</f>
        <v>10</v>
      </c>
      <c r="AI36" s="1232" t="str">
        <f>AI16</f>
        <v>personnes</v>
      </c>
      <c r="AJ36" s="1353"/>
      <c r="AK36" s="1252"/>
      <c r="AL36" s="1252"/>
      <c r="AM36" s="1252"/>
      <c r="AN36" s="107" t="str">
        <f>TEXT(ROUND(LEN(AJ36)/AN19, 1), "0.0") &amp; " lignes"</f>
        <v>0.0 lignes</v>
      </c>
      <c r="AO36" s="2249" t="str">
        <f ca="1">IF(ISBLANK(AP36),"",LARGE(OFFSET(AO20,0,0,ROWS(AO20:AO35)),1)+1)</f>
        <v/>
      </c>
      <c r="AP36" s="1252"/>
      <c r="AQ36" s="1324"/>
      <c r="AR36" s="89"/>
      <c r="AS36" s="89"/>
      <c r="AT36" s="2337">
        <f>IF(AT19=0,0,IF(LEN(AP36)&gt;AT19,LEN(AP36)-AT19&amp;" en trop",0))</f>
        <v>0</v>
      </c>
      <c r="AV36" s="53" t="str">
        <f t="shared" si="18"/>
        <v>A</v>
      </c>
      <c r="AW36" s="1327" t="str">
        <f>IF(AND(AZ36&lt;&gt;"", LEN(TRIM(AZ36))&gt;0), MAX(AW20:AW35)+1, "")</f>
        <v/>
      </c>
      <c r="AX36" s="1327" t="str" cm="1">
        <f t="array" ref="AX36">IFERROR(INDEX(AZ21:AZ290, MATCH(ROW()-MIN(ROW(AZ21:AZ290))+1, AW21:AW290, 0)), "")</f>
        <v xml:space="preserve">5 Remettez la viande dans la cocotte et versez la marinade </v>
      </c>
      <c r="AY36" s="1336" t="str">
        <f>IFERROR(SUBSTITUTE(AY35,"."," "),AY35)</f>
        <v/>
      </c>
      <c r="AZ36" s="1329" t="str">
        <f>IFERROR(LEFT(RIGHT(AY38,LEN(AY38)-LEN(AZ33)-LEN(AZ34)-LEN(AZ35)),FIND("¤",SUBSTITUTE(LEFT(RIGHT(AY38,LEN(AY38)-LEN(AZ33)-LEN(AZ34)-LEN(AZ35)),AZ19+1)," ","¤",LEN(LEFT(RIGHT(AY38,LEN(AY38)-LEN(AZ33)-LEN(AZ34)-LEN(AZ35)),AZ19+1))-LEN(SUBSTITUTE(LEFT(RIGHT(AY38,LEN(AY38)-LEN(AZ33)-LEN(AZ34)-LEN(AZ35)),AZ19+1)," ",""))))),"")</f>
        <v/>
      </c>
      <c r="BA36" s="1279" t="s">
        <v>1</v>
      </c>
      <c r="BB36" s="1330"/>
      <c r="BC36" s="1308" t="s">
        <v>1</v>
      </c>
      <c r="BD36" s="1331" t="str">
        <f t="shared" si="10"/>
        <v>5 Remettez la viande dans la cocotte et versez la marinade</v>
      </c>
      <c r="BE36" s="1332" t="str">
        <f>IF(LEN(SUBSTITUTE(AX36, BE17, "")) &lt; LEN(AX36), SUBSTITUTE(AX36, BE17, ""), AX36)</f>
        <v xml:space="preserve">5 Remettez la viande dans la cocotte et versez la marinade </v>
      </c>
      <c r="BF36" s="1332" t="str">
        <f>IF(LEN(SUBSTITUTE(BE36, BF17, "")) &lt; LEN(BE36), SUBSTITUTE(BE36, BF17, ""), BE36)</f>
        <v xml:space="preserve">5 Remettez la viande dans la cocotte et versez la marinade </v>
      </c>
      <c r="BG36" s="1332" t="str">
        <f>IF(LEN(SUBSTITUTE(BF36, BG17, "")) &lt; LEN(BF36), SUBSTITUTE(BF36, BG17, ""), BF36)</f>
        <v xml:space="preserve">5 Remettez la viande dans la cocotte et versez la marinade </v>
      </c>
      <c r="BH36" s="1332" t="str">
        <f>IF(LEN(SUBSTITUTE(BG36, BH17, "")) &lt; LEN(BG36), SUBSTITUTE(BG36, BH17, ""), BG36)</f>
        <v xml:space="preserve">5 Remettez la viande dans la cocotte et versez la marinade </v>
      </c>
      <c r="BI36" s="1332" t="s">
        <v>1</v>
      </c>
      <c r="BJ36" s="1333"/>
      <c r="BK36" s="1334"/>
      <c r="BL36" s="52"/>
      <c r="BM36" s="51"/>
      <c r="BN36" s="1335" t="str">
        <f t="shared" si="11"/>
        <v>5 Remettez la viande dans la cocotte et versez la marinade</v>
      </c>
      <c r="BO36" s="50" t="str">
        <f t="shared" si="12"/>
        <v>5 Remettez la viande dans la cocotte et versez la marinade</v>
      </c>
      <c r="BP36" s="49" t="str">
        <f t="shared" si="13"/>
        <v>5 Remettez la viande dans la cocotte et versez la marinade</v>
      </c>
      <c r="BQ36" s="47">
        <f>IF(ISBLANK(#REF!),"",LEN(BD36)-LEN(SUBSTITUTE(BD36," ",""))+1)</f>
        <v>11</v>
      </c>
      <c r="BR36" s="48">
        <f t="shared" si="14"/>
        <v>48</v>
      </c>
      <c r="BS36" s="47">
        <f t="shared" si="15"/>
        <v>10</v>
      </c>
      <c r="BT36" s="47">
        <f t="shared" si="16"/>
        <v>58</v>
      </c>
      <c r="BU36" s="185"/>
      <c r="BV36" s="2"/>
      <c r="BW36" s="276"/>
      <c r="BX36" s="275" t="s">
        <v>275</v>
      </c>
      <c r="BY36" s="274" t="s">
        <v>274</v>
      </c>
      <c r="BZ36" s="153"/>
      <c r="CA36" s="2"/>
      <c r="CB36" s="431">
        <v>3</v>
      </c>
      <c r="CC36" s="225" t="s">
        <v>96</v>
      </c>
      <c r="CD36" s="432" t="s">
        <v>400</v>
      </c>
      <c r="CE36" s="433" t="s">
        <v>401</v>
      </c>
      <c r="CF36" s="91"/>
      <c r="CG36" s="59"/>
      <c r="CH36" s="93"/>
      <c r="CJ36" s="110"/>
      <c r="CK36" s="62" t="str">
        <f>IF(CK32=0, 0, IF(LEN(CL36)&gt;CK32, LEN(CL36)-CK32 &amp; " en trop", LEN(CL36)))&amp;" car."</f>
        <v>0 car.</v>
      </c>
      <c r="CL36" s="146"/>
      <c r="CM36" s="41"/>
      <c r="CN36" s="40"/>
      <c r="CO36" s="88"/>
      <c r="CP36" s="87" t="str">
        <f>TEXT(ROUND(LEN(CL36)/CK32, 1), "0.0") &amp; " lignes"</f>
        <v>0.0 lignes</v>
      </c>
      <c r="CQ36" s="8" t="s">
        <v>1</v>
      </c>
      <c r="CR36" s="6">
        <v>1</v>
      </c>
    </row>
    <row r="37" spans="1:96" s="1" customFormat="1" ht="18.75" customHeight="1">
      <c r="A37"/>
      <c r="B37" s="108" t="str">
        <f t="shared" si="17"/>
        <v>►</v>
      </c>
      <c r="C37" s="1232" t="str">
        <f>C16</f>
        <v xml:space="preserve">? patisserie ? ? ? 10 personnes </v>
      </c>
      <c r="D37" s="1232">
        <f>D16</f>
        <v>10</v>
      </c>
      <c r="E37" s="1232" t="str">
        <f>E16</f>
        <v>personnes</v>
      </c>
      <c r="F37" s="259"/>
      <c r="G37" s="254"/>
      <c r="H37" s="253" t="str">
        <f t="shared" si="8"/>
        <v/>
      </c>
      <c r="I37" s="252"/>
      <c r="J37" s="270"/>
      <c r="K37" s="257">
        <v>1</v>
      </c>
      <c r="L37" s="1441"/>
      <c r="M37"/>
      <c r="N37"/>
      <c r="O37"/>
      <c r="P37" s="108"/>
      <c r="Q37" s="1232">
        <f>Q16</f>
        <v>0</v>
      </c>
      <c r="R37" s="1232">
        <f>R16</f>
        <v>0</v>
      </c>
      <c r="S37" s="1232">
        <f>S16</f>
        <v>0</v>
      </c>
      <c r="T37" s="1612"/>
      <c r="U37" s="1613"/>
      <c r="V37" s="253"/>
      <c r="W37" s="1614"/>
      <c r="X37" s="1615"/>
      <c r="Y37" s="1615"/>
      <c r="Z37" s="1780"/>
      <c r="AA37" s="2301">
        <f>IFERROR(INDEX(T49:AD49,MATCH(X37,T48:AD48,0)) * W37 * IF(ISBLANK(T37), 1, T37), 0)</f>
        <v>0</v>
      </c>
      <c r="AB37" s="262">
        <f>(AA37*Y37)*AB11</f>
        <v>0</v>
      </c>
      <c r="AC37" s="1410">
        <f>(T37*Y37)*AB11</f>
        <v>0</v>
      </c>
      <c r="AD37" s="1510">
        <f t="shared" si="19"/>
        <v>0</v>
      </c>
      <c r="AF37" s="108" t="str">
        <f t="shared" ca="1" si="20"/>
        <v>A</v>
      </c>
      <c r="AG37" s="1232" t="str">
        <f>AG16</f>
        <v xml:space="preserve">? patisserie ? ? ? 10 personnes </v>
      </c>
      <c r="AH37" s="1232">
        <f>AH16</f>
        <v>10</v>
      </c>
      <c r="AI37" s="1232" t="str">
        <f>AI16</f>
        <v>personnes</v>
      </c>
      <c r="AJ37" s="1353"/>
      <c r="AK37" s="1252"/>
      <c r="AL37" s="1352"/>
      <c r="AM37" s="1252"/>
      <c r="AN37" s="107" t="str">
        <f>TEXT(ROUND(LEN(AJ37)/AN19, 1), "0.0") &amp; " lignes"</f>
        <v>0.0 lignes</v>
      </c>
      <c r="AO37" s="2250" t="str">
        <f t="shared" ref="AO37:AO38" si="21">LEN(AP37)&amp;" car.&gt;"</f>
        <v>75 car.&gt;</v>
      </c>
      <c r="AP37" s="40" t="s">
        <v>32</v>
      </c>
      <c r="AQ37" s="1324"/>
      <c r="AR37" s="89"/>
      <c r="AS37" s="89"/>
      <c r="AT37" s="2337" t="str">
        <f>IF(AT19=0,0,IF(LEN(AP37)&gt;AT19,LEN(AP37)-AT19&amp;" en trop",0))</f>
        <v>10 en trop</v>
      </c>
      <c r="AV37" s="53" t="str">
        <f t="shared" si="18"/>
        <v>A</v>
      </c>
      <c r="AW37" s="1327" t="str">
        <f>IF(AND(AZ37&lt;&gt;"", LEN(TRIM(AZ37))&gt;0), MAX(AW20:AW36)+1, "")</f>
        <v/>
      </c>
      <c r="AX37" s="1327" t="str" cm="1">
        <f t="array" ref="AX37">IFERROR(INDEX(AZ21:AZ290, MATCH(ROW()-MIN(ROW(AZ21:AZ290))+1, AW21:AW290, 0)), "")</f>
        <v xml:space="preserve">filtrée par dessus Ajoutez de l’eau si nécessaire pour recouvrir </v>
      </c>
      <c r="AY37" s="1337" t="str">
        <f>SUBSTITUTE(SUBSTITUTE(AY36,";"," "),","," ")</f>
        <v/>
      </c>
      <c r="AZ37" s="1329" t="str">
        <f>IFERROR(LEFT(RIGHT(AY38,LEN(AY38)-LEN(AZ33)-LEN(AZ34)-LEN(AZ35)-LEN(AZ36)),FIND("¤",SUBSTITUTE(LEFT(RIGHT(AY38,LEN(AY38)-LEN(AZ33)-LEN(AZ34)-LEN(AZ35)-LEN(AZ36)),AZ19+1)," ","¤",LEN(LEFT(RIGHT(AY38,LEN(AY38)-LEN(AZ33)-LEN(AZ34)-LEN(AZ35)-LEN(AZ36)),AZ19+1))-LEN(SUBSTITUTE(LEFT(RIGHT(AY38,LEN(AY38)-LEN(AZ33)-LEN(AZ34)-LEN(AZ35)-LEN(AZ36)),AZ19+1)," ",""))))),"")</f>
        <v/>
      </c>
      <c r="BA37" s="1279" t="s">
        <v>1</v>
      </c>
      <c r="BB37" s="1330"/>
      <c r="BC37" s="1308" t="s">
        <v>1</v>
      </c>
      <c r="BD37" s="1331" t="str">
        <f t="shared" si="10"/>
        <v>filtrée par dessus Ajoutez de l’eau si nécessaire pour recouvrir</v>
      </c>
      <c r="BE37" s="1332" t="str">
        <f>IF(LEN(SUBSTITUTE(AX37, BE17, "")) &lt; LEN(AX37), SUBSTITUTE(AX37, BE17, ""), AX37)</f>
        <v xml:space="preserve">filtrée par dessus Ajoutez de l’eau si nécessaire pour recouvrir </v>
      </c>
      <c r="BF37" s="1332" t="str">
        <f>IF(LEN(SUBSTITUTE(BE37, BF17, "")) &lt; LEN(BE37), SUBSTITUTE(BE37, BF17, ""), BE37)</f>
        <v xml:space="preserve">filtrée par dessus Ajoutez de l’eau si nécessaire pour recouvrir </v>
      </c>
      <c r="BG37" s="1332" t="str">
        <f>IF(LEN(SUBSTITUTE(BF37, BG17, "")) &lt; LEN(BF37), SUBSTITUTE(BF37, BG17, ""), BF37)</f>
        <v xml:space="preserve">filtrée par dessus Ajoutez de l’eau si nécessaire pour recouvrir </v>
      </c>
      <c r="BH37" s="1332" t="str">
        <f>IF(LEN(SUBSTITUTE(BG37, BH17, "")) &lt; LEN(BG37), SUBSTITUTE(BG37, BH17, ""), BG37)</f>
        <v xml:space="preserve">filtrée par dessus Ajoutez de l’eau si nécessaire pour recouvrir </v>
      </c>
      <c r="BI37" s="1332" t="s">
        <v>1</v>
      </c>
      <c r="BJ37" s="1333"/>
      <c r="BK37" s="1334"/>
      <c r="BL37" s="52"/>
      <c r="BM37" s="51"/>
      <c r="BN37" s="1335" t="str">
        <f t="shared" si="11"/>
        <v>filtrée par dessus Ajoutez de l’eau si nécessaire pour recouvrir</v>
      </c>
      <c r="BO37" s="50" t="str">
        <f t="shared" si="12"/>
        <v>filtrée par dessus Ajoutez de l’eau si nécessaire pour recouvrir</v>
      </c>
      <c r="BP37" s="49" t="str">
        <f t="shared" si="13"/>
        <v>filtrée par dessus Ajoutez de l’eau si nécessaire pour recouvrir</v>
      </c>
      <c r="BQ37" s="47">
        <f>IF(ISBLANK(#REF!),"",LEN(BD37)-LEN(SUBSTITUTE(BD37," ",""))+1)</f>
        <v>10</v>
      </c>
      <c r="BR37" s="48">
        <f t="shared" si="14"/>
        <v>55</v>
      </c>
      <c r="BS37" s="47">
        <f t="shared" si="15"/>
        <v>9</v>
      </c>
      <c r="BT37" s="47">
        <f t="shared" si="16"/>
        <v>64</v>
      </c>
      <c r="BU37" s="185"/>
      <c r="BV37" s="2"/>
      <c r="BW37" s="46"/>
      <c r="BX37" s="45"/>
      <c r="BY37" s="45"/>
      <c r="BZ37" s="22"/>
      <c r="CA37" s="2"/>
      <c r="CB37" s="435">
        <v>2.5</v>
      </c>
      <c r="CC37" s="133" t="s">
        <v>229</v>
      </c>
      <c r="CD37" s="432" t="s">
        <v>402</v>
      </c>
      <c r="CE37" s="433" t="s">
        <v>403</v>
      </c>
      <c r="CF37" s="91"/>
      <c r="CG37" s="59"/>
      <c r="CH37" s="93"/>
      <c r="CJ37" s="110"/>
      <c r="CK37" s="62" t="str">
        <f>IF(CK32=0, 0, IF(LEN(CL37)&gt;CK32, LEN(CL37)-CK32 &amp; " en trop", LEN(CL37)))&amp;" car."</f>
        <v>0 car.</v>
      </c>
      <c r="CL37" s="146"/>
      <c r="CM37" s="88" t="s">
        <v>140</v>
      </c>
      <c r="CN37" s="40"/>
      <c r="CO37" s="88"/>
      <c r="CP37" s="87" t="str">
        <f>TEXT(ROUND(LEN(CL37)/CK32, 1), "0.0") &amp; " lignes"</f>
        <v>0.0 lignes</v>
      </c>
      <c r="CQ37" s="8" t="s">
        <v>1</v>
      </c>
      <c r="CR37" s="6">
        <v>1</v>
      </c>
    </row>
    <row r="38" spans="1:96" s="1" customFormat="1" ht="18.75" customHeight="1">
      <c r="A38"/>
      <c r="B38" s="108" t="str">
        <f t="shared" si="17"/>
        <v>►</v>
      </c>
      <c r="C38" s="1232" t="str">
        <f>C16</f>
        <v xml:space="preserve">? patisserie ? ? ? 10 personnes </v>
      </c>
      <c r="D38" s="1232">
        <f>D16</f>
        <v>10</v>
      </c>
      <c r="E38" s="1232" t="str">
        <f>E16</f>
        <v>personnes</v>
      </c>
      <c r="F38" s="259"/>
      <c r="G38" s="271"/>
      <c r="H38" s="280" t="str">
        <f t="shared" si="8"/>
        <v/>
      </c>
      <c r="I38" s="281"/>
      <c r="J38" s="270"/>
      <c r="K38" s="257">
        <v>1</v>
      </c>
      <c r="L38" s="1441"/>
      <c r="M38"/>
      <c r="N38"/>
      <c r="O38"/>
      <c r="P38" s="108"/>
      <c r="Q38" s="1232">
        <f>Q16</f>
        <v>0</v>
      </c>
      <c r="R38" s="1232">
        <f>R16</f>
        <v>0</v>
      </c>
      <c r="S38" s="1232">
        <f>S16</f>
        <v>0</v>
      </c>
      <c r="T38" s="1612"/>
      <c r="U38" s="1613"/>
      <c r="V38" s="253"/>
      <c r="W38" s="1782"/>
      <c r="X38" s="1615"/>
      <c r="Y38" s="1615"/>
      <c r="Z38" s="1780"/>
      <c r="AA38" s="2301">
        <f>IFERROR(INDEX(T49:AD49,MATCH(X38,T48:AD48,0)) * W38 * IF(ISBLANK(T38), 1, T38), 0)</f>
        <v>0</v>
      </c>
      <c r="AB38" s="250">
        <f>(AA38*Y38)*AB11</f>
        <v>0</v>
      </c>
      <c r="AC38" s="1412">
        <f>(T38*Y38)*AB11</f>
        <v>0</v>
      </c>
      <c r="AD38" s="1511">
        <f t="shared" si="19"/>
        <v>0</v>
      </c>
      <c r="AF38" s="108" t="str">
        <f t="shared" ca="1" si="20"/>
        <v>A</v>
      </c>
      <c r="AG38" s="1232" t="str">
        <f>AG16</f>
        <v xml:space="preserve">? patisserie ? ? ? 10 personnes </v>
      </c>
      <c r="AH38" s="1232">
        <f>AH16</f>
        <v>10</v>
      </c>
      <c r="AI38" s="1232" t="str">
        <f>AI16</f>
        <v>personnes</v>
      </c>
      <c r="AJ38" s="1353"/>
      <c r="AK38" s="1252"/>
      <c r="AL38" s="1352"/>
      <c r="AM38" s="1252"/>
      <c r="AN38" s="107" t="str">
        <f>TEXT(ROUND(LEN(AJ38)/AN19, 1), "0.0") &amp; " lignes"</f>
        <v>0.0 lignes</v>
      </c>
      <c r="AO38" s="2250" t="str">
        <f t="shared" si="21"/>
        <v>69 car.&gt;</v>
      </c>
      <c r="AP38" s="1354" t="s">
        <v>1613</v>
      </c>
      <c r="AQ38" s="1324"/>
      <c r="AR38" s="89"/>
      <c r="AS38" s="89"/>
      <c r="AT38" s="2337" t="str">
        <f>IF(AT19=0,0,IF(LEN(AP38)&gt;AT19,LEN(AP38)-AT19&amp;" en trop",0))</f>
        <v>4 en trop</v>
      </c>
      <c r="AV38" s="53" t="str">
        <f t="shared" si="18"/>
        <v>A</v>
      </c>
      <c r="AW38" s="1327" t="str">
        <f>IF(AND(AZ38&lt;&gt;"", LEN(TRIM(AZ38))&gt;0), MAX(AW20:AW37)+1, "")</f>
        <v/>
      </c>
      <c r="AX38" s="1327" t="str" cm="1">
        <f t="array" ref="AX38">IFERROR(INDEX(AZ21:AZ290, MATCH(ROW()-MIN(ROW(AZ21:AZ290))+1, AW21:AW290, 0)), "")</f>
        <v xml:space="preserve">la viande Salez et poivrez </v>
      </c>
      <c r="AY38" s="1338" t="str">
        <f>IFERROR(SUBSTITUTE(SUBSTITUTE(SUBSTITUTE(AY37,"  "," "),"  "," "),"  "," "),AY37)</f>
        <v/>
      </c>
      <c r="AZ38" s="1329" t="str">
        <f>IF(LEN(AY38) &gt; LEN(AZ33) + LEN(AZ34) + LEN(AZ35)+ LEN(AZ36) + LEN(AZ37), RIGHT(AY38, LEN(AY38) - LEN(AZ33) - LEN(AZ34) - LEN(AZ35) - LEN(AZ36) - LEN(AZ37)), "")</f>
        <v/>
      </c>
      <c r="BA38" s="1279" t="s">
        <v>1</v>
      </c>
      <c r="BB38" s="1330"/>
      <c r="BC38" s="1308" t="s">
        <v>1</v>
      </c>
      <c r="BD38" s="1331" t="str">
        <f t="shared" si="10"/>
        <v>la viande Salez et poivrez</v>
      </c>
      <c r="BE38" s="1332" t="str">
        <f>IF(LEN(SUBSTITUTE(AX38, BE17, "")) &lt; LEN(AX38), SUBSTITUTE(AX38, BE17, ""), AX38)</f>
        <v xml:space="preserve">la viande Salez et poivrez </v>
      </c>
      <c r="BF38" s="1332" t="str">
        <f>IF(LEN(SUBSTITUTE(BE38, BF17, "")) &lt; LEN(BE38), SUBSTITUTE(BE38, BF17, ""), BE38)</f>
        <v xml:space="preserve">la viande Salez et poivrez </v>
      </c>
      <c r="BG38" s="1332" t="str">
        <f>IF(LEN(SUBSTITUTE(BF38, BG17, "")) &lt; LEN(BF38), SUBSTITUTE(BF38, BG17, ""), BF38)</f>
        <v xml:space="preserve">la viande Salez et poivrez </v>
      </c>
      <c r="BH38" s="1332" t="str">
        <f>IF(LEN(SUBSTITUTE(BG38, BH17, "")) &lt; LEN(BG38), SUBSTITUTE(BG38, BH17, ""), BG38)</f>
        <v xml:space="preserve">la viande Salez et poivrez </v>
      </c>
      <c r="BI38" s="1332" t="s">
        <v>1</v>
      </c>
      <c r="BJ38" s="1333"/>
      <c r="BK38" s="1334"/>
      <c r="BL38" s="52"/>
      <c r="BM38" s="51"/>
      <c r="BN38" s="1335" t="str">
        <f t="shared" si="11"/>
        <v>la viande Salez et poivrez</v>
      </c>
      <c r="BO38" s="50" t="str">
        <f t="shared" si="12"/>
        <v>la viande Salez et poivrez</v>
      </c>
      <c r="BP38" s="49" t="str">
        <f t="shared" si="13"/>
        <v>la viande Salez et poivrez</v>
      </c>
      <c r="BQ38" s="47">
        <f>IF(ISBLANK(#REF!),"",LEN(BD38)-LEN(SUBSTITUTE(BD38," ",""))+1)</f>
        <v>5</v>
      </c>
      <c r="BR38" s="48">
        <f t="shared" si="14"/>
        <v>22</v>
      </c>
      <c r="BS38" s="47">
        <f t="shared" si="15"/>
        <v>4</v>
      </c>
      <c r="BT38" s="47">
        <f t="shared" si="16"/>
        <v>26</v>
      </c>
      <c r="BU38" s="185"/>
      <c r="BV38" s="2"/>
      <c r="BW38" s="273" t="s">
        <v>270</v>
      </c>
      <c r="BX38" s="272"/>
      <c r="BY38" s="174"/>
      <c r="BZ38" s="173"/>
      <c r="CA38" s="2"/>
      <c r="CB38" s="437" t="s">
        <v>306</v>
      </c>
      <c r="CC38" s="230"/>
      <c r="CD38" s="59"/>
      <c r="CE38" s="59"/>
      <c r="CF38" s="91"/>
      <c r="CG38" s="59"/>
      <c r="CH38" s="93"/>
      <c r="CJ38" s="408" t="s">
        <v>51</v>
      </c>
      <c r="CK38" s="59"/>
      <c r="CL38" s="59"/>
      <c r="CM38" s="1252" t="s">
        <v>1549</v>
      </c>
      <c r="CN38" s="59"/>
      <c r="CO38" s="59"/>
      <c r="CP38" s="93"/>
      <c r="CQ38" s="8" t="s">
        <v>1</v>
      </c>
      <c r="CR38" s="6">
        <v>1</v>
      </c>
    </row>
    <row r="39" spans="1:96" s="1" customFormat="1" ht="18.75" customHeight="1" thickBot="1">
      <c r="A39"/>
      <c r="B39" s="108" t="str">
        <f t="shared" si="17"/>
        <v>►</v>
      </c>
      <c r="C39" s="1232" t="str">
        <f>C16</f>
        <v xml:space="preserve">? patisserie ? ? ? 10 personnes </v>
      </c>
      <c r="D39" s="1232">
        <f>D16</f>
        <v>10</v>
      </c>
      <c r="E39" s="1232" t="str">
        <f>E16</f>
        <v>personnes</v>
      </c>
      <c r="F39" s="259"/>
      <c r="G39" s="271"/>
      <c r="H39" s="253" t="str">
        <f t="shared" si="8"/>
        <v/>
      </c>
      <c r="I39" s="281"/>
      <c r="J39" s="270"/>
      <c r="K39" s="257">
        <v>1</v>
      </c>
      <c r="L39" s="1441"/>
      <c r="M39"/>
      <c r="N39"/>
      <c r="O39"/>
      <c r="P39" s="108"/>
      <c r="Q39" s="1232">
        <f>Q16</f>
        <v>0</v>
      </c>
      <c r="R39" s="1232">
        <f>R16</f>
        <v>0</v>
      </c>
      <c r="S39" s="1232">
        <f>S16</f>
        <v>0</v>
      </c>
      <c r="T39" s="1612"/>
      <c r="U39" s="1613"/>
      <c r="V39" s="253"/>
      <c r="W39" s="1782"/>
      <c r="X39" s="1615"/>
      <c r="Y39" s="1615"/>
      <c r="Z39" s="1780"/>
      <c r="AA39" s="2301">
        <f>IFERROR(INDEX(T49:AD49,MATCH(X39,T48:AD48,0)) * W39 * IF(ISBLANK(T39), 1, T39), 0)</f>
        <v>0</v>
      </c>
      <c r="AB39" s="262">
        <f>(AA39*Y39)*AB11</f>
        <v>0</v>
      </c>
      <c r="AC39" s="1410">
        <f>(T39*Y39)*AB11</f>
        <v>0</v>
      </c>
      <c r="AD39" s="1510">
        <f t="shared" si="19"/>
        <v>0</v>
      </c>
      <c r="AF39" s="2253" t="s">
        <v>11</v>
      </c>
      <c r="AG39" s="2325" t="str">
        <f>AG16</f>
        <v xml:space="preserve">? patisserie ? ? ? 10 personnes </v>
      </c>
      <c r="AH39" s="2325">
        <f>AH16</f>
        <v>10</v>
      </c>
      <c r="AI39" s="2325" t="str">
        <f>AI16</f>
        <v>personnes</v>
      </c>
      <c r="AJ39" s="2255" t="s">
        <v>1524</v>
      </c>
      <c r="AK39" s="2251"/>
      <c r="AL39" s="2251" t="s">
        <v>1814</v>
      </c>
      <c r="AM39" s="2251"/>
      <c r="AN39" s="2251"/>
      <c r="AO39" s="2251"/>
      <c r="AP39" s="2251"/>
      <c r="AQ39" s="2265"/>
      <c r="AR39" s="2265"/>
      <c r="AS39" s="2265"/>
      <c r="AT39" s="2266"/>
      <c r="AV39" s="53" t="str">
        <f t="shared" si="18"/>
        <v>A</v>
      </c>
      <c r="AW39" s="1327">
        <f>IF(AND(AZ39&lt;&gt;"", LEN(TRIM(AZ39))&gt;0), MAX(AW20:AW38)+1, "")</f>
        <v>3</v>
      </c>
      <c r="AX39" s="1327" t="str" cm="1">
        <f t="array" ref="AX39">IFERROR(INDEX(AZ21:AZ290, MATCH(ROW()-MIN(ROW(AZ21:AZ290))+1, AW21:AW290, 0)), "")</f>
        <v xml:space="preserve">6 Portez à ébullition puis baissez le feu et laissez mijoter à </v>
      </c>
      <c r="AY39" s="1328" t="str">
        <f>(SUBSTITUTE(SUBSTITUTE(BB24,CHAR(13)&amp;CHAR(10)," "),CHAR(10)," "))</f>
        <v>Portez à ébullition, puis baissez le feu et</v>
      </c>
      <c r="AZ39" s="1339" t="str">
        <f>IF(LEN(AY44)&lt;AZ19,AY39,LEFT(AY44,FIND("¤",SUBSTITUTE(LEFT(AY44,AZ19+1)," ","¤",LEN(LEFT(AY44,AZ19+1))-LEN(SUBSTITUTE(LEFT(AY44,AZ19+1)," ",""))))))</f>
        <v>Portez à ébullition, puis baissez le feu et</v>
      </c>
      <c r="BA39" s="1279" t="s">
        <v>1</v>
      </c>
      <c r="BB39" s="1330"/>
      <c r="BC39" s="1308" t="s">
        <v>1</v>
      </c>
      <c r="BD39" s="1331" t="str">
        <f t="shared" si="10"/>
        <v>6 Portez à ébullition puis baissez le feu et laissez mijoter à</v>
      </c>
      <c r="BE39" s="1332" t="str">
        <f>IF(LEN(SUBSTITUTE(AX39, BE17, "")) &lt; LEN(AX39), SUBSTITUTE(AX39, BE17, ""), AX39)</f>
        <v xml:space="preserve">6 Portez à ébullition puis baissez le feu et laissez mijoter à </v>
      </c>
      <c r="BF39" s="1332" t="str">
        <f>IF(LEN(SUBSTITUTE(BE39, BF17, "")) &lt; LEN(BE39), SUBSTITUTE(BE39, BF17, ""), BE39)</f>
        <v xml:space="preserve">6 Portez à ébullition puis baissez le feu et laissez mijoter à </v>
      </c>
      <c r="BG39" s="1332" t="str">
        <f>IF(LEN(SUBSTITUTE(BF39, BG17, "")) &lt; LEN(BF39), SUBSTITUTE(BF39, BG17, ""), BF39)</f>
        <v xml:space="preserve">6 Portez à ébullition puis baissez le feu et laissez mijoter à </v>
      </c>
      <c r="BH39" s="1332" t="str">
        <f>IF(LEN(SUBSTITUTE(BG39, BH17, "")) &lt; LEN(BG39), SUBSTITUTE(BG39, BH17, ""), BG39)</f>
        <v xml:space="preserve">6 Portez à ébullition puis baissez le feu et laissez mijoter à </v>
      </c>
      <c r="BI39" s="1332" t="s">
        <v>1</v>
      </c>
      <c r="BJ39" s="1333"/>
      <c r="BK39" s="1334"/>
      <c r="BL39" s="52"/>
      <c r="BM39" s="51"/>
      <c r="BN39" s="1335" t="str">
        <f t="shared" si="11"/>
        <v>6 Portez à ébullition puis baissez le feu et laissez mijoter à</v>
      </c>
      <c r="BO39" s="50" t="str">
        <f t="shared" si="12"/>
        <v>6 Portez à ébullition puis baissez le feu et laissez mijoter à</v>
      </c>
      <c r="BP39" s="49" t="str">
        <f t="shared" si="13"/>
        <v>6 Portez à ébullition puis baissez le feu et laissez mijoter à</v>
      </c>
      <c r="BQ39" s="47">
        <f>IF(ISBLANK(#REF!),"",LEN(BD39)-LEN(SUBSTITUTE(BD39," ",""))+1)</f>
        <v>12</v>
      </c>
      <c r="BR39" s="48">
        <f t="shared" si="14"/>
        <v>51</v>
      </c>
      <c r="BS39" s="47">
        <f t="shared" si="15"/>
        <v>11</v>
      </c>
      <c r="BT39" s="47">
        <f t="shared" si="16"/>
        <v>62</v>
      </c>
      <c r="BU39" s="185"/>
      <c r="BV39" s="2"/>
      <c r="BW39" s="1892" t="s">
        <v>269</v>
      </c>
      <c r="BX39" s="1893"/>
      <c r="BY39" s="1893"/>
      <c r="BZ39" s="1896"/>
      <c r="CA39" s="2"/>
      <c r="CB39" s="438"/>
      <c r="CC39" s="91"/>
      <c r="CD39" s="91"/>
      <c r="CE39" s="91"/>
      <c r="CF39" s="439"/>
      <c r="CG39" s="59"/>
      <c r="CH39" s="93"/>
      <c r="CJ39" s="408" t="s">
        <v>1550</v>
      </c>
      <c r="CK39" s="59"/>
      <c r="CL39" s="59"/>
      <c r="CM39" s="1252" t="s">
        <v>1551</v>
      </c>
      <c r="CN39" s="59"/>
      <c r="CO39" s="59"/>
      <c r="CP39" s="93"/>
      <c r="CQ39" s="8" t="s">
        <v>1</v>
      </c>
      <c r="CR39" s="6">
        <v>1</v>
      </c>
    </row>
    <row r="40" spans="1:96" s="1" customFormat="1" ht="18.75" customHeight="1">
      <c r="A40"/>
      <c r="B40" s="108" t="str">
        <f t="shared" si="17"/>
        <v>►</v>
      </c>
      <c r="C40" s="1232" t="str">
        <f>C16</f>
        <v xml:space="preserve">? patisserie ? ? ? 10 personnes </v>
      </c>
      <c r="D40" s="1232">
        <f>D16</f>
        <v>10</v>
      </c>
      <c r="E40" s="1232" t="str">
        <f>E16</f>
        <v>personnes</v>
      </c>
      <c r="F40" s="259"/>
      <c r="G40" s="254"/>
      <c r="H40" s="253" t="str">
        <f t="shared" si="8"/>
        <v/>
      </c>
      <c r="I40" s="252"/>
      <c r="J40" s="258"/>
      <c r="K40" s="257">
        <v>1</v>
      </c>
      <c r="L40" s="1441"/>
      <c r="M40"/>
      <c r="N40"/>
      <c r="O40"/>
      <c r="P40" s="108"/>
      <c r="Q40" s="1232">
        <f>Q16</f>
        <v>0</v>
      </c>
      <c r="R40" s="1232">
        <f>R16</f>
        <v>0</v>
      </c>
      <c r="S40" s="1232">
        <f>S16</f>
        <v>0</v>
      </c>
      <c r="T40" s="255"/>
      <c r="U40" s="254"/>
      <c r="V40" s="253"/>
      <c r="W40" s="252"/>
      <c r="X40" s="1778"/>
      <c r="Y40" s="1778"/>
      <c r="Z40" s="1781"/>
      <c r="AA40" s="2301">
        <f>IFERROR(INDEX(T49:AD49,MATCH(X40,T48:AD48,0)) * W40 * IF(ISBLANK(T40), 1, T40), 0)</f>
        <v>0</v>
      </c>
      <c r="AB40" s="250">
        <f>(AA40*Y40)*AB11</f>
        <v>0</v>
      </c>
      <c r="AC40" s="1412">
        <f>(T40*Y40)*AB11</f>
        <v>0</v>
      </c>
      <c r="AD40" s="1511">
        <f t="shared" si="19"/>
        <v>0</v>
      </c>
      <c r="AE40"/>
      <c r="AF40" s="2256" t="s">
        <v>11</v>
      </c>
      <c r="AG40" s="2257"/>
      <c r="AH40" s="2257"/>
      <c r="AI40" s="102"/>
      <c r="AJ40" s="102" t="s">
        <v>62</v>
      </c>
      <c r="AK40" s="101"/>
      <c r="AL40" s="101"/>
      <c r="AM40" s="101"/>
      <c r="AN40" s="100"/>
      <c r="AO40" s="99"/>
      <c r="AP40" s="99"/>
      <c r="AQ40" s="99"/>
      <c r="AR40" s="99"/>
      <c r="AS40" s="99"/>
      <c r="AT40" s="1355"/>
      <c r="AU40"/>
      <c r="AV40" s="53" t="str">
        <f t="shared" si="18"/>
        <v>A</v>
      </c>
      <c r="AW40" s="1327" t="str">
        <f>IF(AND(AZ40&lt;&gt;"", LEN(TRIM(AZ40))&gt;0), MAX(AW20:AW39)+1, "")</f>
        <v/>
      </c>
      <c r="AX40" s="1327" t="str" cm="1">
        <f t="array" ref="AX40">IFERROR(INDEX(AZ21:AZ290, MATCH(ROW()-MIN(ROW(AZ21:AZ290))+1, AW21:AW290, 0)), "")</f>
        <v xml:space="preserve">feu doux pendant environ 3 heures en remuant de temps en temps La </v>
      </c>
      <c r="AY40" s="1340" t="str">
        <f>IFERROR(TRIM(SUBSTITUTE(SUBSTITUTE(SUBSTITUTE(SUBSTITUTE(SUBSTITUTE(AY39," .",".")," ;",";")," :",":"),",",","),",","")),AY39)</f>
        <v>Portez à ébullition puis baissez le feu et</v>
      </c>
      <c r="AZ40" s="1339" t="str">
        <f>IFERROR(IF(LEN(AY44) &gt; LEN(AZ39), LEFT(RIGHT(AY44, LEN(AY44) - LEN(AZ39)), FIND("¤", SUBSTITUTE(LEFT(RIGHT(AY44, LEN(AY44) - LEN(AZ39)), AZ19+1), " ", "¤", LEN(LEFT(RIGHT(AY44, LEN(AY44) - LEN(AZ39)), AZ19+1)) - LEN(SUBSTITUTE(LEFT(RIGHT(AY44, LEN(AY44) - LEN(AZ39)), AZ19+1), " ", ""))))), ""), "")</f>
        <v/>
      </c>
      <c r="BA40" s="1279" t="s">
        <v>1</v>
      </c>
      <c r="BB40" s="1330"/>
      <c r="BC40" s="1308" t="s">
        <v>1</v>
      </c>
      <c r="BD40" s="1331" t="str">
        <f t="shared" si="10"/>
        <v>feu doux pendant environ 3 heures en remuant de temps en temps La</v>
      </c>
      <c r="BE40" s="1332" t="str">
        <f>IF(LEN(SUBSTITUTE(AX40, BE17, "")) &lt; LEN(AX40), SUBSTITUTE(AX40, BE17, ""), AX40)</f>
        <v xml:space="preserve">feu doux pendant environ 3 heures en remuant de temps en temps La </v>
      </c>
      <c r="BF40" s="1332" t="str">
        <f>IF(LEN(SUBSTITUTE(BE40, BF17, "")) &lt; LEN(BE40), SUBSTITUTE(BE40, BF17, ""), BE40)</f>
        <v xml:space="preserve">feu doux pendant environ 3 heures en remuant de temps en temps La </v>
      </c>
      <c r="BG40" s="1332" t="str">
        <f>IF(LEN(SUBSTITUTE(BF40, BG17, "")) &lt; LEN(BF40), SUBSTITUTE(BF40, BG17, ""), BF40)</f>
        <v xml:space="preserve">feu doux pendant environ 3 heures en remuant de temps en temps La </v>
      </c>
      <c r="BH40" s="1332" t="str">
        <f>IF(LEN(SUBSTITUTE(BG40, BH17, "")) &lt; LEN(BG40), SUBSTITUTE(BG40, BH17, ""), BG40)</f>
        <v xml:space="preserve">feu doux pendant environ 3 heures en remuant de temps en temps La </v>
      </c>
      <c r="BI40" s="1332" t="s">
        <v>1</v>
      </c>
      <c r="BJ40" s="1333"/>
      <c r="BK40" s="1334"/>
      <c r="BL40" s="52"/>
      <c r="BM40" s="51"/>
      <c r="BN40" s="1335" t="str">
        <f t="shared" si="11"/>
        <v>feu doux pendant environ 3 heures en remuant de temps en temps La</v>
      </c>
      <c r="BO40" s="50" t="str">
        <f t="shared" si="12"/>
        <v>feu doux pendant environ 3 heures en remuant de temps en temps La</v>
      </c>
      <c r="BP40" s="49" t="str">
        <f t="shared" si="13"/>
        <v>feu doux pendant environ 3 heures en remuant de temps en temps La</v>
      </c>
      <c r="BQ40" s="47">
        <f>IF(ISBLANK(#REF!),"",LEN(BD40)-LEN(SUBSTITUTE(BD40," ",""))+1)</f>
        <v>13</v>
      </c>
      <c r="BR40" s="48">
        <f t="shared" si="14"/>
        <v>53</v>
      </c>
      <c r="BS40" s="47">
        <f t="shared" si="15"/>
        <v>12</v>
      </c>
      <c r="BT40" s="47">
        <f t="shared" si="16"/>
        <v>65</v>
      </c>
      <c r="BU40" s="185"/>
      <c r="BV40" s="2"/>
      <c r="BW40" s="1892"/>
      <c r="BX40" s="1893"/>
      <c r="BY40" s="1893"/>
      <c r="BZ40" s="1896"/>
      <c r="CA40" s="2"/>
      <c r="CB40" s="244"/>
      <c r="CC40" s="412" t="s">
        <v>407</v>
      </c>
      <c r="CD40" s="412"/>
      <c r="CE40" s="412"/>
      <c r="CF40" s="439"/>
      <c r="CG40" s="59"/>
      <c r="CH40" s="93"/>
      <c r="CJ40" s="408" t="s">
        <v>43</v>
      </c>
      <c r="CK40" s="59"/>
      <c r="CL40" s="59"/>
      <c r="CM40" s="1252" t="s">
        <v>1552</v>
      </c>
      <c r="CN40" s="59"/>
      <c r="CO40" s="59"/>
      <c r="CP40" s="93"/>
      <c r="CQ40" s="8" t="s">
        <v>1</v>
      </c>
      <c r="CR40" s="6">
        <v>1</v>
      </c>
    </row>
    <row r="41" spans="1:96" s="1" customFormat="1" ht="18.75" customHeight="1" thickBot="1">
      <c r="A41"/>
      <c r="B41" s="247" t="s">
        <v>11</v>
      </c>
      <c r="C41" s="2326" t="str">
        <f>C16</f>
        <v xml:space="preserve">? patisserie ? ? ? 10 personnes </v>
      </c>
      <c r="D41" s="2327">
        <f>D16</f>
        <v>10</v>
      </c>
      <c r="E41" s="2328" t="str">
        <f>E16</f>
        <v>personnes</v>
      </c>
      <c r="F41" s="1269" t="s">
        <v>1524</v>
      </c>
      <c r="G41" s="1219"/>
      <c r="H41" s="1219" t="s">
        <v>1814</v>
      </c>
      <c r="I41" s="1219"/>
      <c r="J41" s="1219"/>
      <c r="K41" s="1219"/>
      <c r="L41" s="1442"/>
      <c r="M41"/>
      <c r="N41"/>
      <c r="O41"/>
      <c r="P41" s="247" t="s">
        <v>11</v>
      </c>
      <c r="Q41" s="2344">
        <f>Q16</f>
        <v>0</v>
      </c>
      <c r="R41" s="2327">
        <f>R16</f>
        <v>0</v>
      </c>
      <c r="S41" s="2328">
        <f>S16</f>
        <v>0</v>
      </c>
      <c r="T41" s="1269" t="s">
        <v>1524</v>
      </c>
      <c r="U41" s="1219"/>
      <c r="V41" s="1219" t="s">
        <v>1814</v>
      </c>
      <c r="W41" s="1219"/>
      <c r="X41" s="1219"/>
      <c r="Y41" s="1219"/>
      <c r="Z41" s="1442"/>
      <c r="AA41" s="2300">
        <f>SUM(AA21:AA40)</f>
        <v>0</v>
      </c>
      <c r="AB41" s="2302"/>
      <c r="AC41" s="2302"/>
      <c r="AD41" s="2303"/>
      <c r="AE41"/>
      <c r="AF41" s="2258" t="s">
        <v>11</v>
      </c>
      <c r="AG41" s="2259"/>
      <c r="AH41" s="2259"/>
      <c r="AI41" s="98"/>
      <c r="AJ41" s="98" t="s">
        <v>59</v>
      </c>
      <c r="AK41" s="97"/>
      <c r="AL41" s="97"/>
      <c r="AM41" s="97"/>
      <c r="AO41" s="59"/>
      <c r="AP41" s="59"/>
      <c r="AQ41" s="59"/>
      <c r="AR41" s="96" t="s">
        <v>61</v>
      </c>
      <c r="AS41" s="1357">
        <v>5.2083333333333336E-2</v>
      </c>
      <c r="AT41" s="1358" t="s">
        <v>60</v>
      </c>
      <c r="AU41"/>
      <c r="AV41" s="53" t="str">
        <f t="shared" si="18"/>
        <v>A</v>
      </c>
      <c r="AW41" s="1327" t="str">
        <f>IF(AND(AZ41&lt;&gt;"", LEN(TRIM(AZ41))&gt;0), MAX(AW20:AW40)+1, "")</f>
        <v/>
      </c>
      <c r="AX41" s="1327" t="str" cm="1">
        <f t="array" ref="AX41">IFERROR(INDEX(AZ21:AZ290, MATCH(ROW()-MIN(ROW(AZ21:AZ290))+1, AW21:AW290, 0)), "")</f>
        <v xml:space="preserve">viande doit être tendre et la sauce onctueuse </v>
      </c>
      <c r="AY41" s="1340" t="str">
        <f>IFERROR(SUBSTITUTE(SUBSTITUTE(SUBSTITUTE(SUBSTITUTE(SUBSTITUTE(SUBSTITUTE(AY40,",",";"),".",";"),";",";"),"-",";"),":",";"),"?",";"),AY40)</f>
        <v>Portez à ébullition puis baissez le feu et</v>
      </c>
      <c r="AZ41" s="1339" t="str">
        <f>IFERROR(IF(LEN(AY44)&gt;LEN(AZ39)+LEN(AZ40),LEFT(RIGHT(AY44,LEN(AY44)-LEN(AZ39)-LEN(AZ40)),FIND("¤",SUBSTITUTE(LEFT(RIGHT(AY44,LEN(AY44)-LEN(AZ39)-LEN(AZ40)),AZ19+1)," ","¤",LEN(LEFT(RIGHT(AY44,LEN(AY44)-LEN(AZ39)-LEN(AZ40)),AZ19+1))-LEN(SUBSTITUTE(LEFT(RIGHT(AY44,LEN(AY44)-LEN(AZ39)-LEN(AZ40)),AZ19+1)," ",""))))),""),"")</f>
        <v/>
      </c>
      <c r="BA41" s="1279" t="s">
        <v>1</v>
      </c>
      <c r="BB41" s="1330"/>
      <c r="BC41" s="1308" t="s">
        <v>1</v>
      </c>
      <c r="BD41" s="1331" t="str">
        <f t="shared" si="10"/>
        <v>viande doit être tendre et la sauce onctueuse</v>
      </c>
      <c r="BE41" s="1332" t="str">
        <f>IF(LEN(SUBSTITUTE(AX41, BE17, "")) &lt; LEN(AX41), SUBSTITUTE(AX41, BE17, ""), AX41)</f>
        <v xml:space="preserve">viande doit être tendre et la sauce onctueuse </v>
      </c>
      <c r="BF41" s="1332" t="str">
        <f>IF(LEN(SUBSTITUTE(BE41, BF17, "")) &lt; LEN(BE41), SUBSTITUTE(BE41, BF17, ""), BE41)</f>
        <v xml:space="preserve">viande doit être tendre et la sauce onctueuse </v>
      </c>
      <c r="BG41" s="1332" t="str">
        <f>IF(LEN(SUBSTITUTE(BF41, BG17, "")) &lt; LEN(BF41), SUBSTITUTE(BF41, BG17, ""), BF41)</f>
        <v xml:space="preserve">viande doit être tendre et la sauce onctueuse </v>
      </c>
      <c r="BH41" s="1332" t="str">
        <f>IF(LEN(SUBSTITUTE(BG41, BH17, "")) &lt; LEN(BG41), SUBSTITUTE(BG41, BH17, ""), BG41)</f>
        <v xml:space="preserve">viande doit être tendre et la sauce onctueuse </v>
      </c>
      <c r="BI41" s="1332" t="s">
        <v>1</v>
      </c>
      <c r="BJ41" s="1333"/>
      <c r="BK41" s="1334"/>
      <c r="BL41" s="52"/>
      <c r="BM41" s="51"/>
      <c r="BN41" s="1335" t="str">
        <f t="shared" si="11"/>
        <v>viande doit être tendre et la sauce onctueuse</v>
      </c>
      <c r="BO41" s="50" t="str">
        <f t="shared" si="12"/>
        <v>viande doit être tendre et la sauce onctueuse</v>
      </c>
      <c r="BP41" s="49" t="str">
        <f t="shared" si="13"/>
        <v>viande doit être tendre et la sauce onctueuse</v>
      </c>
      <c r="BQ41" s="47">
        <f>IF(ISBLANK(#REF!),"",LEN(BD41)-LEN(SUBSTITUTE(BD41," ",""))+1)</f>
        <v>8</v>
      </c>
      <c r="BR41" s="48">
        <f t="shared" si="14"/>
        <v>38</v>
      </c>
      <c r="BS41" s="47">
        <f t="shared" si="15"/>
        <v>7</v>
      </c>
      <c r="BT41" s="47">
        <f t="shared" si="16"/>
        <v>45</v>
      </c>
      <c r="BU41" s="185"/>
      <c r="BV41" s="2"/>
      <c r="BW41" s="1892"/>
      <c r="BX41" s="1893"/>
      <c r="BY41" s="1893"/>
      <c r="BZ41" s="1896"/>
      <c r="CA41" s="2"/>
      <c r="CB41" s="110" t="s">
        <v>392</v>
      </c>
      <c r="CC41" s="59"/>
      <c r="CD41" s="59"/>
      <c r="CE41" s="59"/>
      <c r="CF41" s="91"/>
      <c r="CG41" s="59"/>
      <c r="CH41" s="93"/>
      <c r="CJ41" s="408" t="s">
        <v>39</v>
      </c>
      <c r="CK41" s="59"/>
      <c r="CL41" s="59"/>
      <c r="CM41" s="1252" t="s">
        <v>1553</v>
      </c>
      <c r="CN41" s="59"/>
      <c r="CO41" s="59"/>
      <c r="CP41" s="93"/>
      <c r="CQ41" s="8" t="s">
        <v>1</v>
      </c>
      <c r="CR41" s="6">
        <v>1</v>
      </c>
    </row>
    <row r="42" spans="1:96" s="1" customFormat="1" ht="24.75" customHeight="1" thickBot="1">
      <c r="A42"/>
      <c r="B42" s="91"/>
      <c r="C42" s="91"/>
      <c r="D42" s="91"/>
      <c r="E42" s="91"/>
      <c r="F42" s="91"/>
      <c r="G42" s="91"/>
      <c r="H42" s="91"/>
      <c r="I42" s="91"/>
      <c r="J42" s="91"/>
      <c r="K42" s="91"/>
      <c r="L42" s="91"/>
      <c r="M42"/>
      <c r="N42"/>
      <c r="O42"/>
      <c r="P42" s="165" t="s">
        <v>11</v>
      </c>
      <c r="Q42" s="1270"/>
      <c r="R42" s="1270"/>
      <c r="S42" s="1270"/>
      <c r="T42" s="1271"/>
      <c r="U42" s="1271"/>
      <c r="V42" s="1271"/>
      <c r="W42" s="1271"/>
      <c r="X42" s="1271"/>
      <c r="Y42" s="1272">
        <v>5.2083333333333336E-2</v>
      </c>
      <c r="Z42" s="1271" t="s">
        <v>61</v>
      </c>
      <c r="AA42" s="2304"/>
      <c r="AB42" s="239"/>
      <c r="AC42" s="239" t="s">
        <v>52</v>
      </c>
      <c r="AD42" s="238" t="s">
        <v>48</v>
      </c>
      <c r="AF42" s="2258" t="s">
        <v>11</v>
      </c>
      <c r="AG42" s="2259"/>
      <c r="AH42" s="2259"/>
      <c r="AI42" s="2181" t="s">
        <v>56</v>
      </c>
      <c r="AJ42" s="2182"/>
      <c r="AK42" s="2182"/>
      <c r="AL42" s="2182"/>
      <c r="AM42" s="2182"/>
      <c r="AN42" s="2183"/>
      <c r="AO42" s="59"/>
      <c r="AP42" s="59"/>
      <c r="AQ42" s="59"/>
      <c r="AR42" s="96" t="s">
        <v>58</v>
      </c>
      <c r="AS42" s="95">
        <v>2.4305555555555556E-2</v>
      </c>
      <c r="AT42" s="94">
        <f>AS41+AS42</f>
        <v>7.6388888888888895E-2</v>
      </c>
      <c r="AV42" s="53" t="str">
        <f t="shared" si="18"/>
        <v>A</v>
      </c>
      <c r="AW42" s="1327" t="str">
        <f>IF(AND(AZ42&lt;&gt;"", LEN(TRIM(AZ42))&gt;0), MAX(AW20:AW41)+1, "")</f>
        <v/>
      </c>
      <c r="AX42" s="1327" t="str" cm="1">
        <f t="array" ref="AX42">IFERROR(INDEX(AZ21:AZ290, MATCH(ROW()-MIN(ROW(AZ21:AZ290))+1, AW21:AW290, 0)), "")</f>
        <v xml:space="preserve">7 Pendant ce temps faites revenir les champignons dans une poêle </v>
      </c>
      <c r="AY42" s="1340" t="str">
        <f>IFERROR(SUBSTITUTE(AY41,"."," "),AY41)</f>
        <v>Portez à ébullition puis baissez le feu et</v>
      </c>
      <c r="AZ42" s="1339" t="str">
        <f>IFERROR(LEFT(RIGHT(AY44,LEN(AY44)-LEN(AZ39)-LEN(AZ40)-LEN(AZ41)),FIND("¤",SUBSTITUTE(LEFT(RIGHT(AY44,LEN(AY44)-LEN(AZ39)-LEN(AZ40)-LEN(AZ41)),AZ19+1)," ","¤",LEN(LEFT(RIGHT(AY44,LEN(AY44)-LEN(AZ39)-LEN(AZ40)-LEN(AZ41)),AZ19+1))-LEN(SUBSTITUTE(LEFT(RIGHT(AY44,LEN(AY44)-LEN(AZ39)-LEN(AZ40)-LEN(AZ41)),AZ19+1)," ",""))))),"")</f>
        <v/>
      </c>
      <c r="BA42" s="1279" t="s">
        <v>1</v>
      </c>
      <c r="BB42" s="1330"/>
      <c r="BC42" s="1308" t="s">
        <v>1</v>
      </c>
      <c r="BD42" s="1331" t="str">
        <f t="shared" si="10"/>
        <v>7 Pendant ce temps faites revenir les champignons dans une poêle</v>
      </c>
      <c r="BE42" s="1332" t="str">
        <f>IF(LEN(SUBSTITUTE(AX42, BE17, "")) &lt; LEN(AX42), SUBSTITUTE(AX42, BE17, ""), AX42)</f>
        <v xml:space="preserve">7 Pendant ce temps faites revenir les champignons dans une poêle </v>
      </c>
      <c r="BF42" s="1332" t="str">
        <f>IF(LEN(SUBSTITUTE(BE42, BF17, "")) &lt; LEN(BE42), SUBSTITUTE(BE42, BF17, ""), BE42)</f>
        <v xml:space="preserve">7 Pendant ce temps faites revenir les champignons dans une poêle </v>
      </c>
      <c r="BG42" s="1332" t="str">
        <f>IF(LEN(SUBSTITUTE(BF42, BG17, "")) &lt; LEN(BF42), SUBSTITUTE(BF42, BG17, ""), BF42)</f>
        <v xml:space="preserve">7 Pendant ce temps faites revenir les champignons dans une poêle </v>
      </c>
      <c r="BH42" s="1332" t="str">
        <f>IF(LEN(SUBSTITUTE(BG42, BH17, "")) &lt; LEN(BG42), SUBSTITUTE(BG42, BH17, ""), BG42)</f>
        <v xml:space="preserve">7 Pendant ce temps faites revenir les champignons dans une poêle </v>
      </c>
      <c r="BI42" s="1332" t="s">
        <v>1</v>
      </c>
      <c r="BJ42" s="1333"/>
      <c r="BK42" s="1334"/>
      <c r="BL42" s="52"/>
      <c r="BM42" s="51"/>
      <c r="BN42" s="1335" t="str">
        <f t="shared" si="11"/>
        <v>7 Pendant ce temps faites revenir les champignons dans une poêle</v>
      </c>
      <c r="BO42" s="50" t="str">
        <f t="shared" si="12"/>
        <v>7 Pendant ce temps faites revenir les champignons dans une poêle</v>
      </c>
      <c r="BP42" s="49" t="str">
        <f t="shared" si="13"/>
        <v>7 Pendant ce temps faites revenir les champignons dans une poêle</v>
      </c>
      <c r="BQ42" s="47">
        <f>IF(ISBLANK(#REF!),"",LEN(BD42)-LEN(SUBSTITUTE(BD42," ",""))+1)</f>
        <v>11</v>
      </c>
      <c r="BR42" s="48">
        <f t="shared" si="14"/>
        <v>54</v>
      </c>
      <c r="BS42" s="47">
        <f t="shared" si="15"/>
        <v>10</v>
      </c>
      <c r="BT42" s="47">
        <f t="shared" si="16"/>
        <v>64</v>
      </c>
      <c r="BU42" s="185"/>
      <c r="BV42" s="2"/>
      <c r="BW42" s="1892"/>
      <c r="BX42" s="1893"/>
      <c r="BY42" s="1893"/>
      <c r="BZ42" s="1896"/>
      <c r="CA42" s="2"/>
      <c r="CB42" s="244" t="s">
        <v>410</v>
      </c>
      <c r="CC42" s="91"/>
      <c r="CD42" s="91"/>
      <c r="CE42" s="91"/>
      <c r="CF42" s="91"/>
      <c r="CG42" s="91"/>
      <c r="CH42" s="93"/>
      <c r="CJ42" s="408" t="s">
        <v>37</v>
      </c>
      <c r="CK42" s="59"/>
      <c r="CL42" s="59"/>
      <c r="CM42" s="1252" t="s">
        <v>1554</v>
      </c>
      <c r="CN42" s="59"/>
      <c r="CO42" s="59"/>
      <c r="CP42" s="93"/>
      <c r="CQ42" s="8" t="s">
        <v>1</v>
      </c>
      <c r="CR42" s="6">
        <v>1</v>
      </c>
    </row>
    <row r="43" spans="1:96" s="1" customFormat="1" ht="24" customHeight="1" thickTop="1">
      <c r="A43"/>
      <c r="B43" s="203" t="s">
        <v>215</v>
      </c>
      <c r="C43" s="2314"/>
      <c r="D43" s="2315"/>
      <c r="E43" s="2315"/>
      <c r="F43" s="2306"/>
      <c r="G43" s="1702"/>
      <c r="H43" s="1702"/>
      <c r="I43" s="367"/>
      <c r="J43" s="367"/>
      <c r="K43" s="367"/>
      <c r="L43" s="367"/>
      <c r="M43"/>
      <c r="N43"/>
      <c r="O43"/>
      <c r="P43" s="165" t="s">
        <v>11</v>
      </c>
      <c r="Q43" s="1270"/>
      <c r="R43" s="1270"/>
      <c r="S43" s="1270"/>
      <c r="T43" s="229"/>
      <c r="U43" s="229"/>
      <c r="V43" s="229"/>
      <c r="W43" s="229"/>
      <c r="X43" s="229"/>
      <c r="Y43" s="95">
        <v>2.4305555555555556E-2</v>
      </c>
      <c r="Z43" s="229" t="s">
        <v>58</v>
      </c>
      <c r="AA43" s="2305"/>
      <c r="AB43" s="239"/>
      <c r="AC43" s="239" t="s">
        <v>49</v>
      </c>
      <c r="AD43" s="238" t="s">
        <v>48</v>
      </c>
      <c r="AF43" s="2258" t="s">
        <v>11</v>
      </c>
      <c r="AG43" s="2259"/>
      <c r="AH43" s="2259"/>
      <c r="AI43" s="2184"/>
      <c r="AJ43" s="2185"/>
      <c r="AK43" s="2185"/>
      <c r="AL43" s="2185"/>
      <c r="AM43" s="2185"/>
      <c r="AN43" s="2186"/>
      <c r="AO43" s="91"/>
      <c r="AP43" s="91"/>
      <c r="AQ43" s="59"/>
      <c r="AR43" s="59"/>
      <c r="AT43" s="159"/>
      <c r="AV43" s="53" t="str">
        <f t="shared" si="18"/>
        <v>A</v>
      </c>
      <c r="AW43" s="1327" t="str">
        <f>IF(AND(AZ43&lt;&gt;"", LEN(TRIM(AZ43))&gt;0), MAX(AW20:AW42)+1, "")</f>
        <v/>
      </c>
      <c r="AX43" s="1327" t="str" cm="1">
        <f t="array" ref="AX43">IFERROR(INDEX(AZ21:AZ290, MATCH(ROW()-MIN(ROW(AZ21:AZ290))+1, AW21:AW290, 0)), "")</f>
        <v xml:space="preserve">avec un peu d’huile d’olive pendant environ 5 minutes </v>
      </c>
      <c r="AY43" s="1343" t="str">
        <f>SUBSTITUTE(SUBSTITUTE(AY42,";"," "),","," ")</f>
        <v>Portez à ébullition puis baissez le feu et</v>
      </c>
      <c r="AZ43" s="1339" t="str">
        <f>IFERROR(LEFT(RIGHT(AY44,LEN(AY44)-LEN(AZ39)-LEN(AZ40)-LEN(AZ41)-LEN(AZ42)),FIND("¤",SUBSTITUTE(LEFT(RIGHT(AY44,LEN(AY44)-LEN(AZ39)-LEN(AZ40)-LEN(AZ41)-LEN(AZ42)),AZ19+1)," ","¤",LEN(LEFT(RIGHT(AY44,LEN(AY44)-LEN(AZ39)-LEN(AZ40)-LEN(AZ41)-LEN(AZ42)),AZ19+1))-LEN(SUBSTITUTE(LEFT(RIGHT(AY44,LEN(AY44)-LEN(AZ39)-LEN(AZ40)-LEN(AZ41)-LEN(AZ42)),AZ19+1)," ",""))))),"")</f>
        <v/>
      </c>
      <c r="BA43" s="1279" t="s">
        <v>1</v>
      </c>
      <c r="BB43" s="1330"/>
      <c r="BC43" s="1308" t="s">
        <v>1</v>
      </c>
      <c r="BD43" s="1331" t="str">
        <f t="shared" si="10"/>
        <v>avec un peu d’huile d’olive pendant environ 7 minutes</v>
      </c>
      <c r="BE43" s="1332" t="str">
        <f>IF(LEN(SUBSTITUTE(AX43, BE17, "")) &lt; LEN(AX43), SUBSTITUTE(AX43, BE17, ""), AX43)</f>
        <v xml:space="preserve">avec un peu d’huile d’olive pendant environ 5 minutes </v>
      </c>
      <c r="BF43" s="1332" t="str">
        <f>IF(LEN(SUBSTITUTE(BE43, BF17, "")) &lt; LEN(BE43), SUBSTITUTE(BE43, BF17, ""), BE43)</f>
        <v xml:space="preserve">avec un peu d’huile d’olive pendant environ 5 minutes </v>
      </c>
      <c r="BG43" s="1332" t="str">
        <f>IF(LEN(SUBSTITUTE(BF43, BG17, "")) &lt; LEN(BF43), SUBSTITUTE(BF43, BG17, ""), BF43)</f>
        <v xml:space="preserve">avec un peu d’huile d’olive pendant environ 5 minutes </v>
      </c>
      <c r="BH43" s="1332" t="str">
        <f>IF(LEN(SUBSTITUTE(BG43, BH17, "")) &lt; LEN(BG43), SUBSTITUTE(BG43, BH17, ""), BG43)</f>
        <v xml:space="preserve">avec un peu d’huile d’olive pendant environ 5 minutes </v>
      </c>
      <c r="BI43" s="1332" t="s">
        <v>1</v>
      </c>
      <c r="BJ43" s="1333"/>
      <c r="BK43" s="1334"/>
      <c r="BL43" s="52">
        <v>5</v>
      </c>
      <c r="BM43" s="51">
        <v>7</v>
      </c>
      <c r="BN43" s="1335" t="str">
        <f t="shared" si="11"/>
        <v>avec un peu d’huile d’olive pendant environ 5 minutes</v>
      </c>
      <c r="BO43" s="50" t="str">
        <f t="shared" si="12"/>
        <v>avec un peu d’huile d’olive pendant environ 7 minutes</v>
      </c>
      <c r="BP43" s="49" t="str">
        <f t="shared" si="13"/>
        <v>avec un peu d’huile d’olive pendant environ 7 minutes</v>
      </c>
      <c r="BQ43" s="47">
        <f>IF(ISBLANK(#REF!),"",LEN(BD43)-LEN(SUBSTITUTE(BD43," ",""))+1)</f>
        <v>9</v>
      </c>
      <c r="BR43" s="48">
        <f t="shared" si="14"/>
        <v>45</v>
      </c>
      <c r="BS43" s="47">
        <f t="shared" si="15"/>
        <v>8</v>
      </c>
      <c r="BT43" s="47">
        <f t="shared" si="16"/>
        <v>53</v>
      </c>
      <c r="BU43" s="185"/>
      <c r="BV43" s="2"/>
      <c r="BW43" s="1897" t="s">
        <v>265</v>
      </c>
      <c r="BX43" s="1898"/>
      <c r="BY43" s="1898"/>
      <c r="BZ43" s="1899"/>
      <c r="CA43" s="2"/>
      <c r="CB43" s="441" t="s">
        <v>327</v>
      </c>
      <c r="CC43" s="418" t="s">
        <v>326</v>
      </c>
      <c r="CD43" s="419"/>
      <c r="CE43" s="1903" t="s">
        <v>325</v>
      </c>
      <c r="CF43" s="1838" t="s">
        <v>301</v>
      </c>
      <c r="CG43" s="442" t="s">
        <v>324</v>
      </c>
      <c r="CH43" s="93"/>
      <c r="CJ43" s="415"/>
      <c r="CP43" s="159"/>
      <c r="CQ43" s="8" t="s">
        <v>1</v>
      </c>
      <c r="CR43" s="6">
        <v>1</v>
      </c>
    </row>
    <row r="44" spans="1:96" s="1" customFormat="1" ht="16.5" customHeight="1">
      <c r="A44"/>
      <c r="B44" s="104"/>
      <c r="C44" s="2316"/>
      <c r="D44" s="2316"/>
      <c r="E44" s="2316"/>
      <c r="F44" s="2317"/>
      <c r="G44" s="2318"/>
      <c r="H44" s="2319"/>
      <c r="I44" s="2319"/>
      <c r="J44" s="2320"/>
      <c r="K44" s="201"/>
      <c r="L44" s="1419"/>
      <c r="M44"/>
      <c r="N44"/>
      <c r="O44"/>
      <c r="P44" s="165" t="s">
        <v>11</v>
      </c>
      <c r="Q44" s="1270"/>
      <c r="R44" s="1270"/>
      <c r="S44" s="1270"/>
      <c r="T44" s="58"/>
      <c r="U44" s="58"/>
      <c r="V44" s="58" t="s">
        <v>38</v>
      </c>
      <c r="W44" s="65"/>
      <c r="X44" s="64"/>
      <c r="Y44" s="64"/>
      <c r="Z44" s="64"/>
      <c r="AA44" s="64"/>
      <c r="AB44" s="84"/>
      <c r="AC44" s="84"/>
      <c r="AD44" s="63"/>
      <c r="AF44" s="2258" t="s">
        <v>11</v>
      </c>
      <c r="AG44" s="2259"/>
      <c r="AH44" s="2259"/>
      <c r="AI44" s="2184"/>
      <c r="AJ44" s="2185"/>
      <c r="AK44" s="2185"/>
      <c r="AL44" s="2185"/>
      <c r="AM44" s="2185"/>
      <c r="AN44" s="2186"/>
      <c r="AO44" s="59"/>
      <c r="AP44" s="72"/>
      <c r="AQ44" s="2294"/>
      <c r="AR44" s="83"/>
      <c r="AS44" s="82" t="s">
        <v>52</v>
      </c>
      <c r="AT44" s="81" t="s">
        <v>48</v>
      </c>
      <c r="AV44" s="53" t="str">
        <f t="shared" si="18"/>
        <v>A</v>
      </c>
      <c r="AW44" s="1327" t="str">
        <f>IF(AND(AZ44&lt;&gt;"", LEN(TRIM(AZ44))&gt;0), MAX(AW20:AW43)+1, "")</f>
        <v/>
      </c>
      <c r="AX44" s="1327" t="str" cm="1">
        <f t="array" ref="AX44">IFERROR(INDEX(AZ21:AZ290, MATCH(ROW()-MIN(ROW(AZ21:AZ290))+1, AW21:AW290, 0)), "")</f>
        <v xml:space="preserve">8 Ajoutez les champignons dans la cocotte environ 30 minutes </v>
      </c>
      <c r="AY44" s="1344" t="str">
        <f>IFERROR(SUBSTITUTE(SUBSTITUTE(SUBSTITUTE(AY43,"  "," "),"  "," "),"  "," "),AY43)</f>
        <v>Portez à ébullition puis baissez le feu et</v>
      </c>
      <c r="AZ44" s="1339" t="str">
        <f>IF(LEN(AY44) &gt; LEN(AZ39) + LEN(AZ40) + LEN(AZ41)+ LEN(AZ42) + LEN(AZ43), RIGHT(AY44, LEN(AY44) - LEN(AZ39) - LEN(AZ40) - LEN(AZ41) - LEN(AZ42) - LEN(AZ43)), "")</f>
        <v/>
      </c>
      <c r="BA44" s="1279" t="s">
        <v>1</v>
      </c>
      <c r="BB44" s="1330"/>
      <c r="BC44" s="1308" t="s">
        <v>1</v>
      </c>
      <c r="BD44" s="1331" t="str">
        <f t="shared" si="10"/>
        <v>8 Ajoutez les champignons dans la cocotte environ 30 minutes</v>
      </c>
      <c r="BE44" s="1332" t="str">
        <f>IF(LEN(SUBSTITUTE(AX44, BE17, "")) &lt; LEN(AX44), SUBSTITUTE(AX44, BE17, ""), AX44)</f>
        <v xml:space="preserve">8 Ajoutez les champignons dans la cocotte environ 30 minutes </v>
      </c>
      <c r="BF44" s="1332" t="str">
        <f>IF(LEN(SUBSTITUTE(BE44, BF17, "")) &lt; LEN(BE44), SUBSTITUTE(BE44, BF17, ""), BE44)</f>
        <v xml:space="preserve">8 Ajoutez les champignons dans la cocotte environ 30 minutes </v>
      </c>
      <c r="BG44" s="1332" t="str">
        <f>IF(LEN(SUBSTITUTE(BF44, BG17, "")) &lt; LEN(BF44), SUBSTITUTE(BF44, BG17, ""), BF44)</f>
        <v xml:space="preserve">8 Ajoutez les champignons dans la cocotte environ 30 minutes </v>
      </c>
      <c r="BH44" s="1332" t="str">
        <f>IF(LEN(SUBSTITUTE(BG44, BH17, "")) &lt; LEN(BG44), SUBSTITUTE(BG44, BH17, ""), BG44)</f>
        <v xml:space="preserve">8 Ajoutez les champignons dans la cocotte environ 30 minutes </v>
      </c>
      <c r="BI44" s="1332" t="s">
        <v>1</v>
      </c>
      <c r="BJ44" s="1333"/>
      <c r="BK44" s="1334"/>
      <c r="BL44" s="52"/>
      <c r="BM44" s="51"/>
      <c r="BN44" s="1335" t="str">
        <f t="shared" si="11"/>
        <v>8 Ajoutez les champignons dans la cocotte environ 30 minutes</v>
      </c>
      <c r="BO44" s="50" t="str">
        <f t="shared" si="12"/>
        <v>8 Ajoutez les champignons dans la cocotte environ 30 minutes</v>
      </c>
      <c r="BP44" s="49" t="str">
        <f t="shared" si="13"/>
        <v>8 Ajoutez les champignons dans la cocotte environ 30 minutes</v>
      </c>
      <c r="BQ44" s="47">
        <f>IF(ISBLANK(#REF!),"",LEN(BD44)-LEN(SUBSTITUTE(BD44," ",""))+1)</f>
        <v>10</v>
      </c>
      <c r="BR44" s="48">
        <f t="shared" si="14"/>
        <v>51</v>
      </c>
      <c r="BS44" s="47">
        <f t="shared" si="15"/>
        <v>9</v>
      </c>
      <c r="BT44" s="47">
        <f t="shared" si="16"/>
        <v>60</v>
      </c>
      <c r="BU44" s="185"/>
      <c r="BV44" s="2"/>
      <c r="BW44" s="1897"/>
      <c r="BX44" s="1898"/>
      <c r="BY44" s="1898"/>
      <c r="BZ44" s="1899"/>
      <c r="CA44" s="2"/>
      <c r="CB44" s="443" t="s">
        <v>317</v>
      </c>
      <c r="CC44" s="444" t="s">
        <v>316</v>
      </c>
      <c r="CD44" s="253" t="s">
        <v>315</v>
      </c>
      <c r="CE44" s="1910"/>
      <c r="CF44" s="1839"/>
      <c r="CG44" s="445" t="s">
        <v>314</v>
      </c>
      <c r="CH44" s="93"/>
      <c r="CJ44" s="1900" t="s">
        <v>1555</v>
      </c>
      <c r="CK44" s="1901"/>
      <c r="CL44" s="1901"/>
      <c r="CM44" s="1901"/>
      <c r="CN44" s="1901"/>
      <c r="CO44" s="1901"/>
      <c r="CP44" s="1902"/>
      <c r="CQ44" s="8" t="s">
        <v>1</v>
      </c>
      <c r="CR44" s="6">
        <v>1</v>
      </c>
    </row>
    <row r="45" spans="1:96" s="1" customFormat="1" ht="18.75" customHeight="1" thickBot="1">
      <c r="A45"/>
      <c r="B45" s="104"/>
      <c r="C45" s="1232"/>
      <c r="D45" s="1232"/>
      <c r="E45" s="1232"/>
      <c r="F45" s="1697"/>
      <c r="G45" s="1698"/>
      <c r="H45" s="2323" t="s">
        <v>201</v>
      </c>
      <c r="I45" s="1698"/>
      <c r="J45" s="199"/>
      <c r="K45" s="1421"/>
      <c r="L45" s="2322"/>
      <c r="M45"/>
      <c r="N45"/>
      <c r="O45"/>
      <c r="P45" s="165" t="s">
        <v>11</v>
      </c>
      <c r="Q45" s="1270"/>
      <c r="R45" s="1270"/>
      <c r="S45" s="1270"/>
      <c r="T45" s="57"/>
      <c r="U45" s="58"/>
      <c r="V45" s="57" t="s">
        <v>34</v>
      </c>
      <c r="W45" s="235" t="s">
        <v>33</v>
      </c>
      <c r="X45" s="234"/>
      <c r="Y45" s="234"/>
      <c r="Z45" s="234"/>
      <c r="AA45" s="234"/>
      <c r="AB45" s="227"/>
      <c r="AC45" s="227"/>
      <c r="AD45" s="233" t="s">
        <v>1</v>
      </c>
      <c r="AF45" s="2258" t="s">
        <v>11</v>
      </c>
      <c r="AG45" s="2259"/>
      <c r="AH45" s="2259"/>
      <c r="AI45" s="2187"/>
      <c r="AJ45" s="2188"/>
      <c r="AK45" s="2188"/>
      <c r="AL45" s="2188"/>
      <c r="AM45" s="2188"/>
      <c r="AN45" s="2189"/>
      <c r="AO45" s="59"/>
      <c r="AP45" s="80"/>
      <c r="AQ45" s="2295"/>
      <c r="AR45" s="78"/>
      <c r="AS45" s="77" t="s">
        <v>49</v>
      </c>
      <c r="AT45" s="76" t="s">
        <v>48</v>
      </c>
      <c r="AV45" s="53" t="str">
        <f t="shared" si="18"/>
        <v>A</v>
      </c>
      <c r="AW45" s="1327" t="str">
        <f>IF(AND(AZ45&lt;&gt;"", LEN(TRIM(AZ45))&gt;0), MAX(AW20:AW44)+1, "")</f>
        <v/>
      </c>
      <c r="AX45" s="1327" t="str" cm="1">
        <f t="array" ref="AX45">IFERROR(INDEX(AZ21:AZ290, MATCH(ROW()-MIN(ROW(AZ21:AZ290))+1, AW21:AW290, 0)), "")</f>
        <v xml:space="preserve">avant la fin de la cuisson </v>
      </c>
      <c r="AY45" s="1328" t="str">
        <f>(SUBSTITUTE(SUBSTITUTE(BB25,CHAR(13)&amp;CHAR(10)," "),CHAR(10)," "))</f>
        <v/>
      </c>
      <c r="AZ45" s="1329" t="str">
        <f>IF(LEN(AY50)&lt;AZ19,AY45,LEFT(AY50,FIND("¤",SUBSTITUTE(LEFT(AY50,AZ19+1)," ","¤",LEN(LEFT(AY50,AZ19+1))-LEN(SUBSTITUTE(LEFT(AY50,AZ19+1)," ",""))))))</f>
        <v/>
      </c>
      <c r="BA45" s="1279" t="s">
        <v>1</v>
      </c>
      <c r="BB45" s="1330"/>
      <c r="BC45" s="1308" t="s">
        <v>1</v>
      </c>
      <c r="BD45" s="1331" t="str">
        <f t="shared" si="10"/>
        <v>avant la fin de la cuisson</v>
      </c>
      <c r="BE45" s="1332" t="str">
        <f>IF(LEN(SUBSTITUTE(AX45, BE17, "")) &lt; LEN(AX45), SUBSTITUTE(AX45, BE17, ""), AX45)</f>
        <v xml:space="preserve">avant la fin de la cuisson </v>
      </c>
      <c r="BF45" s="1332" t="str">
        <f>IF(LEN(SUBSTITUTE(BE45, BF17, "")) &lt; LEN(BE45), SUBSTITUTE(BE45, BF17, ""), BE45)</f>
        <v xml:space="preserve">avant la fin de la cuisson </v>
      </c>
      <c r="BG45" s="1332" t="str">
        <f>IF(LEN(SUBSTITUTE(BF45, BG17, "")) &lt; LEN(BF45), SUBSTITUTE(BF45, BG17, ""), BF45)</f>
        <v xml:space="preserve">avant la fin de la cuisson </v>
      </c>
      <c r="BH45" s="1332" t="str">
        <f>IF(LEN(SUBSTITUTE(BG45, BH17, "")) &lt; LEN(BG45), SUBSTITUTE(BG45, BH17, ""), BG45)</f>
        <v xml:space="preserve">avant la fin de la cuisson </v>
      </c>
      <c r="BI45" s="1332" t="s">
        <v>1</v>
      </c>
      <c r="BJ45" s="1333"/>
      <c r="BK45" s="1334"/>
      <c r="BL45" s="52"/>
      <c r="BM45" s="51"/>
      <c r="BN45" s="1335" t="str">
        <f t="shared" si="11"/>
        <v>avant la fin de la cuisson</v>
      </c>
      <c r="BO45" s="50" t="str">
        <f t="shared" si="12"/>
        <v>avant la fin de la cuisson</v>
      </c>
      <c r="BP45" s="49" t="str">
        <f t="shared" si="13"/>
        <v>avant la fin de la cuisson</v>
      </c>
      <c r="BQ45" s="47">
        <f>IF(ISBLANK(#REF!),"",LEN(BD45)-LEN(SUBSTITUTE(BD45," ",""))+1)</f>
        <v>6</v>
      </c>
      <c r="BR45" s="48">
        <f t="shared" si="14"/>
        <v>21</v>
      </c>
      <c r="BS45" s="47">
        <f t="shared" si="15"/>
        <v>5</v>
      </c>
      <c r="BT45" s="47">
        <f t="shared" si="16"/>
        <v>26</v>
      </c>
      <c r="BU45" s="185"/>
      <c r="BV45" s="2"/>
      <c r="BW45" s="269"/>
      <c r="BX45" s="268"/>
      <c r="BY45" s="154"/>
      <c r="BZ45" s="153"/>
      <c r="CA45" s="2"/>
      <c r="CB45" s="446">
        <v>27</v>
      </c>
      <c r="CC45" s="447" t="s">
        <v>393</v>
      </c>
      <c r="CD45" s="448" t="s">
        <v>315</v>
      </c>
      <c r="CE45" s="449">
        <v>20</v>
      </c>
      <c r="CF45" s="450" t="s">
        <v>231</v>
      </c>
      <c r="CG45" s="451" t="s">
        <v>302</v>
      </c>
      <c r="CH45" s="93"/>
      <c r="CJ45" s="1900"/>
      <c r="CK45" s="1901"/>
      <c r="CL45" s="1901"/>
      <c r="CM45" s="1901"/>
      <c r="CN45" s="1901"/>
      <c r="CO45" s="1901"/>
      <c r="CP45" s="1902"/>
      <c r="CQ45" s="8" t="s">
        <v>1</v>
      </c>
      <c r="CR45" s="6">
        <v>1</v>
      </c>
    </row>
    <row r="46" spans="1:96" s="1" customFormat="1" ht="18.75" customHeight="1">
      <c r="A46"/>
      <c r="B46" s="104"/>
      <c r="C46" s="1232"/>
      <c r="D46" s="1232"/>
      <c r="E46" s="1232"/>
      <c r="F46" s="195"/>
      <c r="G46" s="194"/>
      <c r="H46" s="193"/>
      <c r="I46" s="193"/>
      <c r="J46" s="197"/>
      <c r="K46" s="1421"/>
      <c r="L46" s="2322"/>
      <c r="M46"/>
      <c r="N46"/>
      <c r="O46"/>
      <c r="P46" s="165" t="s">
        <v>12</v>
      </c>
      <c r="Q46" s="1270"/>
      <c r="R46" s="1270"/>
      <c r="S46" s="1270"/>
      <c r="T46" s="229"/>
      <c r="U46" s="229"/>
      <c r="V46" s="229"/>
      <c r="W46" s="229"/>
      <c r="X46" s="229"/>
      <c r="Y46" s="231"/>
      <c r="Z46" s="230"/>
      <c r="AA46" s="230"/>
      <c r="AB46" s="84"/>
      <c r="AC46" s="84"/>
      <c r="AD46" s="71" t="s">
        <v>44</v>
      </c>
      <c r="AF46" s="2258" t="s">
        <v>11</v>
      </c>
      <c r="AG46" s="2259"/>
      <c r="AH46" s="2259"/>
      <c r="AI46" s="75"/>
      <c r="AK46" s="74" t="s">
        <v>45</v>
      </c>
      <c r="AL46" s="73">
        <v>70</v>
      </c>
      <c r="AN46" s="48" t="str">
        <f>LEN(AI42)&amp;" Caractères ▲"</f>
        <v>216 Caractères ▲</v>
      </c>
      <c r="AO46" s="59"/>
      <c r="AP46" s="72"/>
      <c r="AT46" s="71" t="s">
        <v>44</v>
      </c>
      <c r="AV46" s="53" t="str">
        <f t="shared" si="18"/>
        <v>A</v>
      </c>
      <c r="AW46" s="1327" t="str">
        <f>IF(AND(AZ46&lt;&gt;"", LEN(TRIM(AZ46))&gt;0), MAX(AW20:AW45)+1, "")</f>
        <v/>
      </c>
      <c r="AX46" s="1327" t="str" cm="1">
        <f t="array" ref="AX46">IFERROR(INDEX(AZ21:AZ290, MATCH(ROW()-MIN(ROW(AZ21:AZ290))+1, AW21:AW290, 0)), "")</f>
        <v xml:space="preserve">9 Servez le bœuf bourguignon bien chaud accompagné de pommes de </v>
      </c>
      <c r="AY46" s="1336" t="str">
        <f>IFERROR(TRIM(SUBSTITUTE(SUBSTITUTE(SUBSTITUTE(SUBSTITUTE(SUBSTITUTE(AY45," .",".")," ;",";")," :",":"),",",","),",","")),AY45)</f>
        <v/>
      </c>
      <c r="AZ46" s="1329" t="str">
        <f>IFERROR(IF(LEN(AY50) &gt; LEN(AZ45), LEFT(RIGHT(AY50, LEN(AY50) - LEN(AZ45)), FIND("¤", SUBSTITUTE(LEFT(RIGHT(AY50, LEN(AY50) - LEN(AZ45)), AZ19+1), " ", "¤", LEN(LEFT(RIGHT(AY50, LEN(AY50) - LEN(AZ45)), AZ19+1)) - LEN(SUBSTITUTE(LEFT(RIGHT(AY50, LEN(AY50) - LEN(AZ45)), AZ19+1), " ", ""))))), ""), "")</f>
        <v/>
      </c>
      <c r="BA46" s="1279" t="s">
        <v>1</v>
      </c>
      <c r="BB46" s="1330"/>
      <c r="BC46" s="1308" t="s">
        <v>1</v>
      </c>
      <c r="BD46" s="1331" t="str">
        <f t="shared" si="10"/>
        <v>9 Servez le bœuf bourguignon bien chaud accompagné de pommes de</v>
      </c>
      <c r="BE46" s="1332" t="str">
        <f>IF(LEN(SUBSTITUTE(AX46, BE17, "")) &lt; LEN(AX46), SUBSTITUTE(AX46, BE17, ""), AX46)</f>
        <v xml:space="preserve">9 Servez le bœuf bourguignon bien chaud accompagné de pommes de </v>
      </c>
      <c r="BF46" s="1332" t="str">
        <f>IF(LEN(SUBSTITUTE(BE46, BF17, "")) &lt; LEN(BE46), SUBSTITUTE(BE46, BF17, ""), BE46)</f>
        <v xml:space="preserve">9 Servez le bœuf bourguignon bien chaud accompagné de pommes de </v>
      </c>
      <c r="BG46" s="1332" t="str">
        <f>IF(LEN(SUBSTITUTE(BF46, BG17, "")) &lt; LEN(BF46), SUBSTITUTE(BF46, BG17, ""), BF46)</f>
        <v xml:space="preserve">9 Servez le bœuf bourguignon bien chaud accompagné de pommes de </v>
      </c>
      <c r="BH46" s="1332" t="str">
        <f>IF(LEN(SUBSTITUTE(BG46, BH17, "")) &lt; LEN(BG46), SUBSTITUTE(BG46, BH17, ""), BG46)</f>
        <v xml:space="preserve">9 Servez le bœuf bourguignon bien chaud accompagné de pommes de </v>
      </c>
      <c r="BI46" s="1332" t="s">
        <v>1</v>
      </c>
      <c r="BJ46" s="1333"/>
      <c r="BK46" s="1334"/>
      <c r="BL46" s="52"/>
      <c r="BM46" s="51"/>
      <c r="BN46" s="1335" t="str">
        <f t="shared" si="11"/>
        <v>9 Servez le bœuf bourguignon bien chaud accompagné de pommes de</v>
      </c>
      <c r="BO46" s="50" t="str">
        <f t="shared" si="12"/>
        <v>9 Servez le bœuf bourguignon bien chaud accompagné de pommes de</v>
      </c>
      <c r="BP46" s="49" t="str">
        <f t="shared" si="13"/>
        <v>9 Servez le bœuf bourguignon bien chaud accompagné de pommes de</v>
      </c>
      <c r="BQ46" s="47">
        <f>IF(ISBLANK(#REF!),"",LEN(BD46)-LEN(SUBSTITUTE(BD46," ",""))+1)</f>
        <v>11</v>
      </c>
      <c r="BR46" s="48">
        <f t="shared" si="14"/>
        <v>53</v>
      </c>
      <c r="BS46" s="47">
        <f t="shared" si="15"/>
        <v>10</v>
      </c>
      <c r="BT46" s="47">
        <f t="shared" si="16"/>
        <v>63</v>
      </c>
      <c r="BU46" s="185"/>
      <c r="BV46" s="2"/>
      <c r="BW46" s="267" t="s">
        <v>261</v>
      </c>
      <c r="BX46" s="265" t="s">
        <v>260</v>
      </c>
      <c r="BY46" s="174"/>
      <c r="BZ46" s="153"/>
      <c r="CA46" s="2"/>
      <c r="CB46" s="446"/>
      <c r="CC46" s="447" t="s">
        <v>411</v>
      </c>
      <c r="CD46" s="448"/>
      <c r="CE46" s="449">
        <v>1</v>
      </c>
      <c r="CF46" s="452" t="s">
        <v>96</v>
      </c>
      <c r="CG46" s="451" t="s">
        <v>412</v>
      </c>
      <c r="CH46" s="93"/>
      <c r="CJ46" s="110"/>
      <c r="CK46" s="59"/>
      <c r="CL46" s="59"/>
      <c r="CM46" s="59"/>
      <c r="CN46" s="59"/>
      <c r="CO46" s="59"/>
      <c r="CP46" s="93"/>
      <c r="CQ46" s="8" t="s">
        <v>1</v>
      </c>
      <c r="CR46" s="6">
        <v>1</v>
      </c>
    </row>
    <row r="47" spans="1:96" s="1" customFormat="1" ht="18.75" customHeight="1">
      <c r="A47"/>
      <c r="B47" s="104"/>
      <c r="C47" s="1232"/>
      <c r="D47" s="1232"/>
      <c r="E47" s="1232"/>
      <c r="F47" s="2307"/>
      <c r="G47" s="2308"/>
      <c r="H47" s="2308"/>
      <c r="I47" s="2308"/>
      <c r="J47" s="2308"/>
      <c r="K47" s="2309"/>
      <c r="L47" s="2310"/>
      <c r="M47"/>
      <c r="N47"/>
      <c r="O47"/>
      <c r="P47" s="165" t="s">
        <v>12</v>
      </c>
      <c r="Q47" s="1270"/>
      <c r="R47" s="1270"/>
      <c r="S47" s="1270"/>
      <c r="T47" s="229"/>
      <c r="U47" s="229"/>
      <c r="V47" s="229"/>
      <c r="W47" s="229"/>
      <c r="X47" s="229"/>
      <c r="Y47" s="228"/>
      <c r="Z47" s="228"/>
      <c r="AA47" s="228"/>
      <c r="AB47" s="227"/>
      <c r="AC47" s="227"/>
      <c r="AD47" s="67" t="s">
        <v>40</v>
      </c>
      <c r="AF47" s="2258" t="s">
        <v>11</v>
      </c>
      <c r="AG47" s="2259"/>
      <c r="AH47" s="2259"/>
      <c r="AI47" s="69"/>
      <c r="AK47" s="70" t="s">
        <v>41</v>
      </c>
      <c r="AL47" s="69"/>
      <c r="AM47" s="68" t="str">
        <f>TEXT(ROUND(LEN(AI42)/AL46, 1), "0.0") &amp; " lignes"</f>
        <v>3.1 lignes</v>
      </c>
      <c r="AN47" s="59"/>
      <c r="AO47" s="59"/>
      <c r="AP47" s="59"/>
      <c r="AT47" s="67" t="s">
        <v>40</v>
      </c>
      <c r="AV47" s="53" t="str">
        <f t="shared" si="18"/>
        <v>A</v>
      </c>
      <c r="AW47" s="1327" t="str">
        <f>IF(AND(AZ47&lt;&gt;"", LEN(TRIM(AZ47))&gt;0), MAX(AW20:AW46)+1, "")</f>
        <v/>
      </c>
      <c r="AX47" s="1327" t="str" cm="1">
        <f t="array" ref="AX47">IFERROR(INDEX(AZ21:AZ290, MATCH(ROW()-MIN(ROW(AZ21:AZ290))+1, AW21:AW290, 0)), "")</f>
        <v xml:space="preserve">terre de pâtes ou de riz </v>
      </c>
      <c r="AY47" s="1336" t="str">
        <f>IFERROR(SUBSTITUTE(SUBSTITUTE(SUBSTITUTE(SUBSTITUTE(SUBSTITUTE(SUBSTITUTE(AY46,",",";"),".",";"),";",";"),"-",";"),":",";"),"?",";"),AY46)</f>
        <v/>
      </c>
      <c r="AZ47" s="1329" t="str">
        <f>IFERROR(IF(LEN(AY50)&gt;LEN(AZ45)+LEN(AZ46),LEFT(RIGHT(AY50,LEN(AY50)-LEN(AZ45)-LEN(AZ46)),FIND("¤",SUBSTITUTE(LEFT(RIGHT(AY50,LEN(AY50)-LEN(AZ45)-LEN(AZ46)),AZ19+1)," ","¤",LEN(LEFT(RIGHT(AY50,LEN(AY50)-LEN(AZ45)-LEN(AZ46)),AZ19+1))-LEN(SUBSTITUTE(LEFT(RIGHT(AY50,LEN(AY50)-LEN(AZ45)-LEN(AZ46)),AZ19+1)," ",""))))),""),"")</f>
        <v/>
      </c>
      <c r="BA47" s="1279" t="s">
        <v>1</v>
      </c>
      <c r="BB47" s="1330"/>
      <c r="BC47" s="1308" t="s">
        <v>1</v>
      </c>
      <c r="BD47" s="1331" t="str">
        <f t="shared" si="10"/>
        <v>terre de pâtes ou de riz</v>
      </c>
      <c r="BE47" s="1332" t="str">
        <f>IF(LEN(SUBSTITUTE(AX47, BE17, "")) &lt; LEN(AX47), SUBSTITUTE(AX47, BE17, ""), AX47)</f>
        <v xml:space="preserve">terre de pâtes ou de riz </v>
      </c>
      <c r="BF47" s="1332" t="str">
        <f>IF(LEN(SUBSTITUTE(BE47, BF17, "")) &lt; LEN(BE47), SUBSTITUTE(BE47, BF17, ""), BE47)</f>
        <v xml:space="preserve">terre de pâtes ou de riz </v>
      </c>
      <c r="BG47" s="1332" t="str">
        <f>IF(LEN(SUBSTITUTE(BF47, BG17, "")) &lt; LEN(BF47), SUBSTITUTE(BF47, BG17, ""), BF47)</f>
        <v xml:space="preserve">terre de pâtes ou de riz </v>
      </c>
      <c r="BH47" s="1332" t="str">
        <f>IF(LEN(SUBSTITUTE(BG47, BH17, "")) &lt; LEN(BG47), SUBSTITUTE(BG47, BH17, ""), BG47)</f>
        <v xml:space="preserve">terre de pâtes ou de riz </v>
      </c>
      <c r="BI47" s="1332" t="s">
        <v>1</v>
      </c>
      <c r="BJ47" s="1333"/>
      <c r="BK47" s="1334"/>
      <c r="BL47" s="52"/>
      <c r="BM47" s="51"/>
      <c r="BN47" s="1335" t="str">
        <f t="shared" si="11"/>
        <v>terre de pâtes ou de riz</v>
      </c>
      <c r="BO47" s="50" t="str">
        <f t="shared" si="12"/>
        <v>terre de pâtes ou de riz</v>
      </c>
      <c r="BP47" s="49" t="str">
        <f t="shared" si="13"/>
        <v>terre de pâtes ou de riz</v>
      </c>
      <c r="BQ47" s="47">
        <f>IF(ISBLANK(#REF!),"",LEN(BD47)-LEN(SUBSTITUTE(BD47," ",""))+1)</f>
        <v>6</v>
      </c>
      <c r="BR47" s="48">
        <f t="shared" si="14"/>
        <v>19</v>
      </c>
      <c r="BS47" s="47">
        <f t="shared" si="15"/>
        <v>5</v>
      </c>
      <c r="BT47" s="47">
        <f t="shared" si="16"/>
        <v>24</v>
      </c>
      <c r="BU47" s="185"/>
      <c r="BV47" s="2"/>
      <c r="BW47" s="266" t="s">
        <v>256</v>
      </c>
      <c r="BX47" s="265"/>
      <c r="BY47" s="174"/>
      <c r="BZ47" s="153"/>
      <c r="CA47" s="2"/>
      <c r="CB47" s="455"/>
      <c r="CC47" s="447" t="s">
        <v>414</v>
      </c>
      <c r="CD47" s="448"/>
      <c r="CE47" s="449">
        <v>1</v>
      </c>
      <c r="CF47" s="456" t="s">
        <v>95</v>
      </c>
      <c r="CG47" s="457" t="s">
        <v>415</v>
      </c>
      <c r="CH47" s="93"/>
      <c r="CJ47" s="1253"/>
      <c r="CK47" s="341" t="s">
        <v>1556</v>
      </c>
      <c r="CL47" s="1254"/>
      <c r="CM47" s="1254"/>
      <c r="CN47" s="1254"/>
      <c r="CO47" s="1254"/>
      <c r="CP47" s="1255"/>
      <c r="CQ47" s="8" t="s">
        <v>1</v>
      </c>
      <c r="CR47" s="6">
        <v>1</v>
      </c>
    </row>
    <row r="48" spans="1:96" s="1" customFormat="1" ht="18.75" customHeight="1">
      <c r="A48"/>
      <c r="B48" s="104"/>
      <c r="C48" s="1232"/>
      <c r="D48" s="1232"/>
      <c r="E48" s="1232"/>
      <c r="F48" s="2311"/>
      <c r="G48" s="2312"/>
      <c r="H48" s="2312"/>
      <c r="I48" s="2312"/>
      <c r="J48" s="2312"/>
      <c r="K48" s="2312"/>
      <c r="L48" s="2313"/>
      <c r="M48"/>
      <c r="N48"/>
      <c r="O48"/>
      <c r="P48" s="165" t="s">
        <v>12</v>
      </c>
      <c r="Q48" s="1270"/>
      <c r="R48" s="1270"/>
      <c r="S48" s="1270"/>
      <c r="T48" s="133" t="s">
        <v>103</v>
      </c>
      <c r="U48" s="133" t="s">
        <v>102</v>
      </c>
      <c r="V48" s="220" t="s">
        <v>232</v>
      </c>
      <c r="W48" s="225" t="s">
        <v>96</v>
      </c>
      <c r="X48" s="129" t="s">
        <v>95</v>
      </c>
      <c r="Y48" s="224" t="s">
        <v>231</v>
      </c>
      <c r="Z48" s="223" t="s">
        <v>230</v>
      </c>
      <c r="AA48" s="222" t="s">
        <v>229</v>
      </c>
      <c r="AB48" s="221" t="s">
        <v>228</v>
      </c>
      <c r="AC48" s="221" t="s">
        <v>227</v>
      </c>
      <c r="AD48" s="1274" t="s">
        <v>226</v>
      </c>
      <c r="AF48" s="2258" t="s">
        <v>11</v>
      </c>
      <c r="AG48" s="2259"/>
      <c r="AH48" s="2259"/>
      <c r="AI48" s="59"/>
      <c r="AJ48" s="59"/>
      <c r="AK48" s="59"/>
      <c r="AL48" s="59"/>
      <c r="AM48" s="59"/>
      <c r="AN48" s="58"/>
      <c r="AO48" s="58" t="s">
        <v>38</v>
      </c>
      <c r="AP48" s="65"/>
      <c r="AQ48" s="64"/>
      <c r="AR48" s="64"/>
      <c r="AS48" s="64"/>
      <c r="AT48" s="63"/>
      <c r="AV48" s="53" t="str">
        <f>IF(OR(LEN(BE48)&gt;1),"A", "►")</f>
        <v>►</v>
      </c>
      <c r="AW48" s="1327" t="str">
        <f>IF(AND(AZ48&lt;&gt;"", LEN(TRIM(AZ48))&gt;0), MAX(AW20:AW47)+1, "")</f>
        <v/>
      </c>
      <c r="AX48" s="1327" t="str" cm="1">
        <f t="array" ref="AX48">IFERROR(INDEX(AZ21:AZ290, MATCH(ROW()-MIN(ROW(AZ21:AZ290))+1, AW21:AW290, 0)), "")</f>
        <v/>
      </c>
      <c r="AY48" s="1336" t="str">
        <f>IFERROR(SUBSTITUTE(AY47,"."," "),AY47)</f>
        <v/>
      </c>
      <c r="AZ48" s="1329" t="str">
        <f>IFERROR(LEFT(RIGHT(AY50,LEN(AY50)-LEN(AZ45)-LEN(AZ46)-LEN(AZ47)),FIND("¤",SUBSTITUTE(LEFT(RIGHT(AY50,LEN(AY50)-LEN(AZ45)-LEN(AZ46)-LEN(AZ47)),AZ19+1)," ","¤",LEN(LEFT(RIGHT(AY50,LEN(AY50)-LEN(AZ45)-LEN(AZ46)-LEN(AZ47)),AZ19+1))-LEN(SUBSTITUTE(LEFT(RIGHT(AY50,LEN(AY50)-LEN(AZ45)-LEN(AZ46)-LEN(AZ47)),AZ19+1)," ",""))))),"")</f>
        <v/>
      </c>
      <c r="BA48" s="1279" t="s">
        <v>1</v>
      </c>
      <c r="BB48" s="1330"/>
      <c r="BC48" s="1308" t="s">
        <v>1</v>
      </c>
      <c r="BD48" s="1331" t="str">
        <f t="shared" si="10"/>
        <v/>
      </c>
      <c r="BE48" s="1332" t="str">
        <f>IF(LEN(SUBSTITUTE(AX48, BE17, "")) &lt; LEN(AX48), SUBSTITUTE(AX48, BE17, ""), AX48)</f>
        <v/>
      </c>
      <c r="BF48" s="1332" t="str">
        <f>IF(LEN(SUBSTITUTE(BE48, BF17, "")) &lt; LEN(BE48), SUBSTITUTE(BE48, BF17, ""), BE48)</f>
        <v/>
      </c>
      <c r="BG48" s="1332" t="str">
        <f>IF(LEN(SUBSTITUTE(BF48, BG17, "")) &lt; LEN(BF48), SUBSTITUTE(BF48, BG17, ""), BF48)</f>
        <v/>
      </c>
      <c r="BH48" s="1332" t="str">
        <f>IF(LEN(SUBSTITUTE(BG48, BH17, "")) &lt; LEN(BG48), SUBSTITUTE(BG48, BH17, ""), BG48)</f>
        <v/>
      </c>
      <c r="BI48" s="1332" t="s">
        <v>1</v>
      </c>
      <c r="BJ48" s="1333"/>
      <c r="BK48" s="1334"/>
      <c r="BL48" s="52"/>
      <c r="BM48" s="51"/>
      <c r="BN48" s="1335" t="str">
        <f t="shared" si="11"/>
        <v/>
      </c>
      <c r="BO48" s="50" t="str">
        <f t="shared" si="12"/>
        <v/>
      </c>
      <c r="BP48" s="49" t="str">
        <f t="shared" si="13"/>
        <v/>
      </c>
      <c r="BQ48" s="47">
        <f>IF(ISBLANK(#REF!),"",LEN(BD48)-LEN(SUBSTITUTE(BD48," ",""))+1)</f>
        <v>1</v>
      </c>
      <c r="BR48" s="48">
        <f t="shared" si="14"/>
        <v>0</v>
      </c>
      <c r="BS48" s="47">
        <f t="shared" si="15"/>
        <v>0</v>
      </c>
      <c r="BT48" s="47">
        <f t="shared" si="16"/>
        <v>0</v>
      </c>
      <c r="BU48" s="185"/>
      <c r="BV48" s="2"/>
      <c r="BW48" s="18" t="s">
        <v>255</v>
      </c>
      <c r="BX48" s="264"/>
      <c r="BY48" s="154"/>
      <c r="BZ48" s="153"/>
      <c r="CA48" s="2"/>
      <c r="CB48" s="455"/>
      <c r="CC48" s="447"/>
      <c r="CD48" s="448"/>
      <c r="CE48" s="449">
        <v>3</v>
      </c>
      <c r="CF48" s="459" t="s">
        <v>102</v>
      </c>
      <c r="CG48" s="457" t="s">
        <v>308</v>
      </c>
      <c r="CH48" s="93"/>
      <c r="CJ48" s="1253" t="s">
        <v>192</v>
      </c>
      <c r="CK48" s="341" t="s">
        <v>1525</v>
      </c>
      <c r="CL48" s="59"/>
      <c r="CM48" s="59"/>
      <c r="CN48" s="59"/>
      <c r="CO48" s="59"/>
      <c r="CP48" s="93"/>
      <c r="CQ48" s="8" t="s">
        <v>1</v>
      </c>
      <c r="CR48" s="6">
        <v>1</v>
      </c>
    </row>
    <row r="49" spans="1:96" s="1" customFormat="1" ht="18.75" customHeight="1" thickBot="1">
      <c r="A49"/>
      <c r="B49" s="104"/>
      <c r="C49" s="1247"/>
      <c r="D49" s="1247"/>
      <c r="E49" s="1247"/>
      <c r="F49" s="1428"/>
      <c r="G49" s="1429"/>
      <c r="H49" s="1429"/>
      <c r="I49" s="1429"/>
      <c r="J49" s="1429"/>
      <c r="K49" s="1429"/>
      <c r="L49" s="1445"/>
      <c r="M49"/>
      <c r="N49"/>
      <c r="O49"/>
      <c r="P49" s="165" t="s">
        <v>12</v>
      </c>
      <c r="Q49" s="1270"/>
      <c r="R49" s="1270"/>
      <c r="S49" s="1270"/>
      <c r="T49" s="218">
        <v>0.5</v>
      </c>
      <c r="U49" s="217">
        <v>0.25</v>
      </c>
      <c r="V49" s="215">
        <v>1E-3</v>
      </c>
      <c r="W49" s="217">
        <v>0.25</v>
      </c>
      <c r="X49" s="216">
        <v>0.5</v>
      </c>
      <c r="Y49" s="215">
        <v>1E-3</v>
      </c>
      <c r="Z49" s="214">
        <v>1</v>
      </c>
      <c r="AA49" s="213">
        <v>0.01</v>
      </c>
      <c r="AB49" s="212">
        <v>1</v>
      </c>
      <c r="AC49" s="211">
        <v>0.1</v>
      </c>
      <c r="AD49" s="1275">
        <v>0.01</v>
      </c>
      <c r="AF49" s="2258" t="s">
        <v>11</v>
      </c>
      <c r="AG49" s="2259"/>
      <c r="AH49" s="2259"/>
      <c r="AI49" s="59"/>
      <c r="AJ49" s="59"/>
      <c r="AK49" s="59"/>
      <c r="AL49" s="59"/>
      <c r="AM49" s="59"/>
      <c r="AN49" s="58"/>
      <c r="AO49" s="57" t="s">
        <v>34</v>
      </c>
      <c r="AP49" s="56" t="s">
        <v>33</v>
      </c>
      <c r="AQ49" s="55"/>
      <c r="AR49" s="55"/>
      <c r="AS49" s="55"/>
      <c r="AT49" s="54"/>
      <c r="AV49" s="53" t="str">
        <f t="shared" ref="AV49:AV65" si="22">IF(OR(LEN(BE49)&gt;1),"A", "►")</f>
        <v>►</v>
      </c>
      <c r="AW49" s="1327" t="str">
        <f>IF(AND(AZ49&lt;&gt;"", LEN(TRIM(AZ49))&gt;0), MAX(AW20:AW48)+1, "")</f>
        <v/>
      </c>
      <c r="AX49" s="1327" t="str" cm="1">
        <f t="array" ref="AX49">IFERROR(INDEX(AZ21:AZ290, MATCH(ROW()-MIN(ROW(AZ21:AZ290))+1, AW21:AW290, 0)), "")</f>
        <v/>
      </c>
      <c r="AY49" s="1337" t="str">
        <f>SUBSTITUTE(SUBSTITUTE(AY48,";"," "),","," ")</f>
        <v/>
      </c>
      <c r="AZ49" s="1329" t="str">
        <f>IFERROR(LEFT(RIGHT(AY50,LEN(AY50)-LEN(AZ45)-LEN(AZ46)-LEN(AZ47)-LEN(AZ48)),FIND("¤",SUBSTITUTE(LEFT(RIGHT(AY50,LEN(AY50)-LEN(AZ45)-LEN(AZ46)-LEN(AZ47)-LEN(AZ48)),AZ19+1)," ","¤",LEN(LEFT(RIGHT(AY50,LEN(AY50)-LEN(AZ45)-LEN(AZ46)-LEN(AZ47)-LEN(AZ48)),AZ19+1))-LEN(SUBSTITUTE(LEFT(RIGHT(AY50,LEN(AY50)-LEN(AZ45)-LEN(AZ46)-LEN(AZ47)-LEN(AZ48)),AZ19+1)," ",""))))),"")</f>
        <v/>
      </c>
      <c r="BA49" s="1279" t="s">
        <v>1</v>
      </c>
      <c r="BB49" s="1330"/>
      <c r="BC49" s="1308" t="s">
        <v>1</v>
      </c>
      <c r="BD49" s="1331" t="str">
        <f t="shared" si="10"/>
        <v/>
      </c>
      <c r="BE49" s="1332" t="str">
        <f>IF(LEN(SUBSTITUTE(AX49, BE17, "")) &lt; LEN(AX49), SUBSTITUTE(AX49, BE17, ""), AX49)</f>
        <v/>
      </c>
      <c r="BF49" s="1332" t="str">
        <f>IF(LEN(SUBSTITUTE(BE49, BF17, "")) &lt; LEN(BE49), SUBSTITUTE(BE49, BF17, ""), BE49)</f>
        <v/>
      </c>
      <c r="BG49" s="1332" t="str">
        <f>IF(LEN(SUBSTITUTE(BF49, BG17, "")) &lt; LEN(BF49), SUBSTITUTE(BF49, BG17, ""), BF49)</f>
        <v/>
      </c>
      <c r="BH49" s="1332" t="str">
        <f>IF(LEN(SUBSTITUTE(BG49, BH17, "")) &lt; LEN(BG49), SUBSTITUTE(BG49, BH17, ""), BG49)</f>
        <v/>
      </c>
      <c r="BI49" s="1332" t="s">
        <v>1</v>
      </c>
      <c r="BJ49" s="1333"/>
      <c r="BK49" s="1334"/>
      <c r="BL49" s="52"/>
      <c r="BM49" s="51"/>
      <c r="BN49" s="1335" t="str">
        <f t="shared" si="11"/>
        <v/>
      </c>
      <c r="BO49" s="50" t="str">
        <f t="shared" si="12"/>
        <v/>
      </c>
      <c r="BP49" s="49" t="str">
        <f t="shared" si="13"/>
        <v/>
      </c>
      <c r="BQ49" s="47">
        <f>IF(ISBLANK(#REF!),"",LEN(BD49)-LEN(SUBSTITUTE(BD49," ",""))+1)</f>
        <v>1</v>
      </c>
      <c r="BR49" s="48">
        <f t="shared" si="14"/>
        <v>0</v>
      </c>
      <c r="BS49" s="47">
        <f t="shared" si="15"/>
        <v>0</v>
      </c>
      <c r="BT49" s="47">
        <f t="shared" si="16"/>
        <v>0</v>
      </c>
      <c r="BU49" s="185"/>
      <c r="BV49" s="2"/>
      <c r="BW49" s="244" t="s">
        <v>254</v>
      </c>
      <c r="BX49" s="263"/>
      <c r="BY49" s="154"/>
      <c r="BZ49" s="153"/>
      <c r="CA49" s="2"/>
      <c r="CB49" s="455">
        <v>0.25</v>
      </c>
      <c r="CC49" s="447" t="s">
        <v>418</v>
      </c>
      <c r="CD49" s="448"/>
      <c r="CE49" s="449"/>
      <c r="CF49" s="461"/>
      <c r="CG49" s="457" t="s">
        <v>419</v>
      </c>
      <c r="CH49" s="93"/>
      <c r="CI49" s="15" t="s">
        <v>1</v>
      </c>
      <c r="CJ49" s="1256" t="s">
        <v>191</v>
      </c>
      <c r="CK49" s="341" t="s">
        <v>1529</v>
      </c>
      <c r="CL49" s="1257"/>
      <c r="CM49" s="1257"/>
      <c r="CN49" s="1257"/>
      <c r="CO49" s="1257"/>
      <c r="CP49" s="1258"/>
      <c r="CQ49" s="8" t="s">
        <v>1</v>
      </c>
      <c r="CR49" s="6">
        <v>1</v>
      </c>
    </row>
    <row r="50" spans="1:96" s="1" customFormat="1" ht="18.75" customHeight="1" thickTop="1" thickBot="1">
      <c r="A50"/>
      <c r="B50" s="104"/>
      <c r="C50" s="1232"/>
      <c r="D50" s="1232"/>
      <c r="E50" s="1232"/>
      <c r="F50" s="1434"/>
      <c r="G50" s="1433"/>
      <c r="H50" s="1433"/>
      <c r="I50" s="1433"/>
      <c r="J50" s="1433"/>
      <c r="K50" s="1433"/>
      <c r="L50" s="1433"/>
      <c r="M50"/>
      <c r="N50"/>
      <c r="O50"/>
      <c r="P50" s="165" t="s">
        <v>11</v>
      </c>
      <c r="Q50" s="44" t="s">
        <v>30</v>
      </c>
      <c r="R50" s="44" t="s">
        <v>29</v>
      </c>
      <c r="S50" s="44" t="s">
        <v>28</v>
      </c>
      <c r="T50" s="44" t="s">
        <v>27</v>
      </c>
      <c r="U50" s="44" t="s">
        <v>26</v>
      </c>
      <c r="V50" s="44" t="s">
        <v>25</v>
      </c>
      <c r="W50" s="44" t="s">
        <v>24</v>
      </c>
      <c r="X50" s="44" t="s">
        <v>23</v>
      </c>
      <c r="Y50" s="44" t="s">
        <v>22</v>
      </c>
      <c r="Z50" s="44" t="s">
        <v>21</v>
      </c>
      <c r="AA50" s="43" t="s">
        <v>20</v>
      </c>
      <c r="AB50" s="43" t="s">
        <v>19</v>
      </c>
      <c r="AC50" s="43" t="s">
        <v>18</v>
      </c>
      <c r="AD50" s="42" t="s">
        <v>17</v>
      </c>
      <c r="AF50" s="2258" t="s">
        <v>12</v>
      </c>
      <c r="AG50" s="44" t="s">
        <v>30</v>
      </c>
      <c r="AH50" s="44" t="s">
        <v>29</v>
      </c>
      <c r="AI50" s="44" t="s">
        <v>28</v>
      </c>
      <c r="AJ50" s="44" t="s">
        <v>27</v>
      </c>
      <c r="AK50" s="44" t="s">
        <v>26</v>
      </c>
      <c r="AL50" s="44" t="s">
        <v>25</v>
      </c>
      <c r="AM50" s="44" t="s">
        <v>24</v>
      </c>
      <c r="AN50" s="44" t="s">
        <v>23</v>
      </c>
      <c r="AO50" s="44" t="s">
        <v>22</v>
      </c>
      <c r="AP50" s="44" t="s">
        <v>21</v>
      </c>
      <c r="AQ50" s="44" t="s">
        <v>20</v>
      </c>
      <c r="AR50" s="44" t="s">
        <v>19</v>
      </c>
      <c r="AS50" s="44" t="s">
        <v>18</v>
      </c>
      <c r="AT50" s="42" t="s">
        <v>17</v>
      </c>
      <c r="AV50" s="53" t="str">
        <f t="shared" si="22"/>
        <v>►</v>
      </c>
      <c r="AW50" s="1327" t="str">
        <f>IF(AND(AZ50&lt;&gt;"", LEN(TRIM(AZ50))&gt;0), MAX(AW20:AW49)+1, "")</f>
        <v/>
      </c>
      <c r="AX50" s="1327" t="str" cm="1">
        <f t="array" ref="AX50">IFERROR(INDEX(AZ21:AZ290, MATCH(ROW()-MIN(ROW(AZ21:AZ290))+1, AW21:AW290, 0)), "")</f>
        <v/>
      </c>
      <c r="AY50" s="1338" t="str">
        <f>IFERROR(SUBSTITUTE(SUBSTITUTE(SUBSTITUTE(AY49,"  "," "),"  "," "),"  "," "),AY49)</f>
        <v/>
      </c>
      <c r="AZ50" s="1329" t="str">
        <f>IF(LEN(AY50) &gt; LEN(AZ45) + LEN(AZ46) + LEN(AZ47)+ LEN(AZ48) + LEN(AZ49), RIGHT(AY50, LEN(AY50) - LEN(AZ45) - LEN(AZ46) - LEN(AZ47) - LEN(AZ48) - LEN(AZ49)), "")</f>
        <v/>
      </c>
      <c r="BA50" s="1279" t="s">
        <v>1</v>
      </c>
      <c r="BB50" s="1330"/>
      <c r="BC50" s="1308" t="s">
        <v>1</v>
      </c>
      <c r="BD50" s="1331" t="str">
        <f t="shared" si="10"/>
        <v/>
      </c>
      <c r="BE50" s="1332" t="str">
        <f>IF(LEN(SUBSTITUTE(AX50, BE17, "")) &lt; LEN(AX50), SUBSTITUTE(AX50, BE17, ""), AX50)</f>
        <v/>
      </c>
      <c r="BF50" s="1332" t="str">
        <f>IF(LEN(SUBSTITUTE(BE50, BF17, "")) &lt; LEN(BE50), SUBSTITUTE(BE50, BF17, ""), BE50)</f>
        <v/>
      </c>
      <c r="BG50" s="1332" t="str">
        <f>IF(LEN(SUBSTITUTE(BF50, BG17, "")) &lt; LEN(BF50), SUBSTITUTE(BF50, BG17, ""), BF50)</f>
        <v/>
      </c>
      <c r="BH50" s="1332" t="str">
        <f>IF(LEN(SUBSTITUTE(BG50, BH17, "")) &lt; LEN(BG50), SUBSTITUTE(BG50, BH17, ""), BG50)</f>
        <v/>
      </c>
      <c r="BI50" s="1332" t="s">
        <v>1</v>
      </c>
      <c r="BJ50" s="1333"/>
      <c r="BK50" s="1334"/>
      <c r="BL50" s="52"/>
      <c r="BM50" s="51"/>
      <c r="BN50" s="1335" t="str">
        <f t="shared" si="11"/>
        <v/>
      </c>
      <c r="BO50" s="50" t="str">
        <f t="shared" si="12"/>
        <v/>
      </c>
      <c r="BP50" s="49" t="str">
        <f t="shared" si="13"/>
        <v/>
      </c>
      <c r="BQ50" s="47">
        <f>IF(ISBLANK(#REF!),"",LEN(BD50)-LEN(SUBSTITUTE(BD50," ",""))+1)</f>
        <v>1</v>
      </c>
      <c r="BR50" s="48">
        <f t="shared" si="14"/>
        <v>0</v>
      </c>
      <c r="BS50" s="47">
        <f t="shared" si="15"/>
        <v>0</v>
      </c>
      <c r="BT50" s="47">
        <f t="shared" si="16"/>
        <v>0</v>
      </c>
      <c r="BU50" s="185"/>
      <c r="BV50" s="2"/>
      <c r="BW50" s="244" t="s">
        <v>250</v>
      </c>
      <c r="BX50" s="263"/>
      <c r="BY50" s="154"/>
      <c r="BZ50" s="153"/>
      <c r="CA50" s="2"/>
      <c r="CB50" s="455">
        <v>0.5</v>
      </c>
      <c r="CC50" s="447" t="s">
        <v>414</v>
      </c>
      <c r="CD50" s="448"/>
      <c r="CE50" s="449"/>
      <c r="CF50" s="461"/>
      <c r="CG50" s="457" t="s">
        <v>415</v>
      </c>
      <c r="CH50" s="93"/>
      <c r="CJ50" s="1259" t="s">
        <v>190</v>
      </c>
      <c r="CK50" s="341" t="s">
        <v>1531</v>
      </c>
      <c r="CL50" s="59"/>
      <c r="CM50" s="59"/>
      <c r="CN50" s="59"/>
      <c r="CO50" s="59"/>
      <c r="CP50" s="93"/>
      <c r="CQ50" s="8" t="s">
        <v>1</v>
      </c>
      <c r="CR50" s="6">
        <v>1</v>
      </c>
    </row>
    <row r="51" spans="1:96" s="1" customFormat="1" ht="18.75" customHeight="1" thickTop="1">
      <c r="A51"/>
      <c r="B51" s="104"/>
      <c r="C51" s="1232"/>
      <c r="D51" s="1232"/>
      <c r="E51" s="1232"/>
      <c r="F51" s="1433"/>
      <c r="G51" s="1433"/>
      <c r="H51" s="1433"/>
      <c r="I51" s="1433"/>
      <c r="J51" s="1433"/>
      <c r="K51" s="1433"/>
      <c r="L51" s="1433"/>
      <c r="M51"/>
      <c r="N51"/>
      <c r="O51"/>
      <c r="P51" s="165" t="s">
        <v>12</v>
      </c>
      <c r="Q51" s="1276" t="str">
        <f t="shared" ref="Q51:AD51" si="23">SUBSTITUTE(ADDRESS(1,COLUMN(),4),"1","")</f>
        <v>Q</v>
      </c>
      <c r="R51" s="1276" t="str">
        <f t="shared" si="23"/>
        <v>R</v>
      </c>
      <c r="S51" s="1276" t="str">
        <f t="shared" si="23"/>
        <v>S</v>
      </c>
      <c r="T51" s="1276" t="str">
        <f t="shared" si="23"/>
        <v>T</v>
      </c>
      <c r="U51" s="1276" t="str">
        <f t="shared" si="23"/>
        <v>U</v>
      </c>
      <c r="V51" s="1276" t="str">
        <f t="shared" si="23"/>
        <v>V</v>
      </c>
      <c r="W51" s="1276" t="str">
        <f t="shared" si="23"/>
        <v>W</v>
      </c>
      <c r="X51" s="1276" t="str">
        <f t="shared" si="23"/>
        <v>X</v>
      </c>
      <c r="Y51" s="1276" t="str">
        <f t="shared" si="23"/>
        <v>Y</v>
      </c>
      <c r="Z51" s="1276" t="str">
        <f t="shared" si="23"/>
        <v>Z</v>
      </c>
      <c r="AA51" s="2267" t="str">
        <f t="shared" si="23"/>
        <v>AA</v>
      </c>
      <c r="AB51" s="2267" t="str">
        <f t="shared" si="23"/>
        <v>AB</v>
      </c>
      <c r="AC51" s="2267" t="str">
        <f t="shared" si="23"/>
        <v>AC</v>
      </c>
      <c r="AD51" s="2268" t="str">
        <f t="shared" si="23"/>
        <v>AD</v>
      </c>
      <c r="AF51" s="2258" t="s">
        <v>12</v>
      </c>
      <c r="AG51" s="1276" t="str">
        <f t="shared" ref="AG51:AT51" si="24">SUBSTITUTE(ADDRESS(1,COLUMN(),4),"1","")</f>
        <v>AG</v>
      </c>
      <c r="AH51" s="1276" t="str">
        <f t="shared" si="24"/>
        <v>AH</v>
      </c>
      <c r="AI51" s="1276" t="str">
        <f t="shared" si="24"/>
        <v>AI</v>
      </c>
      <c r="AJ51" s="1276" t="str">
        <f t="shared" si="24"/>
        <v>AJ</v>
      </c>
      <c r="AK51" s="1276" t="str">
        <f t="shared" si="24"/>
        <v>AK</v>
      </c>
      <c r="AL51" s="1276" t="str">
        <f t="shared" si="24"/>
        <v>AL</v>
      </c>
      <c r="AM51" s="1276" t="str">
        <f t="shared" si="24"/>
        <v>AM</v>
      </c>
      <c r="AN51" s="1276" t="str">
        <f t="shared" si="24"/>
        <v>AN</v>
      </c>
      <c r="AO51" s="1276" t="str">
        <f t="shared" si="24"/>
        <v>AO</v>
      </c>
      <c r="AP51" s="1276" t="str">
        <f t="shared" si="24"/>
        <v>AP</v>
      </c>
      <c r="AQ51" s="2267" t="str">
        <f t="shared" si="24"/>
        <v>AQ</v>
      </c>
      <c r="AR51" s="2267" t="str">
        <f t="shared" si="24"/>
        <v>AR</v>
      </c>
      <c r="AS51" s="2267" t="str">
        <f t="shared" si="24"/>
        <v>AS</v>
      </c>
      <c r="AT51" s="2268" t="str">
        <f t="shared" si="24"/>
        <v>AT</v>
      </c>
      <c r="AV51" s="53" t="str">
        <f t="shared" si="22"/>
        <v>►</v>
      </c>
      <c r="AW51" s="1327">
        <f>IF(AND(AZ51&lt;&gt;"", LEN(TRIM(AZ51))&gt;0), MAX(AW20:AW50)+1, "")</f>
        <v>4</v>
      </c>
      <c r="AX51" s="1327" t="str" cm="1">
        <f t="array" ref="AX51">IFERROR(INDEX(AZ21:AZ290, MATCH(ROW()-MIN(ROW(AZ21:AZ290))+1, AW21:AW290, 0)), "")</f>
        <v/>
      </c>
      <c r="AY51" s="1328" t="str">
        <f>(SUBSTITUTE(SUBSTITUTE(BB26,CHAR(13)&amp;CHAR(10)," "),CHAR(10)," "))</f>
        <v>1. Coupez la viande en cubes d’environ 4 cm et mettez-la dans un grand saladier. Ajoutez-y les oignons coupés en rondelles, les carottes coupées en rondelles, les lardons, l’ail émincé et le bouquet garni. Versez le vin rouge sur le tout et laissez mariner au frais pendant 24 heures.</v>
      </c>
      <c r="AZ51" s="1339" t="str">
        <f>IF(LEN(AY56)&lt;AZ19,AY51,LEFT(AY56,FIND("¤",SUBSTITUTE(LEFT(AY56,AZ19+1)," ","¤",LEN(LEFT(AY56,AZ19+1))-LEN(SUBSTITUTE(LEFT(AY56,AZ19+1)," ",""))))))</f>
        <v xml:space="preserve">1 Coupez la viande en cubes d’environ 4 cm et mettez la dans un </v>
      </c>
      <c r="BA51" s="1279" t="s">
        <v>1</v>
      </c>
      <c r="BB51" s="1330"/>
      <c r="BC51" s="1308" t="s">
        <v>1</v>
      </c>
      <c r="BD51" s="1331" t="str">
        <f t="shared" si="10"/>
        <v/>
      </c>
      <c r="BE51" s="1332" t="str">
        <f>IF(LEN(SUBSTITUTE(AX51, BE17, "")) &lt; LEN(AX51), SUBSTITUTE(AX51, BE17, ""), AX51)</f>
        <v/>
      </c>
      <c r="BF51" s="1332" t="str">
        <f>IF(LEN(SUBSTITUTE(BE51, BF17, "")) &lt; LEN(BE51), SUBSTITUTE(BE51, BF17, ""), BE51)</f>
        <v/>
      </c>
      <c r="BG51" s="1332" t="str">
        <f>IF(LEN(SUBSTITUTE(BF51, BG17, "")) &lt; LEN(BF51), SUBSTITUTE(BF51, BG17, ""), BF51)</f>
        <v/>
      </c>
      <c r="BH51" s="1332" t="str">
        <f>IF(LEN(SUBSTITUTE(BG51, BH17, "")) &lt; LEN(BG51), SUBSTITUTE(BG51, BH17, ""), BG51)</f>
        <v/>
      </c>
      <c r="BI51" s="1332" t="s">
        <v>1</v>
      </c>
      <c r="BJ51" s="1333"/>
      <c r="BK51" s="1334"/>
      <c r="BL51" s="52"/>
      <c r="BM51" s="51"/>
      <c r="BN51" s="1335" t="str">
        <f t="shared" si="11"/>
        <v/>
      </c>
      <c r="BO51" s="50" t="str">
        <f t="shared" si="12"/>
        <v/>
      </c>
      <c r="BP51" s="49" t="str">
        <f t="shared" si="13"/>
        <v/>
      </c>
      <c r="BQ51" s="47">
        <f>IF(ISBLANK(#REF!),"",LEN(BD51)-LEN(SUBSTITUTE(BD51," ",""))+1)</f>
        <v>1</v>
      </c>
      <c r="BR51" s="48">
        <f t="shared" si="14"/>
        <v>0</v>
      </c>
      <c r="BS51" s="47">
        <f t="shared" si="15"/>
        <v>0</v>
      </c>
      <c r="BT51" s="47">
        <f t="shared" si="16"/>
        <v>0</v>
      </c>
      <c r="BU51" s="185"/>
      <c r="BV51" s="2"/>
      <c r="BW51" s="244" t="s">
        <v>249</v>
      </c>
      <c r="BX51" s="263"/>
      <c r="BY51" s="154"/>
      <c r="BZ51" s="153"/>
      <c r="CA51" s="2"/>
      <c r="CB51" s="455">
        <v>0.75</v>
      </c>
      <c r="CC51" s="447" t="s">
        <v>420</v>
      </c>
      <c r="CD51" s="448"/>
      <c r="CE51" s="449"/>
      <c r="CF51" s="461"/>
      <c r="CG51" s="457" t="s">
        <v>421</v>
      </c>
      <c r="CH51" s="93"/>
      <c r="CJ51" s="1260" t="s">
        <v>189</v>
      </c>
      <c r="CK51" s="341" t="s">
        <v>1532</v>
      </c>
      <c r="CL51" s="1261"/>
      <c r="CM51" s="1261"/>
      <c r="CN51" s="1261"/>
      <c r="CO51" s="1261"/>
      <c r="CP51" s="1262"/>
      <c r="CQ51" s="8"/>
      <c r="CR51" s="6">
        <v>1</v>
      </c>
    </row>
    <row r="52" spans="1:96" s="1" customFormat="1" ht="18.75" customHeight="1">
      <c r="A52"/>
      <c r="B52" s="104"/>
      <c r="C52" s="1232"/>
      <c r="D52" s="1232"/>
      <c r="E52" s="1232"/>
      <c r="F52" s="1435" t="s">
        <v>327</v>
      </c>
      <c r="G52" s="1436" t="s">
        <v>326</v>
      </c>
      <c r="H52" s="1437"/>
      <c r="I52" s="2145" t="s">
        <v>325</v>
      </c>
      <c r="J52" s="2146" t="s">
        <v>301</v>
      </c>
      <c r="K52" s="2148" t="s">
        <v>261</v>
      </c>
      <c r="L52" s="1438" t="s">
        <v>324</v>
      </c>
      <c r="M52"/>
      <c r="N52"/>
      <c r="O52"/>
      <c r="P52" s="165" t="s">
        <v>11</v>
      </c>
      <c r="Q52" s="9">
        <f t="shared" ref="Q52:AD52" ca="1" si="25">CELL("largeur",Q52)</f>
        <v>2</v>
      </c>
      <c r="R52" s="9">
        <f t="shared" ca="1" si="25"/>
        <v>2</v>
      </c>
      <c r="S52" s="9">
        <f t="shared" ca="1" si="25"/>
        <v>2</v>
      </c>
      <c r="T52" s="9">
        <f t="shared" ca="1" si="25"/>
        <v>11</v>
      </c>
      <c r="U52" s="9">
        <f t="shared" ca="1" si="25"/>
        <v>11</v>
      </c>
      <c r="V52" s="9">
        <f t="shared" ca="1" si="25"/>
        <v>3</v>
      </c>
      <c r="W52" s="9">
        <f t="shared" ca="1" si="25"/>
        <v>11</v>
      </c>
      <c r="X52" s="9">
        <f t="shared" ca="1" si="25"/>
        <v>11</v>
      </c>
      <c r="Y52" s="9">
        <f t="shared" ca="1" si="25"/>
        <v>9</v>
      </c>
      <c r="Z52" s="9">
        <f t="shared" ca="1" si="25"/>
        <v>40</v>
      </c>
      <c r="AA52" s="2269">
        <f t="shared" ca="1" si="25"/>
        <v>11</v>
      </c>
      <c r="AB52" s="2269">
        <f t="shared" ca="1" si="25"/>
        <v>14</v>
      </c>
      <c r="AC52" s="2269">
        <f t="shared" ca="1" si="25"/>
        <v>11</v>
      </c>
      <c r="AD52" s="2270">
        <f t="shared" ca="1" si="25"/>
        <v>11</v>
      </c>
      <c r="AF52" s="2258" t="s">
        <v>12</v>
      </c>
      <c r="AG52" s="9">
        <f t="shared" ref="AG52:AT52" ca="1" si="26">CELL("largeur",AG52)</f>
        <v>2</v>
      </c>
      <c r="AH52" s="9">
        <f t="shared" ca="1" si="26"/>
        <v>2</v>
      </c>
      <c r="AI52" s="9">
        <f t="shared" ca="1" si="26"/>
        <v>2</v>
      </c>
      <c r="AJ52" s="9">
        <f t="shared" ca="1" si="26"/>
        <v>11</v>
      </c>
      <c r="AK52" s="9">
        <f t="shared" ca="1" si="26"/>
        <v>11</v>
      </c>
      <c r="AL52" s="9">
        <f t="shared" ca="1" si="26"/>
        <v>3</v>
      </c>
      <c r="AM52" s="9">
        <f t="shared" ca="1" si="26"/>
        <v>11</v>
      </c>
      <c r="AN52" s="9">
        <f t="shared" ca="1" si="26"/>
        <v>11</v>
      </c>
      <c r="AO52" s="9">
        <f t="shared" ca="1" si="26"/>
        <v>9</v>
      </c>
      <c r="AP52" s="9">
        <f t="shared" ca="1" si="26"/>
        <v>40</v>
      </c>
      <c r="AQ52" s="2269">
        <f t="shared" ca="1" si="26"/>
        <v>11</v>
      </c>
      <c r="AR52" s="2269">
        <f t="shared" ca="1" si="26"/>
        <v>14</v>
      </c>
      <c r="AS52" s="2269">
        <f t="shared" ca="1" si="26"/>
        <v>11</v>
      </c>
      <c r="AT52" s="2270">
        <f t="shared" ca="1" si="26"/>
        <v>11</v>
      </c>
      <c r="AV52" s="53" t="str">
        <f t="shared" si="22"/>
        <v>►</v>
      </c>
      <c r="AW52" s="1327">
        <f>IF(AND(AZ52&lt;&gt;"", LEN(TRIM(AZ52))&gt;0), MAX(AW20:AW51)+1, "")</f>
        <v>5</v>
      </c>
      <c r="AX52" s="1327" t="str" cm="1">
        <f t="array" ref="AX52">IFERROR(INDEX(AZ21:AZ290, MATCH(ROW()-MIN(ROW(AZ21:AZ290))+1, AW21:AW290, 0)), "")</f>
        <v/>
      </c>
      <c r="AY52" s="1340" t="str">
        <f>IFERROR(TRIM(SUBSTITUTE(SUBSTITUTE(SUBSTITUTE(SUBSTITUTE(SUBSTITUTE(AY51," .",".")," ;",";")," :",":"),",",","),",","")),AY51)</f>
        <v>1. Coupez la viande en cubes d’environ 4 cm et mettez-la dans un grand saladier. Ajoutez-y les oignons coupés en rondelles les carottes coupées en rondelles les lardons l’ail émincé et le bouquet garni. Versez le vin rouge sur le tout et laissez mariner au frais pendant 24 heures.</v>
      </c>
      <c r="AZ52" s="1339" t="str">
        <f>IFERROR(IF(LEN(AY56) &gt; LEN(AZ51), LEFT(RIGHT(AY56, LEN(AY56) - LEN(AZ51)), FIND("¤", SUBSTITUTE(LEFT(RIGHT(AY56, LEN(AY56) - LEN(AZ51)), AZ19+1), " ", "¤", LEN(LEFT(RIGHT(AY56, LEN(AY56) - LEN(AZ51)), AZ19+1)) - LEN(SUBSTITUTE(LEFT(RIGHT(AY56, LEN(AY56) - LEN(AZ51)), AZ19+1), " ", ""))))), ""), "")</f>
        <v xml:space="preserve">grand saladier Ajoutez y les oignons coupés en rondelles les </v>
      </c>
      <c r="BA52" s="1279" t="s">
        <v>1</v>
      </c>
      <c r="BB52" s="1330"/>
      <c r="BC52" s="1308" t="s">
        <v>1</v>
      </c>
      <c r="BD52" s="1331" t="str">
        <f t="shared" si="10"/>
        <v/>
      </c>
      <c r="BE52" s="1332" t="str">
        <f>IF(LEN(SUBSTITUTE(AX52, BE17, "")) &lt; LEN(AX52), SUBSTITUTE(AX52, BE17, ""), AX52)</f>
        <v/>
      </c>
      <c r="BF52" s="1332" t="str">
        <f>IF(LEN(SUBSTITUTE(BE52, BF17, "")) &lt; LEN(BE52), SUBSTITUTE(BE52, BF17, ""), BE52)</f>
        <v/>
      </c>
      <c r="BG52" s="1332" t="str">
        <f>IF(LEN(SUBSTITUTE(BF52, BG17, "")) &lt; LEN(BF52), SUBSTITUTE(BF52, BG17, ""), BF52)</f>
        <v/>
      </c>
      <c r="BH52" s="1332" t="str">
        <f>IF(LEN(SUBSTITUTE(BG52, BH17, "")) &lt; LEN(BG52), SUBSTITUTE(BG52, BH17, ""), BG52)</f>
        <v/>
      </c>
      <c r="BI52" s="1332" t="s">
        <v>1</v>
      </c>
      <c r="BJ52" s="1333"/>
      <c r="BK52" s="1334"/>
      <c r="BL52" s="52"/>
      <c r="BM52" s="51"/>
      <c r="BN52" s="1335" t="str">
        <f t="shared" si="11"/>
        <v/>
      </c>
      <c r="BO52" s="50" t="str">
        <f t="shared" si="12"/>
        <v/>
      </c>
      <c r="BP52" s="49" t="str">
        <f t="shared" si="13"/>
        <v/>
      </c>
      <c r="BQ52" s="47">
        <f>IF(ISBLANK(#REF!),"",LEN(BD52)-LEN(SUBSTITUTE(BD52," ",""))+1)</f>
        <v>1</v>
      </c>
      <c r="BR52" s="48">
        <f t="shared" si="14"/>
        <v>0</v>
      </c>
      <c r="BS52" s="47">
        <f t="shared" si="15"/>
        <v>0</v>
      </c>
      <c r="BT52" s="47">
        <f t="shared" si="16"/>
        <v>0</v>
      </c>
      <c r="BU52" s="185"/>
      <c r="BV52" s="2"/>
      <c r="BW52" s="244" t="s">
        <v>248</v>
      </c>
      <c r="BX52" s="263"/>
      <c r="BY52" s="154"/>
      <c r="BZ52" s="153"/>
      <c r="CA52" s="2"/>
      <c r="CB52" s="462">
        <v>2</v>
      </c>
      <c r="CC52" s="463" t="s">
        <v>422</v>
      </c>
      <c r="CD52" s="448"/>
      <c r="CE52" s="449"/>
      <c r="CF52" s="461"/>
      <c r="CG52" s="457"/>
      <c r="CH52" s="93"/>
      <c r="CJ52" s="1263" t="s">
        <v>1535</v>
      </c>
      <c r="CK52" s="341" t="s">
        <v>1536</v>
      </c>
      <c r="CL52" s="59"/>
      <c r="CM52" s="59"/>
      <c r="CN52" s="59"/>
      <c r="CO52" s="59"/>
      <c r="CP52" s="93"/>
      <c r="CQ52" s="8"/>
      <c r="CR52" s="6">
        <v>1</v>
      </c>
    </row>
    <row r="53" spans="1:96" s="1" customFormat="1" ht="18.75" customHeight="1" thickBot="1">
      <c r="A53"/>
      <c r="B53" s="104"/>
      <c r="C53" s="1232"/>
      <c r="D53" s="1232"/>
      <c r="E53" s="1232"/>
      <c r="F53" s="1439" t="s">
        <v>317</v>
      </c>
      <c r="G53" s="307" t="s">
        <v>316</v>
      </c>
      <c r="H53" s="168" t="s">
        <v>315</v>
      </c>
      <c r="I53" s="1904"/>
      <c r="J53" s="2147"/>
      <c r="K53" s="2149"/>
      <c r="L53" s="1440" t="s">
        <v>314</v>
      </c>
      <c r="M53"/>
      <c r="N53"/>
      <c r="O53"/>
      <c r="P53" s="1277" t="s">
        <v>11</v>
      </c>
      <c r="Q53" s="33">
        <v>2</v>
      </c>
      <c r="R53" s="33">
        <v>2</v>
      </c>
      <c r="S53" s="33">
        <v>2</v>
      </c>
      <c r="T53" s="33">
        <v>11</v>
      </c>
      <c r="U53" s="33">
        <v>11</v>
      </c>
      <c r="V53" s="33">
        <v>3</v>
      </c>
      <c r="W53" s="33">
        <v>11</v>
      </c>
      <c r="X53" s="33">
        <v>11</v>
      </c>
      <c r="Y53" s="33">
        <v>9</v>
      </c>
      <c r="Z53" s="33">
        <v>40</v>
      </c>
      <c r="AA53" s="2296">
        <v>11</v>
      </c>
      <c r="AB53" s="2296">
        <v>14</v>
      </c>
      <c r="AC53" s="2296">
        <v>11</v>
      </c>
      <c r="AD53" s="2297">
        <v>11</v>
      </c>
      <c r="AF53" s="31" t="s">
        <v>11</v>
      </c>
      <c r="AG53" s="2261">
        <v>2</v>
      </c>
      <c r="AH53" s="2261">
        <v>2</v>
      </c>
      <c r="AI53" s="2261">
        <v>2</v>
      </c>
      <c r="AJ53" s="2261">
        <v>11</v>
      </c>
      <c r="AK53" s="2261">
        <v>11</v>
      </c>
      <c r="AL53" s="2261">
        <v>3</v>
      </c>
      <c r="AM53" s="2261">
        <v>11</v>
      </c>
      <c r="AN53" s="2261">
        <v>11</v>
      </c>
      <c r="AO53" s="2261">
        <v>9</v>
      </c>
      <c r="AP53" s="2261">
        <v>40</v>
      </c>
      <c r="AQ53" s="2296">
        <v>11</v>
      </c>
      <c r="AR53" s="2296">
        <v>14</v>
      </c>
      <c r="AS53" s="2296">
        <v>11</v>
      </c>
      <c r="AT53" s="2297">
        <v>11</v>
      </c>
      <c r="AV53" s="53" t="str">
        <f t="shared" si="22"/>
        <v>►</v>
      </c>
      <c r="AW53" s="1327">
        <f>IF(AND(AZ53&lt;&gt;"", LEN(TRIM(AZ53))&gt;0), MAX(AW20:AW52)+1, "")</f>
        <v>6</v>
      </c>
      <c r="AX53" s="1327" t="str" cm="1">
        <f t="array" ref="AX53">IFERROR(INDEX(AZ21:AZ290, MATCH(ROW()-MIN(ROW(AZ21:AZ290))+1, AW21:AW290, 0)), "")</f>
        <v/>
      </c>
      <c r="AY53" s="1340" t="str">
        <f>IFERROR(SUBSTITUTE(SUBSTITUTE(SUBSTITUTE(SUBSTITUTE(SUBSTITUTE(SUBSTITUTE(AY52,",",";"),".",";"),";",";"),"-",";"),":",";"),"?",";"),AY52)</f>
        <v>1; Coupez la viande en cubes d’environ 4 cm et mettez;la dans un grand saladier; Ajoutez;y les oignons coupés en rondelles les carottes coupées en rondelles les lardons l’ail émincé et le bouquet garni; Versez le vin rouge sur le tout et laissez mariner au frais pendant 24 heures;</v>
      </c>
      <c r="AZ53" s="1339" t="str">
        <f>IFERROR(IF(LEN(AY56)&gt;LEN(AZ51)+LEN(AZ52),LEFT(RIGHT(AY56,LEN(AY56)-LEN(AZ51)-LEN(AZ52)),FIND("¤",SUBSTITUTE(LEFT(RIGHT(AY56,LEN(AY56)-LEN(AZ51)-LEN(AZ52)),AZ19+1)," ","¤",LEN(LEFT(RIGHT(AY56,LEN(AY56)-LEN(AZ51)-LEN(AZ52)),AZ19+1))-LEN(SUBSTITUTE(LEFT(RIGHT(AY56,LEN(AY56)-LEN(AZ51)-LEN(AZ52)),AZ19+1)," ",""))))),""),"")</f>
        <v xml:space="preserve">carottes coupées en rondelles les lardons l’ail émincé et le </v>
      </c>
      <c r="BA53" s="1279" t="s">
        <v>1</v>
      </c>
      <c r="BB53" s="1330"/>
      <c r="BC53" s="1308" t="s">
        <v>1</v>
      </c>
      <c r="BD53" s="1331" t="str">
        <f t="shared" si="10"/>
        <v/>
      </c>
      <c r="BE53" s="1332" t="str">
        <f>IF(LEN(SUBSTITUTE(AX53, BE17, "")) &lt; LEN(AX53), SUBSTITUTE(AX53, BE17, ""), AX53)</f>
        <v/>
      </c>
      <c r="BF53" s="1332" t="str">
        <f>IF(LEN(SUBSTITUTE(BE53, BF17, "")) &lt; LEN(BE53), SUBSTITUTE(BE53, BF17, ""), BE53)</f>
        <v/>
      </c>
      <c r="BG53" s="1332" t="str">
        <f>IF(LEN(SUBSTITUTE(BF53, BG17, "")) &lt; LEN(BF53), SUBSTITUTE(BF53, BG17, ""), BF53)</f>
        <v/>
      </c>
      <c r="BH53" s="1332" t="str">
        <f>IF(LEN(SUBSTITUTE(BG53, BH17, "")) &lt; LEN(BG53), SUBSTITUTE(BG53, BH17, ""), BG53)</f>
        <v/>
      </c>
      <c r="BI53" s="1332" t="s">
        <v>1</v>
      </c>
      <c r="BJ53" s="1333"/>
      <c r="BK53" s="1334"/>
      <c r="BL53" s="52"/>
      <c r="BM53" s="51"/>
      <c r="BN53" s="1335" t="str">
        <f t="shared" si="11"/>
        <v/>
      </c>
      <c r="BO53" s="50" t="str">
        <f t="shared" si="12"/>
        <v/>
      </c>
      <c r="BP53" s="49" t="str">
        <f t="shared" si="13"/>
        <v/>
      </c>
      <c r="BQ53" s="47">
        <f>IF(ISBLANK(#REF!),"",LEN(BD53)-LEN(SUBSTITUTE(BD53," ",""))+1)</f>
        <v>1</v>
      </c>
      <c r="BR53" s="48">
        <f t="shared" si="14"/>
        <v>0</v>
      </c>
      <c r="BS53" s="47">
        <f t="shared" si="15"/>
        <v>0</v>
      </c>
      <c r="BT53" s="47">
        <f t="shared" si="16"/>
        <v>0</v>
      </c>
      <c r="BU53" s="185"/>
      <c r="BV53" s="2"/>
      <c r="BW53" s="244" t="s">
        <v>244</v>
      </c>
      <c r="BX53" s="243"/>
      <c r="BY53" s="154"/>
      <c r="BZ53" s="153"/>
      <c r="CA53" s="2"/>
      <c r="CB53" s="465" t="s">
        <v>424</v>
      </c>
      <c r="CC53" s="466"/>
      <c r="CD53" s="91"/>
      <c r="CE53" s="91"/>
      <c r="CF53" s="91"/>
      <c r="CG53" s="91"/>
      <c r="CH53" s="93"/>
      <c r="CJ53" s="1264" t="s">
        <v>1539</v>
      </c>
      <c r="CK53" s="341" t="s">
        <v>1540</v>
      </c>
      <c r="CL53" s="59"/>
      <c r="CM53" s="59"/>
      <c r="CN53" s="59"/>
      <c r="CO53" s="59"/>
      <c r="CP53" s="93"/>
      <c r="CQ53" s="8"/>
      <c r="CR53" s="6">
        <v>1</v>
      </c>
    </row>
    <row r="54" spans="1:96" s="1" customFormat="1" ht="18.75" customHeight="1">
      <c r="A54"/>
      <c r="B54" s="104"/>
      <c r="C54" s="1232">
        <f>C49</f>
        <v>0</v>
      </c>
      <c r="D54" s="1232">
        <f>D49</f>
        <v>0</v>
      </c>
      <c r="E54" s="1232">
        <f>E49</f>
        <v>0</v>
      </c>
      <c r="F54" s="1612"/>
      <c r="G54" s="1613"/>
      <c r="H54" s="253"/>
      <c r="I54" s="1614"/>
      <c r="J54" s="1615"/>
      <c r="K54" s="1615"/>
      <c r="L54" s="1780"/>
      <c r="M54"/>
      <c r="N54"/>
      <c r="O54"/>
      <c r="P54"/>
      <c r="Q54"/>
      <c r="R54"/>
      <c r="S54"/>
      <c r="T54"/>
      <c r="U54"/>
      <c r="V54"/>
      <c r="W54"/>
      <c r="X54"/>
      <c r="Y54"/>
      <c r="Z54"/>
      <c r="AA54"/>
      <c r="AB54"/>
      <c r="AC54"/>
      <c r="AD54"/>
      <c r="AE54"/>
      <c r="AF54"/>
      <c r="AG54"/>
      <c r="AH54"/>
      <c r="AI54"/>
      <c r="AJ54"/>
      <c r="AK54"/>
      <c r="AL54"/>
      <c r="AM54"/>
      <c r="AN54"/>
      <c r="AO54"/>
      <c r="AP54"/>
      <c r="AQ54"/>
      <c r="AR54"/>
      <c r="AS54"/>
      <c r="AT54"/>
      <c r="AU54"/>
      <c r="AV54" s="53" t="str">
        <f t="shared" si="22"/>
        <v>►</v>
      </c>
      <c r="AW54" s="1327">
        <f>IF(AND(AZ54&lt;&gt;"", LEN(TRIM(AZ54))&gt;0), MAX(AW20:AW53)+1, "")</f>
        <v>7</v>
      </c>
      <c r="AX54" s="1327" t="str" cm="1">
        <f t="array" ref="AX54">IFERROR(INDEX(AZ21:AZ290, MATCH(ROW()-MIN(ROW(AZ21:AZ290))+1, AW21:AW290, 0)), "")</f>
        <v/>
      </c>
      <c r="AY54" s="1340" t="str">
        <f>IFERROR(SUBSTITUTE(AY53,"."," "),AY53)</f>
        <v>1; Coupez la viande en cubes d’environ 4 cm et mettez;la dans un grand saladier; Ajoutez;y les oignons coupés en rondelles les carottes coupées en rondelles les lardons l’ail émincé et le bouquet garni; Versez le vin rouge sur le tout et laissez mariner au frais pendant 24 heures;</v>
      </c>
      <c r="AZ54" s="1339" t="str">
        <f>IFERROR(LEFT(RIGHT(AY56,LEN(AY56)-LEN(AZ51)-LEN(AZ52)-LEN(AZ53)),FIND("¤",SUBSTITUTE(LEFT(RIGHT(AY56,LEN(AY56)-LEN(AZ51)-LEN(AZ52)-LEN(AZ53)),AZ19+1)," ","¤",LEN(LEFT(RIGHT(AY56,LEN(AY56)-LEN(AZ51)-LEN(AZ52)-LEN(AZ53)),AZ19+1))-LEN(SUBSTITUTE(LEFT(RIGHT(AY56,LEN(AY56)-LEN(AZ51)-LEN(AZ52)-LEN(AZ53)),AZ19+1)," ",""))))),"")</f>
        <v xml:space="preserve">bouquet garni Versez le vin rouge sur le tout et laissez mariner </v>
      </c>
      <c r="BA54" s="1279" t="s">
        <v>1</v>
      </c>
      <c r="BB54" s="1330"/>
      <c r="BC54" s="1308" t="s">
        <v>1</v>
      </c>
      <c r="BD54" s="1331" t="str">
        <f t="shared" si="10"/>
        <v/>
      </c>
      <c r="BE54" s="1332" t="str">
        <f>IF(LEN(SUBSTITUTE(AX54, BE17, "")) &lt; LEN(AX54), SUBSTITUTE(AX54, BE17, ""), AX54)</f>
        <v/>
      </c>
      <c r="BF54" s="1332" t="str">
        <f>IF(LEN(SUBSTITUTE(BE54, BF17, "")) &lt; LEN(BE54), SUBSTITUTE(BE54, BF17, ""), BE54)</f>
        <v/>
      </c>
      <c r="BG54" s="1332" t="str">
        <f>IF(LEN(SUBSTITUTE(BF54, BG17, "")) &lt; LEN(BF54), SUBSTITUTE(BF54, BG17, ""), BF54)</f>
        <v/>
      </c>
      <c r="BH54" s="1332" t="str">
        <f>IF(LEN(SUBSTITUTE(BG54, BH17, "")) &lt; LEN(BG54), SUBSTITUTE(BG54, BH17, ""), BG54)</f>
        <v/>
      </c>
      <c r="BI54" s="1332" t="s">
        <v>1</v>
      </c>
      <c r="BJ54" s="1333"/>
      <c r="BK54" s="1334"/>
      <c r="BL54" s="52"/>
      <c r="BM54" s="51"/>
      <c r="BN54" s="1335" t="str">
        <f t="shared" si="11"/>
        <v/>
      </c>
      <c r="BO54" s="50" t="str">
        <f t="shared" si="12"/>
        <v/>
      </c>
      <c r="BP54" s="49" t="str">
        <f t="shared" si="13"/>
        <v/>
      </c>
      <c r="BQ54" s="47">
        <f>IF(ISBLANK(#REF!),"",LEN(BD54)-LEN(SUBSTITUTE(BD54," ",""))+1)</f>
        <v>1</v>
      </c>
      <c r="BR54" s="48">
        <f t="shared" si="14"/>
        <v>0</v>
      </c>
      <c r="BS54" s="47">
        <f t="shared" si="15"/>
        <v>0</v>
      </c>
      <c r="BT54" s="47">
        <f t="shared" si="16"/>
        <v>0</v>
      </c>
      <c r="BU54" s="185"/>
      <c r="BV54" s="2"/>
      <c r="BW54" s="244"/>
      <c r="BX54" s="243"/>
      <c r="BY54" s="154"/>
      <c r="BZ54" s="153"/>
      <c r="CA54" s="2"/>
      <c r="CB54" s="458"/>
      <c r="CC54" s="468" t="s">
        <v>427</v>
      </c>
      <c r="CD54" s="91"/>
      <c r="CE54" s="91"/>
      <c r="CF54" s="91"/>
      <c r="CG54" s="91"/>
      <c r="CH54" s="93"/>
      <c r="CI54" s="15" t="s">
        <v>1</v>
      </c>
      <c r="CJ54" s="1265" t="s">
        <v>580</v>
      </c>
      <c r="CK54" s="341" t="s">
        <v>1528</v>
      </c>
      <c r="CL54" s="1254"/>
      <c r="CM54" s="1254"/>
      <c r="CN54" s="1254"/>
      <c r="CO54" s="1254"/>
      <c r="CP54" s="1255"/>
      <c r="CQ54" s="8" t="s">
        <v>1</v>
      </c>
      <c r="CR54" s="6">
        <v>1</v>
      </c>
    </row>
    <row r="55" spans="1:96" s="1" customFormat="1" ht="20.25" customHeight="1" thickBot="1">
      <c r="A55"/>
      <c r="B55" s="108"/>
      <c r="C55" s="1232">
        <f>C49</f>
        <v>0</v>
      </c>
      <c r="D55" s="1232">
        <f>D49</f>
        <v>0</v>
      </c>
      <c r="E55" s="1232">
        <f>E49</f>
        <v>0</v>
      </c>
      <c r="F55" s="1612"/>
      <c r="G55" s="1613"/>
      <c r="H55" s="253"/>
      <c r="I55" s="1614"/>
      <c r="J55" s="1615"/>
      <c r="K55" s="1615"/>
      <c r="L55" s="1780"/>
      <c r="M55"/>
      <c r="N55"/>
      <c r="O55"/>
      <c r="P55"/>
      <c r="Q55"/>
      <c r="R55"/>
      <c r="S55"/>
      <c r="T55"/>
      <c r="U55"/>
      <c r="V55"/>
      <c r="W55"/>
      <c r="X55"/>
      <c r="Y55"/>
      <c r="Z55"/>
      <c r="AA55"/>
      <c r="AB55"/>
      <c r="AC55"/>
      <c r="AD55"/>
      <c r="AE55"/>
      <c r="AF55"/>
      <c r="AG55"/>
      <c r="AH55"/>
      <c r="AI55"/>
      <c r="AJ55"/>
      <c r="AK55"/>
      <c r="AL55"/>
      <c r="AM55"/>
      <c r="AN55"/>
      <c r="AO55"/>
      <c r="AP55"/>
      <c r="AQ55"/>
      <c r="AR55"/>
      <c r="AS55"/>
      <c r="AT55"/>
      <c r="AU55"/>
      <c r="AV55" s="53" t="str">
        <f t="shared" si="22"/>
        <v>►</v>
      </c>
      <c r="AW55" s="1327">
        <f>IF(AND(AZ55&lt;&gt;"", LEN(TRIM(AZ55))&gt;0), MAX(AW20:AW54)+1, "")</f>
        <v>8</v>
      </c>
      <c r="AX55" s="1327" t="str" cm="1">
        <f t="array" ref="AX55">IFERROR(INDEX(AZ21:AZ290, MATCH(ROW()-MIN(ROW(AZ21:AZ290))+1, AW21:AW290, 0)), "")</f>
        <v/>
      </c>
      <c r="AY55" s="1343" t="str">
        <f>SUBSTITUTE(SUBSTITUTE(AY54,";"," "),","," ")</f>
        <v xml:space="preserve">1  Coupez la viande en cubes d’environ 4 cm et mettez la dans un grand saladier  Ajoutez y les oignons coupés en rondelles les carottes coupées en rondelles les lardons l’ail émincé et le bouquet garni  Versez le vin rouge sur le tout et laissez mariner au frais pendant 24 heures </v>
      </c>
      <c r="AZ55" s="1339" t="str">
        <f>IFERROR(LEFT(RIGHT(AY56,LEN(AY56)-LEN(AZ51)-LEN(AZ52)-LEN(AZ53)-LEN(AZ54)),FIND("¤",SUBSTITUTE(LEFT(RIGHT(AY56,LEN(AY56)-LEN(AZ51)-LEN(AZ52)-LEN(AZ53)-LEN(AZ54)),AZ19+1)," ","¤",LEN(LEFT(RIGHT(AY56,LEN(AY56)-LEN(AZ51)-LEN(AZ52)-LEN(AZ53)-LEN(AZ54)),AZ19+1))-LEN(SUBSTITUTE(LEFT(RIGHT(AY56,LEN(AY56)-LEN(AZ51)-LEN(AZ52)-LEN(AZ53)-LEN(AZ54)),AZ19+1)," ",""))))),"")</f>
        <v xml:space="preserve">au frais pendant 24 heures </v>
      </c>
      <c r="BA55" s="1279" t="s">
        <v>1</v>
      </c>
      <c r="BB55" s="1330"/>
      <c r="BC55" s="1308" t="s">
        <v>1</v>
      </c>
      <c r="BD55" s="1331" t="str">
        <f t="shared" si="10"/>
        <v/>
      </c>
      <c r="BE55" s="1332" t="str">
        <f>IF(LEN(SUBSTITUTE(AX55, BE17, "")) &lt; LEN(AX55), SUBSTITUTE(AX55, BE17, ""), AX55)</f>
        <v/>
      </c>
      <c r="BF55" s="1332" t="str">
        <f>IF(LEN(SUBSTITUTE(BE55, BF17, "")) &lt; LEN(BE55), SUBSTITUTE(BE55, BF17, ""), BE55)</f>
        <v/>
      </c>
      <c r="BG55" s="1332" t="str">
        <f>IF(LEN(SUBSTITUTE(BF55, BG17, "")) &lt; LEN(BF55), SUBSTITUTE(BF55, BG17, ""), BF55)</f>
        <v/>
      </c>
      <c r="BH55" s="1332" t="str">
        <f>IF(LEN(SUBSTITUTE(BG55, BH17, "")) &lt; LEN(BG55), SUBSTITUTE(BG55, BH17, ""), BG55)</f>
        <v/>
      </c>
      <c r="BI55" s="1332" t="s">
        <v>1</v>
      </c>
      <c r="BJ55" s="1333"/>
      <c r="BK55" s="1334"/>
      <c r="BL55" s="52"/>
      <c r="BM55" s="51"/>
      <c r="BN55" s="1335" t="str">
        <f t="shared" si="11"/>
        <v/>
      </c>
      <c r="BO55" s="50" t="str">
        <f t="shared" si="12"/>
        <v/>
      </c>
      <c r="BP55" s="49" t="str">
        <f t="shared" si="13"/>
        <v/>
      </c>
      <c r="BQ55" s="47">
        <f>IF(ISBLANK(#REF!),"",LEN(BD55)-LEN(SUBSTITUTE(BD55," ",""))+1)</f>
        <v>1</v>
      </c>
      <c r="BR55" s="48">
        <f t="shared" si="14"/>
        <v>0</v>
      </c>
      <c r="BS55" s="47">
        <f t="shared" si="15"/>
        <v>0</v>
      </c>
      <c r="BT55" s="47">
        <f t="shared" si="16"/>
        <v>0</v>
      </c>
      <c r="BU55" s="185"/>
      <c r="BV55" s="15"/>
      <c r="BW55" s="244"/>
      <c r="BX55" s="243"/>
      <c r="BY55" s="154"/>
      <c r="BZ55" s="153"/>
      <c r="CA55" s="2"/>
      <c r="CB55" s="458"/>
      <c r="CC55" s="468"/>
      <c r="CD55" s="91"/>
      <c r="CE55" s="91"/>
      <c r="CF55" s="91"/>
      <c r="CG55" s="91"/>
      <c r="CH55" s="93"/>
      <c r="CJ55" s="1265"/>
      <c r="CK55" s="341" t="s">
        <v>173</v>
      </c>
      <c r="CL55" s="59"/>
      <c r="CM55" s="59"/>
      <c r="CN55" s="59"/>
      <c r="CO55" s="59"/>
      <c r="CP55" s="93"/>
      <c r="CQ55" s="8" t="s">
        <v>1</v>
      </c>
      <c r="CR55" s="6">
        <v>1</v>
      </c>
    </row>
    <row r="56" spans="1:96" s="1" customFormat="1" ht="33" customHeight="1">
      <c r="A56"/>
      <c r="B56" s="108"/>
      <c r="C56" s="1232">
        <f>C49</f>
        <v>0</v>
      </c>
      <c r="D56" s="1232">
        <f>D49</f>
        <v>0</v>
      </c>
      <c r="E56" s="1232">
        <f>E49</f>
        <v>0</v>
      </c>
      <c r="F56" s="1612"/>
      <c r="G56" s="1613"/>
      <c r="H56" s="253"/>
      <c r="I56" s="1614"/>
      <c r="J56" s="1615"/>
      <c r="K56" s="1615"/>
      <c r="L56" s="1780"/>
      <c r="M56"/>
      <c r="N56"/>
      <c r="O56"/>
      <c r="P56" s="203" t="s">
        <v>11</v>
      </c>
      <c r="Q56" s="2280" t="str">
        <f>Q62</f>
        <v xml:space="preserve">? patisserie ? ? ? 10 personnes </v>
      </c>
      <c r="R56" s="2281">
        <f>R62</f>
        <v>10</v>
      </c>
      <c r="S56" s="2281" t="str">
        <f>S62</f>
        <v>personnes</v>
      </c>
      <c r="T56" s="205" t="s">
        <v>214</v>
      </c>
      <c r="U56" s="2098" t="s">
        <v>209</v>
      </c>
      <c r="V56" s="2098"/>
      <c r="W56" s="2241" t="s">
        <v>1791</v>
      </c>
      <c r="X56" s="2241"/>
      <c r="Y56" s="2241"/>
      <c r="Z56" s="2241"/>
      <c r="AA56" s="2144" t="s">
        <v>209</v>
      </c>
      <c r="AB56" s="2144"/>
      <c r="AC56" s="2290" t="s">
        <v>210</v>
      </c>
      <c r="AD56" s="2291" t="str">
        <f>LEFT(W56,1)</f>
        <v>N</v>
      </c>
      <c r="AE56"/>
      <c r="AF56"/>
      <c r="AG56"/>
      <c r="AH56"/>
      <c r="AI56"/>
      <c r="AJ56" s="59"/>
      <c r="AK56" s="59"/>
      <c r="AL56" s="59"/>
      <c r="AM56" s="59"/>
      <c r="AN56" s="59"/>
      <c r="AO56" s="59"/>
      <c r="AP56" s="59"/>
      <c r="AQ56"/>
      <c r="AR56"/>
      <c r="AS56"/>
      <c r="AT56"/>
      <c r="AU56"/>
      <c r="AV56" s="53" t="str">
        <f t="shared" si="22"/>
        <v>►</v>
      </c>
      <c r="AW56" s="1327" t="str">
        <f>IF(AND(AZ56&lt;&gt;"", LEN(TRIM(AZ56))&gt;0), MAX(AW20:AW55)+1, "")</f>
        <v/>
      </c>
      <c r="AX56" s="1327" t="str" cm="1">
        <f t="array" ref="AX56">IFERROR(INDEX(AZ21:AZ290, MATCH(ROW()-MIN(ROW(AZ21:AZ290))+1, AW21:AW290, 0)), "")</f>
        <v/>
      </c>
      <c r="AY56" s="1344" t="str">
        <f>IFERROR(SUBSTITUTE(SUBSTITUTE(SUBSTITUTE(AY55,"  "," "),"  "," "),"  "," "),AY55)</f>
        <v xml:space="preserve">1 Coupez la viande en cubes d’environ 4 cm et mettez la dans un grand saladier Ajoutez y les oignons coupés en rondelles les carottes coupées en rondelles les lardons l’ail émincé et le bouquet garni Versez le vin rouge sur le tout et laissez mariner au frais pendant 24 heures </v>
      </c>
      <c r="AZ56" s="1339" t="str">
        <f>IF(LEN(AY56) &gt; LEN(AZ51) + LEN(AZ52) + LEN(AZ53)+ LEN(AZ54) + LEN(AZ55), RIGHT(AY56, LEN(AY56) - LEN(AZ51) - LEN(AZ52) - LEN(AZ53) - LEN(AZ54) - LEN(AZ55)), "")</f>
        <v/>
      </c>
      <c r="BA56" s="1279" t="s">
        <v>1</v>
      </c>
      <c r="BB56" s="1330"/>
      <c r="BC56" s="1308" t="s">
        <v>1</v>
      </c>
      <c r="BD56" s="1331" t="str">
        <f t="shared" si="10"/>
        <v/>
      </c>
      <c r="BE56" s="1332" t="str">
        <f>IF(LEN(SUBSTITUTE(AX56, BE17, "")) &lt; LEN(AX56), SUBSTITUTE(AX56, BE17, ""), AX56)</f>
        <v/>
      </c>
      <c r="BF56" s="1332" t="str">
        <f>IF(LEN(SUBSTITUTE(BE56, BF17, "")) &lt; LEN(BE56), SUBSTITUTE(BE56, BF17, ""), BE56)</f>
        <v/>
      </c>
      <c r="BG56" s="1332" t="str">
        <f>IF(LEN(SUBSTITUTE(BF56, BG17, "")) &lt; LEN(BF56), SUBSTITUTE(BF56, BG17, ""), BF56)</f>
        <v/>
      </c>
      <c r="BH56" s="1332" t="str">
        <f>IF(LEN(SUBSTITUTE(BG56, BH17, "")) &lt; LEN(BG56), SUBSTITUTE(BG56, BH17, ""), BG56)</f>
        <v/>
      </c>
      <c r="BI56" s="1332" t="s">
        <v>1</v>
      </c>
      <c r="BJ56" s="1333"/>
      <c r="BK56" s="1334"/>
      <c r="BL56" s="52"/>
      <c r="BM56" s="51"/>
      <c r="BN56" s="1335" t="str">
        <f t="shared" si="11"/>
        <v/>
      </c>
      <c r="BO56" s="50" t="str">
        <f t="shared" si="12"/>
        <v/>
      </c>
      <c r="BP56" s="49" t="str">
        <f t="shared" si="13"/>
        <v/>
      </c>
      <c r="BQ56" s="47">
        <f>IF(ISBLANK(#REF!),"",LEN(BD56)-LEN(SUBSTITUTE(BD56," ",""))+1)</f>
        <v>1</v>
      </c>
      <c r="BR56" s="48">
        <f t="shared" si="14"/>
        <v>0</v>
      </c>
      <c r="BS56" s="47">
        <f t="shared" si="15"/>
        <v>0</v>
      </c>
      <c r="BT56" s="47">
        <f t="shared" si="16"/>
        <v>0</v>
      </c>
      <c r="BU56" s="185"/>
      <c r="BV56" s="2"/>
      <c r="BW56" s="242">
        <v>3</v>
      </c>
      <c r="BX56" s="241" t="s">
        <v>241</v>
      </c>
      <c r="BY56" s="154"/>
      <c r="BZ56" s="153"/>
      <c r="CA56" s="2"/>
      <c r="CB56" s="458"/>
      <c r="CC56" s="241" t="s">
        <v>306</v>
      </c>
      <c r="CD56" s="91"/>
      <c r="CE56" s="91"/>
      <c r="CF56" s="91"/>
      <c r="CG56" s="91"/>
      <c r="CH56" s="93"/>
      <c r="CJ56" s="110"/>
      <c r="CK56" s="59"/>
      <c r="CL56" s="59"/>
      <c r="CM56" s="59"/>
      <c r="CN56" s="59"/>
      <c r="CO56" s="59"/>
      <c r="CP56" s="93"/>
      <c r="CQ56" s="8" t="s">
        <v>1</v>
      </c>
      <c r="CR56" s="6">
        <v>1</v>
      </c>
    </row>
    <row r="57" spans="1:96" s="1" customFormat="1" ht="18.75" customHeight="1">
      <c r="A57"/>
      <c r="B57" s="108"/>
      <c r="C57" s="1232">
        <f>C49</f>
        <v>0</v>
      </c>
      <c r="D57" s="1232">
        <f>D49</f>
        <v>0</v>
      </c>
      <c r="E57" s="1232">
        <f>E49</f>
        <v>0</v>
      </c>
      <c r="F57" s="1612"/>
      <c r="G57" s="1613"/>
      <c r="H57" s="253"/>
      <c r="I57" s="1614"/>
      <c r="J57" s="1615"/>
      <c r="K57" s="1615"/>
      <c r="L57" s="1780"/>
      <c r="M57"/>
      <c r="N57"/>
      <c r="O57"/>
      <c r="P57" s="2242" t="s">
        <v>11</v>
      </c>
      <c r="Q57" s="2282" t="str">
        <f>Q62</f>
        <v xml:space="preserve">? patisserie ? ? ? 10 personnes </v>
      </c>
      <c r="R57" s="2282">
        <f>R62</f>
        <v>10</v>
      </c>
      <c r="S57" s="2282" t="str">
        <f>S62</f>
        <v>personnes</v>
      </c>
      <c r="T57" s="2283"/>
      <c r="U57" s="2284" t="s">
        <v>1848</v>
      </c>
      <c r="V57" s="2285"/>
      <c r="W57" s="2285"/>
      <c r="X57" s="2286" t="s">
        <v>212</v>
      </c>
      <c r="Y57" s="201" t="s">
        <v>211</v>
      </c>
      <c r="Z57" s="1419"/>
      <c r="AA57" s="324" t="s">
        <v>340</v>
      </c>
      <c r="AB57" s="323">
        <f>IF(OR(ISBLANK(AC58), ISBLANK(AC59)), 0, AC58/AC59)</f>
        <v>12</v>
      </c>
      <c r="AC57" s="322">
        <f>AA85/AC58</f>
        <v>0</v>
      </c>
      <c r="AD57" s="321" t="s">
        <v>339</v>
      </c>
      <c r="AE57"/>
      <c r="AF57"/>
      <c r="AG57"/>
      <c r="AH57"/>
      <c r="AI57"/>
      <c r="AJ57" s="1252" t="s">
        <v>1600</v>
      </c>
      <c r="AK57" s="1252"/>
      <c r="AL57" s="59"/>
      <c r="AM57" s="59"/>
      <c r="AN57" s="59"/>
      <c r="AO57" s="1252" t="s">
        <v>1602</v>
      </c>
      <c r="AP57" s="59"/>
      <c r="AQ57"/>
      <c r="AR57"/>
      <c r="AS57"/>
      <c r="AT57"/>
      <c r="AU57"/>
      <c r="AV57" s="53" t="str">
        <f t="shared" si="22"/>
        <v>►</v>
      </c>
      <c r="AW57" s="1327">
        <f>IF(AND(AZ57&lt;&gt;"", LEN(TRIM(AZ57))&gt;0), MAX(AW20:AW56)+1, "")</f>
        <v>9</v>
      </c>
      <c r="AX57" s="1327" t="str" cm="1">
        <f t="array" ref="AX57">IFERROR(INDEX(AZ21:AZ290, MATCH(ROW()-MIN(ROW(AZ21:AZ290))+1, AW21:AW290, 0)), "")</f>
        <v/>
      </c>
      <c r="AY57" s="1328" t="str">
        <f>(SUBSTITUTE(SUBSTITUTE(BB27,CHAR(13)&amp;CHAR(10)," "),CHAR(10)," "))</f>
        <v>2. Le lendemain, sortez la viande et les légumes de la marinade et égouttez-les. Réservez la marinade.</v>
      </c>
      <c r="AZ57" s="1329" t="str">
        <f>IF(LEN(AY62)&lt;AZ19,AY57,LEFT(AY62,FIND("¤",SUBSTITUTE(LEFT(AY62,AZ19+1)," ","¤",LEN(LEFT(AY62,AZ19+1))-LEN(SUBSTITUTE(LEFT(AY62,AZ19+1)," ",""))))))</f>
        <v xml:space="preserve">2 Le lendemain sortez la viande et les légumes de la marinade et </v>
      </c>
      <c r="BA57" s="1279" t="s">
        <v>1</v>
      </c>
      <c r="BB57" s="1330"/>
      <c r="BC57" s="1308" t="s">
        <v>1</v>
      </c>
      <c r="BD57" s="1331" t="str">
        <f t="shared" si="10"/>
        <v/>
      </c>
      <c r="BE57" s="1332" t="str">
        <f>IF(LEN(SUBSTITUTE(AX57, BE17, "")) &lt; LEN(AX57), SUBSTITUTE(AX57, BE17, ""), AX57)</f>
        <v/>
      </c>
      <c r="BF57" s="1332" t="str">
        <f>IF(LEN(SUBSTITUTE(BE57, BF17, "")) &lt; LEN(BE57), SUBSTITUTE(BE57, BF17, ""), BE57)</f>
        <v/>
      </c>
      <c r="BG57" s="1332" t="str">
        <f>IF(LEN(SUBSTITUTE(BF57, BG17, "")) &lt; LEN(BF57), SUBSTITUTE(BF57, BG17, ""), BF57)</f>
        <v/>
      </c>
      <c r="BH57" s="1332" t="str">
        <f>IF(LEN(SUBSTITUTE(BG57, BH17, "")) &lt; LEN(BG57), SUBSTITUTE(BG57, BH17, ""), BG57)</f>
        <v/>
      </c>
      <c r="BI57" s="1332" t="s">
        <v>1</v>
      </c>
      <c r="BJ57" s="1333"/>
      <c r="BK57" s="1334"/>
      <c r="BL57" s="52"/>
      <c r="BM57" s="51"/>
      <c r="BN57" s="1335" t="str">
        <f t="shared" si="11"/>
        <v/>
      </c>
      <c r="BO57" s="50" t="str">
        <f t="shared" si="12"/>
        <v/>
      </c>
      <c r="BP57" s="49" t="str">
        <f t="shared" si="13"/>
        <v/>
      </c>
      <c r="BQ57" s="47">
        <f>IF(ISBLANK(#REF!),"",LEN(BD57)-LEN(SUBSTITUTE(BD57," ",""))+1)</f>
        <v>1</v>
      </c>
      <c r="BR57" s="48">
        <f t="shared" si="14"/>
        <v>0</v>
      </c>
      <c r="BS57" s="47">
        <f t="shared" si="15"/>
        <v>0</v>
      </c>
      <c r="BT57" s="47">
        <f t="shared" si="16"/>
        <v>0</v>
      </c>
      <c r="BU57" s="185"/>
      <c r="BV57" s="2"/>
      <c r="BW57" s="219" t="s">
        <v>240</v>
      </c>
      <c r="BX57" s="642"/>
      <c r="BY57" s="154"/>
      <c r="BZ57" s="153"/>
      <c r="CA57" s="2"/>
      <c r="CB57" s="458"/>
      <c r="CC57" s="91"/>
      <c r="CD57" s="91"/>
      <c r="CE57" s="91"/>
      <c r="CF57" s="91"/>
      <c r="CG57" s="91"/>
      <c r="CH57" s="93"/>
      <c r="CJ57" s="411"/>
      <c r="CK57" s="412"/>
      <c r="CL57" s="413"/>
      <c r="CM57" s="412"/>
      <c r="CN57" s="412"/>
      <c r="CO57" s="412"/>
      <c r="CP57" s="414"/>
      <c r="CQ57" s="8" t="s">
        <v>1</v>
      </c>
      <c r="CR57" s="6">
        <v>1</v>
      </c>
    </row>
    <row r="58" spans="1:96" s="1" customFormat="1" ht="18.75" customHeight="1">
      <c r="A58"/>
      <c r="B58" s="108"/>
      <c r="C58" s="1232">
        <f>C49</f>
        <v>0</v>
      </c>
      <c r="D58" s="1232">
        <f>D49</f>
        <v>0</v>
      </c>
      <c r="E58" s="1232">
        <f>E49</f>
        <v>0</v>
      </c>
      <c r="F58" s="1612"/>
      <c r="G58" s="1613"/>
      <c r="H58" s="253"/>
      <c r="I58" s="1614"/>
      <c r="J58" s="1615"/>
      <c r="K58" s="1615"/>
      <c r="L58" s="1780"/>
      <c r="M58"/>
      <c r="N58"/>
      <c r="O58"/>
      <c r="P58" s="2242" t="s">
        <v>11</v>
      </c>
      <c r="Q58" s="1232" t="str">
        <f>Q62</f>
        <v xml:space="preserve">? patisserie ? ? ? 10 personnes </v>
      </c>
      <c r="R58" s="1232">
        <f>R62</f>
        <v>10</v>
      </c>
      <c r="S58" s="1232" t="str">
        <f>S62</f>
        <v>personnes</v>
      </c>
      <c r="T58" s="1697"/>
      <c r="U58" s="1698"/>
      <c r="V58" s="1698"/>
      <c r="W58" s="1698"/>
      <c r="X58" s="199" t="s">
        <v>205</v>
      </c>
      <c r="Y58" s="2139" t="str">
        <f>T60</f>
        <v xml:space="preserve">? patisserie ? ? ? 10 personnes </v>
      </c>
      <c r="Z58" s="2140"/>
      <c r="AA58" s="91"/>
      <c r="AB58" s="320" t="s">
        <v>334</v>
      </c>
      <c r="AC58" s="319">
        <v>120</v>
      </c>
      <c r="AD58" s="318" t="str">
        <f>AD59</f>
        <v>couverts</v>
      </c>
      <c r="AE58"/>
      <c r="AF58"/>
      <c r="AG58"/>
      <c r="AH58"/>
      <c r="AI58"/>
      <c r="AJ58" s="1252"/>
      <c r="AK58" s="1252" t="s">
        <v>1601</v>
      </c>
      <c r="AL58" s="59"/>
      <c r="AM58" s="59"/>
      <c r="AN58" s="59"/>
      <c r="AO58" s="1252" t="s">
        <v>1604</v>
      </c>
      <c r="AP58" s="59"/>
      <c r="AQ58"/>
      <c r="AR58"/>
      <c r="AS58"/>
      <c r="AT58"/>
      <c r="AU58"/>
      <c r="AV58" s="53" t="str">
        <f t="shared" si="22"/>
        <v>►</v>
      </c>
      <c r="AW58" s="1327">
        <f>IF(AND(AZ58&lt;&gt;"", LEN(TRIM(AZ58))&gt;0), MAX(AW20:AW57)+1, "")</f>
        <v>10</v>
      </c>
      <c r="AX58" s="1327" t="str" cm="1">
        <f t="array" ref="AX58">IFERROR(INDEX(AZ21:AZ290, MATCH(ROW()-MIN(ROW(AZ21:AZ290))+1, AW21:AW290, 0)), "")</f>
        <v/>
      </c>
      <c r="AY58" s="1336" t="str">
        <f>IFERROR(TRIM(SUBSTITUTE(SUBSTITUTE(SUBSTITUTE(SUBSTITUTE(SUBSTITUTE(AY57," .",".")," ;",";")," :",":"),",",","),",","")),AY57)</f>
        <v>2. Le lendemain sortez la viande et les légumes de la marinade et égouttez-les. Réservez la marinade.</v>
      </c>
      <c r="AZ58" s="1329" t="str">
        <f>IFERROR(IF(LEN(AY62) &gt; LEN(AZ57), LEFT(RIGHT(AY62, LEN(AY62) - LEN(AZ57)), FIND("¤", SUBSTITUTE(LEFT(RIGHT(AY62, LEN(AY62) - LEN(AZ57)), AZ19+1), " ", "¤", LEN(LEFT(RIGHT(AY62, LEN(AY62) - LEN(AZ57)), AZ19+1)) - LEN(SUBSTITUTE(LEFT(RIGHT(AY62, LEN(AY62) - LEN(AZ57)), AZ19+1), " ", ""))))), ""), "")</f>
        <v xml:space="preserve">égouttez les Réservez la marinade </v>
      </c>
      <c r="BA58" s="1279" t="s">
        <v>1</v>
      </c>
      <c r="BB58" s="1330"/>
      <c r="BC58" s="1308" t="s">
        <v>1</v>
      </c>
      <c r="BD58" s="1331" t="str">
        <f t="shared" si="10"/>
        <v/>
      </c>
      <c r="BE58" s="1332" t="str">
        <f>IF(LEN(SUBSTITUTE(AX58, BE17, "")) &lt; LEN(AX58), SUBSTITUTE(AX58, BE17, ""), AX58)</f>
        <v/>
      </c>
      <c r="BF58" s="1332" t="str">
        <f>IF(LEN(SUBSTITUTE(BE58, BF17, "")) &lt; LEN(BE58), SUBSTITUTE(BE58, BF17, ""), BE58)</f>
        <v/>
      </c>
      <c r="BG58" s="1332" t="str">
        <f>IF(LEN(SUBSTITUTE(BF58, BG17, "")) &lt; LEN(BF58), SUBSTITUTE(BF58, BG17, ""), BF58)</f>
        <v/>
      </c>
      <c r="BH58" s="1332" t="str">
        <f>IF(LEN(SUBSTITUTE(BG58, BH17, "")) &lt; LEN(BG58), SUBSTITUTE(BG58, BH17, ""), BG58)</f>
        <v/>
      </c>
      <c r="BI58" s="1332" t="s">
        <v>1</v>
      </c>
      <c r="BJ58" s="1333"/>
      <c r="BK58" s="1334"/>
      <c r="BL58" s="52"/>
      <c r="BM58" s="51"/>
      <c r="BN58" s="1335" t="str">
        <f t="shared" si="11"/>
        <v/>
      </c>
      <c r="BO58" s="50" t="str">
        <f t="shared" si="12"/>
        <v/>
      </c>
      <c r="BP58" s="49" t="str">
        <f t="shared" si="13"/>
        <v/>
      </c>
      <c r="BQ58" s="47">
        <f>IF(ISBLANK(#REF!),"",LEN(BD58)-LEN(SUBSTITUTE(BD58," ",""))+1)</f>
        <v>1</v>
      </c>
      <c r="BR58" s="48">
        <f t="shared" si="14"/>
        <v>0</v>
      </c>
      <c r="BS58" s="47">
        <f t="shared" si="15"/>
        <v>0</v>
      </c>
      <c r="BT58" s="47">
        <f t="shared" si="16"/>
        <v>0</v>
      </c>
      <c r="BU58" s="185"/>
      <c r="BV58" s="2"/>
      <c r="BW58" s="237"/>
      <c r="BX58" s="236"/>
      <c r="BY58" s="154"/>
      <c r="BZ58" s="153"/>
      <c r="CA58" s="2"/>
      <c r="CB58" s="458"/>
      <c r="CC58" s="91"/>
      <c r="CD58" s="91"/>
      <c r="CE58" s="91"/>
      <c r="CF58" s="91"/>
      <c r="CG58" s="91"/>
      <c r="CH58" s="93"/>
      <c r="CJ58" s="410" t="s">
        <v>1557</v>
      </c>
      <c r="CK58" s="341"/>
      <c r="CL58" s="341"/>
      <c r="CM58" s="341"/>
      <c r="CN58" s="91"/>
      <c r="CO58" s="59"/>
      <c r="CP58" s="93"/>
      <c r="CQ58" s="8" t="s">
        <v>1</v>
      </c>
      <c r="CR58" s="6">
        <v>1</v>
      </c>
    </row>
    <row r="59" spans="1:96" s="1" customFormat="1" ht="18.75" customHeight="1">
      <c r="A59"/>
      <c r="B59" s="108"/>
      <c r="C59" s="1232">
        <f>C49</f>
        <v>0</v>
      </c>
      <c r="D59" s="1232">
        <f>D49</f>
        <v>0</v>
      </c>
      <c r="E59" s="1232">
        <f>E49</f>
        <v>0</v>
      </c>
      <c r="F59" s="1612"/>
      <c r="G59" s="1613"/>
      <c r="H59" s="253"/>
      <c r="I59" s="1614"/>
      <c r="J59" s="1615"/>
      <c r="K59" s="1615"/>
      <c r="L59" s="1780"/>
      <c r="M59"/>
      <c r="N59"/>
      <c r="O59"/>
      <c r="P59" s="2242" t="s">
        <v>11</v>
      </c>
      <c r="Q59" s="1232" t="str">
        <f>Q62</f>
        <v xml:space="preserve">? patisserie ? ? ? 10 personnes </v>
      </c>
      <c r="R59" s="1232">
        <f>R62</f>
        <v>10</v>
      </c>
      <c r="S59" s="1232" t="str">
        <f>S62</f>
        <v>personnes</v>
      </c>
      <c r="T59" s="195">
        <v>10</v>
      </c>
      <c r="U59" s="194" t="s">
        <v>1537</v>
      </c>
      <c r="V59" s="193" t="s">
        <v>193</v>
      </c>
      <c r="W59" s="193"/>
      <c r="X59" s="197"/>
      <c r="Y59" s="2139"/>
      <c r="Z59" s="2140"/>
      <c r="AA59" s="91"/>
      <c r="AB59" s="317" t="s">
        <v>333</v>
      </c>
      <c r="AC59" s="316">
        <v>10</v>
      </c>
      <c r="AD59" s="315" t="s">
        <v>198</v>
      </c>
      <c r="AE59"/>
      <c r="AF59"/>
      <c r="AG59"/>
      <c r="AH59"/>
      <c r="AI59"/>
      <c r="AJ59" s="1252" t="s">
        <v>1603</v>
      </c>
      <c r="AK59" s="1252"/>
      <c r="AL59" s="59"/>
      <c r="AM59" s="59"/>
      <c r="AN59" s="59"/>
      <c r="AO59" s="1252" t="s">
        <v>1606</v>
      </c>
      <c r="AP59" s="59"/>
      <c r="AQ59"/>
      <c r="AR59"/>
      <c r="AS59"/>
      <c r="AT59"/>
      <c r="AU59"/>
      <c r="AV59" s="53" t="str">
        <f t="shared" si="22"/>
        <v>►</v>
      </c>
      <c r="AW59" s="1327" t="str">
        <f>IF(AND(AZ59&lt;&gt;"", LEN(TRIM(AZ59))&gt;0), MAX(AW20:AW58)+1, "")</f>
        <v/>
      </c>
      <c r="AX59" s="1327" t="str" cm="1">
        <f t="array" ref="AX59">IFERROR(INDEX(AZ21:AZ290, MATCH(ROW()-MIN(ROW(AZ21:AZ290))+1, AW21:AW290, 0)), "")</f>
        <v/>
      </c>
      <c r="AY59" s="1336" t="str">
        <f>IFERROR(SUBSTITUTE(SUBSTITUTE(SUBSTITUTE(SUBSTITUTE(SUBSTITUTE(SUBSTITUTE(AY58,",",";"),".",";"),";",";"),"-",";"),":",";"),"?",";"),AY58)</f>
        <v>2; Le lendemain sortez la viande et les légumes de la marinade et égouttez;les; Réservez la marinade;</v>
      </c>
      <c r="AZ59" s="1329" t="str">
        <f>IFERROR(IF(LEN(AY62)&gt;LEN(AZ57)+LEN(AZ58),LEFT(RIGHT(AY62,LEN(AY62)-LEN(AZ57)-LEN(AZ58)),FIND("¤",SUBSTITUTE(LEFT(RIGHT(AY62,LEN(AY62)-LEN(AZ57)-LEN(AZ58)),AZ19+1)," ","¤",LEN(LEFT(RIGHT(AY62,LEN(AY62)-LEN(AZ57)-LEN(AZ58)),AZ19+1))-LEN(SUBSTITUTE(LEFT(RIGHT(AY62,LEN(AY62)-LEN(AZ57)-LEN(AZ58)),AZ19+1)," ",""))))),""),"")</f>
        <v/>
      </c>
      <c r="BA59" s="1279" t="s">
        <v>1</v>
      </c>
      <c r="BB59" s="1330"/>
      <c r="BC59" s="1308" t="s">
        <v>1</v>
      </c>
      <c r="BD59" s="1331" t="str">
        <f t="shared" si="10"/>
        <v/>
      </c>
      <c r="BE59" s="1332" t="str">
        <f>IF(LEN(SUBSTITUTE(AX59, BE17, "")) &lt; LEN(AX59), SUBSTITUTE(AX59, BE17, ""), AX59)</f>
        <v/>
      </c>
      <c r="BF59" s="1332" t="str">
        <f>IF(LEN(SUBSTITUTE(BE59, BF17, "")) &lt; LEN(BE59), SUBSTITUTE(BE59, BF17, ""), BE59)</f>
        <v/>
      </c>
      <c r="BG59" s="1332" t="str">
        <f>IF(LEN(SUBSTITUTE(BF59, BG17, "")) &lt; LEN(BF59), SUBSTITUTE(BF59, BG17, ""), BF59)</f>
        <v/>
      </c>
      <c r="BH59" s="1332" t="str">
        <f>IF(LEN(SUBSTITUTE(BG59, BH17, "")) &lt; LEN(BG59), SUBSTITUTE(BG59, BH17, ""), BG59)</f>
        <v/>
      </c>
      <c r="BI59" s="1332" t="s">
        <v>1</v>
      </c>
      <c r="BJ59" s="1333"/>
      <c r="BK59" s="1334"/>
      <c r="BL59" s="52"/>
      <c r="BM59" s="51"/>
      <c r="BN59" s="1335" t="str">
        <f t="shared" si="11"/>
        <v/>
      </c>
      <c r="BO59" s="50" t="str">
        <f t="shared" si="12"/>
        <v/>
      </c>
      <c r="BP59" s="49" t="str">
        <f t="shared" si="13"/>
        <v/>
      </c>
      <c r="BQ59" s="47">
        <f>IF(ISBLANK(#REF!),"",LEN(BD59)-LEN(SUBSTITUTE(BD59," ",""))+1)</f>
        <v>1</v>
      </c>
      <c r="BR59" s="48">
        <f t="shared" si="14"/>
        <v>0</v>
      </c>
      <c r="BS59" s="47">
        <f t="shared" si="15"/>
        <v>0</v>
      </c>
      <c r="BT59" s="47">
        <f t="shared" si="16"/>
        <v>0</v>
      </c>
      <c r="BU59" s="185"/>
      <c r="BV59" s="2"/>
      <c r="BW59" s="232" t="s">
        <v>236</v>
      </c>
      <c r="BX59" s="17"/>
      <c r="BY59" s="154"/>
      <c r="BZ59" s="153"/>
      <c r="CA59" s="2"/>
      <c r="CB59" s="458"/>
      <c r="CC59" s="91"/>
      <c r="CD59" s="91"/>
      <c r="CE59" s="91"/>
      <c r="CF59" s="91"/>
      <c r="CG59" s="91"/>
      <c r="CH59" s="93"/>
      <c r="CJ59" s="436" t="s">
        <v>404</v>
      </c>
      <c r="CK59" s="91"/>
      <c r="CL59" s="91"/>
      <c r="CM59" s="91"/>
      <c r="CN59" s="91"/>
      <c r="CO59" s="91"/>
      <c r="CP59" s="185"/>
      <c r="CQ59" s="8" t="s">
        <v>1</v>
      </c>
      <c r="CR59" s="6">
        <v>1</v>
      </c>
    </row>
    <row r="60" spans="1:96" s="1" customFormat="1" ht="18.75" customHeight="1">
      <c r="A60"/>
      <c r="B60" s="108"/>
      <c r="C60" s="1232">
        <f>C49</f>
        <v>0</v>
      </c>
      <c r="D60" s="1232">
        <f>D49</f>
        <v>0</v>
      </c>
      <c r="E60" s="1232">
        <f>E49</f>
        <v>0</v>
      </c>
      <c r="F60" s="1612"/>
      <c r="G60" s="1613"/>
      <c r="H60" s="253"/>
      <c r="I60" s="1614"/>
      <c r="J60" s="1615"/>
      <c r="K60" s="1615"/>
      <c r="L60" s="1780"/>
      <c r="M60"/>
      <c r="N60"/>
      <c r="O60"/>
      <c r="P60" s="2242" t="s">
        <v>11</v>
      </c>
      <c r="Q60" s="1232" t="str">
        <f>Q62</f>
        <v xml:space="preserve">? patisserie ? ? ? 10 personnes </v>
      </c>
      <c r="R60" s="1232">
        <f>R62</f>
        <v>10</v>
      </c>
      <c r="S60" s="1232" t="str">
        <f>S62</f>
        <v>personnes</v>
      </c>
      <c r="T60" s="2273" t="str">
        <f>T61 &amp; " " &amp; T62 &amp; " " &amp; V62 &amp; " " &amp; X62 &amp; " " &amp; Z62 &amp; " " &amp; T59 &amp; " " &amp; U59 &amp; " "</f>
        <v xml:space="preserve">? patisserie ? ? ? 10 personnes </v>
      </c>
      <c r="U60" s="2274"/>
      <c r="V60" s="2274"/>
      <c r="W60" s="2274"/>
      <c r="X60" s="2274"/>
      <c r="Y60" s="2275"/>
      <c r="Z60" s="2276" t="s">
        <v>187</v>
      </c>
      <c r="AA60" s="91"/>
      <c r="AB60" s="313" t="s">
        <v>224</v>
      </c>
      <c r="AC60" s="208"/>
      <c r="AD60" s="312"/>
      <c r="AE60"/>
      <c r="AF60"/>
      <c r="AG60"/>
      <c r="AH60"/>
      <c r="AI60"/>
      <c r="AJ60" s="1252"/>
      <c r="AK60" s="1252" t="s">
        <v>1605</v>
      </c>
      <c r="AL60" s="91"/>
      <c r="AM60" s="91"/>
      <c r="AN60" s="91"/>
      <c r="AO60" s="1252" t="s">
        <v>1609</v>
      </c>
      <c r="AP60" s="91"/>
      <c r="AQ60"/>
      <c r="AR60"/>
      <c r="AS60"/>
      <c r="AT60"/>
      <c r="AU60"/>
      <c r="AV60" s="53" t="str">
        <f t="shared" si="22"/>
        <v>►</v>
      </c>
      <c r="AW60" s="1327" t="str">
        <f>IF(AND(AZ60&lt;&gt;"", LEN(TRIM(AZ60))&gt;0), MAX(AW20:AW59)+1, "")</f>
        <v/>
      </c>
      <c r="AX60" s="1327" t="str" cm="1">
        <f t="array" ref="AX60">IFERROR(INDEX(AZ21:AZ290, MATCH(ROW()-MIN(ROW(AZ21:AZ290))+1, AW21:AW290, 0)), "")</f>
        <v/>
      </c>
      <c r="AY60" s="1336" t="str">
        <f>IFERROR(SUBSTITUTE(AY59,"."," "),AY59)</f>
        <v>2; Le lendemain sortez la viande et les légumes de la marinade et égouttez;les; Réservez la marinade;</v>
      </c>
      <c r="AZ60" s="1329" t="str">
        <f>IFERROR(LEFT(RIGHT(AY62,LEN(AY62)-LEN(AZ57)-LEN(AZ58)-LEN(AZ59)),FIND("¤",SUBSTITUTE(LEFT(RIGHT(AY62,LEN(AY62)-LEN(AZ57)-LEN(AZ58)-LEN(AZ59)),AZ19+1)," ","¤",LEN(LEFT(RIGHT(AY62,LEN(AY62)-LEN(AZ57)-LEN(AZ58)-LEN(AZ59)),AZ19+1))-LEN(SUBSTITUTE(LEFT(RIGHT(AY62,LEN(AY62)-LEN(AZ57)-LEN(AZ58)-LEN(AZ59)),AZ19+1)," ",""))))),"")</f>
        <v/>
      </c>
      <c r="BA60" s="1279" t="s">
        <v>1</v>
      </c>
      <c r="BB60" s="1330"/>
      <c r="BC60" s="1308" t="s">
        <v>1</v>
      </c>
      <c r="BD60" s="1331" t="str">
        <f t="shared" si="10"/>
        <v/>
      </c>
      <c r="BE60" s="1332" t="str">
        <f>IF(LEN(SUBSTITUTE(AX60, BE17, "")) &lt; LEN(AX60), SUBSTITUTE(AX60, BE17, ""), AX60)</f>
        <v/>
      </c>
      <c r="BF60" s="1332" t="str">
        <f>IF(LEN(SUBSTITUTE(BE60, BF17, "")) &lt; LEN(BE60), SUBSTITUTE(BE60, BF17, ""), BE60)</f>
        <v/>
      </c>
      <c r="BG60" s="1332" t="str">
        <f>IF(LEN(SUBSTITUTE(BF60, BG17, "")) &lt; LEN(BF60), SUBSTITUTE(BF60, BG17, ""), BF60)</f>
        <v/>
      </c>
      <c r="BH60" s="1332" t="str">
        <f>IF(LEN(SUBSTITUTE(BG60, BH17, "")) &lt; LEN(BG60), SUBSTITUTE(BG60, BH17, ""), BG60)</f>
        <v/>
      </c>
      <c r="BI60" s="1332" t="s">
        <v>1</v>
      </c>
      <c r="BJ60" s="1333"/>
      <c r="BK60" s="1334"/>
      <c r="BL60" s="52"/>
      <c r="BM60" s="51"/>
      <c r="BN60" s="1335" t="str">
        <f t="shared" si="11"/>
        <v/>
      </c>
      <c r="BO60" s="50" t="str">
        <f t="shared" si="12"/>
        <v/>
      </c>
      <c r="BP60" s="49" t="str">
        <f t="shared" si="13"/>
        <v/>
      </c>
      <c r="BQ60" s="47">
        <f>IF(ISBLANK(#REF!),"",LEN(BD60)-LEN(SUBSTITUTE(BD60," ",""))+1)</f>
        <v>1</v>
      </c>
      <c r="BR60" s="48">
        <f t="shared" si="14"/>
        <v>0</v>
      </c>
      <c r="BS60" s="47">
        <f t="shared" si="15"/>
        <v>0</v>
      </c>
      <c r="BT60" s="47">
        <f t="shared" si="16"/>
        <v>0</v>
      </c>
      <c r="BU60" s="185"/>
      <c r="BV60" s="2"/>
      <c r="BW60" s="219" t="s">
        <v>235</v>
      </c>
      <c r="BX60" s="17"/>
      <c r="BY60" s="154"/>
      <c r="BZ60" s="153"/>
      <c r="CA60" s="2"/>
      <c r="CB60" s="458"/>
      <c r="CC60" s="91"/>
      <c r="CD60" s="91"/>
      <c r="CE60" s="91"/>
      <c r="CF60" s="91"/>
      <c r="CG60" s="91"/>
      <c r="CH60" s="93"/>
      <c r="CJ60" s="436" t="s">
        <v>405</v>
      </c>
      <c r="CK60" s="91"/>
      <c r="CL60" s="91"/>
      <c r="CM60" s="91"/>
      <c r="CN60" s="91"/>
      <c r="CO60" s="91"/>
      <c r="CP60" s="185"/>
      <c r="CQ60" s="8" t="s">
        <v>1</v>
      </c>
      <c r="CR60" s="6">
        <v>1</v>
      </c>
    </row>
    <row r="61" spans="1:96" s="1" customFormat="1" ht="18.75" customHeight="1">
      <c r="A61"/>
      <c r="B61" s="108"/>
      <c r="C61" s="1232">
        <f>C49</f>
        <v>0</v>
      </c>
      <c r="D61" s="1232">
        <f>D49</f>
        <v>0</v>
      </c>
      <c r="E61" s="1232">
        <f>E49</f>
        <v>0</v>
      </c>
      <c r="F61" s="1612"/>
      <c r="G61" s="1613"/>
      <c r="H61" s="253"/>
      <c r="I61" s="1614"/>
      <c r="J61" s="1615"/>
      <c r="K61" s="1615"/>
      <c r="L61" s="1780"/>
      <c r="M61"/>
      <c r="N61"/>
      <c r="O61"/>
      <c r="P61" s="2242" t="s">
        <v>11</v>
      </c>
      <c r="Q61" s="1232" t="str">
        <f>Q62</f>
        <v xml:space="preserve">? patisserie ? ? ? 10 personnes </v>
      </c>
      <c r="R61" s="1232">
        <f>R62</f>
        <v>10</v>
      </c>
      <c r="S61" s="1232" t="str">
        <f>S62</f>
        <v>personnes</v>
      </c>
      <c r="T61" s="2277" t="str">
        <f>LEFT(Z62,1)</f>
        <v>?</v>
      </c>
      <c r="U61" s="2278" t="s">
        <v>185</v>
      </c>
      <c r="V61" s="2278" t="s">
        <v>184</v>
      </c>
      <c r="W61" s="2278"/>
      <c r="X61" s="2278" t="s">
        <v>183</v>
      </c>
      <c r="Y61" s="2278"/>
      <c r="Z61" s="2279" t="s">
        <v>182</v>
      </c>
      <c r="AA61" s="2271"/>
      <c r="AB61" s="2271"/>
      <c r="AC61" s="2271"/>
      <c r="AD61" s="2272" t="str">
        <f ca="1">IF(COUNTIF(Q98:AD98,"&lt;0.5")=0,"Aucune colonne masquée",COUNTIF(Q98:AD98,"&lt;0.5")&amp;" colonnes masquées : "&amp;(AA62&amp;AB62))</f>
        <v>Aucune colonne masquée</v>
      </c>
      <c r="AE61"/>
      <c r="AF61"/>
      <c r="AG61"/>
      <c r="AH61"/>
      <c r="AI61"/>
      <c r="AJ61" s="1252" t="s">
        <v>1608</v>
      </c>
      <c r="AK61" s="1252"/>
      <c r="AL61" s="91"/>
      <c r="AM61" s="91"/>
      <c r="AN61" s="91"/>
      <c r="AO61" s="1252" t="s">
        <v>1552</v>
      </c>
      <c r="AP61" s="91"/>
      <c r="AQ61"/>
      <c r="AR61"/>
      <c r="AS61"/>
      <c r="AT61"/>
      <c r="AU61"/>
      <c r="AV61" s="53" t="str">
        <f t="shared" si="22"/>
        <v>►</v>
      </c>
      <c r="AW61" s="1327" t="str">
        <f>IF(AND(AZ61&lt;&gt;"", LEN(TRIM(AZ61))&gt;0), MAX(AW20:AW60)+1, "")</f>
        <v/>
      </c>
      <c r="AX61" s="1327" t="str" cm="1">
        <f t="array" ref="AX61">IFERROR(INDEX(AZ21:AZ290, MATCH(ROW()-MIN(ROW(AZ21:AZ290))+1, AW21:AW290, 0)), "")</f>
        <v/>
      </c>
      <c r="AY61" s="1337" t="str">
        <f>SUBSTITUTE(SUBSTITUTE(AY60,";"," "),","," ")</f>
        <v xml:space="preserve">2  Le lendemain sortez la viande et les légumes de la marinade et égouttez les  Réservez la marinade </v>
      </c>
      <c r="AZ61" s="1329" t="str">
        <f>IFERROR(LEFT(RIGHT(AY62,LEN(AY62)-LEN(AZ57)-LEN(AZ58)-LEN(AZ59)-LEN(AZ60)),FIND("¤",SUBSTITUTE(LEFT(RIGHT(AY62,LEN(AY62)-LEN(AZ57)-LEN(AZ58)-LEN(AZ59)-LEN(AZ60)),AZ19+1)," ","¤",LEN(LEFT(RIGHT(AY62,LEN(AY62)-LEN(AZ57)-LEN(AZ58)-LEN(AZ59)-LEN(AZ60)),AZ19+1))-LEN(SUBSTITUTE(LEFT(RIGHT(AY62,LEN(AY62)-LEN(AZ57)-LEN(AZ58)-LEN(AZ59)-LEN(AZ60)),AZ19+1)," ",""))))),"")</f>
        <v/>
      </c>
      <c r="BA61" s="1279" t="s">
        <v>1</v>
      </c>
      <c r="BB61" s="1330"/>
      <c r="BC61" s="1308" t="s">
        <v>1</v>
      </c>
      <c r="BD61" s="1331" t="str">
        <f t="shared" si="10"/>
        <v/>
      </c>
      <c r="BE61" s="1332" t="str">
        <f>IF(LEN(SUBSTITUTE(AX61, BE17, "")) &lt; LEN(AX61), SUBSTITUTE(AX61, BE17, ""), AX61)</f>
        <v/>
      </c>
      <c r="BF61" s="1332" t="str">
        <f>IF(LEN(SUBSTITUTE(BE61, BF17, "")) &lt; LEN(BE61), SUBSTITUTE(BE61, BF17, ""), BE61)</f>
        <v/>
      </c>
      <c r="BG61" s="1332" t="str">
        <f>IF(LEN(SUBSTITUTE(BF61, BG17, "")) &lt; LEN(BF61), SUBSTITUTE(BF61, BG17, ""), BF61)</f>
        <v/>
      </c>
      <c r="BH61" s="1332" t="str">
        <f>IF(LEN(SUBSTITUTE(BG61, BH17, "")) &lt; LEN(BG61), SUBSTITUTE(BG61, BH17, ""), BG61)</f>
        <v/>
      </c>
      <c r="BI61" s="1332" t="s">
        <v>1</v>
      </c>
      <c r="BJ61" s="1333"/>
      <c r="BK61" s="1334"/>
      <c r="BL61" s="52"/>
      <c r="BM61" s="51"/>
      <c r="BN61" s="1335" t="str">
        <f t="shared" si="11"/>
        <v/>
      </c>
      <c r="BO61" s="50" t="str">
        <f t="shared" si="12"/>
        <v/>
      </c>
      <c r="BP61" s="49" t="str">
        <f t="shared" si="13"/>
        <v/>
      </c>
      <c r="BQ61" s="47">
        <f>IF(ISBLANK(#REF!),"",LEN(BD61)-LEN(SUBSTITUTE(BD61," ",""))+1)</f>
        <v>1</v>
      </c>
      <c r="BR61" s="48">
        <f t="shared" si="14"/>
        <v>0</v>
      </c>
      <c r="BS61" s="47">
        <f t="shared" si="15"/>
        <v>0</v>
      </c>
      <c r="BT61" s="47">
        <f t="shared" si="16"/>
        <v>0</v>
      </c>
      <c r="BU61" s="185"/>
      <c r="BV61" s="2"/>
      <c r="BW61" s="210">
        <v>10</v>
      </c>
      <c r="BX61" s="226" t="s">
        <v>198</v>
      </c>
      <c r="BY61" s="154"/>
      <c r="BZ61" s="153"/>
      <c r="CA61" s="2"/>
      <c r="CB61" s="458"/>
      <c r="CC61" s="91"/>
      <c r="CD61" s="91"/>
      <c r="CE61" s="91"/>
      <c r="CF61" s="91"/>
      <c r="CG61" s="91"/>
      <c r="CH61" s="93"/>
      <c r="CJ61" s="436" t="s">
        <v>406</v>
      </c>
      <c r="CK61" s="91"/>
      <c r="CL61" s="91"/>
      <c r="CM61" s="91"/>
      <c r="CN61" s="91"/>
      <c r="CO61" s="91"/>
      <c r="CP61" s="185"/>
      <c r="CQ61" s="8" t="s">
        <v>1</v>
      </c>
      <c r="CR61" s="6">
        <v>1</v>
      </c>
    </row>
    <row r="62" spans="1:96" s="1" customFormat="1" ht="18.75" customHeight="1" thickBot="1">
      <c r="A62"/>
      <c r="B62" s="108"/>
      <c r="C62" s="1232">
        <f>C49</f>
        <v>0</v>
      </c>
      <c r="D62" s="1232">
        <f>D49</f>
        <v>0</v>
      </c>
      <c r="E62" s="1232">
        <f>E49</f>
        <v>0</v>
      </c>
      <c r="F62" s="1612"/>
      <c r="G62" s="1613"/>
      <c r="H62" s="253"/>
      <c r="I62" s="1614"/>
      <c r="J62" s="1615"/>
      <c r="K62" s="1615"/>
      <c r="L62" s="1780"/>
      <c r="M62"/>
      <c r="N62"/>
      <c r="O62"/>
      <c r="P62" s="2242" t="s">
        <v>11</v>
      </c>
      <c r="Q62" s="1247" t="str">
        <f>T60</f>
        <v xml:space="preserve">? patisserie ? ? ? 10 personnes </v>
      </c>
      <c r="R62" s="1247">
        <f>T59</f>
        <v>10</v>
      </c>
      <c r="S62" s="1247" t="str">
        <f>U59</f>
        <v>personnes</v>
      </c>
      <c r="T62" s="1428" t="s">
        <v>1541</v>
      </c>
      <c r="U62" s="1429" t="s">
        <v>1847</v>
      </c>
      <c r="V62" s="1803" t="s">
        <v>1847</v>
      </c>
      <c r="W62" s="1803"/>
      <c r="X62" s="1803" t="s">
        <v>1847</v>
      </c>
      <c r="Y62" s="1803"/>
      <c r="Z62" s="1445" t="s">
        <v>1847</v>
      </c>
      <c r="AA62" s="2288" t="str">
        <f ca="1">IF(Q98&lt;0.5,Q97&amp;".","")&amp;IF(R98&lt;0.5,R97&amp;".","")&amp;IF(S98&lt;0.5,S97&amp;".","")&amp;IF(T98&lt;0.5,T97&amp;".","")&amp;IF(U98&lt;0.5,U97&amp;".","")&amp;IF(V98&lt;0.5,V97&amp;".","")&amp;IF(W98&lt;0.5,W97&amp;".","")&amp;IF(X98&lt;0.5,X97&amp;".","")&amp;IF(Y98&lt;0.5,Y97&amp;".","")</f>
        <v/>
      </c>
      <c r="AB62" s="2289" t="str">
        <f ca="1">IF(Z98&lt;0.5,Z97&amp;".","")&amp;IF(AA98&lt;0.5,AA97&amp;".","")&amp;IF(AB98&lt;0.5,AB97&amp;".","")&amp;IF(AC98&lt;0.5,AC97&amp;".","")&amp;IF(AD98&lt;0.5,AD97&amp;".","")</f>
        <v/>
      </c>
      <c r="AC62" s="2287"/>
      <c r="AD62" s="2272" t="str">
        <f ca="1">ROWS(P56:P99)-SUBTOTAL(103,P56:P99)&amp;" "&amp;"Lignes masquées"</f>
        <v>0 Lignes masquées</v>
      </c>
      <c r="AE62"/>
      <c r="AF62"/>
      <c r="AG62"/>
      <c r="AH62"/>
      <c r="AI62"/>
      <c r="AJ62" s="1252"/>
      <c r="AK62" s="1252" t="s">
        <v>1610</v>
      </c>
      <c r="AL62" s="91"/>
      <c r="AM62" s="91"/>
      <c r="AN62" s="91"/>
      <c r="AO62" s="1252" t="s">
        <v>1553</v>
      </c>
      <c r="AP62" s="91"/>
      <c r="AQ62"/>
      <c r="AR62"/>
      <c r="AS62"/>
      <c r="AT62"/>
      <c r="AU62"/>
      <c r="AV62" s="53" t="str">
        <f t="shared" si="22"/>
        <v>►</v>
      </c>
      <c r="AW62" s="1327" t="str">
        <f>IF(AND(AZ62&lt;&gt;"", LEN(TRIM(AZ62))&gt;0), MAX(AW20:AW61)+1, "")</f>
        <v/>
      </c>
      <c r="AX62" s="1327" t="str" cm="1">
        <f t="array" ref="AX62">IFERROR(INDEX(AZ21:AZ290, MATCH(ROW()-MIN(ROW(AZ21:AZ290))+1, AW21:AW290, 0)), "")</f>
        <v/>
      </c>
      <c r="AY62" s="1338" t="str">
        <f>IFERROR(SUBSTITUTE(SUBSTITUTE(SUBSTITUTE(AY61,"  "," "),"  "," "),"  "," "),AY61)</f>
        <v xml:space="preserve">2 Le lendemain sortez la viande et les légumes de la marinade et égouttez les Réservez la marinade </v>
      </c>
      <c r="AZ62" s="1329" t="str">
        <f>IF(LEN(AY62) &gt; LEN(AZ57) + LEN(AZ58) + LEN(AZ59)+ LEN(AZ60) + LEN(AZ61), RIGHT(AY62, LEN(AY62) - LEN(AZ57) - LEN(AZ58) - LEN(AZ59) - LEN(AZ60) - LEN(AZ61)), "")</f>
        <v/>
      </c>
      <c r="BA62" s="1279" t="s">
        <v>1</v>
      </c>
      <c r="BB62" s="1330"/>
      <c r="BC62" s="1308" t="s">
        <v>1</v>
      </c>
      <c r="BD62" s="1331" t="str">
        <f t="shared" si="10"/>
        <v/>
      </c>
      <c r="BE62" s="1332" t="str">
        <f>IF(LEN(SUBSTITUTE(AX62, BE17, "")) &lt; LEN(AX62), SUBSTITUTE(AX62, BE17, ""), AX62)</f>
        <v/>
      </c>
      <c r="BF62" s="1332" t="str">
        <f>IF(LEN(SUBSTITUTE(BE62, BF17, "")) &lt; LEN(BE62), SUBSTITUTE(BE62, BF17, ""), BE62)</f>
        <v/>
      </c>
      <c r="BG62" s="1332" t="str">
        <f>IF(LEN(SUBSTITUTE(BF62, BG17, "")) &lt; LEN(BF62), SUBSTITUTE(BF62, BG17, ""), BF62)</f>
        <v/>
      </c>
      <c r="BH62" s="1332" t="str">
        <f>IF(LEN(SUBSTITUTE(BG62, BH17, "")) &lt; LEN(BG62), SUBSTITUTE(BG62, BH17, ""), BG62)</f>
        <v/>
      </c>
      <c r="BI62" s="1332" t="s">
        <v>1</v>
      </c>
      <c r="BJ62" s="1333"/>
      <c r="BK62" s="1334"/>
      <c r="BL62" s="52"/>
      <c r="BM62" s="51"/>
      <c r="BN62" s="1335" t="str">
        <f t="shared" si="11"/>
        <v/>
      </c>
      <c r="BO62" s="50" t="str">
        <f t="shared" si="12"/>
        <v/>
      </c>
      <c r="BP62" s="49" t="str">
        <f t="shared" si="13"/>
        <v/>
      </c>
      <c r="BQ62" s="47">
        <f>IF(ISBLANK(#REF!),"",LEN(BD62)-LEN(SUBSTITUTE(BD62," ",""))+1)</f>
        <v>1</v>
      </c>
      <c r="BR62" s="48">
        <f t="shared" si="14"/>
        <v>0</v>
      </c>
      <c r="BS62" s="47">
        <f t="shared" si="15"/>
        <v>0</v>
      </c>
      <c r="BT62" s="47">
        <f t="shared" si="16"/>
        <v>0</v>
      </c>
      <c r="BU62" s="185"/>
      <c r="BV62" s="2"/>
      <c r="BW62" s="219" t="s">
        <v>225</v>
      </c>
      <c r="BX62" s="17"/>
      <c r="BY62" s="154"/>
      <c r="BZ62" s="153"/>
      <c r="CA62" s="2"/>
      <c r="CB62" s="458"/>
      <c r="CC62" s="59"/>
      <c r="CD62" s="59"/>
      <c r="CE62" s="59"/>
      <c r="CF62" s="91"/>
      <c r="CG62" s="59"/>
      <c r="CH62" s="93"/>
      <c r="CJ62" s="110"/>
      <c r="CK62" s="59"/>
      <c r="CL62" s="440" t="s">
        <v>408</v>
      </c>
      <c r="CM62" s="59"/>
      <c r="CN62" s="59"/>
      <c r="CO62" s="59"/>
      <c r="CP62" s="93"/>
      <c r="CQ62" s="8" t="s">
        <v>1</v>
      </c>
      <c r="CR62" s="6">
        <v>1</v>
      </c>
    </row>
    <row r="63" spans="1:96" s="1" customFormat="1" ht="33" customHeight="1" thickTop="1">
      <c r="A63"/>
      <c r="B63" s="108"/>
      <c r="C63" s="1232">
        <f>C49</f>
        <v>0</v>
      </c>
      <c r="D63" s="1232">
        <f>D49</f>
        <v>0</v>
      </c>
      <c r="E63" s="1232">
        <f>E49</f>
        <v>0</v>
      </c>
      <c r="F63" s="1612"/>
      <c r="G63" s="1613"/>
      <c r="H63" s="253"/>
      <c r="I63" s="1614"/>
      <c r="J63" s="1615"/>
      <c r="K63" s="1615"/>
      <c r="L63" s="1780"/>
      <c r="M63"/>
      <c r="N63"/>
      <c r="O63"/>
      <c r="P63" s="2242" t="s">
        <v>11</v>
      </c>
      <c r="Q63" s="1232" t="str">
        <f>Q62</f>
        <v xml:space="preserve">? patisserie ? ? ? 10 personnes </v>
      </c>
      <c r="R63" s="1232">
        <f>R62</f>
        <v>10</v>
      </c>
      <c r="S63" s="1232" t="str">
        <f>S62</f>
        <v>personnes</v>
      </c>
      <c r="T63" s="1446">
        <f ca="1">CELL("largeur",T63)</f>
        <v>11</v>
      </c>
      <c r="U63" s="1304">
        <f t="shared" ref="U63:Y63" ca="1" si="27">CELL("largeur",U63)</f>
        <v>11</v>
      </c>
      <c r="V63" s="1304">
        <f t="shared" ca="1" si="27"/>
        <v>3</v>
      </c>
      <c r="W63" s="1304">
        <f t="shared" ca="1" si="27"/>
        <v>11</v>
      </c>
      <c r="X63" s="1304">
        <f t="shared" ca="1" si="27"/>
        <v>11</v>
      </c>
      <c r="Y63" s="1304">
        <f t="shared" ca="1" si="27"/>
        <v>9</v>
      </c>
      <c r="Z63" s="1447">
        <f ca="1">CELL("largeur",Z63)</f>
        <v>40</v>
      </c>
      <c r="AA63" s="1304">
        <f t="shared" ref="AA63:AD63" ca="1" si="28">CELL("largeur",AA63)</f>
        <v>11</v>
      </c>
      <c r="AB63" s="1304">
        <f t="shared" ca="1" si="28"/>
        <v>14</v>
      </c>
      <c r="AC63" s="1304">
        <f t="shared" ca="1" si="28"/>
        <v>11</v>
      </c>
      <c r="AD63" s="1305">
        <f t="shared" ca="1" si="28"/>
        <v>11</v>
      </c>
      <c r="AE63"/>
      <c r="AF63"/>
      <c r="AG63"/>
      <c r="AH63"/>
      <c r="AI63"/>
      <c r="AJ63" s="1252" t="s">
        <v>1611</v>
      </c>
      <c r="AK63" s="1252"/>
      <c r="AL63" s="91"/>
      <c r="AM63" s="91"/>
      <c r="AN63" s="91"/>
      <c r="AO63" s="1252" t="s">
        <v>1554</v>
      </c>
      <c r="AP63" s="91"/>
      <c r="AQ63"/>
      <c r="AR63"/>
      <c r="AS63"/>
      <c r="AT63"/>
      <c r="AU63"/>
      <c r="AV63" s="53" t="str">
        <f t="shared" si="22"/>
        <v>►</v>
      </c>
      <c r="AW63" s="1327">
        <f>IF(AND(AZ63&lt;&gt;"", LEN(TRIM(AZ63))&gt;0), MAX(AW20:AW62)+1, "")</f>
        <v>11</v>
      </c>
      <c r="AX63" s="1327" t="str" cm="1">
        <f t="array" ref="AX63">IFERROR(INDEX(AZ21:AZ290, MATCH(ROW()-MIN(ROW(AZ21:AZ290))+1, AW21:AW290, 0)), "")</f>
        <v/>
      </c>
      <c r="AY63" s="1328" t="str">
        <f>(SUBSTITUTE(SUBSTITUTE(BB28,CHAR(13)&amp;CHAR(10)," "),CHAR(10)," "))</f>
        <v>3. Dans une cocotte en fonte, faites chauffer l’huile d’olive à feu moyen. Ajoutez la viande et faites-la dorer de tous les côtés. Retirez-la de la cocotte et réservez-la.</v>
      </c>
      <c r="AZ63" s="1339" t="str">
        <f>IF(LEN(AY68)&lt;AZ19,AY63,LEFT(AY68,FIND("¤",SUBSTITUTE(LEFT(AY68,AZ19+1)," ","¤",LEN(LEFT(AY68,AZ19+1))-LEN(SUBSTITUTE(LEFT(AY68,AZ19+1)," ",""))))))</f>
        <v xml:space="preserve">3 Dans une cocotte en fonte faites chauffer l’huile d’olive à feu </v>
      </c>
      <c r="BA63" s="1279" t="s">
        <v>1</v>
      </c>
      <c r="BB63" s="1330"/>
      <c r="BC63" s="1308" t="s">
        <v>1</v>
      </c>
      <c r="BD63" s="1331" t="str">
        <f t="shared" si="10"/>
        <v/>
      </c>
      <c r="BE63" s="1332" t="str">
        <f>IF(LEN(SUBSTITUTE(AX63, BE17, "")) &lt; LEN(AX63), SUBSTITUTE(AX63, BE17, ""), AX63)</f>
        <v/>
      </c>
      <c r="BF63" s="1332" t="str">
        <f>IF(LEN(SUBSTITUTE(BE63, BF17, "")) &lt; LEN(BE63), SUBSTITUTE(BE63, BF17, ""), BE63)</f>
        <v/>
      </c>
      <c r="BG63" s="1332" t="str">
        <f>IF(LEN(SUBSTITUTE(BF63, BG17, "")) &lt; LEN(BF63), SUBSTITUTE(BF63, BG17, ""), BF63)</f>
        <v/>
      </c>
      <c r="BH63" s="1332" t="str">
        <f>IF(LEN(SUBSTITUTE(BG63, BH17, "")) &lt; LEN(BG63), SUBSTITUTE(BG63, BH17, ""), BG63)</f>
        <v/>
      </c>
      <c r="BI63" s="1332" t="s">
        <v>1</v>
      </c>
      <c r="BJ63" s="1333"/>
      <c r="BK63" s="1334"/>
      <c r="BL63" s="52"/>
      <c r="BM63" s="51"/>
      <c r="BN63" s="1335" t="str">
        <f t="shared" si="11"/>
        <v/>
      </c>
      <c r="BO63" s="50" t="str">
        <f t="shared" si="12"/>
        <v/>
      </c>
      <c r="BP63" s="49" t="str">
        <f t="shared" si="13"/>
        <v/>
      </c>
      <c r="BQ63" s="47">
        <f>IF(ISBLANK(#REF!),"",LEN(BD63)-LEN(SUBSTITUTE(BD63," ",""))+1)</f>
        <v>1</v>
      </c>
      <c r="BR63" s="48">
        <f t="shared" si="14"/>
        <v>0</v>
      </c>
      <c r="BS63" s="47">
        <f t="shared" si="15"/>
        <v>0</v>
      </c>
      <c r="BT63" s="47">
        <f t="shared" si="16"/>
        <v>0</v>
      </c>
      <c r="BU63" s="185"/>
      <c r="BV63" s="2"/>
      <c r="BW63" s="210">
        <v>5</v>
      </c>
      <c r="BX63" s="2"/>
      <c r="BY63" s="154"/>
      <c r="BZ63" s="153"/>
      <c r="CA63" s="2"/>
      <c r="CB63" s="458"/>
      <c r="CC63" s="1880" t="s">
        <v>107</v>
      </c>
      <c r="CD63" s="1880"/>
      <c r="CE63" s="1883" t="s">
        <v>106</v>
      </c>
      <c r="CF63" s="1883"/>
      <c r="CG63" s="59"/>
      <c r="CH63" s="93"/>
      <c r="CJ63" s="110"/>
      <c r="CK63" s="59"/>
      <c r="CL63" s="440" t="s">
        <v>409</v>
      </c>
      <c r="CM63" s="59"/>
      <c r="CN63" s="59"/>
      <c r="CO63" s="59"/>
      <c r="CP63" s="93"/>
      <c r="CQ63" s="8" t="s">
        <v>1</v>
      </c>
      <c r="CR63" s="6">
        <v>1</v>
      </c>
    </row>
    <row r="64" spans="1:96" s="1" customFormat="1" ht="18.75" customHeight="1" thickBot="1">
      <c r="A64"/>
      <c r="B64" s="108"/>
      <c r="C64" s="1232">
        <f>C49</f>
        <v>0</v>
      </c>
      <c r="D64" s="1232">
        <f>D49</f>
        <v>0</v>
      </c>
      <c r="E64" s="1232">
        <f>E49</f>
        <v>0</v>
      </c>
      <c r="F64" s="1612"/>
      <c r="G64" s="1613"/>
      <c r="H64" s="253"/>
      <c r="I64" s="1614"/>
      <c r="J64" s="1615"/>
      <c r="K64" s="1615"/>
      <c r="L64" s="1780"/>
      <c r="M64"/>
      <c r="N64"/>
      <c r="O64"/>
      <c r="P64" s="2243" t="s">
        <v>12</v>
      </c>
      <c r="Q64" s="1232" t="str">
        <f>Q62</f>
        <v xml:space="preserve">? patisserie ? ? ? 10 personnes </v>
      </c>
      <c r="R64" s="1232">
        <f>R62</f>
        <v>10</v>
      </c>
      <c r="S64" s="1232" t="str">
        <f>S62</f>
        <v>personnes</v>
      </c>
      <c r="T64" s="2169" t="s">
        <v>171</v>
      </c>
      <c r="U64" s="2170"/>
      <c r="V64" s="2170"/>
      <c r="W64" s="2170"/>
      <c r="X64" s="2170"/>
      <c r="Y64" s="2247" t="s">
        <v>170</v>
      </c>
      <c r="Z64" s="2252" t="s">
        <v>1574</v>
      </c>
      <c r="AA64" s="2292"/>
      <c r="AB64" s="2292"/>
      <c r="AC64" s="2292"/>
      <c r="AD64" s="2338" t="s">
        <v>1575</v>
      </c>
      <c r="AE64"/>
      <c r="AF64"/>
      <c r="AG64"/>
      <c r="AH64"/>
      <c r="AI64"/>
      <c r="AJ64" s="1252"/>
      <c r="AK64" s="1252" t="s">
        <v>1612</v>
      </c>
      <c r="AL64" s="91"/>
      <c r="AM64" s="91"/>
      <c r="AN64" s="91"/>
      <c r="AO64" s="91"/>
      <c r="AP64" s="91"/>
      <c r="AQ64"/>
      <c r="AR64"/>
      <c r="AS64"/>
      <c r="AT64"/>
      <c r="AU64"/>
      <c r="AV64" s="53" t="str">
        <f t="shared" si="22"/>
        <v>►</v>
      </c>
      <c r="AW64" s="1327">
        <f>IF(AND(AZ64&lt;&gt;"", LEN(TRIM(AZ64))&gt;0), MAX(AW20:AW63)+1, "")</f>
        <v>12</v>
      </c>
      <c r="AX64" s="1327" t="str" cm="1">
        <f t="array" ref="AX64">IFERROR(INDEX(AZ21:AZ290, MATCH(ROW()-MIN(ROW(AZ21:AZ290))+1, AW21:AW290, 0)), "")</f>
        <v/>
      </c>
      <c r="AY64" s="1340" t="str">
        <f>IFERROR(TRIM(SUBSTITUTE(SUBSTITUTE(SUBSTITUTE(SUBSTITUTE(SUBSTITUTE(AY63," .",".")," ;",";")," :",":"),",",","),",","")),AY63)</f>
        <v>3. Dans une cocotte en fonte faites chauffer l’huile d’olive à feu moyen. Ajoutez la viande et faites-la dorer de tous les côtés. Retirez-la de la cocotte et réservez-la.</v>
      </c>
      <c r="AZ64" s="1339" t="str">
        <f>IFERROR(IF(LEN(AY68) &gt; LEN(AZ63), LEFT(RIGHT(AY68, LEN(AY68) - LEN(AZ63)), FIND("¤", SUBSTITUTE(LEFT(RIGHT(AY68, LEN(AY68) - LEN(AZ63)), AZ19+1), " ", "¤", LEN(LEFT(RIGHT(AY68, LEN(AY68) - LEN(AZ63)), AZ19+1)) - LEN(SUBSTITUTE(LEFT(RIGHT(AY68, LEN(AY68) - LEN(AZ63)), AZ19+1), " ", ""))))), ""), "")</f>
        <v xml:space="preserve">moyen Ajoutez la viande et faites la dorer de tous les côtés </v>
      </c>
      <c r="BA64" s="1279" t="s">
        <v>1</v>
      </c>
      <c r="BB64" s="1330"/>
      <c r="BC64" s="1308" t="s">
        <v>1</v>
      </c>
      <c r="BD64" s="1331" t="str">
        <f t="shared" si="10"/>
        <v/>
      </c>
      <c r="BE64" s="1332" t="str">
        <f>IF(LEN(SUBSTITUTE(AX64, BE17, "")) &lt; LEN(AX64), SUBSTITUTE(AX64, BE17, ""), AX64)</f>
        <v/>
      </c>
      <c r="BF64" s="1332" t="str">
        <f>IF(LEN(SUBSTITUTE(BE64, BF17, "")) &lt; LEN(BE64), SUBSTITUTE(BE64, BF17, ""), BE64)</f>
        <v/>
      </c>
      <c r="BG64" s="1332" t="str">
        <f>IF(LEN(SUBSTITUTE(BF64, BG17, "")) &lt; LEN(BF64), SUBSTITUTE(BF64, BG17, ""), BF64)</f>
        <v/>
      </c>
      <c r="BH64" s="1332" t="str">
        <f>IF(LEN(SUBSTITUTE(BG64, BH17, "")) &lt; LEN(BG64), SUBSTITUTE(BG64, BH17, ""), BG64)</f>
        <v/>
      </c>
      <c r="BI64" s="1332" t="s">
        <v>1</v>
      </c>
      <c r="BJ64" s="1333"/>
      <c r="BK64" s="1334"/>
      <c r="BL64" s="52"/>
      <c r="BM64" s="51"/>
      <c r="BN64" s="1335" t="str">
        <f t="shared" si="11"/>
        <v/>
      </c>
      <c r="BO64" s="50" t="str">
        <f t="shared" si="12"/>
        <v/>
      </c>
      <c r="BP64" s="49" t="str">
        <f t="shared" si="13"/>
        <v/>
      </c>
      <c r="BQ64" s="47">
        <f>IF(ISBLANK(#REF!),"",LEN(BD64)-LEN(SUBSTITUTE(BD64," ",""))+1)</f>
        <v>1</v>
      </c>
      <c r="BR64" s="48">
        <f t="shared" si="14"/>
        <v>0</v>
      </c>
      <c r="BS64" s="47">
        <f t="shared" si="15"/>
        <v>0</v>
      </c>
      <c r="BT64" s="47">
        <f t="shared" si="16"/>
        <v>0</v>
      </c>
      <c r="BU64" s="185"/>
      <c r="BV64" s="2"/>
      <c r="BW64" s="209" t="s">
        <v>224</v>
      </c>
      <c r="BX64" s="208" t="s">
        <v>188</v>
      </c>
      <c r="BY64" s="207"/>
      <c r="BZ64" s="153"/>
      <c r="CA64" s="2"/>
      <c r="CB64" s="458"/>
      <c r="CC64" s="1890"/>
      <c r="CD64" s="1890"/>
      <c r="CE64" s="1891"/>
      <c r="CF64" s="1891"/>
      <c r="CG64" s="59"/>
      <c r="CH64" s="93"/>
      <c r="CJ64" s="110"/>
      <c r="CK64" s="59"/>
      <c r="CL64" s="59"/>
      <c r="CM64" s="59"/>
      <c r="CN64" s="59"/>
      <c r="CO64" s="59"/>
      <c r="CP64" s="93"/>
      <c r="CQ64" s="8" t="s">
        <v>1</v>
      </c>
      <c r="CR64" s="6">
        <v>1</v>
      </c>
    </row>
    <row r="65" spans="1:96" s="1" customFormat="1" ht="18.75" customHeight="1" thickTop="1" thickBot="1">
      <c r="A65"/>
      <c r="B65" s="108"/>
      <c r="C65" s="1232">
        <f>C49</f>
        <v>0</v>
      </c>
      <c r="D65" s="1232">
        <f>D49</f>
        <v>0</v>
      </c>
      <c r="E65" s="1232">
        <f>E49</f>
        <v>0</v>
      </c>
      <c r="F65" s="1612"/>
      <c r="G65" s="1613"/>
      <c r="H65" s="253"/>
      <c r="I65" s="1614"/>
      <c r="J65" s="1615"/>
      <c r="K65" s="1615"/>
      <c r="L65" s="1780"/>
      <c r="M65"/>
      <c r="N65"/>
      <c r="O65"/>
      <c r="P65" s="2243" t="s">
        <v>12</v>
      </c>
      <c r="Q65" s="1232" t="str">
        <f>Q62</f>
        <v xml:space="preserve">? patisserie ? ? ? 10 personnes </v>
      </c>
      <c r="R65" s="1232">
        <f>R62</f>
        <v>10</v>
      </c>
      <c r="S65" s="1232" t="str">
        <f>S62</f>
        <v>personnes</v>
      </c>
      <c r="T65" s="161" t="s">
        <v>152</v>
      </c>
      <c r="U65" s="1251" t="s">
        <v>151</v>
      </c>
      <c r="V65" s="1316"/>
      <c r="W65" s="1317" t="s">
        <v>162</v>
      </c>
      <c r="X65" s="170">
        <v>65</v>
      </c>
      <c r="Y65" s="2247" t="s">
        <v>161</v>
      </c>
      <c r="Z65" s="1448" t="s">
        <v>160</v>
      </c>
      <c r="AA65" s="1324"/>
      <c r="AB65" s="1251" t="s">
        <v>151</v>
      </c>
      <c r="AC65" s="2293"/>
      <c r="AD65" s="162">
        <v>65</v>
      </c>
      <c r="AE65"/>
      <c r="AF65"/>
      <c r="AG65"/>
      <c r="AH65"/>
      <c r="AI65"/>
      <c r="AJ65" s="1252" t="s">
        <v>37</v>
      </c>
      <c r="AK65" s="1252"/>
      <c r="AL65" s="91"/>
      <c r="AM65" s="91"/>
      <c r="AN65" s="91"/>
      <c r="AO65" s="1252" t="s">
        <v>1598</v>
      </c>
      <c r="AP65" s="1252"/>
      <c r="AQ65"/>
      <c r="AR65"/>
      <c r="AS65"/>
      <c r="AT65"/>
      <c r="AU65"/>
      <c r="AV65" s="53" t="str">
        <f t="shared" si="22"/>
        <v>►</v>
      </c>
      <c r="AW65" s="1327">
        <f>IF(AND(AZ65&lt;&gt;"", LEN(TRIM(AZ65))&gt;0), MAX(AW20:AW64)+1, "")</f>
        <v>13</v>
      </c>
      <c r="AX65" s="1327" t="str" cm="1">
        <f t="array" ref="AX65">IFERROR(INDEX(AZ21:AZ290, MATCH(ROW()-MIN(ROW(AZ21:AZ290))+1, AW21:AW290, 0)), "")</f>
        <v/>
      </c>
      <c r="AY65" s="1340" t="str">
        <f>IFERROR(SUBSTITUTE(SUBSTITUTE(SUBSTITUTE(SUBSTITUTE(SUBSTITUTE(SUBSTITUTE(AY64,",",";"),".",";"),";",";"),"-",";"),":",";"),"?",";"),AY64)</f>
        <v>3; Dans une cocotte en fonte faites chauffer l’huile d’olive à feu moyen; Ajoutez la viande et faites;la dorer de tous les côtés; Retirez;la de la cocotte et réservez;la;</v>
      </c>
      <c r="AZ65" s="1339" t="str">
        <f>IFERROR(IF(LEN(AY68)&gt;LEN(AZ63)+LEN(AZ64),LEFT(RIGHT(AY68,LEN(AY68)-LEN(AZ63)-LEN(AZ64)),FIND("¤",SUBSTITUTE(LEFT(RIGHT(AY68,LEN(AY68)-LEN(AZ63)-LEN(AZ64)),AZ19+1)," ","¤",LEN(LEFT(RIGHT(AY68,LEN(AY68)-LEN(AZ63)-LEN(AZ64)),AZ19+1))-LEN(SUBSTITUTE(LEFT(RIGHT(AY68,LEN(AY68)-LEN(AZ63)-LEN(AZ64)),AZ19+1)," ",""))))),""),"")</f>
        <v xml:space="preserve">Retirez la de la cocotte et réservez la </v>
      </c>
      <c r="BA65" s="1279" t="s">
        <v>1</v>
      </c>
      <c r="BB65" s="1330"/>
      <c r="BC65" s="1308" t="s">
        <v>1</v>
      </c>
      <c r="BD65" s="1331" t="str">
        <f t="shared" si="10"/>
        <v/>
      </c>
      <c r="BE65" s="1332" t="str">
        <f>IF(LEN(SUBSTITUTE(AX65, BE17, "")) &lt; LEN(AX65), SUBSTITUTE(AX65, BE17, ""), AX65)</f>
        <v/>
      </c>
      <c r="BF65" s="1332" t="str">
        <f>IF(LEN(SUBSTITUTE(BE65, BF17, "")) &lt; LEN(BE65), SUBSTITUTE(BE65, BF17, ""), BE65)</f>
        <v/>
      </c>
      <c r="BG65" s="1332" t="str">
        <f>IF(LEN(SUBSTITUTE(BF65, BG17, "")) &lt; LEN(BF65), SUBSTITUTE(BF65, BG17, ""), BF65)</f>
        <v/>
      </c>
      <c r="BH65" s="1332" t="str">
        <f>IF(LEN(SUBSTITUTE(BG65, BH17, "")) &lt; LEN(BG65), SUBSTITUTE(BG65, BH17, ""), BG65)</f>
        <v/>
      </c>
      <c r="BI65" s="1332" t="s">
        <v>1</v>
      </c>
      <c r="BJ65" s="1333"/>
      <c r="BK65" s="1334"/>
      <c r="BL65" s="52"/>
      <c r="BM65" s="51"/>
      <c r="BN65" s="1335" t="str">
        <f t="shared" si="11"/>
        <v/>
      </c>
      <c r="BO65" s="50" t="str">
        <f t="shared" si="12"/>
        <v/>
      </c>
      <c r="BP65" s="49" t="str">
        <f t="shared" si="13"/>
        <v/>
      </c>
      <c r="BQ65" s="47">
        <f>IF(ISBLANK(#REF!),"",LEN(BD65)-LEN(SUBSTITUTE(BD65," ",""))+1)</f>
        <v>1</v>
      </c>
      <c r="BR65" s="48">
        <f t="shared" si="14"/>
        <v>0</v>
      </c>
      <c r="BS65" s="47">
        <f t="shared" si="15"/>
        <v>0</v>
      </c>
      <c r="BT65" s="47">
        <f t="shared" si="16"/>
        <v>0</v>
      </c>
      <c r="BU65" s="185"/>
      <c r="BV65" s="2"/>
      <c r="BW65" s="18" t="s">
        <v>220</v>
      </c>
      <c r="BX65" s="17"/>
      <c r="BY65" s="174"/>
      <c r="BZ65" s="173"/>
      <c r="CA65" s="2"/>
      <c r="CB65" s="458"/>
      <c r="CC65" s="1882"/>
      <c r="CD65" s="1882"/>
      <c r="CE65" s="1885"/>
      <c r="CF65" s="1885"/>
      <c r="CG65" s="59"/>
      <c r="CH65" s="93"/>
      <c r="CJ65" s="436"/>
      <c r="CK65" s="91" t="s">
        <v>1558</v>
      </c>
      <c r="CL65" s="91"/>
      <c r="CM65" s="91"/>
      <c r="CN65" s="91"/>
      <c r="CO65" s="91"/>
      <c r="CP65" s="185"/>
      <c r="CQ65" s="8" t="s">
        <v>1</v>
      </c>
      <c r="CR65" s="6">
        <v>1</v>
      </c>
    </row>
    <row r="66" spans="1:96" s="1" customFormat="1" ht="18.75" customHeight="1" thickTop="1">
      <c r="A66"/>
      <c r="B66" s="108"/>
      <c r="C66" s="1232">
        <f>C49</f>
        <v>0</v>
      </c>
      <c r="D66" s="1232">
        <f>D49</f>
        <v>0</v>
      </c>
      <c r="E66" s="1232">
        <f>E49</f>
        <v>0</v>
      </c>
      <c r="F66" s="1612"/>
      <c r="G66" s="1613"/>
      <c r="H66" s="253"/>
      <c r="I66" s="1614"/>
      <c r="J66" s="1615"/>
      <c r="K66" s="1615"/>
      <c r="L66" s="1780"/>
      <c r="M66"/>
      <c r="N66"/>
      <c r="O66"/>
      <c r="P66" s="2242" t="s">
        <v>11</v>
      </c>
      <c r="Q66" s="1232" t="str">
        <f>Q62</f>
        <v xml:space="preserve">? patisserie ? ? ? 10 personnes </v>
      </c>
      <c r="R66" s="1232">
        <f>R62</f>
        <v>10</v>
      </c>
      <c r="S66" s="1232" t="str">
        <f>S62</f>
        <v>personnes</v>
      </c>
      <c r="T66" s="1449"/>
      <c r="U66" s="1322"/>
      <c r="V66" s="1323" t="s">
        <v>1584</v>
      </c>
      <c r="W66" s="1322">
        <f ca="1">SUM(T63:W63)</f>
        <v>36</v>
      </c>
      <c r="X66" s="164" t="s">
        <v>154</v>
      </c>
      <c r="Y66" s="2248">
        <v>0</v>
      </c>
      <c r="Z66" s="1450" t="s">
        <v>153</v>
      </c>
      <c r="AA66" s="1324"/>
      <c r="AB66" s="1325" t="s">
        <v>1585</v>
      </c>
      <c r="AC66" s="1326">
        <f ca="1">Z63+AB63+AC63</f>
        <v>65</v>
      </c>
      <c r="AD66" s="2336">
        <f>IF(AD65=0,0,IF(LEN(Z66)&gt;AD65,LEN(Z66)-AD65&amp;" en trop",0))</f>
        <v>0</v>
      </c>
      <c r="AE66"/>
      <c r="AF66"/>
      <c r="AG66"/>
      <c r="AH66"/>
      <c r="AI66"/>
      <c r="AJ66" s="91"/>
      <c r="AK66" s="91"/>
      <c r="AL66" s="91"/>
      <c r="AM66" s="91"/>
      <c r="AN66" s="91"/>
      <c r="AO66" s="1252" t="s">
        <v>1599</v>
      </c>
      <c r="AP66" s="1252"/>
      <c r="AQ66"/>
      <c r="AR66"/>
      <c r="AS66"/>
      <c r="AT66"/>
      <c r="AU66"/>
      <c r="AV66" s="656">
        <v>5</v>
      </c>
      <c r="AW66" s="1327" t="str">
        <f>IF(AND(AZ66&lt;&gt;"", LEN(TRIM(AZ66))&gt;0), MAX(AW20:AW65)+1, "")</f>
        <v/>
      </c>
      <c r="AX66" s="1327" t="str" cm="1">
        <f t="array" ref="AX66">IFERROR(INDEX(AZ21:AZ290, MATCH(ROW()-MIN(ROW(AZ21:AZ290))+1, AW21:AW290, 0)), "")</f>
        <v/>
      </c>
      <c r="AY66" s="1340" t="str">
        <f>IFERROR(SUBSTITUTE(AY65,"."," "),AY65)</f>
        <v>3; Dans une cocotte en fonte faites chauffer l’huile d’olive à feu moyen; Ajoutez la viande et faites;la dorer de tous les côtés; Retirez;la de la cocotte et réservez;la;</v>
      </c>
      <c r="AZ66" s="1339" t="str">
        <f>IFERROR(LEFT(RIGHT(AY68,LEN(AY68)-LEN(AZ63)-LEN(AZ64)-LEN(AZ65)),FIND("¤",SUBSTITUTE(LEFT(RIGHT(AY68,LEN(AY68)-LEN(AZ63)-LEN(AZ64)-LEN(AZ65)),AZ19+1)," ","¤",LEN(LEFT(RIGHT(AY68,LEN(AY68)-LEN(AZ63)-LEN(AZ64)-LEN(AZ65)),AZ19+1))-LEN(SUBSTITUTE(LEFT(RIGHT(AY68,LEN(AY68)-LEN(AZ63)-LEN(AZ64)-LEN(AZ65)),AZ19+1)," ",""))))),"")</f>
        <v/>
      </c>
      <c r="BA66" s="1279" t="s">
        <v>1</v>
      </c>
      <c r="BB66" s="35">
        <v>150</v>
      </c>
      <c r="BC66" s="1308" t="s">
        <v>1</v>
      </c>
      <c r="BD66" s="1331" t="str">
        <f t="shared" si="10"/>
        <v/>
      </c>
      <c r="BE66" s="1332" t="str">
        <f>IF(LEN(SUBSTITUTE(AX66, BE17, "")) &lt; LEN(AX66), SUBSTITUTE(AX66, BE17, ""), AX66)</f>
        <v/>
      </c>
      <c r="BF66" s="1332" t="str">
        <f>IF(LEN(SUBSTITUTE(BE66, BF17, "")) &lt; LEN(BE66), SUBSTITUTE(BE66, BF17, ""), BE66)</f>
        <v/>
      </c>
      <c r="BG66" s="1332" t="str">
        <f>IF(LEN(SUBSTITUTE(BF66, BG17, "")) &lt; LEN(BF66), SUBSTITUTE(BF66, BG17, ""), BF66)</f>
        <v/>
      </c>
      <c r="BH66" s="1332" t="str">
        <f>IF(LEN(SUBSTITUTE(BG66, BH17, "")) &lt; LEN(BG66), SUBSTITUTE(BG66, BH17, ""), BG66)</f>
        <v/>
      </c>
      <c r="BI66" s="1332" t="s">
        <v>1</v>
      </c>
      <c r="BJ66" s="1333"/>
      <c r="BK66" s="1334"/>
      <c r="BL66" s="52"/>
      <c r="BM66" s="51"/>
      <c r="BN66" s="1335" t="str">
        <f t="shared" si="11"/>
        <v/>
      </c>
      <c r="BO66" s="50" t="str">
        <f t="shared" si="12"/>
        <v/>
      </c>
      <c r="BP66" s="49" t="str">
        <f t="shared" si="13"/>
        <v/>
      </c>
      <c r="BQ66" s="47">
        <f>IF(ISBLANK(#REF!),"",LEN(BD66)-LEN(SUBSTITUTE(BD66," ",""))+1)</f>
        <v>1</v>
      </c>
      <c r="BR66" s="48">
        <f t="shared" si="14"/>
        <v>0</v>
      </c>
      <c r="BS66" s="47">
        <f t="shared" si="15"/>
        <v>0</v>
      </c>
      <c r="BT66" s="47">
        <f t="shared" si="16"/>
        <v>0</v>
      </c>
      <c r="BU66" s="185"/>
      <c r="BV66" s="2"/>
      <c r="BW66" s="206" t="s">
        <v>219</v>
      </c>
      <c r="BX66" s="17"/>
      <c r="BY66" s="174"/>
      <c r="BZ66" s="173"/>
      <c r="CA66" s="2"/>
      <c r="CB66" s="458"/>
      <c r="CC66" s="475" t="s">
        <v>103</v>
      </c>
      <c r="CD66" s="475" t="s">
        <v>102</v>
      </c>
      <c r="CE66" s="476" t="s">
        <v>101</v>
      </c>
      <c r="CF66" s="477" t="s">
        <v>100</v>
      </c>
      <c r="CG66" s="59"/>
      <c r="CH66" s="93"/>
      <c r="CJ66" s="436"/>
      <c r="CK66" s="91"/>
      <c r="CL66" s="91"/>
      <c r="CM66" s="91"/>
      <c r="CN66" s="91"/>
      <c r="CO66" s="91"/>
      <c r="CP66" s="185"/>
      <c r="CQ66" s="8" t="s">
        <v>1</v>
      </c>
      <c r="CR66" s="6">
        <v>1</v>
      </c>
    </row>
    <row r="67" spans="1:96" s="1" customFormat="1" ht="19.5" customHeight="1" thickBot="1">
      <c r="A67"/>
      <c r="B67" s="108"/>
      <c r="C67" s="1232">
        <f>C49</f>
        <v>0</v>
      </c>
      <c r="D67" s="1232">
        <f>D49</f>
        <v>0</v>
      </c>
      <c r="E67" s="1232">
        <f>E49</f>
        <v>0</v>
      </c>
      <c r="F67" s="1612"/>
      <c r="G67" s="1613"/>
      <c r="H67" s="253"/>
      <c r="I67" s="1614"/>
      <c r="J67" s="1615"/>
      <c r="K67" s="1615"/>
      <c r="L67" s="1780"/>
      <c r="M67"/>
      <c r="N67"/>
      <c r="O67"/>
      <c r="P67" s="2242" t="s">
        <v>11</v>
      </c>
      <c r="Q67" s="1232" t="str">
        <f>Q62</f>
        <v xml:space="preserve">? patisserie ? ? ? 10 personnes </v>
      </c>
      <c r="R67" s="1232">
        <f>R62</f>
        <v>10</v>
      </c>
      <c r="S67" s="1232" t="str">
        <f>S62</f>
        <v>personnes</v>
      </c>
      <c r="T67" s="1353" t="s">
        <v>149</v>
      </c>
      <c r="U67" s="1353"/>
      <c r="V67" s="40"/>
      <c r="W67" s="88"/>
      <c r="X67" s="107" t="str">
        <f>TEXT(ROUND(LEN(T67)/X65, 1), "0.0") &amp; " lignes"</f>
        <v>0.4 lignes</v>
      </c>
      <c r="Y67" s="2249" t="str">
        <f ca="1">IF(ISBLANK(Z67),"",LARGE(OFFSET(Y66,0,0,ROWS(Y66:Y66)),1)+1)</f>
        <v/>
      </c>
      <c r="Z67" s="1252"/>
      <c r="AA67" s="1324"/>
      <c r="AB67" s="41"/>
      <c r="AC67" s="89"/>
      <c r="AD67" s="2337">
        <f>IF(AD65=0,0,IF(LEN(Z67)&gt;AD65,LEN(Z67)-AD65&amp;" en trop",0))</f>
        <v>0</v>
      </c>
      <c r="AF67"/>
      <c r="AG67"/>
      <c r="AH67"/>
      <c r="AI67"/>
      <c r="AJ67" s="91"/>
      <c r="AK67" s="91"/>
      <c r="AL67" s="91"/>
      <c r="AM67" s="91"/>
      <c r="AN67" s="91"/>
      <c r="AO67" s="1252"/>
      <c r="AP67" s="1252" t="s">
        <v>1574</v>
      </c>
      <c r="AQ67"/>
      <c r="AR67"/>
      <c r="AS67"/>
      <c r="AT67"/>
      <c r="AV67" s="700">
        <f t="shared" ref="AV67" ca="1" si="29">CELL("largeur",AV67)</f>
        <v>5</v>
      </c>
      <c r="AW67" s="1327" t="str">
        <f>IF(AND(AZ67&lt;&gt;"", LEN(TRIM(AZ67))&gt;0), MAX(AW20:AW66)+1, "")</f>
        <v/>
      </c>
      <c r="AX67" s="1327" t="str" cm="1">
        <f t="array" ref="AX67">IFERROR(INDEX(AZ21:AZ290, MATCH(ROW()-MIN(ROW(AZ21:AZ290))+1, AW21:AW290, 0)), "")</f>
        <v/>
      </c>
      <c r="AY67" s="1343" t="str">
        <f>SUBSTITUTE(SUBSTITUTE(AY66,";"," "),","," ")</f>
        <v xml:space="preserve">3  Dans une cocotte en fonte faites chauffer l’huile d’olive à feu moyen  Ajoutez la viande et faites la dorer de tous les côtés  Retirez la de la cocotte et réservez la </v>
      </c>
      <c r="AZ67" s="1339" t="str">
        <f>IFERROR(LEFT(RIGHT(AY68,LEN(AY68)-LEN(AZ63)-LEN(AZ64)-LEN(AZ65)-LEN(AZ66)),FIND("¤",SUBSTITUTE(LEFT(RIGHT(AY68,LEN(AY68)-LEN(AZ63)-LEN(AZ64)-LEN(AZ65)-LEN(AZ66)),AZ19+1)," ","¤",LEN(LEFT(RIGHT(AY68,LEN(AY68)-LEN(AZ63)-LEN(AZ64)-LEN(AZ65)-LEN(AZ66)),AZ19+1))-LEN(SUBSTITUTE(LEFT(RIGHT(AY68,LEN(AY68)-LEN(AZ63)-LEN(AZ64)-LEN(AZ65)-LEN(AZ66)),AZ19+1)," ",""))))),"")</f>
        <v/>
      </c>
      <c r="BA67" s="1279" t="s">
        <v>1</v>
      </c>
      <c r="BB67" s="29">
        <f t="shared" ref="BB67" ca="1" si="30">CELL("largeur",BB67)</f>
        <v>148</v>
      </c>
      <c r="BC67" s="1308" t="s">
        <v>1</v>
      </c>
      <c r="BD67" s="1331" t="str">
        <f t="shared" si="10"/>
        <v/>
      </c>
      <c r="BE67" s="1332" t="str">
        <f>IF(LEN(SUBSTITUTE(AX67, BE17, "")) &lt; LEN(AX67), SUBSTITUTE(AX67, BE17, ""), AX67)</f>
        <v/>
      </c>
      <c r="BF67" s="1332" t="str">
        <f>IF(LEN(SUBSTITUTE(BE67, BF17, "")) &lt; LEN(BE67), SUBSTITUTE(BE67, BF17, ""), BE67)</f>
        <v/>
      </c>
      <c r="BG67" s="1332" t="str">
        <f>IF(LEN(SUBSTITUTE(BF67, BG17, "")) &lt; LEN(BF67), SUBSTITUTE(BF67, BG17, ""), BF67)</f>
        <v/>
      </c>
      <c r="BH67" s="1332" t="str">
        <f>IF(LEN(SUBSTITUTE(BG67, BH17, "")) &lt; LEN(BG67), SUBSTITUTE(BG67, BH17, ""), BG67)</f>
        <v/>
      </c>
      <c r="BI67" s="1332" t="s">
        <v>1</v>
      </c>
      <c r="BJ67" s="1333"/>
      <c r="BK67" s="1334"/>
      <c r="BL67" s="52"/>
      <c r="BM67" s="51"/>
      <c r="BN67" s="1335" t="str">
        <f t="shared" si="11"/>
        <v/>
      </c>
      <c r="BO67" s="50" t="str">
        <f t="shared" si="12"/>
        <v/>
      </c>
      <c r="BP67" s="49" t="str">
        <f t="shared" si="13"/>
        <v/>
      </c>
      <c r="BQ67" s="47">
        <f>IF(ISBLANK(#REF!),"",LEN(BD67)-LEN(SUBSTITUTE(BD67," ",""))+1)</f>
        <v>1</v>
      </c>
      <c r="BR67" s="48">
        <f t="shared" si="14"/>
        <v>0</v>
      </c>
      <c r="BS67" s="47">
        <f t="shared" si="15"/>
        <v>0</v>
      </c>
      <c r="BT67" s="47">
        <f t="shared" si="16"/>
        <v>0</v>
      </c>
      <c r="BU67" s="185"/>
      <c r="BV67" s="2"/>
      <c r="BW67" s="206"/>
      <c r="BX67" s="17"/>
      <c r="BY67" s="174"/>
      <c r="BZ67" s="173"/>
      <c r="CA67" s="2"/>
      <c r="CB67" s="458"/>
      <c r="CC67" s="125">
        <v>0.25</v>
      </c>
      <c r="CD67" s="125">
        <v>0.5</v>
      </c>
      <c r="CE67" s="478" t="s">
        <v>440</v>
      </c>
      <c r="CF67" s="479"/>
      <c r="CG67" s="59"/>
      <c r="CH67" s="93"/>
      <c r="CJ67" s="110"/>
      <c r="CK67" s="59"/>
      <c r="CL67" s="59"/>
      <c r="CM67" s="59"/>
      <c r="CN67" s="59"/>
      <c r="CO67" s="59"/>
      <c r="CP67" s="93"/>
      <c r="CQ67" s="8" t="s">
        <v>1</v>
      </c>
      <c r="CR67" s="6">
        <v>1</v>
      </c>
    </row>
    <row r="68" spans="1:96" s="1" customFormat="1" ht="15.6" customHeight="1" thickBot="1">
      <c r="A68"/>
      <c r="B68" s="108"/>
      <c r="C68" s="1232">
        <f>C49</f>
        <v>0</v>
      </c>
      <c r="D68" s="1232">
        <f>D49</f>
        <v>0</v>
      </c>
      <c r="E68" s="1232">
        <f>E49</f>
        <v>0</v>
      </c>
      <c r="F68" s="1612"/>
      <c r="G68" s="1613"/>
      <c r="H68" s="253"/>
      <c r="I68" s="1614"/>
      <c r="J68" s="1615"/>
      <c r="K68" s="1615"/>
      <c r="L68" s="1780"/>
      <c r="M68"/>
      <c r="N68"/>
      <c r="O68"/>
      <c r="P68" s="2242" t="s">
        <v>11</v>
      </c>
      <c r="Q68" s="1232" t="str">
        <f>Q62</f>
        <v xml:space="preserve">? patisserie ? ? ? 10 personnes </v>
      </c>
      <c r="R68" s="1232">
        <f>R62</f>
        <v>10</v>
      </c>
      <c r="S68" s="1232" t="str">
        <f>S62</f>
        <v>personnes</v>
      </c>
      <c r="T68" s="1353" t="s">
        <v>148</v>
      </c>
      <c r="U68" s="1353"/>
      <c r="V68" s="40"/>
      <c r="W68" s="88"/>
      <c r="X68" s="107" t="str">
        <f>TEXT(ROUND(LEN(T68)/X65, 1), "0.0") &amp; " lignes"</f>
        <v>0.4 lignes</v>
      </c>
      <c r="Y68" s="2249" t="str">
        <f ca="1">IF(ISBLANK(Z68),"",LARGE(OFFSET(Y66,0,0,ROWS(Y66:Y67)),1)+1)</f>
        <v/>
      </c>
      <c r="Z68" s="1252"/>
      <c r="AA68" s="1324"/>
      <c r="AB68" s="41"/>
      <c r="AC68" s="89"/>
      <c r="AD68" s="2337">
        <f>IF(AD65=0,0,IF(LEN(Z68)&gt;AD65,LEN(Z68)-AD65&amp;" en trop",0))</f>
        <v>0</v>
      </c>
      <c r="AF68"/>
      <c r="AG68"/>
      <c r="AH68"/>
      <c r="AI68"/>
      <c r="AJ68" s="59"/>
      <c r="AK68" s="59"/>
      <c r="AL68" s="59"/>
      <c r="AM68" s="59"/>
      <c r="AN68" s="59"/>
      <c r="AO68" s="59"/>
      <c r="AP68" s="59"/>
      <c r="AQ68"/>
      <c r="AR68"/>
      <c r="AS68"/>
      <c r="AT68"/>
      <c r="AV68"/>
      <c r="AW68" s="1327" t="str">
        <f>IF(AND(AZ68&lt;&gt;"", LEN(TRIM(AZ68))&gt;0), MAX(AW20:AW67)+1, "")</f>
        <v/>
      </c>
      <c r="AX68" s="1327" t="str" cm="1">
        <f t="array" ref="AX68">IFERROR(INDEX(AZ21:AZ290, MATCH(ROW()-MIN(ROW(AZ21:AZ290))+1, AW21:AW290, 0)), "")</f>
        <v/>
      </c>
      <c r="AY68" s="1344" t="str">
        <f>IFERROR(SUBSTITUTE(SUBSTITUTE(SUBSTITUTE(AY67,"  "," "),"  "," "),"  "," "),AY67)</f>
        <v xml:space="preserve">3 Dans une cocotte en fonte faites chauffer l’huile d’olive à feu moyen Ajoutez la viande et faites la dorer de tous les côtés Retirez la de la cocotte et réservez la </v>
      </c>
      <c r="AZ68" s="1339" t="str">
        <f>IF(LEN(AY68) &gt; LEN(AZ63) + LEN(AZ64) + LEN(AZ65)+ LEN(AZ66) + LEN(AZ67), RIGHT(AY68, LEN(AY68) - LEN(AZ63) - LEN(AZ64) - LEN(AZ65) - LEN(AZ66) - LEN(AZ67)), "")</f>
        <v/>
      </c>
      <c r="BA68" s="1279" t="s">
        <v>1</v>
      </c>
      <c r="BB68" s="1354"/>
      <c r="BD68" s="1" t="str">
        <f t="shared" si="10"/>
        <v/>
      </c>
      <c r="BE68" s="1332" t="str">
        <f>IF(LEN(SUBSTITUTE(AX68, BE17, "")) &lt; LEN(AX68), SUBSTITUTE(AX68, BE17, ""), AX68)</f>
        <v/>
      </c>
      <c r="BF68" s="1332" t="str">
        <f>IF(LEN(SUBSTITUTE(BE68, BF17, "")) &lt; LEN(BE68), SUBSTITUTE(BE68, BF17, ""), BE68)</f>
        <v/>
      </c>
      <c r="BG68" s="1332" t="str">
        <f>IF(LEN(SUBSTITUTE(BF68, BG17, "")) &lt; LEN(BF68), SUBSTITUTE(BF68, BG17, ""), BF68)</f>
        <v/>
      </c>
      <c r="BH68" s="1332" t="str">
        <f>IF(LEN(SUBSTITUTE(BG68, BH17, "")) &lt; LEN(BG68), SUBSTITUTE(BG68, BH17, ""), BG68)</f>
        <v/>
      </c>
      <c r="BI68" s="1332" t="s">
        <v>1</v>
      </c>
      <c r="BJ68" s="1333"/>
      <c r="BK68" s="1334"/>
      <c r="BL68" s="52"/>
      <c r="BM68" s="51"/>
      <c r="BN68" s="1335" t="str">
        <f t="shared" si="11"/>
        <v/>
      </c>
      <c r="BO68" s="50" t="str">
        <f t="shared" si="12"/>
        <v/>
      </c>
      <c r="BP68" s="49" t="str">
        <f t="shared" si="13"/>
        <v/>
      </c>
      <c r="BQ68" s="47">
        <f>IF(ISBLANK(#REF!),"",LEN(BD68)-LEN(SUBSTITUTE(BD68," ",""))+1)</f>
        <v>1</v>
      </c>
      <c r="BR68" s="48">
        <f t="shared" si="14"/>
        <v>0</v>
      </c>
      <c r="BS68" s="47">
        <f t="shared" si="15"/>
        <v>0</v>
      </c>
      <c r="BT68" s="47">
        <f t="shared" si="16"/>
        <v>0</v>
      </c>
      <c r="BU68" s="185"/>
      <c r="BV68" s="2"/>
      <c r="BW68" s="206"/>
      <c r="BX68" s="17"/>
      <c r="BY68" s="174"/>
      <c r="BZ68" s="173"/>
      <c r="CA68" s="15" t="s">
        <v>1</v>
      </c>
      <c r="CB68" s="458"/>
      <c r="CC68" s="481" t="s">
        <v>96</v>
      </c>
      <c r="CD68" s="482" t="s">
        <v>95</v>
      </c>
      <c r="CE68" s="476" t="s">
        <v>94</v>
      </c>
      <c r="CF68" s="483" t="s">
        <v>93</v>
      </c>
      <c r="CG68" s="59"/>
      <c r="CH68" s="93"/>
      <c r="CJ68" s="453"/>
      <c r="CK68" s="454" t="s">
        <v>1559</v>
      </c>
      <c r="CL68" s="59" t="s">
        <v>413</v>
      </c>
      <c r="CM68" s="91"/>
      <c r="CN68" s="91"/>
      <c r="CO68" s="91"/>
      <c r="CP68" s="185"/>
      <c r="CQ68" s="8" t="s">
        <v>1</v>
      </c>
      <c r="CR68" s="6">
        <v>1</v>
      </c>
    </row>
    <row r="69" spans="1:96" s="1" customFormat="1" ht="18.75" customHeight="1" thickTop="1" thickBot="1">
      <c r="A69"/>
      <c r="B69" s="108"/>
      <c r="C69" s="1232">
        <f>C49</f>
        <v>0</v>
      </c>
      <c r="D69" s="1232">
        <f>D49</f>
        <v>0</v>
      </c>
      <c r="E69" s="1232">
        <f>E49</f>
        <v>0</v>
      </c>
      <c r="F69" s="1612"/>
      <c r="G69" s="1613"/>
      <c r="H69" s="253"/>
      <c r="I69" s="1614"/>
      <c r="J69" s="1615"/>
      <c r="K69" s="1615"/>
      <c r="L69" s="1780"/>
      <c r="M69"/>
      <c r="N69"/>
      <c r="O69"/>
      <c r="P69" s="108" t="str">
        <f t="shared" ref="P69:P84" si="31">IF(OR(Z69&lt;&gt;"", AB48&lt;&gt;""),"A", "►")</f>
        <v>A</v>
      </c>
      <c r="Q69" s="1232" t="str">
        <f>Q62</f>
        <v xml:space="preserve">? patisserie ? ? ? 10 personnes </v>
      </c>
      <c r="R69" s="1232">
        <f>R62</f>
        <v>10</v>
      </c>
      <c r="S69" s="1232" t="str">
        <f>S62</f>
        <v>personnes</v>
      </c>
      <c r="T69" s="1353"/>
      <c r="U69" s="1252"/>
      <c r="V69" s="1252"/>
      <c r="W69" s="1252"/>
      <c r="X69" s="107" t="str">
        <f>TEXT(ROUND(LEN(T69)/X65, 1), "0.0") &amp; " lignes"</f>
        <v>0.0 lignes</v>
      </c>
      <c r="Y69" s="2249" t="str">
        <f ca="1">IF(ISBLANK(Z69),"",LARGE(OFFSET(Y66,0,0,ROWS(Y66:Y68)),1)+1)</f>
        <v/>
      </c>
      <c r="Z69" s="1252"/>
      <c r="AA69" s="1324"/>
      <c r="AB69" s="41"/>
      <c r="AC69" s="89"/>
      <c r="AD69" s="2337">
        <f>IF(AD65=0,0,IF(LEN(Z69)&gt;AD65,LEN(Z69)-AD65&amp;" en trop",0))</f>
        <v>0</v>
      </c>
      <c r="AF69"/>
      <c r="AG69"/>
      <c r="AH69"/>
      <c r="AI69"/>
      <c r="AJ69" s="341" t="s">
        <v>360</v>
      </c>
      <c r="AK69" s="91"/>
      <c r="AL69" s="91"/>
      <c r="AM69" s="91"/>
      <c r="AN69" s="91"/>
      <c r="AO69" s="91"/>
      <c r="AP69" s="91"/>
      <c r="AQ69"/>
      <c r="AR69"/>
      <c r="AS69"/>
      <c r="AT69"/>
      <c r="AV69"/>
      <c r="AW69" s="1327">
        <f>IF(AND(AZ69&lt;&gt;"", LEN(TRIM(AZ69))&gt;0), MAX(AW20:AW68)+1, "")</f>
        <v>14</v>
      </c>
      <c r="AX69" s="1327" t="str" cm="1">
        <f t="array" ref="AX69">IFERROR(INDEX(AZ21:AZ290, MATCH(ROW()-MIN(ROW(AZ21:AZ290))+1, AW21:AW290, 0)), "")</f>
        <v/>
      </c>
      <c r="AY69" s="1328" t="str">
        <f>(SUBSTITUTE(SUBSTITUTE(BB29,CHAR(13)&amp;CHAR(10)," "),CHAR(10)," "))</f>
        <v>4. Dans la même cocotte, faites revenir les légumes et les lardons pendant environ 5 minutes. Saupoudrez de farine et mélangez bien.</v>
      </c>
      <c r="AZ69" s="1329" t="str">
        <f>IF(LEN(AY74)&lt;AZ19,AY69,LEFT(AY74,FIND("¤",SUBSTITUTE(LEFT(AY74,AZ19+1)," ","¤",LEN(LEFT(AY74,AZ19+1))-LEN(SUBSTITUTE(LEFT(AY74,AZ19+1)," ",""))))))</f>
        <v xml:space="preserve">4 Dans la même cocotte faites revenir les légumes et les lardons </v>
      </c>
      <c r="BA69" s="1279" t="s">
        <v>1</v>
      </c>
      <c r="BB69" s="1354"/>
      <c r="BD69" s="1" t="str">
        <f t="shared" si="10"/>
        <v/>
      </c>
      <c r="BE69" s="1332" t="str">
        <f>IF(LEN(SUBSTITUTE(AX69, BE17, "")) &lt; LEN(AX69), SUBSTITUTE(AX69, BE17, ""), AX69)</f>
        <v/>
      </c>
      <c r="BF69" s="1332" t="str">
        <f>IF(LEN(SUBSTITUTE(BE69, BF17, "")) &lt; LEN(BE69), SUBSTITUTE(BE69, BF17, ""), BE69)</f>
        <v/>
      </c>
      <c r="BG69" s="1332" t="str">
        <f>IF(LEN(SUBSTITUTE(BF69, BG17, "")) &lt; LEN(BF69), SUBSTITUTE(BF69, BG17, ""), BF69)</f>
        <v/>
      </c>
      <c r="BH69" s="1332" t="str">
        <f>IF(LEN(SUBSTITUTE(BG69, BH17, "")) &lt; LEN(BG69), SUBSTITUTE(BG69, BH17, ""), BG69)</f>
        <v/>
      </c>
      <c r="BI69" s="1332" t="s">
        <v>1</v>
      </c>
      <c r="BJ69" s="1333"/>
      <c r="BK69" s="1334"/>
      <c r="BL69" s="52"/>
      <c r="BM69" s="51"/>
      <c r="BN69" s="1335" t="str">
        <f t="shared" si="11"/>
        <v/>
      </c>
      <c r="BO69" s="50" t="str">
        <f t="shared" si="12"/>
        <v/>
      </c>
      <c r="BP69" s="49" t="str">
        <f t="shared" si="13"/>
        <v/>
      </c>
      <c r="BQ69" s="47">
        <f>IF(ISBLANK(#REF!),"",LEN(BD69)-LEN(SUBSTITUTE(BD69," ",""))+1)</f>
        <v>1</v>
      </c>
      <c r="BR69" s="48">
        <f t="shared" si="14"/>
        <v>0</v>
      </c>
      <c r="BS69" s="47">
        <f t="shared" si="15"/>
        <v>0</v>
      </c>
      <c r="BT69" s="47">
        <f t="shared" si="16"/>
        <v>0</v>
      </c>
      <c r="BU69" s="185"/>
      <c r="BV69" s="2"/>
      <c r="BW69" s="18" t="s">
        <v>213</v>
      </c>
      <c r="BX69" s="17"/>
      <c r="BY69" s="174"/>
      <c r="BZ69" s="173"/>
      <c r="CA69" s="2"/>
      <c r="CB69" s="458"/>
      <c r="CC69" s="125">
        <v>0.25</v>
      </c>
      <c r="CD69" s="125">
        <v>0.5</v>
      </c>
      <c r="CE69" s="478" t="s">
        <v>442</v>
      </c>
      <c r="CF69" s="479"/>
      <c r="CG69" s="59"/>
      <c r="CH69" s="93"/>
      <c r="CJ69" s="458"/>
      <c r="CK69" s="300">
        <v>65</v>
      </c>
      <c r="CL69" s="59" t="s">
        <v>416</v>
      </c>
      <c r="CM69" s="91"/>
      <c r="CN69" s="91"/>
      <c r="CO69" s="91"/>
      <c r="CP69" s="185"/>
      <c r="CQ69" s="8" t="s">
        <v>1</v>
      </c>
      <c r="CR69" s="6">
        <v>1</v>
      </c>
    </row>
    <row r="70" spans="1:96" s="1" customFormat="1" ht="15.6" customHeight="1" thickTop="1">
      <c r="A70"/>
      <c r="B70" s="108"/>
      <c r="C70" s="1232">
        <f>C49</f>
        <v>0</v>
      </c>
      <c r="D70" s="1232">
        <f>D49</f>
        <v>0</v>
      </c>
      <c r="E70" s="1232">
        <f>E49</f>
        <v>0</v>
      </c>
      <c r="F70" s="1612"/>
      <c r="G70" s="1613"/>
      <c r="H70" s="253"/>
      <c r="I70" s="1614"/>
      <c r="J70" s="1615"/>
      <c r="K70" s="1615"/>
      <c r="L70" s="1780"/>
      <c r="M70"/>
      <c r="N70"/>
      <c r="O70"/>
      <c r="P70" s="108" t="str">
        <f t="shared" si="31"/>
        <v>A</v>
      </c>
      <c r="Q70" s="1232" t="str">
        <f>Q62</f>
        <v xml:space="preserve">? patisserie ? ? ? 10 personnes </v>
      </c>
      <c r="R70" s="1232">
        <f>R62</f>
        <v>10</v>
      </c>
      <c r="S70" s="1232" t="str">
        <f>S62</f>
        <v>personnes</v>
      </c>
      <c r="T70" s="1353"/>
      <c r="U70" s="1252"/>
      <c r="V70" s="1252"/>
      <c r="W70" s="1252"/>
      <c r="X70" s="107" t="str">
        <f>TEXT(ROUND(LEN(T70)/X65, 1), "0.0") &amp; " lignes"</f>
        <v>0.0 lignes</v>
      </c>
      <c r="Y70" s="2249" t="str">
        <f ca="1">IF(ISBLANK(Z70),"",LARGE(OFFSET(Y66,0,0,ROWS(Y66:Y69)),1)+1)</f>
        <v/>
      </c>
      <c r="Z70" s="1252"/>
      <c r="AA70" s="1324"/>
      <c r="AB70" s="41"/>
      <c r="AC70" s="89"/>
      <c r="AD70" s="2337">
        <f>IF(AD65=0,0,IF(LEN(Z70)&gt;AD65,LEN(Z70)-AD65&amp;" en trop",0))</f>
        <v>0</v>
      </c>
      <c r="AF70"/>
      <c r="AG70"/>
      <c r="AH70"/>
      <c r="AI70"/>
      <c r="AJ70" s="332" t="s">
        <v>359</v>
      </c>
      <c r="AK70" s="91"/>
      <c r="AL70" s="91"/>
      <c r="AM70" s="91"/>
      <c r="AN70" s="91"/>
      <c r="AO70" s="91"/>
      <c r="AP70" s="91"/>
      <c r="AQ70"/>
      <c r="AR70"/>
      <c r="AS70"/>
      <c r="AT70"/>
      <c r="AV70"/>
      <c r="AW70" s="1327">
        <f>IF(AND(AZ70&lt;&gt;"", LEN(TRIM(AZ70))&gt;0), MAX(AW20:AW69)+1, "")</f>
        <v>15</v>
      </c>
      <c r="AX70" s="1327" t="str" cm="1">
        <f t="array" ref="AX70">IFERROR(INDEX(AZ21:AZ290, MATCH(ROW()-MIN(ROW(AZ21:AZ290))+1, AW21:AW290, 0)), "")</f>
        <v/>
      </c>
      <c r="AY70" s="1336" t="str">
        <f>IFERROR(TRIM(SUBSTITUTE(SUBSTITUTE(SUBSTITUTE(SUBSTITUTE(SUBSTITUTE(AY69," .",".")," ;",";")," :",":"),",",","),",","")),AY69)</f>
        <v>4. Dans la même cocotte faites revenir les légumes et les lardons pendant environ 5 minutes. Saupoudrez de farine et mélangez bien.</v>
      </c>
      <c r="AZ70" s="1329" t="str">
        <f>IFERROR(IF(LEN(AY74) &gt; LEN(AZ69), LEFT(RIGHT(AY74, LEN(AY74) - LEN(AZ69)), FIND("¤", SUBSTITUTE(LEFT(RIGHT(AY74, LEN(AY74) - LEN(AZ69)), AZ19+1), " ", "¤", LEN(LEFT(RIGHT(AY74, LEN(AY74) - LEN(AZ69)), AZ19+1)) - LEN(SUBSTITUTE(LEFT(RIGHT(AY74, LEN(AY74) - LEN(AZ69)), AZ19+1), " ", ""))))), ""), "")</f>
        <v xml:space="preserve">pendant environ 5 minutes Saupoudrez de farine et mélangez bien </v>
      </c>
      <c r="BA70" s="1279" t="s">
        <v>1</v>
      </c>
      <c r="BB70" s="1354"/>
      <c r="BD70" s="1" t="str">
        <f t="shared" si="10"/>
        <v/>
      </c>
      <c r="BE70" s="1332" t="str">
        <f>IF(LEN(SUBSTITUTE(AX70, BE17, "")) &lt; LEN(AX70), SUBSTITUTE(AX70, BE17, ""), AX70)</f>
        <v/>
      </c>
      <c r="BF70" s="1332" t="str">
        <f>IF(LEN(SUBSTITUTE(BE70, BF17, "")) &lt; LEN(BE70), SUBSTITUTE(BE70, BF17, ""), BE70)</f>
        <v/>
      </c>
      <c r="BG70" s="1332" t="str">
        <f>IF(LEN(SUBSTITUTE(BF70, BG17, "")) &lt; LEN(BF70), SUBSTITUTE(BF70, BG17, ""), BF70)</f>
        <v/>
      </c>
      <c r="BH70" s="1332" t="str">
        <f>IF(LEN(SUBSTITUTE(BG70, BH17, "")) &lt; LEN(BG70), SUBSTITUTE(BG70, BH17, ""), BG70)</f>
        <v/>
      </c>
      <c r="BI70" s="1332" t="s">
        <v>1</v>
      </c>
      <c r="BJ70" s="1333"/>
      <c r="BK70" s="1334"/>
      <c r="BL70" s="52"/>
      <c r="BM70" s="51"/>
      <c r="BN70" s="1335" t="str">
        <f t="shared" si="11"/>
        <v/>
      </c>
      <c r="BO70" s="50" t="str">
        <f t="shared" si="12"/>
        <v/>
      </c>
      <c r="BP70" s="49" t="str">
        <f t="shared" si="13"/>
        <v/>
      </c>
      <c r="BQ70" s="47">
        <f>IF(ISBLANK(#REF!),"",LEN(BD70)-LEN(SUBSTITUTE(BD70," ",""))+1)</f>
        <v>1</v>
      </c>
      <c r="BR70" s="48">
        <f t="shared" si="14"/>
        <v>0</v>
      </c>
      <c r="BS70" s="47">
        <f t="shared" si="15"/>
        <v>0</v>
      </c>
      <c r="BT70" s="47">
        <f t="shared" si="16"/>
        <v>0</v>
      </c>
      <c r="BU70" s="185"/>
      <c r="BV70" s="2"/>
      <c r="BW70" s="200" t="s">
        <v>208</v>
      </c>
      <c r="BX70" s="151"/>
      <c r="BY70" s="154"/>
      <c r="BZ70" s="153"/>
      <c r="CA70" s="2"/>
      <c r="CB70" s="458"/>
      <c r="CC70" s="20" t="s">
        <v>91</v>
      </c>
      <c r="CD70" s="20" t="s">
        <v>90</v>
      </c>
      <c r="CE70" s="20"/>
      <c r="CF70" s="20"/>
      <c r="CG70" s="59"/>
      <c r="CH70" s="93"/>
      <c r="CJ70" s="458"/>
      <c r="CK70" s="460" t="s">
        <v>417</v>
      </c>
      <c r="CL70" s="91"/>
      <c r="CM70" s="91"/>
      <c r="CN70" s="91"/>
      <c r="CO70" s="91"/>
      <c r="CP70" s="185"/>
      <c r="CQ70" s="8" t="s">
        <v>1</v>
      </c>
      <c r="CR70" s="6">
        <v>1</v>
      </c>
    </row>
    <row r="71" spans="1:96" s="1" customFormat="1" ht="15.6" customHeight="1">
      <c r="A71"/>
      <c r="B71" s="108"/>
      <c r="C71" s="1232">
        <f>C49</f>
        <v>0</v>
      </c>
      <c r="D71" s="1232">
        <f>D49</f>
        <v>0</v>
      </c>
      <c r="E71" s="1232">
        <f>E49</f>
        <v>0</v>
      </c>
      <c r="F71" s="1612"/>
      <c r="G71" s="1613"/>
      <c r="H71" s="253"/>
      <c r="I71" s="1782"/>
      <c r="J71" s="1615"/>
      <c r="K71" s="1615"/>
      <c r="L71" s="1780"/>
      <c r="M71"/>
      <c r="N71"/>
      <c r="O71"/>
      <c r="P71" s="108" t="str">
        <f t="shared" si="31"/>
        <v>A</v>
      </c>
      <c r="Q71" s="1232" t="str">
        <f>Q62</f>
        <v xml:space="preserve">? patisserie ? ? ? 10 personnes </v>
      </c>
      <c r="R71" s="1232">
        <f>R62</f>
        <v>10</v>
      </c>
      <c r="S71" s="1232" t="str">
        <f>S62</f>
        <v>personnes</v>
      </c>
      <c r="T71" s="1353"/>
      <c r="U71" s="1252"/>
      <c r="V71" s="1252"/>
      <c r="W71" s="1252"/>
      <c r="X71" s="107" t="str">
        <f>TEXT(ROUND(LEN(T71)/X65, 1), "0.0") &amp; " lignes"</f>
        <v>0.0 lignes</v>
      </c>
      <c r="Y71" s="2249" t="str">
        <f ca="1">IF(ISBLANK(Z71),"",LARGE(OFFSET(Y66,0,0,ROWS(Y66:Y70)),1)+1)</f>
        <v/>
      </c>
      <c r="Z71" s="1252"/>
      <c r="AA71" s="1324"/>
      <c r="AB71" s="41"/>
      <c r="AC71" s="89"/>
      <c r="AD71" s="2337">
        <f>IF(AD65=0,0,IF(LEN(Z71)&gt;AD65,LEN(Z71)-AD65&amp;" en trop",0))</f>
        <v>0</v>
      </c>
      <c r="AF71"/>
      <c r="AG71"/>
      <c r="AH71"/>
      <c r="AI71"/>
      <c r="AJ71" s="332" t="s">
        <v>356</v>
      </c>
      <c r="AK71" s="91"/>
      <c r="AL71" s="91"/>
      <c r="AM71" s="91"/>
      <c r="AN71" s="91"/>
      <c r="AO71" s="91"/>
      <c r="AP71" s="91"/>
      <c r="AQ71"/>
      <c r="AR71"/>
      <c r="AS71"/>
      <c r="AT71"/>
      <c r="AV71"/>
      <c r="AW71" s="1327" t="str">
        <f>IF(AND(AZ71&lt;&gt;"", LEN(TRIM(AZ71))&gt;0), MAX(AW20:AW70)+1, "")</f>
        <v/>
      </c>
      <c r="AX71" s="1327" t="str" cm="1">
        <f t="array" ref="AX71">IFERROR(INDEX(AZ21:AZ290, MATCH(ROW()-MIN(ROW(AZ21:AZ290))+1, AW21:AW290, 0)), "")</f>
        <v/>
      </c>
      <c r="AY71" s="1336" t="str">
        <f>IFERROR(SUBSTITUTE(SUBSTITUTE(SUBSTITUTE(SUBSTITUTE(SUBSTITUTE(SUBSTITUTE(AY70,",",";"),".",";"),";",";"),"-",";"),":",";"),"?",";"),AY70)</f>
        <v>4; Dans la même cocotte faites revenir les légumes et les lardons pendant environ 5 minutes; Saupoudrez de farine et mélangez bien;</v>
      </c>
      <c r="AZ71" s="1329" t="str">
        <f>IFERROR(IF(LEN(AY74)&gt;LEN(AZ69)+LEN(AZ70),LEFT(RIGHT(AY74,LEN(AY74)-LEN(AZ69)-LEN(AZ70)),FIND("¤",SUBSTITUTE(LEFT(RIGHT(AY74,LEN(AY74)-LEN(AZ69)-LEN(AZ70)),AZ19+1)," ","¤",LEN(LEFT(RIGHT(AY74,LEN(AY74)-LEN(AZ69)-LEN(AZ70)),AZ19+1))-LEN(SUBSTITUTE(LEFT(RIGHT(AY74,LEN(AY74)-LEN(AZ69)-LEN(AZ70)),AZ19+1)," ",""))))),""),"")</f>
        <v/>
      </c>
      <c r="BA71" s="1279" t="s">
        <v>1</v>
      </c>
      <c r="BB71" s="1354"/>
      <c r="BD71" s="1" t="str">
        <f t="shared" si="10"/>
        <v/>
      </c>
      <c r="BE71" s="1332" t="str">
        <f>IF(LEN(SUBSTITUTE(AX71, BE17, "")) &lt; LEN(AX71), SUBSTITUTE(AX71, BE17, ""), AX71)</f>
        <v/>
      </c>
      <c r="BF71" s="1332" t="str">
        <f>IF(LEN(SUBSTITUTE(BE71, BF17, "")) &lt; LEN(BE71), SUBSTITUTE(BE71, BF17, ""), BE71)</f>
        <v/>
      </c>
      <c r="BG71" s="1332" t="str">
        <f>IF(LEN(SUBSTITUTE(BF71, BG17, "")) &lt; LEN(BF71), SUBSTITUTE(BF71, BG17, ""), BF71)</f>
        <v/>
      </c>
      <c r="BH71" s="1332" t="str">
        <f>IF(LEN(SUBSTITUTE(BG71, BH17, "")) &lt; LEN(BG71), SUBSTITUTE(BG71, BH17, ""), BG71)</f>
        <v/>
      </c>
      <c r="BI71" s="1332" t="s">
        <v>1</v>
      </c>
      <c r="BJ71" s="1333"/>
      <c r="BK71" s="1334"/>
      <c r="BL71" s="52"/>
      <c r="BM71" s="51"/>
      <c r="BN71" s="1335" t="str">
        <f t="shared" si="11"/>
        <v/>
      </c>
      <c r="BO71" s="50" t="str">
        <f t="shared" si="12"/>
        <v/>
      </c>
      <c r="BP71" s="49" t="str">
        <f t="shared" si="13"/>
        <v/>
      </c>
      <c r="BQ71" s="47">
        <f>IF(ISBLANK(#REF!),"",LEN(BD71)-LEN(SUBSTITUTE(BD71," ",""))+1)</f>
        <v>1</v>
      </c>
      <c r="BR71" s="48">
        <f t="shared" si="14"/>
        <v>0</v>
      </c>
      <c r="BS71" s="47">
        <f t="shared" si="15"/>
        <v>0</v>
      </c>
      <c r="BT71" s="47">
        <f t="shared" si="16"/>
        <v>0</v>
      </c>
      <c r="BU71" s="185"/>
      <c r="BV71" s="2"/>
      <c r="BW71" s="198" t="s">
        <v>204</v>
      </c>
      <c r="BX71" s="151"/>
      <c r="BY71" s="154"/>
      <c r="BZ71" s="153"/>
      <c r="CA71" s="2"/>
      <c r="CB71" s="458"/>
      <c r="CC71" s="20"/>
      <c r="CD71" s="20"/>
      <c r="CE71" s="20"/>
      <c r="CF71" s="20"/>
      <c r="CG71" s="91"/>
      <c r="CH71" s="185"/>
      <c r="CJ71" s="458"/>
      <c r="CK71" s="91"/>
      <c r="CL71" s="91"/>
      <c r="CM71" s="91"/>
      <c r="CN71" s="91"/>
      <c r="CO71" s="91"/>
      <c r="CP71" s="185"/>
      <c r="CQ71" s="8" t="s">
        <v>1</v>
      </c>
      <c r="CR71" s="6">
        <v>1</v>
      </c>
    </row>
    <row r="72" spans="1:96" s="1" customFormat="1" ht="17.25" customHeight="1">
      <c r="A72"/>
      <c r="B72" s="108"/>
      <c r="C72" s="1232">
        <f>C49</f>
        <v>0</v>
      </c>
      <c r="D72" s="1232">
        <f>D49</f>
        <v>0</v>
      </c>
      <c r="E72" s="1232">
        <f>E49</f>
        <v>0</v>
      </c>
      <c r="F72" s="1612"/>
      <c r="G72" s="1613"/>
      <c r="H72" s="253"/>
      <c r="I72" s="1782"/>
      <c r="J72" s="1615"/>
      <c r="K72" s="1615"/>
      <c r="L72" s="1780"/>
      <c r="M72"/>
      <c r="N72"/>
      <c r="O72"/>
      <c r="P72" s="108" t="str">
        <f t="shared" si="31"/>
        <v>A</v>
      </c>
      <c r="Q72" s="1232" t="str">
        <f>Q62</f>
        <v xml:space="preserve">? patisserie ? ? ? 10 personnes </v>
      </c>
      <c r="R72" s="1232">
        <f>R62</f>
        <v>10</v>
      </c>
      <c r="S72" s="1232" t="str">
        <f>S62</f>
        <v>personnes</v>
      </c>
      <c r="T72" s="1353"/>
      <c r="U72" s="1252"/>
      <c r="V72" s="1252"/>
      <c r="W72" s="1252"/>
      <c r="X72" s="107" t="str">
        <f>TEXT(ROUND(LEN(T72)/X65, 1), "0.0") &amp; " lignes"</f>
        <v>0.0 lignes</v>
      </c>
      <c r="Y72" s="2249" t="str">
        <f ca="1">IF(ISBLANK(Z72),"",LARGE(OFFSET(Y66,0,0,ROWS(Y66:Y71)),1)+1)</f>
        <v/>
      </c>
      <c r="Z72" s="1252"/>
      <c r="AA72" s="1324"/>
      <c r="AB72" s="41"/>
      <c r="AC72" s="89"/>
      <c r="AD72" s="2337">
        <f>IF(AD65=0,0,IF(LEN(Z72)&gt;AD65,LEN(Z72)-AD65&amp;" en trop",0))</f>
        <v>0</v>
      </c>
      <c r="AF72"/>
      <c r="AG72"/>
      <c r="AH72"/>
      <c r="AI72"/>
      <c r="AJ72" s="332" t="s">
        <v>353</v>
      </c>
      <c r="AK72" s="91"/>
      <c r="AL72" s="91"/>
      <c r="AM72" s="91"/>
      <c r="AN72" s="91"/>
      <c r="AO72" s="91"/>
      <c r="AP72" s="91"/>
      <c r="AQ72"/>
      <c r="AR72"/>
      <c r="AS72"/>
      <c r="AT72"/>
      <c r="AV72"/>
      <c r="AW72" s="1327" t="str">
        <f>IF(AND(AZ72&lt;&gt;"", LEN(TRIM(AZ72))&gt;0), MAX(AW20:AW71)+1, "")</f>
        <v/>
      </c>
      <c r="AX72" s="1327" t="str" cm="1">
        <f t="array" ref="AX72">IFERROR(INDEX(AZ21:AZ290, MATCH(ROW()-MIN(ROW(AZ21:AZ290))+1, AW21:AW290, 0)), "")</f>
        <v/>
      </c>
      <c r="AY72" s="1336" t="str">
        <f>IFERROR(SUBSTITUTE(AY71,"."," "),AY71)</f>
        <v>4; Dans la même cocotte faites revenir les légumes et les lardons pendant environ 5 minutes; Saupoudrez de farine et mélangez bien;</v>
      </c>
      <c r="AZ72" s="1329" t="str">
        <f>IFERROR(LEFT(RIGHT(AY74,LEN(AY74)-LEN(AZ69)-LEN(AZ70)-LEN(AZ71)),FIND("¤",SUBSTITUTE(LEFT(RIGHT(AY74,LEN(AY74)-LEN(AZ69)-LEN(AZ70)-LEN(AZ71)),AZ19+1)," ","¤",LEN(LEFT(RIGHT(AY74,LEN(AY74)-LEN(AZ69)-LEN(AZ70)-LEN(AZ71)),AZ19+1))-LEN(SUBSTITUTE(LEFT(RIGHT(AY74,LEN(AY74)-LEN(AZ69)-LEN(AZ70)-LEN(AZ71)),AZ19+1)," ",""))))),"")</f>
        <v/>
      </c>
      <c r="BA72" s="1279" t="s">
        <v>1</v>
      </c>
      <c r="BB72" s="1354"/>
      <c r="BD72" s="1" t="str">
        <f t="shared" si="10"/>
        <v/>
      </c>
      <c r="BE72" s="1332" t="str">
        <f>IF(LEN(SUBSTITUTE(AX72, BE17, "")) &lt; LEN(AX72), SUBSTITUTE(AX72, BE17, ""), AX72)</f>
        <v/>
      </c>
      <c r="BF72" s="1332" t="str">
        <f>IF(LEN(SUBSTITUTE(BE72, BF17, "")) &lt; LEN(BE72), SUBSTITUTE(BE72, BF17, ""), BE72)</f>
        <v/>
      </c>
      <c r="BG72" s="1332" t="str">
        <f>IF(LEN(SUBSTITUTE(BF72, BG17, "")) &lt; LEN(BF72), SUBSTITUTE(BF72, BG17, ""), BF72)</f>
        <v/>
      </c>
      <c r="BH72" s="1332" t="str">
        <f>IF(LEN(SUBSTITUTE(BG72, BH17, "")) &lt; LEN(BG72), SUBSTITUTE(BG72, BH17, ""), BG72)</f>
        <v/>
      </c>
      <c r="BI72" s="1332" t="s">
        <v>1</v>
      </c>
      <c r="BJ72" s="1333"/>
      <c r="BK72" s="1334"/>
      <c r="BL72" s="52"/>
      <c r="BM72" s="51"/>
      <c r="BN72" s="1335" t="str">
        <f t="shared" si="11"/>
        <v/>
      </c>
      <c r="BO72" s="50" t="str">
        <f t="shared" si="12"/>
        <v/>
      </c>
      <c r="BP72" s="49" t="str">
        <f t="shared" si="13"/>
        <v/>
      </c>
      <c r="BQ72" s="47">
        <f>IF(ISBLANK(#REF!),"",LEN(BD72)-LEN(SUBSTITUTE(BD72," ",""))+1)</f>
        <v>1</v>
      </c>
      <c r="BR72" s="48">
        <f t="shared" si="14"/>
        <v>0</v>
      </c>
      <c r="BS72" s="47">
        <f t="shared" si="15"/>
        <v>0</v>
      </c>
      <c r="BT72" s="47">
        <f t="shared" si="16"/>
        <v>0</v>
      </c>
      <c r="BU72" s="185"/>
      <c r="BV72" s="2"/>
      <c r="BW72" s="196" t="s">
        <v>202</v>
      </c>
      <c r="BX72" s="151"/>
      <c r="BY72" s="154"/>
      <c r="BZ72" s="153"/>
      <c r="CA72" s="2"/>
      <c r="CB72" s="273" t="s">
        <v>270</v>
      </c>
      <c r="CC72" s="272"/>
      <c r="CD72" s="174"/>
      <c r="CE72" s="174"/>
      <c r="CF72" s="91"/>
      <c r="CG72" s="59"/>
      <c r="CH72" s="93"/>
      <c r="CJ72" s="458"/>
      <c r="CK72" s="91"/>
      <c r="CL72" s="91"/>
      <c r="CM72" s="91"/>
      <c r="CN72" s="91"/>
      <c r="CO72" s="91"/>
      <c r="CP72" s="185"/>
      <c r="CQ72" s="8" t="s">
        <v>1</v>
      </c>
      <c r="CR72" s="6">
        <v>1</v>
      </c>
    </row>
    <row r="73" spans="1:96" s="1" customFormat="1" ht="15.6" customHeight="1">
      <c r="A73"/>
      <c r="B73" s="108"/>
      <c r="C73" s="1232">
        <f>C49</f>
        <v>0</v>
      </c>
      <c r="D73" s="1232">
        <f>D49</f>
        <v>0</v>
      </c>
      <c r="E73" s="1232">
        <f>E49</f>
        <v>0</v>
      </c>
      <c r="F73" s="255"/>
      <c r="G73" s="254"/>
      <c r="H73" s="253"/>
      <c r="I73" s="252"/>
      <c r="J73" s="1778"/>
      <c r="K73" s="1778"/>
      <c r="L73" s="1781"/>
      <c r="M73"/>
      <c r="N73"/>
      <c r="O73"/>
      <c r="P73" s="108" t="str">
        <f t="shared" ca="1" si="31"/>
        <v>A</v>
      </c>
      <c r="Q73" s="1232" t="str">
        <f>Q62</f>
        <v xml:space="preserve">? patisserie ? ? ? 10 personnes </v>
      </c>
      <c r="R73" s="1232">
        <f>R62</f>
        <v>10</v>
      </c>
      <c r="S73" s="1232" t="str">
        <f>S62</f>
        <v>personnes</v>
      </c>
      <c r="T73" s="1353"/>
      <c r="U73" s="1252"/>
      <c r="V73" s="1252"/>
      <c r="W73" s="1252"/>
      <c r="X73" s="107" t="str">
        <f>TEXT(ROUND(LEN(T73)/X65, 1), "0.0") &amp; " lignes"</f>
        <v>0.0 lignes</v>
      </c>
      <c r="Y73" s="2249" t="str">
        <f ca="1">IF(ISBLANK(Z73),"",LARGE(OFFSET(Y66,0,0,ROWS(Y66:Y72)),1)+1)</f>
        <v/>
      </c>
      <c r="Z73" s="1252"/>
      <c r="AA73" s="1324"/>
      <c r="AB73" s="41"/>
      <c r="AC73" s="89"/>
      <c r="AD73" s="2337">
        <f>IF(AD65=0,0,IF(LEN(Z73)&gt;AD65,LEN(Z73)-AD65&amp;" en trop",0))</f>
        <v>0</v>
      </c>
      <c r="AF73"/>
      <c r="AG73"/>
      <c r="AH73"/>
      <c r="AI73"/>
      <c r="AJ73" s="332" t="s">
        <v>350</v>
      </c>
      <c r="AK73" s="91"/>
      <c r="AL73" s="91"/>
      <c r="AM73" s="91"/>
      <c r="AN73" s="91"/>
      <c r="AO73" s="91"/>
      <c r="AP73" s="91"/>
      <c r="AQ73"/>
      <c r="AR73"/>
      <c r="AS73"/>
      <c r="AT73"/>
      <c r="AV73"/>
      <c r="AW73" s="1327" t="str">
        <f>IF(AND(AZ73&lt;&gt;"", LEN(TRIM(AZ73))&gt;0), MAX(AW20:AW72)+1, "")</f>
        <v/>
      </c>
      <c r="AX73" s="1327" t="str" cm="1">
        <f t="array" ref="AX73">IFERROR(INDEX(AZ21:AZ290, MATCH(ROW()-MIN(ROW(AZ21:AZ290))+1, AW21:AW290, 0)), "")</f>
        <v/>
      </c>
      <c r="AY73" s="1337" t="str">
        <f>SUBSTITUTE(SUBSTITUTE(AY72,";"," "),","," ")</f>
        <v xml:space="preserve">4  Dans la même cocotte faites revenir les légumes et les lardons pendant environ 5 minutes  Saupoudrez de farine et mélangez bien </v>
      </c>
      <c r="AZ73" s="1329" t="str">
        <f>IFERROR(LEFT(RIGHT(AY74,LEN(AY74)-LEN(AZ69)-LEN(AZ70)-LEN(AZ71)-LEN(AZ72)),FIND("¤",SUBSTITUTE(LEFT(RIGHT(AY74,LEN(AY74)-LEN(AZ69)-LEN(AZ70)-LEN(AZ71)-LEN(AZ72)),AZ19+1)," ","¤",LEN(LEFT(RIGHT(AY74,LEN(AY74)-LEN(AZ69)-LEN(AZ70)-LEN(AZ71)-LEN(AZ72)),AZ19+1))-LEN(SUBSTITUTE(LEFT(RIGHT(AY74,LEN(AY74)-LEN(AZ69)-LEN(AZ70)-LEN(AZ71)-LEN(AZ72)),AZ19+1)," ",""))))),"")</f>
        <v/>
      </c>
      <c r="BA73" s="1279" t="s">
        <v>1</v>
      </c>
      <c r="BB73" s="1354"/>
      <c r="BD73" s="1" t="str">
        <f t="shared" si="10"/>
        <v/>
      </c>
      <c r="BE73" s="1332" t="str">
        <f>IF(LEN(SUBSTITUTE(AX73, BE17, "")) &lt; LEN(AX73), SUBSTITUTE(AX73, BE17, ""), AX73)</f>
        <v/>
      </c>
      <c r="BF73" s="1332" t="str">
        <f>IF(LEN(SUBSTITUTE(BE73, BF17, "")) &lt; LEN(BE73), SUBSTITUTE(BE73, BF17, ""), BE73)</f>
        <v/>
      </c>
      <c r="BG73" s="1332" t="str">
        <f>IF(LEN(SUBSTITUTE(BF73, BG17, "")) &lt; LEN(BF73), SUBSTITUTE(BF73, BG17, ""), BF73)</f>
        <v/>
      </c>
      <c r="BH73" s="1332" t="str">
        <f>IF(LEN(SUBSTITUTE(BG73, BH17, "")) &lt; LEN(BG73), SUBSTITUTE(BG73, BH17, ""), BG73)</f>
        <v/>
      </c>
      <c r="BI73" s="1332" t="s">
        <v>1</v>
      </c>
      <c r="BJ73" s="1333"/>
      <c r="BK73" s="1334"/>
      <c r="BL73" s="52"/>
      <c r="BM73" s="51"/>
      <c r="BN73" s="1335" t="str">
        <f t="shared" si="11"/>
        <v/>
      </c>
      <c r="BO73" s="50" t="str">
        <f t="shared" si="12"/>
        <v/>
      </c>
      <c r="BP73" s="49" t="str">
        <f t="shared" si="13"/>
        <v/>
      </c>
      <c r="BQ73" s="47">
        <f>IF(ISBLANK(#REF!),"",LEN(BD73)-LEN(SUBSTITUTE(BD73," ",""))+1)</f>
        <v>1</v>
      </c>
      <c r="BR73" s="48">
        <f t="shared" si="14"/>
        <v>0</v>
      </c>
      <c r="BS73" s="47">
        <f t="shared" si="15"/>
        <v>0</v>
      </c>
      <c r="BT73" s="47">
        <f t="shared" si="16"/>
        <v>0</v>
      </c>
      <c r="BU73" s="185"/>
      <c r="BV73" s="2"/>
      <c r="BW73" s="190">
        <v>16</v>
      </c>
      <c r="BX73" s="189" t="s">
        <v>198</v>
      </c>
      <c r="BY73" s="154"/>
      <c r="BZ73" s="188"/>
      <c r="CA73" s="2"/>
      <c r="CB73" s="1892" t="s">
        <v>269</v>
      </c>
      <c r="CC73" s="1893"/>
      <c r="CD73" s="1893"/>
      <c r="CE73" s="1893"/>
      <c r="CF73" s="91"/>
      <c r="CG73" s="59"/>
      <c r="CH73" s="93"/>
      <c r="CJ73" s="458"/>
      <c r="CK73" s="91"/>
      <c r="CL73" s="91"/>
      <c r="CM73" s="91"/>
      <c r="CN73" s="91"/>
      <c r="CO73" s="91"/>
      <c r="CP73" s="185"/>
      <c r="CQ73" s="8" t="s">
        <v>1</v>
      </c>
      <c r="CR73" s="6">
        <v>1</v>
      </c>
    </row>
    <row r="74" spans="1:96" s="1" customFormat="1" ht="15.6" customHeight="1" thickBot="1">
      <c r="A74"/>
      <c r="B74" s="247" t="s">
        <v>11</v>
      </c>
      <c r="C74" s="2326">
        <f>C49</f>
        <v>0</v>
      </c>
      <c r="D74" s="2327">
        <f>D49</f>
        <v>0</v>
      </c>
      <c r="E74" s="2328">
        <f>E49</f>
        <v>0</v>
      </c>
      <c r="F74" s="1269" t="s">
        <v>1524</v>
      </c>
      <c r="G74" s="1219"/>
      <c r="H74" s="1219" t="s">
        <v>1814</v>
      </c>
      <c r="I74" s="1219"/>
      <c r="J74" s="1219"/>
      <c r="K74" s="1219"/>
      <c r="L74" s="1442"/>
      <c r="M74"/>
      <c r="N74"/>
      <c r="O74"/>
      <c r="P74" s="108" t="str">
        <f t="shared" si="31"/>
        <v>A</v>
      </c>
      <c r="Q74" s="1232" t="str">
        <f>Q62</f>
        <v xml:space="preserve">? patisserie ? ? ? 10 personnes </v>
      </c>
      <c r="R74" s="1232">
        <f>R62</f>
        <v>10</v>
      </c>
      <c r="S74" s="1232" t="str">
        <f>S62</f>
        <v>personnes</v>
      </c>
      <c r="T74" s="1353"/>
      <c r="U74" s="1252"/>
      <c r="V74" s="1252"/>
      <c r="W74" s="1252"/>
      <c r="X74" s="107" t="str">
        <f>TEXT(ROUND(LEN(T74)/X65, 1), "0.0") &amp; " lignes"</f>
        <v>0.0 lignes</v>
      </c>
      <c r="Y74" s="2249" t="str">
        <f ca="1">IF(ISBLANK(Z74),"",LARGE(OFFSET(Y66,0,0,ROWS(Y66:Y73)),1)+1)</f>
        <v/>
      </c>
      <c r="Z74" s="1252"/>
      <c r="AA74" s="1324"/>
      <c r="AB74" s="41"/>
      <c r="AC74" s="89"/>
      <c r="AD74" s="2337">
        <f>IF(AD65=0,0,IF(LEN(Z74)&gt;AD65,LEN(Z74)-AD65&amp;" en trop",0))</f>
        <v>0</v>
      </c>
      <c r="AF74"/>
      <c r="AG74"/>
      <c r="AH74"/>
      <c r="AI74"/>
      <c r="AJ74" s="332" t="s">
        <v>347</v>
      </c>
      <c r="AK74" s="91"/>
      <c r="AL74" s="91"/>
      <c r="AM74" s="91"/>
      <c r="AN74" s="91"/>
      <c r="AO74" s="91"/>
      <c r="AP74" s="91"/>
      <c r="AQ74"/>
      <c r="AR74"/>
      <c r="AS74"/>
      <c r="AT74"/>
      <c r="AV74"/>
      <c r="AW74" s="1327" t="str">
        <f>IF(AND(AZ74&lt;&gt;"", LEN(TRIM(AZ74))&gt;0), MAX(AW20:AW73)+1, "")</f>
        <v/>
      </c>
      <c r="AX74" s="1327" t="str" cm="1">
        <f t="array" ref="AX74">IFERROR(INDEX(AZ21:AZ290, MATCH(ROW()-MIN(ROW(AZ21:AZ290))+1, AW21:AW290, 0)), "")</f>
        <v/>
      </c>
      <c r="AY74" s="1338" t="str">
        <f>IFERROR(SUBSTITUTE(SUBSTITUTE(SUBSTITUTE(AY73,"  "," "),"  "," "),"  "," "),AY73)</f>
        <v xml:space="preserve">4 Dans la même cocotte faites revenir les légumes et les lardons pendant environ 5 minutes Saupoudrez de farine et mélangez bien </v>
      </c>
      <c r="AZ74" s="1329" t="str">
        <f>IF(LEN(AY74) &gt; LEN(AZ69) + LEN(AZ70) + LEN(AZ71)+ LEN(AZ72) + LEN(AZ73), RIGHT(AY74, LEN(AY74) - LEN(AZ69) - LEN(AZ70) - LEN(AZ71) - LEN(AZ72) - LEN(AZ73)), "")</f>
        <v/>
      </c>
      <c r="BA74" s="1279" t="s">
        <v>1</v>
      </c>
      <c r="BB74" s="1354"/>
      <c r="BD74" s="1" t="str">
        <f t="shared" si="10"/>
        <v/>
      </c>
      <c r="BE74" s="1332" t="str">
        <f>IF(LEN(SUBSTITUTE(AX74, BE17, "")) &lt; LEN(AX74), SUBSTITUTE(AX74, BE17, ""), AX74)</f>
        <v/>
      </c>
      <c r="BF74" s="1332" t="str">
        <f>IF(LEN(SUBSTITUTE(BE74, BF17, "")) &lt; LEN(BE74), SUBSTITUTE(BE74, BF17, ""), BE74)</f>
        <v/>
      </c>
      <c r="BG74" s="1332" t="str">
        <f>IF(LEN(SUBSTITUTE(BF74, BG17, "")) &lt; LEN(BF74), SUBSTITUTE(BF74, BG17, ""), BF74)</f>
        <v/>
      </c>
      <c r="BH74" s="1332" t="str">
        <f>IF(LEN(SUBSTITUTE(BG74, BH17, "")) &lt; LEN(BG74), SUBSTITUTE(BG74, BH17, ""), BG74)</f>
        <v/>
      </c>
      <c r="BI74" s="1332" t="s">
        <v>1</v>
      </c>
      <c r="BJ74" s="1333"/>
      <c r="BK74" s="1334"/>
      <c r="BL74" s="52"/>
      <c r="BM74" s="51"/>
      <c r="BN74" s="1335" t="str">
        <f t="shared" si="11"/>
        <v/>
      </c>
      <c r="BO74" s="50" t="str">
        <f t="shared" si="12"/>
        <v/>
      </c>
      <c r="BP74" s="49" t="str">
        <f t="shared" si="13"/>
        <v/>
      </c>
      <c r="BQ74" s="47">
        <f>IF(ISBLANK(#REF!),"",LEN(BD74)-LEN(SUBSTITUTE(BD74," ",""))+1)</f>
        <v>1</v>
      </c>
      <c r="BR74" s="48">
        <f t="shared" si="14"/>
        <v>0</v>
      </c>
      <c r="BS74" s="47">
        <f t="shared" si="15"/>
        <v>0</v>
      </c>
      <c r="BT74" s="47">
        <f t="shared" si="16"/>
        <v>0</v>
      </c>
      <c r="BU74" s="185"/>
      <c r="BV74" s="2"/>
      <c r="BW74" s="190">
        <v>25</v>
      </c>
      <c r="BX74" s="189" t="s">
        <v>188</v>
      </c>
      <c r="BY74" s="154"/>
      <c r="BZ74" s="188"/>
      <c r="CA74" s="2"/>
      <c r="CB74" s="1892"/>
      <c r="CC74" s="1893"/>
      <c r="CD74" s="1893"/>
      <c r="CE74" s="1893"/>
      <c r="CF74" s="91"/>
      <c r="CG74" s="59"/>
      <c r="CH74" s="93"/>
      <c r="CJ74" s="458"/>
      <c r="CK74" s="464" t="s">
        <v>423</v>
      </c>
      <c r="CL74" s="91"/>
      <c r="CM74" s="91"/>
      <c r="CN74" s="91"/>
      <c r="CO74" s="91"/>
      <c r="CP74" s="185"/>
      <c r="CQ74" s="8" t="s">
        <v>1</v>
      </c>
      <c r="CR74" s="6">
        <v>1</v>
      </c>
    </row>
    <row r="75" spans="1:96" s="1" customFormat="1" ht="15.75" customHeight="1">
      <c r="A75"/>
      <c r="M75"/>
      <c r="N75"/>
      <c r="O75"/>
      <c r="P75" s="108" t="str">
        <f t="shared" si="31"/>
        <v>►</v>
      </c>
      <c r="Q75" s="1232" t="str">
        <f>Q62</f>
        <v xml:space="preserve">? patisserie ? ? ? 10 personnes </v>
      </c>
      <c r="R75" s="1232">
        <f>R62</f>
        <v>10</v>
      </c>
      <c r="S75" s="1232" t="str">
        <f>S62</f>
        <v>personnes</v>
      </c>
      <c r="T75" s="1353"/>
      <c r="U75" s="1252"/>
      <c r="V75" s="1252"/>
      <c r="W75" s="1252"/>
      <c r="X75" s="107" t="str">
        <f>TEXT(ROUND(LEN(T75)/X65, 1), "0.0") &amp; " lignes"</f>
        <v>0.0 lignes</v>
      </c>
      <c r="Y75" s="2249" t="str">
        <f ca="1">IF(ISBLANK(Z75),"",LARGE(OFFSET(Y66,0,0,ROWS(Y66:Y74)),1)+1)</f>
        <v/>
      </c>
      <c r="Z75" s="1252"/>
      <c r="AA75" s="1324"/>
      <c r="AB75" s="89"/>
      <c r="AC75" s="89"/>
      <c r="AD75" s="2337">
        <f>IF(AD65=0,0,IF(LEN(Z75)&gt;AD65,LEN(Z75)-AD65&amp;" en trop",0))</f>
        <v>0</v>
      </c>
      <c r="AF75"/>
      <c r="AG75"/>
      <c r="AH75"/>
      <c r="AI75"/>
      <c r="AJ75" s="91"/>
      <c r="AK75" s="91"/>
      <c r="AL75" s="91"/>
      <c r="AM75" s="91"/>
      <c r="AN75" s="91"/>
      <c r="AO75" s="91"/>
      <c r="AP75" s="91"/>
      <c r="AQ75"/>
      <c r="AR75"/>
      <c r="AS75"/>
      <c r="AT75"/>
      <c r="AV75"/>
      <c r="AW75" s="1327">
        <f>IF(AND(AZ75&lt;&gt;"", LEN(TRIM(AZ75))&gt;0), MAX(AW20:AW74)+1, "")</f>
        <v>16</v>
      </c>
      <c r="AX75" s="1327" t="str" cm="1">
        <f t="array" ref="AX75">IFERROR(INDEX(AZ21:AZ290, MATCH(ROW()-MIN(ROW(AZ21:AZ290))+1, AW21:AW290, 0)), "")</f>
        <v/>
      </c>
      <c r="AY75" s="1328" t="str">
        <f>(SUBSTITUTE(SUBSTITUTE(BB30,CHAR(13)&amp;CHAR(10)," "),CHAR(10)," "))</f>
        <v>5. Remettez la viande dans la cocotte et versez la marinade filtrée par-dessus. Ajoutez de l’eau si nécessaire pour recouvrir la viande. Salez et poivrez.</v>
      </c>
      <c r="AZ75" s="1339" t="str">
        <f>IF(LEN(AY80)&lt;AZ19,AY75,LEFT(AY80,FIND("¤",SUBSTITUTE(LEFT(AY80,AZ19+1)," ","¤",LEN(LEFT(AY80,AZ19+1))-LEN(SUBSTITUTE(LEFT(AY80,AZ19+1)," ",""))))))</f>
        <v xml:space="preserve">5 Remettez la viande dans la cocotte et versez la marinade </v>
      </c>
      <c r="BA75" s="1279" t="s">
        <v>1</v>
      </c>
      <c r="BB75" s="1354"/>
      <c r="BD75" s="1" t="str">
        <f t="shared" si="10"/>
        <v/>
      </c>
      <c r="BE75" s="1332" t="str">
        <f>IF(LEN(SUBSTITUTE(AX75, BE17, "")) &lt; LEN(AX75), SUBSTITUTE(AX75, BE17, ""), AX75)</f>
        <v/>
      </c>
      <c r="BF75" s="1332" t="str">
        <f>IF(LEN(SUBSTITUTE(BE75, BF17, "")) &lt; LEN(BE75), SUBSTITUTE(BE75, BF17, ""), BE75)</f>
        <v/>
      </c>
      <c r="BG75" s="1332" t="str">
        <f>IF(LEN(SUBSTITUTE(BF75, BG17, "")) &lt; LEN(BF75), SUBSTITUTE(BF75, BG17, ""), BF75)</f>
        <v/>
      </c>
      <c r="BH75" s="1332" t="str">
        <f>IF(LEN(SUBSTITUTE(BG75, BH17, "")) &lt; LEN(BG75), SUBSTITUTE(BG75, BH17, ""), BG75)</f>
        <v/>
      </c>
      <c r="BI75" s="1332" t="s">
        <v>1</v>
      </c>
      <c r="BJ75" s="1333"/>
      <c r="BK75" s="1334"/>
      <c r="BL75" s="52"/>
      <c r="BM75" s="51"/>
      <c r="BN75" s="1335" t="str">
        <f t="shared" si="11"/>
        <v/>
      </c>
      <c r="BO75" s="50" t="str">
        <f t="shared" si="12"/>
        <v/>
      </c>
      <c r="BP75" s="49" t="str">
        <f t="shared" si="13"/>
        <v/>
      </c>
      <c r="BQ75" s="47">
        <f>IF(ISBLANK(#REF!),"",LEN(BD75)-LEN(SUBSTITUTE(BD75," ",""))+1)</f>
        <v>1</v>
      </c>
      <c r="BR75" s="48">
        <f t="shared" si="14"/>
        <v>0</v>
      </c>
      <c r="BS75" s="47">
        <f t="shared" si="15"/>
        <v>0</v>
      </c>
      <c r="BT75" s="47">
        <f t="shared" si="16"/>
        <v>0</v>
      </c>
      <c r="BU75" s="185"/>
      <c r="BV75" s="2"/>
      <c r="BW75" s="183" t="str">
        <f>BW69</f>
        <v>augmentez ou diminuez la valeur saisie</v>
      </c>
      <c r="BX75" s="182">
        <f>BX69</f>
        <v>0</v>
      </c>
      <c r="BY75" s="154"/>
      <c r="BZ75" s="173"/>
      <c r="CA75" s="2"/>
      <c r="CB75" s="1892"/>
      <c r="CC75" s="1893"/>
      <c r="CD75" s="1893"/>
      <c r="CE75" s="1893"/>
      <c r="CF75" s="91"/>
      <c r="CG75" s="59"/>
      <c r="CH75" s="93"/>
      <c r="CJ75" s="467" t="s">
        <v>425</v>
      </c>
      <c r="CK75" s="91" t="s">
        <v>426</v>
      </c>
      <c r="CL75" s="59"/>
      <c r="CM75" s="59"/>
      <c r="CN75" s="59"/>
      <c r="CO75" s="59"/>
      <c r="CP75" s="93"/>
      <c r="CQ75" s="8" t="s">
        <v>1</v>
      </c>
      <c r="CR75" s="6">
        <v>1</v>
      </c>
    </row>
    <row r="76" spans="1:96" s="1" customFormat="1" ht="15.6" customHeight="1">
      <c r="A76"/>
      <c r="B76" s="1763" t="s">
        <v>1846</v>
      </c>
      <c r="C76"/>
      <c r="D76"/>
      <c r="E76"/>
      <c r="F76"/>
      <c r="G76"/>
      <c r="H76"/>
      <c r="I76"/>
      <c r="J76"/>
      <c r="K76"/>
      <c r="L76"/>
      <c r="M76"/>
      <c r="N76"/>
      <c r="O76"/>
      <c r="P76" s="108" t="str">
        <f t="shared" si="31"/>
        <v>►</v>
      </c>
      <c r="Q76" s="1232" t="str">
        <f>Q62</f>
        <v xml:space="preserve">? patisserie ? ? ? 10 personnes </v>
      </c>
      <c r="R76" s="1232">
        <f>R62</f>
        <v>10</v>
      </c>
      <c r="S76" s="1232" t="str">
        <f>S62</f>
        <v>personnes</v>
      </c>
      <c r="T76" s="1353"/>
      <c r="U76" s="1252"/>
      <c r="V76" s="1252"/>
      <c r="W76" s="1252"/>
      <c r="X76" s="107" t="str">
        <f>TEXT(ROUND(LEN(T76)/X65, 1), "0.0") &amp; " lignes"</f>
        <v>0.0 lignes</v>
      </c>
      <c r="Y76" s="2249" t="str">
        <f ca="1">IF(ISBLANK(Z76),"",LARGE(OFFSET(Y66,0,0,ROWS(Y66:Y75)),1)+1)</f>
        <v/>
      </c>
      <c r="Z76" s="1252"/>
      <c r="AA76" s="1324"/>
      <c r="AB76" s="89"/>
      <c r="AC76" s="89"/>
      <c r="AD76" s="2337">
        <f>IF(AD65=0,0,IF(LEN(Z76)&gt;AD65,LEN(Z76)-AD65&amp;" en trop",0))</f>
        <v>0</v>
      </c>
      <c r="AF76"/>
      <c r="AG76"/>
      <c r="AH76"/>
      <c r="AI76"/>
      <c r="AJ76"/>
      <c r="AK76"/>
      <c r="AL76"/>
      <c r="AM76"/>
      <c r="AN76"/>
      <c r="AO76"/>
      <c r="AP76"/>
      <c r="AQ76"/>
      <c r="AR76"/>
      <c r="AS76"/>
      <c r="AT76"/>
      <c r="AV76"/>
      <c r="AW76" s="1327">
        <f>IF(AND(AZ76&lt;&gt;"", LEN(TRIM(AZ76))&gt;0), MAX(AW20:AW75)+1, "")</f>
        <v>17</v>
      </c>
      <c r="AX76" s="1327" t="str" cm="1">
        <f t="array" ref="AX76">IFERROR(INDEX(AZ21:AZ290, MATCH(ROW()-MIN(ROW(AZ21:AZ290))+1, AW21:AW290, 0)), "")</f>
        <v/>
      </c>
      <c r="AY76" s="1340" t="str">
        <f>IFERROR(TRIM(SUBSTITUTE(SUBSTITUTE(SUBSTITUTE(SUBSTITUTE(SUBSTITUTE(AY75," .",".")," ;",";")," :",":"),",",","),",","")),AY75)</f>
        <v>5. Remettez la viande dans la cocotte et versez la marinade filtrée par-dessus. Ajoutez de l’eau si nécessaire pour recouvrir la viande. Salez et poivrez.</v>
      </c>
      <c r="AZ76" s="1339" t="str">
        <f>IFERROR(IF(LEN(AY80) &gt; LEN(AZ75), LEFT(RIGHT(AY80, LEN(AY80) - LEN(AZ75)), FIND("¤", SUBSTITUTE(LEFT(RIGHT(AY80, LEN(AY80) - LEN(AZ75)), AZ19+1), " ", "¤", LEN(LEFT(RIGHT(AY80, LEN(AY80) - LEN(AZ75)), AZ19+1)) - LEN(SUBSTITUTE(LEFT(RIGHT(AY80, LEN(AY80) - LEN(AZ75)), AZ19+1), " ", ""))))), ""), "")</f>
        <v xml:space="preserve">filtrée par dessus Ajoutez de l’eau si nécessaire pour recouvrir </v>
      </c>
      <c r="BA76" s="1279" t="s">
        <v>1</v>
      </c>
      <c r="BB76" s="1354"/>
      <c r="BD76" s="1" t="str">
        <f t="shared" si="10"/>
        <v/>
      </c>
      <c r="BE76" s="1332" t="str">
        <f>IF(LEN(SUBSTITUTE(AX76, BE17, "")) &lt; LEN(AX76), SUBSTITUTE(AX76, BE17, ""), AX76)</f>
        <v/>
      </c>
      <c r="BF76" s="1332" t="str">
        <f>IF(LEN(SUBSTITUTE(BE76, BF17, "")) &lt; LEN(BE76), SUBSTITUTE(BE76, BF17, ""), BE76)</f>
        <v/>
      </c>
      <c r="BG76" s="1332" t="str">
        <f>IF(LEN(SUBSTITUTE(BF76, BG17, "")) &lt; LEN(BF76), SUBSTITUTE(BF76, BG17, ""), BF76)</f>
        <v/>
      </c>
      <c r="BH76" s="1332" t="str">
        <f>IF(LEN(SUBSTITUTE(BG76, BH17, "")) &lt; LEN(BG76), SUBSTITUTE(BG76, BH17, ""), BG76)</f>
        <v/>
      </c>
      <c r="BI76" s="1332" t="s">
        <v>1</v>
      </c>
      <c r="BJ76" s="1333"/>
      <c r="BK76" s="1334"/>
      <c r="BL76" s="52"/>
      <c r="BM76" s="51"/>
      <c r="BN76" s="1335" t="str">
        <f t="shared" si="11"/>
        <v/>
      </c>
      <c r="BO76" s="50" t="str">
        <f t="shared" si="12"/>
        <v/>
      </c>
      <c r="BP76" s="49" t="str">
        <f t="shared" si="13"/>
        <v/>
      </c>
      <c r="BQ76" s="47">
        <f>IF(ISBLANK(#REF!),"",LEN(BD76)-LEN(SUBSTITUTE(BD76," ",""))+1)</f>
        <v>1</v>
      </c>
      <c r="BR76" s="48">
        <f t="shared" si="14"/>
        <v>0</v>
      </c>
      <c r="BS76" s="47">
        <f t="shared" si="15"/>
        <v>0</v>
      </c>
      <c r="BT76" s="47">
        <f t="shared" si="16"/>
        <v>0</v>
      </c>
      <c r="BU76" s="185"/>
      <c r="BV76" s="2"/>
      <c r="BW76" s="175"/>
      <c r="BX76" s="17"/>
      <c r="BY76" s="174"/>
      <c r="BZ76" s="173"/>
      <c r="CA76" s="2"/>
      <c r="CB76" s="1892"/>
      <c r="CC76" s="1893"/>
      <c r="CD76" s="1893"/>
      <c r="CE76" s="1893"/>
      <c r="CF76" s="91"/>
      <c r="CG76" s="59"/>
      <c r="CH76" s="93"/>
      <c r="CJ76" s="469" t="s">
        <v>428</v>
      </c>
      <c r="CK76" s="91"/>
      <c r="CL76" s="91"/>
      <c r="CM76" s="91"/>
      <c r="CN76" s="91"/>
      <c r="CO76" s="91"/>
      <c r="CP76" s="185"/>
      <c r="CQ76" s="8" t="s">
        <v>1</v>
      </c>
      <c r="CR76" s="6">
        <v>1</v>
      </c>
    </row>
    <row r="77" spans="1:96" s="1" customFormat="1" ht="9" customHeight="1" thickBot="1">
      <c r="A77"/>
      <c r="B77"/>
      <c r="C77"/>
      <c r="D77"/>
      <c r="E77"/>
      <c r="F77"/>
      <c r="G77"/>
      <c r="H77"/>
      <c r="I77"/>
      <c r="J77"/>
      <c r="K77"/>
      <c r="L77"/>
      <c r="M77"/>
      <c r="N77"/>
      <c r="O77"/>
      <c r="P77" s="108" t="str">
        <f t="shared" si="31"/>
        <v>►</v>
      </c>
      <c r="Q77" s="1232" t="str">
        <f>Q62</f>
        <v xml:space="preserve">? patisserie ? ? ? 10 personnes </v>
      </c>
      <c r="R77" s="1232">
        <f>R62</f>
        <v>10</v>
      </c>
      <c r="S77" s="1232" t="str">
        <f>S62</f>
        <v>personnes</v>
      </c>
      <c r="T77" s="1353"/>
      <c r="U77" s="1252"/>
      <c r="V77" s="1252"/>
      <c r="W77" s="1252"/>
      <c r="X77" s="107" t="str">
        <f>TEXT(ROUND(LEN(T77)/X65, 1), "0.0") &amp; " lignes"</f>
        <v>0.0 lignes</v>
      </c>
      <c r="Y77" s="2249" t="str">
        <f ca="1">IF(ISBLANK(Z77),"",LARGE(OFFSET(Y66,0,0,ROWS(Y66:Y76)),1)+1)</f>
        <v/>
      </c>
      <c r="Z77" s="1252"/>
      <c r="AA77" s="1324"/>
      <c r="AB77" s="89"/>
      <c r="AC77" s="89"/>
      <c r="AD77" s="2337">
        <f>IF(AD65=0,0,IF(LEN(Z77)&gt;AD65,LEN(Z77)-AD65&amp;" en trop",0))</f>
        <v>0</v>
      </c>
      <c r="AF77"/>
      <c r="AG77"/>
      <c r="AH77"/>
      <c r="AI77"/>
      <c r="AQ77"/>
      <c r="AR77"/>
      <c r="AS77"/>
      <c r="AT77"/>
      <c r="AV77"/>
      <c r="AW77" s="1327">
        <f>IF(AND(AZ77&lt;&gt;"", LEN(TRIM(AZ77))&gt;0), MAX(AW20:AW76)+1, "")</f>
        <v>18</v>
      </c>
      <c r="AX77" s="1327" t="str" cm="1">
        <f t="array" ref="AX77">IFERROR(INDEX(AZ21:AZ290, MATCH(ROW()-MIN(ROW(AZ21:AZ290))+1, AW21:AW290, 0)), "")</f>
        <v/>
      </c>
      <c r="AY77" s="1340" t="str">
        <f>IFERROR(SUBSTITUTE(SUBSTITUTE(SUBSTITUTE(SUBSTITUTE(SUBSTITUTE(SUBSTITUTE(AY76,",",";"),".",";"),";",";"),"-",";"),":",";"),"?",";"),AY76)</f>
        <v>5; Remettez la viande dans la cocotte et versez la marinade filtrée par;dessus; Ajoutez de l’eau si nécessaire pour recouvrir la viande; Salez et poivrez;</v>
      </c>
      <c r="AZ77" s="1339" t="str">
        <f>IFERROR(IF(LEN(AY80)&gt;LEN(AZ75)+LEN(AZ76),LEFT(RIGHT(AY80,LEN(AY80)-LEN(AZ75)-LEN(AZ76)),FIND("¤",SUBSTITUTE(LEFT(RIGHT(AY80,LEN(AY80)-LEN(AZ75)-LEN(AZ76)),AZ19+1)," ","¤",LEN(LEFT(RIGHT(AY80,LEN(AY80)-LEN(AZ75)-LEN(AZ76)),AZ19+1))-LEN(SUBSTITUTE(LEFT(RIGHT(AY80,LEN(AY80)-LEN(AZ75)-LEN(AZ76)),AZ19+1)," ",""))))),""),"")</f>
        <v xml:space="preserve">la viande Salez et poivrez </v>
      </c>
      <c r="BA77" s="1279" t="s">
        <v>1</v>
      </c>
      <c r="BB77" s="1354"/>
      <c r="BD77" s="1" t="str">
        <f t="shared" si="10"/>
        <v/>
      </c>
      <c r="BE77" s="1332" t="str">
        <f>IF(LEN(SUBSTITUTE(AX77, BE17, "")) &lt; LEN(AX77), SUBSTITUTE(AX77, BE17, ""), AX77)</f>
        <v/>
      </c>
      <c r="BF77" s="1332" t="str">
        <f>IF(LEN(SUBSTITUTE(BE77, BF17, "")) &lt; LEN(BE77), SUBSTITUTE(BE77, BF17, ""), BE77)</f>
        <v/>
      </c>
      <c r="BG77" s="1332" t="str">
        <f>IF(LEN(SUBSTITUTE(BF77, BG17, "")) &lt; LEN(BF77), SUBSTITUTE(BF77, BG17, ""), BF77)</f>
        <v/>
      </c>
      <c r="BH77" s="1332" t="str">
        <f>IF(LEN(SUBSTITUTE(BG77, BH17, "")) &lt; LEN(BG77), SUBSTITUTE(BG77, BH17, ""), BG77)</f>
        <v/>
      </c>
      <c r="BI77" s="1332" t="s">
        <v>1</v>
      </c>
      <c r="BJ77" s="1333"/>
      <c r="BK77" s="1334"/>
      <c r="BL77" s="52"/>
      <c r="BM77" s="51"/>
      <c r="BN77" s="1335" t="str">
        <f t="shared" si="11"/>
        <v/>
      </c>
      <c r="BO77" s="50" t="str">
        <f t="shared" si="12"/>
        <v/>
      </c>
      <c r="BP77" s="49" t="str">
        <f t="shared" si="13"/>
        <v/>
      </c>
      <c r="BQ77" s="47">
        <f>IF(ISBLANK(#REF!),"",LEN(BD77)-LEN(SUBSTITUTE(BD77," ",""))+1)</f>
        <v>1</v>
      </c>
      <c r="BR77" s="48">
        <f t="shared" si="14"/>
        <v>0</v>
      </c>
      <c r="BS77" s="47">
        <f t="shared" si="15"/>
        <v>0</v>
      </c>
      <c r="BT77" s="47">
        <f t="shared" si="16"/>
        <v>0</v>
      </c>
      <c r="BU77" s="185"/>
      <c r="BV77" s="2"/>
      <c r="BW77" s="175" t="s">
        <v>172</v>
      </c>
      <c r="BX77" s="17"/>
      <c r="BY77" s="174"/>
      <c r="BZ77" s="173"/>
      <c r="CA77" s="2"/>
      <c r="CB77" s="495" t="s">
        <v>447</v>
      </c>
      <c r="CC77"/>
      <c r="CD77"/>
      <c r="CE77"/>
      <c r="CF77"/>
      <c r="CG77"/>
      <c r="CH77" s="38"/>
      <c r="CJ77" s="470" t="s">
        <v>429</v>
      </c>
      <c r="CK77" s="91"/>
      <c r="CL77" s="91"/>
      <c r="CM77" s="91"/>
      <c r="CN77" s="91"/>
      <c r="CO77" s="91"/>
      <c r="CP77" s="185"/>
      <c r="CQ77" s="8" t="s">
        <v>1</v>
      </c>
      <c r="CR77" s="6">
        <v>1</v>
      </c>
    </row>
    <row r="78" spans="1:96" s="1" customFormat="1" ht="33" customHeight="1" thickTop="1">
      <c r="A78"/>
      <c r="B78" s="203" t="s">
        <v>11</v>
      </c>
      <c r="C78" s="2339" t="str">
        <f>C84</f>
        <v xml:space="preserve">C patisserie flan garniture Clafoutis aux cerises_2023-09-20.xlsx 10 personnes </v>
      </c>
      <c r="D78" s="2340">
        <f>D84</f>
        <v>10</v>
      </c>
      <c r="E78" s="2340" t="str">
        <f>E84</f>
        <v>personnes</v>
      </c>
      <c r="F78" s="205" t="s">
        <v>214</v>
      </c>
      <c r="G78" s="2098" t="s">
        <v>209</v>
      </c>
      <c r="H78" s="2098"/>
      <c r="I78" s="2138" t="s">
        <v>1791</v>
      </c>
      <c r="J78" s="2138"/>
      <c r="K78" s="2138"/>
      <c r="L78" s="2138"/>
      <c r="M78"/>
      <c r="N78"/>
      <c r="O78"/>
      <c r="P78" s="108" t="str">
        <f t="shared" si="31"/>
        <v>A</v>
      </c>
      <c r="Q78" s="1232" t="str">
        <f>Q62</f>
        <v xml:space="preserve">? patisserie ? ? ? 10 personnes </v>
      </c>
      <c r="R78" s="1232">
        <f>R62</f>
        <v>10</v>
      </c>
      <c r="S78" s="1232" t="str">
        <f>S62</f>
        <v>personnes</v>
      </c>
      <c r="T78" s="1353"/>
      <c r="U78" s="1252"/>
      <c r="V78" s="1252"/>
      <c r="W78" s="1252"/>
      <c r="X78" s="107" t="str">
        <f>TEXT(ROUND(LEN(T78)/X65, 1), "0.0") &amp; " lignes"</f>
        <v>0.0 lignes</v>
      </c>
      <c r="Y78" s="2249" t="str">
        <f ca="1">IF(ISBLANK(Z78),"",LARGE(OFFSET(Y66,0,0,ROWS(Y66:Y77)),1)+1)</f>
        <v/>
      </c>
      <c r="Z78" s="1252"/>
      <c r="AA78" s="1324"/>
      <c r="AB78" s="89"/>
      <c r="AC78" s="89"/>
      <c r="AD78" s="2337">
        <f>IF(AD65=0,0,IF(LEN(Z78)&gt;AD65,LEN(Z78)-AD65&amp;" en trop",0))</f>
        <v>0</v>
      </c>
      <c r="AF78"/>
      <c r="AG78"/>
      <c r="AH78"/>
      <c r="AI78"/>
      <c r="AQ78"/>
      <c r="AR78"/>
      <c r="AS78"/>
      <c r="AT78"/>
      <c r="AV78"/>
      <c r="AW78" s="1327" t="str">
        <f>IF(AND(AZ78&lt;&gt;"", LEN(TRIM(AZ78))&gt;0), MAX(AW20:AW77)+1, "")</f>
        <v/>
      </c>
      <c r="AX78" s="1327" t="str" cm="1">
        <f t="array" ref="AX78">IFERROR(INDEX(AZ21:AZ290, MATCH(ROW()-MIN(ROW(AZ21:AZ290))+1, AW21:AW290, 0)), "")</f>
        <v/>
      </c>
      <c r="AY78" s="1340" t="str">
        <f>IFERROR(SUBSTITUTE(AY77,"."," "),AY77)</f>
        <v>5; Remettez la viande dans la cocotte et versez la marinade filtrée par;dessus; Ajoutez de l’eau si nécessaire pour recouvrir la viande; Salez et poivrez;</v>
      </c>
      <c r="AZ78" s="1339" t="str">
        <f>IFERROR(LEFT(RIGHT(AY80,LEN(AY80)-LEN(AZ75)-LEN(AZ76)-LEN(AZ77)),FIND("¤",SUBSTITUTE(LEFT(RIGHT(AY80,LEN(AY80)-LEN(AZ75)-LEN(AZ76)-LEN(AZ77)),AZ19+1)," ","¤",LEN(LEFT(RIGHT(AY80,LEN(AY80)-LEN(AZ75)-LEN(AZ76)-LEN(AZ77)),AZ19+1))-LEN(SUBSTITUTE(LEFT(RIGHT(AY80,LEN(AY80)-LEN(AZ75)-LEN(AZ76)-LEN(AZ77)),AZ19+1)," ",""))))),"")</f>
        <v/>
      </c>
      <c r="BA78" s="1279" t="s">
        <v>1</v>
      </c>
      <c r="BB78" s="1354"/>
      <c r="BD78" s="1" t="str">
        <f t="shared" si="10"/>
        <v/>
      </c>
      <c r="BE78" s="1332" t="str">
        <f>IF(LEN(SUBSTITUTE(AX78, BE17, "")) &lt; LEN(AX78), SUBSTITUTE(AX78, BE17, ""), AX78)</f>
        <v/>
      </c>
      <c r="BF78" s="1332" t="str">
        <f>IF(LEN(SUBSTITUTE(BE78, BF17, "")) &lt; LEN(BE78), SUBSTITUTE(BE78, BF17, ""), BE78)</f>
        <v/>
      </c>
      <c r="BG78" s="1332" t="str">
        <f>IF(LEN(SUBSTITUTE(BF78, BG17, "")) &lt; LEN(BF78), SUBSTITUTE(BF78, BG17, ""), BF78)</f>
        <v/>
      </c>
      <c r="BH78" s="1332" t="str">
        <f>IF(LEN(SUBSTITUTE(BG78, BH17, "")) &lt; LEN(BG78), SUBSTITUTE(BG78, BH17, ""), BG78)</f>
        <v/>
      </c>
      <c r="BI78" s="1332" t="s">
        <v>1</v>
      </c>
      <c r="BJ78" s="1333"/>
      <c r="BK78" s="1334"/>
      <c r="BL78" s="52"/>
      <c r="BM78" s="51"/>
      <c r="BN78" s="1335" t="str">
        <f t="shared" si="11"/>
        <v/>
      </c>
      <c r="BO78" s="50" t="str">
        <f t="shared" si="12"/>
        <v/>
      </c>
      <c r="BP78" s="49" t="str">
        <f t="shared" si="13"/>
        <v/>
      </c>
      <c r="BQ78" s="47">
        <f>IF(ISBLANK(#REF!),"",LEN(BD78)-LEN(SUBSTITUTE(BD78," ",""))+1)</f>
        <v>1</v>
      </c>
      <c r="BR78" s="48">
        <f t="shared" si="14"/>
        <v>0</v>
      </c>
      <c r="BS78" s="47">
        <f t="shared" si="15"/>
        <v>0</v>
      </c>
      <c r="BT78" s="47">
        <f t="shared" si="16"/>
        <v>0</v>
      </c>
      <c r="BU78" s="185"/>
      <c r="BV78" s="2"/>
      <c r="BW78" s="172"/>
      <c r="BX78" s="171"/>
      <c r="BY78" s="154"/>
      <c r="BZ78" s="153"/>
      <c r="CA78" s="2"/>
      <c r="CB78" s="416" t="s">
        <v>324</v>
      </c>
      <c r="CC78" s="1828" t="s">
        <v>449</v>
      </c>
      <c r="CD78" s="1829"/>
      <c r="CE78" s="1829"/>
      <c r="CF78" s="1832" t="s">
        <v>116</v>
      </c>
      <c r="CG78" s="1834" t="s">
        <v>450</v>
      </c>
      <c r="CH78" s="1835"/>
      <c r="CJ78" s="471" t="s">
        <v>430</v>
      </c>
      <c r="CK78" s="91"/>
      <c r="CL78" s="91"/>
      <c r="CM78" s="91"/>
      <c r="CN78" s="91"/>
      <c r="CO78" s="91"/>
      <c r="CP78" s="185"/>
      <c r="CQ78" s="8" t="s">
        <v>1</v>
      </c>
      <c r="CR78" s="6">
        <v>1</v>
      </c>
    </row>
    <row r="79" spans="1:96" s="1" customFormat="1" ht="16.149999999999999" customHeight="1">
      <c r="A79"/>
      <c r="B79" s="104" t="s">
        <v>11</v>
      </c>
      <c r="C79" s="2316" t="str">
        <f>C84</f>
        <v xml:space="preserve">C patisserie flan garniture Clafoutis aux cerises_2023-09-20.xlsx 10 personnes </v>
      </c>
      <c r="D79" s="2316">
        <f>D84</f>
        <v>10</v>
      </c>
      <c r="E79" s="2316" t="str">
        <f>E84</f>
        <v>personnes</v>
      </c>
      <c r="F79" s="2317"/>
      <c r="G79" s="2318" t="s">
        <v>1848</v>
      </c>
      <c r="H79" s="2319"/>
      <c r="I79" s="2319"/>
      <c r="J79" s="2320" t="s">
        <v>212</v>
      </c>
      <c r="K79" s="201" t="s">
        <v>211</v>
      </c>
      <c r="L79" s="1419"/>
      <c r="M79"/>
      <c r="N79"/>
      <c r="O79"/>
      <c r="P79" s="108" t="str">
        <f t="shared" si="31"/>
        <v>A</v>
      </c>
      <c r="Q79" s="1232" t="str">
        <f>Q62</f>
        <v xml:space="preserve">? patisserie ? ? ? 10 personnes </v>
      </c>
      <c r="R79" s="1232">
        <f>R62</f>
        <v>10</v>
      </c>
      <c r="S79" s="1232" t="str">
        <f>S62</f>
        <v>personnes</v>
      </c>
      <c r="T79" s="1353"/>
      <c r="U79" s="1252"/>
      <c r="V79" s="1252"/>
      <c r="W79" s="1252"/>
      <c r="X79" s="107" t="str">
        <f>TEXT(ROUND(LEN(T79)/X65, 1), "0.0") &amp; " lignes"</f>
        <v>0.0 lignes</v>
      </c>
      <c r="Y79" s="2249" t="str">
        <f ca="1">IF(ISBLANK(Z79),"",LARGE(OFFSET(Y66,0,0,ROWS(Y66:Y78)),1)+1)</f>
        <v/>
      </c>
      <c r="Z79" s="1252"/>
      <c r="AA79" s="1324"/>
      <c r="AB79" s="89"/>
      <c r="AC79" s="89"/>
      <c r="AD79" s="2337">
        <f>IF(AD65=0,0,IF(LEN(Z79)&gt;AD65,LEN(Z79)-AD65&amp;" en trop",0))</f>
        <v>0</v>
      </c>
      <c r="AF79"/>
      <c r="AG79"/>
      <c r="AH79"/>
      <c r="AI79"/>
      <c r="AQ79"/>
      <c r="AR79"/>
      <c r="AS79"/>
      <c r="AT79"/>
      <c r="AV79"/>
      <c r="AW79" s="1327" t="str">
        <f>IF(AND(AZ79&lt;&gt;"", LEN(TRIM(AZ79))&gt;0), MAX(AW20:AW78)+1, "")</f>
        <v/>
      </c>
      <c r="AX79" s="1327" t="str" cm="1">
        <f t="array" ref="AX79">IFERROR(INDEX(AZ21:AZ290, MATCH(ROW()-MIN(ROW(AZ21:AZ290))+1, AW21:AW290, 0)), "")</f>
        <v/>
      </c>
      <c r="AY79" s="1343" t="str">
        <f>SUBSTITUTE(SUBSTITUTE(AY78,";"," "),","," ")</f>
        <v xml:space="preserve">5  Remettez la viande dans la cocotte et versez la marinade filtrée par dessus  Ajoutez de l’eau si nécessaire pour recouvrir la viande  Salez et poivrez </v>
      </c>
      <c r="AZ79" s="1339" t="str">
        <f>IFERROR(LEFT(RIGHT(AY80,LEN(AY80)-LEN(AZ75)-LEN(AZ76)-LEN(AZ77)-LEN(AZ78)),FIND("¤",SUBSTITUTE(LEFT(RIGHT(AY80,LEN(AY80)-LEN(AZ75)-LEN(AZ76)-LEN(AZ77)-LEN(AZ78)),AZ19+1)," ","¤",LEN(LEFT(RIGHT(AY80,LEN(AY80)-LEN(AZ75)-LEN(AZ76)-LEN(AZ77)-LEN(AZ78)),AZ19+1))-LEN(SUBSTITUTE(LEFT(RIGHT(AY80,LEN(AY80)-LEN(AZ75)-LEN(AZ76)-LEN(AZ77)-LEN(AZ78)),AZ19+1)," ",""))))),"")</f>
        <v/>
      </c>
      <c r="BA79" s="1279" t="s">
        <v>1</v>
      </c>
      <c r="BB79" s="1354"/>
      <c r="BD79" s="1" t="str">
        <f t="shared" si="10"/>
        <v/>
      </c>
      <c r="BE79" s="1332" t="str">
        <f>IF(LEN(SUBSTITUTE(AX79, BE17, "")) &lt; LEN(AX79), SUBSTITUTE(AX79, BE17, ""), AX79)</f>
        <v/>
      </c>
      <c r="BF79" s="1332" t="str">
        <f>IF(LEN(SUBSTITUTE(BE79, BF17, "")) &lt; LEN(BE79), SUBSTITUTE(BE79, BF17, ""), BE79)</f>
        <v/>
      </c>
      <c r="BG79" s="1332" t="str">
        <f>IF(LEN(SUBSTITUTE(BF79, BG17, "")) &lt; LEN(BF79), SUBSTITUTE(BF79, BG17, ""), BF79)</f>
        <v/>
      </c>
      <c r="BH79" s="1332" t="str">
        <f>IF(LEN(SUBSTITUTE(BG79, BH17, "")) &lt; LEN(BG79), SUBSTITUTE(BG79, BH17, ""), BG79)</f>
        <v/>
      </c>
      <c r="BI79" s="1332" t="s">
        <v>1</v>
      </c>
      <c r="BJ79" s="1333"/>
      <c r="BK79" s="1334"/>
      <c r="BL79" s="52"/>
      <c r="BM79" s="51"/>
      <c r="BN79" s="1335" t="str">
        <f t="shared" si="11"/>
        <v/>
      </c>
      <c r="BO79" s="50" t="str">
        <f t="shared" si="12"/>
        <v/>
      </c>
      <c r="BP79" s="49" t="str">
        <f t="shared" si="13"/>
        <v/>
      </c>
      <c r="BQ79" s="47">
        <f>IF(ISBLANK(#REF!),"",LEN(BD79)-LEN(SUBSTITUTE(BD79," ",""))+1)</f>
        <v>1</v>
      </c>
      <c r="BR79" s="48">
        <f t="shared" si="14"/>
        <v>0</v>
      </c>
      <c r="BS79" s="47">
        <f t="shared" si="15"/>
        <v>0</v>
      </c>
      <c r="BT79" s="47">
        <f t="shared" si="16"/>
        <v>0</v>
      </c>
      <c r="BU79" s="185"/>
      <c r="BV79" s="2"/>
      <c r="BW79" s="1847" t="s">
        <v>158</v>
      </c>
      <c r="BX79" s="1848"/>
      <c r="BY79" s="1848"/>
      <c r="BZ79" s="1849"/>
      <c r="CA79" s="2"/>
      <c r="CB79" s="420" t="s">
        <v>314</v>
      </c>
      <c r="CC79" s="1830"/>
      <c r="CD79" s="1831"/>
      <c r="CE79" s="1831"/>
      <c r="CF79" s="1833"/>
      <c r="CG79" s="1836"/>
      <c r="CH79" s="1837"/>
      <c r="CJ79" s="471" t="s">
        <v>431</v>
      </c>
      <c r="CK79" s="91"/>
      <c r="CL79" s="91"/>
      <c r="CM79" s="91"/>
      <c r="CN79" s="91"/>
      <c r="CO79" s="91"/>
      <c r="CP79" s="185"/>
      <c r="CQ79" s="8" t="s">
        <v>1</v>
      </c>
      <c r="CR79" s="6">
        <v>1</v>
      </c>
    </row>
    <row r="80" spans="1:96" s="1" customFormat="1" ht="16.899999999999999" customHeight="1">
      <c r="A80"/>
      <c r="B80" s="104" t="s">
        <v>11</v>
      </c>
      <c r="C80" s="1232" t="str">
        <f>C84</f>
        <v xml:space="preserve">C patisserie flan garniture Clafoutis aux cerises_2023-09-20.xlsx 10 personnes </v>
      </c>
      <c r="D80" s="1232">
        <f>D84</f>
        <v>10</v>
      </c>
      <c r="E80" s="1232" t="str">
        <f>E84</f>
        <v>personnes</v>
      </c>
      <c r="F80" s="1697"/>
      <c r="G80" s="1698"/>
      <c r="H80" s="1698"/>
      <c r="I80" s="1698"/>
      <c r="J80" s="199" t="s">
        <v>205</v>
      </c>
      <c r="K80" s="2139" t="str">
        <f>F82</f>
        <v xml:space="preserve">C patisserie flan garniture Clafoutis aux cerises_2023-09-20.xlsx 10 personnes </v>
      </c>
      <c r="L80" s="2140"/>
      <c r="M80"/>
      <c r="N80"/>
      <c r="O80"/>
      <c r="P80" s="108" t="str">
        <f t="shared" si="31"/>
        <v>A</v>
      </c>
      <c r="Q80" s="1232" t="str">
        <f>Q62</f>
        <v xml:space="preserve">? patisserie ? ? ? 10 personnes </v>
      </c>
      <c r="R80" s="1232">
        <f>R62</f>
        <v>10</v>
      </c>
      <c r="S80" s="1232" t="str">
        <f>S62</f>
        <v>personnes</v>
      </c>
      <c r="T80" s="1353"/>
      <c r="U80" s="1252"/>
      <c r="V80" s="1252"/>
      <c r="W80" s="1252"/>
      <c r="X80" s="107" t="str">
        <f>TEXT(ROUND(LEN(T80)/X65, 1), "0.0") &amp; " lignes"</f>
        <v>0.0 lignes</v>
      </c>
      <c r="Y80" s="2249" t="str">
        <f ca="1">IF(ISBLANK(Z80),"",LARGE(OFFSET(Y66,0,0,ROWS(Y66:Y79)),1)+1)</f>
        <v/>
      </c>
      <c r="Z80" s="1252"/>
      <c r="AA80" s="1324"/>
      <c r="AB80" s="89"/>
      <c r="AC80" s="89"/>
      <c r="AD80" s="2337">
        <f>IF(AD65=0,0,IF(LEN(Z80)&gt;AD65,LEN(Z80)-AD65&amp;" en trop",0))</f>
        <v>0</v>
      </c>
      <c r="AF80"/>
      <c r="AG80"/>
      <c r="AH80"/>
      <c r="AI80"/>
      <c r="AQ80"/>
      <c r="AR80"/>
      <c r="AS80"/>
      <c r="AT80"/>
      <c r="AV80"/>
      <c r="AW80" s="1327" t="str">
        <f>IF(AND(AZ80&lt;&gt;"", LEN(TRIM(AZ80))&gt;0), MAX(AW20:AW79)+1, "")</f>
        <v/>
      </c>
      <c r="AX80" s="1327" t="str" cm="1">
        <f t="array" ref="AX80">IFERROR(INDEX(AZ21:AZ290, MATCH(ROW()-MIN(ROW(AZ21:AZ290))+1, AW21:AW290, 0)), "")</f>
        <v/>
      </c>
      <c r="AY80" s="1344" t="str">
        <f>IFERROR(SUBSTITUTE(SUBSTITUTE(SUBSTITUTE(AY79,"  "," "),"  "," "),"  "," "),AY79)</f>
        <v xml:space="preserve">5 Remettez la viande dans la cocotte et versez la marinade filtrée par dessus Ajoutez de l’eau si nécessaire pour recouvrir la viande Salez et poivrez </v>
      </c>
      <c r="AZ80" s="1339" t="str">
        <f>IF(LEN(AY80) &gt; LEN(AZ75) + LEN(AZ76) + LEN(AZ77)+ LEN(AZ78) + LEN(AZ79), RIGHT(AY80, LEN(AY80) - LEN(AZ75) - LEN(AZ76) - LEN(AZ77) - LEN(AZ78) - LEN(AZ79)), "")</f>
        <v/>
      </c>
      <c r="BA80" s="1279" t="s">
        <v>1</v>
      </c>
      <c r="BB80" s="1354"/>
      <c r="BD80" s="1" t="str">
        <f t="shared" si="10"/>
        <v/>
      </c>
      <c r="BE80" s="1332" t="str">
        <f>IF(LEN(SUBSTITUTE(AX80, BE17, "")) &lt; LEN(AX80), SUBSTITUTE(AX80, BE17, ""), AX80)</f>
        <v/>
      </c>
      <c r="BF80" s="1332" t="str">
        <f>IF(LEN(SUBSTITUTE(BE80, BF17, "")) &lt; LEN(BE80), SUBSTITUTE(BE80, BF17, ""), BE80)</f>
        <v/>
      </c>
      <c r="BG80" s="1332" t="str">
        <f>IF(LEN(SUBSTITUTE(BF80, BG17, "")) &lt; LEN(BF80), SUBSTITUTE(BF80, BG17, ""), BF80)</f>
        <v/>
      </c>
      <c r="BH80" s="1332" t="str">
        <f>IF(LEN(SUBSTITUTE(BG80, BH17, "")) &lt; LEN(BG80), SUBSTITUTE(BG80, BH17, ""), BG80)</f>
        <v/>
      </c>
      <c r="BI80" s="1332" t="s">
        <v>1</v>
      </c>
      <c r="BJ80" s="1333"/>
      <c r="BK80" s="1334"/>
      <c r="BL80" s="52"/>
      <c r="BM80" s="51"/>
      <c r="BN80" s="1335" t="str">
        <f t="shared" si="11"/>
        <v/>
      </c>
      <c r="BO80" s="50" t="str">
        <f t="shared" si="12"/>
        <v/>
      </c>
      <c r="BP80" s="49" t="str">
        <f t="shared" si="13"/>
        <v/>
      </c>
      <c r="BQ80" s="47">
        <f>IF(ISBLANK(#REF!),"",LEN(BD80)-LEN(SUBSTITUTE(BD80," ",""))+1)</f>
        <v>1</v>
      </c>
      <c r="BR80" s="48">
        <f t="shared" si="14"/>
        <v>0</v>
      </c>
      <c r="BS80" s="47">
        <f t="shared" si="15"/>
        <v>0</v>
      </c>
      <c r="BT80" s="47">
        <f t="shared" si="16"/>
        <v>0</v>
      </c>
      <c r="BU80" s="185"/>
      <c r="BV80" s="2"/>
      <c r="BW80" s="1847"/>
      <c r="BX80" s="1848"/>
      <c r="BY80" s="1848"/>
      <c r="BZ80" s="1849"/>
      <c r="CA80" s="2"/>
      <c r="CB80" s="422" t="s">
        <v>451</v>
      </c>
      <c r="CC80" s="498">
        <v>1.1100000000000001</v>
      </c>
      <c r="CD80" s="499" t="s">
        <v>452</v>
      </c>
      <c r="CE80" s="500" t="s">
        <v>453</v>
      </c>
      <c r="CF80" s="501">
        <v>20</v>
      </c>
      <c r="CG80" s="502">
        <v>0.88800000000000012</v>
      </c>
      <c r="CH80" s="503" t="s">
        <v>454</v>
      </c>
      <c r="CJ80" s="471" t="s">
        <v>432</v>
      </c>
      <c r="CK80" s="91"/>
      <c r="CL80" s="91"/>
      <c r="CM80" s="91"/>
      <c r="CN80" s="91"/>
      <c r="CO80" s="91"/>
      <c r="CP80" s="185"/>
      <c r="CQ80" s="8" t="s">
        <v>1</v>
      </c>
      <c r="CR80" s="6">
        <v>1</v>
      </c>
    </row>
    <row r="81" spans="1:96" s="1" customFormat="1" ht="15.75" customHeight="1">
      <c r="A81"/>
      <c r="B81" s="104" t="s">
        <v>11</v>
      </c>
      <c r="C81" s="1232" t="str">
        <f>C84</f>
        <v xml:space="preserve">C patisserie flan garniture Clafoutis aux cerises_2023-09-20.xlsx 10 personnes </v>
      </c>
      <c r="D81" s="1232">
        <f>D84</f>
        <v>10</v>
      </c>
      <c r="E81" s="1232" t="str">
        <f>E84</f>
        <v>personnes</v>
      </c>
      <c r="F81" s="195">
        <v>10</v>
      </c>
      <c r="G81" s="194" t="s">
        <v>1537</v>
      </c>
      <c r="H81" s="193" t="s">
        <v>193</v>
      </c>
      <c r="I81" s="193"/>
      <c r="J81" s="197"/>
      <c r="K81" s="2139"/>
      <c r="L81" s="2140"/>
      <c r="M81"/>
      <c r="N81"/>
      <c r="O81"/>
      <c r="P81" s="108" t="str">
        <f t="shared" si="31"/>
        <v>A</v>
      </c>
      <c r="Q81" s="1232" t="str">
        <f>Q62</f>
        <v xml:space="preserve">? patisserie ? ? ? 10 personnes </v>
      </c>
      <c r="R81" s="1232">
        <f>R62</f>
        <v>10</v>
      </c>
      <c r="S81" s="1232" t="str">
        <f>S62</f>
        <v>personnes</v>
      </c>
      <c r="T81" s="1353"/>
      <c r="U81" s="1252"/>
      <c r="V81" s="1252"/>
      <c r="W81" s="1252"/>
      <c r="X81" s="107" t="str">
        <f>TEXT(ROUND(LEN(T81)/X65, 1), "0.0") &amp; " lignes"</f>
        <v>0.0 lignes</v>
      </c>
      <c r="Y81" s="2249" t="str">
        <f ca="1">IF(ISBLANK(Z81),"",LARGE(OFFSET(Y66,0,0,ROWS(Y66:Y80)),1)+1)</f>
        <v/>
      </c>
      <c r="Z81" s="1252"/>
      <c r="AA81" s="1324"/>
      <c r="AB81" s="89"/>
      <c r="AC81" s="89"/>
      <c r="AD81" s="2337">
        <f>IF(AD65=0,0,IF(LEN(Z81)&gt;AD65,LEN(Z81)-AD65&amp;" en trop",0))</f>
        <v>0</v>
      </c>
      <c r="AF81"/>
      <c r="AG81"/>
      <c r="AH81"/>
      <c r="AI81"/>
      <c r="AQ81"/>
      <c r="AR81"/>
      <c r="AS81"/>
      <c r="AT81"/>
      <c r="AV81"/>
      <c r="AW81" s="1327">
        <f>IF(AND(AZ81&lt;&gt;"", LEN(TRIM(AZ81))&gt;0), MAX(AW20:AW80)+1, "")</f>
        <v>19</v>
      </c>
      <c r="AX81" s="1327" t="str" cm="1">
        <f t="array" ref="AX81">IFERROR(INDEX(AZ21:AZ290, MATCH(ROW()-MIN(ROW(AZ21:AZ290))+1, AW21:AW290, 0)), "")</f>
        <v/>
      </c>
      <c r="AY81" s="1328" t="str">
        <f>(SUBSTITUTE(SUBSTITUTE(BB31,CHAR(13)&amp;CHAR(10)," "),CHAR(10)," "))</f>
        <v>6. Portez à ébullition, puis baissez le feu et laissez mijoter à feu doux pendant environ 3 heures, en remuant de temps en temps. La viande doit être tendre et la sauce onctueuse.</v>
      </c>
      <c r="AZ81" s="1329" t="str">
        <f>IF(LEN(AY86)&lt;AZ19,AY81,LEFT(AY86,FIND("¤",SUBSTITUTE(LEFT(AY86,AZ19+1)," ","¤",LEN(LEFT(AY86,AZ19+1))-LEN(SUBSTITUTE(LEFT(AY86,AZ19+1)," ",""))))))</f>
        <v xml:space="preserve">6 Portez à ébullition puis baissez le feu et laissez mijoter à </v>
      </c>
      <c r="BA81" s="1279" t="s">
        <v>1</v>
      </c>
      <c r="BB81" s="1354"/>
      <c r="BD81" s="1" t="str">
        <f t="shared" si="10"/>
        <v/>
      </c>
      <c r="BE81" s="1332" t="str">
        <f>IF(LEN(SUBSTITUTE(AX81, BE17, "")) &lt; LEN(AX81), SUBSTITUTE(AX81, BE17, ""), AX81)</f>
        <v/>
      </c>
      <c r="BF81" s="1332" t="str">
        <f>IF(LEN(SUBSTITUTE(BE81, BF17, "")) &lt; LEN(BE81), SUBSTITUTE(BE81, BF17, ""), BE81)</f>
        <v/>
      </c>
      <c r="BG81" s="1332" t="str">
        <f>IF(LEN(SUBSTITUTE(BF81, BG17, "")) &lt; LEN(BF81), SUBSTITUTE(BF81, BG17, ""), BF81)</f>
        <v/>
      </c>
      <c r="BH81" s="1332" t="str">
        <f>IF(LEN(SUBSTITUTE(BG81, BH17, "")) &lt; LEN(BG81), SUBSTITUTE(BG81, BH17, ""), BG81)</f>
        <v/>
      </c>
      <c r="BI81" s="1332" t="s">
        <v>1</v>
      </c>
      <c r="BJ81" s="1333"/>
      <c r="BK81" s="1334"/>
      <c r="BL81" s="52"/>
      <c r="BM81" s="51"/>
      <c r="BN81" s="1335" t="str">
        <f t="shared" si="11"/>
        <v/>
      </c>
      <c r="BO81" s="50" t="str">
        <f t="shared" si="12"/>
        <v/>
      </c>
      <c r="BP81" s="49" t="str">
        <f t="shared" si="13"/>
        <v/>
      </c>
      <c r="BQ81" s="47">
        <f>IF(ISBLANK(#REF!),"",LEN(BD81)-LEN(SUBSTITUTE(BD81," ",""))+1)</f>
        <v>1</v>
      </c>
      <c r="BR81" s="48">
        <f t="shared" si="14"/>
        <v>0</v>
      </c>
      <c r="BS81" s="47">
        <f t="shared" si="15"/>
        <v>0</v>
      </c>
      <c r="BT81" s="47">
        <f t="shared" si="16"/>
        <v>0</v>
      </c>
      <c r="BU81" s="185"/>
      <c r="BV81" s="2"/>
      <c r="BW81" s="46"/>
      <c r="BX81" s="45"/>
      <c r="BY81" s="45"/>
      <c r="BZ81" s="22"/>
      <c r="CA81" s="2"/>
      <c r="CB81" s="422" t="s">
        <v>455</v>
      </c>
      <c r="CC81" s="504">
        <v>14.929499999999999</v>
      </c>
      <c r="CD81" s="499" t="s">
        <v>456</v>
      </c>
      <c r="CE81" s="500" t="s">
        <v>457</v>
      </c>
      <c r="CF81" s="501"/>
      <c r="CG81" s="505">
        <v>14.929499999999999</v>
      </c>
      <c r="CH81" s="506" t="s">
        <v>458</v>
      </c>
      <c r="CJ81" s="471" t="s">
        <v>433</v>
      </c>
      <c r="CK81" s="91"/>
      <c r="CL81" s="59"/>
      <c r="CM81" s="59"/>
      <c r="CN81" s="59"/>
      <c r="CO81" s="59"/>
      <c r="CP81" s="93"/>
      <c r="CQ81" s="8" t="s">
        <v>1</v>
      </c>
      <c r="CR81" s="6">
        <v>1</v>
      </c>
    </row>
    <row r="82" spans="1:96" s="1" customFormat="1" ht="19.5" customHeight="1">
      <c r="A82"/>
      <c r="B82" s="104" t="s">
        <v>11</v>
      </c>
      <c r="C82" s="1232" t="str">
        <f>C84</f>
        <v xml:space="preserve">C patisserie flan garniture Clafoutis aux cerises_2023-09-20.xlsx 10 personnes </v>
      </c>
      <c r="D82" s="1232">
        <f>D84</f>
        <v>10</v>
      </c>
      <c r="E82" s="1232" t="str">
        <f>E84</f>
        <v>personnes</v>
      </c>
      <c r="F82" s="2307" t="str">
        <f>F83 &amp; " " &amp; F84 &amp; " " &amp; H84 &amp; " " &amp; J84 &amp; " " &amp; L84 &amp; " " &amp; F81 &amp; " " &amp; G81 &amp; " "</f>
        <v xml:space="preserve">C patisserie flan garniture Clafoutis aux cerises_2023-09-20.xlsx 10 personnes </v>
      </c>
      <c r="G82" s="2308"/>
      <c r="H82" s="2308"/>
      <c r="I82" s="2308"/>
      <c r="J82" s="2308"/>
      <c r="K82" s="2309"/>
      <c r="L82" s="2310" t="s">
        <v>187</v>
      </c>
      <c r="M82"/>
      <c r="N82"/>
      <c r="O82"/>
      <c r="P82" s="108" t="str">
        <f t="shared" si="31"/>
        <v>►</v>
      </c>
      <c r="Q82" s="1232" t="str">
        <f>Q62</f>
        <v xml:space="preserve">? patisserie ? ? ? 10 personnes </v>
      </c>
      <c r="R82" s="1232">
        <f>R62</f>
        <v>10</v>
      </c>
      <c r="S82" s="1232" t="str">
        <f>S62</f>
        <v>personnes</v>
      </c>
      <c r="T82" s="1353"/>
      <c r="U82" s="1252"/>
      <c r="V82" s="1252"/>
      <c r="W82" s="1252"/>
      <c r="X82" s="107" t="str">
        <f>TEXT(ROUND(LEN(T82)/X65, 1), "0.0") &amp; " lignes"</f>
        <v>0.0 lignes</v>
      </c>
      <c r="Y82" s="2249" t="str">
        <f ca="1">IF(ISBLANK(Z82),"",LARGE(OFFSET(Y66,0,0,ROWS(Y66:Y81)),1)+1)</f>
        <v/>
      </c>
      <c r="Z82" s="1252"/>
      <c r="AA82" s="1324"/>
      <c r="AB82" s="89"/>
      <c r="AC82" s="89"/>
      <c r="AD82" s="2337">
        <f>IF(AD65=0,0,IF(LEN(Z82)&gt;AD65,LEN(Z82)-AD65&amp;" en trop",0))</f>
        <v>0</v>
      </c>
      <c r="AF82"/>
      <c r="AG82"/>
      <c r="AH82"/>
      <c r="AI82"/>
      <c r="AQ82"/>
      <c r="AR82"/>
      <c r="AS82"/>
      <c r="AT82"/>
      <c r="AV82"/>
      <c r="AW82" s="1327">
        <f>IF(AND(AZ82&lt;&gt;"", LEN(TRIM(AZ82))&gt;0), MAX(AW20:AW81)+1, "")</f>
        <v>20</v>
      </c>
      <c r="AX82" s="1327" t="str" cm="1">
        <f t="array" ref="AX82">IFERROR(INDEX(AZ21:AZ290, MATCH(ROW()-MIN(ROW(AZ21:AZ290))+1, AW21:AW290, 0)), "")</f>
        <v/>
      </c>
      <c r="AY82" s="1336" t="str">
        <f>IFERROR(TRIM(SUBSTITUTE(SUBSTITUTE(SUBSTITUTE(SUBSTITUTE(SUBSTITUTE(AY81," .",".")," ;",";")," :",":"),",",","),",","")),AY81)</f>
        <v>6. Portez à ébullition puis baissez le feu et laissez mijoter à feu doux pendant environ 3 heures en remuant de temps en temps. La viande doit être tendre et la sauce onctueuse.</v>
      </c>
      <c r="AZ82" s="1329" t="str">
        <f>IFERROR(IF(LEN(AY86) &gt; LEN(AZ81), LEFT(RIGHT(AY86, LEN(AY86) - LEN(AZ81)), FIND("¤", SUBSTITUTE(LEFT(RIGHT(AY86, LEN(AY86) - LEN(AZ81)), AZ19+1), " ", "¤", LEN(LEFT(RIGHT(AY86, LEN(AY86) - LEN(AZ81)), AZ19+1)) - LEN(SUBSTITUTE(LEFT(RIGHT(AY86, LEN(AY86) - LEN(AZ81)), AZ19+1), " ", ""))))), ""), "")</f>
        <v xml:space="preserve">feu doux pendant environ 3 heures en remuant de temps en temps La </v>
      </c>
      <c r="BA82" s="1279" t="s">
        <v>1</v>
      </c>
      <c r="BB82" s="1354"/>
      <c r="BD82" s="1" t="str">
        <f t="shared" si="10"/>
        <v/>
      </c>
      <c r="BE82" s="1332" t="str">
        <f>IF(LEN(SUBSTITUTE(AX82, BE17, "")) &lt; LEN(AX82), SUBSTITUTE(AX82, BE17, ""), AX82)</f>
        <v/>
      </c>
      <c r="BF82" s="1332" t="str">
        <f>IF(LEN(SUBSTITUTE(BE82, BF17, "")) &lt; LEN(BE82), SUBSTITUTE(BE82, BF17, ""), BE82)</f>
        <v/>
      </c>
      <c r="BG82" s="1332" t="str">
        <f>IF(LEN(SUBSTITUTE(BF82, BG17, "")) &lt; LEN(BF82), SUBSTITUTE(BF82, BG17, ""), BF82)</f>
        <v/>
      </c>
      <c r="BH82" s="1332" t="str">
        <f>IF(LEN(SUBSTITUTE(BG82, BH17, "")) &lt; LEN(BG82), SUBSTITUTE(BG82, BH17, ""), BG82)</f>
        <v/>
      </c>
      <c r="BI82" s="1332" t="s">
        <v>1</v>
      </c>
      <c r="BJ82" s="1333"/>
      <c r="BK82" s="1334"/>
      <c r="BL82" s="52"/>
      <c r="BM82" s="51"/>
      <c r="BN82" s="1335" t="str">
        <f t="shared" si="11"/>
        <v/>
      </c>
      <c r="BO82" s="50" t="str">
        <f t="shared" si="12"/>
        <v/>
      </c>
      <c r="BP82" s="49" t="str">
        <f t="shared" si="13"/>
        <v/>
      </c>
      <c r="BQ82" s="47">
        <f>IF(ISBLANK(#REF!),"",LEN(BD82)-LEN(SUBSTITUTE(BD82," ",""))+1)</f>
        <v>1</v>
      </c>
      <c r="BR82" s="48">
        <f t="shared" si="14"/>
        <v>0</v>
      </c>
      <c r="BS82" s="47">
        <f t="shared" si="15"/>
        <v>0</v>
      </c>
      <c r="BT82" s="47">
        <f t="shared" si="16"/>
        <v>0</v>
      </c>
      <c r="BU82" s="185"/>
      <c r="BV82" s="2"/>
      <c r="BW82" s="156" t="s">
        <v>147</v>
      </c>
      <c r="BX82" s="155" t="s">
        <v>146</v>
      </c>
      <c r="BY82" s="20"/>
      <c r="BZ82" s="19"/>
      <c r="CA82" s="2"/>
      <c r="CB82" s="422" t="s">
        <v>459</v>
      </c>
      <c r="CC82" s="498">
        <v>8.3249999999999993</v>
      </c>
      <c r="CD82" s="499" t="s">
        <v>460</v>
      </c>
      <c r="CE82" s="500" t="s">
        <v>461</v>
      </c>
      <c r="CF82" s="501"/>
      <c r="CG82" s="502">
        <v>8.3249999999999993</v>
      </c>
      <c r="CH82" s="503" t="s">
        <v>462</v>
      </c>
      <c r="CJ82" s="472" t="s">
        <v>434</v>
      </c>
      <c r="CK82" s="59"/>
      <c r="CL82" s="59"/>
      <c r="CM82" s="59"/>
      <c r="CN82" s="59"/>
      <c r="CO82" s="59"/>
      <c r="CP82" s="93"/>
      <c r="CQ82" s="8" t="s">
        <v>1</v>
      </c>
      <c r="CR82" s="6">
        <v>1</v>
      </c>
    </row>
    <row r="83" spans="1:96" s="1" customFormat="1" ht="15.75" customHeight="1">
      <c r="A83"/>
      <c r="B83" s="104" t="s">
        <v>11</v>
      </c>
      <c r="C83" s="1232" t="str">
        <f>C84</f>
        <v xml:space="preserve">C patisserie flan garniture Clafoutis aux cerises_2023-09-20.xlsx 10 personnes </v>
      </c>
      <c r="D83" s="1232">
        <f>D84</f>
        <v>10</v>
      </c>
      <c r="E83" s="1232" t="str">
        <f>E84</f>
        <v>personnes</v>
      </c>
      <c r="F83" s="2311" t="str">
        <f>LEFT(L84,1)</f>
        <v>C</v>
      </c>
      <c r="G83" s="2312" t="s">
        <v>185</v>
      </c>
      <c r="H83" s="2312" t="s">
        <v>184</v>
      </c>
      <c r="I83" s="2312"/>
      <c r="J83" s="2312" t="s">
        <v>183</v>
      </c>
      <c r="K83" s="2312"/>
      <c r="L83" s="2313" t="s">
        <v>182</v>
      </c>
      <c r="M83"/>
      <c r="N83"/>
      <c r="O83"/>
      <c r="P83" s="108" t="str">
        <f t="shared" ca="1" si="31"/>
        <v>A</v>
      </c>
      <c r="Q83" s="1232" t="str">
        <f>Q62</f>
        <v xml:space="preserve">? patisserie ? ? ? 10 personnes </v>
      </c>
      <c r="R83" s="1232">
        <f>R62</f>
        <v>10</v>
      </c>
      <c r="S83" s="1232" t="str">
        <f>S62</f>
        <v>personnes</v>
      </c>
      <c r="T83" s="1353"/>
      <c r="U83" s="1252"/>
      <c r="V83" s="1352"/>
      <c r="W83" s="1252"/>
      <c r="X83" s="107" t="str">
        <f>TEXT(ROUND(LEN(T83)/X65, 1), "0.0") &amp; " lignes"</f>
        <v>0.0 lignes</v>
      </c>
      <c r="Y83" s="2250" t="str">
        <f t="shared" ref="Y83:Y84" si="32">LEN(Z83)&amp;" car.&gt;"</f>
        <v>75 car.&gt;</v>
      </c>
      <c r="Z83" s="40" t="s">
        <v>32</v>
      </c>
      <c r="AA83" s="1324"/>
      <c r="AB83" s="89"/>
      <c r="AC83" s="89"/>
      <c r="AD83" s="2337" t="str">
        <f>IF(AD65=0,0,IF(LEN(Z83)&gt;AD65,LEN(Z83)-AD65&amp;" en trop",0))</f>
        <v>10 en trop</v>
      </c>
      <c r="AF83"/>
      <c r="AG83"/>
      <c r="AH83"/>
      <c r="AI83"/>
      <c r="AQ83"/>
      <c r="AR83"/>
      <c r="AS83"/>
      <c r="AT83"/>
      <c r="AV83"/>
      <c r="AW83" s="1327">
        <f>IF(AND(AZ83&lt;&gt;"", LEN(TRIM(AZ83))&gt;0), MAX(AW20:AW82)+1, "")</f>
        <v>21</v>
      </c>
      <c r="AX83" s="1327" t="str" cm="1">
        <f t="array" ref="AX83">IFERROR(INDEX(AZ21:AZ290, MATCH(ROW()-MIN(ROW(AZ21:AZ290))+1, AW21:AW290, 0)), "")</f>
        <v/>
      </c>
      <c r="AY83" s="1336" t="str">
        <f>IFERROR(SUBSTITUTE(SUBSTITUTE(SUBSTITUTE(SUBSTITUTE(SUBSTITUTE(SUBSTITUTE(AY82,",",";"),".",";"),";",";"),"-",";"),":",";"),"?",";"),AY82)</f>
        <v>6; Portez à ébullition puis baissez le feu et laissez mijoter à feu doux pendant environ 3 heures en remuant de temps en temps; La viande doit être tendre et la sauce onctueuse;</v>
      </c>
      <c r="AZ83" s="1329" t="str">
        <f>IFERROR(IF(LEN(AY86)&gt;LEN(AZ81)+LEN(AZ82),LEFT(RIGHT(AY86,LEN(AY86)-LEN(AZ81)-LEN(AZ82)),FIND("¤",SUBSTITUTE(LEFT(RIGHT(AY86,LEN(AY86)-LEN(AZ81)-LEN(AZ82)),AZ19+1)," ","¤",LEN(LEFT(RIGHT(AY86,LEN(AY86)-LEN(AZ81)-LEN(AZ82)),AZ19+1))-LEN(SUBSTITUTE(LEFT(RIGHT(AY86,LEN(AY86)-LEN(AZ81)-LEN(AZ82)),AZ19+1)," ",""))))),""),"")</f>
        <v xml:space="preserve">viande doit être tendre et la sauce onctueuse </v>
      </c>
      <c r="BA83" s="1279" t="s">
        <v>1</v>
      </c>
      <c r="BB83" s="1354"/>
      <c r="BD83" s="1" t="str">
        <f t="shared" si="10"/>
        <v/>
      </c>
      <c r="BE83" s="1332" t="str">
        <f>IF(LEN(SUBSTITUTE(AX83, BE17, "")) &lt; LEN(AX83), SUBSTITUTE(AX83, BE17, ""), AX83)</f>
        <v/>
      </c>
      <c r="BF83" s="1332" t="str">
        <f>IF(LEN(SUBSTITUTE(BE83, BF17, "")) &lt; LEN(BE83), SUBSTITUTE(BE83, BF17, ""), BE83)</f>
        <v/>
      </c>
      <c r="BG83" s="1332" t="str">
        <f>IF(LEN(SUBSTITUTE(BF83, BG17, "")) &lt; LEN(BF83), SUBSTITUTE(BF83, BG17, ""), BF83)</f>
        <v/>
      </c>
      <c r="BH83" s="1332" t="str">
        <f>IF(LEN(SUBSTITUTE(BG83, BH17, "")) &lt; LEN(BG83), SUBSTITUTE(BG83, BH17, ""), BG83)</f>
        <v/>
      </c>
      <c r="BI83" s="1332" t="s">
        <v>1</v>
      </c>
      <c r="BJ83" s="1333"/>
      <c r="BK83" s="1334"/>
      <c r="BL83" s="52"/>
      <c r="BM83" s="51"/>
      <c r="BN83" s="1335" t="str">
        <f t="shared" si="11"/>
        <v/>
      </c>
      <c r="BO83" s="50" t="str">
        <f t="shared" si="12"/>
        <v/>
      </c>
      <c r="BP83" s="49" t="str">
        <f t="shared" si="13"/>
        <v/>
      </c>
      <c r="BQ83" s="47">
        <f>IF(ISBLANK(#REF!),"",LEN(BD83)-LEN(SUBSTITUTE(BD83," ",""))+1)</f>
        <v>1</v>
      </c>
      <c r="BR83" s="48">
        <f t="shared" si="14"/>
        <v>0</v>
      </c>
      <c r="BS83" s="47">
        <f t="shared" si="15"/>
        <v>0</v>
      </c>
      <c r="BT83" s="47">
        <f t="shared" si="16"/>
        <v>0</v>
      </c>
      <c r="BU83" s="185"/>
      <c r="BV83" s="2"/>
      <c r="BW83" s="21"/>
      <c r="BX83" s="20"/>
      <c r="BY83" s="154"/>
      <c r="BZ83" s="153"/>
      <c r="CA83" s="2"/>
      <c r="CB83" s="422" t="s">
        <v>463</v>
      </c>
      <c r="CC83" s="504">
        <v>16.649999999999999</v>
      </c>
      <c r="CD83" s="499" t="s">
        <v>464</v>
      </c>
      <c r="CE83" s="500" t="s">
        <v>465</v>
      </c>
      <c r="CF83" s="501"/>
      <c r="CG83" s="505">
        <v>16.649999999999999</v>
      </c>
      <c r="CH83" s="506" t="s">
        <v>464</v>
      </c>
      <c r="CJ83" s="472" t="s">
        <v>435</v>
      </c>
      <c r="CK83" s="59"/>
      <c r="CL83" s="59"/>
      <c r="CM83" s="59"/>
      <c r="CN83" s="59"/>
      <c r="CO83" s="59"/>
      <c r="CP83" s="93"/>
      <c r="CQ83" s="8" t="s">
        <v>1</v>
      </c>
      <c r="CR83" s="6">
        <v>1</v>
      </c>
    </row>
    <row r="84" spans="1:96" s="1" customFormat="1" ht="20.25" customHeight="1">
      <c r="A84"/>
      <c r="B84" s="104" t="s">
        <v>11</v>
      </c>
      <c r="C84" s="1247" t="str">
        <f>F82</f>
        <v xml:space="preserve">C patisserie flan garniture Clafoutis aux cerises_2023-09-20.xlsx 10 personnes </v>
      </c>
      <c r="D84" s="1247">
        <f>F81</f>
        <v>10</v>
      </c>
      <c r="E84" s="1247" t="str">
        <f>G81</f>
        <v>personnes</v>
      </c>
      <c r="F84" s="1428" t="s">
        <v>1541</v>
      </c>
      <c r="G84" s="1429"/>
      <c r="H84" s="1803" t="s">
        <v>1542</v>
      </c>
      <c r="I84" s="1803"/>
      <c r="J84" s="1803" t="s">
        <v>176</v>
      </c>
      <c r="K84" s="1803"/>
      <c r="L84" s="1445" t="s">
        <v>1543</v>
      </c>
      <c r="M84"/>
      <c r="N84"/>
      <c r="O84"/>
      <c r="P84" s="108" t="str">
        <f t="shared" ca="1" si="31"/>
        <v>A</v>
      </c>
      <c r="Q84" s="1232" t="str">
        <f>Q62</f>
        <v xml:space="preserve">? patisserie ? ? ? 10 personnes </v>
      </c>
      <c r="R84" s="1232">
        <f>R62</f>
        <v>10</v>
      </c>
      <c r="S84" s="1232" t="str">
        <f>S62</f>
        <v>personnes</v>
      </c>
      <c r="T84" s="1353"/>
      <c r="U84" s="1252"/>
      <c r="V84" s="1352"/>
      <c r="W84" s="1252"/>
      <c r="X84" s="107" t="str">
        <f>TEXT(ROUND(LEN(T84)/X65, 1), "0.0") &amp; " lignes"</f>
        <v>0.0 lignes</v>
      </c>
      <c r="Y84" s="2250" t="str">
        <f t="shared" si="32"/>
        <v>69 car.&gt;</v>
      </c>
      <c r="Z84" s="1354" t="s">
        <v>1613</v>
      </c>
      <c r="AA84" s="1324"/>
      <c r="AB84" s="89"/>
      <c r="AC84" s="89"/>
      <c r="AD84" s="2337" t="str">
        <f>IF(AD65=0,0,IF(LEN(Z84)&gt;AD65,LEN(Z84)-AD65&amp;" en trop",0))</f>
        <v>4 en trop</v>
      </c>
      <c r="AF84"/>
      <c r="AG84"/>
      <c r="AH84"/>
      <c r="AI84"/>
      <c r="AQ84"/>
      <c r="AR84"/>
      <c r="AS84"/>
      <c r="AT84"/>
      <c r="AV84"/>
      <c r="AW84" s="1327" t="str">
        <f>IF(AND(AZ84&lt;&gt;"", LEN(TRIM(AZ84))&gt;0), MAX(AW20:AW83)+1, "")</f>
        <v/>
      </c>
      <c r="AX84" s="1327" t="str" cm="1">
        <f t="array" ref="AX84">IFERROR(INDEX(AZ21:AZ290, MATCH(ROW()-MIN(ROW(AZ21:AZ290))+1, AW21:AW290, 0)), "")</f>
        <v/>
      </c>
      <c r="AY84" s="1336" t="str">
        <f>IFERROR(SUBSTITUTE(AY83,"."," "),AY83)</f>
        <v>6; Portez à ébullition puis baissez le feu et laissez mijoter à feu doux pendant environ 3 heures en remuant de temps en temps; La viande doit être tendre et la sauce onctueuse;</v>
      </c>
      <c r="AZ84" s="1329" t="str">
        <f>IFERROR(LEFT(RIGHT(AY86,LEN(AY86)-LEN(AZ81)-LEN(AZ82)-LEN(AZ83)),FIND("¤",SUBSTITUTE(LEFT(RIGHT(AY86,LEN(AY86)-LEN(AZ81)-LEN(AZ82)-LEN(AZ83)),AZ19+1)," ","¤",LEN(LEFT(RIGHT(AY86,LEN(AY86)-LEN(AZ81)-LEN(AZ82)-LEN(AZ83)),AZ19+1))-LEN(SUBSTITUTE(LEFT(RIGHT(AY86,LEN(AY86)-LEN(AZ81)-LEN(AZ82)-LEN(AZ83)),AZ19+1)," ",""))))),"")</f>
        <v/>
      </c>
      <c r="BA84" s="1279" t="s">
        <v>1</v>
      </c>
      <c r="BB84" s="1354"/>
      <c r="BD84" s="1" t="str">
        <f t="shared" si="10"/>
        <v/>
      </c>
      <c r="BE84" s="1332" t="str">
        <f>IF(LEN(SUBSTITUTE(AX84, BE17, "")) &lt; LEN(AX84), SUBSTITUTE(AX84, BE17, ""), AX84)</f>
        <v/>
      </c>
      <c r="BF84" s="1332" t="str">
        <f>IF(LEN(SUBSTITUTE(BE84, BF17, "")) &lt; LEN(BE84), SUBSTITUTE(BE84, BF17, ""), BE84)</f>
        <v/>
      </c>
      <c r="BG84" s="1332" t="str">
        <f>IF(LEN(SUBSTITUTE(BF84, BG17, "")) &lt; LEN(BF84), SUBSTITUTE(BF84, BG17, ""), BF84)</f>
        <v/>
      </c>
      <c r="BH84" s="1332" t="str">
        <f>IF(LEN(SUBSTITUTE(BG84, BH17, "")) &lt; LEN(BG84), SUBSTITUTE(BG84, BH17, ""), BG84)</f>
        <v/>
      </c>
      <c r="BI84" s="1332" t="s">
        <v>1</v>
      </c>
      <c r="BJ84" s="1333"/>
      <c r="BK84" s="1334"/>
      <c r="BL84" s="52"/>
      <c r="BM84" s="51"/>
      <c r="BN84" s="1335" t="str">
        <f t="shared" si="11"/>
        <v/>
      </c>
      <c r="BO84" s="50" t="str">
        <f t="shared" si="12"/>
        <v/>
      </c>
      <c r="BP84" s="49" t="str">
        <f t="shared" si="13"/>
        <v/>
      </c>
      <c r="BQ84" s="47">
        <f>IF(ISBLANK(#REF!),"",LEN(BD84)-LEN(SUBSTITUTE(BD84," ",""))+1)</f>
        <v>1</v>
      </c>
      <c r="BR84" s="48">
        <f t="shared" si="14"/>
        <v>0</v>
      </c>
      <c r="BS84" s="47">
        <f t="shared" si="15"/>
        <v>0</v>
      </c>
      <c r="BT84" s="47">
        <f t="shared" si="16"/>
        <v>0</v>
      </c>
      <c r="BU84" s="185"/>
      <c r="BV84" s="2"/>
      <c r="BW84" s="152" t="s">
        <v>141</v>
      </c>
      <c r="BX84" s="151"/>
      <c r="BY84" s="20"/>
      <c r="BZ84" s="19"/>
      <c r="CA84" s="2"/>
      <c r="CB84" s="422" t="s">
        <v>468</v>
      </c>
      <c r="CC84" s="498">
        <v>3.8850000000000002</v>
      </c>
      <c r="CD84" s="499" t="s">
        <v>469</v>
      </c>
      <c r="CE84" s="500" t="s">
        <v>470</v>
      </c>
      <c r="CF84" s="501"/>
      <c r="CG84" s="502">
        <v>3.8850000000000002</v>
      </c>
      <c r="CH84" s="503" t="s">
        <v>471</v>
      </c>
      <c r="CJ84" s="110" t="s">
        <v>436</v>
      </c>
      <c r="CK84" s="59"/>
      <c r="CL84" s="59"/>
      <c r="CM84" s="59"/>
      <c r="CN84" s="59"/>
      <c r="CO84" s="59"/>
      <c r="CP84" s="93"/>
      <c r="CQ84" s="8" t="s">
        <v>1</v>
      </c>
      <c r="CR84" s="6">
        <v>1</v>
      </c>
    </row>
    <row r="85" spans="1:96" s="1" customFormat="1" ht="18.75" customHeight="1" thickBot="1">
      <c r="A85"/>
      <c r="B85" s="104" t="s">
        <v>11</v>
      </c>
      <c r="C85" s="1232" t="str">
        <f>C84</f>
        <v xml:space="preserve">C patisserie flan garniture Clafoutis aux cerises_2023-09-20.xlsx 10 personnes </v>
      </c>
      <c r="D85" s="1232">
        <f>D84</f>
        <v>10</v>
      </c>
      <c r="E85" s="1232" t="str">
        <f>E84</f>
        <v>personnes</v>
      </c>
      <c r="F85" s="1432" t="s">
        <v>1657</v>
      </c>
      <c r="G85" s="1433"/>
      <c r="H85" s="1433"/>
      <c r="I85" s="1433"/>
      <c r="J85" s="1433"/>
      <c r="K85" s="1433"/>
      <c r="L85" s="1699"/>
      <c r="M85"/>
      <c r="N85"/>
      <c r="O85"/>
      <c r="P85" s="2253" t="s">
        <v>11</v>
      </c>
      <c r="Q85" s="2325" t="str">
        <f>Q62</f>
        <v xml:space="preserve">? patisserie ? ? ? 10 personnes </v>
      </c>
      <c r="R85" s="2325">
        <f>R62</f>
        <v>10</v>
      </c>
      <c r="S85" s="2325" t="str">
        <f>S62</f>
        <v>personnes</v>
      </c>
      <c r="T85" s="2255" t="s">
        <v>1524</v>
      </c>
      <c r="U85" s="2251"/>
      <c r="V85" s="2251" t="s">
        <v>1814</v>
      </c>
      <c r="W85" s="2251"/>
      <c r="X85" s="2251"/>
      <c r="Y85" s="2251"/>
      <c r="Z85" s="2251"/>
      <c r="AA85" s="2265"/>
      <c r="AB85" s="2265"/>
      <c r="AC85" s="2265"/>
      <c r="AD85" s="2266"/>
      <c r="AF85"/>
      <c r="AG85"/>
      <c r="AH85"/>
      <c r="AI85"/>
      <c r="AQ85"/>
      <c r="AR85"/>
      <c r="AS85"/>
      <c r="AT85"/>
      <c r="AV85"/>
      <c r="AW85" s="1327" t="str">
        <f>IF(AND(AZ85&lt;&gt;"", LEN(TRIM(AZ85))&gt;0), MAX(AW20:AW84)+1, "")</f>
        <v/>
      </c>
      <c r="AX85" s="1327" t="str" cm="1">
        <f t="array" ref="AX85">IFERROR(INDEX(AZ21:AZ290, MATCH(ROW()-MIN(ROW(AZ21:AZ290))+1, AW21:AW290, 0)), "")</f>
        <v/>
      </c>
      <c r="AY85" s="1337" t="str">
        <f>SUBSTITUTE(SUBSTITUTE(AY84,";"," "),","," ")</f>
        <v xml:space="preserve">6  Portez à ébullition puis baissez le feu et laissez mijoter à feu doux pendant environ 3 heures en remuant de temps en temps  La viande doit être tendre et la sauce onctueuse </v>
      </c>
      <c r="AZ85" s="1329" t="str">
        <f>IFERROR(LEFT(RIGHT(AY86,LEN(AY86)-LEN(AZ81)-LEN(AZ82)-LEN(AZ83)-LEN(AZ84)),FIND("¤",SUBSTITUTE(LEFT(RIGHT(AY86,LEN(AY86)-LEN(AZ81)-LEN(AZ82)-LEN(AZ83)-LEN(AZ84)),AZ19+1)," ","¤",LEN(LEFT(RIGHT(AY86,LEN(AY86)-LEN(AZ81)-LEN(AZ82)-LEN(AZ83)-LEN(AZ84)),AZ19+1))-LEN(SUBSTITUTE(LEFT(RIGHT(AY86,LEN(AY86)-LEN(AZ81)-LEN(AZ82)-LEN(AZ83)-LEN(AZ84)),AZ19+1)," ",""))))),"")</f>
        <v/>
      </c>
      <c r="BA85" s="1279" t="s">
        <v>1</v>
      </c>
      <c r="BB85" s="1354"/>
      <c r="BD85" s="1" t="str">
        <f t="shared" ref="BD85:BD148" si="33">BP85</f>
        <v/>
      </c>
      <c r="BE85" s="1332" t="str">
        <f>IF(LEN(SUBSTITUTE(AX85, BE17, "")) &lt; LEN(AX85), SUBSTITUTE(AX85, BE17, ""), AX85)</f>
        <v/>
      </c>
      <c r="BF85" s="1332" t="str">
        <f>IF(LEN(SUBSTITUTE(BE85, BF17, "")) &lt; LEN(BE85), SUBSTITUTE(BE85, BF17, ""), BE85)</f>
        <v/>
      </c>
      <c r="BG85" s="1332" t="str">
        <f>IF(LEN(SUBSTITUTE(BF85, BG17, "")) &lt; LEN(BF85), SUBSTITUTE(BF85, BG17, ""), BF85)</f>
        <v/>
      </c>
      <c r="BH85" s="1332" t="str">
        <f>IF(LEN(SUBSTITUTE(BG85, BH17, "")) &lt; LEN(BG85), SUBSTITUTE(BG85, BH17, ""), BG85)</f>
        <v/>
      </c>
      <c r="BI85" s="1332" t="s">
        <v>1</v>
      </c>
      <c r="BJ85" s="1333"/>
      <c r="BK85" s="1334"/>
      <c r="BL85" s="52"/>
      <c r="BM85" s="51"/>
      <c r="BN85" s="1335" t="str">
        <f t="shared" si="11"/>
        <v/>
      </c>
      <c r="BO85" s="50" t="str">
        <f t="shared" si="12"/>
        <v/>
      </c>
      <c r="BP85" s="49" t="str">
        <f t="shared" si="13"/>
        <v/>
      </c>
      <c r="BQ85" s="47">
        <f>IF(ISBLANK(#REF!),"",LEN(BD85)-LEN(SUBSTITUTE(BD85," ",""))+1)</f>
        <v>1</v>
      </c>
      <c r="BR85" s="48">
        <f t="shared" si="14"/>
        <v>0</v>
      </c>
      <c r="BS85" s="47">
        <f t="shared" si="15"/>
        <v>0</v>
      </c>
      <c r="BT85" s="47">
        <f t="shared" si="16"/>
        <v>0</v>
      </c>
      <c r="BU85" s="185"/>
      <c r="BV85" s="2"/>
      <c r="BW85" s="1887" t="s">
        <v>139</v>
      </c>
      <c r="BX85" s="1888"/>
      <c r="BY85" s="1888"/>
      <c r="BZ85" s="1889"/>
      <c r="CA85" s="2"/>
      <c r="CB85" s="422" t="s">
        <v>472</v>
      </c>
      <c r="CC85" s="504">
        <v>0.13319999999999999</v>
      </c>
      <c r="CD85" s="499" t="s">
        <v>473</v>
      </c>
      <c r="CE85" s="500" t="s">
        <v>474</v>
      </c>
      <c r="CF85" s="501">
        <v>10</v>
      </c>
      <c r="CG85" s="505">
        <v>0.11987999999999999</v>
      </c>
      <c r="CH85" s="506" t="s">
        <v>475</v>
      </c>
      <c r="CJ85" s="110" t="s">
        <v>437</v>
      </c>
      <c r="CK85" s="59"/>
      <c r="CL85" s="59"/>
      <c r="CM85" s="59"/>
      <c r="CN85" s="59"/>
      <c r="CO85" s="59"/>
      <c r="CP85" s="93"/>
      <c r="CQ85" s="8" t="s">
        <v>1</v>
      </c>
      <c r="CR85" s="6">
        <v>1</v>
      </c>
    </row>
    <row r="86" spans="1:96" s="1" customFormat="1" ht="19.5" customHeight="1">
      <c r="B86" s="104" t="s">
        <v>11</v>
      </c>
      <c r="C86" s="1232" t="str">
        <f>C84</f>
        <v xml:space="preserve">C patisserie flan garniture Clafoutis aux cerises_2023-09-20.xlsx 10 personnes </v>
      </c>
      <c r="D86" s="1232">
        <f>D84</f>
        <v>10</v>
      </c>
      <c r="E86" s="1232" t="str">
        <f>E84</f>
        <v>personnes</v>
      </c>
      <c r="F86" s="1700"/>
      <c r="G86" s="1433"/>
      <c r="H86" s="1433"/>
      <c r="I86" s="1433"/>
      <c r="J86" s="1433"/>
      <c r="K86" s="1433"/>
      <c r="L86" s="1701"/>
      <c r="N86"/>
      <c r="O86"/>
      <c r="P86" s="2256" t="s">
        <v>11</v>
      </c>
      <c r="Q86" s="2257"/>
      <c r="R86" s="2257"/>
      <c r="S86" s="102"/>
      <c r="T86" s="102" t="s">
        <v>62</v>
      </c>
      <c r="U86" s="101"/>
      <c r="V86" s="101"/>
      <c r="W86" s="101"/>
      <c r="X86" s="100"/>
      <c r="Y86" s="99"/>
      <c r="Z86" s="99"/>
      <c r="AA86" s="99"/>
      <c r="AB86" s="99"/>
      <c r="AC86" s="99"/>
      <c r="AD86" s="1355"/>
      <c r="AF86"/>
      <c r="AG86"/>
      <c r="AH86"/>
      <c r="AI86"/>
      <c r="AQ86"/>
      <c r="AR86"/>
      <c r="AS86"/>
      <c r="AT86"/>
      <c r="AV86"/>
      <c r="AW86" s="1327" t="str">
        <f>IF(AND(AZ86&lt;&gt;"", LEN(TRIM(AZ86))&gt;0), MAX(AW20:AW85)+1, "")</f>
        <v/>
      </c>
      <c r="AX86" s="1327" t="str" cm="1">
        <f t="array" ref="AX86">IFERROR(INDEX(AZ21:AZ290, MATCH(ROW()-MIN(ROW(AZ21:AZ290))+1, AW21:AW290, 0)), "")</f>
        <v/>
      </c>
      <c r="AY86" s="1338" t="str">
        <f>IFERROR(SUBSTITUTE(SUBSTITUTE(SUBSTITUTE(AY85,"  "," "),"  "," "),"  "," "),AY85)</f>
        <v xml:space="preserve">6 Portez à ébullition puis baissez le feu et laissez mijoter à feu doux pendant environ 3 heures en remuant de temps en temps La viande doit être tendre et la sauce onctueuse </v>
      </c>
      <c r="AZ86" s="1329" t="str">
        <f>IF(LEN(AY86) &gt; LEN(AZ81) + LEN(AZ82) + LEN(AZ83)+ LEN(AZ84) + LEN(AZ85), RIGHT(AY86, LEN(AY86) - LEN(AZ81) - LEN(AZ82) - LEN(AZ83) - LEN(AZ84) - LEN(AZ85)), "")</f>
        <v/>
      </c>
      <c r="BA86" s="1279" t="s">
        <v>1</v>
      </c>
      <c r="BB86" s="1354"/>
      <c r="BD86" s="1" t="str">
        <f t="shared" si="33"/>
        <v/>
      </c>
      <c r="BE86" s="1332" t="str">
        <f>IF(LEN(SUBSTITUTE(AX86, BE17, "")) &lt; LEN(AX86), SUBSTITUTE(AX86, BE17, ""), AX86)</f>
        <v/>
      </c>
      <c r="BF86" s="1332" t="str">
        <f>IF(LEN(SUBSTITUTE(BE86, BF17, "")) &lt; LEN(BE86), SUBSTITUTE(BE86, BF17, ""), BE86)</f>
        <v/>
      </c>
      <c r="BG86" s="1332" t="str">
        <f>IF(LEN(SUBSTITUTE(BF86, BG17, "")) &lt; LEN(BF86), SUBSTITUTE(BF86, BG17, ""), BF86)</f>
        <v/>
      </c>
      <c r="BH86" s="1332" t="str">
        <f>IF(LEN(SUBSTITUTE(BG86, BH17, "")) &lt; LEN(BG86), SUBSTITUTE(BG86, BH17, ""), BG86)</f>
        <v/>
      </c>
      <c r="BI86" s="1332" t="s">
        <v>1</v>
      </c>
      <c r="BJ86" s="1333"/>
      <c r="BK86" s="1334"/>
      <c r="BL86" s="52"/>
      <c r="BM86" s="51"/>
      <c r="BN86" s="1335" t="str">
        <f t="shared" si="11"/>
        <v/>
      </c>
      <c r="BO86" s="50" t="str">
        <f t="shared" si="12"/>
        <v/>
      </c>
      <c r="BP86" s="49" t="str">
        <f t="shared" si="13"/>
        <v/>
      </c>
      <c r="BQ86" s="47">
        <f>IF(ISBLANK(#REF!),"",LEN(BD86)-LEN(SUBSTITUTE(BD86," ",""))+1)</f>
        <v>1</v>
      </c>
      <c r="BR86" s="48">
        <f t="shared" si="14"/>
        <v>0</v>
      </c>
      <c r="BS86" s="47">
        <f t="shared" si="15"/>
        <v>0</v>
      </c>
      <c r="BT86" s="47">
        <f t="shared" si="16"/>
        <v>0</v>
      </c>
      <c r="BU86" s="185"/>
      <c r="BV86" s="2"/>
      <c r="BW86" s="1887"/>
      <c r="BX86" s="1888"/>
      <c r="BY86" s="1888"/>
      <c r="BZ86" s="1889"/>
      <c r="CA86" s="2"/>
      <c r="CB86" s="422" t="s">
        <v>308</v>
      </c>
      <c r="CC86" s="498">
        <v>16.649999999999999</v>
      </c>
      <c r="CD86" s="499" t="s">
        <v>464</v>
      </c>
      <c r="CE86" s="500" t="s">
        <v>477</v>
      </c>
      <c r="CF86" s="501"/>
      <c r="CG86" s="502">
        <v>16.649999999999999</v>
      </c>
      <c r="CH86" s="503" t="s">
        <v>478</v>
      </c>
      <c r="CJ86" s="469" t="s">
        <v>438</v>
      </c>
      <c r="CK86" s="59"/>
      <c r="CL86" s="59"/>
      <c r="CM86" s="59"/>
      <c r="CN86" s="59"/>
      <c r="CO86" s="59"/>
      <c r="CP86" s="93"/>
      <c r="CQ86" s="8" t="s">
        <v>1</v>
      </c>
      <c r="CR86" s="6">
        <v>1</v>
      </c>
    </row>
    <row r="87" spans="1:96" s="1" customFormat="1" ht="18.75" customHeight="1" thickBot="1">
      <c r="B87" s="104" t="s">
        <v>11</v>
      </c>
      <c r="C87" s="1232" t="str">
        <f>C84</f>
        <v xml:space="preserve">C patisserie flan garniture Clafoutis aux cerises_2023-09-20.xlsx 10 personnes </v>
      </c>
      <c r="D87" s="1232">
        <f>D84</f>
        <v>10</v>
      </c>
      <c r="E87" s="1232" t="str">
        <f>E84</f>
        <v>personnes</v>
      </c>
      <c r="F87" s="1435" t="s">
        <v>327</v>
      </c>
      <c r="G87" s="1436" t="s">
        <v>326</v>
      </c>
      <c r="H87" s="1437"/>
      <c r="I87" s="2145" t="s">
        <v>325</v>
      </c>
      <c r="J87" s="2146" t="s">
        <v>301</v>
      </c>
      <c r="K87" s="2148" t="s">
        <v>261</v>
      </c>
      <c r="L87" s="1438" t="s">
        <v>324</v>
      </c>
      <c r="N87"/>
      <c r="O87"/>
      <c r="P87" s="2258" t="s">
        <v>11</v>
      </c>
      <c r="Q87" s="2259"/>
      <c r="R87" s="2259"/>
      <c r="S87" s="98"/>
      <c r="T87" s="98" t="s">
        <v>59</v>
      </c>
      <c r="U87" s="97"/>
      <c r="V87" s="97"/>
      <c r="W87" s="97"/>
      <c r="Y87" s="59"/>
      <c r="Z87" s="59"/>
      <c r="AA87" s="59"/>
      <c r="AB87" s="96" t="s">
        <v>61</v>
      </c>
      <c r="AC87" s="1357">
        <v>5.2083333333333336E-2</v>
      </c>
      <c r="AD87" s="1358" t="s">
        <v>60</v>
      </c>
      <c r="AF87"/>
      <c r="AG87"/>
      <c r="AH87"/>
      <c r="AI87"/>
      <c r="AQ87"/>
      <c r="AR87"/>
      <c r="AS87"/>
      <c r="AT87"/>
      <c r="AV87"/>
      <c r="AW87" s="1327">
        <f>IF(AND(AZ87&lt;&gt;"", LEN(TRIM(AZ87))&gt;0), MAX(AW20:AW86)+1, "")</f>
        <v>22</v>
      </c>
      <c r="AX87" s="1327" t="str" cm="1">
        <f t="array" ref="AX87">IFERROR(INDEX(AZ21:AZ290, MATCH(ROW()-MIN(ROW(AZ21:AZ290))+1, AW21:AW290, 0)), "")</f>
        <v/>
      </c>
      <c r="AY87" s="1328" t="str">
        <f>(SUBSTITUTE(SUBSTITUTE(BB32,CHAR(13)&amp;CHAR(10)," "),CHAR(10)," "))</f>
        <v>7. Pendant ce temps, faites revenir les champignons dans une poêle avec un peu d’huile d’olive pendant environ 5 minutes.</v>
      </c>
      <c r="AZ87" s="1339" t="str">
        <f>IF(LEN(AY92)&lt;AZ19,AY87,LEFT(AY92,FIND("¤",SUBSTITUTE(LEFT(AY92,AZ19+1)," ","¤",LEN(LEFT(AY92,AZ19+1))-LEN(SUBSTITUTE(LEFT(AY92,AZ19+1)," ",""))))))</f>
        <v xml:space="preserve">7 Pendant ce temps faites revenir les champignons dans une poêle </v>
      </c>
      <c r="BA87" s="1279" t="s">
        <v>1</v>
      </c>
      <c r="BB87" s="1354"/>
      <c r="BD87" s="1" t="str">
        <f t="shared" si="33"/>
        <v/>
      </c>
      <c r="BE87" s="1332" t="str">
        <f>IF(LEN(SUBSTITUTE(AX87, BE17, "")) &lt; LEN(AX87), SUBSTITUTE(AX87, BE17, ""), AX87)</f>
        <v/>
      </c>
      <c r="BF87" s="1332" t="str">
        <f>IF(LEN(SUBSTITUTE(BE87, BF17, "")) &lt; LEN(BE87), SUBSTITUTE(BE87, BF17, ""), BE87)</f>
        <v/>
      </c>
      <c r="BG87" s="1332" t="str">
        <f>IF(LEN(SUBSTITUTE(BF87, BG17, "")) &lt; LEN(BF87), SUBSTITUTE(BF87, BG17, ""), BF87)</f>
        <v/>
      </c>
      <c r="BH87" s="1332" t="str">
        <f>IF(LEN(SUBSTITUTE(BG87, BH17, "")) &lt; LEN(BG87), SUBSTITUTE(BG87, BH17, ""), BG87)</f>
        <v/>
      </c>
      <c r="BI87" s="1332" t="s">
        <v>1</v>
      </c>
      <c r="BJ87" s="1333"/>
      <c r="BK87" s="1334"/>
      <c r="BL87" s="52"/>
      <c r="BM87" s="51"/>
      <c r="BN87" s="1335" t="str">
        <f t="shared" si="11"/>
        <v/>
      </c>
      <c r="BO87" s="50" t="str">
        <f t="shared" si="12"/>
        <v/>
      </c>
      <c r="BP87" s="49" t="str">
        <f t="shared" si="13"/>
        <v/>
      </c>
      <c r="BQ87" s="47">
        <f>IF(ISBLANK(#REF!),"",LEN(BD87)-LEN(SUBSTITUTE(BD87," ",""))+1)</f>
        <v>1</v>
      </c>
      <c r="BR87" s="48">
        <f t="shared" si="14"/>
        <v>0</v>
      </c>
      <c r="BS87" s="47">
        <f t="shared" si="15"/>
        <v>0</v>
      </c>
      <c r="BT87" s="47">
        <f t="shared" si="16"/>
        <v>0</v>
      </c>
      <c r="BU87" s="185"/>
      <c r="BV87" s="2"/>
      <c r="BW87" s="21"/>
      <c r="BX87" s="20"/>
      <c r="BY87" s="20"/>
      <c r="BZ87" s="19"/>
      <c r="CA87" s="2"/>
      <c r="CB87" s="422" t="s">
        <v>422</v>
      </c>
      <c r="CC87" s="504">
        <v>8.3249999999999993</v>
      </c>
      <c r="CD87" s="499" t="s">
        <v>480</v>
      </c>
      <c r="CE87" s="500" t="s">
        <v>481</v>
      </c>
      <c r="CF87" s="501">
        <v>30</v>
      </c>
      <c r="CG87" s="505">
        <v>5.8274999999999997</v>
      </c>
      <c r="CH87" s="506" t="s">
        <v>482</v>
      </c>
      <c r="CJ87" s="110"/>
      <c r="CK87" s="59"/>
      <c r="CL87" s="59"/>
      <c r="CM87" s="59"/>
      <c r="CN87" s="59"/>
      <c r="CO87" s="473" t="s">
        <v>439</v>
      </c>
      <c r="CP87" s="474" t="str">
        <f>IF(LEN(CJ86) &lt;= CK69, LEN(CJ86) &amp; " OK", LEN(CJ86)-CK69&amp;" "&amp;"en trop")</f>
        <v>41 en trop</v>
      </c>
      <c r="CQ87" s="8" t="s">
        <v>1</v>
      </c>
      <c r="CR87" s="6">
        <v>1</v>
      </c>
    </row>
    <row r="88" spans="1:96" s="1" customFormat="1" ht="18.75" customHeight="1">
      <c r="B88" s="104" t="s">
        <v>11</v>
      </c>
      <c r="C88" s="1232" t="str">
        <f>C84</f>
        <v xml:space="preserve">C patisserie flan garniture Clafoutis aux cerises_2023-09-20.xlsx 10 personnes </v>
      </c>
      <c r="D88" s="1232">
        <f>D84</f>
        <v>10</v>
      </c>
      <c r="E88" s="1232" t="str">
        <f>E84</f>
        <v>personnes</v>
      </c>
      <c r="F88" s="1439" t="s">
        <v>317</v>
      </c>
      <c r="G88" s="307" t="s">
        <v>316</v>
      </c>
      <c r="H88" s="168" t="s">
        <v>315</v>
      </c>
      <c r="I88" s="1904"/>
      <c r="J88" s="2147"/>
      <c r="K88" s="2149"/>
      <c r="L88" s="1440" t="s">
        <v>314</v>
      </c>
      <c r="N88"/>
      <c r="O88"/>
      <c r="P88" s="2258" t="s">
        <v>11</v>
      </c>
      <c r="Q88" s="2259"/>
      <c r="R88" s="2259"/>
      <c r="S88" s="2181" t="s">
        <v>56</v>
      </c>
      <c r="T88" s="2182"/>
      <c r="U88" s="2182"/>
      <c r="V88" s="2182"/>
      <c r="W88" s="2182"/>
      <c r="X88" s="2183"/>
      <c r="Y88" s="59"/>
      <c r="Z88" s="59"/>
      <c r="AA88" s="59"/>
      <c r="AB88" s="96" t="s">
        <v>58</v>
      </c>
      <c r="AC88" s="95">
        <v>2.4305555555555556E-2</v>
      </c>
      <c r="AD88" s="94">
        <f>AC87+AC88</f>
        <v>7.6388888888888895E-2</v>
      </c>
      <c r="AF88"/>
      <c r="AG88"/>
      <c r="AH88"/>
      <c r="AI88"/>
      <c r="AQ88"/>
      <c r="AR88"/>
      <c r="AS88"/>
      <c r="AT88"/>
      <c r="AV88"/>
      <c r="AW88" s="1327">
        <f>IF(AND(AZ88&lt;&gt;"", LEN(TRIM(AZ88))&gt;0), MAX(AW20:AW87)+1, "")</f>
        <v>23</v>
      </c>
      <c r="AX88" s="1327" t="str" cm="1">
        <f t="array" ref="AX88">IFERROR(INDEX(AZ21:AZ290, MATCH(ROW()-MIN(ROW(AZ21:AZ290))+1, AW21:AW290, 0)), "")</f>
        <v/>
      </c>
      <c r="AY88" s="1340" t="str">
        <f>IFERROR(TRIM(SUBSTITUTE(SUBSTITUTE(SUBSTITUTE(SUBSTITUTE(SUBSTITUTE(AY87," .",".")," ;",";")," :",":"),",",","),",","")),AY87)</f>
        <v>7. Pendant ce temps faites revenir les champignons dans une poêle avec un peu d’huile d’olive pendant environ 5 minutes.</v>
      </c>
      <c r="AZ88" s="1339" t="str">
        <f>IFERROR(IF(LEN(AY92) &gt; LEN(AZ87), LEFT(RIGHT(AY92, LEN(AY92) - LEN(AZ87)), FIND("¤", SUBSTITUTE(LEFT(RIGHT(AY92, LEN(AY92) - LEN(AZ87)), AZ19+1), " ", "¤", LEN(LEFT(RIGHT(AY92, LEN(AY92) - LEN(AZ87)), AZ19+1)) - LEN(SUBSTITUTE(LEFT(RIGHT(AY92, LEN(AY92) - LEN(AZ87)), AZ19+1), " ", ""))))), ""), "")</f>
        <v xml:space="preserve">avec un peu d’huile d’olive pendant environ 5 minutes </v>
      </c>
      <c r="BA88" s="1279" t="s">
        <v>1</v>
      </c>
      <c r="BB88" s="1354"/>
      <c r="BD88" s="1" t="str">
        <f t="shared" si="33"/>
        <v/>
      </c>
      <c r="BE88" s="1332" t="str">
        <f>IF(LEN(SUBSTITUTE(AX88, BE17, "")) &lt; LEN(AX88), SUBSTITUTE(AX88, BE17, ""), AX88)</f>
        <v/>
      </c>
      <c r="BF88" s="1332" t="str">
        <f>IF(LEN(SUBSTITUTE(BE88, BF17, "")) &lt; LEN(BE88), SUBSTITUTE(BE88, BF17, ""), BE88)</f>
        <v/>
      </c>
      <c r="BG88" s="1332" t="str">
        <f>IF(LEN(SUBSTITUTE(BF88, BG17, "")) &lt; LEN(BF88), SUBSTITUTE(BF88, BG17, ""), BF88)</f>
        <v/>
      </c>
      <c r="BH88" s="1332" t="str">
        <f>IF(LEN(SUBSTITUTE(BG88, BH17, "")) &lt; LEN(BG88), SUBSTITUTE(BG88, BH17, ""), BG88)</f>
        <v/>
      </c>
      <c r="BI88" s="1332" t="s">
        <v>1</v>
      </c>
      <c r="BJ88" s="1333"/>
      <c r="BK88" s="1334"/>
      <c r="BL88" s="52"/>
      <c r="BM88" s="51"/>
      <c r="BN88" s="1335" t="str">
        <f t="shared" si="11"/>
        <v/>
      </c>
      <c r="BO88" s="50" t="str">
        <f t="shared" si="12"/>
        <v/>
      </c>
      <c r="BP88" s="49" t="str">
        <f t="shared" si="13"/>
        <v/>
      </c>
      <c r="BQ88" s="47">
        <f>IF(ISBLANK(#REF!),"",LEN(BD88)-LEN(SUBSTITUTE(BD88," ",""))+1)</f>
        <v>1</v>
      </c>
      <c r="BR88" s="48">
        <f t="shared" si="14"/>
        <v>0</v>
      </c>
      <c r="BS88" s="47">
        <f t="shared" si="15"/>
        <v>0</v>
      </c>
      <c r="BT88" s="47">
        <f t="shared" si="16"/>
        <v>0</v>
      </c>
      <c r="BU88" s="185"/>
      <c r="BV88" s="2"/>
      <c r="BW88" s="46"/>
      <c r="BX88" s="1341" t="s">
        <v>135</v>
      </c>
      <c r="BY88" s="1342" t="s">
        <v>134</v>
      </c>
      <c r="BZ88" s="19"/>
      <c r="CA88" s="2"/>
      <c r="CB88" s="422" t="s">
        <v>484</v>
      </c>
      <c r="CC88" s="498">
        <v>6.2437499999999995</v>
      </c>
      <c r="CD88" s="499" t="s">
        <v>485</v>
      </c>
      <c r="CE88" s="500" t="s">
        <v>486</v>
      </c>
      <c r="CF88" s="501"/>
      <c r="CG88" s="502">
        <v>6.2437499999999995</v>
      </c>
      <c r="CH88" s="503" t="s">
        <v>487</v>
      </c>
      <c r="CJ88" s="469" t="s">
        <v>16</v>
      </c>
      <c r="CK88" s="59"/>
      <c r="CL88" s="59"/>
      <c r="CM88" s="59"/>
      <c r="CN88" s="59"/>
      <c r="CO88" s="59"/>
      <c r="CP88" s="93"/>
      <c r="CQ88" s="8" t="s">
        <v>1</v>
      </c>
      <c r="CR88" s="6">
        <v>1</v>
      </c>
    </row>
    <row r="89" spans="1:96" s="1" customFormat="1" ht="16.5" customHeight="1">
      <c r="B89" s="104" t="s">
        <v>11</v>
      </c>
      <c r="C89" s="1232" t="str">
        <f>C84</f>
        <v xml:space="preserve">C patisserie flan garniture Clafoutis aux cerises_2023-09-20.xlsx 10 personnes </v>
      </c>
      <c r="D89" s="1232">
        <f>D84</f>
        <v>10</v>
      </c>
      <c r="E89" s="1232" t="str">
        <f>E84</f>
        <v>personnes</v>
      </c>
      <c r="F89" s="259"/>
      <c r="G89" s="254"/>
      <c r="H89" s="280" t="str">
        <f>IF(AND(F89&gt;0,I89&gt;0),"de","")</f>
        <v/>
      </c>
      <c r="I89" s="252"/>
      <c r="J89" s="270"/>
      <c r="K89" s="257">
        <v>1</v>
      </c>
      <c r="L89" s="1441"/>
      <c r="N89"/>
      <c r="O89"/>
      <c r="P89" s="2258" t="s">
        <v>11</v>
      </c>
      <c r="Q89" s="2259"/>
      <c r="R89" s="2259"/>
      <c r="S89" s="2184"/>
      <c r="T89" s="2185"/>
      <c r="U89" s="2185"/>
      <c r="V89" s="2185"/>
      <c r="W89" s="2185"/>
      <c r="X89" s="2186"/>
      <c r="Y89" s="91"/>
      <c r="Z89" s="91"/>
      <c r="AA89" s="59"/>
      <c r="AB89" s="59"/>
      <c r="AD89" s="159"/>
      <c r="AF89"/>
      <c r="AG89"/>
      <c r="AH89"/>
      <c r="AI89"/>
      <c r="AQ89"/>
      <c r="AR89"/>
      <c r="AS89"/>
      <c r="AT89"/>
      <c r="AV89"/>
      <c r="AW89" s="1327" t="str">
        <f>IF(AND(AZ89&lt;&gt;"", LEN(TRIM(AZ89))&gt;0), MAX(AW20:AW88)+1, "")</f>
        <v/>
      </c>
      <c r="AX89" s="1327" t="str" cm="1">
        <f t="array" ref="AX89">IFERROR(INDEX(AZ21:AZ290, MATCH(ROW()-MIN(ROW(AZ21:AZ290))+1, AW21:AW290, 0)), "")</f>
        <v/>
      </c>
      <c r="AY89" s="1340" t="str">
        <f>IFERROR(SUBSTITUTE(SUBSTITUTE(SUBSTITUTE(SUBSTITUTE(SUBSTITUTE(SUBSTITUTE(AY88,",",";"),".",";"),";",";"),"-",";"),":",";"),"?",";"),AY88)</f>
        <v>7; Pendant ce temps faites revenir les champignons dans une poêle avec un peu d’huile d’olive pendant environ 5 minutes;</v>
      </c>
      <c r="AZ89" s="1339" t="str">
        <f>IFERROR(IF(LEN(AY92)&gt;LEN(AZ87)+LEN(AZ88),LEFT(RIGHT(AY92,LEN(AY92)-LEN(AZ87)-LEN(AZ88)),FIND("¤",SUBSTITUTE(LEFT(RIGHT(AY92,LEN(AY92)-LEN(AZ87)-LEN(AZ88)),AZ19+1)," ","¤",LEN(LEFT(RIGHT(AY92,LEN(AY92)-LEN(AZ87)-LEN(AZ88)),AZ19+1))-LEN(SUBSTITUTE(LEFT(RIGHT(AY92,LEN(AY92)-LEN(AZ87)-LEN(AZ88)),AZ19+1)," ",""))))),""),"")</f>
        <v/>
      </c>
      <c r="BA89" s="1279" t="s">
        <v>1</v>
      </c>
      <c r="BB89" s="1354"/>
      <c r="BD89" s="1" t="str">
        <f t="shared" si="33"/>
        <v/>
      </c>
      <c r="BE89" s="1332" t="str">
        <f>IF(LEN(SUBSTITUTE(AX89, BE17, "")) &lt; LEN(AX89), SUBSTITUTE(AX89, BE17, ""), AX89)</f>
        <v/>
      </c>
      <c r="BF89" s="1332" t="str">
        <f>IF(LEN(SUBSTITUTE(BE89, BF17, "")) &lt; LEN(BE89), SUBSTITUTE(BE89, BF17, ""), BE89)</f>
        <v/>
      </c>
      <c r="BG89" s="1332" t="str">
        <f>IF(LEN(SUBSTITUTE(BF89, BG17, "")) &lt; LEN(BF89), SUBSTITUTE(BF89, BG17, ""), BF89)</f>
        <v/>
      </c>
      <c r="BH89" s="1332" t="str">
        <f>IF(LEN(SUBSTITUTE(BG89, BH17, "")) &lt; LEN(BG89), SUBSTITUTE(BG89, BH17, ""), BG89)</f>
        <v/>
      </c>
      <c r="BI89" s="1332" t="s">
        <v>1</v>
      </c>
      <c r="BJ89" s="1333"/>
      <c r="BK89" s="1334"/>
      <c r="BL89" s="52"/>
      <c r="BM89" s="51"/>
      <c r="BN89" s="1335" t="str">
        <f t="shared" si="11"/>
        <v/>
      </c>
      <c r="BO89" s="50" t="str">
        <f t="shared" si="12"/>
        <v/>
      </c>
      <c r="BP89" s="49" t="str">
        <f t="shared" si="13"/>
        <v/>
      </c>
      <c r="BQ89" s="47">
        <f>IF(ISBLANK(#REF!),"",LEN(BD89)-LEN(SUBSTITUTE(BD89," ",""))+1)</f>
        <v>1</v>
      </c>
      <c r="BR89" s="48">
        <f t="shared" si="14"/>
        <v>0</v>
      </c>
      <c r="BS89" s="47">
        <f t="shared" si="15"/>
        <v>0</v>
      </c>
      <c r="BT89" s="47">
        <f t="shared" si="16"/>
        <v>0</v>
      </c>
      <c r="BU89" s="185"/>
      <c r="BV89" s="2"/>
      <c r="BW89" s="46"/>
      <c r="BX89" s="148" t="s">
        <v>129</v>
      </c>
      <c r="BY89" s="147">
        <v>1</v>
      </c>
      <c r="BZ89" s="19"/>
      <c r="CA89" s="2"/>
      <c r="CB89" s="422" t="s">
        <v>489</v>
      </c>
      <c r="CC89" s="504">
        <v>0.111</v>
      </c>
      <c r="CD89" s="499" t="s">
        <v>490</v>
      </c>
      <c r="CE89" s="500" t="s">
        <v>491</v>
      </c>
      <c r="CF89" s="501"/>
      <c r="CG89" s="505">
        <v>0.111</v>
      </c>
      <c r="CH89" s="506" t="s">
        <v>492</v>
      </c>
      <c r="CJ89" s="110"/>
      <c r="CK89" s="59"/>
      <c r="CL89" s="59"/>
      <c r="CM89" s="59"/>
      <c r="CN89" s="59"/>
      <c r="CO89" s="480" t="s">
        <v>441</v>
      </c>
      <c r="CP89" s="474" t="str">
        <f>IF(LEN(CJ88) &lt;= CK69, LEN(CJ88) &amp; " OK", LEN(CJ88)-CK69&amp;" "&amp;"en trop")</f>
        <v>64 en trop</v>
      </c>
      <c r="CQ89" s="8" t="s">
        <v>1</v>
      </c>
      <c r="CR89" s="6">
        <v>1</v>
      </c>
    </row>
    <row r="90" spans="1:96" s="1" customFormat="1" ht="23.25">
      <c r="B90" s="108" t="str">
        <f>IF(L90&lt;&gt;"","A","►")</f>
        <v>A</v>
      </c>
      <c r="C90" s="1232" t="str">
        <f>C84</f>
        <v xml:space="preserve">C patisserie flan garniture Clafoutis aux cerises_2023-09-20.xlsx 10 personnes </v>
      </c>
      <c r="D90" s="1232">
        <f>D84</f>
        <v>10</v>
      </c>
      <c r="E90" s="1232" t="str">
        <f>E84</f>
        <v>personnes</v>
      </c>
      <c r="F90" s="259"/>
      <c r="G90" s="254"/>
      <c r="H90" s="253" t="str">
        <f>IF(AND(F90&gt;0,I90&gt;0),"de","")</f>
        <v/>
      </c>
      <c r="I90" s="252">
        <v>600</v>
      </c>
      <c r="J90" s="294" t="s">
        <v>231</v>
      </c>
      <c r="K90" s="257">
        <v>1</v>
      </c>
      <c r="L90" s="1441" t="s">
        <v>1544</v>
      </c>
      <c r="N90"/>
      <c r="O90"/>
      <c r="P90" s="2258" t="s">
        <v>11</v>
      </c>
      <c r="Q90" s="2259"/>
      <c r="R90" s="2259"/>
      <c r="S90" s="2184"/>
      <c r="T90" s="2185"/>
      <c r="U90" s="2185"/>
      <c r="V90" s="2185"/>
      <c r="W90" s="2185"/>
      <c r="X90" s="2186"/>
      <c r="Y90" s="59"/>
      <c r="Z90" s="72"/>
      <c r="AA90" s="2294"/>
      <c r="AB90" s="83"/>
      <c r="AC90" s="82" t="s">
        <v>52</v>
      </c>
      <c r="AD90" s="81" t="s">
        <v>48</v>
      </c>
      <c r="AF90"/>
      <c r="AG90"/>
      <c r="AH90"/>
      <c r="AI90"/>
      <c r="AQ90"/>
      <c r="AR90"/>
      <c r="AS90"/>
      <c r="AT90"/>
      <c r="AV90"/>
      <c r="AW90" s="1327" t="str">
        <f>IF(AND(AZ90&lt;&gt;"", LEN(TRIM(AZ90))&gt;0), MAX(AW20:AW89)+1, "")</f>
        <v/>
      </c>
      <c r="AX90" s="1327" t="str" cm="1">
        <f t="array" ref="AX90">IFERROR(INDEX(AZ21:AZ290, MATCH(ROW()-MIN(ROW(AZ21:AZ290))+1, AW21:AW290, 0)), "")</f>
        <v/>
      </c>
      <c r="AY90" s="1340" t="str">
        <f>IFERROR(SUBSTITUTE(AY89,"."," "),AY89)</f>
        <v>7; Pendant ce temps faites revenir les champignons dans une poêle avec un peu d’huile d’olive pendant environ 5 minutes;</v>
      </c>
      <c r="AZ90" s="1339" t="str">
        <f>IFERROR(LEFT(RIGHT(AY92,LEN(AY92)-LEN(AZ87)-LEN(AZ88)-LEN(AZ89)),FIND("¤",SUBSTITUTE(LEFT(RIGHT(AY92,LEN(AY92)-LEN(AZ87)-LEN(AZ88)-LEN(AZ89)),AZ19+1)," ","¤",LEN(LEFT(RIGHT(AY92,LEN(AY92)-LEN(AZ87)-LEN(AZ88)-LEN(AZ89)),AZ19+1))-LEN(SUBSTITUTE(LEFT(RIGHT(AY92,LEN(AY92)-LEN(AZ87)-LEN(AZ88)-LEN(AZ89)),AZ19+1)," ",""))))),"")</f>
        <v/>
      </c>
      <c r="BA90" s="1279" t="s">
        <v>1</v>
      </c>
      <c r="BB90" s="1354"/>
      <c r="BD90" s="1" t="str">
        <f t="shared" si="33"/>
        <v/>
      </c>
      <c r="BE90" s="1332" t="str">
        <f>IF(LEN(SUBSTITUTE(AX90, BE17, "")) &lt; LEN(AX90), SUBSTITUTE(AX90, BE17, ""), AX90)</f>
        <v/>
      </c>
      <c r="BF90" s="1332" t="str">
        <f>IF(LEN(SUBSTITUTE(BE90, BF17, "")) &lt; LEN(BE90), SUBSTITUTE(BE90, BF17, ""), BE90)</f>
        <v/>
      </c>
      <c r="BG90" s="1332" t="str">
        <f>IF(LEN(SUBSTITUTE(BF90, BG17, "")) &lt; LEN(BF90), SUBSTITUTE(BF90, BG17, ""), BF90)</f>
        <v/>
      </c>
      <c r="BH90" s="1332" t="str">
        <f>IF(LEN(SUBSTITUTE(BG90, BH17, "")) &lt; LEN(BG90), SUBSTITUTE(BG90, BH17, ""), BG90)</f>
        <v/>
      </c>
      <c r="BI90" s="1332" t="s">
        <v>1</v>
      </c>
      <c r="BJ90" s="1333"/>
      <c r="BK90" s="1334"/>
      <c r="BL90" s="52"/>
      <c r="BM90" s="51"/>
      <c r="BN90" s="1335" t="str">
        <f t="shared" si="11"/>
        <v/>
      </c>
      <c r="BO90" s="50" t="str">
        <f t="shared" si="12"/>
        <v/>
      </c>
      <c r="BP90" s="49" t="str">
        <f t="shared" si="13"/>
        <v/>
      </c>
      <c r="BQ90" s="47">
        <f>IF(ISBLANK(#REF!),"",LEN(BD90)-LEN(SUBSTITUTE(BD90," ",""))+1)</f>
        <v>1</v>
      </c>
      <c r="BR90" s="48">
        <f t="shared" si="14"/>
        <v>0</v>
      </c>
      <c r="BS90" s="47">
        <f t="shared" si="15"/>
        <v>0</v>
      </c>
      <c r="BT90" s="47">
        <f t="shared" si="16"/>
        <v>0</v>
      </c>
      <c r="BU90" s="185"/>
      <c r="BV90" s="2"/>
      <c r="BW90" s="21" t="s">
        <v>127</v>
      </c>
      <c r="BX90" s="20"/>
      <c r="BY90" s="20"/>
      <c r="BZ90" s="19"/>
      <c r="CA90" s="2"/>
      <c r="CB90" s="484"/>
      <c r="CC90"/>
      <c r="CD90"/>
      <c r="CE90"/>
      <c r="CF90"/>
      <c r="CG90"/>
      <c r="CH90" s="38"/>
      <c r="CJ90" s="110"/>
      <c r="CK90" s="59"/>
      <c r="CL90" s="59"/>
      <c r="CM90" s="59"/>
      <c r="CN90" s="59"/>
      <c r="CO90" s="59"/>
      <c r="CP90" s="93"/>
      <c r="CQ90" s="8" t="s">
        <v>1</v>
      </c>
      <c r="CR90" s="6">
        <v>1</v>
      </c>
    </row>
    <row r="91" spans="1:96" s="1" customFormat="1" ht="18.75" customHeight="1" thickBot="1">
      <c r="B91" s="108" t="str">
        <f>IF(L91&lt;&gt;"","A","►")</f>
        <v>A</v>
      </c>
      <c r="C91" s="1232" t="str">
        <f>C84</f>
        <v xml:space="preserve">C patisserie flan garniture Clafoutis aux cerises_2023-09-20.xlsx 10 personnes </v>
      </c>
      <c r="D91" s="1232">
        <f>D84</f>
        <v>10</v>
      </c>
      <c r="E91" s="1232" t="str">
        <f>E84</f>
        <v>personnes</v>
      </c>
      <c r="F91" s="301">
        <v>4</v>
      </c>
      <c r="G91" s="271" t="s">
        <v>603</v>
      </c>
      <c r="H91" s="253" t="str">
        <f>IF(AND(F91&gt;0,I91&gt;0),"de","")</f>
        <v/>
      </c>
      <c r="I91" s="252"/>
      <c r="J91" s="270"/>
      <c r="K91" s="257">
        <v>1</v>
      </c>
      <c r="L91" s="1441" t="s">
        <v>603</v>
      </c>
      <c r="N91"/>
      <c r="O91"/>
      <c r="P91" s="2258" t="s">
        <v>11</v>
      </c>
      <c r="Q91" s="2259"/>
      <c r="R91" s="2259"/>
      <c r="S91" s="2187"/>
      <c r="T91" s="2188"/>
      <c r="U91" s="2188"/>
      <c r="V91" s="2188"/>
      <c r="W91" s="2188"/>
      <c r="X91" s="2189"/>
      <c r="Y91" s="59"/>
      <c r="Z91" s="80"/>
      <c r="AA91" s="2295"/>
      <c r="AB91" s="78"/>
      <c r="AC91" s="77" t="s">
        <v>49</v>
      </c>
      <c r="AD91" s="76" t="s">
        <v>48</v>
      </c>
      <c r="AF91"/>
      <c r="AG91"/>
      <c r="AH91"/>
      <c r="AI91"/>
      <c r="AJ91"/>
      <c r="AK91"/>
      <c r="AL91"/>
      <c r="AM91"/>
      <c r="AN91"/>
      <c r="AO91"/>
      <c r="AP91"/>
      <c r="AQ91"/>
      <c r="AR91"/>
      <c r="AS91"/>
      <c r="AT91"/>
      <c r="AV91"/>
      <c r="AW91" s="1327" t="str">
        <f>IF(AND(AZ91&lt;&gt;"", LEN(TRIM(AZ91))&gt;0), MAX(AW20:AW90)+1, "")</f>
        <v/>
      </c>
      <c r="AX91" s="1327" t="str" cm="1">
        <f t="array" ref="AX91">IFERROR(INDEX(AZ21:AZ290, MATCH(ROW()-MIN(ROW(AZ21:AZ290))+1, AW21:AW290, 0)), "")</f>
        <v/>
      </c>
      <c r="AY91" s="1343" t="str">
        <f>SUBSTITUTE(SUBSTITUTE(AY90,";"," "),","," ")</f>
        <v xml:space="preserve">7  Pendant ce temps faites revenir les champignons dans une poêle avec un peu d’huile d’olive pendant environ 5 minutes </v>
      </c>
      <c r="AZ91" s="1339" t="str">
        <f>IFERROR(LEFT(RIGHT(AY92,LEN(AY92)-LEN(AZ87)-LEN(AZ88)-LEN(AZ89)-LEN(AZ90)),FIND("¤",SUBSTITUTE(LEFT(RIGHT(AY92,LEN(AY92)-LEN(AZ87)-LEN(AZ88)-LEN(AZ89)-LEN(AZ90)),AZ19+1)," ","¤",LEN(LEFT(RIGHT(AY92,LEN(AY92)-LEN(AZ87)-LEN(AZ88)-LEN(AZ89)-LEN(AZ90)),AZ19+1))-LEN(SUBSTITUTE(LEFT(RIGHT(AY92,LEN(AY92)-LEN(AZ87)-LEN(AZ88)-LEN(AZ89)-LEN(AZ90)),AZ19+1)," ",""))))),"")</f>
        <v/>
      </c>
      <c r="BA91" s="1279" t="s">
        <v>1</v>
      </c>
      <c r="BB91" s="1354"/>
      <c r="BD91" s="1" t="str">
        <f t="shared" si="33"/>
        <v/>
      </c>
      <c r="BE91" s="1332" t="str">
        <f>IF(LEN(SUBSTITUTE(AX91, BE17, "")) &lt; LEN(AX91), SUBSTITUTE(AX91, BE17, ""), AX91)</f>
        <v/>
      </c>
      <c r="BF91" s="1332" t="str">
        <f>IF(LEN(SUBSTITUTE(BE91, BF17, "")) &lt; LEN(BE91), SUBSTITUTE(BE91, BF17, ""), BE91)</f>
        <v/>
      </c>
      <c r="BG91" s="1332" t="str">
        <f>IF(LEN(SUBSTITUTE(BF91, BG17, "")) &lt; LEN(BF91), SUBSTITUTE(BF91, BG17, ""), BF91)</f>
        <v/>
      </c>
      <c r="BH91" s="1332" t="str">
        <f>IF(LEN(SUBSTITUTE(BG91, BH17, "")) &lt; LEN(BG91), SUBSTITUTE(BG91, BH17, ""), BG91)</f>
        <v/>
      </c>
      <c r="BI91" s="1332" t="s">
        <v>1</v>
      </c>
      <c r="BJ91" s="1333"/>
      <c r="BK91" s="1334"/>
      <c r="BL91" s="52"/>
      <c r="BM91" s="51"/>
      <c r="BN91" s="1335" t="str">
        <f t="shared" si="11"/>
        <v/>
      </c>
      <c r="BO91" s="50" t="str">
        <f t="shared" si="12"/>
        <v/>
      </c>
      <c r="BP91" s="49" t="str">
        <f t="shared" si="13"/>
        <v/>
      </c>
      <c r="BQ91" s="47">
        <f>IF(ISBLANK(#REF!),"",LEN(BD91)-LEN(SUBSTITUTE(BD91," ",""))+1)</f>
        <v>1</v>
      </c>
      <c r="BR91" s="48">
        <f t="shared" si="14"/>
        <v>0</v>
      </c>
      <c r="BS91" s="47">
        <f t="shared" si="15"/>
        <v>0</v>
      </c>
      <c r="BT91" s="47">
        <f t="shared" si="16"/>
        <v>0</v>
      </c>
      <c r="BU91" s="185"/>
      <c r="BV91" s="2"/>
      <c r="BW91" s="21" t="s">
        <v>125</v>
      </c>
      <c r="BX91" s="20"/>
      <c r="BY91" s="20"/>
      <c r="BZ91" s="19"/>
      <c r="CA91" s="2"/>
      <c r="CB91" s="517" t="s">
        <v>265</v>
      </c>
      <c r="CC91" s="518"/>
      <c r="CD91" s="518"/>
      <c r="CE91" s="518"/>
      <c r="CF91" s="91"/>
      <c r="CG91" s="59"/>
      <c r="CH91" s="93"/>
      <c r="CI91" s="15" t="s">
        <v>1</v>
      </c>
      <c r="CJ91" s="411"/>
      <c r="CK91" s="412"/>
      <c r="CL91" s="413"/>
      <c r="CM91" s="412"/>
      <c r="CN91" s="412"/>
      <c r="CO91" s="412"/>
      <c r="CP91" s="414"/>
      <c r="CQ91" s="8" t="s">
        <v>1</v>
      </c>
      <c r="CR91" s="6">
        <v>1</v>
      </c>
    </row>
    <row r="92" spans="1:96" s="1" customFormat="1" ht="18.75">
      <c r="B92" s="108" t="str">
        <f>IF(L92&lt;&gt;"","A","►")</f>
        <v>A</v>
      </c>
      <c r="C92" s="1232" t="str">
        <f>C84</f>
        <v xml:space="preserve">C patisserie flan garniture Clafoutis aux cerises_2023-09-20.xlsx 10 personnes </v>
      </c>
      <c r="D92" s="1232">
        <f>D84</f>
        <v>10</v>
      </c>
      <c r="E92" s="1232" t="str">
        <f>E84</f>
        <v>personnes</v>
      </c>
      <c r="F92" s="301">
        <v>2</v>
      </c>
      <c r="G92" s="271" t="s">
        <v>1545</v>
      </c>
      <c r="H92" s="253" t="str">
        <f>IF(AND(F92&gt;0,I92&gt;0),"de","")</f>
        <v/>
      </c>
      <c r="I92" s="252"/>
      <c r="J92" s="270"/>
      <c r="K92" s="257">
        <v>1</v>
      </c>
      <c r="L92" s="1441" t="s">
        <v>1546</v>
      </c>
      <c r="N92"/>
      <c r="O92"/>
      <c r="P92" s="2258" t="s">
        <v>11</v>
      </c>
      <c r="Q92" s="2259"/>
      <c r="R92" s="2259"/>
      <c r="S92" s="75"/>
      <c r="U92" s="74" t="s">
        <v>45</v>
      </c>
      <c r="V92" s="73">
        <v>70</v>
      </c>
      <c r="X92" s="48" t="str">
        <f>LEN(S88)&amp;" Caractères ▲"</f>
        <v>216 Caractères ▲</v>
      </c>
      <c r="Y92" s="59"/>
      <c r="Z92" s="72"/>
      <c r="AD92" s="71" t="s">
        <v>44</v>
      </c>
      <c r="AF92"/>
      <c r="AG92"/>
      <c r="AH92"/>
      <c r="AI92"/>
      <c r="AJ92"/>
      <c r="AK92"/>
      <c r="AL92"/>
      <c r="AM92"/>
      <c r="AN92"/>
      <c r="AO92"/>
      <c r="AP92"/>
      <c r="AQ92"/>
      <c r="AR92"/>
      <c r="AS92"/>
      <c r="AT92"/>
      <c r="AV92"/>
      <c r="AW92" s="1327" t="str">
        <f>IF(AND(AZ92&lt;&gt;"", LEN(TRIM(AZ92))&gt;0), MAX(AW20:AW91)+1, "")</f>
        <v/>
      </c>
      <c r="AX92" s="1327" t="str" cm="1">
        <f t="array" ref="AX92">IFERROR(INDEX(AZ21:AZ290, MATCH(ROW()-MIN(ROW(AZ21:AZ290))+1, AW21:AW290, 0)), "")</f>
        <v/>
      </c>
      <c r="AY92" s="1344" t="str">
        <f>IFERROR(SUBSTITUTE(SUBSTITUTE(SUBSTITUTE(AY91,"  "," "),"  "," "),"  "," "),AY91)</f>
        <v xml:space="preserve">7 Pendant ce temps faites revenir les champignons dans une poêle avec un peu d’huile d’olive pendant environ 5 minutes </v>
      </c>
      <c r="AZ92" s="1339" t="str">
        <f>IF(LEN(AY92) &gt; LEN(AZ87) + LEN(AZ88) + LEN(AZ89)+ LEN(AZ90) + LEN(AZ91), RIGHT(AY92, LEN(AY92) - LEN(AZ87) - LEN(AZ88) - LEN(AZ89) - LEN(AZ90) - LEN(AZ91)), "")</f>
        <v/>
      </c>
      <c r="BA92" s="1279" t="s">
        <v>1</v>
      </c>
      <c r="BB92" s="1354"/>
      <c r="BD92" s="1" t="str">
        <f t="shared" si="33"/>
        <v/>
      </c>
      <c r="BE92" s="1332" t="str">
        <f>IF(LEN(SUBSTITUTE(AX92, BE17, "")) &lt; LEN(AX92), SUBSTITUTE(AX92, BE17, ""), AX92)</f>
        <v/>
      </c>
      <c r="BF92" s="1332" t="str">
        <f>IF(LEN(SUBSTITUTE(BE92, BF17, "")) &lt; LEN(BE92), SUBSTITUTE(BE92, BF17, ""), BE92)</f>
        <v/>
      </c>
      <c r="BG92" s="1332" t="str">
        <f>IF(LEN(SUBSTITUTE(BF92, BG17, "")) &lt; LEN(BF92), SUBSTITUTE(BF92, BG17, ""), BF92)</f>
        <v/>
      </c>
      <c r="BH92" s="1332" t="str">
        <f>IF(LEN(SUBSTITUTE(BG92, BH17, "")) &lt; LEN(BG92), SUBSTITUTE(BG92, BH17, ""), BG92)</f>
        <v/>
      </c>
      <c r="BI92" s="1332" t="s">
        <v>1</v>
      </c>
      <c r="BJ92" s="1333"/>
      <c r="BK92" s="1334"/>
      <c r="BL92" s="52"/>
      <c r="BM92" s="51"/>
      <c r="BN92" s="1335" t="str">
        <f t="shared" si="11"/>
        <v/>
      </c>
      <c r="BO92" s="50" t="str">
        <f t="shared" si="12"/>
        <v/>
      </c>
      <c r="BP92" s="49" t="str">
        <f t="shared" si="13"/>
        <v/>
      </c>
      <c r="BQ92" s="47">
        <f>IF(ISBLANK(#REF!),"",LEN(BD92)-LEN(SUBSTITUTE(BD92," ",""))+1)</f>
        <v>1</v>
      </c>
      <c r="BR92" s="48">
        <f t="shared" si="14"/>
        <v>0</v>
      </c>
      <c r="BS92" s="47">
        <f t="shared" si="15"/>
        <v>0</v>
      </c>
      <c r="BT92" s="47">
        <f t="shared" si="16"/>
        <v>0</v>
      </c>
      <c r="BU92" s="185"/>
      <c r="BV92" s="2"/>
      <c r="BW92" s="21" t="s">
        <v>121</v>
      </c>
      <c r="BX92" s="20"/>
      <c r="BY92" s="20"/>
      <c r="BZ92" s="19"/>
      <c r="CA92" s="2"/>
      <c r="CB92" s="517"/>
      <c r="CC92" s="518"/>
      <c r="CD92" s="518"/>
      <c r="CE92" s="518"/>
      <c r="CF92" s="91"/>
      <c r="CG92" s="59"/>
      <c r="CH92" s="93"/>
      <c r="CJ92" s="484"/>
      <c r="CK92" s="91"/>
      <c r="CL92" s="91"/>
      <c r="CM92" s="91"/>
      <c r="CN92" s="91"/>
      <c r="CO92" s="91"/>
      <c r="CP92" s="185"/>
      <c r="CQ92" s="8" t="s">
        <v>1</v>
      </c>
      <c r="CR92" s="6">
        <v>1</v>
      </c>
    </row>
    <row r="93" spans="1:96" s="1" customFormat="1" ht="15.75" customHeight="1">
      <c r="B93" s="108" t="str">
        <f>IF(L93&lt;&gt;"","A","►")</f>
        <v>A</v>
      </c>
      <c r="C93" s="1232" t="str">
        <f>C84</f>
        <v xml:space="preserve">C patisserie flan garniture Clafoutis aux cerises_2023-09-20.xlsx 10 personnes </v>
      </c>
      <c r="D93" s="1232">
        <f>D84</f>
        <v>10</v>
      </c>
      <c r="E93" s="1232" t="str">
        <f>E84</f>
        <v>personnes</v>
      </c>
      <c r="F93" s="259">
        <v>0.5</v>
      </c>
      <c r="G93" s="271" t="s">
        <v>1545</v>
      </c>
      <c r="H93" s="280" t="str">
        <f>IF(AND(F93&gt;0,I93&gt;0),"de","")</f>
        <v/>
      </c>
      <c r="I93" s="252"/>
      <c r="J93" s="270"/>
      <c r="K93" s="257">
        <v>1</v>
      </c>
      <c r="L93" s="1441" t="s">
        <v>1547</v>
      </c>
      <c r="N93"/>
      <c r="O93"/>
      <c r="P93" s="2258" t="s">
        <v>11</v>
      </c>
      <c r="Q93" s="2259"/>
      <c r="R93" s="2259"/>
      <c r="S93" s="69"/>
      <c r="U93" s="70" t="s">
        <v>41</v>
      </c>
      <c r="V93" s="69"/>
      <c r="W93" s="68" t="str">
        <f>TEXT(ROUND(LEN(S88)/V92, 1), "0.0") &amp; " lignes"</f>
        <v>3.1 lignes</v>
      </c>
      <c r="X93" s="59"/>
      <c r="Y93" s="59"/>
      <c r="Z93" s="59"/>
      <c r="AD93" s="67" t="s">
        <v>40</v>
      </c>
      <c r="AF93"/>
      <c r="AG93"/>
      <c r="AH93"/>
      <c r="AI93"/>
      <c r="AJ93"/>
      <c r="AK93"/>
      <c r="AL93"/>
      <c r="AM93"/>
      <c r="AN93"/>
      <c r="AO93"/>
      <c r="AP93"/>
      <c r="AQ93"/>
      <c r="AR93"/>
      <c r="AS93"/>
      <c r="AT93"/>
      <c r="AV93"/>
      <c r="AW93" s="1327">
        <f>IF(AND(AZ93&lt;&gt;"", LEN(TRIM(AZ93))&gt;0), MAX(AW20:AW92)+1, "")</f>
        <v>24</v>
      </c>
      <c r="AX93" s="1327" t="str" cm="1">
        <f t="array" ref="AX93">IFERROR(INDEX(AZ21:AZ290, MATCH(ROW()-MIN(ROW(AZ21:AZ290))+1, AW21:AW290, 0)), "")</f>
        <v/>
      </c>
      <c r="AY93" s="1328" t="str">
        <f>(SUBSTITUTE(SUBSTITUTE(BB33,CHAR(13)&amp;CHAR(10)," "),CHAR(10)," "))</f>
        <v>8. Ajoutez les champignons dans la cocotte environ 30 minutes avant la fin de la cuisson.</v>
      </c>
      <c r="AZ93" s="1329" t="str">
        <f>IF(LEN(AY98)&lt;AZ19,AY93,LEFT(AY98,FIND("¤",SUBSTITUTE(LEFT(AY98,AZ19+1)," ","¤",LEN(LEFT(AY98,AZ19+1))-LEN(SUBSTITUTE(LEFT(AY98,AZ19+1)," ",""))))))</f>
        <v xml:space="preserve">8 Ajoutez les champignons dans la cocotte environ 30 minutes </v>
      </c>
      <c r="BA93" s="1279" t="s">
        <v>1</v>
      </c>
      <c r="BB93" s="1354"/>
      <c r="BD93" s="1" t="str">
        <f t="shared" si="33"/>
        <v/>
      </c>
      <c r="BE93" s="1332" t="str">
        <f>IF(LEN(SUBSTITUTE(AX93, BE17, "")) &lt; LEN(AX93), SUBSTITUTE(AX93, BE17, ""), AX93)</f>
        <v/>
      </c>
      <c r="BF93" s="1332" t="str">
        <f>IF(LEN(SUBSTITUTE(BE93, BF17, "")) &lt; LEN(BE93), SUBSTITUTE(BE93, BF17, ""), BE93)</f>
        <v/>
      </c>
      <c r="BG93" s="1332" t="str">
        <f>IF(LEN(SUBSTITUTE(BF93, BG17, "")) &lt; LEN(BF93), SUBSTITUTE(BF93, BG17, ""), BF93)</f>
        <v/>
      </c>
      <c r="BH93" s="1332" t="str">
        <f>IF(LEN(SUBSTITUTE(BG93, BH17, "")) &lt; LEN(BG93), SUBSTITUTE(BG93, BH17, ""), BG93)</f>
        <v/>
      </c>
      <c r="BI93" s="1332" t="s">
        <v>1</v>
      </c>
      <c r="BJ93" s="1333"/>
      <c r="BK93" s="1334"/>
      <c r="BL93" s="52"/>
      <c r="BM93" s="51"/>
      <c r="BN93" s="1335" t="str">
        <f t="shared" si="11"/>
        <v/>
      </c>
      <c r="BO93" s="50" t="str">
        <f t="shared" si="12"/>
        <v/>
      </c>
      <c r="BP93" s="49" t="str">
        <f t="shared" si="13"/>
        <v/>
      </c>
      <c r="BQ93" s="47">
        <f>IF(ISBLANK(#REF!),"",LEN(BD93)-LEN(SUBSTITUTE(BD93," ",""))+1)</f>
        <v>1</v>
      </c>
      <c r="BR93" s="48">
        <f t="shared" si="14"/>
        <v>0</v>
      </c>
      <c r="BS93" s="47">
        <f t="shared" si="15"/>
        <v>0</v>
      </c>
      <c r="BT93" s="47">
        <f t="shared" si="16"/>
        <v>0</v>
      </c>
      <c r="BU93" s="185"/>
      <c r="BV93" s="2"/>
      <c r="BW93" s="21" t="s">
        <v>120</v>
      </c>
      <c r="BX93" s="20"/>
      <c r="BY93" s="20"/>
      <c r="BZ93" s="19"/>
      <c r="CA93" s="2"/>
      <c r="CB93" s="110"/>
      <c r="CC93" s="91"/>
      <c r="CD93" s="1345" t="s">
        <v>289</v>
      </c>
      <c r="CE93" s="1346"/>
      <c r="CF93" s="1818" t="s">
        <v>269</v>
      </c>
      <c r="CG93" s="1819"/>
      <c r="CH93" s="93"/>
      <c r="CJ93" s="467" t="s">
        <v>443</v>
      </c>
      <c r="CK93"/>
      <c r="CL93"/>
      <c r="CM93"/>
      <c r="CN93"/>
      <c r="CO93"/>
      <c r="CP93" s="38"/>
      <c r="CQ93" s="8" t="s">
        <v>1</v>
      </c>
      <c r="CR93" s="6">
        <v>1</v>
      </c>
    </row>
    <row r="94" spans="1:96" s="1" customFormat="1" ht="15" customHeight="1" thickBot="1">
      <c r="B94" s="108" t="str">
        <f>IF(L94&lt;&gt;"","A","►")</f>
        <v>A</v>
      </c>
      <c r="C94" s="1232" t="str">
        <f>C84</f>
        <v xml:space="preserve">C patisserie flan garniture Clafoutis aux cerises_2023-09-20.xlsx 10 personnes </v>
      </c>
      <c r="D94" s="1232">
        <f>D84</f>
        <v>10</v>
      </c>
      <c r="E94" s="1232" t="str">
        <f>E84</f>
        <v>personnes</v>
      </c>
      <c r="F94" s="259"/>
      <c r="G94" s="254"/>
      <c r="H94" s="253" t="str">
        <f>IF(AND(F94&gt;0,I94&gt;0),"de","")</f>
        <v/>
      </c>
      <c r="I94" s="252">
        <v>30</v>
      </c>
      <c r="J94" s="220" t="s">
        <v>226</v>
      </c>
      <c r="K94" s="257">
        <v>1</v>
      </c>
      <c r="L94" s="1441" t="s">
        <v>308</v>
      </c>
      <c r="N94"/>
      <c r="O94"/>
      <c r="P94" s="2258" t="s">
        <v>11</v>
      </c>
      <c r="Q94" s="2259"/>
      <c r="R94" s="2259"/>
      <c r="S94" s="59"/>
      <c r="T94" s="59"/>
      <c r="U94" s="59"/>
      <c r="V94" s="59"/>
      <c r="W94" s="59"/>
      <c r="X94" s="58"/>
      <c r="Y94" s="58" t="s">
        <v>38</v>
      </c>
      <c r="Z94" s="65"/>
      <c r="AA94" s="64"/>
      <c r="AB94" s="64"/>
      <c r="AC94" s="64"/>
      <c r="AD94" s="63"/>
      <c r="AF94"/>
      <c r="AG94"/>
      <c r="AH94"/>
      <c r="AI94"/>
      <c r="AJ94"/>
      <c r="AK94"/>
      <c r="AL94"/>
      <c r="AM94"/>
      <c r="AN94"/>
      <c r="AO94"/>
      <c r="AP94"/>
      <c r="AQ94"/>
      <c r="AR94"/>
      <c r="AS94"/>
      <c r="AT94"/>
      <c r="AV94"/>
      <c r="AW94" s="1327">
        <f>IF(AND(AZ94&lt;&gt;"", LEN(TRIM(AZ94))&gt;0), MAX(AW20:AW93)+1, "")</f>
        <v>25</v>
      </c>
      <c r="AX94" s="1327" t="str" cm="1">
        <f t="array" ref="AX94">IFERROR(INDEX(AZ21:AZ290, MATCH(ROW()-MIN(ROW(AZ21:AZ290))+1, AW21:AW290, 0)), "")</f>
        <v/>
      </c>
      <c r="AY94" s="1336" t="str">
        <f>IFERROR(TRIM(SUBSTITUTE(SUBSTITUTE(SUBSTITUTE(SUBSTITUTE(SUBSTITUTE(AY93," .",".")," ;",";")," :",":"),",",","),",","")),AY93)</f>
        <v>8. Ajoutez les champignons dans la cocotte environ 30 minutes avant la fin de la cuisson.</v>
      </c>
      <c r="AZ94" s="1329" t="str">
        <f>IFERROR(IF(LEN(AY98) &gt; LEN(AZ93), LEFT(RIGHT(AY98, LEN(AY98) - LEN(AZ93)), FIND("¤", SUBSTITUTE(LEFT(RIGHT(AY98, LEN(AY98) - LEN(AZ93)), AZ19+1), " ", "¤", LEN(LEFT(RIGHT(AY98, LEN(AY98) - LEN(AZ93)), AZ19+1)) - LEN(SUBSTITUTE(LEFT(RIGHT(AY98, LEN(AY98) - LEN(AZ93)), AZ19+1), " ", ""))))), ""), "")</f>
        <v xml:space="preserve">avant la fin de la cuisson </v>
      </c>
      <c r="BA94" s="1279" t="s">
        <v>1</v>
      </c>
      <c r="BB94" s="1354"/>
      <c r="BD94" s="1" t="str">
        <f t="shared" si="33"/>
        <v/>
      </c>
      <c r="BE94" s="1332" t="str">
        <f>IF(LEN(SUBSTITUTE(AX94, BE17, "")) &lt; LEN(AX94), SUBSTITUTE(AX94, BE17, ""), AX94)</f>
        <v/>
      </c>
      <c r="BF94" s="1332" t="str">
        <f>IF(LEN(SUBSTITUTE(BE94, BF17, "")) &lt; LEN(BE94), SUBSTITUTE(BE94, BF17, ""), BE94)</f>
        <v/>
      </c>
      <c r="BG94" s="1332" t="str">
        <f>IF(LEN(SUBSTITUTE(BF94, BG17, "")) &lt; LEN(BF94), SUBSTITUTE(BF94, BG17, ""), BF94)</f>
        <v/>
      </c>
      <c r="BH94" s="1332" t="str">
        <f>IF(LEN(SUBSTITUTE(BG94, BH17, "")) &lt; LEN(BG94), SUBSTITUTE(BG94, BH17, ""), BG94)</f>
        <v/>
      </c>
      <c r="BI94" s="1332" t="s">
        <v>1</v>
      </c>
      <c r="BJ94" s="1333"/>
      <c r="BK94" s="1334"/>
      <c r="BL94" s="52"/>
      <c r="BM94" s="51"/>
      <c r="BN94" s="1335" t="str">
        <f t="shared" si="11"/>
        <v/>
      </c>
      <c r="BO94" s="50" t="str">
        <f t="shared" si="12"/>
        <v/>
      </c>
      <c r="BP94" s="49" t="str">
        <f t="shared" si="13"/>
        <v/>
      </c>
      <c r="BQ94" s="47">
        <f>IF(ISBLANK(#REF!),"",LEN(BD94)-LEN(SUBSTITUTE(BD94," ",""))+1)</f>
        <v>1</v>
      </c>
      <c r="BR94" s="48">
        <f t="shared" si="14"/>
        <v>0</v>
      </c>
      <c r="BS94" s="47">
        <f t="shared" si="15"/>
        <v>0</v>
      </c>
      <c r="BT94" s="47">
        <f t="shared" si="16"/>
        <v>0</v>
      </c>
      <c r="BU94" s="185"/>
      <c r="BV94" s="2"/>
      <c r="BW94" s="21"/>
      <c r="BX94" s="20"/>
      <c r="BY94" s="20"/>
      <c r="BZ94" s="19"/>
      <c r="CA94" s="2"/>
      <c r="CB94" s="458"/>
      <c r="CC94" s="91"/>
      <c r="CD94" s="524" t="s">
        <v>286</v>
      </c>
      <c r="CE94" s="525" t="s">
        <v>496</v>
      </c>
      <c r="CF94" s="1818"/>
      <c r="CG94" s="1819"/>
      <c r="CH94" s="93"/>
      <c r="CJ94" s="485">
        <v>3.472222222222222E-3</v>
      </c>
      <c r="CK94" s="486" t="s">
        <v>444</v>
      </c>
      <c r="CL94" s="83"/>
      <c r="CM94" s="487" t="s">
        <v>445</v>
      </c>
      <c r="CN94" s="488">
        <v>1.0416666666666666E-2</v>
      </c>
      <c r="CO94" s="487"/>
      <c r="CP94" s="353"/>
      <c r="CQ94" s="8" t="s">
        <v>1</v>
      </c>
      <c r="CR94" s="6">
        <v>1</v>
      </c>
    </row>
    <row r="95" spans="1:96" s="1" customFormat="1" ht="15" customHeight="1" thickTop="1" thickBot="1">
      <c r="B95" s="108" t="str">
        <f>IF(L95&lt;&gt;"","A","►")</f>
        <v>A</v>
      </c>
      <c r="C95" s="1232" t="str">
        <f>C84</f>
        <v xml:space="preserve">C patisserie flan garniture Clafoutis aux cerises_2023-09-20.xlsx 10 personnes </v>
      </c>
      <c r="D95" s="1232">
        <f>D84</f>
        <v>10</v>
      </c>
      <c r="E95" s="1232" t="str">
        <f>E84</f>
        <v>personnes</v>
      </c>
      <c r="F95" s="259"/>
      <c r="G95" s="254"/>
      <c r="H95" s="253" t="str">
        <f>IF(AND(F95&gt;0,I95&gt;0),"de","")</f>
        <v/>
      </c>
      <c r="I95" s="252">
        <v>100</v>
      </c>
      <c r="J95" s="294" t="s">
        <v>231</v>
      </c>
      <c r="K95" s="257">
        <v>1</v>
      </c>
      <c r="L95" s="1441" t="s">
        <v>397</v>
      </c>
      <c r="N95"/>
      <c r="O95"/>
      <c r="P95" s="2258" t="s">
        <v>11</v>
      </c>
      <c r="Q95" s="2259"/>
      <c r="R95" s="2259"/>
      <c r="S95" s="59"/>
      <c r="T95" s="59"/>
      <c r="U95" s="59"/>
      <c r="V95" s="59"/>
      <c r="W95" s="59"/>
      <c r="X95" s="58"/>
      <c r="Y95" s="57" t="s">
        <v>34</v>
      </c>
      <c r="Z95" s="56" t="s">
        <v>33</v>
      </c>
      <c r="AA95" s="55"/>
      <c r="AB95" s="55"/>
      <c r="AC95" s="55"/>
      <c r="AD95" s="54"/>
      <c r="AF95"/>
      <c r="AG95"/>
      <c r="AH95"/>
      <c r="AI95"/>
      <c r="AJ95"/>
      <c r="AK95"/>
      <c r="AL95"/>
      <c r="AM95"/>
      <c r="AN95"/>
      <c r="AO95"/>
      <c r="AP95"/>
      <c r="AQ95"/>
      <c r="AR95"/>
      <c r="AS95"/>
      <c r="AT95"/>
      <c r="AV95"/>
      <c r="AW95" s="1327" t="str">
        <f>IF(AND(AZ95&lt;&gt;"", LEN(TRIM(AZ95))&gt;0), MAX(AW20:AW94)+1, "")</f>
        <v/>
      </c>
      <c r="AX95" s="1327" t="str" cm="1">
        <f t="array" ref="AX95">IFERROR(INDEX(AZ21:AZ290, MATCH(ROW()-MIN(ROW(AZ21:AZ290))+1, AW21:AW290, 0)), "")</f>
        <v/>
      </c>
      <c r="AY95" s="1336" t="str">
        <f>IFERROR(SUBSTITUTE(SUBSTITUTE(SUBSTITUTE(SUBSTITUTE(SUBSTITUTE(SUBSTITUTE(AY94,",",";"),".",";"),";",";"),"-",";"),":",";"),"?",";"),AY94)</f>
        <v>8; Ajoutez les champignons dans la cocotte environ 30 minutes avant la fin de la cuisson;</v>
      </c>
      <c r="AZ95" s="1329" t="str">
        <f>IFERROR(IF(LEN(AY98)&gt;LEN(AZ93)+LEN(AZ94),LEFT(RIGHT(AY98,LEN(AY98)-LEN(AZ93)-LEN(AZ94)),FIND("¤",SUBSTITUTE(LEFT(RIGHT(AY98,LEN(AY98)-LEN(AZ93)-LEN(AZ94)),AZ19+1)," ","¤",LEN(LEFT(RIGHT(AY98,LEN(AY98)-LEN(AZ93)-LEN(AZ94)),AZ19+1))-LEN(SUBSTITUTE(LEFT(RIGHT(AY98,LEN(AY98)-LEN(AZ93)-LEN(AZ94)),AZ19+1)," ",""))))),""),"")</f>
        <v/>
      </c>
      <c r="BA95" s="1279" t="s">
        <v>1</v>
      </c>
      <c r="BB95" s="1354"/>
      <c r="BD95" s="1" t="str">
        <f t="shared" si="33"/>
        <v/>
      </c>
      <c r="BE95" s="1332" t="str">
        <f>IF(LEN(SUBSTITUTE(AX95, BE17, "")) &lt; LEN(AX95), SUBSTITUTE(AX95, BE17, ""), AX95)</f>
        <v/>
      </c>
      <c r="BF95" s="1332" t="str">
        <f>IF(LEN(SUBSTITUTE(BE95, BF17, "")) &lt; LEN(BE95), SUBSTITUTE(BE95, BF17, ""), BE95)</f>
        <v/>
      </c>
      <c r="BG95" s="1332" t="str">
        <f>IF(LEN(SUBSTITUTE(BF95, BG17, "")) &lt; LEN(BF95), SUBSTITUTE(BF95, BG17, ""), BF95)</f>
        <v/>
      </c>
      <c r="BH95" s="1332" t="str">
        <f>IF(LEN(SUBSTITUTE(BG95, BH17, "")) &lt; LEN(BG95), SUBSTITUTE(BG95, BH17, ""), BG95)</f>
        <v/>
      </c>
      <c r="BI95" s="1332" t="s">
        <v>1</v>
      </c>
      <c r="BJ95" s="1333"/>
      <c r="BK95" s="1334"/>
      <c r="BL95" s="52"/>
      <c r="BM95" s="51"/>
      <c r="BN95" s="1335" t="str">
        <f t="shared" ref="BN95:BN158" si="34">IF(BK95&lt;&gt;"", TRIM(SUBSTITUTE(SUBSTITUTE(BH95, TRIM(BJ95), ""), TRIM(BK95), "")), TRIM(SUBSTITUTE(BH95, TRIM(BJ95), "")))</f>
        <v/>
      </c>
      <c r="BO95" s="50" t="str">
        <f t="shared" ref="BO95:BO158" si="35">SUBSTITUTE(BN95,BL95,BM95)</f>
        <v/>
      </c>
      <c r="BP95" s="49" t="str">
        <f t="shared" ref="BP95:BP158" si="36">TRIM(SUBSTITUTE(BO95,BL95,BM95))</f>
        <v/>
      </c>
      <c r="BQ95" s="47">
        <f>IF(ISBLANK(#REF!),"",LEN(BD95)-LEN(SUBSTITUTE(BD95," ",""))+1)</f>
        <v>1</v>
      </c>
      <c r="BR95" s="48">
        <f t="shared" ref="BR95:BR158" si="37">BT95-BS95</f>
        <v>0</v>
      </c>
      <c r="BS95" s="47">
        <f t="shared" ref="BS95:BS158" si="38">LEN(TRIM(BD95)) - LEN(SUBSTITUTE(TRIM(BD95), " ", ""))</f>
        <v>0</v>
      </c>
      <c r="BT95" s="47">
        <f t="shared" ref="BT95:BT158" si="39">LEN(BD95)</f>
        <v>0</v>
      </c>
      <c r="BU95" s="185"/>
      <c r="BV95" s="2"/>
      <c r="BW95" s="145" t="s">
        <v>21</v>
      </c>
      <c r="BX95" s="144" t="s">
        <v>18</v>
      </c>
      <c r="BY95" s="143" t="s">
        <v>17</v>
      </c>
      <c r="BZ95" s="19"/>
      <c r="CA95" s="2"/>
      <c r="CB95" s="458"/>
      <c r="CC95" s="91"/>
      <c r="CD95" s="524" t="s">
        <v>284</v>
      </c>
      <c r="CE95" s="525" t="s">
        <v>498</v>
      </c>
      <c r="CF95" s="1818"/>
      <c r="CG95" s="1819"/>
      <c r="CH95" s="93"/>
      <c r="CJ95" s="489" t="s">
        <v>58</v>
      </c>
      <c r="CK95" s="490">
        <v>2.0833333333333332E-2</v>
      </c>
      <c r="CL95" s="227"/>
      <c r="CM95" s="491" t="s">
        <v>446</v>
      </c>
      <c r="CN95" s="492">
        <f>CJ94+CN94+CK95</f>
        <v>3.4722222222222224E-2</v>
      </c>
      <c r="CO95" s="227"/>
      <c r="CP95" s="358"/>
      <c r="CQ95" s="8" t="s">
        <v>1</v>
      </c>
      <c r="CR95" s="6">
        <v>1</v>
      </c>
    </row>
    <row r="96" spans="1:96" s="1" customFormat="1" ht="15" customHeight="1" thickTop="1" thickBot="1">
      <c r="B96" s="108" t="str">
        <f>IF(L96&lt;&gt;"","A","►")</f>
        <v>A</v>
      </c>
      <c r="C96" s="1232" t="str">
        <f>C84</f>
        <v xml:space="preserve">C patisserie flan garniture Clafoutis aux cerises_2023-09-20.xlsx 10 personnes </v>
      </c>
      <c r="D96" s="1232">
        <f>D84</f>
        <v>10</v>
      </c>
      <c r="E96" s="1232" t="str">
        <f>E84</f>
        <v>personnes</v>
      </c>
      <c r="F96" s="259"/>
      <c r="G96" s="254"/>
      <c r="H96" s="253" t="str">
        <f>IF(AND(F96&gt;0,I96&gt;0),"de","")</f>
        <v/>
      </c>
      <c r="I96" s="252">
        <v>100</v>
      </c>
      <c r="J96" s="294" t="s">
        <v>231</v>
      </c>
      <c r="K96" s="257">
        <v>1</v>
      </c>
      <c r="L96" s="1441" t="s">
        <v>1548</v>
      </c>
      <c r="N96"/>
      <c r="O96"/>
      <c r="P96" s="2258" t="s">
        <v>12</v>
      </c>
      <c r="Q96" s="44" t="s">
        <v>30</v>
      </c>
      <c r="R96" s="44" t="s">
        <v>29</v>
      </c>
      <c r="S96" s="44" t="s">
        <v>28</v>
      </c>
      <c r="T96" s="44" t="s">
        <v>27</v>
      </c>
      <c r="U96" s="44" t="s">
        <v>26</v>
      </c>
      <c r="V96" s="44" t="s">
        <v>25</v>
      </c>
      <c r="W96" s="44" t="s">
        <v>24</v>
      </c>
      <c r="X96" s="44" t="s">
        <v>23</v>
      </c>
      <c r="Y96" s="44" t="s">
        <v>22</v>
      </c>
      <c r="Z96" s="44" t="s">
        <v>21</v>
      </c>
      <c r="AA96" s="44" t="s">
        <v>20</v>
      </c>
      <c r="AB96" s="44" t="s">
        <v>19</v>
      </c>
      <c r="AC96" s="44" t="s">
        <v>18</v>
      </c>
      <c r="AD96" s="42" t="s">
        <v>17</v>
      </c>
      <c r="AF96"/>
      <c r="AG96"/>
      <c r="AH96"/>
      <c r="AI96"/>
      <c r="AJ96"/>
      <c r="AK96"/>
      <c r="AL96"/>
      <c r="AM96"/>
      <c r="AN96"/>
      <c r="AO96"/>
      <c r="AP96"/>
      <c r="AQ96"/>
      <c r="AR96"/>
      <c r="AS96"/>
      <c r="AT96"/>
      <c r="AV96"/>
      <c r="AW96" s="1327" t="str">
        <f>IF(AND(AZ96&lt;&gt;"", LEN(TRIM(AZ96))&gt;0), MAX(AW20:AW95)+1, "")</f>
        <v/>
      </c>
      <c r="AX96" s="1327" t="str" cm="1">
        <f t="array" ref="AX96">IFERROR(INDEX(AZ21:AZ290, MATCH(ROW()-MIN(ROW(AZ21:AZ290))+1, AW21:AW290, 0)), "")</f>
        <v/>
      </c>
      <c r="AY96" s="1336" t="str">
        <f>IFERROR(SUBSTITUTE(AY95,"."," "),AY95)</f>
        <v>8; Ajoutez les champignons dans la cocotte environ 30 minutes avant la fin de la cuisson;</v>
      </c>
      <c r="AZ96" s="1329" t="str">
        <f>IFERROR(LEFT(RIGHT(AY98,LEN(AY98)-LEN(AZ93)-LEN(AZ94)-LEN(AZ95)),FIND("¤",SUBSTITUTE(LEFT(RIGHT(AY98,LEN(AY98)-LEN(AZ93)-LEN(AZ94)-LEN(AZ95)),AZ19+1)," ","¤",LEN(LEFT(RIGHT(AY98,LEN(AY98)-LEN(AZ93)-LEN(AZ94)-LEN(AZ95)),AZ19+1))-LEN(SUBSTITUTE(LEFT(RIGHT(AY98,LEN(AY98)-LEN(AZ93)-LEN(AZ94)-LEN(AZ95)),AZ19+1)," ",""))))),"")</f>
        <v/>
      </c>
      <c r="BA96" s="1279" t="s">
        <v>1</v>
      </c>
      <c r="BB96" s="1354"/>
      <c r="BC96"/>
      <c r="BD96" s="1" t="str">
        <f t="shared" si="33"/>
        <v/>
      </c>
      <c r="BE96" s="1332" t="str">
        <f>IF(LEN(SUBSTITUTE(AX96, BE17, "")) &lt; LEN(AX96), SUBSTITUTE(AX96, BE17, ""), AX96)</f>
        <v/>
      </c>
      <c r="BF96" s="1332" t="str">
        <f>IF(LEN(SUBSTITUTE(BE96, BF17, "")) &lt; LEN(BE96), SUBSTITUTE(BE96, BF17, ""), BE96)</f>
        <v/>
      </c>
      <c r="BG96" s="1332" t="str">
        <f>IF(LEN(SUBSTITUTE(BF96, BG17, "")) &lt; LEN(BF96), SUBSTITUTE(BF96, BG17, ""), BF96)</f>
        <v/>
      </c>
      <c r="BH96" s="1332" t="str">
        <f>IF(LEN(SUBSTITUTE(BG96, BH17, "")) &lt; LEN(BG96), SUBSTITUTE(BG96, BH17, ""), BG96)</f>
        <v/>
      </c>
      <c r="BI96" s="1332" t="s">
        <v>1</v>
      </c>
      <c r="BJ96" s="1333"/>
      <c r="BK96" s="1334"/>
      <c r="BL96" s="52"/>
      <c r="BM96" s="51"/>
      <c r="BN96" s="1335" t="str">
        <f t="shared" si="34"/>
        <v/>
      </c>
      <c r="BO96" s="50" t="str">
        <f t="shared" si="35"/>
        <v/>
      </c>
      <c r="BP96" s="49" t="str">
        <f t="shared" si="36"/>
        <v/>
      </c>
      <c r="BQ96" s="47">
        <f>IF(ISBLANK(#REF!),"",LEN(BD96)-LEN(SUBSTITUTE(BD96," ",""))+1)</f>
        <v>1</v>
      </c>
      <c r="BR96" s="48">
        <f t="shared" si="37"/>
        <v>0</v>
      </c>
      <c r="BS96" s="47">
        <f t="shared" si="38"/>
        <v>0</v>
      </c>
      <c r="BT96" s="47">
        <f t="shared" si="39"/>
        <v>0</v>
      </c>
      <c r="BU96" s="185"/>
      <c r="BV96" s="2"/>
      <c r="BW96" s="142"/>
      <c r="BX96" s="135"/>
      <c r="BY96" s="1808" t="s">
        <v>117</v>
      </c>
      <c r="BZ96" s="19"/>
      <c r="CA96" s="2"/>
      <c r="CB96" s="458"/>
      <c r="CC96" s="91"/>
      <c r="CD96" s="524" t="s">
        <v>282</v>
      </c>
      <c r="CE96" s="525" t="s">
        <v>499</v>
      </c>
      <c r="CF96" s="1818"/>
      <c r="CG96" s="1819"/>
      <c r="CH96" s="93"/>
      <c r="CJ96" s="458"/>
      <c r="CK96" s="91"/>
      <c r="CL96" s="91"/>
      <c r="CM96" s="91"/>
      <c r="CN96" s="91"/>
      <c r="CO96" s="91"/>
      <c r="CP96" s="185"/>
      <c r="CQ96" s="8" t="s">
        <v>1</v>
      </c>
      <c r="CR96" s="6">
        <v>1</v>
      </c>
    </row>
    <row r="97" spans="2:96" s="1" customFormat="1" ht="24" thickTop="1">
      <c r="B97" s="108" t="str">
        <f>IF(L97&lt;&gt;"","A","►")</f>
        <v>►</v>
      </c>
      <c r="C97" s="1232" t="str">
        <f>C84</f>
        <v xml:space="preserve">C patisserie flan garniture Clafoutis aux cerises_2023-09-20.xlsx 10 personnes </v>
      </c>
      <c r="D97" s="1232">
        <f>D84</f>
        <v>10</v>
      </c>
      <c r="E97" s="1232" t="str">
        <f>E84</f>
        <v>personnes</v>
      </c>
      <c r="F97" s="259"/>
      <c r="G97" s="271"/>
      <c r="H97" s="253" t="str">
        <f>IF(AND(F97&gt;0,I97&gt;0),"de","")</f>
        <v/>
      </c>
      <c r="I97" s="252"/>
      <c r="J97" s="270"/>
      <c r="K97" s="257">
        <v>1</v>
      </c>
      <c r="L97" s="1441"/>
      <c r="N97"/>
      <c r="O97"/>
      <c r="P97" s="2258" t="s">
        <v>12</v>
      </c>
      <c r="Q97" s="1276" t="str">
        <f t="shared" ref="Q97:AD97" si="40">SUBSTITUTE(ADDRESS(1,COLUMN(),4),"1","")</f>
        <v>Q</v>
      </c>
      <c r="R97" s="1276" t="str">
        <f t="shared" si="40"/>
        <v>R</v>
      </c>
      <c r="S97" s="1276" t="str">
        <f t="shared" si="40"/>
        <v>S</v>
      </c>
      <c r="T97" s="1276" t="str">
        <f t="shared" si="40"/>
        <v>T</v>
      </c>
      <c r="U97" s="1276" t="str">
        <f t="shared" si="40"/>
        <v>U</v>
      </c>
      <c r="V97" s="1276" t="str">
        <f t="shared" si="40"/>
        <v>V</v>
      </c>
      <c r="W97" s="1276" t="str">
        <f t="shared" si="40"/>
        <v>W</v>
      </c>
      <c r="X97" s="1276" t="str">
        <f t="shared" si="40"/>
        <v>X</v>
      </c>
      <c r="Y97" s="1276" t="str">
        <f t="shared" si="40"/>
        <v>Y</v>
      </c>
      <c r="Z97" s="1276" t="str">
        <f t="shared" si="40"/>
        <v>Z</v>
      </c>
      <c r="AA97" s="2267" t="str">
        <f t="shared" si="40"/>
        <v>AA</v>
      </c>
      <c r="AB97" s="2267" t="str">
        <f t="shared" si="40"/>
        <v>AB</v>
      </c>
      <c r="AC97" s="2267" t="str">
        <f t="shared" si="40"/>
        <v>AC</v>
      </c>
      <c r="AD97" s="2268" t="str">
        <f t="shared" si="40"/>
        <v>AD</v>
      </c>
      <c r="AF97"/>
      <c r="AG97"/>
      <c r="AH97"/>
      <c r="AI97"/>
      <c r="AJ97"/>
      <c r="AK97"/>
      <c r="AL97"/>
      <c r="AM97"/>
      <c r="AN97"/>
      <c r="AO97"/>
      <c r="AP97"/>
      <c r="AQ97"/>
      <c r="AR97"/>
      <c r="AS97"/>
      <c r="AT97"/>
      <c r="AV97"/>
      <c r="AW97" s="1327" t="str">
        <f>IF(AND(AZ97&lt;&gt;"", LEN(TRIM(AZ97))&gt;0), MAX(AW20:AW96)+1, "")</f>
        <v/>
      </c>
      <c r="AX97" s="1327" t="str" cm="1">
        <f t="array" ref="AX97">IFERROR(INDEX(AZ21:AZ290, MATCH(ROW()-MIN(ROW(AZ21:AZ290))+1, AW21:AW290, 0)), "")</f>
        <v/>
      </c>
      <c r="AY97" s="1337" t="str">
        <f>SUBSTITUTE(SUBSTITUTE(AY96,";"," "),","," ")</f>
        <v xml:space="preserve">8  Ajoutez les champignons dans la cocotte environ 30 minutes avant la fin de la cuisson </v>
      </c>
      <c r="AZ97" s="1329" t="str">
        <f>IFERROR(LEFT(RIGHT(AY98,LEN(AY98)-LEN(AZ93)-LEN(AZ94)-LEN(AZ95)-LEN(AZ96)),FIND("¤",SUBSTITUTE(LEFT(RIGHT(AY98,LEN(AY98)-LEN(AZ93)-LEN(AZ94)-LEN(AZ95)-LEN(AZ96)),AZ19+1)," ","¤",LEN(LEFT(RIGHT(AY98,LEN(AY98)-LEN(AZ93)-LEN(AZ94)-LEN(AZ95)-LEN(AZ96)),AZ19+1))-LEN(SUBSTITUTE(LEFT(RIGHT(AY98,LEN(AY98)-LEN(AZ93)-LEN(AZ94)-LEN(AZ95)-LEN(AZ96)),AZ19+1)," ",""))))),"")</f>
        <v/>
      </c>
      <c r="BA97" s="1279" t="s">
        <v>1</v>
      </c>
      <c r="BB97" s="1354"/>
      <c r="BC97"/>
      <c r="BD97" s="1" t="str">
        <f t="shared" si="33"/>
        <v/>
      </c>
      <c r="BE97" s="1332" t="str">
        <f>IF(LEN(SUBSTITUTE(AX97, BE17, "")) &lt; LEN(AX97), SUBSTITUTE(AX97, BE17, ""), AX97)</f>
        <v/>
      </c>
      <c r="BF97" s="1332" t="str">
        <f>IF(LEN(SUBSTITUTE(BE97, BF17, "")) &lt; LEN(BE97), SUBSTITUTE(BE97, BF17, ""), BE97)</f>
        <v/>
      </c>
      <c r="BG97" s="1332" t="str">
        <f>IF(LEN(SUBSTITUTE(BF97, BG17, "")) &lt; LEN(BF97), SUBSTITUTE(BF97, BG17, ""), BF97)</f>
        <v/>
      </c>
      <c r="BH97" s="1332" t="str">
        <f>IF(LEN(SUBSTITUTE(BG97, BH17, "")) &lt; LEN(BG97), SUBSTITUTE(BG97, BH17, ""), BG97)</f>
        <v/>
      </c>
      <c r="BI97" s="1332" t="s">
        <v>1</v>
      </c>
      <c r="BJ97" s="1333"/>
      <c r="BK97" s="1334"/>
      <c r="BL97" s="52"/>
      <c r="BM97" s="51"/>
      <c r="BN97" s="1335" t="str">
        <f t="shared" si="34"/>
        <v/>
      </c>
      <c r="BO97" s="50" t="str">
        <f t="shared" si="35"/>
        <v/>
      </c>
      <c r="BP97" s="49" t="str">
        <f t="shared" si="36"/>
        <v/>
      </c>
      <c r="BQ97" s="47">
        <f>IF(ISBLANK(#REF!),"",LEN(BD97)-LEN(SUBSTITUTE(BD97," ",""))+1)</f>
        <v>1</v>
      </c>
      <c r="BR97" s="48">
        <f t="shared" si="37"/>
        <v>0</v>
      </c>
      <c r="BS97" s="47">
        <f t="shared" si="38"/>
        <v>0</v>
      </c>
      <c r="BT97" s="47">
        <f t="shared" si="39"/>
        <v>0</v>
      </c>
      <c r="BU97" s="185"/>
      <c r="BV97" s="2"/>
      <c r="BW97" s="141" t="s">
        <v>116</v>
      </c>
      <c r="BX97" s="140" t="s">
        <v>115</v>
      </c>
      <c r="BY97" s="1809"/>
      <c r="BZ97" s="19"/>
      <c r="CA97" s="2"/>
      <c r="CB97" s="458"/>
      <c r="CC97" s="91"/>
      <c r="CD97" s="524" t="s">
        <v>277</v>
      </c>
      <c r="CE97" s="525" t="s">
        <v>276</v>
      </c>
      <c r="CF97" s="1818"/>
      <c r="CG97" s="1819"/>
      <c r="CH97" s="93"/>
      <c r="CJ97" s="484"/>
      <c r="CK97" s="77" t="s">
        <v>52</v>
      </c>
      <c r="CL97" s="493" t="s">
        <v>48</v>
      </c>
      <c r="CM97" s="494"/>
      <c r="CN97" s="77"/>
      <c r="CO97" s="77" t="s">
        <v>49</v>
      </c>
      <c r="CP97" s="76" t="s">
        <v>48</v>
      </c>
      <c r="CQ97" s="8" t="s">
        <v>1</v>
      </c>
      <c r="CR97" s="6">
        <v>1</v>
      </c>
    </row>
    <row r="98" spans="2:96" s="1" customFormat="1" ht="15.75" customHeight="1">
      <c r="B98" s="108" t="str">
        <f>IF(L98&lt;&gt;"","A","►")</f>
        <v>►</v>
      </c>
      <c r="C98" s="1232" t="str">
        <f>C84</f>
        <v xml:space="preserve">C patisserie flan garniture Clafoutis aux cerises_2023-09-20.xlsx 10 personnes </v>
      </c>
      <c r="D98" s="1232">
        <f>D84</f>
        <v>10</v>
      </c>
      <c r="E98" s="1232" t="str">
        <f>E84</f>
        <v>personnes</v>
      </c>
      <c r="F98" s="259"/>
      <c r="G98" s="271"/>
      <c r="H98" s="253" t="str">
        <f>IF(AND(F98&gt;0,I98&gt;0),"de","")</f>
        <v/>
      </c>
      <c r="I98" s="252"/>
      <c r="J98" s="270"/>
      <c r="K98" s="257">
        <v>1</v>
      </c>
      <c r="L98" s="1441"/>
      <c r="N98"/>
      <c r="O98"/>
      <c r="P98" s="2258" t="s">
        <v>12</v>
      </c>
      <c r="Q98" s="9">
        <f t="shared" ref="Q98:AD98" ca="1" si="41">CELL("largeur",Q98)</f>
        <v>2</v>
      </c>
      <c r="R98" s="9">
        <f t="shared" ca="1" si="41"/>
        <v>2</v>
      </c>
      <c r="S98" s="9">
        <f t="shared" ca="1" si="41"/>
        <v>2</v>
      </c>
      <c r="T98" s="9">
        <f t="shared" ca="1" si="41"/>
        <v>11</v>
      </c>
      <c r="U98" s="9">
        <f t="shared" ca="1" si="41"/>
        <v>11</v>
      </c>
      <c r="V98" s="9">
        <f t="shared" ca="1" si="41"/>
        <v>3</v>
      </c>
      <c r="W98" s="9">
        <f t="shared" ca="1" si="41"/>
        <v>11</v>
      </c>
      <c r="X98" s="9">
        <f t="shared" ca="1" si="41"/>
        <v>11</v>
      </c>
      <c r="Y98" s="9">
        <f t="shared" ca="1" si="41"/>
        <v>9</v>
      </c>
      <c r="Z98" s="9">
        <f t="shared" ca="1" si="41"/>
        <v>40</v>
      </c>
      <c r="AA98" s="2269">
        <f t="shared" ca="1" si="41"/>
        <v>11</v>
      </c>
      <c r="AB98" s="2269">
        <f t="shared" ca="1" si="41"/>
        <v>14</v>
      </c>
      <c r="AC98" s="2269">
        <f t="shared" ca="1" si="41"/>
        <v>11</v>
      </c>
      <c r="AD98" s="2270">
        <f t="shared" ca="1" si="41"/>
        <v>11</v>
      </c>
      <c r="AF98"/>
      <c r="AG98"/>
      <c r="AH98"/>
      <c r="AI98"/>
      <c r="AJ98"/>
      <c r="AK98"/>
      <c r="AL98"/>
      <c r="AM98"/>
      <c r="AN98"/>
      <c r="AO98"/>
      <c r="AP98"/>
      <c r="AQ98"/>
      <c r="AR98"/>
      <c r="AS98"/>
      <c r="AT98"/>
      <c r="AV98"/>
      <c r="AW98" s="1327" t="str">
        <f>IF(AND(AZ98&lt;&gt;"", LEN(TRIM(AZ98))&gt;0), MAX(AW20:AW97)+1, "")</f>
        <v/>
      </c>
      <c r="AX98" s="1327" t="str" cm="1">
        <f t="array" ref="AX98">IFERROR(INDEX(AZ21:AZ290, MATCH(ROW()-MIN(ROW(AZ21:AZ290))+1, AW21:AW290, 0)), "")</f>
        <v/>
      </c>
      <c r="AY98" s="1338" t="str">
        <f>IFERROR(SUBSTITUTE(SUBSTITUTE(SUBSTITUTE(AY97,"  "," "),"  "," "),"  "," "),AY97)</f>
        <v xml:space="preserve">8 Ajoutez les champignons dans la cocotte environ 30 minutes avant la fin de la cuisson </v>
      </c>
      <c r="AZ98" s="1329" t="str">
        <f>IF(LEN(AY98) &gt; LEN(AZ93) + LEN(AZ94) + LEN(AZ95)+ LEN(AZ96) + LEN(AZ97), RIGHT(AY98, LEN(AY98) - LEN(AZ93) - LEN(AZ94) - LEN(AZ95) - LEN(AZ96) - LEN(AZ97)), "")</f>
        <v/>
      </c>
      <c r="BA98" s="1279" t="s">
        <v>1</v>
      </c>
      <c r="BB98" s="1354"/>
      <c r="BC98"/>
      <c r="BD98" s="1" t="str">
        <f t="shared" si="33"/>
        <v/>
      </c>
      <c r="BE98" s="1332" t="str">
        <f>IF(LEN(SUBSTITUTE(AX98, BE17, "")) &lt; LEN(AX98), SUBSTITUTE(AX98, BE17, ""), AX98)</f>
        <v/>
      </c>
      <c r="BF98" s="1332" t="str">
        <f>IF(LEN(SUBSTITUTE(BE98, BF17, "")) &lt; LEN(BE98), SUBSTITUTE(BE98, BF17, ""), BE98)</f>
        <v/>
      </c>
      <c r="BG98" s="1332" t="str">
        <f>IF(LEN(SUBSTITUTE(BF98, BG17, "")) &lt; LEN(BF98), SUBSTITUTE(BF98, BG17, ""), BF98)</f>
        <v/>
      </c>
      <c r="BH98" s="1332" t="str">
        <f>IF(LEN(SUBSTITUTE(BG98, BH17, "")) &lt; LEN(BG98), SUBSTITUTE(BG98, BH17, ""), BG98)</f>
        <v/>
      </c>
      <c r="BI98" s="1332" t="s">
        <v>1</v>
      </c>
      <c r="BJ98" s="1333"/>
      <c r="BK98" s="1334"/>
      <c r="BL98" s="52"/>
      <c r="BM98" s="51"/>
      <c r="BN98" s="1335" t="str">
        <f t="shared" si="34"/>
        <v/>
      </c>
      <c r="BO98" s="50" t="str">
        <f t="shared" si="35"/>
        <v/>
      </c>
      <c r="BP98" s="49" t="str">
        <f t="shared" si="36"/>
        <v/>
      </c>
      <c r="BQ98" s="47">
        <f>IF(ISBLANK(#REF!),"",LEN(BD98)-LEN(SUBSTITUTE(BD98," ",""))+1)</f>
        <v>1</v>
      </c>
      <c r="BR98" s="48">
        <f t="shared" si="37"/>
        <v>0</v>
      </c>
      <c r="BS98" s="47">
        <f t="shared" si="38"/>
        <v>0</v>
      </c>
      <c r="BT98" s="47">
        <f t="shared" si="39"/>
        <v>0</v>
      </c>
      <c r="BU98" s="185"/>
      <c r="BV98" s="2"/>
      <c r="BW98" s="139">
        <v>20</v>
      </c>
      <c r="BX98" s="138">
        <v>0.75</v>
      </c>
      <c r="BY98" s="137" t="s">
        <v>112</v>
      </c>
      <c r="BZ98" s="19"/>
      <c r="CA98" s="2"/>
      <c r="CB98" s="458"/>
      <c r="CC98" s="91"/>
      <c r="CD98" s="524" t="s">
        <v>500</v>
      </c>
      <c r="CE98" s="525" t="s">
        <v>281</v>
      </c>
      <c r="CF98" s="1818"/>
      <c r="CG98" s="1819"/>
      <c r="CH98" s="93"/>
      <c r="CJ98" s="458"/>
      <c r="CK98" s="91"/>
      <c r="CL98" s="91"/>
      <c r="CM98" s="91"/>
      <c r="CN98" s="91"/>
      <c r="CO98" s="91"/>
      <c r="CP98" s="185"/>
      <c r="CQ98" s="8" t="s">
        <v>1</v>
      </c>
      <c r="CR98" s="6">
        <v>1</v>
      </c>
    </row>
    <row r="99" spans="2:96" s="1" customFormat="1" ht="15.75" customHeight="1" thickBot="1">
      <c r="B99" s="108" t="str">
        <f>IF(L99&lt;&gt;"","A","►")</f>
        <v>►</v>
      </c>
      <c r="C99" s="1232" t="str">
        <f>C84</f>
        <v xml:space="preserve">C patisserie flan garniture Clafoutis aux cerises_2023-09-20.xlsx 10 personnes </v>
      </c>
      <c r="D99" s="1232">
        <f>D84</f>
        <v>10</v>
      </c>
      <c r="E99" s="1232" t="str">
        <f>E84</f>
        <v>personnes</v>
      </c>
      <c r="F99" s="259"/>
      <c r="G99" s="271"/>
      <c r="H99" s="253" t="str">
        <f>IF(AND(F99&gt;0,I99&gt;0),"de","")</f>
        <v/>
      </c>
      <c r="I99" s="252"/>
      <c r="J99" s="270"/>
      <c r="K99" s="257">
        <v>1</v>
      </c>
      <c r="L99" s="1441"/>
      <c r="N99"/>
      <c r="O99"/>
      <c r="P99" s="31" t="s">
        <v>11</v>
      </c>
      <c r="Q99" s="2261">
        <v>2</v>
      </c>
      <c r="R99" s="2261">
        <v>2</v>
      </c>
      <c r="S99" s="2261">
        <v>2</v>
      </c>
      <c r="T99" s="2261">
        <v>11</v>
      </c>
      <c r="U99" s="2261">
        <v>11</v>
      </c>
      <c r="V99" s="2261">
        <v>3</v>
      </c>
      <c r="W99" s="2261">
        <v>11</v>
      </c>
      <c r="X99" s="2261">
        <v>11</v>
      </c>
      <c r="Y99" s="2261">
        <v>9</v>
      </c>
      <c r="Z99" s="2261">
        <v>40</v>
      </c>
      <c r="AA99" s="2296">
        <v>11</v>
      </c>
      <c r="AB99" s="2296">
        <v>14</v>
      </c>
      <c r="AC99" s="2296">
        <v>11</v>
      </c>
      <c r="AD99" s="2297">
        <v>11</v>
      </c>
      <c r="AF99"/>
      <c r="AG99"/>
      <c r="AH99"/>
      <c r="AI99"/>
      <c r="AJ99"/>
      <c r="AK99"/>
      <c r="AL99"/>
      <c r="AM99"/>
      <c r="AN99"/>
      <c r="AO99"/>
      <c r="AP99"/>
      <c r="AQ99"/>
      <c r="AR99"/>
      <c r="AS99"/>
      <c r="AT99"/>
      <c r="AV99"/>
      <c r="AW99" s="1327">
        <f>IF(AND(AZ99&lt;&gt;"", LEN(TRIM(AZ99))&gt;0), MAX(AW20:AW98)+1, "")</f>
        <v>26</v>
      </c>
      <c r="AX99" s="1327" t="str" cm="1">
        <f t="array" ref="AX99">IFERROR(INDEX(AZ21:AZ290, MATCH(ROW()-MIN(ROW(AZ21:AZ290))+1, AW21:AW290, 0)), "")</f>
        <v/>
      </c>
      <c r="AY99" s="1328" t="str">
        <f>(SUBSTITUTE(SUBSTITUTE(BB34,CHAR(13)&amp;CHAR(10)," "),CHAR(10)," "))</f>
        <v>9. Servez le bœuf bourguignon bien chaud accompagné de pommes de terre, de pâtes ou de riz.</v>
      </c>
      <c r="AZ99" s="1339" t="str">
        <f>IF(LEN(AY104)&lt;AZ19,AY99,LEFT(AY104,FIND("¤",SUBSTITUTE(LEFT(AY104,AZ19+1)," ","¤",LEN(LEFT(AY104,AZ19+1))-LEN(SUBSTITUTE(LEFT(AY104,AZ19+1)," ",""))))))</f>
        <v xml:space="preserve">9 Servez le bœuf bourguignon bien chaud accompagné de pommes de </v>
      </c>
      <c r="BA99" s="1279" t="s">
        <v>1</v>
      </c>
      <c r="BB99" s="1354"/>
      <c r="BC99"/>
      <c r="BD99" s="1" t="str">
        <f t="shared" si="33"/>
        <v/>
      </c>
      <c r="BE99" s="1332" t="str">
        <f>IF(LEN(SUBSTITUTE(AX99, BE17, "")) &lt; LEN(AX99), SUBSTITUTE(AX99, BE17, ""), AX99)</f>
        <v/>
      </c>
      <c r="BF99" s="1332" t="str">
        <f>IF(LEN(SUBSTITUTE(BE99, BF17, "")) &lt; LEN(BE99), SUBSTITUTE(BE99, BF17, ""), BE99)</f>
        <v/>
      </c>
      <c r="BG99" s="1332" t="str">
        <f>IF(LEN(SUBSTITUTE(BF99, BG17, "")) &lt; LEN(BF99), SUBSTITUTE(BF99, BG17, ""), BF99)</f>
        <v/>
      </c>
      <c r="BH99" s="1332" t="str">
        <f>IF(LEN(SUBSTITUTE(BG99, BH17, "")) &lt; LEN(BG99), SUBSTITUTE(BG99, BH17, ""), BG99)</f>
        <v/>
      </c>
      <c r="BI99" s="1332" t="s">
        <v>1</v>
      </c>
      <c r="BJ99" s="1333"/>
      <c r="BK99" s="1334"/>
      <c r="BL99" s="52"/>
      <c r="BM99" s="51"/>
      <c r="BN99" s="1335" t="str">
        <f t="shared" si="34"/>
        <v/>
      </c>
      <c r="BO99" s="50" t="str">
        <f t="shared" si="35"/>
        <v/>
      </c>
      <c r="BP99" s="49" t="str">
        <f t="shared" si="36"/>
        <v/>
      </c>
      <c r="BQ99" s="47">
        <f>IF(ISBLANK(#REF!),"",LEN(BD99)-LEN(SUBSTITUTE(BD99," ",""))+1)</f>
        <v>1</v>
      </c>
      <c r="BR99" s="48">
        <f t="shared" si="37"/>
        <v>0</v>
      </c>
      <c r="BS99" s="47">
        <f t="shared" si="38"/>
        <v>0</v>
      </c>
      <c r="BT99" s="47">
        <f t="shared" si="39"/>
        <v>0</v>
      </c>
      <c r="BU99" s="185"/>
      <c r="BV99" s="2"/>
      <c r="BW99" s="46" t="s">
        <v>111</v>
      </c>
      <c r="BX99" s="45"/>
      <c r="BY99" s="45"/>
      <c r="BZ99" s="19"/>
      <c r="CA99" s="2"/>
      <c r="CB99" s="484"/>
      <c r="CC99" s="91"/>
      <c r="CD99" s="527" t="s">
        <v>501</v>
      </c>
      <c r="CE99" s="528"/>
      <c r="CF99" s="1818"/>
      <c r="CG99" s="1819"/>
      <c r="CH99" s="93"/>
      <c r="CJ99" s="110"/>
      <c r="CK99" s="496" t="s">
        <v>448</v>
      </c>
      <c r="CL99" s="497"/>
      <c r="CM99" s="497"/>
      <c r="CN99" s="497"/>
      <c r="CO99" s="97"/>
      <c r="CP99" s="93"/>
      <c r="CQ99" s="8" t="s">
        <v>1</v>
      </c>
      <c r="CR99" s="6">
        <v>1</v>
      </c>
    </row>
    <row r="100" spans="2:96" s="1" customFormat="1" ht="19.5" thickTop="1">
      <c r="B100" s="108" t="str">
        <f>IF(L100&lt;&gt;"","A","►")</f>
        <v>►</v>
      </c>
      <c r="C100" s="1232" t="str">
        <f>C84</f>
        <v xml:space="preserve">C patisserie flan garniture Clafoutis aux cerises_2023-09-20.xlsx 10 personnes </v>
      </c>
      <c r="D100" s="1232">
        <f>D84</f>
        <v>10</v>
      </c>
      <c r="E100" s="1232" t="str">
        <f>E84</f>
        <v>personnes</v>
      </c>
      <c r="F100" s="259"/>
      <c r="G100" s="254"/>
      <c r="H100" s="253" t="str">
        <f>IF(AND(F100&gt;0,I100&gt;0),"de","")</f>
        <v/>
      </c>
      <c r="I100" s="252"/>
      <c r="J100" s="270"/>
      <c r="K100" s="257">
        <v>1</v>
      </c>
      <c r="L100" s="1441"/>
      <c r="O100"/>
      <c r="AF100"/>
      <c r="AG100"/>
      <c r="AH100"/>
      <c r="AI100"/>
      <c r="AJ100"/>
      <c r="AK100"/>
      <c r="AL100"/>
      <c r="AM100"/>
      <c r="AN100"/>
      <c r="AO100"/>
      <c r="AP100"/>
      <c r="AQ100"/>
      <c r="AR100"/>
      <c r="AS100"/>
      <c r="AT100"/>
      <c r="AV100"/>
      <c r="AW100" s="1327">
        <f>IF(AND(AZ100&lt;&gt;"", LEN(TRIM(AZ100))&gt;0), MAX(AW20:AW99)+1, "")</f>
        <v>27</v>
      </c>
      <c r="AX100" s="1327" t="str" cm="1">
        <f t="array" ref="AX100">IFERROR(INDEX(AZ21:AZ290, MATCH(ROW()-MIN(ROW(AZ21:AZ290))+1, AW21:AW290, 0)), "")</f>
        <v/>
      </c>
      <c r="AY100" s="1340" t="str">
        <f>IFERROR(TRIM(SUBSTITUTE(SUBSTITUTE(SUBSTITUTE(SUBSTITUTE(SUBSTITUTE(AY99," .",".")," ;",";")," :",":"),",",","),",","")),AY99)</f>
        <v>9. Servez le bœuf bourguignon bien chaud accompagné de pommes de terre de pâtes ou de riz.</v>
      </c>
      <c r="AZ100" s="1339" t="str">
        <f>IFERROR(IF(LEN(AY104) &gt; LEN(AZ99), LEFT(RIGHT(AY104, LEN(AY104) - LEN(AZ99)), FIND("¤", SUBSTITUTE(LEFT(RIGHT(AY104, LEN(AY104) - LEN(AZ99)), AZ19+1), " ", "¤", LEN(LEFT(RIGHT(AY104, LEN(AY104) - LEN(AZ99)), AZ19+1)) - LEN(SUBSTITUTE(LEFT(RIGHT(AY104, LEN(AY104) - LEN(AZ99)), AZ19+1), " ", ""))))), ""), "")</f>
        <v xml:space="preserve">terre de pâtes ou de riz </v>
      </c>
      <c r="BA100" s="1279" t="s">
        <v>1</v>
      </c>
      <c r="BB100" s="1354"/>
      <c r="BC100"/>
      <c r="BD100" s="1" t="str">
        <f t="shared" si="33"/>
        <v/>
      </c>
      <c r="BE100" s="1332" t="str">
        <f>IF(LEN(SUBSTITUTE(AX100, BE17, "")) &lt; LEN(AX100), SUBSTITUTE(AX100, BE17, ""), AX100)</f>
        <v/>
      </c>
      <c r="BF100" s="1332" t="str">
        <f>IF(LEN(SUBSTITUTE(BE100, BF17, "")) &lt; LEN(BE100), SUBSTITUTE(BE100, BF17, ""), BE100)</f>
        <v/>
      </c>
      <c r="BG100" s="1332" t="str">
        <f>IF(LEN(SUBSTITUTE(BF100, BG17, "")) &lt; LEN(BF100), SUBSTITUTE(BF100, BG17, ""), BF100)</f>
        <v/>
      </c>
      <c r="BH100" s="1332" t="str">
        <f>IF(LEN(SUBSTITUTE(BG100, BH17, "")) &lt; LEN(BG100), SUBSTITUTE(BG100, BH17, ""), BG100)</f>
        <v/>
      </c>
      <c r="BI100" s="1332" t="s">
        <v>1</v>
      </c>
      <c r="BJ100" s="1333"/>
      <c r="BK100" s="1334"/>
      <c r="BL100" s="52"/>
      <c r="BM100" s="51"/>
      <c r="BN100" s="1335" t="str">
        <f t="shared" si="34"/>
        <v/>
      </c>
      <c r="BO100" s="50" t="str">
        <f t="shared" si="35"/>
        <v/>
      </c>
      <c r="BP100" s="49" t="str">
        <f t="shared" si="36"/>
        <v/>
      </c>
      <c r="BQ100" s="47">
        <f>IF(ISBLANK(#REF!),"",LEN(BD100)-LEN(SUBSTITUTE(BD100," ",""))+1)</f>
        <v>1</v>
      </c>
      <c r="BR100" s="48">
        <f t="shared" si="37"/>
        <v>0</v>
      </c>
      <c r="BS100" s="47">
        <f t="shared" si="38"/>
        <v>0</v>
      </c>
      <c r="BT100" s="47">
        <f t="shared" si="39"/>
        <v>0</v>
      </c>
      <c r="BU100" s="185"/>
      <c r="BV100" s="2"/>
      <c r="BW100" s="46" t="s">
        <v>110</v>
      </c>
      <c r="BX100" s="45"/>
      <c r="BY100" s="45"/>
      <c r="BZ100" s="19"/>
      <c r="CA100" s="2"/>
      <c r="CB100" s="1823" t="s">
        <v>323</v>
      </c>
      <c r="CC100" s="91"/>
      <c r="CD100" s="1347" t="s">
        <v>503</v>
      </c>
      <c r="CE100" s="1348"/>
      <c r="CF100" s="1818"/>
      <c r="CG100" s="1819"/>
      <c r="CH100" s="93"/>
      <c r="CJ100" s="110"/>
      <c r="CK100" s="1870" t="s">
        <v>56</v>
      </c>
      <c r="CL100" s="1871"/>
      <c r="CM100" s="1871"/>
      <c r="CN100" s="1871"/>
      <c r="CO100" s="1872"/>
      <c r="CP100" s="93"/>
      <c r="CQ100" s="8" t="s">
        <v>1</v>
      </c>
      <c r="CR100" s="6">
        <v>1</v>
      </c>
    </row>
    <row r="101" spans="2:96" s="1" customFormat="1" ht="16.5" customHeight="1" thickBot="1">
      <c r="B101" s="108" t="str">
        <f>IF(L101&lt;&gt;"","A","►")</f>
        <v>►</v>
      </c>
      <c r="C101" s="1232" t="str">
        <f>C84</f>
        <v xml:space="preserve">C patisserie flan garniture Clafoutis aux cerises_2023-09-20.xlsx 10 personnes </v>
      </c>
      <c r="D101" s="1232">
        <f>D84</f>
        <v>10</v>
      </c>
      <c r="E101" s="1232" t="str">
        <f>E84</f>
        <v>personnes</v>
      </c>
      <c r="F101" s="259"/>
      <c r="G101" s="254"/>
      <c r="H101" s="253" t="str">
        <f>IF(AND(F101&gt;0,I101&gt;0),"de","")</f>
        <v/>
      </c>
      <c r="I101" s="252"/>
      <c r="J101" s="258"/>
      <c r="K101" s="257">
        <v>1</v>
      </c>
      <c r="L101" s="1441"/>
      <c r="AF101"/>
      <c r="AG101"/>
      <c r="AH101"/>
      <c r="AI101"/>
      <c r="AJ101"/>
      <c r="AK101"/>
      <c r="AL101"/>
      <c r="AM101"/>
      <c r="AN101"/>
      <c r="AO101"/>
      <c r="AP101"/>
      <c r="AQ101"/>
      <c r="AR101"/>
      <c r="AS101"/>
      <c r="AT101"/>
      <c r="AV101"/>
      <c r="AW101" s="1327" t="str">
        <f>IF(AND(AZ101&lt;&gt;"", LEN(TRIM(AZ101))&gt;0), MAX(AW20:AW100)+1, "")</f>
        <v/>
      </c>
      <c r="AX101" s="1327" t="str" cm="1">
        <f t="array" ref="AX101">IFERROR(INDEX(AZ21:AZ290, MATCH(ROW()-MIN(ROW(AZ21:AZ290))+1, AW21:AW290, 0)), "")</f>
        <v/>
      </c>
      <c r="AY101" s="1340" t="str">
        <f>IFERROR(SUBSTITUTE(SUBSTITUTE(SUBSTITUTE(SUBSTITUTE(SUBSTITUTE(SUBSTITUTE(AY100,",",";"),".",";"),";",";"),"-",";"),":",";"),"?",";"),AY100)</f>
        <v>9; Servez le bœuf bourguignon bien chaud accompagné de pommes de terre de pâtes ou de riz;</v>
      </c>
      <c r="AZ101" s="1339" t="str">
        <f>IFERROR(IF(LEN(AY104)&gt;LEN(AZ99)+LEN(AZ100),LEFT(RIGHT(AY104,LEN(AY104)-LEN(AZ99)-LEN(AZ100)),FIND("¤",SUBSTITUTE(LEFT(RIGHT(AY104,LEN(AY104)-LEN(AZ99)-LEN(AZ100)),AZ19+1)," ","¤",LEN(LEFT(RIGHT(AY104,LEN(AY104)-LEN(AZ99)-LEN(AZ100)),AZ19+1))-LEN(SUBSTITUTE(LEFT(RIGHT(AY104,LEN(AY104)-LEN(AZ99)-LEN(AZ100)),AZ19+1)," ",""))))),""),"")</f>
        <v/>
      </c>
      <c r="BA101" s="1279" t="s">
        <v>1</v>
      </c>
      <c r="BB101" s="1354"/>
      <c r="BC101"/>
      <c r="BD101" s="1" t="str">
        <f t="shared" si="33"/>
        <v/>
      </c>
      <c r="BE101" s="1332" t="str">
        <f>IF(LEN(SUBSTITUTE(AX101, BE17, "")) &lt; LEN(AX101), SUBSTITUTE(AX101, BE17, ""), AX101)</f>
        <v/>
      </c>
      <c r="BF101" s="1332" t="str">
        <f>IF(LEN(SUBSTITUTE(BE101, BF17, "")) &lt; LEN(BE101), SUBSTITUTE(BE101, BF17, ""), BE101)</f>
        <v/>
      </c>
      <c r="BG101" s="1332" t="str">
        <f>IF(LEN(SUBSTITUTE(BF101, BG17, "")) &lt; LEN(BF101), SUBSTITUTE(BF101, BG17, ""), BF101)</f>
        <v/>
      </c>
      <c r="BH101" s="1332" t="str">
        <f>IF(LEN(SUBSTITUTE(BG101, BH17, "")) &lt; LEN(BG101), SUBSTITUTE(BG101, BH17, ""), BG101)</f>
        <v/>
      </c>
      <c r="BI101" s="1332" t="s">
        <v>1</v>
      </c>
      <c r="BJ101" s="1333"/>
      <c r="BK101" s="1334"/>
      <c r="BL101" s="52"/>
      <c r="BM101" s="51"/>
      <c r="BN101" s="1335" t="str">
        <f t="shared" si="34"/>
        <v/>
      </c>
      <c r="BO101" s="50" t="str">
        <f t="shared" si="35"/>
        <v/>
      </c>
      <c r="BP101" s="49" t="str">
        <f t="shared" si="36"/>
        <v/>
      </c>
      <c r="BQ101" s="47">
        <f>IF(ISBLANK(#REF!),"",LEN(BD101)-LEN(SUBSTITUTE(BD101," ",""))+1)</f>
        <v>1</v>
      </c>
      <c r="BR101" s="48">
        <f t="shared" si="37"/>
        <v>0</v>
      </c>
      <c r="BS101" s="47">
        <f t="shared" si="38"/>
        <v>0</v>
      </c>
      <c r="BT101" s="47">
        <f t="shared" si="39"/>
        <v>0</v>
      </c>
      <c r="BU101" s="185"/>
      <c r="BV101" s="2"/>
      <c r="BW101" s="136"/>
      <c r="BX101" s="26"/>
      <c r="BY101" s="26"/>
      <c r="BZ101" s="25"/>
      <c r="CA101" s="2"/>
      <c r="CB101" s="1824"/>
      <c r="CC101" s="91"/>
      <c r="CD101" s="91"/>
      <c r="CE101" s="91"/>
      <c r="CF101" s="91"/>
      <c r="CG101" s="91"/>
      <c r="CH101" s="93"/>
      <c r="CJ101" s="110"/>
      <c r="CK101" s="1873"/>
      <c r="CL101" s="1874"/>
      <c r="CM101" s="1874"/>
      <c r="CN101" s="1874"/>
      <c r="CO101" s="1875"/>
      <c r="CP101" s="93"/>
      <c r="CQ101" s="8" t="s">
        <v>1</v>
      </c>
      <c r="CR101" s="6">
        <v>1</v>
      </c>
    </row>
    <row r="102" spans="2:96" s="1" customFormat="1" ht="20.25" thickTop="1" thickBot="1">
      <c r="B102" s="108" t="str">
        <f>IF(L102&lt;&gt;"","A","►")</f>
        <v>►</v>
      </c>
      <c r="C102" s="1232" t="str">
        <f>C84</f>
        <v xml:space="preserve">C patisserie flan garniture Clafoutis aux cerises_2023-09-20.xlsx 10 personnes </v>
      </c>
      <c r="D102" s="1232">
        <f>D84</f>
        <v>10</v>
      </c>
      <c r="E102" s="1232" t="str">
        <f>E84</f>
        <v>personnes</v>
      </c>
      <c r="F102" s="259"/>
      <c r="G102" s="254"/>
      <c r="H102" s="253" t="str">
        <f>IF(AND(F102&gt;0,I102&gt;0),"de","")</f>
        <v/>
      </c>
      <c r="I102" s="252"/>
      <c r="J102" s="270"/>
      <c r="K102" s="257">
        <v>1</v>
      </c>
      <c r="L102" s="1441"/>
      <c r="AF102"/>
      <c r="AG102"/>
      <c r="AH102"/>
      <c r="AI102"/>
      <c r="AJ102"/>
      <c r="AK102"/>
      <c r="AL102"/>
      <c r="AM102"/>
      <c r="AN102"/>
      <c r="AO102"/>
      <c r="AP102"/>
      <c r="AQ102"/>
      <c r="AR102"/>
      <c r="AS102"/>
      <c r="AT102"/>
      <c r="AV102"/>
      <c r="AW102" s="1327" t="str">
        <f>IF(AND(AZ102&lt;&gt;"", LEN(TRIM(AZ102))&gt;0), MAX(AW20:AW101)+1, "")</f>
        <v/>
      </c>
      <c r="AX102" s="1327" t="str" cm="1">
        <f t="array" ref="AX102">IFERROR(INDEX(AZ21:AZ290, MATCH(ROW()-MIN(ROW(AZ21:AZ290))+1, AW21:AW290, 0)), "")</f>
        <v/>
      </c>
      <c r="AY102" s="1340" t="str">
        <f>IFERROR(SUBSTITUTE(AY101,"."," "),AY101)</f>
        <v>9; Servez le bœuf bourguignon bien chaud accompagné de pommes de terre de pâtes ou de riz;</v>
      </c>
      <c r="AZ102" s="1339" t="str">
        <f>IFERROR(LEFT(RIGHT(AY104,LEN(AY104)-LEN(AZ99)-LEN(AZ100)-LEN(AZ101)),FIND("¤",SUBSTITUTE(LEFT(RIGHT(AY104,LEN(AY104)-LEN(AZ99)-LEN(AZ100)-LEN(AZ101)),AZ19+1)," ","¤",LEN(LEFT(RIGHT(AY104,LEN(AY104)-LEN(AZ99)-LEN(AZ100)-LEN(AZ101)),AZ19+1))-LEN(SUBSTITUTE(LEFT(RIGHT(AY104,LEN(AY104)-LEN(AZ99)-LEN(AZ100)-LEN(AZ101)),AZ19+1)," ",""))))),"")</f>
        <v/>
      </c>
      <c r="BA102" s="1279" t="s">
        <v>1</v>
      </c>
      <c r="BB102" s="1354"/>
      <c r="BC102"/>
      <c r="BD102" s="1" t="str">
        <f t="shared" si="33"/>
        <v/>
      </c>
      <c r="BE102" s="1332" t="str">
        <f>IF(LEN(SUBSTITUTE(AX102, BE17, "")) &lt; LEN(AX102), SUBSTITUTE(AX102, BE17, ""), AX102)</f>
        <v/>
      </c>
      <c r="BF102" s="1332" t="str">
        <f>IF(LEN(SUBSTITUTE(BE102, BF17, "")) &lt; LEN(BE102), SUBSTITUTE(BE102, BF17, ""), BE102)</f>
        <v/>
      </c>
      <c r="BG102" s="1332" t="str">
        <f>IF(LEN(SUBSTITUTE(BF102, BG17, "")) &lt; LEN(BF102), SUBSTITUTE(BF102, BG17, ""), BF102)</f>
        <v/>
      </c>
      <c r="BH102" s="1332" t="str">
        <f>IF(LEN(SUBSTITUTE(BG102, BH17, "")) &lt; LEN(BG102), SUBSTITUTE(BG102, BH17, ""), BG102)</f>
        <v/>
      </c>
      <c r="BI102" s="1332" t="s">
        <v>1</v>
      </c>
      <c r="BJ102" s="1333"/>
      <c r="BK102" s="1334"/>
      <c r="BL102" s="52"/>
      <c r="BM102" s="51"/>
      <c r="BN102" s="1335" t="str">
        <f t="shared" si="34"/>
        <v/>
      </c>
      <c r="BO102" s="50" t="str">
        <f t="shared" si="35"/>
        <v/>
      </c>
      <c r="BP102" s="49" t="str">
        <f t="shared" si="36"/>
        <v/>
      </c>
      <c r="BQ102" s="47">
        <f>IF(ISBLANK(#REF!),"",LEN(BD102)-LEN(SUBSTITUTE(BD102," ",""))+1)</f>
        <v>1</v>
      </c>
      <c r="BR102" s="48">
        <f t="shared" si="37"/>
        <v>0</v>
      </c>
      <c r="BS102" s="47">
        <f t="shared" si="38"/>
        <v>0</v>
      </c>
      <c r="BT102" s="47">
        <f t="shared" si="39"/>
        <v>0</v>
      </c>
      <c r="BU102" s="185"/>
      <c r="BV102" s="2"/>
      <c r="BW102" s="1879" t="s">
        <v>107</v>
      </c>
      <c r="BX102" s="1880"/>
      <c r="BY102" s="1883" t="s">
        <v>106</v>
      </c>
      <c r="BZ102" s="1884"/>
      <c r="CA102" s="2"/>
      <c r="CB102" s="541" t="s">
        <v>504</v>
      </c>
      <c r="CC102" s="91"/>
      <c r="CD102" s="91"/>
      <c r="CE102" s="91"/>
      <c r="CF102" s="91"/>
      <c r="CG102" s="91"/>
      <c r="CH102" s="185"/>
      <c r="CJ102" s="110"/>
      <c r="CK102" s="1876"/>
      <c r="CL102" s="1877"/>
      <c r="CM102" s="1877"/>
      <c r="CN102" s="1877"/>
      <c r="CO102" s="1878"/>
      <c r="CP102" s="93"/>
      <c r="CQ102" s="8" t="s">
        <v>1</v>
      </c>
      <c r="CR102" s="6">
        <v>1</v>
      </c>
    </row>
    <row r="103" spans="2:96" s="1" customFormat="1" ht="19.5" thickTop="1">
      <c r="B103" s="108" t="str">
        <f>IF(L103&lt;&gt;"","A","►")</f>
        <v>►</v>
      </c>
      <c r="C103" s="1232" t="str">
        <f>C84</f>
        <v xml:space="preserve">C patisserie flan garniture Clafoutis aux cerises_2023-09-20.xlsx 10 personnes </v>
      </c>
      <c r="D103" s="1232">
        <f>D84</f>
        <v>10</v>
      </c>
      <c r="E103" s="1232" t="str">
        <f>E84</f>
        <v>personnes</v>
      </c>
      <c r="F103" s="259"/>
      <c r="G103" s="254"/>
      <c r="H103" s="253" t="str">
        <f>IF(AND(F103&gt;0,I103&gt;0),"de","")</f>
        <v/>
      </c>
      <c r="I103" s="252"/>
      <c r="J103" s="270"/>
      <c r="K103" s="257">
        <v>1</v>
      </c>
      <c r="L103" s="1441"/>
      <c r="AF103"/>
      <c r="AG103"/>
      <c r="AH103"/>
      <c r="AI103"/>
      <c r="AJ103"/>
      <c r="AK103"/>
      <c r="AL103"/>
      <c r="AM103"/>
      <c r="AN103"/>
      <c r="AO103"/>
      <c r="AP103"/>
      <c r="AQ103"/>
      <c r="AR103"/>
      <c r="AS103"/>
      <c r="AT103"/>
      <c r="AV103"/>
      <c r="AW103" s="1327" t="str">
        <f>IF(AND(AZ103&lt;&gt;"", LEN(TRIM(AZ103))&gt;0), MAX(AW20:AW102)+1, "")</f>
        <v/>
      </c>
      <c r="AX103" s="1327" t="str" cm="1">
        <f t="array" ref="AX103">IFERROR(INDEX(AZ21:AZ290, MATCH(ROW()-MIN(ROW(AZ21:AZ290))+1, AW21:AW290, 0)), "")</f>
        <v/>
      </c>
      <c r="AY103" s="1343" t="str">
        <f>SUBSTITUTE(SUBSTITUTE(AY102,";"," "),","," ")</f>
        <v xml:space="preserve">9  Servez le bœuf bourguignon bien chaud accompagné de pommes de terre de pâtes ou de riz </v>
      </c>
      <c r="AZ103" s="1339" t="str">
        <f>IFERROR(LEFT(RIGHT(AY104,LEN(AY104)-LEN(AZ99)-LEN(AZ100)-LEN(AZ101)-LEN(AZ102)),FIND("¤",SUBSTITUTE(LEFT(RIGHT(AY104,LEN(AY104)-LEN(AZ99)-LEN(AZ100)-LEN(AZ101)-LEN(AZ102)),AZ19+1)," ","¤",LEN(LEFT(RIGHT(AY104,LEN(AY104)-LEN(AZ99)-LEN(AZ100)-LEN(AZ101)-LEN(AZ102)),AZ19+1))-LEN(SUBSTITUTE(LEFT(RIGHT(AY104,LEN(AY104)-LEN(AZ99)-LEN(AZ100)-LEN(AZ101)-LEN(AZ102)),AZ19+1)," ",""))))),"")</f>
        <v/>
      </c>
      <c r="BA103" s="1279" t="s">
        <v>1</v>
      </c>
      <c r="BB103" s="1354"/>
      <c r="BC103"/>
      <c r="BD103" s="1" t="str">
        <f t="shared" si="33"/>
        <v/>
      </c>
      <c r="BE103" s="1332" t="str">
        <f>IF(LEN(SUBSTITUTE(AX103, BE17, "")) &lt; LEN(AX103), SUBSTITUTE(AX103, BE17, ""), AX103)</f>
        <v/>
      </c>
      <c r="BF103" s="1332" t="str">
        <f>IF(LEN(SUBSTITUTE(BE103, BF17, "")) &lt; LEN(BE103), SUBSTITUTE(BE103, BF17, ""), BE103)</f>
        <v/>
      </c>
      <c r="BG103" s="1332" t="str">
        <f>IF(LEN(SUBSTITUTE(BF103, BG17, "")) &lt; LEN(BF103), SUBSTITUTE(BF103, BG17, ""), BF103)</f>
        <v/>
      </c>
      <c r="BH103" s="1332" t="str">
        <f>IF(LEN(SUBSTITUTE(BG103, BH17, "")) &lt; LEN(BG103), SUBSTITUTE(BG103, BH17, ""), BG103)</f>
        <v/>
      </c>
      <c r="BI103" s="1332" t="s">
        <v>1</v>
      </c>
      <c r="BJ103" s="1333"/>
      <c r="BK103" s="1334"/>
      <c r="BL103" s="52"/>
      <c r="BM103" s="51"/>
      <c r="BN103" s="1335" t="str">
        <f t="shared" si="34"/>
        <v/>
      </c>
      <c r="BO103" s="50" t="str">
        <f t="shared" si="35"/>
        <v/>
      </c>
      <c r="BP103" s="49" t="str">
        <f t="shared" si="36"/>
        <v/>
      </c>
      <c r="BQ103" s="47">
        <f>IF(ISBLANK(#REF!),"",LEN(BD103)-LEN(SUBSTITUTE(BD103," ",""))+1)</f>
        <v>1</v>
      </c>
      <c r="BR103" s="48">
        <f t="shared" si="37"/>
        <v>0</v>
      </c>
      <c r="BS103" s="47">
        <f t="shared" si="38"/>
        <v>0</v>
      </c>
      <c r="BT103" s="47">
        <f t="shared" si="39"/>
        <v>0</v>
      </c>
      <c r="BU103" s="185"/>
      <c r="BV103" s="2"/>
      <c r="BW103" s="1881"/>
      <c r="BX103" s="1882"/>
      <c r="BY103" s="1885"/>
      <c r="BZ103" s="1886"/>
      <c r="CA103" s="2"/>
      <c r="CB103" s="484"/>
      <c r="CC103" s="548" t="s">
        <v>506</v>
      </c>
      <c r="CD103" s="91"/>
      <c r="CE103" s="91"/>
      <c r="CF103" s="91"/>
      <c r="CG103" s="91"/>
      <c r="CH103" s="185"/>
      <c r="CJ103" s="110"/>
      <c r="CK103" s="507" t="str">
        <f>LEN(SUBSTITUTE(CK100," ",""))&amp;" caractères plus "&amp;(LEN(CK100)-LEN(SUBSTITUTE(CK100," ","")))&amp;" espaces = "&amp;LEN(CK100)</f>
        <v>178 caractères plus 38 espaces = 216</v>
      </c>
      <c r="CL103" s="508"/>
      <c r="CM103" s="508"/>
      <c r="CN103" s="508"/>
      <c r="CO103" s="508"/>
      <c r="CP103" s="93"/>
      <c r="CQ103" s="8" t="s">
        <v>1</v>
      </c>
      <c r="CR103" s="6">
        <v>1</v>
      </c>
    </row>
    <row r="104" spans="2:96" s="1" customFormat="1" ht="18.75">
      <c r="B104" s="108" t="str">
        <f>IF(L104&lt;&gt;"","A","►")</f>
        <v>►</v>
      </c>
      <c r="C104" s="1232" t="str">
        <f>C84</f>
        <v xml:space="preserve">C patisserie flan garniture Clafoutis aux cerises_2023-09-20.xlsx 10 personnes </v>
      </c>
      <c r="D104" s="1232">
        <f>D84</f>
        <v>10</v>
      </c>
      <c r="E104" s="1232" t="str">
        <f>E84</f>
        <v>personnes</v>
      </c>
      <c r="F104" s="259"/>
      <c r="G104" s="254"/>
      <c r="H104" s="253" t="str">
        <f>IF(AND(F104&gt;0,I104&gt;0),"de","")</f>
        <v/>
      </c>
      <c r="I104" s="252"/>
      <c r="J104" s="270"/>
      <c r="K104" s="257">
        <v>1</v>
      </c>
      <c r="L104" s="1441"/>
      <c r="AF104"/>
      <c r="AG104"/>
      <c r="AH104"/>
      <c r="AI104"/>
      <c r="AJ104"/>
      <c r="AK104"/>
      <c r="AL104"/>
      <c r="AM104"/>
      <c r="AN104"/>
      <c r="AO104"/>
      <c r="AP104"/>
      <c r="AQ104"/>
      <c r="AR104"/>
      <c r="AS104"/>
      <c r="AT104"/>
      <c r="AV104"/>
      <c r="AW104" s="1327" t="str">
        <f>IF(AND(AZ104&lt;&gt;"", LEN(TRIM(AZ104))&gt;0), MAX(AW20:AW103)+1, "")</f>
        <v/>
      </c>
      <c r="AX104" s="1327" t="str" cm="1">
        <f t="array" ref="AX104">IFERROR(INDEX(AZ21:AZ290, MATCH(ROW()-MIN(ROW(AZ21:AZ290))+1, AW21:AW290, 0)), "")</f>
        <v/>
      </c>
      <c r="AY104" s="1344" t="str">
        <f>IFERROR(SUBSTITUTE(SUBSTITUTE(SUBSTITUTE(AY103,"  "," "),"  "," "),"  "," "),AY103)</f>
        <v xml:space="preserve">9 Servez le bœuf bourguignon bien chaud accompagné de pommes de terre de pâtes ou de riz </v>
      </c>
      <c r="AZ104" s="1339" t="str">
        <f>IF(LEN(AY104) &gt; LEN(AZ99) + LEN(AZ100) + LEN(AZ101)+ LEN(AZ102) + LEN(AZ103), RIGHT(AY104, LEN(AY104) - LEN(AZ99) - LEN(AZ100) - LEN(AZ101) - LEN(AZ102) - LEN(AZ103)), "")</f>
        <v/>
      </c>
      <c r="BA104" s="1279" t="s">
        <v>1</v>
      </c>
      <c r="BB104" s="1354"/>
      <c r="BC104"/>
      <c r="BD104" s="1" t="str">
        <f t="shared" si="33"/>
        <v/>
      </c>
      <c r="BE104" s="1332" t="str">
        <f>IF(LEN(SUBSTITUTE(AX104, BE17, "")) &lt; LEN(AX104), SUBSTITUTE(AX104, BE17, ""), AX104)</f>
        <v/>
      </c>
      <c r="BF104" s="1332" t="str">
        <f>IF(LEN(SUBSTITUTE(BE104, BF17, "")) &lt; LEN(BE104), SUBSTITUTE(BE104, BF17, ""), BE104)</f>
        <v/>
      </c>
      <c r="BG104" s="1332" t="str">
        <f>IF(LEN(SUBSTITUTE(BF104, BG17, "")) &lt; LEN(BF104), SUBSTITUTE(BF104, BG17, ""), BF104)</f>
        <v/>
      </c>
      <c r="BH104" s="1332" t="str">
        <f>IF(LEN(SUBSTITUTE(BG104, BH17, "")) &lt; LEN(BG104), SUBSTITUTE(BG104, BH17, ""), BG104)</f>
        <v/>
      </c>
      <c r="BI104" s="1332" t="s">
        <v>1</v>
      </c>
      <c r="BJ104" s="1333"/>
      <c r="BK104" s="1334"/>
      <c r="BL104" s="52"/>
      <c r="BM104" s="51"/>
      <c r="BN104" s="1335" t="str">
        <f t="shared" si="34"/>
        <v/>
      </c>
      <c r="BO104" s="50" t="str">
        <f t="shared" si="35"/>
        <v/>
      </c>
      <c r="BP104" s="49" t="str">
        <f t="shared" si="36"/>
        <v/>
      </c>
      <c r="BQ104" s="47">
        <f>IF(ISBLANK(#REF!),"",LEN(BD104)-LEN(SUBSTITUTE(BD104," ",""))+1)</f>
        <v>1</v>
      </c>
      <c r="BR104" s="48">
        <f t="shared" si="37"/>
        <v>0</v>
      </c>
      <c r="BS104" s="47">
        <f t="shared" si="38"/>
        <v>0</v>
      </c>
      <c r="BT104" s="47">
        <f t="shared" si="39"/>
        <v>0</v>
      </c>
      <c r="BU104" s="185"/>
      <c r="BV104" s="2"/>
      <c r="BW104" s="134" t="s">
        <v>103</v>
      </c>
      <c r="BX104" s="133" t="s">
        <v>102</v>
      </c>
      <c r="BY104" s="132" t="s">
        <v>101</v>
      </c>
      <c r="BZ104" s="131" t="s">
        <v>100</v>
      </c>
      <c r="CA104" s="2"/>
      <c r="CB104" s="134" t="s">
        <v>290</v>
      </c>
      <c r="CC104" s="133" t="s">
        <v>229</v>
      </c>
      <c r="CD104" s="220" t="s">
        <v>232</v>
      </c>
      <c r="CE104" s="129" t="s">
        <v>95</v>
      </c>
      <c r="CF104" s="133" t="s">
        <v>103</v>
      </c>
      <c r="CG104" s="133" t="s">
        <v>102</v>
      </c>
      <c r="CH104" s="550" t="s">
        <v>294</v>
      </c>
      <c r="CJ104" s="484"/>
      <c r="CK104"/>
      <c r="CL104"/>
      <c r="CM104"/>
      <c r="CN104"/>
      <c r="CO104" s="91"/>
      <c r="CP104" s="185"/>
      <c r="CQ104" s="8" t="s">
        <v>1</v>
      </c>
      <c r="CR104" s="6">
        <v>1</v>
      </c>
    </row>
    <row r="105" spans="2:96" s="1" customFormat="1" ht="15.75" customHeight="1">
      <c r="B105" s="108" t="str">
        <f>IF(L105&lt;&gt;"","A","►")</f>
        <v>►</v>
      </c>
      <c r="C105" s="1232" t="str">
        <f>C84</f>
        <v xml:space="preserve">C patisserie flan garniture Clafoutis aux cerises_2023-09-20.xlsx 10 personnes </v>
      </c>
      <c r="D105" s="1232">
        <f>D84</f>
        <v>10</v>
      </c>
      <c r="E105" s="1232" t="str">
        <f>E84</f>
        <v>personnes</v>
      </c>
      <c r="F105" s="259"/>
      <c r="G105" s="254"/>
      <c r="H105" s="253" t="str">
        <f>IF(AND(F105&gt;0,I105&gt;0),"de","")</f>
        <v/>
      </c>
      <c r="I105" s="252"/>
      <c r="J105" s="270"/>
      <c r="K105" s="257">
        <v>1</v>
      </c>
      <c r="L105" s="1441"/>
      <c r="AV105"/>
      <c r="AW105" s="1327" t="str">
        <f>IF(AND(AZ105&lt;&gt;"", LEN(TRIM(AZ105))&gt;0), MAX(AW20:AW104)+1, "")</f>
        <v/>
      </c>
      <c r="AX105" s="1327" t="str" cm="1">
        <f t="array" ref="AX105">IFERROR(INDEX(AZ21:AZ290, MATCH(ROW()-MIN(ROW(AZ21:AZ290))+1, AW21:AW290, 0)), "")</f>
        <v/>
      </c>
      <c r="AY105" s="1328" t="str">
        <f>(SUBSTITUTE(SUBSTITUTE(BB35,CHAR(13)&amp;CHAR(10)," "),CHAR(10)," "))</f>
        <v/>
      </c>
      <c r="AZ105" s="1329" t="str">
        <f>IF(LEN(AY110)&lt;AZ19,AY105,LEFT(AY110,FIND("¤",SUBSTITUTE(LEFT(AY110,AZ19+1)," ","¤",LEN(LEFT(AY110,AZ19+1))-LEN(SUBSTITUTE(LEFT(AY110,AZ19+1)," ",""))))))</f>
        <v/>
      </c>
      <c r="BA105" s="1279" t="s">
        <v>1</v>
      </c>
      <c r="BB105" s="1354"/>
      <c r="BC105"/>
      <c r="BD105" s="1" t="str">
        <f t="shared" si="33"/>
        <v/>
      </c>
      <c r="BE105" s="1332" t="str">
        <f>IF(LEN(SUBSTITUTE(AX105, BE17, "")) &lt; LEN(AX105), SUBSTITUTE(AX105, BE17, ""), AX105)</f>
        <v/>
      </c>
      <c r="BF105" s="1332" t="str">
        <f>IF(LEN(SUBSTITUTE(BE105, BF17, "")) &lt; LEN(BE105), SUBSTITUTE(BE105, BF17, ""), BE105)</f>
        <v/>
      </c>
      <c r="BG105" s="1332" t="str">
        <f>IF(LEN(SUBSTITUTE(BF105, BG17, "")) &lt; LEN(BF105), SUBSTITUTE(BF105, BG17, ""), BF105)</f>
        <v/>
      </c>
      <c r="BH105" s="1332" t="str">
        <f>IF(LEN(SUBSTITUTE(BG105, BH17, "")) &lt; LEN(BG105), SUBSTITUTE(BG105, BH17, ""), BG105)</f>
        <v/>
      </c>
      <c r="BI105" s="1332" t="s">
        <v>1</v>
      </c>
      <c r="BJ105" s="1333"/>
      <c r="BK105" s="1334"/>
      <c r="BL105" s="52"/>
      <c r="BM105" s="51"/>
      <c r="BN105" s="1335" t="str">
        <f t="shared" si="34"/>
        <v/>
      </c>
      <c r="BO105" s="50" t="str">
        <f t="shared" si="35"/>
        <v/>
      </c>
      <c r="BP105" s="49" t="str">
        <f t="shared" si="36"/>
        <v/>
      </c>
      <c r="BQ105" s="47">
        <f>IF(ISBLANK(#REF!),"",LEN(BD105)-LEN(SUBSTITUTE(BD105," ",""))+1)</f>
        <v>1</v>
      </c>
      <c r="BR105" s="48">
        <f t="shared" si="37"/>
        <v>0</v>
      </c>
      <c r="BS105" s="47">
        <f t="shared" si="38"/>
        <v>0</v>
      </c>
      <c r="BT105" s="47">
        <f t="shared" si="39"/>
        <v>0</v>
      </c>
      <c r="BU105" s="185"/>
      <c r="BV105" s="2"/>
      <c r="BW105" s="126">
        <v>0.25</v>
      </c>
      <c r="BX105" s="125">
        <v>0.5</v>
      </c>
      <c r="BY105" s="124" t="s">
        <v>99</v>
      </c>
      <c r="BZ105" s="123"/>
      <c r="CA105" s="2"/>
      <c r="CB105" s="554">
        <v>0.22500000000000001</v>
      </c>
      <c r="CC105" s="215">
        <v>0.01</v>
      </c>
      <c r="CD105" s="215">
        <v>1E-3</v>
      </c>
      <c r="CE105" s="216">
        <v>0.5</v>
      </c>
      <c r="CF105" s="218">
        <v>0.5</v>
      </c>
      <c r="CG105" s="217">
        <v>0.25</v>
      </c>
      <c r="CH105" s="555">
        <v>0.1</v>
      </c>
      <c r="CJ105" s="509" t="s">
        <v>466</v>
      </c>
      <c r="CK105" s="510" t="s">
        <v>467</v>
      </c>
      <c r="CL105" s="45"/>
      <c r="CM105" s="91"/>
      <c r="CN105" s="91"/>
      <c r="CO105" s="91"/>
      <c r="CP105" s="185"/>
      <c r="CQ105" s="8" t="s">
        <v>1</v>
      </c>
      <c r="CR105" s="6">
        <v>1</v>
      </c>
    </row>
    <row r="106" spans="2:96" s="1" customFormat="1" ht="19.5" customHeight="1">
      <c r="B106" s="108" t="str">
        <f>IF(L106&lt;&gt;"","A","►")</f>
        <v>►</v>
      </c>
      <c r="C106" s="1232" t="str">
        <f>C84</f>
        <v xml:space="preserve">C patisserie flan garniture Clafoutis aux cerises_2023-09-20.xlsx 10 personnes </v>
      </c>
      <c r="D106" s="1232">
        <f>D84</f>
        <v>10</v>
      </c>
      <c r="E106" s="1232" t="str">
        <f>E84</f>
        <v>personnes</v>
      </c>
      <c r="F106" s="259"/>
      <c r="G106" s="271"/>
      <c r="H106" s="280" t="str">
        <f>IF(AND(F106&gt;0,I106&gt;0),"de","")</f>
        <v/>
      </c>
      <c r="I106" s="281"/>
      <c r="J106" s="270"/>
      <c r="K106" s="257">
        <v>1</v>
      </c>
      <c r="L106" s="1441"/>
      <c r="AV106"/>
      <c r="AW106" s="1327" t="str">
        <f>IF(AND(AZ106&lt;&gt;"", LEN(TRIM(AZ106))&gt;0), MAX(AW20:AW105)+1, "")</f>
        <v/>
      </c>
      <c r="AX106" s="1327" t="str" cm="1">
        <f t="array" ref="AX106">IFERROR(INDEX(AZ21:AZ290, MATCH(ROW()-MIN(ROW(AZ21:AZ290))+1, AW21:AW290, 0)), "")</f>
        <v/>
      </c>
      <c r="AY106" s="1336" t="str">
        <f>IFERROR(TRIM(SUBSTITUTE(SUBSTITUTE(SUBSTITUTE(SUBSTITUTE(SUBSTITUTE(AY105," .",".")," ;",";")," :",":"),",",","),",","")),AY105)</f>
        <v/>
      </c>
      <c r="AZ106" s="1329" t="str">
        <f>IFERROR(IF(LEN(AY110) &gt; LEN(AZ105), LEFT(RIGHT(AY110, LEN(AY110) - LEN(AZ105)), FIND("¤", SUBSTITUTE(LEFT(RIGHT(AY110, LEN(AY110) - LEN(AZ105)), AZ19+1), " ", "¤", LEN(LEFT(RIGHT(AY110, LEN(AY110) - LEN(AZ105)), AZ19+1)) - LEN(SUBSTITUTE(LEFT(RIGHT(AY110, LEN(AY110) - LEN(AZ105)), AZ19+1), " ", ""))))), ""), "")</f>
        <v/>
      </c>
      <c r="BA106" s="1279" t="s">
        <v>1</v>
      </c>
      <c r="BB106" s="1354"/>
      <c r="BC106"/>
      <c r="BD106" s="1" t="str">
        <f t="shared" si="33"/>
        <v/>
      </c>
      <c r="BE106" s="1332" t="str">
        <f>IF(LEN(SUBSTITUTE(AX106, BE17, "")) &lt; LEN(AX106), SUBSTITUTE(AX106, BE17, ""), AX106)</f>
        <v/>
      </c>
      <c r="BF106" s="1332" t="str">
        <f>IF(LEN(SUBSTITUTE(BE106, BF17, "")) &lt; LEN(BE106), SUBSTITUTE(BE106, BF17, ""), BE106)</f>
        <v/>
      </c>
      <c r="BG106" s="1332" t="str">
        <f>IF(LEN(SUBSTITUTE(BF106, BG17, "")) &lt; LEN(BF106), SUBSTITUTE(BF106, BG17, ""), BF106)</f>
        <v/>
      </c>
      <c r="BH106" s="1332" t="str">
        <f>IF(LEN(SUBSTITUTE(BG106, BH17, "")) &lt; LEN(BG106), SUBSTITUTE(BG106, BH17, ""), BG106)</f>
        <v/>
      </c>
      <c r="BI106" s="1332" t="s">
        <v>1</v>
      </c>
      <c r="BJ106" s="1333"/>
      <c r="BK106" s="1334"/>
      <c r="BL106" s="52"/>
      <c r="BM106" s="51"/>
      <c r="BN106" s="1335" t="str">
        <f t="shared" si="34"/>
        <v/>
      </c>
      <c r="BO106" s="50" t="str">
        <f t="shared" si="35"/>
        <v/>
      </c>
      <c r="BP106" s="49" t="str">
        <f t="shared" si="36"/>
        <v/>
      </c>
      <c r="BQ106" s="47">
        <f>IF(ISBLANK(#REF!),"",LEN(BD106)-LEN(SUBSTITUTE(BD106," ",""))+1)</f>
        <v>1</v>
      </c>
      <c r="BR106" s="48">
        <f t="shared" si="37"/>
        <v>0</v>
      </c>
      <c r="BS106" s="47">
        <f t="shared" si="38"/>
        <v>0</v>
      </c>
      <c r="BT106" s="47">
        <f t="shared" si="39"/>
        <v>0</v>
      </c>
      <c r="BU106" s="185"/>
      <c r="BV106" s="2"/>
      <c r="BW106" s="21"/>
      <c r="BX106" s="20"/>
      <c r="BY106" s="20"/>
      <c r="BZ106" s="19"/>
      <c r="CA106" s="2"/>
      <c r="CB106" s="1825" t="s">
        <v>326</v>
      </c>
      <c r="CC106" s="558" t="s">
        <v>508</v>
      </c>
      <c r="CD106" s="17"/>
      <c r="CE106" s="17"/>
      <c r="CF106" s="439"/>
      <c r="CG106" s="91"/>
      <c r="CH106" s="93"/>
      <c r="CJ106" s="511" t="s">
        <v>34</v>
      </c>
      <c r="CK106" s="56" t="s">
        <v>33</v>
      </c>
      <c r="CL106" s="512"/>
      <c r="CM106" s="91"/>
      <c r="CN106" s="91"/>
      <c r="CO106" s="91"/>
      <c r="CP106" s="185"/>
      <c r="CQ106" s="8" t="s">
        <v>1</v>
      </c>
      <c r="CR106" s="6">
        <v>1</v>
      </c>
    </row>
    <row r="107" spans="2:96" s="1" customFormat="1" ht="15.75" customHeight="1">
      <c r="B107" s="108" t="str">
        <f>IF(L107&lt;&gt;"","A","►")</f>
        <v>►</v>
      </c>
      <c r="C107" s="1232" t="str">
        <f>C84</f>
        <v xml:space="preserve">C patisserie flan garniture Clafoutis aux cerises_2023-09-20.xlsx 10 personnes </v>
      </c>
      <c r="D107" s="1232">
        <f>D84</f>
        <v>10</v>
      </c>
      <c r="E107" s="1232" t="str">
        <f>E84</f>
        <v>personnes</v>
      </c>
      <c r="F107" s="259"/>
      <c r="G107" s="271"/>
      <c r="H107" s="253" t="str">
        <f>IF(AND(F107&gt;0,I107&gt;0),"de","")</f>
        <v/>
      </c>
      <c r="I107" s="281"/>
      <c r="J107" s="270"/>
      <c r="K107" s="257">
        <v>1</v>
      </c>
      <c r="L107" s="1441"/>
      <c r="AV107"/>
      <c r="AW107" s="1327" t="str">
        <f>IF(AND(AZ107&lt;&gt;"", LEN(TRIM(AZ107))&gt;0), MAX(AW20:AW106)+1, "")</f>
        <v/>
      </c>
      <c r="AX107" s="1327" t="str" cm="1">
        <f t="array" ref="AX107">IFERROR(INDEX(AZ21:AZ290, MATCH(ROW()-MIN(ROW(AZ21:AZ290))+1, AW21:AW290, 0)), "")</f>
        <v/>
      </c>
      <c r="AY107" s="1336" t="str">
        <f>IFERROR(SUBSTITUTE(SUBSTITUTE(SUBSTITUTE(SUBSTITUTE(SUBSTITUTE(SUBSTITUTE(AY106,",",";"),".",";"),";",";"),"-",";"),":",";"),"?",";"),AY106)</f>
        <v/>
      </c>
      <c r="AZ107" s="1329" t="str">
        <f>IFERROR(IF(LEN(AY110)&gt;LEN(AZ105)+LEN(AZ106),LEFT(RIGHT(AY110,LEN(AY110)-LEN(AZ105)-LEN(AZ106)),FIND("¤",SUBSTITUTE(LEFT(RIGHT(AY110,LEN(AY110)-LEN(AZ105)-LEN(AZ106)),AZ19+1)," ","¤",LEN(LEFT(RIGHT(AY110,LEN(AY110)-LEN(AZ105)-LEN(AZ106)),AZ19+1))-LEN(SUBSTITUTE(LEFT(RIGHT(AY110,LEN(AY110)-LEN(AZ105)-LEN(AZ106)),AZ19+1)," ",""))))),""),"")</f>
        <v/>
      </c>
      <c r="BA107" s="1279" t="s">
        <v>1</v>
      </c>
      <c r="BB107" s="1354"/>
      <c r="BC107"/>
      <c r="BD107" s="1" t="str">
        <f t="shared" si="33"/>
        <v/>
      </c>
      <c r="BE107" s="1332" t="str">
        <f>IF(LEN(SUBSTITUTE(AX107, BE17, "")) &lt; LEN(AX107), SUBSTITUTE(AX107, BE17, ""), AX107)</f>
        <v/>
      </c>
      <c r="BF107" s="1332" t="str">
        <f>IF(LEN(SUBSTITUTE(BE107, BF17, "")) &lt; LEN(BE107), SUBSTITUTE(BE107, BF17, ""), BE107)</f>
        <v/>
      </c>
      <c r="BG107" s="1332" t="str">
        <f>IF(LEN(SUBSTITUTE(BF107, BG17, "")) &lt; LEN(BF107), SUBSTITUTE(BF107, BG17, ""), BF107)</f>
        <v/>
      </c>
      <c r="BH107" s="1332" t="str">
        <f>IF(LEN(SUBSTITUTE(BG107, BH17, "")) &lt; LEN(BG107), SUBSTITUTE(BG107, BH17, ""), BG107)</f>
        <v/>
      </c>
      <c r="BI107" s="1332" t="s">
        <v>1</v>
      </c>
      <c r="BJ107" s="1333"/>
      <c r="BK107" s="1334"/>
      <c r="BL107" s="52"/>
      <c r="BM107" s="51"/>
      <c r="BN107" s="1335" t="str">
        <f t="shared" si="34"/>
        <v/>
      </c>
      <c r="BO107" s="50" t="str">
        <f t="shared" si="35"/>
        <v/>
      </c>
      <c r="BP107" s="49" t="str">
        <f t="shared" si="36"/>
        <v/>
      </c>
      <c r="BQ107" s="47">
        <f>IF(ISBLANK(#REF!),"",LEN(BD107)-LEN(SUBSTITUTE(BD107," ",""))+1)</f>
        <v>1</v>
      </c>
      <c r="BR107" s="48">
        <f t="shared" si="37"/>
        <v>0</v>
      </c>
      <c r="BS107" s="47">
        <f t="shared" si="38"/>
        <v>0</v>
      </c>
      <c r="BT107" s="47">
        <f t="shared" si="39"/>
        <v>0</v>
      </c>
      <c r="BU107" s="185"/>
      <c r="BV107" s="2"/>
      <c r="BW107" s="130" t="s">
        <v>96</v>
      </c>
      <c r="BX107" s="129" t="s">
        <v>95</v>
      </c>
      <c r="BY107" s="128" t="s">
        <v>94</v>
      </c>
      <c r="BZ107" s="127" t="s">
        <v>93</v>
      </c>
      <c r="CA107" s="2"/>
      <c r="CB107" s="1825"/>
      <c r="CC107" s="1826" t="s">
        <v>509</v>
      </c>
      <c r="CD107" s="1826"/>
      <c r="CE107" s="1826"/>
      <c r="CF107" s="1826"/>
      <c r="CG107" s="1826"/>
      <c r="CH107" s="1827"/>
      <c r="CJ107" s="458" t="s">
        <v>476</v>
      </c>
      <c r="CK107" s="91"/>
      <c r="CL107" s="91"/>
      <c r="CM107" s="91"/>
      <c r="CN107" s="91"/>
      <c r="CO107" s="91"/>
      <c r="CP107" s="185"/>
      <c r="CQ107" s="8" t="s">
        <v>1</v>
      </c>
      <c r="CR107" s="6">
        <v>1</v>
      </c>
    </row>
    <row r="108" spans="2:96" s="1" customFormat="1" ht="15.75" customHeight="1">
      <c r="B108" s="108" t="str">
        <f>IF(L108&lt;&gt;"","A","►")</f>
        <v>►</v>
      </c>
      <c r="C108" s="1232" t="str">
        <f>C84</f>
        <v xml:space="preserve">C patisserie flan garniture Clafoutis aux cerises_2023-09-20.xlsx 10 personnes </v>
      </c>
      <c r="D108" s="1232">
        <f>D84</f>
        <v>10</v>
      </c>
      <c r="E108" s="1232" t="str">
        <f>E84</f>
        <v>personnes</v>
      </c>
      <c r="F108" s="259"/>
      <c r="G108" s="254"/>
      <c r="H108" s="253" t="str">
        <f>IF(AND(F108&gt;0,I108&gt;0),"de","")</f>
        <v/>
      </c>
      <c r="I108" s="252"/>
      <c r="J108" s="258"/>
      <c r="K108" s="257">
        <v>1</v>
      </c>
      <c r="L108" s="1441"/>
      <c r="AV108"/>
      <c r="AW108" s="1327" t="str">
        <f>IF(AND(AZ108&lt;&gt;"", LEN(TRIM(AZ108))&gt;0), MAX(AW20:AW107)+1, "")</f>
        <v/>
      </c>
      <c r="AX108" s="1327" t="str" cm="1">
        <f t="array" ref="AX108">IFERROR(INDEX(AZ21:AZ290, MATCH(ROW()-MIN(ROW(AZ21:AZ290))+1, AW21:AW290, 0)), "")</f>
        <v/>
      </c>
      <c r="AY108" s="1336" t="str">
        <f>IFERROR(SUBSTITUTE(AY107,"."," "),AY107)</f>
        <v/>
      </c>
      <c r="AZ108" s="1329" t="str">
        <f>IFERROR(LEFT(RIGHT(AY110,LEN(AY110)-LEN(AZ105)-LEN(AZ106)-LEN(AZ107)),FIND("¤",SUBSTITUTE(LEFT(RIGHT(AY110,LEN(AY110)-LEN(AZ105)-LEN(AZ106)-LEN(AZ107)),AZ19+1)," ","¤",LEN(LEFT(RIGHT(AY110,LEN(AY110)-LEN(AZ105)-LEN(AZ106)-LEN(AZ107)),AZ19+1))-LEN(SUBSTITUTE(LEFT(RIGHT(AY110,LEN(AY110)-LEN(AZ105)-LEN(AZ106)-LEN(AZ107)),AZ19+1)," ",""))))),"")</f>
        <v/>
      </c>
      <c r="BA108" s="1279" t="s">
        <v>1</v>
      </c>
      <c r="BB108" s="1354"/>
      <c r="BC108"/>
      <c r="BD108" s="1" t="str">
        <f t="shared" si="33"/>
        <v/>
      </c>
      <c r="BE108" s="1332" t="str">
        <f>IF(LEN(SUBSTITUTE(AX108, BE17, "")) &lt; LEN(AX108), SUBSTITUTE(AX108, BE17, ""), AX108)</f>
        <v/>
      </c>
      <c r="BF108" s="1332" t="str">
        <f>IF(LEN(SUBSTITUTE(BE108, BF17, "")) &lt; LEN(BE108), SUBSTITUTE(BE108, BF17, ""), BE108)</f>
        <v/>
      </c>
      <c r="BG108" s="1332" t="str">
        <f>IF(LEN(SUBSTITUTE(BF108, BG17, "")) &lt; LEN(BF108), SUBSTITUTE(BF108, BG17, ""), BF108)</f>
        <v/>
      </c>
      <c r="BH108" s="1332" t="str">
        <f>IF(LEN(SUBSTITUTE(BG108, BH17, "")) &lt; LEN(BG108), SUBSTITUTE(BG108, BH17, ""), BG108)</f>
        <v/>
      </c>
      <c r="BI108" s="1332" t="s">
        <v>1</v>
      </c>
      <c r="BJ108" s="1333"/>
      <c r="BK108" s="1334"/>
      <c r="BL108" s="52"/>
      <c r="BM108" s="51"/>
      <c r="BN108" s="1335" t="str">
        <f t="shared" si="34"/>
        <v/>
      </c>
      <c r="BO108" s="50" t="str">
        <f t="shared" si="35"/>
        <v/>
      </c>
      <c r="BP108" s="49" t="str">
        <f t="shared" si="36"/>
        <v/>
      </c>
      <c r="BQ108" s="47">
        <f>IF(ISBLANK(#REF!),"",LEN(BD108)-LEN(SUBSTITUTE(BD108," ",""))+1)</f>
        <v>1</v>
      </c>
      <c r="BR108" s="48">
        <f t="shared" si="37"/>
        <v>0</v>
      </c>
      <c r="BS108" s="47">
        <f t="shared" si="38"/>
        <v>0</v>
      </c>
      <c r="BT108" s="47">
        <f t="shared" si="39"/>
        <v>0</v>
      </c>
      <c r="BU108" s="185"/>
      <c r="BV108" s="2"/>
      <c r="BW108" s="126">
        <v>0.25</v>
      </c>
      <c r="BX108" s="125">
        <v>0.5</v>
      </c>
      <c r="BY108" s="124" t="s">
        <v>92</v>
      </c>
      <c r="BZ108" s="123"/>
      <c r="CA108" s="2"/>
      <c r="CB108" s="1825"/>
      <c r="CC108" s="1826"/>
      <c r="CD108" s="1826"/>
      <c r="CE108" s="1826"/>
      <c r="CF108" s="1826"/>
      <c r="CG108" s="1826"/>
      <c r="CH108" s="1827"/>
      <c r="CJ108" s="18" t="s">
        <v>479</v>
      </c>
      <c r="CK108" s="91"/>
      <c r="CL108" s="91"/>
      <c r="CM108" s="91"/>
      <c r="CN108" s="91"/>
      <c r="CO108" s="91"/>
      <c r="CP108" s="185"/>
      <c r="CQ108" s="8" t="s">
        <v>1</v>
      </c>
      <c r="CR108" s="6">
        <v>1</v>
      </c>
    </row>
    <row r="109" spans="2:96" s="1" customFormat="1" ht="13.5" customHeight="1" thickBot="1">
      <c r="B109" s="247" t="s">
        <v>11</v>
      </c>
      <c r="C109" s="2344" t="str">
        <f>C84</f>
        <v xml:space="preserve">C patisserie flan garniture Clafoutis aux cerises_2023-09-20.xlsx 10 personnes </v>
      </c>
      <c r="D109" s="2327">
        <f>D84</f>
        <v>10</v>
      </c>
      <c r="E109" s="2328" t="str">
        <f>E84</f>
        <v>personnes</v>
      </c>
      <c r="F109" s="1269" t="s">
        <v>1524</v>
      </c>
      <c r="G109" s="1219"/>
      <c r="H109" s="1219" t="s">
        <v>1814</v>
      </c>
      <c r="I109" s="1219"/>
      <c r="J109" s="1219"/>
      <c r="K109" s="1219"/>
      <c r="L109" s="1442"/>
      <c r="AV109"/>
      <c r="AW109" s="1327" t="str">
        <f>IF(AND(AZ109&lt;&gt;"", LEN(TRIM(AZ109))&gt;0), MAX(AW20:AW108)+1, "")</f>
        <v/>
      </c>
      <c r="AX109" s="1327" t="str" cm="1">
        <f t="array" ref="AX109">IFERROR(INDEX(AZ21:AZ290, MATCH(ROW()-MIN(ROW(AZ21:AZ290))+1, AW21:AW290, 0)), "")</f>
        <v/>
      </c>
      <c r="AY109" s="1337" t="str">
        <f>SUBSTITUTE(SUBSTITUTE(AY108,";"," "),","," ")</f>
        <v/>
      </c>
      <c r="AZ109" s="1329" t="str">
        <f>IFERROR(LEFT(RIGHT(AY110,LEN(AY110)-LEN(AZ105)-LEN(AZ106)-LEN(AZ107)-LEN(AZ108)),FIND("¤",SUBSTITUTE(LEFT(RIGHT(AY110,LEN(AY110)-LEN(AZ105)-LEN(AZ106)-LEN(AZ107)-LEN(AZ108)),AZ19+1)," ","¤",LEN(LEFT(RIGHT(AY110,LEN(AY110)-LEN(AZ105)-LEN(AZ106)-LEN(AZ107)-LEN(AZ108)),AZ19+1))-LEN(SUBSTITUTE(LEFT(RIGHT(AY110,LEN(AY110)-LEN(AZ105)-LEN(AZ106)-LEN(AZ107)-LEN(AZ108)),AZ19+1)," ",""))))),"")</f>
        <v/>
      </c>
      <c r="BA109" s="1279" t="s">
        <v>1</v>
      </c>
      <c r="BB109" s="1354"/>
      <c r="BC109"/>
      <c r="BD109" s="1" t="str">
        <f t="shared" si="33"/>
        <v/>
      </c>
      <c r="BE109" s="1332" t="str">
        <f>IF(LEN(SUBSTITUTE(AX109, BE17, "")) &lt; LEN(AX109), SUBSTITUTE(AX109, BE17, ""), AX109)</f>
        <v/>
      </c>
      <c r="BF109" s="1332" t="str">
        <f>IF(LEN(SUBSTITUTE(BE109, BF17, "")) &lt; LEN(BE109), SUBSTITUTE(BE109, BF17, ""), BE109)</f>
        <v/>
      </c>
      <c r="BG109" s="1332" t="str">
        <f>IF(LEN(SUBSTITUTE(BF109, BG17, "")) &lt; LEN(BF109), SUBSTITUTE(BF109, BG17, ""), BF109)</f>
        <v/>
      </c>
      <c r="BH109" s="1332" t="str">
        <f>IF(LEN(SUBSTITUTE(BG109, BH17, "")) &lt; LEN(BG109), SUBSTITUTE(BG109, BH17, ""), BG109)</f>
        <v/>
      </c>
      <c r="BI109" s="1332" t="s">
        <v>1</v>
      </c>
      <c r="BJ109" s="1333"/>
      <c r="BK109" s="1334"/>
      <c r="BL109" s="52"/>
      <c r="BM109" s="51"/>
      <c r="BN109" s="1335" t="str">
        <f t="shared" si="34"/>
        <v/>
      </c>
      <c r="BO109" s="50" t="str">
        <f t="shared" si="35"/>
        <v/>
      </c>
      <c r="BP109" s="49" t="str">
        <f t="shared" si="36"/>
        <v/>
      </c>
      <c r="BQ109" s="47">
        <f>IF(ISBLANK(#REF!),"",LEN(BD109)-LEN(SUBSTITUTE(BD109," ",""))+1)</f>
        <v>1</v>
      </c>
      <c r="BR109" s="48">
        <f t="shared" si="37"/>
        <v>0</v>
      </c>
      <c r="BS109" s="47">
        <f t="shared" si="38"/>
        <v>0</v>
      </c>
      <c r="BT109" s="47">
        <f t="shared" si="39"/>
        <v>0</v>
      </c>
      <c r="BU109" s="185"/>
      <c r="BV109" s="2"/>
      <c r="BW109" s="21" t="s">
        <v>91</v>
      </c>
      <c r="BX109" s="20" t="s">
        <v>90</v>
      </c>
      <c r="BY109" s="20"/>
      <c r="BZ109" s="19"/>
      <c r="CA109" s="2"/>
      <c r="CB109" s="1825"/>
      <c r="CC109" s="1826"/>
      <c r="CD109" s="1826"/>
      <c r="CE109" s="1826"/>
      <c r="CF109" s="1826"/>
      <c r="CG109" s="1826"/>
      <c r="CH109" s="1827"/>
      <c r="CJ109" s="513" t="s">
        <v>483</v>
      </c>
      <c r="CK109" s="514"/>
      <c r="CL109" s="514"/>
      <c r="CM109" s="514"/>
      <c r="CN109" s="514"/>
      <c r="CO109" s="514"/>
      <c r="CP109" s="515"/>
      <c r="CQ109" s="8" t="s">
        <v>1</v>
      </c>
      <c r="CR109" s="6">
        <v>1</v>
      </c>
    </row>
    <row r="110" spans="2:96" s="1" customFormat="1" ht="33" customHeight="1">
      <c r="B110"/>
      <c r="C110"/>
      <c r="D110"/>
      <c r="E110"/>
      <c r="F110"/>
      <c r="G110"/>
      <c r="H110"/>
      <c r="I110"/>
      <c r="J110"/>
      <c r="K110"/>
      <c r="L110"/>
      <c r="AV110"/>
      <c r="AW110" s="1327" t="str">
        <f>IF(AND(AZ110&lt;&gt;"", LEN(TRIM(AZ110))&gt;0), MAX(AW20:AW109)+1, "")</f>
        <v/>
      </c>
      <c r="AX110" s="1327" t="str" cm="1">
        <f t="array" ref="AX110">IFERROR(INDEX(AZ21:AZ290, MATCH(ROW()-MIN(ROW(AZ21:AZ290))+1, AW21:AW290, 0)), "")</f>
        <v/>
      </c>
      <c r="AY110" s="1338" t="str">
        <f>IFERROR(SUBSTITUTE(SUBSTITUTE(SUBSTITUTE(AY109,"  "," "),"  "," "),"  "," "),AY109)</f>
        <v/>
      </c>
      <c r="AZ110" s="1329" t="str">
        <f>IF(LEN(AY110) &gt; LEN(AZ105) + LEN(AZ106) + LEN(AZ107)+ LEN(AZ108) + LEN(AZ109), RIGHT(AY110, LEN(AY110) - LEN(AZ105) - LEN(AZ106) - LEN(AZ107) - LEN(AZ108) - LEN(AZ109)), "")</f>
        <v/>
      </c>
      <c r="BA110" s="1279" t="s">
        <v>1</v>
      </c>
      <c r="BB110" s="1354"/>
      <c r="BC110"/>
      <c r="BD110" s="1" t="str">
        <f t="shared" si="33"/>
        <v/>
      </c>
      <c r="BE110" s="1332" t="str">
        <f>IF(LEN(SUBSTITUTE(AX110, BE17, "")) &lt; LEN(AX110), SUBSTITUTE(AX110, BE17, ""), AX110)</f>
        <v/>
      </c>
      <c r="BF110" s="1332" t="str">
        <f>IF(LEN(SUBSTITUTE(BE110, BF17, "")) &lt; LEN(BE110), SUBSTITUTE(BE110, BF17, ""), BE110)</f>
        <v/>
      </c>
      <c r="BG110" s="1332" t="str">
        <f>IF(LEN(SUBSTITUTE(BF110, BG17, "")) &lt; LEN(BF110), SUBSTITUTE(BF110, BG17, ""), BF110)</f>
        <v/>
      </c>
      <c r="BH110" s="1332" t="str">
        <f>IF(LEN(SUBSTITUTE(BG110, BH17, "")) &lt; LEN(BG110), SUBSTITUTE(BG110, BH17, ""), BG110)</f>
        <v/>
      </c>
      <c r="BI110" s="1332" t="s">
        <v>1</v>
      </c>
      <c r="BJ110" s="1333"/>
      <c r="BK110" s="1334"/>
      <c r="BL110" s="52"/>
      <c r="BM110" s="51"/>
      <c r="BN110" s="1335" t="str">
        <f t="shared" si="34"/>
        <v/>
      </c>
      <c r="BO110" s="50" t="str">
        <f t="shared" si="35"/>
        <v/>
      </c>
      <c r="BP110" s="49" t="str">
        <f t="shared" si="36"/>
        <v/>
      </c>
      <c r="BQ110" s="47">
        <f>IF(ISBLANK(#REF!),"",LEN(BD110)-LEN(SUBSTITUTE(BD110," ",""))+1)</f>
        <v>1</v>
      </c>
      <c r="BR110" s="48">
        <f t="shared" si="37"/>
        <v>0</v>
      </c>
      <c r="BS110" s="47">
        <f t="shared" si="38"/>
        <v>0</v>
      </c>
      <c r="BT110" s="47">
        <f t="shared" si="39"/>
        <v>0</v>
      </c>
      <c r="BU110" s="185"/>
      <c r="BV110" s="2"/>
      <c r="BW110" s="1349"/>
      <c r="BX110" s="1350"/>
      <c r="BY110" s="1350"/>
      <c r="BZ110" s="1351"/>
      <c r="CA110" s="2"/>
      <c r="CB110" s="1825"/>
      <c r="CC110" s="17" t="s">
        <v>514</v>
      </c>
      <c r="CD110" s="17"/>
      <c r="CE110" s="17"/>
      <c r="CF110" s="17"/>
      <c r="CG110" s="91"/>
      <c r="CH110" s="93"/>
      <c r="CJ110" s="458"/>
      <c r="CK110" s="45" t="s">
        <v>488</v>
      </c>
      <c r="CL110" s="91"/>
      <c r="CM110" s="91"/>
      <c r="CN110" s="91"/>
      <c r="CO110" s="91"/>
      <c r="CP110" s="185"/>
      <c r="CQ110" s="8" t="s">
        <v>1</v>
      </c>
      <c r="CR110" s="6">
        <v>1</v>
      </c>
    </row>
    <row r="111" spans="2:96" s="1" customFormat="1" ht="16.5" customHeight="1">
      <c r="AV111"/>
      <c r="AW111" s="1327" t="str">
        <f>IF(AND(AZ111&lt;&gt;"", LEN(TRIM(AZ111))&gt;0), MAX(AW20:AW110)+1, "")</f>
        <v/>
      </c>
      <c r="AX111" s="1327" t="str" cm="1">
        <f t="array" ref="AX111">IFERROR(INDEX(AZ21:AZ290, MATCH(ROW()-MIN(ROW(AZ21:AZ290))+1, AW21:AW290, 0)), "")</f>
        <v/>
      </c>
      <c r="AY111" s="1328" t="str">
        <f>(SUBSTITUTE(SUBSTITUTE(BB36,CHAR(13)&amp;CHAR(10)," "),CHAR(10)," "))</f>
        <v/>
      </c>
      <c r="AZ111" s="1339" t="str">
        <f>IF(LEN(AY116)&lt;AZ19,AY111,LEFT(AY116,FIND("¤",SUBSTITUTE(LEFT(AY116,AZ19+1)," ","¤",LEN(LEFT(AY116,AZ19+1))-LEN(SUBSTITUTE(LEFT(AY116,AZ19+1)," ",""))))))</f>
        <v/>
      </c>
      <c r="BA111" s="1279" t="s">
        <v>1</v>
      </c>
      <c r="BB111" s="1354"/>
      <c r="BC111"/>
      <c r="BD111" s="1" t="str">
        <f t="shared" si="33"/>
        <v/>
      </c>
      <c r="BE111" s="1332" t="str">
        <f>IF(LEN(SUBSTITUTE(AX111, BE17, "")) &lt; LEN(AX111), SUBSTITUTE(AX111, BE17, ""), AX111)</f>
        <v/>
      </c>
      <c r="BF111" s="1332" t="str">
        <f>IF(LEN(SUBSTITUTE(BE111, BF17, "")) &lt; LEN(BE111), SUBSTITUTE(BE111, BF17, ""), BE111)</f>
        <v/>
      </c>
      <c r="BG111" s="1332" t="str">
        <f>IF(LEN(SUBSTITUTE(BF111, BG17, "")) &lt; LEN(BF111), SUBSTITUTE(BF111, BG17, ""), BF111)</f>
        <v/>
      </c>
      <c r="BH111" s="1332" t="str">
        <f>IF(LEN(SUBSTITUTE(BG111, BH17, "")) &lt; LEN(BG111), SUBSTITUTE(BG111, BH17, ""), BG111)</f>
        <v/>
      </c>
      <c r="BI111" s="1332" t="s">
        <v>1</v>
      </c>
      <c r="BJ111" s="1333"/>
      <c r="BK111" s="1334"/>
      <c r="BL111" s="52"/>
      <c r="BM111" s="51"/>
      <c r="BN111" s="1335" t="str">
        <f t="shared" si="34"/>
        <v/>
      </c>
      <c r="BO111" s="50" t="str">
        <f t="shared" si="35"/>
        <v/>
      </c>
      <c r="BP111" s="49" t="str">
        <f t="shared" si="36"/>
        <v/>
      </c>
      <c r="BQ111" s="47">
        <f>IF(ISBLANK(#REF!),"",LEN(BD111)-LEN(SUBSTITUTE(BD111," ",""))+1)</f>
        <v>1</v>
      </c>
      <c r="BR111" s="48">
        <f t="shared" si="37"/>
        <v>0</v>
      </c>
      <c r="BS111" s="47">
        <f t="shared" si="38"/>
        <v>0</v>
      </c>
      <c r="BT111" s="47">
        <f t="shared" si="39"/>
        <v>0</v>
      </c>
      <c r="BU111" s="185"/>
      <c r="BV111" s="2"/>
      <c r="BW111" s="2178" t="s">
        <v>87</v>
      </c>
      <c r="BX111" s="2179"/>
      <c r="BY111" s="2179"/>
      <c r="BZ111" s="2180"/>
      <c r="CA111" s="2"/>
      <c r="CB111" s="1825"/>
      <c r="CC111" s="17" t="s">
        <v>515</v>
      </c>
      <c r="CD111" s="564"/>
      <c r="CE111" s="564"/>
      <c r="CF111" s="564"/>
      <c r="CG111" s="91"/>
      <c r="CH111" s="93"/>
      <c r="CI111" s="15" t="s">
        <v>1</v>
      </c>
      <c r="CJ111" s="53" t="str">
        <f>IF(OR(CL111&lt;&gt;"", CM111&lt;&gt;"", CN111&lt;&gt;"",CO111&lt;&gt;"", CP111&lt;&gt;""),"A", "►")</f>
        <v>►</v>
      </c>
      <c r="CK111" s="45" t="str">
        <f ca="1">_xlfn.FORMULATEXT(CJ111)</f>
        <v>=SI(OU(CL111&lt;&gt;""; CM111&lt;&gt;""; CN111&lt;&gt;"";CO111&lt;&gt;""; CP111&lt;&gt;"");"A"; "►")</v>
      </c>
      <c r="CL111" s="45"/>
      <c r="CM111" s="26"/>
      <c r="CN111" s="91"/>
      <c r="CO111" s="91"/>
      <c r="CP111" s="185"/>
      <c r="CQ111" s="8" t="s">
        <v>1</v>
      </c>
      <c r="CR111" s="6">
        <v>1</v>
      </c>
    </row>
    <row r="112" spans="2:96" s="1" customFormat="1" ht="16.5" customHeight="1" thickBot="1">
      <c r="AE112"/>
      <c r="AU112"/>
      <c r="AV112"/>
      <c r="AW112" s="1327" t="str">
        <f>IF(AND(AZ112&lt;&gt;"", LEN(TRIM(AZ112))&gt;0), MAX(AW20:AW111)+1, "")</f>
        <v/>
      </c>
      <c r="AX112" s="1327" t="str" cm="1">
        <f t="array" ref="AX112">IFERROR(INDEX(AZ21:AZ290, MATCH(ROW()-MIN(ROW(AZ21:AZ290))+1, AW21:AW290, 0)), "")</f>
        <v/>
      </c>
      <c r="AY112" s="1340" t="str">
        <f>IFERROR(TRIM(SUBSTITUTE(SUBSTITUTE(SUBSTITUTE(SUBSTITUTE(SUBSTITUTE(AY111," .",".")," ;",";")," :",":"),",",","),",","")),AY111)</f>
        <v/>
      </c>
      <c r="AZ112" s="1339" t="str">
        <f>IFERROR(IF(LEN(AY116) &gt; LEN(AZ111), LEFT(RIGHT(AY116, LEN(AY116) - LEN(AZ111)), FIND("¤", SUBSTITUTE(LEFT(RIGHT(AY116, LEN(AY116) - LEN(AZ111)), AZ19+1), " ", "¤", LEN(LEFT(RIGHT(AY116, LEN(AY116) - LEN(AZ111)), AZ19+1)) - LEN(SUBSTITUTE(LEFT(RIGHT(AY116, LEN(AY116) - LEN(AZ111)), AZ19+1), " ", ""))))), ""), "")</f>
        <v/>
      </c>
      <c r="BA112" s="1279" t="s">
        <v>1</v>
      </c>
      <c r="BB112" s="1354"/>
      <c r="BC112"/>
      <c r="BD112" s="1" t="str">
        <f t="shared" si="33"/>
        <v/>
      </c>
      <c r="BE112" s="1332" t="str">
        <f>IF(LEN(SUBSTITUTE(AX112, BE17, "")) &lt; LEN(AX112), SUBSTITUTE(AX112, BE17, ""), AX112)</f>
        <v/>
      </c>
      <c r="BF112" s="1332" t="str">
        <f>IF(LEN(SUBSTITUTE(BE112, BF17, "")) &lt; LEN(BE112), SUBSTITUTE(BE112, BF17, ""), BE112)</f>
        <v/>
      </c>
      <c r="BG112" s="1332" t="str">
        <f>IF(LEN(SUBSTITUTE(BF112, BG17, "")) &lt; LEN(BF112), SUBSTITUTE(BF112, BG17, ""), BF112)</f>
        <v/>
      </c>
      <c r="BH112" s="1332" t="str">
        <f>IF(LEN(SUBSTITUTE(BG112, BH17, "")) &lt; LEN(BG112), SUBSTITUTE(BG112, BH17, ""), BG112)</f>
        <v/>
      </c>
      <c r="BI112" s="1332" t="s">
        <v>1</v>
      </c>
      <c r="BJ112" s="1333"/>
      <c r="BK112" s="1334"/>
      <c r="BL112" s="52"/>
      <c r="BM112" s="51"/>
      <c r="BN112" s="1335" t="str">
        <f t="shared" si="34"/>
        <v/>
      </c>
      <c r="BO112" s="50" t="str">
        <f t="shared" si="35"/>
        <v/>
      </c>
      <c r="BP112" s="49" t="str">
        <f t="shared" si="36"/>
        <v/>
      </c>
      <c r="BQ112" s="47">
        <f>IF(ISBLANK(#REF!),"",LEN(BD112)-LEN(SUBSTITUTE(BD112," ",""))+1)</f>
        <v>1</v>
      </c>
      <c r="BR112" s="48">
        <f t="shared" si="37"/>
        <v>0</v>
      </c>
      <c r="BS112" s="47">
        <f t="shared" si="38"/>
        <v>0</v>
      </c>
      <c r="BT112" s="47">
        <f t="shared" si="39"/>
        <v>0</v>
      </c>
      <c r="BU112" s="185"/>
      <c r="BV112" s="2"/>
      <c r="BW112" s="110"/>
      <c r="BX112" s="117" t="s">
        <v>86</v>
      </c>
      <c r="BY112" s="119">
        <v>12</v>
      </c>
      <c r="BZ112" s="93"/>
      <c r="CA112" s="2"/>
      <c r="CB112" s="411"/>
      <c r="CC112" s="412"/>
      <c r="CD112" s="413"/>
      <c r="CE112" s="412"/>
      <c r="CF112" s="412"/>
      <c r="CG112" s="412"/>
      <c r="CH112" s="414"/>
      <c r="CI112"/>
      <c r="CJ112" s="46"/>
      <c r="CK112" s="516" t="s">
        <v>493</v>
      </c>
      <c r="CL112" s="26"/>
      <c r="CM112" s="26"/>
      <c r="CN112" s="91"/>
      <c r="CO112" s="91"/>
      <c r="CP112" s="185"/>
      <c r="CQ112" s="8" t="s">
        <v>1</v>
      </c>
      <c r="CR112" s="6">
        <v>1</v>
      </c>
    </row>
    <row r="113" spans="1:96" s="1" customFormat="1" ht="15.75" customHeight="1" thickTop="1">
      <c r="AE113"/>
      <c r="AU113"/>
      <c r="AV113"/>
      <c r="AW113" s="1327" t="str">
        <f>IF(AND(AZ113&lt;&gt;"", LEN(TRIM(AZ113))&gt;0), MAX(AW20:AW112)+1, "")</f>
        <v/>
      </c>
      <c r="AX113" s="1327" t="str" cm="1">
        <f t="array" ref="AX113">IFERROR(INDEX(AZ21:AZ290, MATCH(ROW()-MIN(ROW(AZ21:AZ290))+1, AW21:AW290, 0)), "")</f>
        <v/>
      </c>
      <c r="AY113" s="1340" t="str">
        <f>IFERROR(SUBSTITUTE(SUBSTITUTE(SUBSTITUTE(SUBSTITUTE(SUBSTITUTE(SUBSTITUTE(AY112,",",";"),".",";"),";",";"),"-",";"),":",";"),"?",";"),AY112)</f>
        <v/>
      </c>
      <c r="AZ113" s="1339" t="str">
        <f>IFERROR(IF(LEN(AY116)&gt;LEN(AZ111)+LEN(AZ112),LEFT(RIGHT(AY116,LEN(AY116)-LEN(AZ111)-LEN(AZ112)),FIND("¤",SUBSTITUTE(LEFT(RIGHT(AY116,LEN(AY116)-LEN(AZ111)-LEN(AZ112)),AZ19+1)," ","¤",LEN(LEFT(RIGHT(AY116,LEN(AY116)-LEN(AZ111)-LEN(AZ112)),AZ19+1))-LEN(SUBSTITUTE(LEFT(RIGHT(AY116,LEN(AY116)-LEN(AZ111)-LEN(AZ112)),AZ19+1)," ",""))))),""),"")</f>
        <v/>
      </c>
      <c r="BA113" s="1279" t="s">
        <v>1</v>
      </c>
      <c r="BB113" s="1354"/>
      <c r="BC113"/>
      <c r="BD113" s="1" t="str">
        <f t="shared" si="33"/>
        <v/>
      </c>
      <c r="BE113" s="1332" t="str">
        <f>IF(LEN(SUBSTITUTE(AX113, BE17, "")) &lt; LEN(AX113), SUBSTITUTE(AX113, BE17, ""), AX113)</f>
        <v/>
      </c>
      <c r="BF113" s="1332" t="str">
        <f>IF(LEN(SUBSTITUTE(BE113, BF17, "")) &lt; LEN(BE113), SUBSTITUTE(BE113, BF17, ""), BE113)</f>
        <v/>
      </c>
      <c r="BG113" s="1332" t="str">
        <f>IF(LEN(SUBSTITUTE(BF113, BG17, "")) &lt; LEN(BF113), SUBSTITUTE(BF113, BG17, ""), BF113)</f>
        <v/>
      </c>
      <c r="BH113" s="1332" t="str">
        <f>IF(LEN(SUBSTITUTE(BG113, BH17, "")) &lt; LEN(BG113), SUBSTITUTE(BG113, BH17, ""), BG113)</f>
        <v/>
      </c>
      <c r="BI113" s="1332" t="s">
        <v>1</v>
      </c>
      <c r="BJ113" s="1333"/>
      <c r="BK113" s="1334"/>
      <c r="BL113" s="52"/>
      <c r="BM113" s="51"/>
      <c r="BN113" s="1335" t="str">
        <f t="shared" si="34"/>
        <v/>
      </c>
      <c r="BO113" s="50" t="str">
        <f t="shared" si="35"/>
        <v/>
      </c>
      <c r="BP113" s="49" t="str">
        <f t="shared" si="36"/>
        <v/>
      </c>
      <c r="BQ113" s="47">
        <f>IF(ISBLANK(#REF!),"",LEN(BD113)-LEN(SUBSTITUTE(BD113," ",""))+1)</f>
        <v>1</v>
      </c>
      <c r="BR113" s="48">
        <f t="shared" si="37"/>
        <v>0</v>
      </c>
      <c r="BS113" s="47">
        <f t="shared" si="38"/>
        <v>0</v>
      </c>
      <c r="BT113" s="47">
        <f t="shared" si="39"/>
        <v>0</v>
      </c>
      <c r="BU113" s="185"/>
      <c r="BV113" s="2"/>
      <c r="BW113" s="110"/>
      <c r="BX113" s="117" t="s">
        <v>83</v>
      </c>
      <c r="BY113" s="114" t="s">
        <v>82</v>
      </c>
      <c r="BZ113" s="118">
        <f>BY114*BY116</f>
        <v>1875</v>
      </c>
      <c r="CA113" s="2"/>
      <c r="CB113" s="1854" t="s">
        <v>517</v>
      </c>
      <c r="CC113" s="1855" t="s">
        <v>518</v>
      </c>
      <c r="CD113" s="265" t="s">
        <v>260</v>
      </c>
      <c r="CE113" s="45"/>
      <c r="CF113" s="45"/>
      <c r="CG113" s="45"/>
      <c r="CH113" s="93"/>
      <c r="CI113"/>
      <c r="CJ113" s="53" t="s">
        <v>11</v>
      </c>
      <c r="CK113" s="91" t="s">
        <v>1607</v>
      </c>
      <c r="CL113" s="91"/>
      <c r="CM113" s="91"/>
      <c r="CN113" s="91"/>
      <c r="CO113" s="91"/>
      <c r="CP113" s="185"/>
      <c r="CQ113" s="8" t="s">
        <v>1</v>
      </c>
      <c r="CR113" s="6">
        <v>1</v>
      </c>
    </row>
    <row r="114" spans="1:96" s="1" customFormat="1" ht="18.75" customHeight="1">
      <c r="AE114" s="2"/>
      <c r="AU114" s="2"/>
      <c r="AV114"/>
      <c r="AW114" s="1327" t="str">
        <f>IF(AND(AZ114&lt;&gt;"", LEN(TRIM(AZ114))&gt;0), MAX(AW20:AW113)+1, "")</f>
        <v/>
      </c>
      <c r="AX114" s="1327" t="str" cm="1">
        <f t="array" ref="AX114">IFERROR(INDEX(AZ21:AZ290, MATCH(ROW()-MIN(ROW(AZ21:AZ290))+1, AW21:AW290, 0)), "")</f>
        <v/>
      </c>
      <c r="AY114" s="1340" t="str">
        <f>IFERROR(SUBSTITUTE(AY113,"."," "),AY113)</f>
        <v/>
      </c>
      <c r="AZ114" s="1339" t="str">
        <f>IFERROR(LEFT(RIGHT(AY116,LEN(AY116)-LEN(AZ111)-LEN(AZ112)-LEN(AZ113)),FIND("¤",SUBSTITUTE(LEFT(RIGHT(AY116,LEN(AY116)-LEN(AZ111)-LEN(AZ112)-LEN(AZ113)),AZ19+1)," ","¤",LEN(LEFT(RIGHT(AY116,LEN(AY116)-LEN(AZ111)-LEN(AZ112)-LEN(AZ113)),AZ19+1))-LEN(SUBSTITUTE(LEFT(RIGHT(AY116,LEN(AY116)-LEN(AZ111)-LEN(AZ112)-LEN(AZ113)),AZ19+1)," ",""))))),"")</f>
        <v/>
      </c>
      <c r="BA114" s="1279" t="s">
        <v>1</v>
      </c>
      <c r="BB114" s="1354"/>
      <c r="BC114"/>
      <c r="BD114" s="1" t="str">
        <f t="shared" si="33"/>
        <v/>
      </c>
      <c r="BE114" s="1332" t="str">
        <f>IF(LEN(SUBSTITUTE(AX114, BE17, "")) &lt; LEN(AX114), SUBSTITUTE(AX114, BE17, ""), AX114)</f>
        <v/>
      </c>
      <c r="BF114" s="1332" t="str">
        <f>IF(LEN(SUBSTITUTE(BE114, BF17, "")) &lt; LEN(BE114), SUBSTITUTE(BE114, BF17, ""), BE114)</f>
        <v/>
      </c>
      <c r="BG114" s="1332" t="str">
        <f>IF(LEN(SUBSTITUTE(BF114, BG17, "")) &lt; LEN(BF114), SUBSTITUTE(BF114, BG17, ""), BF114)</f>
        <v/>
      </c>
      <c r="BH114" s="1332" t="str">
        <f>IF(LEN(SUBSTITUTE(BG114, BH17, "")) &lt; LEN(BG114), SUBSTITUTE(BG114, BH17, ""), BG114)</f>
        <v/>
      </c>
      <c r="BI114" s="1332" t="s">
        <v>1</v>
      </c>
      <c r="BJ114" s="1333"/>
      <c r="BK114" s="1334"/>
      <c r="BL114" s="52"/>
      <c r="BM114" s="51"/>
      <c r="BN114" s="1335" t="str">
        <f t="shared" si="34"/>
        <v/>
      </c>
      <c r="BO114" s="50" t="str">
        <f t="shared" si="35"/>
        <v/>
      </c>
      <c r="BP114" s="49" t="str">
        <f t="shared" si="36"/>
        <v/>
      </c>
      <c r="BQ114" s="47">
        <f>IF(ISBLANK(#REF!),"",LEN(BD114)-LEN(SUBSTITUTE(BD114," ",""))+1)</f>
        <v>1</v>
      </c>
      <c r="BR114" s="48">
        <f t="shared" si="37"/>
        <v>0</v>
      </c>
      <c r="BS114" s="47">
        <f t="shared" si="38"/>
        <v>0</v>
      </c>
      <c r="BT114" s="47">
        <f t="shared" si="39"/>
        <v>0</v>
      </c>
      <c r="BU114" s="185"/>
      <c r="BV114" s="2"/>
      <c r="BW114" s="110"/>
      <c r="BX114" s="117" t="s">
        <v>81</v>
      </c>
      <c r="BY114" s="116">
        <v>1.5</v>
      </c>
      <c r="BZ114" s="93"/>
      <c r="CA114" s="2"/>
      <c r="CB114" s="1854"/>
      <c r="CC114" s="1856"/>
      <c r="CD114" s="265" t="s">
        <v>256</v>
      </c>
      <c r="CE114" s="45"/>
      <c r="CF114" s="45"/>
      <c r="CG114" s="45"/>
      <c r="CH114" s="93"/>
      <c r="CI114" t="s">
        <v>1</v>
      </c>
      <c r="CJ114" s="458"/>
      <c r="CK114" s="519" t="s">
        <v>494</v>
      </c>
      <c r="CL114" s="91"/>
      <c r="CM114" s="91"/>
      <c r="CN114" s="91"/>
      <c r="CO114" s="91"/>
      <c r="CP114" s="185"/>
      <c r="CQ114" s="8" t="s">
        <v>1</v>
      </c>
      <c r="CR114" s="6">
        <v>1</v>
      </c>
    </row>
    <row r="115" spans="1:96" s="1" customFormat="1" ht="15.75">
      <c r="A115"/>
      <c r="AE115" s="2"/>
      <c r="AU115" s="2"/>
      <c r="AV115"/>
      <c r="AW115" s="1327" t="str">
        <f>IF(AND(AZ115&lt;&gt;"", LEN(TRIM(AZ115))&gt;0), MAX(AW20:AW114)+1, "")</f>
        <v/>
      </c>
      <c r="AX115" s="1327" t="str" cm="1">
        <f t="array" ref="AX115">IFERROR(INDEX(AZ21:AZ290, MATCH(ROW()-MIN(ROW(AZ21:AZ290))+1, AW21:AW290, 0)), "")</f>
        <v/>
      </c>
      <c r="AY115" s="1343" t="str">
        <f>SUBSTITUTE(SUBSTITUTE(AY114,";"," "),","," ")</f>
        <v/>
      </c>
      <c r="AZ115" s="1339" t="str">
        <f>IFERROR(LEFT(RIGHT(AY116,LEN(AY116)-LEN(AZ111)-LEN(AZ112)-LEN(AZ113)-LEN(AZ114)),FIND("¤",SUBSTITUTE(LEFT(RIGHT(AY116,LEN(AY116)-LEN(AZ111)-LEN(AZ112)-LEN(AZ113)-LEN(AZ114)),AZ19+1)," ","¤",LEN(LEFT(RIGHT(AY116,LEN(AY116)-LEN(AZ111)-LEN(AZ112)-LEN(AZ113)-LEN(AZ114)),AZ19+1))-LEN(SUBSTITUTE(LEFT(RIGHT(AY116,LEN(AY116)-LEN(AZ111)-LEN(AZ112)-LEN(AZ113)-LEN(AZ114)),AZ19+1)," ",""))))),"")</f>
        <v/>
      </c>
      <c r="BA115" s="1279" t="s">
        <v>1</v>
      </c>
      <c r="BB115" s="1354"/>
      <c r="BC115"/>
      <c r="BD115" s="1" t="str">
        <f t="shared" si="33"/>
        <v/>
      </c>
      <c r="BE115" s="1332" t="str">
        <f>IF(LEN(SUBSTITUTE(AX115, BE17, "")) &lt; LEN(AX115), SUBSTITUTE(AX115, BE17, ""), AX115)</f>
        <v/>
      </c>
      <c r="BF115" s="1332" t="str">
        <f>IF(LEN(SUBSTITUTE(BE115, BF17, "")) &lt; LEN(BE115), SUBSTITUTE(BE115, BF17, ""), BE115)</f>
        <v/>
      </c>
      <c r="BG115" s="1332" t="str">
        <f>IF(LEN(SUBSTITUTE(BF115, BG17, "")) &lt; LEN(BF115), SUBSTITUTE(BF115, BG17, ""), BF115)</f>
        <v/>
      </c>
      <c r="BH115" s="1332" t="str">
        <f>IF(LEN(SUBSTITUTE(BG115, BH17, "")) &lt; LEN(BG115), SUBSTITUTE(BG115, BH17, ""), BG115)</f>
        <v/>
      </c>
      <c r="BI115" s="1332" t="s">
        <v>1</v>
      </c>
      <c r="BJ115" s="1333"/>
      <c r="BK115" s="1334"/>
      <c r="BL115" s="52"/>
      <c r="BM115" s="51"/>
      <c r="BN115" s="1335" t="str">
        <f t="shared" si="34"/>
        <v/>
      </c>
      <c r="BO115" s="50" t="str">
        <f t="shared" si="35"/>
        <v/>
      </c>
      <c r="BP115" s="49" t="str">
        <f t="shared" si="36"/>
        <v/>
      </c>
      <c r="BQ115" s="47">
        <f>IF(ISBLANK(#REF!),"",LEN(BD115)-LEN(SUBSTITUTE(BD115," ",""))+1)</f>
        <v>1</v>
      </c>
      <c r="BR115" s="48">
        <f t="shared" si="37"/>
        <v>0</v>
      </c>
      <c r="BS115" s="47">
        <f t="shared" si="38"/>
        <v>0</v>
      </c>
      <c r="BT115" s="47">
        <f t="shared" si="39"/>
        <v>0</v>
      </c>
      <c r="BU115" s="185"/>
      <c r="BV115" s="2"/>
      <c r="BW115" s="110"/>
      <c r="BX115" s="115" t="s">
        <v>80</v>
      </c>
      <c r="BY115" s="114" t="s">
        <v>79</v>
      </c>
      <c r="BZ115" s="93"/>
      <c r="CA115" s="2"/>
      <c r="CB115" s="1854"/>
      <c r="CC115" s="572">
        <v>1</v>
      </c>
      <c r="CD115" s="59"/>
      <c r="CE115" s="45"/>
      <c r="CF115" s="45"/>
      <c r="CG115" s="45"/>
      <c r="CH115" s="93"/>
      <c r="CI115"/>
      <c r="CJ115" s="522" t="s">
        <v>11</v>
      </c>
      <c r="CK115" s="523" t="s">
        <v>495</v>
      </c>
      <c r="CL115" s="91"/>
      <c r="CM115" s="91"/>
      <c r="CN115" s="91"/>
      <c r="CO115" s="91"/>
      <c r="CP115" s="185"/>
      <c r="CQ115" s="8" t="s">
        <v>1</v>
      </c>
      <c r="CR115" s="6">
        <v>1</v>
      </c>
    </row>
    <row r="116" spans="1:96" s="1" customFormat="1" ht="22.5" customHeight="1">
      <c r="A116"/>
      <c r="AE116" s="2"/>
      <c r="AU116" s="2"/>
      <c r="AV116"/>
      <c r="AW116" s="1327" t="str">
        <f>IF(AND(AZ116&lt;&gt;"", LEN(TRIM(AZ116))&gt;0), MAX(AW20:AW115)+1, "")</f>
        <v/>
      </c>
      <c r="AX116" s="1327" t="str" cm="1">
        <f t="array" ref="AX116">IFERROR(INDEX(AZ21:AZ290, MATCH(ROW()-MIN(ROW(AZ21:AZ290))+1, AW21:AW290, 0)), "")</f>
        <v/>
      </c>
      <c r="AY116" s="1344" t="str">
        <f>IFERROR(SUBSTITUTE(SUBSTITUTE(SUBSTITUTE(AY115,"  "," "),"  "," "),"  "," "),AY115)</f>
        <v/>
      </c>
      <c r="AZ116" s="1339" t="str">
        <f>IF(LEN(AY116) &gt; LEN(AZ111) + LEN(AZ112) + LEN(AZ113)+ LEN(AZ114) + LEN(AZ115), RIGHT(AY116, LEN(AY116) - LEN(AZ111) - LEN(AZ112) - LEN(AZ113) - LEN(AZ114) - LEN(AZ115)), "")</f>
        <v/>
      </c>
      <c r="BA116" s="1279" t="s">
        <v>1</v>
      </c>
      <c r="BB116" s="1354"/>
      <c r="BC116"/>
      <c r="BD116" s="1" t="str">
        <f t="shared" si="33"/>
        <v/>
      </c>
      <c r="BE116" s="1332" t="str">
        <f>IF(LEN(SUBSTITUTE(AX116, BE17, "")) &lt; LEN(AX116), SUBSTITUTE(AX116, BE17, ""), AX116)</f>
        <v/>
      </c>
      <c r="BF116" s="1332" t="str">
        <f>IF(LEN(SUBSTITUTE(BE116, BF17, "")) &lt; LEN(BE116), SUBSTITUTE(BE116, BF17, ""), BE116)</f>
        <v/>
      </c>
      <c r="BG116" s="1332" t="str">
        <f>IF(LEN(SUBSTITUTE(BF116, BG17, "")) &lt; LEN(BF116), SUBSTITUTE(BF116, BG17, ""), BF116)</f>
        <v/>
      </c>
      <c r="BH116" s="1332" t="str">
        <f>IF(LEN(SUBSTITUTE(BG116, BH17, "")) &lt; LEN(BG116), SUBSTITUTE(BG116, BH17, ""), BG116)</f>
        <v/>
      </c>
      <c r="BI116" s="1332" t="s">
        <v>1</v>
      </c>
      <c r="BJ116" s="1333"/>
      <c r="BK116" s="1334"/>
      <c r="BL116" s="52"/>
      <c r="BM116" s="51"/>
      <c r="BN116" s="1335" t="str">
        <f t="shared" si="34"/>
        <v/>
      </c>
      <c r="BO116" s="50" t="str">
        <f t="shared" si="35"/>
        <v/>
      </c>
      <c r="BP116" s="49" t="str">
        <f t="shared" si="36"/>
        <v/>
      </c>
      <c r="BQ116" s="47">
        <f>IF(ISBLANK(#REF!),"",LEN(BD116)-LEN(SUBSTITUTE(BD116," ",""))+1)</f>
        <v>1</v>
      </c>
      <c r="BR116" s="48">
        <f t="shared" si="37"/>
        <v>0</v>
      </c>
      <c r="BS116" s="47">
        <f t="shared" si="38"/>
        <v>0</v>
      </c>
      <c r="BT116" s="47">
        <f t="shared" si="39"/>
        <v>0</v>
      </c>
      <c r="BU116" s="185"/>
      <c r="BV116" s="2"/>
      <c r="BW116" s="110"/>
      <c r="BX116" s="113" t="s">
        <v>76</v>
      </c>
      <c r="BY116" s="112">
        <v>1250</v>
      </c>
      <c r="BZ116" s="93"/>
      <c r="CA116" s="2"/>
      <c r="CB116" s="1854"/>
      <c r="CC116" s="257">
        <v>2</v>
      </c>
      <c r="CD116" s="91"/>
      <c r="CE116" s="45"/>
      <c r="CF116" s="45"/>
      <c r="CG116" s="45"/>
      <c r="CH116" s="93"/>
      <c r="CI116"/>
      <c r="CJ116" s="526" t="s">
        <v>12</v>
      </c>
      <c r="CK116" s="523" t="s">
        <v>497</v>
      </c>
      <c r="CL116" s="91"/>
      <c r="CM116" s="91"/>
      <c r="CN116" s="91"/>
      <c r="CO116" s="91"/>
      <c r="CP116" s="185"/>
      <c r="CQ116" s="8" t="s">
        <v>1</v>
      </c>
      <c r="CR116" s="6">
        <v>1</v>
      </c>
    </row>
    <row r="117" spans="1:96" s="1" customFormat="1" ht="18.75">
      <c r="A117"/>
      <c r="AE117" s="2"/>
      <c r="AU117" s="2"/>
      <c r="AV117"/>
      <c r="AW117" s="1327" t="str">
        <f>IF(AND(AZ117&lt;&gt;"", LEN(TRIM(AZ117))&gt;0), MAX(AW20:AW116)+1, "")</f>
        <v/>
      </c>
      <c r="AX117" s="1327" t="str" cm="1">
        <f t="array" ref="AX117">IFERROR(INDEX(AZ21:AZ290, MATCH(ROW()-MIN(ROW(AZ21:AZ290))+1, AW21:AW290, 0)), "")</f>
        <v/>
      </c>
      <c r="AY117" s="1328" t="str">
        <f>(SUBSTITUTE(SUBSTITUTE(BB37,CHAR(13)&amp;CHAR(10)," "),CHAR(10)," "))</f>
        <v/>
      </c>
      <c r="AZ117" s="1329" t="str">
        <f>IF(LEN(AY122)&lt;AZ19,AY117,LEFT(AY122,FIND("¤",SUBSTITUTE(LEFT(AY122,AZ19+1)," ","¤",LEN(LEFT(AY122,AZ19+1))-LEN(SUBSTITUTE(LEFT(AY122,AZ19+1)," ",""))))))</f>
        <v/>
      </c>
      <c r="BA117" s="1279" t="s">
        <v>1</v>
      </c>
      <c r="BB117" s="1354"/>
      <c r="BC117"/>
      <c r="BD117" s="1" t="str">
        <f t="shared" si="33"/>
        <v/>
      </c>
      <c r="BE117" s="1332" t="str">
        <f>IF(LEN(SUBSTITUTE(AX117, BE17, "")) &lt; LEN(AX117), SUBSTITUTE(AX117, BE17, ""), AX117)</f>
        <v/>
      </c>
      <c r="BF117" s="1332" t="str">
        <f>IF(LEN(SUBSTITUTE(BE117, BF17, "")) &lt; LEN(BE117), SUBSTITUTE(BE117, BF17, ""), BE117)</f>
        <v/>
      </c>
      <c r="BG117" s="1332" t="str">
        <f>IF(LEN(SUBSTITUTE(BF117, BG17, "")) &lt; LEN(BF117), SUBSTITUTE(BF117, BG17, ""), BF117)</f>
        <v/>
      </c>
      <c r="BH117" s="1332" t="str">
        <f>IF(LEN(SUBSTITUTE(BG117, BH17, "")) &lt; LEN(BG117), SUBSTITUTE(BG117, BH17, ""), BG117)</f>
        <v/>
      </c>
      <c r="BI117" s="1332" t="s">
        <v>1</v>
      </c>
      <c r="BJ117" s="1333"/>
      <c r="BK117" s="1334"/>
      <c r="BL117" s="52"/>
      <c r="BM117" s="51"/>
      <c r="BN117" s="1335" t="str">
        <f t="shared" si="34"/>
        <v/>
      </c>
      <c r="BO117" s="50" t="str">
        <f t="shared" si="35"/>
        <v/>
      </c>
      <c r="BP117" s="49" t="str">
        <f t="shared" si="36"/>
        <v/>
      </c>
      <c r="BQ117" s="47">
        <f>IF(ISBLANK(#REF!),"",LEN(BD117)-LEN(SUBSTITUTE(BD117," ",""))+1)</f>
        <v>1</v>
      </c>
      <c r="BR117" s="48">
        <f t="shared" si="37"/>
        <v>0</v>
      </c>
      <c r="BS117" s="47">
        <f t="shared" si="38"/>
        <v>0</v>
      </c>
      <c r="BT117" s="47">
        <f t="shared" si="39"/>
        <v>0</v>
      </c>
      <c r="BU117" s="185"/>
      <c r="BV117" s="2"/>
      <c r="BW117" s="110"/>
      <c r="BX117" s="59"/>
      <c r="BZ117" s="111" t="str">
        <f>INT(BZ113/BY112) &amp; " " &amp; BY115 &amp; " de " &amp; BY112 &amp; " " &amp; BY113 &amp; IF(MOD(BZ113,BY112)&gt;0, " + 1 contenant de " &amp; TEXT(MOD(BZ113,BY112), "0.00") &amp; " " &amp; BY113, "")</f>
        <v>156 Barquettes de 12 tranches + 1 contenant de 3.00 tranches</v>
      </c>
      <c r="CA117" s="2"/>
      <c r="CB117" s="1854"/>
      <c r="CC117" s="575" t="s">
        <v>255</v>
      </c>
      <c r="CD117" s="264"/>
      <c r="CE117" s="45"/>
      <c r="CF117" s="45"/>
      <c r="CG117" s="45"/>
      <c r="CH117" s="93"/>
      <c r="CI117"/>
      <c r="CJ117" s="458"/>
      <c r="CK117" s="91"/>
      <c r="CL117" s="91"/>
      <c r="CM117" s="91"/>
      <c r="CN117" s="91"/>
      <c r="CO117" s="91"/>
      <c r="CP117" s="185"/>
      <c r="CQ117" s="8" t="s">
        <v>1</v>
      </c>
      <c r="CR117" s="6">
        <v>1</v>
      </c>
    </row>
    <row r="118" spans="1:96" s="1" customFormat="1" ht="18.75" customHeight="1">
      <c r="A118"/>
      <c r="AE118" s="2"/>
      <c r="AU118" s="2"/>
      <c r="AV118"/>
      <c r="AW118" s="1327" t="str">
        <f>IF(AND(AZ118&lt;&gt;"", LEN(TRIM(AZ118))&gt;0), MAX(AW20:AW117)+1, "")</f>
        <v/>
      </c>
      <c r="AX118" s="1327" t="str" cm="1">
        <f t="array" ref="AX118">IFERROR(INDEX(AZ21:AZ290, MATCH(ROW()-MIN(ROW(AZ21:AZ290))+1, AW21:AW290, 0)), "")</f>
        <v/>
      </c>
      <c r="AY118" s="1336" t="str">
        <f>IFERROR(TRIM(SUBSTITUTE(SUBSTITUTE(SUBSTITUTE(SUBSTITUTE(SUBSTITUTE(AY117," .",".")," ;",";")," :",":"),",",","),",","")),AY117)</f>
        <v/>
      </c>
      <c r="AZ118" s="1329" t="str">
        <f>IFERROR(IF(LEN(AY122) &gt; LEN(AZ117), LEFT(RIGHT(AY122, LEN(AY122) - LEN(AZ117)), FIND("¤", SUBSTITUTE(LEFT(RIGHT(AY122, LEN(AY122) - LEN(AZ117)), AZ19+1), " ", "¤", LEN(LEFT(RIGHT(AY122, LEN(AY122) - LEN(AZ117)), AZ19+1)) - LEN(SUBSTITUTE(LEFT(RIGHT(AY122, LEN(AY122) - LEN(AZ117)), AZ19+1), " ", ""))))), ""), "")</f>
        <v/>
      </c>
      <c r="BA118" s="1279" t="s">
        <v>1</v>
      </c>
      <c r="BB118" s="1354"/>
      <c r="BC118"/>
      <c r="BD118" s="1" t="str">
        <f t="shared" si="33"/>
        <v/>
      </c>
      <c r="BE118" s="1332" t="str">
        <f>IF(LEN(SUBSTITUTE(AX118, BE17, "")) &lt; LEN(AX118), SUBSTITUTE(AX118, BE17, ""), AX118)</f>
        <v/>
      </c>
      <c r="BF118" s="1332" t="str">
        <f>IF(LEN(SUBSTITUTE(BE118, BF17, "")) &lt; LEN(BE118), SUBSTITUTE(BE118, BF17, ""), BE118)</f>
        <v/>
      </c>
      <c r="BG118" s="1332" t="str">
        <f>IF(LEN(SUBSTITUTE(BF118, BG17, "")) &lt; LEN(BF118), SUBSTITUTE(BF118, BG17, ""), BF118)</f>
        <v/>
      </c>
      <c r="BH118" s="1332" t="str">
        <f>IF(LEN(SUBSTITUTE(BG118, BH17, "")) &lt; LEN(BG118), SUBSTITUTE(BG118, BH17, ""), BG118)</f>
        <v/>
      </c>
      <c r="BI118" s="1332" t="s">
        <v>1</v>
      </c>
      <c r="BJ118" s="1333"/>
      <c r="BK118" s="1334"/>
      <c r="BL118" s="52"/>
      <c r="BM118" s="51"/>
      <c r="BN118" s="1335" t="str">
        <f t="shared" si="34"/>
        <v/>
      </c>
      <c r="BO118" s="50" t="str">
        <f t="shared" si="35"/>
        <v/>
      </c>
      <c r="BP118" s="49" t="str">
        <f t="shared" si="36"/>
        <v/>
      </c>
      <c r="BQ118" s="47">
        <f>IF(ISBLANK(#REF!),"",LEN(BD118)-LEN(SUBSTITUTE(BD118," ",""))+1)</f>
        <v>1</v>
      </c>
      <c r="BR118" s="48">
        <f t="shared" si="37"/>
        <v>0</v>
      </c>
      <c r="BS118" s="47">
        <f t="shared" si="38"/>
        <v>0</v>
      </c>
      <c r="BT118" s="47">
        <f t="shared" si="39"/>
        <v>0</v>
      </c>
      <c r="BU118" s="185"/>
      <c r="BV118" s="2"/>
      <c r="BW118" s="110"/>
      <c r="BX118" s="59"/>
      <c r="BY118" s="59"/>
      <c r="BZ118" s="93"/>
      <c r="CA118" s="2"/>
      <c r="CB118" s="1854"/>
      <c r="CC118" s="578" t="s">
        <v>254</v>
      </c>
      <c r="CD118" s="263"/>
      <c r="CE118" s="45"/>
      <c r="CF118" s="45"/>
      <c r="CG118" s="45"/>
      <c r="CH118" s="93"/>
      <c r="CI118"/>
      <c r="CJ118" s="411"/>
      <c r="CK118" s="412"/>
      <c r="CL118" s="413"/>
      <c r="CM118" s="412"/>
      <c r="CN118" s="412"/>
      <c r="CO118" s="412"/>
      <c r="CP118" s="414"/>
      <c r="CQ118" s="8" t="s">
        <v>1</v>
      </c>
      <c r="CR118" s="6">
        <v>1</v>
      </c>
    </row>
    <row r="119" spans="1:96" s="1" customFormat="1" ht="16.5" customHeight="1">
      <c r="A119"/>
      <c r="AE119" s="2"/>
      <c r="AQ119"/>
      <c r="AR119" s="2"/>
      <c r="AS119" s="2"/>
      <c r="AT119" s="2"/>
      <c r="AU119" s="2"/>
      <c r="AV119"/>
      <c r="AW119" s="1327" t="str">
        <f>IF(AND(AZ119&lt;&gt;"", LEN(TRIM(AZ119))&gt;0), MAX(AW20:AW118)+1, "")</f>
        <v/>
      </c>
      <c r="AX119" s="1327" t="str" cm="1">
        <f t="array" ref="AX119">IFERROR(INDEX(AZ21:AZ290, MATCH(ROW()-MIN(ROW(AZ21:AZ290))+1, AW21:AW290, 0)), "")</f>
        <v/>
      </c>
      <c r="AY119" s="1336" t="str">
        <f>IFERROR(SUBSTITUTE(SUBSTITUTE(SUBSTITUTE(SUBSTITUTE(SUBSTITUTE(SUBSTITUTE(AY118,",",";"),".",";"),";",";"),"-",";"),":",";"),"?",";"),AY118)</f>
        <v/>
      </c>
      <c r="AZ119" s="1329" t="str">
        <f>IFERROR(IF(LEN(AY122)&gt;LEN(AZ117)+LEN(AZ118),LEFT(RIGHT(AY122,LEN(AY122)-LEN(AZ117)-LEN(AZ118)),FIND("¤",SUBSTITUTE(LEFT(RIGHT(AY122,LEN(AY122)-LEN(AZ117)-LEN(AZ118)),AZ19+1)," ","¤",LEN(LEFT(RIGHT(AY122,LEN(AY122)-LEN(AZ117)-LEN(AZ118)),AZ19+1))-LEN(SUBSTITUTE(LEFT(RIGHT(AY122,LEN(AY122)-LEN(AZ117)-LEN(AZ118)),AZ19+1)," ",""))))),""),"")</f>
        <v/>
      </c>
      <c r="BA119" s="1279" t="s">
        <v>1</v>
      </c>
      <c r="BB119" s="1354"/>
      <c r="BC119"/>
      <c r="BD119" s="1" t="str">
        <f t="shared" si="33"/>
        <v/>
      </c>
      <c r="BE119" s="1332" t="str">
        <f>IF(LEN(SUBSTITUTE(AX119, BE17, "")) &lt; LEN(AX119), SUBSTITUTE(AX119, BE17, ""), AX119)</f>
        <v/>
      </c>
      <c r="BF119" s="1332" t="str">
        <f>IF(LEN(SUBSTITUTE(BE119, BF17, "")) &lt; LEN(BE119), SUBSTITUTE(BE119, BF17, ""), BE119)</f>
        <v/>
      </c>
      <c r="BG119" s="1332" t="str">
        <f>IF(LEN(SUBSTITUTE(BF119, BG17, "")) &lt; LEN(BF119), SUBSTITUTE(BF119, BG17, ""), BF119)</f>
        <v/>
      </c>
      <c r="BH119" s="1332" t="str">
        <f>IF(LEN(SUBSTITUTE(BG119, BH17, "")) &lt; LEN(BG119), SUBSTITUTE(BG119, BH17, ""), BG119)</f>
        <v/>
      </c>
      <c r="BI119" s="1332" t="s">
        <v>1</v>
      </c>
      <c r="BJ119" s="1333"/>
      <c r="BK119" s="1334"/>
      <c r="BL119" s="52"/>
      <c r="BM119" s="51"/>
      <c r="BN119" s="1335" t="str">
        <f t="shared" si="34"/>
        <v/>
      </c>
      <c r="BO119" s="50" t="str">
        <f t="shared" si="35"/>
        <v/>
      </c>
      <c r="BP119" s="49" t="str">
        <f t="shared" si="36"/>
        <v/>
      </c>
      <c r="BQ119" s="47">
        <f>IF(ISBLANK(#REF!),"",LEN(BD119)-LEN(SUBSTITUTE(BD119," ",""))+1)</f>
        <v>1</v>
      </c>
      <c r="BR119" s="48">
        <f t="shared" si="37"/>
        <v>0</v>
      </c>
      <c r="BS119" s="47">
        <f t="shared" si="38"/>
        <v>0</v>
      </c>
      <c r="BT119" s="47">
        <f t="shared" si="39"/>
        <v>0</v>
      </c>
      <c r="BU119" s="185"/>
      <c r="BV119" s="2"/>
      <c r="BW119" s="109" t="s">
        <v>73</v>
      </c>
      <c r="BX119" s="45"/>
      <c r="BY119" s="45"/>
      <c r="BZ119" s="22"/>
      <c r="CA119" s="2"/>
      <c r="CB119" s="1854"/>
      <c r="CC119" s="578" t="s">
        <v>250</v>
      </c>
      <c r="CD119" s="263"/>
      <c r="CE119" s="45"/>
      <c r="CF119" s="45"/>
      <c r="CG119" s="45"/>
      <c r="CH119" s="93"/>
      <c r="CI119"/>
      <c r="CJ119" s="18"/>
      <c r="CK119" s="91"/>
      <c r="CL119" s="91"/>
      <c r="CM119" s="91"/>
      <c r="CN119" s="91"/>
      <c r="CO119" s="91"/>
      <c r="CP119" s="185"/>
      <c r="CQ119" s="8" t="s">
        <v>1</v>
      </c>
      <c r="CR119" s="6">
        <v>1</v>
      </c>
    </row>
    <row r="120" spans="1:96" s="1" customFormat="1" ht="15.75" customHeight="1">
      <c r="A120"/>
      <c r="AE120" s="2"/>
      <c r="AQ120"/>
      <c r="AR120" s="2"/>
      <c r="AS120" s="2"/>
      <c r="AT120" s="2"/>
      <c r="AU120" s="2"/>
      <c r="AV120"/>
      <c r="AW120" s="1327" t="str">
        <f>IF(AND(AZ120&lt;&gt;"", LEN(TRIM(AZ120))&gt;0), MAX(AW20:AW119)+1, "")</f>
        <v/>
      </c>
      <c r="AX120" s="1327" t="str" cm="1">
        <f t="array" ref="AX120">IFERROR(INDEX(AZ21:AZ290, MATCH(ROW()-MIN(ROW(AZ21:AZ290))+1, AW21:AW290, 0)), "")</f>
        <v/>
      </c>
      <c r="AY120" s="1336" t="str">
        <f>IFERROR(SUBSTITUTE(AY119,"."," "),AY119)</f>
        <v/>
      </c>
      <c r="AZ120" s="1329" t="str">
        <f>IFERROR(LEFT(RIGHT(AY122,LEN(AY122)-LEN(AZ117)-LEN(AZ118)-LEN(AZ119)),FIND("¤",SUBSTITUTE(LEFT(RIGHT(AY122,LEN(AY122)-LEN(AZ117)-LEN(AZ118)-LEN(AZ119)),AZ19+1)," ","¤",LEN(LEFT(RIGHT(AY122,LEN(AY122)-LEN(AZ117)-LEN(AZ118)-LEN(AZ119)),AZ19+1))-LEN(SUBSTITUTE(LEFT(RIGHT(AY122,LEN(AY122)-LEN(AZ117)-LEN(AZ118)-LEN(AZ119)),AZ19+1)," ",""))))),"")</f>
        <v/>
      </c>
      <c r="BA120" s="1279" t="s">
        <v>1</v>
      </c>
      <c r="BB120" s="1354"/>
      <c r="BC120"/>
      <c r="BD120" s="1" t="str">
        <f t="shared" si="33"/>
        <v/>
      </c>
      <c r="BE120" s="1332" t="str">
        <f>IF(LEN(SUBSTITUTE(AX120, BE17, "")) &lt; LEN(AX120), SUBSTITUTE(AX120, BE17, ""), AX120)</f>
        <v/>
      </c>
      <c r="BF120" s="1332" t="str">
        <f>IF(LEN(SUBSTITUTE(BE120, BF17, "")) &lt; LEN(BE120), SUBSTITUTE(BE120, BF17, ""), BE120)</f>
        <v/>
      </c>
      <c r="BG120" s="1332" t="str">
        <f>IF(LEN(SUBSTITUTE(BF120, BG17, "")) &lt; LEN(BF120), SUBSTITUTE(BF120, BG17, ""), BF120)</f>
        <v/>
      </c>
      <c r="BH120" s="1332" t="str">
        <f>IF(LEN(SUBSTITUTE(BG120, BH17, "")) &lt; LEN(BG120), SUBSTITUTE(BG120, BH17, ""), BG120)</f>
        <v/>
      </c>
      <c r="BI120" s="1332" t="s">
        <v>1</v>
      </c>
      <c r="BJ120" s="1333"/>
      <c r="BK120" s="1334"/>
      <c r="BL120" s="52"/>
      <c r="BM120" s="51"/>
      <c r="BN120" s="1335" t="str">
        <f t="shared" si="34"/>
        <v/>
      </c>
      <c r="BO120" s="50" t="str">
        <f t="shared" si="35"/>
        <v/>
      </c>
      <c r="BP120" s="49" t="str">
        <f t="shared" si="36"/>
        <v/>
      </c>
      <c r="BQ120" s="47">
        <f>IF(ISBLANK(#REF!),"",LEN(BD120)-LEN(SUBSTITUTE(BD120," ",""))+1)</f>
        <v>1</v>
      </c>
      <c r="BR120" s="48">
        <f t="shared" si="37"/>
        <v>0</v>
      </c>
      <c r="BS120" s="47">
        <f t="shared" si="38"/>
        <v>0</v>
      </c>
      <c r="BT120" s="47">
        <f t="shared" si="39"/>
        <v>0</v>
      </c>
      <c r="BU120" s="185"/>
      <c r="BV120" s="2"/>
      <c r="BW120" s="109" t="s">
        <v>72</v>
      </c>
      <c r="BX120" s="45"/>
      <c r="BY120" s="45"/>
      <c r="BZ120" s="22"/>
      <c r="CA120" s="2"/>
      <c r="CB120" s="1854"/>
      <c r="CC120" s="578" t="s">
        <v>249</v>
      </c>
      <c r="CD120" s="263"/>
      <c r="CE120" s="45"/>
      <c r="CF120" s="45"/>
      <c r="CG120" s="45"/>
      <c r="CH120" s="93"/>
      <c r="CI120"/>
      <c r="CJ120" s="472" t="s">
        <v>1614</v>
      </c>
      <c r="CK120" s="91"/>
      <c r="CL120" s="91"/>
      <c r="CM120" s="91"/>
      <c r="CN120" s="91"/>
      <c r="CO120" s="91"/>
      <c r="CP120" s="185"/>
      <c r="CQ120" s="8" t="s">
        <v>1</v>
      </c>
      <c r="CR120" s="6">
        <v>1</v>
      </c>
    </row>
    <row r="121" spans="1:96" s="1" customFormat="1" ht="18.75">
      <c r="A121"/>
      <c r="AE121" s="2"/>
      <c r="AQ121"/>
      <c r="AR121" s="2"/>
      <c r="AS121" s="2"/>
      <c r="AT121" s="2"/>
      <c r="AU121" s="2"/>
      <c r="AV121"/>
      <c r="AW121" s="1327" t="str">
        <f>IF(AND(AZ121&lt;&gt;"", LEN(TRIM(AZ121))&gt;0), MAX(AW20:AW120)+1, "")</f>
        <v/>
      </c>
      <c r="AX121" s="1327" t="str" cm="1">
        <f t="array" ref="AX121">IFERROR(INDEX(AZ21:AZ290, MATCH(ROW()-MIN(ROW(AZ21:AZ290))+1, AW21:AW290, 0)), "")</f>
        <v/>
      </c>
      <c r="AY121" s="1337" t="str">
        <f>SUBSTITUTE(SUBSTITUTE(AY120,";"," "),","," ")</f>
        <v/>
      </c>
      <c r="AZ121" s="1329" t="str">
        <f>IFERROR(LEFT(RIGHT(AY122,LEN(AY122)-LEN(AZ117)-LEN(AZ118)-LEN(AZ119)-LEN(AZ120)),FIND("¤",SUBSTITUTE(LEFT(RIGHT(AY122,LEN(AY122)-LEN(AZ117)-LEN(AZ118)-LEN(AZ119)-LEN(AZ120)),AZ19+1)," ","¤",LEN(LEFT(RIGHT(AY122,LEN(AY122)-LEN(AZ117)-LEN(AZ118)-LEN(AZ119)-LEN(AZ120)),AZ19+1))-LEN(SUBSTITUTE(LEFT(RIGHT(AY122,LEN(AY122)-LEN(AZ117)-LEN(AZ118)-LEN(AZ119)-LEN(AZ120)),AZ19+1)," ",""))))),"")</f>
        <v/>
      </c>
      <c r="BA121" s="1279" t="s">
        <v>1</v>
      </c>
      <c r="BB121" s="1354"/>
      <c r="BC121"/>
      <c r="BD121" s="1" t="str">
        <f t="shared" si="33"/>
        <v/>
      </c>
      <c r="BE121" s="1332" t="str">
        <f>IF(LEN(SUBSTITUTE(AX121, BE17, "")) &lt; LEN(AX121), SUBSTITUTE(AX121, BE17, ""), AX121)</f>
        <v/>
      </c>
      <c r="BF121" s="1332" t="str">
        <f>IF(LEN(SUBSTITUTE(BE121, BF17, "")) &lt; LEN(BE121), SUBSTITUTE(BE121, BF17, ""), BE121)</f>
        <v/>
      </c>
      <c r="BG121" s="1332" t="str">
        <f>IF(LEN(SUBSTITUTE(BF121, BG17, "")) &lt; LEN(BF121), SUBSTITUTE(BF121, BG17, ""), BF121)</f>
        <v/>
      </c>
      <c r="BH121" s="1332" t="str">
        <f>IF(LEN(SUBSTITUTE(BG121, BH17, "")) &lt; LEN(BG121), SUBSTITUTE(BG121, BH17, ""), BG121)</f>
        <v/>
      </c>
      <c r="BI121" s="1332" t="s">
        <v>1</v>
      </c>
      <c r="BJ121" s="1333"/>
      <c r="BK121" s="1334"/>
      <c r="BL121" s="52"/>
      <c r="BM121" s="51"/>
      <c r="BN121" s="1335" t="str">
        <f t="shared" si="34"/>
        <v/>
      </c>
      <c r="BO121" s="50" t="str">
        <f t="shared" si="35"/>
        <v/>
      </c>
      <c r="BP121" s="49" t="str">
        <f t="shared" si="36"/>
        <v/>
      </c>
      <c r="BQ121" s="47">
        <f>IF(ISBLANK(#REF!),"",LEN(BD121)-LEN(SUBSTITUTE(BD121," ",""))+1)</f>
        <v>1</v>
      </c>
      <c r="BR121" s="48">
        <f t="shared" si="37"/>
        <v>0</v>
      </c>
      <c r="BS121" s="47">
        <f t="shared" si="38"/>
        <v>0</v>
      </c>
      <c r="BT121" s="47">
        <f t="shared" si="39"/>
        <v>0</v>
      </c>
      <c r="BU121" s="185"/>
      <c r="BV121" s="2"/>
      <c r="BW121" s="2190" t="s">
        <v>71</v>
      </c>
      <c r="BX121" s="2191"/>
      <c r="BY121" s="2191"/>
      <c r="BZ121" s="2192"/>
      <c r="CA121" s="2"/>
      <c r="CB121" s="1854"/>
      <c r="CC121" s="578" t="s">
        <v>248</v>
      </c>
      <c r="CD121" s="263"/>
      <c r="CE121" s="45"/>
      <c r="CF121" s="45"/>
      <c r="CG121" s="45"/>
      <c r="CH121" s="93"/>
      <c r="CI121"/>
      <c r="CJ121" s="458"/>
      <c r="CK121" s="91"/>
      <c r="CL121" s="91"/>
      <c r="CM121" s="91"/>
      <c r="CN121" s="529" t="s">
        <v>502</v>
      </c>
      <c r="CO121" s="91"/>
      <c r="CP121" s="185"/>
      <c r="CQ121" s="8" t="s">
        <v>1</v>
      </c>
      <c r="CR121" s="6">
        <v>1</v>
      </c>
    </row>
    <row r="122" spans="1:96" s="1" customFormat="1" ht="18.75">
      <c r="A122"/>
      <c r="AE122"/>
      <c r="AQ122"/>
      <c r="AR122"/>
      <c r="AS122"/>
      <c r="AT122"/>
      <c r="AU122"/>
      <c r="AV122"/>
      <c r="AW122" s="1327" t="str">
        <f>IF(AND(AZ122&lt;&gt;"", LEN(TRIM(AZ122))&gt;0), MAX(AW20:AW121)+1, "")</f>
        <v/>
      </c>
      <c r="AX122" s="1327" t="str" cm="1">
        <f t="array" ref="AX122">IFERROR(INDEX(AZ21:AZ290, MATCH(ROW()-MIN(ROW(AZ21:AZ290))+1, AW21:AW290, 0)), "")</f>
        <v/>
      </c>
      <c r="AY122" s="1338" t="str">
        <f>IFERROR(SUBSTITUTE(SUBSTITUTE(SUBSTITUTE(AY121,"  "," "),"  "," "),"  "," "),AY121)</f>
        <v/>
      </c>
      <c r="AZ122" s="1329" t="str">
        <f>IF(LEN(AY122) &gt; LEN(AZ117) + LEN(AZ118) + LEN(AZ119)+ LEN(AZ120) + LEN(AZ121), RIGHT(AY122, LEN(AY122) - LEN(AZ117) - LEN(AZ118) - LEN(AZ119) - LEN(AZ120) - LEN(AZ121)), "")</f>
        <v/>
      </c>
      <c r="BA122" s="1279" t="s">
        <v>1</v>
      </c>
      <c r="BB122" s="1354"/>
      <c r="BC122"/>
      <c r="BD122" s="1" t="str">
        <f t="shared" si="33"/>
        <v/>
      </c>
      <c r="BE122" s="1332" t="str">
        <f>IF(LEN(SUBSTITUTE(AX122, BE17, "")) &lt; LEN(AX122), SUBSTITUTE(AX122, BE17, ""), AX122)</f>
        <v/>
      </c>
      <c r="BF122" s="1332" t="str">
        <f>IF(LEN(SUBSTITUTE(BE122, BF17, "")) &lt; LEN(BE122), SUBSTITUTE(BE122, BF17, ""), BE122)</f>
        <v/>
      </c>
      <c r="BG122" s="1332" t="str">
        <f>IF(LEN(SUBSTITUTE(BF122, BG17, "")) &lt; LEN(BF122), SUBSTITUTE(BF122, BG17, ""), BF122)</f>
        <v/>
      </c>
      <c r="BH122" s="1332" t="str">
        <f>IF(LEN(SUBSTITUTE(BG122, BH17, "")) &lt; LEN(BG122), SUBSTITUTE(BG122, BH17, ""), BG122)</f>
        <v/>
      </c>
      <c r="BI122" s="1332" t="s">
        <v>1</v>
      </c>
      <c r="BJ122" s="1333"/>
      <c r="BK122" s="1334"/>
      <c r="BL122" s="52"/>
      <c r="BM122" s="51"/>
      <c r="BN122" s="1335" t="str">
        <f t="shared" si="34"/>
        <v/>
      </c>
      <c r="BO122" s="50" t="str">
        <f t="shared" si="35"/>
        <v/>
      </c>
      <c r="BP122" s="49" t="str">
        <f t="shared" si="36"/>
        <v/>
      </c>
      <c r="BQ122" s="47">
        <f>IF(ISBLANK(#REF!),"",LEN(BD122)-LEN(SUBSTITUTE(BD122," ",""))+1)</f>
        <v>1</v>
      </c>
      <c r="BR122" s="48">
        <f t="shared" si="37"/>
        <v>0</v>
      </c>
      <c r="BS122" s="47">
        <f t="shared" si="38"/>
        <v>0</v>
      </c>
      <c r="BT122" s="47">
        <f t="shared" si="39"/>
        <v>0</v>
      </c>
      <c r="BU122" s="185"/>
      <c r="BV122" s="2"/>
      <c r="BW122" s="14"/>
      <c r="BX122" s="45"/>
      <c r="BY122" s="45"/>
      <c r="BZ122" s="22"/>
      <c r="CA122" s="2"/>
      <c r="CB122" s="1854"/>
      <c r="CC122" s="578" t="s">
        <v>244</v>
      </c>
      <c r="CD122" s="243"/>
      <c r="CE122" s="45"/>
      <c r="CF122" s="45"/>
      <c r="CG122" s="45"/>
      <c r="CH122" s="93"/>
      <c r="CI122"/>
      <c r="CJ122" s="532"/>
      <c r="CK122" s="533"/>
      <c r="CL122" s="534" t="str">
        <f ca="1">IF(COUNTIF(CJ127:CP127,"&lt;0.5")=0,"Aucune colonne masquée",COUNTIF(CJ127:CP127,"&lt;0.5")&amp;" colonnes masquées : "&amp;(CJ123&amp;CK123))</f>
        <v>Aucune colonne masquée</v>
      </c>
      <c r="CM122" s="533"/>
      <c r="CN122" s="533"/>
      <c r="CO122" s="534"/>
      <c r="CP122" s="535"/>
      <c r="CQ122" s="8" t="s">
        <v>1</v>
      </c>
      <c r="CR122" s="6">
        <v>1</v>
      </c>
    </row>
    <row r="123" spans="1:96" s="1" customFormat="1" ht="15.75" customHeight="1">
      <c r="A123"/>
      <c r="AE123"/>
      <c r="AQ123"/>
      <c r="AR123"/>
      <c r="AS123"/>
      <c r="AT123"/>
      <c r="AU123"/>
      <c r="AV123"/>
      <c r="AW123" s="1327" t="str">
        <f>IF(AND(AZ123&lt;&gt;"", LEN(TRIM(AZ123))&gt;0), MAX(AW20:AW122)+1, "")</f>
        <v/>
      </c>
      <c r="AX123" s="1327" t="str" cm="1">
        <f t="array" ref="AX123">IFERROR(INDEX(AZ21:AZ290, MATCH(ROW()-MIN(ROW(AZ21:AZ290))+1, AW21:AW290, 0)), "")</f>
        <v/>
      </c>
      <c r="AY123" s="1328" t="str">
        <f>(SUBSTITUTE(SUBSTITUTE(BB38,CHAR(13)&amp;CHAR(10)," "),CHAR(10)," "))</f>
        <v/>
      </c>
      <c r="AZ123" s="1339" t="str">
        <f>IF(LEN(AY128)&lt;AZ19,AY123,LEFT(AY128,FIND("¤",SUBSTITUTE(LEFT(AY128,AZ19+1)," ","¤",LEN(LEFT(AY128,AZ19+1))-LEN(SUBSTITUTE(LEFT(AY128,AZ19+1)," ",""))))))</f>
        <v/>
      </c>
      <c r="BA123" s="1279" t="s">
        <v>1</v>
      </c>
      <c r="BB123" s="1354"/>
      <c r="BC123"/>
      <c r="BD123" s="1" t="str">
        <f t="shared" si="33"/>
        <v/>
      </c>
      <c r="BE123" s="1332" t="str">
        <f>IF(LEN(SUBSTITUTE(AX123, BE17, "")) &lt; LEN(AX123), SUBSTITUTE(AX123, BE17, ""), AX123)</f>
        <v/>
      </c>
      <c r="BF123" s="1332" t="str">
        <f>IF(LEN(SUBSTITUTE(BE123, BF17, "")) &lt; LEN(BE123), SUBSTITUTE(BE123, BF17, ""), BE123)</f>
        <v/>
      </c>
      <c r="BG123" s="1332" t="str">
        <f>IF(LEN(SUBSTITUTE(BF123, BG17, "")) &lt; LEN(BF123), SUBSTITUTE(BF123, BG17, ""), BF123)</f>
        <v/>
      </c>
      <c r="BH123" s="1332" t="str">
        <f>IF(LEN(SUBSTITUTE(BG123, BH17, "")) &lt; LEN(BG123), SUBSTITUTE(BG123, BH17, ""), BG123)</f>
        <v/>
      </c>
      <c r="BI123" s="1332" t="s">
        <v>1</v>
      </c>
      <c r="BJ123" s="1333"/>
      <c r="BK123" s="1334"/>
      <c r="BL123" s="52"/>
      <c r="BM123" s="51"/>
      <c r="BN123" s="1335" t="str">
        <f t="shared" si="34"/>
        <v/>
      </c>
      <c r="BO123" s="50" t="str">
        <f t="shared" si="35"/>
        <v/>
      </c>
      <c r="BP123" s="49" t="str">
        <f t="shared" si="36"/>
        <v/>
      </c>
      <c r="BQ123" s="47">
        <f>IF(ISBLANK(#REF!),"",LEN(BD123)-LEN(SUBSTITUTE(BD123," ",""))+1)</f>
        <v>1</v>
      </c>
      <c r="BR123" s="48">
        <f t="shared" si="37"/>
        <v>0</v>
      </c>
      <c r="BS123" s="47">
        <f t="shared" si="38"/>
        <v>0</v>
      </c>
      <c r="BT123" s="47">
        <f t="shared" si="39"/>
        <v>0</v>
      </c>
      <c r="BU123" s="185"/>
      <c r="BV123" s="2"/>
      <c r="BW123" s="106" t="s">
        <v>68</v>
      </c>
      <c r="BX123" s="105" t="s">
        <v>67</v>
      </c>
      <c r="BY123" s="45"/>
      <c r="BZ123" s="22"/>
      <c r="CA123" s="2"/>
      <c r="CB123" s="1854"/>
      <c r="CC123" s="601" t="s">
        <v>535</v>
      </c>
      <c r="CD123" s="59"/>
      <c r="CE123" s="91"/>
      <c r="CF123" s="91"/>
      <c r="CG123" s="91"/>
      <c r="CH123" s="93"/>
      <c r="CI123"/>
      <c r="CJ123" s="536" t="str">
        <f ca="1">IF(CJ127&lt;0.5,CJ126&amp;".","")&amp;IF(CK127&lt;0.5,CK126&amp;".","")&amp;IF(CL127&lt;0.5,CL126&amp;".","")&amp;IF(CM127&lt;0.5,CM126&amp;".","")</f>
        <v/>
      </c>
      <c r="CK123" s="537" t="str">
        <f ca="1">IF(CN127&lt;0.5,CN126&amp;".","")&amp;IF(CO127&lt;0.5,CO126&amp;".","")&amp;IF(CP127&lt;0.5,CP126&amp;".","")</f>
        <v/>
      </c>
      <c r="CL123" s="538"/>
      <c r="CM123" s="538"/>
      <c r="CN123" s="538"/>
      <c r="CO123" s="539" t="str" cm="1">
        <f t="array" aca="1" ref="CO123" ca="1">IF(COUNTIF(CJ127:CL127,"&lt;0.5") &gt; 0, TEXTEJOIN(".", TRUE, IF(CJ127:CL127&lt;0.5, CJ126:CL126, "")), "")</f>
        <v/>
      </c>
      <c r="CP123" s="540" t="str" cm="1">
        <f t="array" aca="1" ref="CP123" ca="1">IF(COUNTIF(CM127:CP127,"&lt;0.5") &gt; 0, TEXTEJOIN(".", TRUE, IF(CM127:CP127&lt;0.5, CM126:CP126, "")), "")</f>
        <v/>
      </c>
      <c r="CQ123" s="8" t="s">
        <v>1</v>
      </c>
      <c r="CR123" s="6">
        <v>1</v>
      </c>
    </row>
    <row r="124" spans="1:96" s="1" customFormat="1" ht="16.5" customHeight="1" thickBot="1">
      <c r="A124"/>
      <c r="AE124"/>
      <c r="AQ124"/>
      <c r="AR124"/>
      <c r="AS124"/>
      <c r="AT124"/>
      <c r="AU124"/>
      <c r="AV124"/>
      <c r="AW124" s="1327" t="str">
        <f>IF(AND(AZ124&lt;&gt;"", LEN(TRIM(AZ124))&gt;0), MAX(AW20:AW123)+1, "")</f>
        <v/>
      </c>
      <c r="AX124" s="1327" t="str" cm="1">
        <f t="array" ref="AX124">IFERROR(INDEX(AZ21:AZ290, MATCH(ROW()-MIN(ROW(AZ21:AZ290))+1, AW21:AW290, 0)), "")</f>
        <v/>
      </c>
      <c r="AY124" s="1340" t="str">
        <f>IFERROR(TRIM(SUBSTITUTE(SUBSTITUTE(SUBSTITUTE(SUBSTITUTE(SUBSTITUTE(AY123," .",".")," ;",";")," :",":"),",",","),",","")),AY123)</f>
        <v/>
      </c>
      <c r="AZ124" s="1339" t="str">
        <f>IFERROR(IF(LEN(AY128) &gt; LEN(AZ123), LEFT(RIGHT(AY128, LEN(AY128) - LEN(AZ123)), FIND("¤", SUBSTITUTE(LEFT(RIGHT(AY128, LEN(AY128) - LEN(AZ123)), AZ19+1), " ", "¤", LEN(LEFT(RIGHT(AY128, LEN(AY128) - LEN(AZ123)), AZ19+1)) - LEN(SUBSTITUTE(LEFT(RIGHT(AY128, LEN(AY128) - LEN(AZ123)), AZ19+1), " ", ""))))), ""), "")</f>
        <v/>
      </c>
      <c r="BA124" s="1279" t="s">
        <v>1</v>
      </c>
      <c r="BB124" s="1354"/>
      <c r="BC124"/>
      <c r="BD124" s="1" t="str">
        <f t="shared" si="33"/>
        <v/>
      </c>
      <c r="BE124" s="1332" t="str">
        <f>IF(LEN(SUBSTITUTE(AX124, BE17, "")) &lt; LEN(AX124), SUBSTITUTE(AX124, BE17, ""), AX124)</f>
        <v/>
      </c>
      <c r="BF124" s="1332" t="str">
        <f>IF(LEN(SUBSTITUTE(BE124, BF17, "")) &lt; LEN(BE124), SUBSTITUTE(BE124, BF17, ""), BE124)</f>
        <v/>
      </c>
      <c r="BG124" s="1332" t="str">
        <f>IF(LEN(SUBSTITUTE(BF124, BG17, "")) &lt; LEN(BF124), SUBSTITUTE(BF124, BG17, ""), BF124)</f>
        <v/>
      </c>
      <c r="BH124" s="1332" t="str">
        <f>IF(LEN(SUBSTITUTE(BG124, BH17, "")) &lt; LEN(BG124), SUBSTITUTE(BG124, BH17, ""), BG124)</f>
        <v/>
      </c>
      <c r="BI124" s="1332" t="s">
        <v>1</v>
      </c>
      <c r="BJ124" s="1333"/>
      <c r="BK124" s="1334"/>
      <c r="BL124" s="52"/>
      <c r="BM124" s="51"/>
      <c r="BN124" s="1335" t="str">
        <f t="shared" si="34"/>
        <v/>
      </c>
      <c r="BO124" s="50" t="str">
        <f t="shared" si="35"/>
        <v/>
      </c>
      <c r="BP124" s="49" t="str">
        <f t="shared" si="36"/>
        <v/>
      </c>
      <c r="BQ124" s="47">
        <f>IF(ISBLANK(#REF!),"",LEN(BD124)-LEN(SUBSTITUTE(BD124," ",""))+1)</f>
        <v>1</v>
      </c>
      <c r="BR124" s="48">
        <f t="shared" si="37"/>
        <v>0</v>
      </c>
      <c r="BS124" s="47">
        <f t="shared" si="38"/>
        <v>0</v>
      </c>
      <c r="BT124" s="47">
        <f t="shared" si="39"/>
        <v>0</v>
      </c>
      <c r="BU124" s="185"/>
      <c r="BV124" s="2"/>
      <c r="BW124" s="103" t="s">
        <v>65</v>
      </c>
      <c r="BX124" s="45"/>
      <c r="BY124" s="45"/>
      <c r="BZ124" s="22"/>
      <c r="CA124" s="2"/>
      <c r="CB124" s="1854"/>
      <c r="CC124" s="601" t="s">
        <v>536</v>
      </c>
      <c r="CD124" s="59"/>
      <c r="CE124" s="91"/>
      <c r="CF124" s="91"/>
      <c r="CG124" s="91"/>
      <c r="CH124" s="93"/>
      <c r="CI124"/>
      <c r="CJ124" s="542"/>
      <c r="CK124" s="543"/>
      <c r="CL124" s="544" t="str">
        <f ca="1">IF(COUNTIF(CJ127:CP127,"&lt;0.5")=0,"Aucune colonne masquée",COUNTIF(CJ127:CP127,"&lt;0.5")&amp;" colonnes masquées : "&amp;CP123&amp;CO123)</f>
        <v>Aucune colonne masquée</v>
      </c>
      <c r="CM124" s="543" t="s">
        <v>505</v>
      </c>
      <c r="CN124" s="545"/>
      <c r="CO124" s="546"/>
      <c r="CP124" s="547"/>
      <c r="CQ124" s="8" t="s">
        <v>1</v>
      </c>
      <c r="CR124" s="6">
        <v>1</v>
      </c>
    </row>
    <row r="125" spans="1:96" s="1" customFormat="1" ht="17.25" customHeight="1" thickTop="1" thickBot="1">
      <c r="A125"/>
      <c r="N125"/>
      <c r="O125"/>
      <c r="AE125"/>
      <c r="AQ125"/>
      <c r="AR125"/>
      <c r="AS125"/>
      <c r="AT125"/>
      <c r="AU125"/>
      <c r="AV125"/>
      <c r="AW125" s="1327" t="str">
        <f>IF(AND(AZ125&lt;&gt;"", LEN(TRIM(AZ125))&gt;0), MAX(AW20:AW124)+1, "")</f>
        <v/>
      </c>
      <c r="AX125" s="1327" t="str" cm="1">
        <f t="array" ref="AX125">IFERROR(INDEX(AZ21:AZ290, MATCH(ROW()-MIN(ROW(AZ21:AZ290))+1, AW21:AW290, 0)), "")</f>
        <v/>
      </c>
      <c r="AY125" s="1340" t="str">
        <f>IFERROR(SUBSTITUTE(SUBSTITUTE(SUBSTITUTE(SUBSTITUTE(SUBSTITUTE(SUBSTITUTE(AY124,",",";"),".",";"),";",";"),"-",";"),":",";"),"?",";"),AY124)</f>
        <v/>
      </c>
      <c r="AZ125" s="1339" t="str">
        <f>IFERROR(IF(LEN(AY128)&gt;LEN(AZ123)+LEN(AZ124),LEFT(RIGHT(AY128,LEN(AY128)-LEN(AZ123)-LEN(AZ124)),FIND("¤",SUBSTITUTE(LEFT(RIGHT(AY128,LEN(AY128)-LEN(AZ123)-LEN(AZ124)),AZ19+1)," ","¤",LEN(LEFT(RIGHT(AY128,LEN(AY128)-LEN(AZ123)-LEN(AZ124)),AZ19+1))-LEN(SUBSTITUTE(LEFT(RIGHT(AY128,LEN(AY128)-LEN(AZ123)-LEN(AZ124)),AZ19+1)," ",""))))),""),"")</f>
        <v/>
      </c>
      <c r="BA125" s="1279" t="s">
        <v>1</v>
      </c>
      <c r="BB125" s="1354"/>
      <c r="BC125"/>
      <c r="BD125" s="1" t="str">
        <f t="shared" si="33"/>
        <v/>
      </c>
      <c r="BE125" s="1332" t="str">
        <f>IF(LEN(SUBSTITUTE(AX125, BE17, "")) &lt; LEN(AX125), SUBSTITUTE(AX125, BE17, ""), AX125)</f>
        <v/>
      </c>
      <c r="BF125" s="1332" t="str">
        <f>IF(LEN(SUBSTITUTE(BE125, BF17, "")) &lt; LEN(BE125), SUBSTITUTE(BE125, BF17, ""), BE125)</f>
        <v/>
      </c>
      <c r="BG125" s="1332" t="str">
        <f>IF(LEN(SUBSTITUTE(BF125, BG17, "")) &lt; LEN(BF125), SUBSTITUTE(BF125, BG17, ""), BF125)</f>
        <v/>
      </c>
      <c r="BH125" s="1332" t="str">
        <f>IF(LEN(SUBSTITUTE(BG125, BH17, "")) &lt; LEN(BG125), SUBSTITUTE(BG125, BH17, ""), BG125)</f>
        <v/>
      </c>
      <c r="BI125" s="1332" t="s">
        <v>1</v>
      </c>
      <c r="BJ125" s="1333"/>
      <c r="BK125" s="1334"/>
      <c r="BL125" s="52"/>
      <c r="BM125" s="51"/>
      <c r="BN125" s="1335" t="str">
        <f t="shared" si="34"/>
        <v/>
      </c>
      <c r="BO125" s="50" t="str">
        <f t="shared" si="35"/>
        <v/>
      </c>
      <c r="BP125" s="49" t="str">
        <f t="shared" si="36"/>
        <v/>
      </c>
      <c r="BQ125" s="47">
        <f>IF(ISBLANK(#REF!),"",LEN(BD125)-LEN(SUBSTITUTE(BD125," ",""))+1)</f>
        <v>1</v>
      </c>
      <c r="BR125" s="48">
        <f t="shared" si="37"/>
        <v>0</v>
      </c>
      <c r="BS125" s="47">
        <f t="shared" si="38"/>
        <v>0</v>
      </c>
      <c r="BT125" s="47">
        <f t="shared" si="39"/>
        <v>0</v>
      </c>
      <c r="BU125" s="185"/>
      <c r="BV125" s="2"/>
      <c r="BW125" s="14"/>
      <c r="BX125" s="45"/>
      <c r="BY125" s="45"/>
      <c r="BZ125" s="22"/>
      <c r="CA125" s="2"/>
      <c r="CB125" s="458"/>
      <c r="CC125" s="91"/>
      <c r="CD125" s="91"/>
      <c r="CE125" s="91"/>
      <c r="CF125" s="91"/>
      <c r="CG125" s="59"/>
      <c r="CH125" s="93"/>
      <c r="CI125"/>
      <c r="CJ125" s="145" t="s">
        <v>22</v>
      </c>
      <c r="CK125" s="144" t="s">
        <v>21</v>
      </c>
      <c r="CL125" s="144" t="s">
        <v>20</v>
      </c>
      <c r="CM125" s="144" t="s">
        <v>19</v>
      </c>
      <c r="CN125" s="144" t="s">
        <v>18</v>
      </c>
      <c r="CO125" s="144" t="s">
        <v>17</v>
      </c>
      <c r="CP125" s="549" t="s">
        <v>507</v>
      </c>
      <c r="CQ125" s="8" t="s">
        <v>1</v>
      </c>
      <c r="CR125" s="6">
        <v>1</v>
      </c>
    </row>
    <row r="126" spans="1:96" s="1" customFormat="1" ht="16.5" customHeight="1" thickTop="1">
      <c r="A126"/>
      <c r="N126"/>
      <c r="O126"/>
      <c r="AE126"/>
      <c r="AQ126"/>
      <c r="AR126"/>
      <c r="AS126"/>
      <c r="AT126"/>
      <c r="AU126"/>
      <c r="AV126"/>
      <c r="AW126" s="1327" t="str">
        <f>IF(AND(AZ126&lt;&gt;"", LEN(TRIM(AZ126))&gt;0), MAX(AW20:AW125)+1, "")</f>
        <v/>
      </c>
      <c r="AX126" s="1327" t="str" cm="1">
        <f t="array" ref="AX126">IFERROR(INDEX(AZ21:AZ290, MATCH(ROW()-MIN(ROW(AZ21:AZ290))+1, AW21:AW290, 0)), "")</f>
        <v/>
      </c>
      <c r="AY126" s="1340" t="str">
        <f>IFERROR(SUBSTITUTE(AY125,"."," "),AY125)</f>
        <v/>
      </c>
      <c r="AZ126" s="1339" t="str">
        <f>IFERROR(LEFT(RIGHT(AY128,LEN(AY128)-LEN(AZ123)-LEN(AZ124)-LEN(AZ125)),FIND("¤",SUBSTITUTE(LEFT(RIGHT(AY128,LEN(AY128)-LEN(AZ123)-LEN(AZ124)-LEN(AZ125)),AZ19+1)," ","¤",LEN(LEFT(RIGHT(AY128,LEN(AY128)-LEN(AZ123)-LEN(AZ124)-LEN(AZ125)),AZ19+1))-LEN(SUBSTITUTE(LEFT(RIGHT(AY128,LEN(AY128)-LEN(AZ123)-LEN(AZ124)-LEN(AZ125)),AZ19+1)," ",""))))),"")</f>
        <v/>
      </c>
      <c r="BA126" s="1279" t="s">
        <v>1</v>
      </c>
      <c r="BB126" s="1354"/>
      <c r="BC126"/>
      <c r="BD126" s="1" t="str">
        <f t="shared" si="33"/>
        <v/>
      </c>
      <c r="BE126" s="1332" t="str">
        <f>IF(LEN(SUBSTITUTE(AX126, BE17, "")) &lt; LEN(AX126), SUBSTITUTE(AX126, BE17, ""), AX126)</f>
        <v/>
      </c>
      <c r="BF126" s="1332" t="str">
        <f>IF(LEN(SUBSTITUTE(BE126, BF17, "")) &lt; LEN(BE126), SUBSTITUTE(BE126, BF17, ""), BE126)</f>
        <v/>
      </c>
      <c r="BG126" s="1332" t="str">
        <f>IF(LEN(SUBSTITUTE(BF126, BG17, "")) &lt; LEN(BF126), SUBSTITUTE(BF126, BG17, ""), BF126)</f>
        <v/>
      </c>
      <c r="BH126" s="1332" t="str">
        <f>IF(LEN(SUBSTITUTE(BG126, BH17, "")) &lt; LEN(BG126), SUBSTITUTE(BG126, BH17, ""), BG126)</f>
        <v/>
      </c>
      <c r="BI126" s="1332" t="s">
        <v>1</v>
      </c>
      <c r="BJ126" s="1333"/>
      <c r="BK126" s="1334"/>
      <c r="BL126" s="52"/>
      <c r="BM126" s="51"/>
      <c r="BN126" s="1335" t="str">
        <f t="shared" si="34"/>
        <v/>
      </c>
      <c r="BO126" s="50" t="str">
        <f t="shared" si="35"/>
        <v/>
      </c>
      <c r="BP126" s="49" t="str">
        <f t="shared" si="36"/>
        <v/>
      </c>
      <c r="BQ126" s="47">
        <f>IF(ISBLANK(#REF!),"",LEN(BD126)-LEN(SUBSTITUTE(BD126," ",""))+1)</f>
        <v>1</v>
      </c>
      <c r="BR126" s="48">
        <f t="shared" si="37"/>
        <v>0</v>
      </c>
      <c r="BS126" s="47">
        <f t="shared" si="38"/>
        <v>0</v>
      </c>
      <c r="BT126" s="47">
        <f t="shared" si="39"/>
        <v>0</v>
      </c>
      <c r="BU126" s="185"/>
      <c r="BV126" s="2"/>
      <c r="BW126" s="21" t="s">
        <v>57</v>
      </c>
      <c r="BX126" s="20"/>
      <c r="BY126" s="20"/>
      <c r="BZ126" s="19"/>
      <c r="CA126" s="2"/>
      <c r="CB126" s="458"/>
      <c r="CC126" s="91"/>
      <c r="CD126" s="91"/>
      <c r="CE126" s="91"/>
      <c r="CF126" s="91"/>
      <c r="CG126" s="59"/>
      <c r="CH126" s="93"/>
      <c r="CI126"/>
      <c r="CJ126" s="551" t="str">
        <f t="shared" ref="CJ126:CP126" si="42">SUBSTITUTE(ADDRESS(1,COLUMN(),4),"1","")</f>
        <v>CJ</v>
      </c>
      <c r="CK126" s="552" t="str">
        <f t="shared" si="42"/>
        <v>CK</v>
      </c>
      <c r="CL126" s="349" t="str">
        <f t="shared" si="42"/>
        <v>CL</v>
      </c>
      <c r="CM126" s="349" t="str">
        <f t="shared" si="42"/>
        <v>CM</v>
      </c>
      <c r="CN126" s="349" t="str">
        <f t="shared" si="42"/>
        <v>CN</v>
      </c>
      <c r="CO126" s="349" t="str">
        <f t="shared" si="42"/>
        <v>CO</v>
      </c>
      <c r="CP126" s="553" t="str">
        <f t="shared" si="42"/>
        <v>CP</v>
      </c>
      <c r="CQ126" s="8" t="s">
        <v>1</v>
      </c>
      <c r="CR126" s="6">
        <v>1</v>
      </c>
    </row>
    <row r="127" spans="1:96" s="1" customFormat="1" ht="15.75" customHeight="1" thickBot="1">
      <c r="A127"/>
      <c r="N127"/>
      <c r="O127"/>
      <c r="AE127"/>
      <c r="AQ127"/>
      <c r="AR127"/>
      <c r="AS127"/>
      <c r="AT127"/>
      <c r="AU127"/>
      <c r="AV127"/>
      <c r="AW127" s="1327" t="str">
        <f>IF(AND(AZ127&lt;&gt;"", LEN(TRIM(AZ127))&gt;0), MAX(AW20:AW126)+1, "")</f>
        <v/>
      </c>
      <c r="AX127" s="1327" t="str" cm="1">
        <f t="array" ref="AX127">IFERROR(INDEX(AZ21:AZ290, MATCH(ROW()-MIN(ROW(AZ21:AZ290))+1, AW21:AW290, 0)), "")</f>
        <v/>
      </c>
      <c r="AY127" s="1343" t="str">
        <f>SUBSTITUTE(SUBSTITUTE(AY126,";"," "),","," ")</f>
        <v/>
      </c>
      <c r="AZ127" s="1339" t="str">
        <f>IFERROR(LEFT(RIGHT(AY128,LEN(AY128)-LEN(AZ123)-LEN(AZ124)-LEN(AZ125)-LEN(AZ126)),FIND("¤",SUBSTITUTE(LEFT(RIGHT(AY128,LEN(AY128)-LEN(AZ123)-LEN(AZ124)-LEN(AZ125)-LEN(AZ126)),AZ19+1)," ","¤",LEN(LEFT(RIGHT(AY128,LEN(AY128)-LEN(AZ123)-LEN(AZ124)-LEN(AZ125)-LEN(AZ126)),AZ19+1))-LEN(SUBSTITUTE(LEFT(RIGHT(AY128,LEN(AY128)-LEN(AZ123)-LEN(AZ124)-LEN(AZ125)-LEN(AZ126)),AZ19+1)," ",""))))),"")</f>
        <v/>
      </c>
      <c r="BA127" s="1279" t="s">
        <v>1</v>
      </c>
      <c r="BB127" s="1354"/>
      <c r="BC127"/>
      <c r="BD127" s="1" t="str">
        <f t="shared" si="33"/>
        <v/>
      </c>
      <c r="BE127" s="1332" t="str">
        <f>IF(LEN(SUBSTITUTE(AX127, BE17, "")) &lt; LEN(AX127), SUBSTITUTE(AX127, BE17, ""), AX127)</f>
        <v/>
      </c>
      <c r="BF127" s="1332" t="str">
        <f>IF(LEN(SUBSTITUTE(BE127, BF17, "")) &lt; LEN(BE127), SUBSTITUTE(BE127, BF17, ""), BE127)</f>
        <v/>
      </c>
      <c r="BG127" s="1332" t="str">
        <f>IF(LEN(SUBSTITUTE(BF127, BG17, "")) &lt; LEN(BF127), SUBSTITUTE(BF127, BG17, ""), BF127)</f>
        <v/>
      </c>
      <c r="BH127" s="1332" t="str">
        <f>IF(LEN(SUBSTITUTE(BG127, BH17, "")) &lt; LEN(BG127), SUBSTITUTE(BG127, BH17, ""), BG127)</f>
        <v/>
      </c>
      <c r="BI127" s="1332" t="s">
        <v>1</v>
      </c>
      <c r="BJ127" s="1333"/>
      <c r="BK127" s="1334"/>
      <c r="BL127" s="52"/>
      <c r="BM127" s="51"/>
      <c r="BN127" s="1335" t="str">
        <f t="shared" si="34"/>
        <v/>
      </c>
      <c r="BO127" s="50" t="str">
        <f t="shared" si="35"/>
        <v/>
      </c>
      <c r="BP127" s="49" t="str">
        <f t="shared" si="36"/>
        <v/>
      </c>
      <c r="BQ127" s="47">
        <f>IF(ISBLANK(#REF!),"",LEN(BD127)-LEN(SUBSTITUTE(BD127," ",""))+1)</f>
        <v>1</v>
      </c>
      <c r="BR127" s="48">
        <f t="shared" si="37"/>
        <v>0</v>
      </c>
      <c r="BS127" s="47">
        <f t="shared" si="38"/>
        <v>0</v>
      </c>
      <c r="BT127" s="47">
        <f t="shared" si="39"/>
        <v>0</v>
      </c>
      <c r="BU127" s="185"/>
      <c r="BV127" s="2"/>
      <c r="BW127" s="92">
        <v>12</v>
      </c>
      <c r="BX127" s="20" t="s">
        <v>55</v>
      </c>
      <c r="BY127" s="20"/>
      <c r="BZ127" s="19"/>
      <c r="CA127" s="2"/>
      <c r="CB127" s="458"/>
      <c r="CC127" s="91"/>
      <c r="CD127" s="91"/>
      <c r="CE127" s="91"/>
      <c r="CF127" s="91"/>
      <c r="CG127" s="59"/>
      <c r="CH127" s="93"/>
      <c r="CI127"/>
      <c r="CJ127" s="556">
        <f t="shared" ref="CJ127:CP127" ca="1" si="43">CELL("largeur",CJ127)</f>
        <v>19</v>
      </c>
      <c r="CK127" s="163">
        <f t="shared" ca="1" si="43"/>
        <v>32</v>
      </c>
      <c r="CL127" s="163">
        <f t="shared" ca="1" si="43"/>
        <v>25</v>
      </c>
      <c r="CM127" s="163">
        <f t="shared" ca="1" si="43"/>
        <v>16</v>
      </c>
      <c r="CN127" s="163">
        <f t="shared" ca="1" si="43"/>
        <v>6</v>
      </c>
      <c r="CO127" s="163">
        <f t="shared" ca="1" si="43"/>
        <v>22</v>
      </c>
      <c r="CP127" s="557">
        <f t="shared" ca="1" si="43"/>
        <v>24</v>
      </c>
      <c r="CQ127" s="8" t="s">
        <v>1</v>
      </c>
      <c r="CR127" s="6">
        <v>1</v>
      </c>
    </row>
    <row r="128" spans="1:96" s="1" customFormat="1" ht="15" customHeight="1">
      <c r="A128"/>
      <c r="N128"/>
      <c r="O128"/>
      <c r="AE128"/>
      <c r="AQ128"/>
      <c r="AR128"/>
      <c r="AS128"/>
      <c r="AT128"/>
      <c r="AU128"/>
      <c r="AV128"/>
      <c r="AW128" s="1327" t="str">
        <f>IF(AND(AZ128&lt;&gt;"", LEN(TRIM(AZ128))&gt;0), MAX(AW20:AW127)+1, "")</f>
        <v/>
      </c>
      <c r="AX128" s="1327" t="str" cm="1">
        <f t="array" ref="AX128">IFERROR(INDEX(AZ21:AZ290, MATCH(ROW()-MIN(ROW(AZ21:AZ290))+1, AW21:AW290, 0)), "")</f>
        <v/>
      </c>
      <c r="AY128" s="1344" t="str">
        <f>IFERROR(SUBSTITUTE(SUBSTITUTE(SUBSTITUTE(AY127,"  "," "),"  "," "),"  "," "),AY127)</f>
        <v/>
      </c>
      <c r="AZ128" s="1339" t="str">
        <f>IF(LEN(AY128) &gt; LEN(AZ123) + LEN(AZ124) + LEN(AZ125)+ LEN(AZ126) + LEN(AZ127), RIGHT(AY128, LEN(AY128) - LEN(AZ123) - LEN(AZ124) - LEN(AZ125) - LEN(AZ126) - LEN(AZ127)), "")</f>
        <v/>
      </c>
      <c r="BA128" s="1279" t="s">
        <v>1</v>
      </c>
      <c r="BB128" s="1354"/>
      <c r="BC128"/>
      <c r="BD128" s="1" t="str">
        <f t="shared" si="33"/>
        <v/>
      </c>
      <c r="BE128" s="1332" t="str">
        <f>IF(LEN(SUBSTITUTE(AX128, BE17, "")) &lt; LEN(AX128), SUBSTITUTE(AX128, BE17, ""), AX128)</f>
        <v/>
      </c>
      <c r="BF128" s="1332" t="str">
        <f>IF(LEN(SUBSTITUTE(BE128, BF17, "")) &lt; LEN(BE128), SUBSTITUTE(BE128, BF17, ""), BE128)</f>
        <v/>
      </c>
      <c r="BG128" s="1332" t="str">
        <f>IF(LEN(SUBSTITUTE(BF128, BG17, "")) &lt; LEN(BF128), SUBSTITUTE(BF128, BG17, ""), BF128)</f>
        <v/>
      </c>
      <c r="BH128" s="1332" t="str">
        <f>IF(LEN(SUBSTITUTE(BG128, BH17, "")) &lt; LEN(BG128), SUBSTITUTE(BG128, BH17, ""), BG128)</f>
        <v/>
      </c>
      <c r="BI128" s="1332" t="s">
        <v>1</v>
      </c>
      <c r="BJ128" s="1333"/>
      <c r="BK128" s="1334"/>
      <c r="BL128" s="52"/>
      <c r="BM128" s="51"/>
      <c r="BN128" s="1335" t="str">
        <f t="shared" si="34"/>
        <v/>
      </c>
      <c r="BO128" s="50" t="str">
        <f t="shared" si="35"/>
        <v/>
      </c>
      <c r="BP128" s="49" t="str">
        <f t="shared" si="36"/>
        <v/>
      </c>
      <c r="BQ128" s="47">
        <f>IF(ISBLANK(#REF!),"",LEN(BD128)-LEN(SUBSTITUTE(BD128," ",""))+1)</f>
        <v>1</v>
      </c>
      <c r="BR128" s="48">
        <f t="shared" si="37"/>
        <v>0</v>
      </c>
      <c r="BS128" s="47">
        <f t="shared" si="38"/>
        <v>0</v>
      </c>
      <c r="BT128" s="47">
        <f t="shared" si="39"/>
        <v>0</v>
      </c>
      <c r="BU128" s="185"/>
      <c r="BV128" s="2"/>
      <c r="BW128" s="86">
        <f ca="1">CELL("largeur",BW128)</f>
        <v>19</v>
      </c>
      <c r="BX128" s="20" t="s">
        <v>53</v>
      </c>
      <c r="BY128" s="20"/>
      <c r="BZ128" s="19"/>
      <c r="CA128" s="2"/>
      <c r="CB128" s="458"/>
      <c r="CC128" s="91"/>
      <c r="CD128" s="91"/>
      <c r="CE128" s="91"/>
      <c r="CF128" s="91"/>
      <c r="CG128" s="59"/>
      <c r="CH128" s="93"/>
      <c r="CI128"/>
      <c r="CJ128" s="458"/>
      <c r="CK128" s="91"/>
      <c r="CL128" s="91"/>
      <c r="CM128" s="91"/>
      <c r="CN128" s="529" t="s">
        <v>502</v>
      </c>
      <c r="CO128" s="91"/>
      <c r="CP128" s="185"/>
      <c r="CQ128" s="8" t="s">
        <v>1</v>
      </c>
      <c r="CR128" s="6">
        <v>1</v>
      </c>
    </row>
    <row r="129" spans="1:96" s="1" customFormat="1" ht="15.75" customHeight="1">
      <c r="A129"/>
      <c r="N129"/>
      <c r="O129"/>
      <c r="AE129"/>
      <c r="AQ129"/>
      <c r="AR129"/>
      <c r="AS129"/>
      <c r="AT129"/>
      <c r="AU129"/>
      <c r="AV129"/>
      <c r="AW129" s="1327" t="str">
        <f>IF(AND(AZ129&lt;&gt;"", LEN(TRIM(AZ129))&gt;0), MAX(AW20:AW128)+1, "")</f>
        <v/>
      </c>
      <c r="AX129" s="1327" t="str" cm="1">
        <f t="array" ref="AX129">IFERROR(INDEX(AZ21:AZ290, MATCH(ROW()-MIN(ROW(AZ21:AZ290))+1, AW21:AW290, 0)), "")</f>
        <v/>
      </c>
      <c r="AY129" s="1328" t="str">
        <f>(SUBSTITUTE(SUBSTITUTE(BB39,CHAR(13)&amp;CHAR(10)," "),CHAR(10)," "))</f>
        <v/>
      </c>
      <c r="AZ129" s="1329" t="str">
        <f>IF(LEN(AY134)&lt;AZ19,AY129,LEFT(AY134,FIND("¤",SUBSTITUTE(LEFT(AY134,AZ19+1)," ","¤",LEN(LEFT(AY134,AZ19+1))-LEN(SUBSTITUTE(LEFT(AY134,AZ19+1)," ",""))))))</f>
        <v/>
      </c>
      <c r="BA129" s="1279" t="s">
        <v>1</v>
      </c>
      <c r="BB129" s="1354"/>
      <c r="BC129"/>
      <c r="BD129" s="1" t="str">
        <f t="shared" si="33"/>
        <v/>
      </c>
      <c r="BE129" s="1332" t="str">
        <f>IF(LEN(SUBSTITUTE(AX129, BE17, "")) &lt; LEN(AX129), SUBSTITUTE(AX129, BE17, ""), AX129)</f>
        <v/>
      </c>
      <c r="BF129" s="1332" t="str">
        <f>IF(LEN(SUBSTITUTE(BE129, BF17, "")) &lt; LEN(BE129), SUBSTITUTE(BE129, BF17, ""), BE129)</f>
        <v/>
      </c>
      <c r="BG129" s="1332" t="str">
        <f>IF(LEN(SUBSTITUTE(BF129, BG17, "")) &lt; LEN(BF129), SUBSTITUTE(BF129, BG17, ""), BF129)</f>
        <v/>
      </c>
      <c r="BH129" s="1332" t="str">
        <f>IF(LEN(SUBSTITUTE(BG129, BH17, "")) &lt; LEN(BG129), SUBSTITUTE(BG129, BH17, ""), BG129)</f>
        <v/>
      </c>
      <c r="BI129" s="1332" t="s">
        <v>1</v>
      </c>
      <c r="BJ129" s="1333"/>
      <c r="BK129" s="1334"/>
      <c r="BL129" s="52"/>
      <c r="BM129" s="51"/>
      <c r="BN129" s="1335" t="str">
        <f t="shared" si="34"/>
        <v/>
      </c>
      <c r="BO129" s="50" t="str">
        <f t="shared" si="35"/>
        <v/>
      </c>
      <c r="BP129" s="49" t="str">
        <f t="shared" si="36"/>
        <v/>
      </c>
      <c r="BQ129" s="47">
        <f>IF(ISBLANK(#REF!),"",LEN(BD129)-LEN(SUBSTITUTE(BD129," ",""))+1)</f>
        <v>1</v>
      </c>
      <c r="BR129" s="48">
        <f t="shared" si="37"/>
        <v>0</v>
      </c>
      <c r="BS129" s="47">
        <f t="shared" si="38"/>
        <v>0</v>
      </c>
      <c r="BT129" s="47">
        <f t="shared" si="39"/>
        <v>0</v>
      </c>
      <c r="BU129" s="185"/>
      <c r="BV129" s="2"/>
      <c r="BW129" s="21" t="s">
        <v>50</v>
      </c>
      <c r="BX129" s="20"/>
      <c r="BY129" s="20"/>
      <c r="BZ129" s="19"/>
      <c r="CA129" s="2"/>
      <c r="CB129" s="458"/>
      <c r="CC129" s="91"/>
      <c r="CD129" s="91"/>
      <c r="CE129" s="91"/>
      <c r="CF129" s="91"/>
      <c r="CG129" s="59"/>
      <c r="CH129" s="93"/>
      <c r="CI129"/>
      <c r="CJ129" s="458"/>
      <c r="CK129" s="559"/>
      <c r="CL129" s="560"/>
      <c r="CM129" s="559" t="s">
        <v>510</v>
      </c>
      <c r="CN129" s="561" t="s">
        <v>511</v>
      </c>
      <c r="CO129" s="562"/>
      <c r="CP129" s="185"/>
      <c r="CQ129" s="8" t="s">
        <v>1</v>
      </c>
      <c r="CR129" s="6">
        <v>1</v>
      </c>
    </row>
    <row r="130" spans="1:96" s="1" customFormat="1" ht="15" customHeight="1">
      <c r="A130"/>
      <c r="N130"/>
      <c r="O130"/>
      <c r="AE130"/>
      <c r="AQ130"/>
      <c r="AR130"/>
      <c r="AS130"/>
      <c r="AT130"/>
      <c r="AU130"/>
      <c r="AV130"/>
      <c r="AW130" s="1327" t="str">
        <f>IF(AND(AZ130&lt;&gt;"", LEN(TRIM(AZ130))&gt;0), MAX(AW20:AW129)+1, "")</f>
        <v/>
      </c>
      <c r="AX130" s="1327" t="str" cm="1">
        <f t="array" ref="AX130">IFERROR(INDEX(AZ21:AZ290, MATCH(ROW()-MIN(ROW(AZ21:AZ290))+1, AW21:AW290, 0)), "")</f>
        <v/>
      </c>
      <c r="AY130" s="1336" t="str">
        <f>IFERROR(TRIM(SUBSTITUTE(SUBSTITUTE(SUBSTITUTE(SUBSTITUTE(SUBSTITUTE(AY129," .",".")," ;",";")," :",":"),",",","),",","")),AY129)</f>
        <v/>
      </c>
      <c r="AZ130" s="1329" t="str">
        <f>IFERROR(IF(LEN(AY134) &gt; LEN(AZ129), LEFT(RIGHT(AY134, LEN(AY134) - LEN(AZ129)), FIND("¤", SUBSTITUTE(LEFT(RIGHT(AY134, LEN(AY134) - LEN(AZ129)), AZ19+1), " ", "¤", LEN(LEFT(RIGHT(AY134, LEN(AY134) - LEN(AZ129)), AZ19+1)) - LEN(SUBSTITUTE(LEFT(RIGHT(AY134, LEN(AY134) - LEN(AZ129)), AZ19+1), " ", ""))))), ""), "")</f>
        <v/>
      </c>
      <c r="BA130" s="1279" t="s">
        <v>1</v>
      </c>
      <c r="BB130" s="1354"/>
      <c r="BC130"/>
      <c r="BD130" s="1" t="str">
        <f t="shared" si="33"/>
        <v/>
      </c>
      <c r="BE130" s="1332" t="str">
        <f>IF(LEN(SUBSTITUTE(AX130, BE17, "")) &lt; LEN(AX130), SUBSTITUTE(AX130, BE17, ""), AX130)</f>
        <v/>
      </c>
      <c r="BF130" s="1332" t="str">
        <f>IF(LEN(SUBSTITUTE(BE130, BF17, "")) &lt; LEN(BE130), SUBSTITUTE(BE130, BF17, ""), BE130)</f>
        <v/>
      </c>
      <c r="BG130" s="1332" t="str">
        <f>IF(LEN(SUBSTITUTE(BF130, BG17, "")) &lt; LEN(BF130), SUBSTITUTE(BF130, BG17, ""), BF130)</f>
        <v/>
      </c>
      <c r="BH130" s="1332" t="str">
        <f>IF(LEN(SUBSTITUTE(BG130, BH17, "")) &lt; LEN(BG130), SUBSTITUTE(BG130, BH17, ""), BG130)</f>
        <v/>
      </c>
      <c r="BI130" s="1332" t="s">
        <v>1</v>
      </c>
      <c r="BJ130" s="1333"/>
      <c r="BK130" s="1334"/>
      <c r="BL130" s="52"/>
      <c r="BM130" s="51"/>
      <c r="BN130" s="1335" t="str">
        <f t="shared" si="34"/>
        <v/>
      </c>
      <c r="BO130" s="50" t="str">
        <f t="shared" si="35"/>
        <v/>
      </c>
      <c r="BP130" s="49" t="str">
        <f t="shared" si="36"/>
        <v/>
      </c>
      <c r="BQ130" s="47">
        <f>IF(ISBLANK(#REF!),"",LEN(BD130)-LEN(SUBSTITUTE(BD130," ",""))+1)</f>
        <v>1</v>
      </c>
      <c r="BR130" s="48">
        <f t="shared" si="37"/>
        <v>0</v>
      </c>
      <c r="BS130" s="47">
        <f t="shared" si="38"/>
        <v>0</v>
      </c>
      <c r="BT130" s="47">
        <f t="shared" si="39"/>
        <v>0</v>
      </c>
      <c r="BU130" s="185"/>
      <c r="BV130" s="2"/>
      <c r="BW130" s="21" t="s">
        <v>47</v>
      </c>
      <c r="BX130" s="20"/>
      <c r="BY130" s="20"/>
      <c r="BZ130" s="19"/>
      <c r="CA130" s="2"/>
      <c r="CB130" s="458"/>
      <c r="CC130" s="91"/>
      <c r="CD130" s="91"/>
      <c r="CE130" s="91"/>
      <c r="CF130" s="91"/>
      <c r="CG130" s="59"/>
      <c r="CH130" s="93"/>
      <c r="CI130"/>
      <c r="CJ130" s="458"/>
      <c r="CK130" s="559"/>
      <c r="CL130" s="560"/>
      <c r="CM130" s="559" t="s">
        <v>512</v>
      </c>
      <c r="CN130" s="561" t="s">
        <v>513</v>
      </c>
      <c r="CO130" s="562"/>
      <c r="CP130" s="185"/>
      <c r="CQ130" s="8" t="s">
        <v>1</v>
      </c>
      <c r="CR130" s="6">
        <v>1</v>
      </c>
    </row>
    <row r="131" spans="1:96" s="1" customFormat="1" ht="15.75" customHeight="1">
      <c r="A131"/>
      <c r="N131"/>
      <c r="O131"/>
      <c r="AE131"/>
      <c r="AQ131"/>
      <c r="AR131"/>
      <c r="AS131"/>
      <c r="AT131"/>
      <c r="AU131"/>
      <c r="AV131"/>
      <c r="AW131" s="1327" t="str">
        <f>IF(AND(AZ131&lt;&gt;"", LEN(TRIM(AZ131))&gt;0), MAX(AW20:AW130)+1, "")</f>
        <v/>
      </c>
      <c r="AX131" s="1327" t="str" cm="1">
        <f t="array" ref="AX131">IFERROR(INDEX(AZ21:AZ290, MATCH(ROW()-MIN(ROW(AZ21:AZ290))+1, AW21:AW290, 0)), "")</f>
        <v/>
      </c>
      <c r="AY131" s="1336" t="str">
        <f>IFERROR(SUBSTITUTE(SUBSTITUTE(SUBSTITUTE(SUBSTITUTE(SUBSTITUTE(SUBSTITUTE(AY130,",",";"),".",";"),";",";"),"-",";"),":",";"),"?",";"),AY130)</f>
        <v/>
      </c>
      <c r="AZ131" s="1329" t="str">
        <f>IFERROR(IF(LEN(AY134)&gt;LEN(AZ129)+LEN(AZ130),LEFT(RIGHT(AY134,LEN(AY134)-LEN(AZ129)-LEN(AZ130)),FIND("¤",SUBSTITUTE(LEFT(RIGHT(AY134,LEN(AY134)-LEN(AZ129)-LEN(AZ130)),AZ19+1)," ","¤",LEN(LEFT(RIGHT(AY134,LEN(AY134)-LEN(AZ129)-LEN(AZ130)),AZ19+1))-LEN(SUBSTITUTE(LEFT(RIGHT(AY134,LEN(AY134)-LEN(AZ129)-LEN(AZ130)),AZ19+1)," ",""))))),""),"")</f>
        <v/>
      </c>
      <c r="BA131" s="1279" t="s">
        <v>1</v>
      </c>
      <c r="BB131" s="1354"/>
      <c r="BC131"/>
      <c r="BD131" s="1" t="str">
        <f t="shared" si="33"/>
        <v/>
      </c>
      <c r="BE131" s="1332" t="str">
        <f>IF(LEN(SUBSTITUTE(AX131, BE17, "")) &lt; LEN(AX131), SUBSTITUTE(AX131, BE17, ""), AX131)</f>
        <v/>
      </c>
      <c r="BF131" s="1332" t="str">
        <f>IF(LEN(SUBSTITUTE(BE131, BF17, "")) &lt; LEN(BE131), SUBSTITUTE(BE131, BF17, ""), BE131)</f>
        <v/>
      </c>
      <c r="BG131" s="1332" t="str">
        <f>IF(LEN(SUBSTITUTE(BF131, BG17, "")) &lt; LEN(BF131), SUBSTITUTE(BF131, BG17, ""), BF131)</f>
        <v/>
      </c>
      <c r="BH131" s="1332" t="str">
        <f>IF(LEN(SUBSTITUTE(BG131, BH17, "")) &lt; LEN(BG131), SUBSTITUTE(BG131, BH17, ""), BG131)</f>
        <v/>
      </c>
      <c r="BI131" s="1332" t="s">
        <v>1</v>
      </c>
      <c r="BJ131" s="1333"/>
      <c r="BK131" s="1334"/>
      <c r="BL131" s="52"/>
      <c r="BM131" s="51"/>
      <c r="BN131" s="1335" t="str">
        <f t="shared" si="34"/>
        <v/>
      </c>
      <c r="BO131" s="50" t="str">
        <f t="shared" si="35"/>
        <v/>
      </c>
      <c r="BP131" s="49" t="str">
        <f t="shared" si="36"/>
        <v/>
      </c>
      <c r="BQ131" s="47">
        <f>IF(ISBLANK(#REF!),"",LEN(BD131)-LEN(SUBSTITUTE(BD131," ",""))+1)</f>
        <v>1</v>
      </c>
      <c r="BR131" s="48">
        <f t="shared" si="37"/>
        <v>0</v>
      </c>
      <c r="BS131" s="47">
        <f t="shared" si="38"/>
        <v>0</v>
      </c>
      <c r="BT131" s="47">
        <f t="shared" si="39"/>
        <v>0</v>
      </c>
      <c r="BU131" s="185"/>
      <c r="BV131" s="2"/>
      <c r="BW131" s="21" t="s">
        <v>42</v>
      </c>
      <c r="BX131" s="26"/>
      <c r="BY131" s="26"/>
      <c r="BZ131" s="25"/>
      <c r="CA131" s="2"/>
      <c r="CB131" s="458"/>
      <c r="CC131" s="91"/>
      <c r="CD131" s="91"/>
      <c r="CE131" s="91"/>
      <c r="CF131" s="91"/>
      <c r="CG131" s="59"/>
      <c r="CH131" s="93"/>
      <c r="CI131"/>
      <c r="CJ131" s="458" t="s">
        <v>1</v>
      </c>
      <c r="CK131" s="91"/>
      <c r="CL131" s="560"/>
      <c r="CM131" s="559" t="str">
        <f ca="1">_xlfn.FORMULATEXT(CN131)</f>
        <v>=SI(NB.SI(CJ127:CP127;"&lt;0.5")=0;"Aucune colonne masquée";NB.SI(CJ127:CP127;"&lt;0.5")&amp;" "&amp;SI(NB.SI(CJ127:CP127;"&lt;0.5")&gt;1;"colonnes masquées";"colonne masquée")&amp;" : "&amp;CONCATENER(SI(CJ127&lt;0.5;CJ126&amp;" ";"");SI(CK127&lt;0.5;CK126&amp;" ";"");SI(CL127&lt;0.5;CL126&amp;" ";"");SI(CM127&lt;0.5;CM126&amp;" ";"");SI(CN127&lt;0.5;CN126&amp;" ";"");SI(CO127&lt;0.5;CO126&amp;" ";"");SI(CP127&lt;0.5;CP126&amp;" ";"")))</v>
      </c>
      <c r="CN131" s="563" t="str">
        <f ca="1">IF(COUNTIF(CJ127:CP127,"&lt;0.5")=0,"Aucune colonne masquée",COUNTIF(CJ127:CP127,"&lt;0.5")&amp;" "&amp;IF(COUNTIF(CJ127:CP127,"&lt;0.5")&gt;1,"colonnes masquées","colonne masquée")&amp;" : "&amp;CONCATENATE(IF(CJ127&lt;0.5,CJ126&amp;" ",""),IF(CK127&lt;0.5,CK126&amp;" ",""),IF(CL127&lt;0.5,CL126&amp;" ",""),IF(CM127&lt;0.5,CM126&amp;" ",""),IF(CN127&lt;0.5,CN126&amp;" ",""),IF(CO127&lt;0.5,CO126&amp;" ",""),IF(CP127&lt;0.5,CP126&amp;" ","")))</f>
        <v>Aucune colonne masquée</v>
      </c>
      <c r="CO131" s="562"/>
      <c r="CP131" s="185"/>
      <c r="CQ131" s="8" t="s">
        <v>1</v>
      </c>
      <c r="CR131" s="6">
        <v>1</v>
      </c>
    </row>
    <row r="132" spans="1:96" s="1" customFormat="1" ht="15.75" customHeight="1">
      <c r="A132"/>
      <c r="N132"/>
      <c r="O132"/>
      <c r="AE132"/>
      <c r="AQ132"/>
      <c r="AR132"/>
      <c r="AS132"/>
      <c r="AT132"/>
      <c r="AU132"/>
      <c r="AV132"/>
      <c r="AW132" s="1327" t="str">
        <f>IF(AND(AZ132&lt;&gt;"", LEN(TRIM(AZ132))&gt;0), MAX(AW20:AW131)+1, "")</f>
        <v/>
      </c>
      <c r="AX132" s="1327" t="str" cm="1">
        <f t="array" ref="AX132">IFERROR(INDEX(AZ21:AZ290, MATCH(ROW()-MIN(ROW(AZ21:AZ290))+1, AW21:AW290, 0)), "")</f>
        <v/>
      </c>
      <c r="AY132" s="1336" t="str">
        <f>IFERROR(SUBSTITUTE(AY131,"."," "),AY131)</f>
        <v/>
      </c>
      <c r="AZ132" s="1329" t="str">
        <f>IFERROR(LEFT(RIGHT(AY134,LEN(AY134)-LEN(AZ129)-LEN(AZ130)-LEN(AZ131)),FIND("¤",SUBSTITUTE(LEFT(RIGHT(AY134,LEN(AY134)-LEN(AZ129)-LEN(AZ130)-LEN(AZ131)),AZ19+1)," ","¤",LEN(LEFT(RIGHT(AY134,LEN(AY134)-LEN(AZ129)-LEN(AZ130)-LEN(AZ131)),AZ19+1))-LEN(SUBSTITUTE(LEFT(RIGHT(AY134,LEN(AY134)-LEN(AZ129)-LEN(AZ130)-LEN(AZ131)),AZ19+1)," ",""))))),"")</f>
        <v/>
      </c>
      <c r="BA132" s="1279" t="s">
        <v>1</v>
      </c>
      <c r="BB132" s="1354"/>
      <c r="BC132"/>
      <c r="BD132" s="1" t="str">
        <f t="shared" si="33"/>
        <v/>
      </c>
      <c r="BE132" s="1332" t="str">
        <f>IF(LEN(SUBSTITUTE(AX132, BE17, "")) &lt; LEN(AX132), SUBSTITUTE(AX132, BE17, ""), AX132)</f>
        <v/>
      </c>
      <c r="BF132" s="1332" t="str">
        <f>IF(LEN(SUBSTITUTE(BE132, BF17, "")) &lt; LEN(BE132), SUBSTITUTE(BE132, BF17, ""), BE132)</f>
        <v/>
      </c>
      <c r="BG132" s="1332" t="str">
        <f>IF(LEN(SUBSTITUTE(BF132, BG17, "")) &lt; LEN(BF132), SUBSTITUTE(BF132, BG17, ""), BF132)</f>
        <v/>
      </c>
      <c r="BH132" s="1332" t="str">
        <f>IF(LEN(SUBSTITUTE(BG132, BH17, "")) &lt; LEN(BG132), SUBSTITUTE(BG132, BH17, ""), BG132)</f>
        <v/>
      </c>
      <c r="BI132" s="1332" t="s">
        <v>1</v>
      </c>
      <c r="BJ132" s="1333"/>
      <c r="BK132" s="1334"/>
      <c r="BL132" s="52"/>
      <c r="BM132" s="51"/>
      <c r="BN132" s="1335" t="str">
        <f t="shared" si="34"/>
        <v/>
      </c>
      <c r="BO132" s="50" t="str">
        <f t="shared" si="35"/>
        <v/>
      </c>
      <c r="BP132" s="49" t="str">
        <f t="shared" si="36"/>
        <v/>
      </c>
      <c r="BQ132" s="47">
        <f>IF(ISBLANK(#REF!),"",LEN(BD132)-LEN(SUBSTITUTE(BD132," ",""))+1)</f>
        <v>1</v>
      </c>
      <c r="BR132" s="48">
        <f t="shared" si="37"/>
        <v>0</v>
      </c>
      <c r="BS132" s="47">
        <f t="shared" si="38"/>
        <v>0</v>
      </c>
      <c r="BT132" s="47">
        <f t="shared" si="39"/>
        <v>0</v>
      </c>
      <c r="BU132" s="185"/>
      <c r="BV132" s="2"/>
      <c r="BW132" s="66"/>
      <c r="BX132" s="26"/>
      <c r="BY132" s="26"/>
      <c r="BZ132" s="25"/>
      <c r="CA132" s="2"/>
      <c r="CB132" s="458"/>
      <c r="CC132" s="91"/>
      <c r="CD132" s="91"/>
      <c r="CE132" s="91"/>
      <c r="CF132" s="91"/>
      <c r="CG132" s="59"/>
      <c r="CH132" s="93"/>
      <c r="CI132"/>
      <c r="CJ132" s="458"/>
      <c r="CK132" s="559"/>
      <c r="CL132" s="560"/>
      <c r="CM132" s="559" t="str">
        <f ca="1">_xlfn.FORMULATEXT(CN132)</f>
        <v>=NB.SI(CJ127:CP127;"&gt;0.5")+1&amp;" "&amp;"Colonnes Visibles"</v>
      </c>
      <c r="CN132" s="563" t="str">
        <f ca="1">COUNTIF(CJ127:CP127,"&gt;0.5")+1&amp;" "&amp;"Colonnes Visibles"</f>
        <v>8 Colonnes Visibles</v>
      </c>
      <c r="CO132" s="562"/>
      <c r="CP132" s="185"/>
      <c r="CQ132" s="8" t="s">
        <v>1</v>
      </c>
      <c r="CR132" s="6">
        <v>1</v>
      </c>
    </row>
    <row r="133" spans="1:96" s="1" customFormat="1" ht="15.75" customHeight="1">
      <c r="A133"/>
      <c r="N133"/>
      <c r="O133"/>
      <c r="AE133"/>
      <c r="AQ133"/>
      <c r="AR133"/>
      <c r="AS133"/>
      <c r="AT133"/>
      <c r="AU133"/>
      <c r="AV133"/>
      <c r="AW133" s="1327" t="str">
        <f>IF(AND(AZ133&lt;&gt;"", LEN(TRIM(AZ133))&gt;0), MAX(AW20:AW132)+1, "")</f>
        <v/>
      </c>
      <c r="AX133" s="1327" t="str" cm="1">
        <f t="array" ref="AX133">IFERROR(INDEX(AZ21:AZ290, MATCH(ROW()-MIN(ROW(AZ21:AZ290))+1, AW21:AW290, 0)), "")</f>
        <v/>
      </c>
      <c r="AY133" s="1337" t="str">
        <f>SUBSTITUTE(SUBSTITUTE(AY132,";"," "),","," ")</f>
        <v/>
      </c>
      <c r="AZ133" s="1329" t="str">
        <f>IFERROR(LEFT(RIGHT(AY134,LEN(AY134)-LEN(AZ129)-LEN(AZ130)-LEN(AZ131)-LEN(AZ132)),FIND("¤",SUBSTITUTE(LEFT(RIGHT(AY134,LEN(AY134)-LEN(AZ129)-LEN(AZ130)-LEN(AZ131)-LEN(AZ132)),AZ19+1)," ","¤",LEN(LEFT(RIGHT(AY134,LEN(AY134)-LEN(AZ129)-LEN(AZ130)-LEN(AZ131)-LEN(AZ132)),AZ19+1))-LEN(SUBSTITUTE(LEFT(RIGHT(AY134,LEN(AY134)-LEN(AZ129)-LEN(AZ130)-LEN(AZ131)-LEN(AZ132)),AZ19+1)," ",""))))),"")</f>
        <v/>
      </c>
      <c r="BA133" s="1279" t="s">
        <v>1</v>
      </c>
      <c r="BB133" s="1354"/>
      <c r="BC133"/>
      <c r="BD133" s="1" t="str">
        <f t="shared" si="33"/>
        <v/>
      </c>
      <c r="BE133" s="1332" t="str">
        <f>IF(LEN(SUBSTITUTE(AX133, BE17, "")) &lt; LEN(AX133), SUBSTITUTE(AX133, BE17, ""), AX133)</f>
        <v/>
      </c>
      <c r="BF133" s="1332" t="str">
        <f>IF(LEN(SUBSTITUTE(BE133, BF17, "")) &lt; LEN(BE133), SUBSTITUTE(BE133, BF17, ""), BE133)</f>
        <v/>
      </c>
      <c r="BG133" s="1332" t="str">
        <f>IF(LEN(SUBSTITUTE(BF133, BG17, "")) &lt; LEN(BF133), SUBSTITUTE(BF133, BG17, ""), BF133)</f>
        <v/>
      </c>
      <c r="BH133" s="1332" t="str">
        <f>IF(LEN(SUBSTITUTE(BG133, BH17, "")) &lt; LEN(BG133), SUBSTITUTE(BG133, BH17, ""), BG133)</f>
        <v/>
      </c>
      <c r="BI133" s="1332" t="s">
        <v>1</v>
      </c>
      <c r="BJ133" s="1333"/>
      <c r="BK133" s="1334"/>
      <c r="BL133" s="52"/>
      <c r="BM133" s="51"/>
      <c r="BN133" s="1335" t="str">
        <f t="shared" si="34"/>
        <v/>
      </c>
      <c r="BO133" s="50" t="str">
        <f t="shared" si="35"/>
        <v/>
      </c>
      <c r="BP133" s="49" t="str">
        <f t="shared" si="36"/>
        <v/>
      </c>
      <c r="BQ133" s="47">
        <f>IF(ISBLANK(#REF!),"",LEN(BD133)-LEN(SUBSTITUTE(BD133," ",""))+1)</f>
        <v>1</v>
      </c>
      <c r="BR133" s="48">
        <f t="shared" si="37"/>
        <v>0</v>
      </c>
      <c r="BS133" s="47">
        <f t="shared" si="38"/>
        <v>0</v>
      </c>
      <c r="BT133" s="47">
        <f t="shared" si="39"/>
        <v>0</v>
      </c>
      <c r="BU133" s="185"/>
      <c r="BV133" s="2"/>
      <c r="BW133" s="61" t="s">
        <v>12</v>
      </c>
      <c r="BX133" s="45" t="s">
        <v>36</v>
      </c>
      <c r="BY133" s="45"/>
      <c r="BZ133" s="25"/>
      <c r="CA133" s="2"/>
      <c r="CB133" s="458"/>
      <c r="CC133" s="91"/>
      <c r="CD133" s="91"/>
      <c r="CE133" s="91"/>
      <c r="CF133" s="91"/>
      <c r="CG133" s="59"/>
      <c r="CH133" s="93"/>
      <c r="CI133"/>
      <c r="CJ133" s="458"/>
      <c r="CK133" s="91"/>
      <c r="CL133" s="91"/>
      <c r="CM133" s="91"/>
      <c r="CN133" s="91"/>
      <c r="CO133" s="91"/>
      <c r="CP133" s="185"/>
      <c r="CQ133" s="8" t="s">
        <v>1</v>
      </c>
      <c r="CR133" s="6">
        <v>1</v>
      </c>
    </row>
    <row r="134" spans="1:96" s="1" customFormat="1" ht="15.75" customHeight="1">
      <c r="A134"/>
      <c r="N134"/>
      <c r="O134"/>
      <c r="AE134"/>
      <c r="AQ134"/>
      <c r="AR134"/>
      <c r="AS134"/>
      <c r="AT134"/>
      <c r="AU134"/>
      <c r="AV134"/>
      <c r="AW134" s="1327" t="str">
        <f>IF(AND(AZ134&lt;&gt;"", LEN(TRIM(AZ134))&gt;0), MAX(AW20:AW133)+1, "")</f>
        <v/>
      </c>
      <c r="AX134" s="1327" t="str" cm="1">
        <f t="array" ref="AX134">IFERROR(INDEX(AZ21:AZ290, MATCH(ROW()-MIN(ROW(AZ21:AZ290))+1, AW21:AW290, 0)), "")</f>
        <v/>
      </c>
      <c r="AY134" s="1338" t="str">
        <f>IFERROR(SUBSTITUTE(SUBSTITUTE(SUBSTITUTE(AY133,"  "," "),"  "," "),"  "," "),AY133)</f>
        <v/>
      </c>
      <c r="AZ134" s="1329" t="str">
        <f>IF(LEN(AY134) &gt; LEN(AZ129) + LEN(AZ130) + LEN(AZ131)+ LEN(AZ132) + LEN(AZ133), RIGHT(AY134, LEN(AY134) - LEN(AZ129) - LEN(AZ130) - LEN(AZ131) - LEN(AZ132) - LEN(AZ133)), "")</f>
        <v/>
      </c>
      <c r="BA134" s="1279" t="s">
        <v>1</v>
      </c>
      <c r="BB134" s="1354"/>
      <c r="BC134"/>
      <c r="BD134" s="1" t="str">
        <f t="shared" si="33"/>
        <v/>
      </c>
      <c r="BE134" s="1332" t="str">
        <f>IF(LEN(SUBSTITUTE(AX134, BE17, "")) &lt; LEN(AX134), SUBSTITUTE(AX134, BE17, ""), AX134)</f>
        <v/>
      </c>
      <c r="BF134" s="1332" t="str">
        <f>IF(LEN(SUBSTITUTE(BE134, BF17, "")) &lt; LEN(BE134), SUBSTITUTE(BE134, BF17, ""), BE134)</f>
        <v/>
      </c>
      <c r="BG134" s="1332" t="str">
        <f>IF(LEN(SUBSTITUTE(BF134, BG17, "")) &lt; LEN(BF134), SUBSTITUTE(BF134, BG17, ""), BF134)</f>
        <v/>
      </c>
      <c r="BH134" s="1332" t="str">
        <f>IF(LEN(SUBSTITUTE(BG134, BH17, "")) &lt; LEN(BG134), SUBSTITUTE(BG134, BH17, ""), BG134)</f>
        <v/>
      </c>
      <c r="BI134" s="1332" t="s">
        <v>1</v>
      </c>
      <c r="BJ134" s="1333"/>
      <c r="BK134" s="1334"/>
      <c r="BL134" s="52"/>
      <c r="BM134" s="51"/>
      <c r="BN134" s="1335" t="str">
        <f t="shared" si="34"/>
        <v/>
      </c>
      <c r="BO134" s="50" t="str">
        <f t="shared" si="35"/>
        <v/>
      </c>
      <c r="BP134" s="49" t="str">
        <f t="shared" si="36"/>
        <v/>
      </c>
      <c r="BQ134" s="47">
        <f>IF(ISBLANK(#REF!),"",LEN(BD134)-LEN(SUBSTITUTE(BD134," ",""))+1)</f>
        <v>1</v>
      </c>
      <c r="BR134" s="48">
        <f t="shared" si="37"/>
        <v>0</v>
      </c>
      <c r="BS134" s="47">
        <f t="shared" si="38"/>
        <v>0</v>
      </c>
      <c r="BT134" s="47">
        <f t="shared" si="39"/>
        <v>0</v>
      </c>
      <c r="BU134" s="185"/>
      <c r="BV134" s="2"/>
      <c r="BW134" s="46"/>
      <c r="BX134" s="45" t="s">
        <v>31</v>
      </c>
      <c r="BY134" s="26"/>
      <c r="BZ134" s="25"/>
      <c r="CA134" s="2"/>
      <c r="CB134" s="458"/>
      <c r="CC134" s="91"/>
      <c r="CD134" s="91"/>
      <c r="CE134" s="91"/>
      <c r="CF134" s="91"/>
      <c r="CG134" s="59"/>
      <c r="CH134" s="93"/>
      <c r="CI134"/>
      <c r="CJ134" s="565" t="s">
        <v>516</v>
      </c>
      <c r="CK134" s="566"/>
      <c r="CL134" s="566"/>
      <c r="CM134" s="566"/>
      <c r="CN134" s="566"/>
      <c r="CO134" s="91"/>
      <c r="CP134" s="185"/>
      <c r="CQ134" s="8" t="s">
        <v>1</v>
      </c>
      <c r="CR134" s="6">
        <v>1</v>
      </c>
    </row>
    <row r="135" spans="1:96" s="1" customFormat="1" ht="15.75" customHeight="1">
      <c r="A135"/>
      <c r="N135"/>
      <c r="O135"/>
      <c r="AE135"/>
      <c r="AQ135"/>
      <c r="AR135"/>
      <c r="AS135"/>
      <c r="AT135"/>
      <c r="AU135"/>
      <c r="AV135"/>
      <c r="AW135" s="1327" t="str">
        <f>IF(AND(AZ135&lt;&gt;"", LEN(TRIM(AZ135))&gt;0), MAX(AW20:AW134)+1, "")</f>
        <v/>
      </c>
      <c r="AX135" s="1327" t="str" cm="1">
        <f t="array" ref="AX135">IFERROR(INDEX(AZ21:AZ290, MATCH(ROW()-MIN(ROW(AZ21:AZ290))+1, AW21:AW290, 0)), "")</f>
        <v/>
      </c>
      <c r="AY135" s="1328" t="str">
        <f>(SUBSTITUTE(SUBSTITUTE(BB40,CHAR(13)&amp;CHAR(10)," "),CHAR(10)," "))</f>
        <v/>
      </c>
      <c r="AZ135" s="1339" t="str">
        <f>IF(LEN(AY140)&lt;AZ19,AY135,LEFT(AY140,FIND("¤",SUBSTITUTE(LEFT(AY140,AZ19+1)," ","¤",LEN(LEFT(AY140,AZ19+1))-LEN(SUBSTITUTE(LEFT(AY140,AZ19+1)," ",""))))))</f>
        <v/>
      </c>
      <c r="BA135" s="1279" t="s">
        <v>1</v>
      </c>
      <c r="BB135" s="1354"/>
      <c r="BC135"/>
      <c r="BD135" s="1" t="str">
        <f t="shared" si="33"/>
        <v/>
      </c>
      <c r="BE135" s="1332" t="str">
        <f>IF(LEN(SUBSTITUTE(AX135, BE17, "")) &lt; LEN(AX135), SUBSTITUTE(AX135, BE17, ""), AX135)</f>
        <v/>
      </c>
      <c r="BF135" s="1332" t="str">
        <f>IF(LEN(SUBSTITUTE(BE135, BF17, "")) &lt; LEN(BE135), SUBSTITUTE(BE135, BF17, ""), BE135)</f>
        <v/>
      </c>
      <c r="BG135" s="1332" t="str">
        <f>IF(LEN(SUBSTITUTE(BF135, BG17, "")) &lt; LEN(BF135), SUBSTITUTE(BF135, BG17, ""), BF135)</f>
        <v/>
      </c>
      <c r="BH135" s="1332" t="str">
        <f>IF(LEN(SUBSTITUTE(BG135, BH17, "")) &lt; LEN(BG135), SUBSTITUTE(BG135, BH17, ""), BG135)</f>
        <v/>
      </c>
      <c r="BI135" s="1332" t="s">
        <v>1</v>
      </c>
      <c r="BJ135" s="1333"/>
      <c r="BK135" s="1334"/>
      <c r="BL135" s="52"/>
      <c r="BM135" s="51"/>
      <c r="BN135" s="1335" t="str">
        <f t="shared" si="34"/>
        <v/>
      </c>
      <c r="BO135" s="50" t="str">
        <f t="shared" si="35"/>
        <v/>
      </c>
      <c r="BP135" s="49" t="str">
        <f t="shared" si="36"/>
        <v/>
      </c>
      <c r="BQ135" s="47">
        <f>IF(ISBLANK(#REF!),"",LEN(BD135)-LEN(SUBSTITUTE(BD135," ",""))+1)</f>
        <v>1</v>
      </c>
      <c r="BR135" s="48">
        <f t="shared" si="37"/>
        <v>0</v>
      </c>
      <c r="BS135" s="47">
        <f t="shared" si="38"/>
        <v>0</v>
      </c>
      <c r="BT135" s="47">
        <f t="shared" si="39"/>
        <v>0</v>
      </c>
      <c r="BU135" s="185"/>
      <c r="BV135" s="2"/>
      <c r="BW135" s="46"/>
      <c r="BX135" s="26"/>
      <c r="BY135" s="26"/>
      <c r="BZ135" s="25"/>
      <c r="CA135" s="2"/>
      <c r="CB135" s="458"/>
      <c r="CC135" s="91"/>
      <c r="CD135" s="91"/>
      <c r="CE135" s="91"/>
      <c r="CF135" s="91"/>
      <c r="CG135" s="59"/>
      <c r="CH135" s="93"/>
      <c r="CI135"/>
      <c r="CJ135" s="567" t="s">
        <v>519</v>
      </c>
      <c r="CK135" s="568"/>
      <c r="CL135" s="568"/>
      <c r="CM135" s="568"/>
      <c r="CN135" s="568"/>
      <c r="CO135" s="569"/>
      <c r="CP135" s="570"/>
      <c r="CQ135" s="8" t="s">
        <v>1</v>
      </c>
      <c r="CR135" s="6">
        <v>1</v>
      </c>
    </row>
    <row r="136" spans="1:96" s="1" customFormat="1" ht="15.75" customHeight="1">
      <c r="A136"/>
      <c r="N136"/>
      <c r="O136"/>
      <c r="AE136"/>
      <c r="AQ136"/>
      <c r="AR136"/>
      <c r="AS136"/>
      <c r="AT136"/>
      <c r="AU136"/>
      <c r="AV136"/>
      <c r="AW136" s="1327" t="str">
        <f>IF(AND(AZ136&lt;&gt;"", LEN(TRIM(AZ136))&gt;0), MAX(AW20:AW135)+1, "")</f>
        <v/>
      </c>
      <c r="AX136" s="1327" t="str" cm="1">
        <f t="array" ref="AX136">IFERROR(INDEX(AZ21:AZ290, MATCH(ROW()-MIN(ROW(AZ21:AZ290))+1, AW21:AW290, 0)), "")</f>
        <v/>
      </c>
      <c r="AY136" s="1340" t="str">
        <f>IFERROR(TRIM(SUBSTITUTE(SUBSTITUTE(SUBSTITUTE(SUBSTITUTE(SUBSTITUTE(AY135," .",".")," ;",";")," :",":"),",",","),",","")),AY135)</f>
        <v/>
      </c>
      <c r="AZ136" s="1339" t="str">
        <f>IFERROR(IF(LEN(AY140) &gt; LEN(AZ135), LEFT(RIGHT(AY140, LEN(AY140) - LEN(AZ135)), FIND("¤", SUBSTITUTE(LEFT(RIGHT(AY140, LEN(AY140) - LEN(AZ135)), AZ19+1), " ", "¤", LEN(LEFT(RIGHT(AY140, LEN(AY140) - LEN(AZ135)), AZ19+1)) - LEN(SUBSTITUTE(LEFT(RIGHT(AY140, LEN(AY140) - LEN(AZ135)), AZ19+1), " ", ""))))), ""), "")</f>
        <v/>
      </c>
      <c r="BA136" s="1279" t="s">
        <v>1</v>
      </c>
      <c r="BB136" s="1354"/>
      <c r="BC136"/>
      <c r="BD136" s="1" t="str">
        <f t="shared" si="33"/>
        <v/>
      </c>
      <c r="BE136" s="1332" t="str">
        <f>IF(LEN(SUBSTITUTE(AX136, BE17, "")) &lt; LEN(AX136), SUBSTITUTE(AX136, BE17, ""), AX136)</f>
        <v/>
      </c>
      <c r="BF136" s="1332" t="str">
        <f>IF(LEN(SUBSTITUTE(BE136, BF17, "")) &lt; LEN(BE136), SUBSTITUTE(BE136, BF17, ""), BE136)</f>
        <v/>
      </c>
      <c r="BG136" s="1332" t="str">
        <f>IF(LEN(SUBSTITUTE(BF136, BG17, "")) &lt; LEN(BF136), SUBSTITUTE(BF136, BG17, ""), BF136)</f>
        <v/>
      </c>
      <c r="BH136" s="1332" t="str">
        <f>IF(LEN(SUBSTITUTE(BG136, BH17, "")) &lt; LEN(BG136), SUBSTITUTE(BG136, BH17, ""), BG136)</f>
        <v/>
      </c>
      <c r="BI136" s="1332" t="s">
        <v>1</v>
      </c>
      <c r="BJ136" s="1333"/>
      <c r="BK136" s="1334"/>
      <c r="BL136" s="52"/>
      <c r="BM136" s="51"/>
      <c r="BN136" s="1335" t="str">
        <f t="shared" si="34"/>
        <v/>
      </c>
      <c r="BO136" s="50" t="str">
        <f t="shared" si="35"/>
        <v/>
      </c>
      <c r="BP136" s="49" t="str">
        <f t="shared" si="36"/>
        <v/>
      </c>
      <c r="BQ136" s="47">
        <f>IF(ISBLANK(#REF!),"",LEN(BD136)-LEN(SUBSTITUTE(BD136," ",""))+1)</f>
        <v>1</v>
      </c>
      <c r="BR136" s="48">
        <f t="shared" si="37"/>
        <v>0</v>
      </c>
      <c r="BS136" s="47">
        <f t="shared" si="38"/>
        <v>0</v>
      </c>
      <c r="BT136" s="47">
        <f t="shared" si="39"/>
        <v>0</v>
      </c>
      <c r="BU136" s="185"/>
      <c r="BV136" s="2"/>
      <c r="BW136" s="24" t="s">
        <v>15</v>
      </c>
      <c r="BX136" s="23"/>
      <c r="BY136" s="26"/>
      <c r="BZ136" s="25"/>
      <c r="CA136" s="2"/>
      <c r="CB136" s="458"/>
      <c r="CC136" s="91"/>
      <c r="CD136" s="91"/>
      <c r="CE136" s="91"/>
      <c r="CF136" s="91"/>
      <c r="CG136" s="59"/>
      <c r="CH136" s="93"/>
      <c r="CI136"/>
      <c r="CJ136" s="411"/>
      <c r="CK136" s="571" t="s">
        <v>520</v>
      </c>
      <c r="CL136" s="413"/>
      <c r="CM136" s="412"/>
      <c r="CN136" s="412"/>
      <c r="CO136" s="412"/>
      <c r="CP136" s="414"/>
      <c r="CQ136" s="8" t="s">
        <v>1</v>
      </c>
      <c r="CR136" s="6">
        <v>1</v>
      </c>
    </row>
    <row r="137" spans="1:96" s="1" customFormat="1" ht="15.75" customHeight="1">
      <c r="A137"/>
      <c r="N137"/>
      <c r="O137"/>
      <c r="AE137"/>
      <c r="AQ137"/>
      <c r="AR137"/>
      <c r="AS137"/>
      <c r="AT137"/>
      <c r="AU137"/>
      <c r="AV137"/>
      <c r="AW137" s="1327" t="str">
        <f>IF(AND(AZ137&lt;&gt;"", LEN(TRIM(AZ137))&gt;0), MAX(AW20:AW136)+1, "")</f>
        <v/>
      </c>
      <c r="AX137" s="1327" t="str" cm="1">
        <f t="array" ref="AX137">IFERROR(INDEX(AZ21:AZ290, MATCH(ROW()-MIN(ROW(AZ21:AZ290))+1, AW21:AW290, 0)), "")</f>
        <v/>
      </c>
      <c r="AY137" s="1340" t="str">
        <f>IFERROR(SUBSTITUTE(SUBSTITUTE(SUBSTITUTE(SUBSTITUTE(SUBSTITUTE(SUBSTITUTE(AY136,",",";"),".",";"),";",";"),"-",";"),":",";"),"?",";"),AY136)</f>
        <v/>
      </c>
      <c r="AZ137" s="1339" t="str">
        <f>IFERROR(IF(LEN(AY140)&gt;LEN(AZ135)+LEN(AZ136),LEFT(RIGHT(AY140,LEN(AY140)-LEN(AZ135)-LEN(AZ136)),FIND("¤",SUBSTITUTE(LEFT(RIGHT(AY140,LEN(AY140)-LEN(AZ135)-LEN(AZ136)),AZ19+1)," ","¤",LEN(LEFT(RIGHT(AY140,LEN(AY140)-LEN(AZ135)-LEN(AZ136)),AZ19+1))-LEN(SUBSTITUTE(LEFT(RIGHT(AY140,LEN(AY140)-LEN(AZ135)-LEN(AZ136)),AZ19+1)," ",""))))),""),"")</f>
        <v/>
      </c>
      <c r="BA137" s="1279" t="s">
        <v>1</v>
      </c>
      <c r="BB137" s="1354"/>
      <c r="BC137"/>
      <c r="BD137" s="1" t="str">
        <f t="shared" si="33"/>
        <v/>
      </c>
      <c r="BE137" s="1332" t="str">
        <f>IF(LEN(SUBSTITUTE(AX137, BE17, "")) &lt; LEN(AX137), SUBSTITUTE(AX137, BE17, ""), AX137)</f>
        <v/>
      </c>
      <c r="BF137" s="1332" t="str">
        <f>IF(LEN(SUBSTITUTE(BE137, BF17, "")) &lt; LEN(BE137), SUBSTITUTE(BE137, BF17, ""), BE137)</f>
        <v/>
      </c>
      <c r="BG137" s="1332" t="str">
        <f>IF(LEN(SUBSTITUTE(BF137, BG17, "")) &lt; LEN(BF137), SUBSTITUTE(BF137, BG17, ""), BF137)</f>
        <v/>
      </c>
      <c r="BH137" s="1332" t="str">
        <f>IF(LEN(SUBSTITUTE(BG137, BH17, "")) &lt; LEN(BG137), SUBSTITUTE(BG137, BH17, ""), BG137)</f>
        <v/>
      </c>
      <c r="BI137" s="1332" t="s">
        <v>1</v>
      </c>
      <c r="BJ137" s="1333"/>
      <c r="BK137" s="1334"/>
      <c r="BL137" s="52"/>
      <c r="BM137" s="51"/>
      <c r="BN137" s="1335" t="str">
        <f t="shared" si="34"/>
        <v/>
      </c>
      <c r="BO137" s="50" t="str">
        <f t="shared" si="35"/>
        <v/>
      </c>
      <c r="BP137" s="49" t="str">
        <f t="shared" si="36"/>
        <v/>
      </c>
      <c r="BQ137" s="47">
        <f>IF(ISBLANK(#REF!),"",LEN(BD137)-LEN(SUBSTITUTE(BD137," ",""))+1)</f>
        <v>1</v>
      </c>
      <c r="BR137" s="48">
        <f t="shared" si="37"/>
        <v>0</v>
      </c>
      <c r="BS137" s="47">
        <f t="shared" si="38"/>
        <v>0</v>
      </c>
      <c r="BT137" s="47">
        <f t="shared" si="39"/>
        <v>0</v>
      </c>
      <c r="BU137" s="185"/>
      <c r="BV137" s="2"/>
      <c r="BW137" s="37" t="s">
        <v>14</v>
      </c>
      <c r="BX137" s="34"/>
      <c r="BY137" s="26"/>
      <c r="BZ137" s="25"/>
      <c r="CA137" s="2"/>
      <c r="CB137" s="458"/>
      <c r="CC137" s="91"/>
      <c r="CD137" s="91"/>
      <c r="CE137" s="91"/>
      <c r="CF137" s="91"/>
      <c r="CG137" s="59"/>
      <c r="CH137" s="93"/>
      <c r="CI137"/>
      <c r="CJ137" s="458"/>
      <c r="CK137"/>
      <c r="CL137"/>
      <c r="CM137" s="91"/>
      <c r="CN137" s="91"/>
      <c r="CO137" s="91"/>
      <c r="CP137" s="185"/>
      <c r="CQ137" s="8" t="s">
        <v>1</v>
      </c>
      <c r="CR137" s="6">
        <v>1</v>
      </c>
    </row>
    <row r="138" spans="1:96" s="1" customFormat="1" ht="15.75" customHeight="1">
      <c r="A138"/>
      <c r="N138"/>
      <c r="O138"/>
      <c r="AE138"/>
      <c r="AQ138"/>
      <c r="AR138"/>
      <c r="AS138"/>
      <c r="AT138"/>
      <c r="AU138"/>
      <c r="AV138"/>
      <c r="AW138" s="1327" t="str">
        <f>IF(AND(AZ138&lt;&gt;"", LEN(TRIM(AZ138))&gt;0), MAX(AW20:AW137)+1, "")</f>
        <v/>
      </c>
      <c r="AX138" s="1327" t="str" cm="1">
        <f t="array" ref="AX138">IFERROR(INDEX(AZ21:AZ290, MATCH(ROW()-MIN(ROW(AZ21:AZ290))+1, AW21:AW290, 0)), "")</f>
        <v/>
      </c>
      <c r="AY138" s="1340" t="str">
        <f>IFERROR(SUBSTITUTE(AY137,"."," "),AY137)</f>
        <v/>
      </c>
      <c r="AZ138" s="1339" t="str">
        <f>IFERROR(LEFT(RIGHT(AY140,LEN(AY140)-LEN(AZ135)-LEN(AZ136)-LEN(AZ137)),FIND("¤",SUBSTITUTE(LEFT(RIGHT(AY140,LEN(AY140)-LEN(AZ135)-LEN(AZ136)-LEN(AZ137)),AZ19+1)," ","¤",LEN(LEFT(RIGHT(AY140,LEN(AY140)-LEN(AZ135)-LEN(AZ136)-LEN(AZ137)),AZ19+1))-LEN(SUBSTITUTE(LEFT(RIGHT(AY140,LEN(AY140)-LEN(AZ135)-LEN(AZ136)-LEN(AZ137)),AZ19+1)," ",""))))),"")</f>
        <v/>
      </c>
      <c r="BA138" s="1279" t="s">
        <v>1</v>
      </c>
      <c r="BB138" s="1354"/>
      <c r="BC138"/>
      <c r="BD138" s="1" t="str">
        <f t="shared" si="33"/>
        <v/>
      </c>
      <c r="BE138" s="1332" t="str">
        <f>IF(LEN(SUBSTITUTE(AX138, BE17, "")) &lt; LEN(AX138), SUBSTITUTE(AX138, BE17, ""), AX138)</f>
        <v/>
      </c>
      <c r="BF138" s="1332" t="str">
        <f>IF(LEN(SUBSTITUTE(BE138, BF17, "")) &lt; LEN(BE138), SUBSTITUTE(BE138, BF17, ""), BE138)</f>
        <v/>
      </c>
      <c r="BG138" s="1332" t="str">
        <f>IF(LEN(SUBSTITUTE(BF138, BG17, "")) &lt; LEN(BF138), SUBSTITUTE(BF138, BG17, ""), BF138)</f>
        <v/>
      </c>
      <c r="BH138" s="1332" t="str">
        <f>IF(LEN(SUBSTITUTE(BG138, BH17, "")) &lt; LEN(BG138), SUBSTITUTE(BG138, BH17, ""), BG138)</f>
        <v/>
      </c>
      <c r="BI138" s="1332" t="s">
        <v>1</v>
      </c>
      <c r="BJ138" s="1333"/>
      <c r="BK138" s="1334"/>
      <c r="BL138" s="52"/>
      <c r="BM138" s="51"/>
      <c r="BN138" s="1335" t="str">
        <f t="shared" si="34"/>
        <v/>
      </c>
      <c r="BO138" s="50" t="str">
        <f t="shared" si="35"/>
        <v/>
      </c>
      <c r="BP138" s="49" t="str">
        <f t="shared" si="36"/>
        <v/>
      </c>
      <c r="BQ138" s="47">
        <f>IF(ISBLANK(#REF!),"",LEN(BD138)-LEN(SUBSTITUTE(BD138," ",""))+1)</f>
        <v>1</v>
      </c>
      <c r="BR138" s="48">
        <f t="shared" si="37"/>
        <v>0</v>
      </c>
      <c r="BS138" s="47">
        <f t="shared" si="38"/>
        <v>0</v>
      </c>
      <c r="BT138" s="47">
        <f t="shared" si="39"/>
        <v>0</v>
      </c>
      <c r="BU138" s="185"/>
      <c r="BV138" s="2"/>
      <c r="BW138" s="28" t="s">
        <v>11</v>
      </c>
      <c r="BX138" s="34"/>
      <c r="BY138" s="26"/>
      <c r="BZ138" s="25"/>
      <c r="CA138" s="2"/>
      <c r="CB138" s="458"/>
      <c r="CC138" s="91"/>
      <c r="CD138" s="91"/>
      <c r="CE138" s="91"/>
      <c r="CF138" s="91"/>
      <c r="CG138" s="59"/>
      <c r="CH138" s="93"/>
      <c r="CI138"/>
      <c r="CJ138" s="458"/>
      <c r="CK138" s="573">
        <v>149.92240344353021</v>
      </c>
      <c r="CL138" s="574">
        <v>8</v>
      </c>
      <c r="CM138" s="91"/>
      <c r="CN138" s="59" t="s">
        <v>521</v>
      </c>
      <c r="CO138" s="91"/>
      <c r="CP138" s="185"/>
      <c r="CQ138" s="8" t="s">
        <v>1</v>
      </c>
      <c r="CR138" s="6">
        <v>1</v>
      </c>
    </row>
    <row r="139" spans="1:96" s="1" customFormat="1" ht="15.75" customHeight="1">
      <c r="A139"/>
      <c r="N139"/>
      <c r="O139"/>
      <c r="AE139"/>
      <c r="AQ139"/>
      <c r="AR139"/>
      <c r="AS139"/>
      <c r="AT139"/>
      <c r="AU139"/>
      <c r="AV139"/>
      <c r="AW139" s="1327" t="str">
        <f>IF(AND(AZ139&lt;&gt;"", LEN(TRIM(AZ139))&gt;0), MAX(AW20:AW138)+1, "")</f>
        <v/>
      </c>
      <c r="AX139" s="1327" t="str" cm="1">
        <f t="array" ref="AX139">IFERROR(INDEX(AZ21:AZ290, MATCH(ROW()-MIN(ROW(AZ21:AZ290))+1, AW21:AW290, 0)), "")</f>
        <v/>
      </c>
      <c r="AY139" s="1343" t="str">
        <f>SUBSTITUTE(SUBSTITUTE(AY138,";"," "),","," ")</f>
        <v/>
      </c>
      <c r="AZ139" s="1339" t="str">
        <f>IFERROR(LEFT(RIGHT(AY140,LEN(AY140)-LEN(AZ135)-LEN(AZ136)-LEN(AZ137)-LEN(AZ138)),FIND("¤",SUBSTITUTE(LEFT(RIGHT(AY140,LEN(AY140)-LEN(AZ135)-LEN(AZ136)-LEN(AZ137)-LEN(AZ138)),AZ19+1)," ","¤",LEN(LEFT(RIGHT(AY140,LEN(AY140)-LEN(AZ135)-LEN(AZ136)-LEN(AZ137)-LEN(AZ138)),AZ19+1))-LEN(SUBSTITUTE(LEFT(RIGHT(AY140,LEN(AY140)-LEN(AZ135)-LEN(AZ136)-LEN(AZ137)-LEN(AZ138)),AZ19+1)," ",""))))),"")</f>
        <v/>
      </c>
      <c r="BA139" s="1279" t="s">
        <v>1</v>
      </c>
      <c r="BB139" s="1354"/>
      <c r="BC139"/>
      <c r="BD139" s="1" t="str">
        <f t="shared" si="33"/>
        <v/>
      </c>
      <c r="BE139" s="1332" t="str">
        <f>IF(LEN(SUBSTITUTE(AX139, BE17, "")) &lt; LEN(AX139), SUBSTITUTE(AX139, BE17, ""), AX139)</f>
        <v/>
      </c>
      <c r="BF139" s="1332" t="str">
        <f>IF(LEN(SUBSTITUTE(BE139, BF17, "")) &lt; LEN(BE139), SUBSTITUTE(BE139, BF17, ""), BE139)</f>
        <v/>
      </c>
      <c r="BG139" s="1332" t="str">
        <f>IF(LEN(SUBSTITUTE(BF139, BG17, "")) &lt; LEN(BF139), SUBSTITUTE(BF139, BG17, ""), BF139)</f>
        <v/>
      </c>
      <c r="BH139" s="1332" t="str">
        <f>IF(LEN(SUBSTITUTE(BG139, BH17, "")) &lt; LEN(BG139), SUBSTITUTE(BG139, BH17, ""), BG139)</f>
        <v/>
      </c>
      <c r="BI139" s="1332" t="s">
        <v>1</v>
      </c>
      <c r="BJ139" s="1333"/>
      <c r="BK139" s="1334"/>
      <c r="BL139" s="52"/>
      <c r="BM139" s="51"/>
      <c r="BN139" s="1335" t="str">
        <f t="shared" si="34"/>
        <v/>
      </c>
      <c r="BO139" s="50" t="str">
        <f t="shared" si="35"/>
        <v/>
      </c>
      <c r="BP139" s="49" t="str">
        <f t="shared" si="36"/>
        <v/>
      </c>
      <c r="BQ139" s="47">
        <f>IF(ISBLANK(#REF!),"",LEN(BD139)-LEN(SUBSTITUTE(BD139," ",""))+1)</f>
        <v>1</v>
      </c>
      <c r="BR139" s="48">
        <f t="shared" si="37"/>
        <v>0</v>
      </c>
      <c r="BS139" s="47">
        <f t="shared" si="38"/>
        <v>0</v>
      </c>
      <c r="BT139" s="47">
        <f t="shared" si="39"/>
        <v>0</v>
      </c>
      <c r="BU139" s="185"/>
      <c r="BV139" s="2"/>
      <c r="BW139" s="24" t="s">
        <v>7</v>
      </c>
      <c r="BX139" s="23"/>
      <c r="BY139" s="26"/>
      <c r="BZ139" s="25"/>
      <c r="CA139" s="2"/>
      <c r="CB139" s="411"/>
      <c r="CC139" s="412"/>
      <c r="CD139" s="413"/>
      <c r="CE139" s="412"/>
      <c r="CF139" s="412"/>
      <c r="CG139" s="412"/>
      <c r="CH139" s="414"/>
      <c r="CI139"/>
      <c r="CJ139" s="458"/>
      <c r="CK139" s="576">
        <v>1.28</v>
      </c>
      <c r="CL139" s="577">
        <v>7</v>
      </c>
      <c r="CM139" s="91"/>
      <c r="CN139" s="59" t="s">
        <v>522</v>
      </c>
      <c r="CO139" s="91"/>
      <c r="CP139" s="185"/>
      <c r="CQ139" s="8" t="s">
        <v>1</v>
      </c>
      <c r="CR139" s="6">
        <v>1</v>
      </c>
    </row>
    <row r="140" spans="1:96" s="1" customFormat="1" ht="15.75" customHeight="1" thickBot="1">
      <c r="A140"/>
      <c r="N140"/>
      <c r="O140"/>
      <c r="AE140"/>
      <c r="AQ140"/>
      <c r="AR140"/>
      <c r="AS140"/>
      <c r="AT140"/>
      <c r="AU140"/>
      <c r="AV140"/>
      <c r="AW140" s="1327" t="str">
        <f>IF(AND(AZ140&lt;&gt;"", LEN(TRIM(AZ140))&gt;0), MAX(AW20:AW139)+1, "")</f>
        <v/>
      </c>
      <c r="AX140" s="1327" t="str" cm="1">
        <f t="array" ref="AX140">IFERROR(INDEX(AZ21:AZ290, MATCH(ROW()-MIN(ROW(AZ21:AZ290))+1, AW21:AW290, 0)), "")</f>
        <v/>
      </c>
      <c r="AY140" s="1344" t="str">
        <f>IFERROR(SUBSTITUTE(SUBSTITUTE(SUBSTITUTE(AY139,"  "," "),"  "," "),"  "," "),AY139)</f>
        <v/>
      </c>
      <c r="AZ140" s="1339" t="str">
        <f>IF(LEN(AY140) &gt; LEN(AZ135) + LEN(AZ136) + LEN(AZ137)+ LEN(AZ138) + LEN(AZ139), RIGHT(AY140, LEN(AY140) - LEN(AZ135) - LEN(AZ136) - LEN(AZ137) - LEN(AZ138) - LEN(AZ139)), "")</f>
        <v/>
      </c>
      <c r="BA140" s="1279" t="s">
        <v>1</v>
      </c>
      <c r="BB140" s="1354"/>
      <c r="BC140"/>
      <c r="BD140" s="1" t="str">
        <f t="shared" si="33"/>
        <v/>
      </c>
      <c r="BE140" s="1332" t="str">
        <f>IF(LEN(SUBSTITUTE(AX140, BE17, "")) &lt; LEN(AX140), SUBSTITUTE(AX140, BE17, ""), AX140)</f>
        <v/>
      </c>
      <c r="BF140" s="1332" t="str">
        <f>IF(LEN(SUBSTITUTE(BE140, BF17, "")) &lt; LEN(BE140), SUBSTITUTE(BE140, BF17, ""), BE140)</f>
        <v/>
      </c>
      <c r="BG140" s="1332" t="str">
        <f>IF(LEN(SUBSTITUTE(BF140, BG17, "")) &lt; LEN(BF140), SUBSTITUTE(BF140, BG17, ""), BF140)</f>
        <v/>
      </c>
      <c r="BH140" s="1332" t="str">
        <f>IF(LEN(SUBSTITUTE(BG140, BH17, "")) &lt; LEN(BG140), SUBSTITUTE(BG140, BH17, ""), BG140)</f>
        <v/>
      </c>
      <c r="BI140" s="1332" t="s">
        <v>1</v>
      </c>
      <c r="BJ140" s="1333"/>
      <c r="BK140" s="1334"/>
      <c r="BL140" s="52"/>
      <c r="BM140" s="51"/>
      <c r="BN140" s="1335" t="str">
        <f t="shared" si="34"/>
        <v/>
      </c>
      <c r="BO140" s="50" t="str">
        <f t="shared" si="35"/>
        <v/>
      </c>
      <c r="BP140" s="49" t="str">
        <f t="shared" si="36"/>
        <v/>
      </c>
      <c r="BQ140" s="47">
        <f>IF(ISBLANK(#REF!),"",LEN(BD140)-LEN(SUBSTITUTE(BD140," ",""))+1)</f>
        <v>1</v>
      </c>
      <c r="BR140" s="48">
        <f t="shared" si="37"/>
        <v>0</v>
      </c>
      <c r="BS140" s="47">
        <f t="shared" si="38"/>
        <v>0</v>
      </c>
      <c r="BT140" s="47">
        <f t="shared" si="39"/>
        <v>0</v>
      </c>
      <c r="BU140" s="185"/>
      <c r="BV140" s="2"/>
      <c r="BW140" s="24" t="s">
        <v>5</v>
      </c>
      <c r="BX140" s="23"/>
      <c r="BY140" s="26"/>
      <c r="BZ140" s="25"/>
      <c r="CA140" s="2"/>
      <c r="CB140" s="110"/>
      <c r="CC140" s="59"/>
      <c r="CD140" s="59"/>
      <c r="CE140" s="154"/>
      <c r="CF140" s="91"/>
      <c r="CG140" s="59"/>
      <c r="CH140" s="93"/>
      <c r="CI140"/>
      <c r="CJ140" s="458"/>
      <c r="CK140" s="579">
        <v>3</v>
      </c>
      <c r="CL140" s="580">
        <v>0.38194444444444442</v>
      </c>
      <c r="CM140" s="91"/>
      <c r="CN140" s="581" t="s">
        <v>523</v>
      </c>
      <c r="CO140" s="582" t="s">
        <v>524</v>
      </c>
      <c r="CP140" s="583" t="s">
        <v>525</v>
      </c>
      <c r="CQ140" s="8" t="s">
        <v>1</v>
      </c>
      <c r="CR140" s="6">
        <v>1</v>
      </c>
    </row>
    <row r="141" spans="1:96" s="1" customFormat="1" ht="15.75" customHeight="1" thickTop="1">
      <c r="A141"/>
      <c r="N141"/>
      <c r="O141"/>
      <c r="P141"/>
      <c r="Q141"/>
      <c r="R141"/>
      <c r="S141"/>
      <c r="T141"/>
      <c r="U141"/>
      <c r="V141"/>
      <c r="W141"/>
      <c r="X141"/>
      <c r="Y141"/>
      <c r="Z141"/>
      <c r="AA141"/>
      <c r="AB141"/>
      <c r="AC141"/>
      <c r="AD141"/>
      <c r="AE141"/>
      <c r="AQ141"/>
      <c r="AR141"/>
      <c r="AS141"/>
      <c r="AT141"/>
      <c r="AU141"/>
      <c r="AV141"/>
      <c r="AW141" s="1327" t="str">
        <f>IF(AND(AZ141&lt;&gt;"", LEN(TRIM(AZ141))&gt;0), MAX(AW20:AW140)+1, "")</f>
        <v/>
      </c>
      <c r="AX141" s="1327" t="str" cm="1">
        <f t="array" ref="AX141">IFERROR(INDEX(AZ21:AZ290, MATCH(ROW()-MIN(ROW(AZ21:AZ290))+1, AW21:AW290, 0)), "")</f>
        <v/>
      </c>
      <c r="AY141" s="1328" t="str">
        <f>(SUBSTITUTE(SUBSTITUTE(BB41,CHAR(13)&amp;CHAR(10)," "),CHAR(10)," "))</f>
        <v/>
      </c>
      <c r="AZ141" s="1329" t="str">
        <f>IF(LEN(AY146)&lt;AZ19,AY141,LEFT(AY146,FIND("¤",SUBSTITUTE(LEFT(AY146,AZ19+1)," ","¤",LEN(LEFT(AY146,AZ19+1))-LEN(SUBSTITUTE(LEFT(AY146,AZ19+1)," ",""))))))</f>
        <v/>
      </c>
      <c r="BA141" s="1279" t="s">
        <v>1</v>
      </c>
      <c r="BB141" s="1354"/>
      <c r="BC141"/>
      <c r="BD141" s="1" t="str">
        <f t="shared" si="33"/>
        <v/>
      </c>
      <c r="BE141" s="1332" t="str">
        <f>IF(LEN(SUBSTITUTE(AX141, BE17, "")) &lt; LEN(AX141), SUBSTITUTE(AX141, BE17, ""), AX141)</f>
        <v/>
      </c>
      <c r="BF141" s="1332" t="str">
        <f>IF(LEN(SUBSTITUTE(BE141, BF17, "")) &lt; LEN(BE141), SUBSTITUTE(BE141, BF17, ""), BE141)</f>
        <v/>
      </c>
      <c r="BG141" s="1332" t="str">
        <f>IF(LEN(SUBSTITUTE(BF141, BG17, "")) &lt; LEN(BF141), SUBSTITUTE(BF141, BG17, ""), BF141)</f>
        <v/>
      </c>
      <c r="BH141" s="1332" t="str">
        <f>IF(LEN(SUBSTITUTE(BG141, BH17, "")) &lt; LEN(BG141), SUBSTITUTE(BG141, BH17, ""), BG141)</f>
        <v/>
      </c>
      <c r="BI141" s="1332" t="s">
        <v>1</v>
      </c>
      <c r="BJ141" s="1333"/>
      <c r="BK141" s="1334"/>
      <c r="BL141" s="52"/>
      <c r="BM141" s="51"/>
      <c r="BN141" s="1335" t="str">
        <f t="shared" si="34"/>
        <v/>
      </c>
      <c r="BO141" s="50" t="str">
        <f t="shared" si="35"/>
        <v/>
      </c>
      <c r="BP141" s="49" t="str">
        <f t="shared" si="36"/>
        <v/>
      </c>
      <c r="BQ141" s="47">
        <f>IF(ISBLANK(#REF!),"",LEN(BD141)-LEN(SUBSTITUTE(BD141," ",""))+1)</f>
        <v>1</v>
      </c>
      <c r="BR141" s="48">
        <f t="shared" si="37"/>
        <v>0</v>
      </c>
      <c r="BS141" s="47">
        <f t="shared" si="38"/>
        <v>0</v>
      </c>
      <c r="BT141" s="47">
        <f t="shared" si="39"/>
        <v>0</v>
      </c>
      <c r="BU141" s="185"/>
      <c r="BV141" s="2"/>
      <c r="BW141" s="24" t="s">
        <v>4</v>
      </c>
      <c r="BX141" s="23"/>
      <c r="BY141" s="20"/>
      <c r="BZ141" s="22"/>
      <c r="CA141" s="2"/>
      <c r="CB141" s="110"/>
      <c r="CC141" s="626" t="s">
        <v>134</v>
      </c>
      <c r="CD141" s="310" t="s">
        <v>135</v>
      </c>
      <c r="CE141" s="59"/>
      <c r="CF141" s="91"/>
      <c r="CG141" s="59"/>
      <c r="CH141" s="93"/>
      <c r="CI141"/>
      <c r="CJ141" s="21"/>
      <c r="CK141" s="584">
        <v>2</v>
      </c>
      <c r="CL141" s="585">
        <v>6</v>
      </c>
      <c r="CM141" s="91"/>
      <c r="CN141" s="586" t="s">
        <v>526</v>
      </c>
      <c r="CO141" s="587" t="s">
        <v>527</v>
      </c>
      <c r="CP141" s="588" t="s">
        <v>528</v>
      </c>
      <c r="CQ141" s="8" t="s">
        <v>1</v>
      </c>
      <c r="CR141" s="6">
        <v>1</v>
      </c>
    </row>
    <row r="142" spans="1:96" s="1" customFormat="1" ht="15.75" customHeight="1">
      <c r="A142"/>
      <c r="N142"/>
      <c r="O142"/>
      <c r="P142"/>
      <c r="Q142"/>
      <c r="R142"/>
      <c r="S142"/>
      <c r="T142"/>
      <c r="U142"/>
      <c r="V142"/>
      <c r="W142"/>
      <c r="X142"/>
      <c r="Y142"/>
      <c r="Z142"/>
      <c r="AA142"/>
      <c r="AB142"/>
      <c r="AC142"/>
      <c r="AD142"/>
      <c r="AE142"/>
      <c r="AQ142"/>
      <c r="AR142"/>
      <c r="AS142"/>
      <c r="AT142"/>
      <c r="AU142"/>
      <c r="AV142"/>
      <c r="AW142" s="1327" t="str">
        <f>IF(AND(AZ142&lt;&gt;"", LEN(TRIM(AZ142))&gt;0), MAX(AW20:AW141)+1, "")</f>
        <v/>
      </c>
      <c r="AX142" s="1327" t="str" cm="1">
        <f t="array" ref="AX142">IFERROR(INDEX(AZ21:AZ290, MATCH(ROW()-MIN(ROW(AZ21:AZ290))+1, AW21:AW290, 0)), "")</f>
        <v/>
      </c>
      <c r="AY142" s="1336" t="str">
        <f>IFERROR(TRIM(SUBSTITUTE(SUBSTITUTE(SUBSTITUTE(SUBSTITUTE(SUBSTITUTE(AY141," .",".")," ;",";")," :",":"),",",","),",","")),AY141)</f>
        <v/>
      </c>
      <c r="AZ142" s="1329" t="str">
        <f>IFERROR(IF(LEN(AY146) &gt; LEN(AZ141), LEFT(RIGHT(AY146, LEN(AY146) - LEN(AZ141)), FIND("¤", SUBSTITUTE(LEFT(RIGHT(AY146, LEN(AY146) - LEN(AZ141)), AZ19+1), " ", "¤", LEN(LEFT(RIGHT(AY146, LEN(AY146) - LEN(AZ141)), AZ19+1)) - LEN(SUBSTITUTE(LEFT(RIGHT(AY146, LEN(AY146) - LEN(AZ141)), AZ19+1), " ", ""))))), ""), "")</f>
        <v/>
      </c>
      <c r="BA142" s="1279" t="s">
        <v>1</v>
      </c>
      <c r="BB142" s="1354"/>
      <c r="BC142"/>
      <c r="BD142" s="1" t="str">
        <f t="shared" si="33"/>
        <v/>
      </c>
      <c r="BE142" s="1332" t="str">
        <f>IF(LEN(SUBSTITUTE(AX142, BE17, "")) &lt; LEN(AX142), SUBSTITUTE(AX142, BE17, ""), AX142)</f>
        <v/>
      </c>
      <c r="BF142" s="1332" t="str">
        <f>IF(LEN(SUBSTITUTE(BE142, BF17, "")) &lt; LEN(BE142), SUBSTITUTE(BE142, BF17, ""), BE142)</f>
        <v/>
      </c>
      <c r="BG142" s="1332" t="str">
        <f>IF(LEN(SUBSTITUTE(BF142, BG17, "")) &lt; LEN(BF142), SUBSTITUTE(BF142, BG17, ""), BF142)</f>
        <v/>
      </c>
      <c r="BH142" s="1332" t="str">
        <f>IF(LEN(SUBSTITUTE(BG142, BH17, "")) &lt; LEN(BG142), SUBSTITUTE(BG142, BH17, ""), BG142)</f>
        <v/>
      </c>
      <c r="BI142" s="1332" t="s">
        <v>1</v>
      </c>
      <c r="BJ142" s="1333"/>
      <c r="BK142" s="1334"/>
      <c r="BL142" s="52"/>
      <c r="BM142" s="51"/>
      <c r="BN142" s="1335" t="str">
        <f t="shared" si="34"/>
        <v/>
      </c>
      <c r="BO142" s="50" t="str">
        <f t="shared" si="35"/>
        <v/>
      </c>
      <c r="BP142" s="49" t="str">
        <f t="shared" si="36"/>
        <v/>
      </c>
      <c r="BQ142" s="47">
        <f>IF(ISBLANK(#REF!),"",LEN(BD142)-LEN(SUBSTITUTE(BD142," ",""))+1)</f>
        <v>1</v>
      </c>
      <c r="BR142" s="48">
        <f t="shared" si="37"/>
        <v>0</v>
      </c>
      <c r="BS142" s="47">
        <f t="shared" si="38"/>
        <v>0</v>
      </c>
      <c r="BT142" s="47">
        <f t="shared" si="39"/>
        <v>0</v>
      </c>
      <c r="BU142" s="185"/>
      <c r="BV142" s="2"/>
      <c r="BW142" s="21"/>
      <c r="BX142" s="20"/>
      <c r="BY142" s="20"/>
      <c r="BZ142" s="19"/>
      <c r="CA142" s="2"/>
      <c r="CB142" s="110"/>
      <c r="CC142" s="628" t="s">
        <v>129</v>
      </c>
      <c r="CD142" s="147">
        <v>1</v>
      </c>
      <c r="CE142" s="59"/>
      <c r="CF142" s="91"/>
      <c r="CG142" s="59"/>
      <c r="CH142" s="93"/>
      <c r="CI142"/>
      <c r="CJ142" s="18"/>
      <c r="CK142" s="589">
        <v>2</v>
      </c>
      <c r="CL142" s="590">
        <f>ROW()</f>
        <v>142</v>
      </c>
      <c r="CM142" s="91"/>
      <c r="CN142"/>
      <c r="CO142"/>
      <c r="CP142" s="38"/>
      <c r="CQ142" s="8" t="s">
        <v>1</v>
      </c>
      <c r="CR142" s="6">
        <v>1</v>
      </c>
    </row>
    <row r="143" spans="1:96" s="1" customFormat="1" ht="33" customHeight="1">
      <c r="A143"/>
      <c r="N143"/>
      <c r="O143"/>
      <c r="P143"/>
      <c r="Q143"/>
      <c r="R143"/>
      <c r="S143"/>
      <c r="T143"/>
      <c r="U143"/>
      <c r="V143"/>
      <c r="W143"/>
      <c r="X143"/>
      <c r="Y143"/>
      <c r="Z143"/>
      <c r="AA143"/>
      <c r="AB143"/>
      <c r="AC143"/>
      <c r="AD143"/>
      <c r="AQ143"/>
      <c r="AR143"/>
      <c r="AS143"/>
      <c r="AT143"/>
      <c r="AU143"/>
      <c r="AV143"/>
      <c r="AW143" s="1327" t="str">
        <f>IF(AND(AZ143&lt;&gt;"", LEN(TRIM(AZ143))&gt;0), MAX(AW20:AW142)+1, "")</f>
        <v/>
      </c>
      <c r="AX143" s="1327" t="str" cm="1">
        <f t="array" ref="AX143">IFERROR(INDEX(AZ21:AZ290, MATCH(ROW()-MIN(ROW(AZ21:AZ290))+1, AW21:AW290, 0)), "")</f>
        <v/>
      </c>
      <c r="AY143" s="1336" t="str">
        <f>IFERROR(SUBSTITUTE(SUBSTITUTE(SUBSTITUTE(SUBSTITUTE(SUBSTITUTE(SUBSTITUTE(AY142,",",";"),".",";"),";",";"),"-",";"),":",";"),"?",";"),AY142)</f>
        <v/>
      </c>
      <c r="AZ143" s="1329" t="str">
        <f>IFERROR(IF(LEN(AY146)&gt;LEN(AZ141)+LEN(AZ142),LEFT(RIGHT(AY146,LEN(AY146)-LEN(AZ141)-LEN(AZ142)),FIND("¤",SUBSTITUTE(LEFT(RIGHT(AY146,LEN(AY146)-LEN(AZ141)-LEN(AZ142)),AZ19+1)," ","¤",LEN(LEFT(RIGHT(AY146,LEN(AY146)-LEN(AZ141)-LEN(AZ142)),AZ19+1))-LEN(SUBSTITUTE(LEFT(RIGHT(AY146,LEN(AY146)-LEN(AZ141)-LEN(AZ142)),AZ19+1)," ",""))))),""),"")</f>
        <v/>
      </c>
      <c r="BA143" s="1279" t="s">
        <v>1</v>
      </c>
      <c r="BB143" s="1354"/>
      <c r="BC143"/>
      <c r="BD143" s="1" t="str">
        <f t="shared" si="33"/>
        <v/>
      </c>
      <c r="BE143" s="1332" t="str">
        <f>IF(LEN(SUBSTITUTE(AX143, BE17, "")) &lt; LEN(AX143), SUBSTITUTE(AX143, BE17, ""), AX143)</f>
        <v/>
      </c>
      <c r="BF143" s="1332" t="str">
        <f>IF(LEN(SUBSTITUTE(BE143, BF17, "")) &lt; LEN(BE143), SUBSTITUTE(BE143, BF17, ""), BE143)</f>
        <v/>
      </c>
      <c r="BG143" s="1332" t="str">
        <f>IF(LEN(SUBSTITUTE(BF143, BG17, "")) &lt; LEN(BF143), SUBSTITUTE(BF143, BG17, ""), BF143)</f>
        <v/>
      </c>
      <c r="BH143" s="1332" t="str">
        <f>IF(LEN(SUBSTITUTE(BG143, BH17, "")) &lt; LEN(BG143), SUBSTITUTE(BG143, BH17, ""), BG143)</f>
        <v/>
      </c>
      <c r="BI143" s="1332" t="s">
        <v>1</v>
      </c>
      <c r="BJ143" s="1333"/>
      <c r="BK143" s="1334"/>
      <c r="BL143" s="52"/>
      <c r="BM143" s="51"/>
      <c r="BN143" s="1335" t="str">
        <f t="shared" si="34"/>
        <v/>
      </c>
      <c r="BO143" s="50" t="str">
        <f t="shared" si="35"/>
        <v/>
      </c>
      <c r="BP143" s="49" t="str">
        <f t="shared" si="36"/>
        <v/>
      </c>
      <c r="BQ143" s="47">
        <f>IF(ISBLANK(#REF!),"",LEN(BD143)-LEN(SUBSTITUTE(BD143," ",""))+1)</f>
        <v>1</v>
      </c>
      <c r="BR143" s="48">
        <f t="shared" si="37"/>
        <v>0</v>
      </c>
      <c r="BS143" s="47">
        <f t="shared" si="38"/>
        <v>0</v>
      </c>
      <c r="BT143" s="47">
        <f t="shared" si="39"/>
        <v>0</v>
      </c>
      <c r="BU143" s="185"/>
      <c r="BV143" s="2"/>
      <c r="BW143" s="18" t="s">
        <v>3</v>
      </c>
      <c r="BX143" s="17"/>
      <c r="BY143" s="17"/>
      <c r="BZ143" s="16"/>
      <c r="CA143" s="2"/>
      <c r="CB143" s="110"/>
      <c r="CC143" s="155" t="s">
        <v>127</v>
      </c>
      <c r="CD143" s="91"/>
      <c r="CE143" s="91"/>
      <c r="CF143" s="91"/>
      <c r="CG143" s="59"/>
      <c r="CH143" s="93"/>
      <c r="CI143"/>
      <c r="CJ143" s="484"/>
      <c r="CK143" s="591">
        <v>5</v>
      </c>
      <c r="CL143" s="592"/>
      <c r="CM143" s="91"/>
      <c r="CN143" s="593" t="s">
        <v>529</v>
      </c>
      <c r="CO143" s="594" t="s">
        <v>530</v>
      </c>
      <c r="CP143" s="595" t="s">
        <v>531</v>
      </c>
      <c r="CQ143" s="8" t="s">
        <v>1</v>
      </c>
      <c r="CR143" s="6">
        <v>1</v>
      </c>
    </row>
    <row r="144" spans="1:96" s="1" customFormat="1" ht="15.75" customHeight="1">
      <c r="A144"/>
      <c r="N144"/>
      <c r="O144"/>
      <c r="AE144"/>
      <c r="AQ144"/>
      <c r="AR144"/>
      <c r="AS144"/>
      <c r="AT144"/>
      <c r="AU144"/>
      <c r="AV144"/>
      <c r="AW144" s="1327" t="str">
        <f>IF(AND(AZ144&lt;&gt;"", LEN(TRIM(AZ144))&gt;0), MAX(AW20:AW143)+1, "")</f>
        <v/>
      </c>
      <c r="AX144" s="1327" t="str" cm="1">
        <f t="array" ref="AX144">IFERROR(INDEX(AZ21:AZ290, MATCH(ROW()-MIN(ROW(AZ21:AZ290))+1, AW21:AW290, 0)), "")</f>
        <v/>
      </c>
      <c r="AY144" s="1336" t="str">
        <f>IFERROR(SUBSTITUTE(AY143,"."," "),AY143)</f>
        <v/>
      </c>
      <c r="AZ144" s="1329" t="str">
        <f>IFERROR(LEFT(RIGHT(AY146,LEN(AY146)-LEN(AZ141)-LEN(AZ142)-LEN(AZ143)),FIND("¤",SUBSTITUTE(LEFT(RIGHT(AY146,LEN(AY146)-LEN(AZ141)-LEN(AZ142)-LEN(AZ143)),AZ19+1)," ","¤",LEN(LEFT(RIGHT(AY146,LEN(AY146)-LEN(AZ141)-LEN(AZ142)-LEN(AZ143)),AZ19+1))-LEN(SUBSTITUTE(LEFT(RIGHT(AY146,LEN(AY146)-LEN(AZ141)-LEN(AZ142)-LEN(AZ143)),AZ19+1)," ",""))))),"")</f>
        <v/>
      </c>
      <c r="BA144" s="1279" t="s">
        <v>1</v>
      </c>
      <c r="BB144" s="1354"/>
      <c r="BC144"/>
      <c r="BD144" s="1" t="str">
        <f t="shared" si="33"/>
        <v/>
      </c>
      <c r="BE144" s="1332" t="str">
        <f>IF(LEN(SUBSTITUTE(AX144, BE17, "")) &lt; LEN(AX144), SUBSTITUTE(AX144, BE17, ""), AX144)</f>
        <v/>
      </c>
      <c r="BF144" s="1332" t="str">
        <f>IF(LEN(SUBSTITUTE(BE144, BF17, "")) &lt; LEN(BE144), SUBSTITUTE(BE144, BF17, ""), BE144)</f>
        <v/>
      </c>
      <c r="BG144" s="1332" t="str">
        <f>IF(LEN(SUBSTITUTE(BF144, BG17, "")) &lt; LEN(BF144), SUBSTITUTE(BF144, BG17, ""), BF144)</f>
        <v/>
      </c>
      <c r="BH144" s="1332" t="str">
        <f>IF(LEN(SUBSTITUTE(BG144, BH17, "")) &lt; LEN(BG144), SUBSTITUTE(BG144, BH17, ""), BG144)</f>
        <v/>
      </c>
      <c r="BI144" s="1332" t="s">
        <v>1</v>
      </c>
      <c r="BJ144" s="1333"/>
      <c r="BK144" s="1334"/>
      <c r="BL144" s="52"/>
      <c r="BM144" s="51"/>
      <c r="BN144" s="1335" t="str">
        <f t="shared" si="34"/>
        <v/>
      </c>
      <c r="BO144" s="50" t="str">
        <f t="shared" si="35"/>
        <v/>
      </c>
      <c r="BP144" s="49" t="str">
        <f t="shared" si="36"/>
        <v/>
      </c>
      <c r="BQ144" s="47">
        <f>IF(ISBLANK(#REF!),"",LEN(BD144)-LEN(SUBSTITUTE(BD144," ",""))+1)</f>
        <v>1</v>
      </c>
      <c r="BR144" s="48">
        <f t="shared" si="37"/>
        <v>0</v>
      </c>
      <c r="BS144" s="47">
        <f t="shared" si="38"/>
        <v>0</v>
      </c>
      <c r="BT144" s="47">
        <f t="shared" si="39"/>
        <v>0</v>
      </c>
      <c r="BU144" s="185"/>
      <c r="BV144" s="2"/>
      <c r="BW144" s="18" t="s">
        <v>2</v>
      </c>
      <c r="BX144" s="17"/>
      <c r="BY144" s="17"/>
      <c r="BZ144" s="16"/>
      <c r="CA144" s="2"/>
      <c r="CB144" s="110"/>
      <c r="CC144" s="155" t="s">
        <v>125</v>
      </c>
      <c r="CD144" s="91"/>
      <c r="CE144" s="91"/>
      <c r="CF144" s="91"/>
      <c r="CG144" s="59"/>
      <c r="CH144" s="93"/>
      <c r="CI144"/>
      <c r="CJ144" s="46"/>
      <c r="CK144" s="596">
        <v>12</v>
      </c>
      <c r="CL144" s="597">
        <f>ROW()</f>
        <v>144</v>
      </c>
      <c r="CM144" s="91"/>
      <c r="CN144" s="598" t="s">
        <v>532</v>
      </c>
      <c r="CO144" s="599" t="s">
        <v>533</v>
      </c>
      <c r="CP144" s="600" t="s">
        <v>534</v>
      </c>
      <c r="CQ144" s="8" t="s">
        <v>1</v>
      </c>
      <c r="CR144" s="6">
        <v>1</v>
      </c>
    </row>
    <row r="145" spans="1:96" s="1" customFormat="1" ht="15.75" customHeight="1">
      <c r="A145"/>
      <c r="N145"/>
      <c r="O145"/>
      <c r="AE145"/>
      <c r="AQ145"/>
      <c r="AR145"/>
      <c r="AS145"/>
      <c r="AT145"/>
      <c r="AU145"/>
      <c r="AV145"/>
      <c r="AW145" s="1327" t="str">
        <f>IF(AND(AZ145&lt;&gt;"", LEN(TRIM(AZ145))&gt;0), MAX(AW20:AW144)+1, "")</f>
        <v/>
      </c>
      <c r="AX145" s="1327" t="str" cm="1">
        <f t="array" ref="AX145">IFERROR(INDEX(AZ21:AZ290, MATCH(ROW()-MIN(ROW(AZ21:AZ290))+1, AW21:AW290, 0)), "")</f>
        <v/>
      </c>
      <c r="AY145" s="1337" t="str">
        <f>SUBSTITUTE(SUBSTITUTE(AY144,";"," "),","," ")</f>
        <v/>
      </c>
      <c r="AZ145" s="1329" t="str">
        <f>IFERROR(LEFT(RIGHT(AY146,LEN(AY146)-LEN(AZ141)-LEN(AZ142)-LEN(AZ143)-LEN(AZ144)),FIND("¤",SUBSTITUTE(LEFT(RIGHT(AY146,LEN(AY146)-LEN(AZ141)-LEN(AZ142)-LEN(AZ143)-LEN(AZ144)),AZ19+1)," ","¤",LEN(LEFT(RIGHT(AY146,LEN(AY146)-LEN(AZ141)-LEN(AZ142)-LEN(AZ143)-LEN(AZ144)),AZ19+1))-LEN(SUBSTITUTE(LEFT(RIGHT(AY146,LEN(AY146)-LEN(AZ141)-LEN(AZ142)-LEN(AZ143)-LEN(AZ144)),AZ19+1)," ",""))))),"")</f>
        <v/>
      </c>
      <c r="BA145" s="1279" t="s">
        <v>1</v>
      </c>
      <c r="BB145" s="1354"/>
      <c r="BC145"/>
      <c r="BD145" s="1" t="str">
        <f t="shared" si="33"/>
        <v/>
      </c>
      <c r="BE145" s="1332" t="str">
        <f>IF(LEN(SUBSTITUTE(AX145, BE17, "")) &lt; LEN(AX145), SUBSTITUTE(AX145, BE17, ""), AX145)</f>
        <v/>
      </c>
      <c r="BF145" s="1332" t="str">
        <f>IF(LEN(SUBSTITUTE(BE145, BF17, "")) &lt; LEN(BE145), SUBSTITUTE(BE145, BF17, ""), BE145)</f>
        <v/>
      </c>
      <c r="BG145" s="1332" t="str">
        <f>IF(LEN(SUBSTITUTE(BF145, BG17, "")) &lt; LEN(BF145), SUBSTITUTE(BF145, BG17, ""), BF145)</f>
        <v/>
      </c>
      <c r="BH145" s="1332" t="str">
        <f>IF(LEN(SUBSTITUTE(BG145, BH17, "")) &lt; LEN(BG145), SUBSTITUTE(BG145, BH17, ""), BG145)</f>
        <v/>
      </c>
      <c r="BI145" s="1332" t="s">
        <v>1</v>
      </c>
      <c r="BJ145" s="1333"/>
      <c r="BK145" s="1334"/>
      <c r="BL145" s="52"/>
      <c r="BM145" s="51"/>
      <c r="BN145" s="1335" t="str">
        <f t="shared" si="34"/>
        <v/>
      </c>
      <c r="BO145" s="50" t="str">
        <f t="shared" si="35"/>
        <v/>
      </c>
      <c r="BP145" s="49" t="str">
        <f t="shared" si="36"/>
        <v/>
      </c>
      <c r="BQ145" s="47">
        <f>IF(ISBLANK(#REF!),"",LEN(BD145)-LEN(SUBSTITUTE(BD145," ",""))+1)</f>
        <v>1</v>
      </c>
      <c r="BR145" s="48">
        <f t="shared" si="37"/>
        <v>0</v>
      </c>
      <c r="BS145" s="47">
        <f t="shared" si="38"/>
        <v>0</v>
      </c>
      <c r="BT145" s="47">
        <f t="shared" si="39"/>
        <v>0</v>
      </c>
      <c r="BU145" s="185"/>
      <c r="BV145" s="2"/>
      <c r="BW145" s="14"/>
      <c r="BX145" s="2"/>
      <c r="BY145" s="2"/>
      <c r="BZ145" s="13"/>
      <c r="CA145" s="2"/>
      <c r="CB145" s="110"/>
      <c r="CC145" s="155" t="s">
        <v>121</v>
      </c>
      <c r="CD145" s="91"/>
      <c r="CE145" s="91"/>
      <c r="CF145" s="91"/>
      <c r="CG145" s="59"/>
      <c r="CH145" s="93"/>
      <c r="CI145" s="15" t="s">
        <v>1</v>
      </c>
      <c r="CJ145" s="46"/>
      <c r="CK145" s="2"/>
      <c r="CL145" s="2"/>
      <c r="CM145" s="91"/>
      <c r="CN145"/>
      <c r="CO145"/>
      <c r="CP145" s="38"/>
      <c r="CQ145" s="8" t="s">
        <v>1</v>
      </c>
      <c r="CR145" s="6">
        <v>1</v>
      </c>
    </row>
    <row r="146" spans="1:96" s="1" customFormat="1" ht="15.75" customHeight="1" thickBot="1">
      <c r="A146"/>
      <c r="N146"/>
      <c r="O146"/>
      <c r="AE146"/>
      <c r="AQ146"/>
      <c r="AR146"/>
      <c r="AS146"/>
      <c r="AT146"/>
      <c r="AU146"/>
      <c r="AV146"/>
      <c r="AW146" s="1327" t="str">
        <f>IF(AND(AZ146&lt;&gt;"", LEN(TRIM(AZ146))&gt;0), MAX(AW20:AW145)+1, "")</f>
        <v/>
      </c>
      <c r="AX146" s="1327" t="str" cm="1">
        <f t="array" ref="AX146">IFERROR(INDEX(AZ21:AZ290, MATCH(ROW()-MIN(ROW(AZ21:AZ290))+1, AW21:AW290, 0)), "")</f>
        <v/>
      </c>
      <c r="AY146" s="1338" t="str">
        <f>IFERROR(SUBSTITUTE(SUBSTITUTE(SUBSTITUTE(AY145,"  "," "),"  "," "),"  "," "),AY145)</f>
        <v/>
      </c>
      <c r="AZ146" s="1329" t="str">
        <f>IF(LEN(AY146) &gt; LEN(AZ141) + LEN(AZ142) + LEN(AZ143)+ LEN(AZ144) + LEN(AZ145), RIGHT(AY146, LEN(AY146) - LEN(AZ141) - LEN(AZ142) - LEN(AZ143) - LEN(AZ144) - LEN(AZ145)), "")</f>
        <v/>
      </c>
      <c r="BA146" s="1279" t="s">
        <v>1</v>
      </c>
      <c r="BB146" s="1354"/>
      <c r="BC146"/>
      <c r="BD146" s="1" t="str">
        <f t="shared" si="33"/>
        <v/>
      </c>
      <c r="BE146" s="1332" t="str">
        <f>IF(LEN(SUBSTITUTE(AX146, BE17, "")) &lt; LEN(AX146), SUBSTITUTE(AX146, BE17, ""), AX146)</f>
        <v/>
      </c>
      <c r="BF146" s="1332" t="str">
        <f>IF(LEN(SUBSTITUTE(BE146, BF17, "")) &lt; LEN(BE146), SUBSTITUTE(BE146, BF17, ""), BE146)</f>
        <v/>
      </c>
      <c r="BG146" s="1332" t="str">
        <f>IF(LEN(SUBSTITUTE(BF146, BG17, "")) &lt; LEN(BF146), SUBSTITUTE(BF146, BG17, ""), BF146)</f>
        <v/>
      </c>
      <c r="BH146" s="1332" t="str">
        <f>IF(LEN(SUBSTITUTE(BG146, BH17, "")) &lt; LEN(BG146), SUBSTITUTE(BG146, BH17, ""), BG146)</f>
        <v/>
      </c>
      <c r="BI146" s="1332" t="s">
        <v>1</v>
      </c>
      <c r="BJ146" s="1333"/>
      <c r="BK146" s="1334"/>
      <c r="BL146" s="52"/>
      <c r="BM146" s="51"/>
      <c r="BN146" s="1335" t="str">
        <f t="shared" si="34"/>
        <v/>
      </c>
      <c r="BO146" s="50" t="str">
        <f t="shared" si="35"/>
        <v/>
      </c>
      <c r="BP146" s="49" t="str">
        <f t="shared" si="36"/>
        <v/>
      </c>
      <c r="BQ146" s="47">
        <f>IF(ISBLANK(#REF!),"",LEN(BD146)-LEN(SUBSTITUTE(BD146," ",""))+1)</f>
        <v>1</v>
      </c>
      <c r="BR146" s="48">
        <f t="shared" si="37"/>
        <v>0</v>
      </c>
      <c r="BS146" s="47">
        <f t="shared" si="38"/>
        <v>0</v>
      </c>
      <c r="BT146" s="47">
        <f t="shared" si="39"/>
        <v>0</v>
      </c>
      <c r="BU146" s="185"/>
      <c r="BV146" s="2"/>
      <c r="BW146" s="12">
        <v>19</v>
      </c>
      <c r="BX146" s="11">
        <v>18</v>
      </c>
      <c r="BY146" s="11">
        <v>25</v>
      </c>
      <c r="BZ146" s="10">
        <v>16</v>
      </c>
      <c r="CA146" s="2"/>
      <c r="CB146" s="110"/>
      <c r="CC146" s="155" t="s">
        <v>120</v>
      </c>
      <c r="CD146" s="91"/>
      <c r="CE146" s="91"/>
      <c r="CF146" s="91"/>
      <c r="CG146" s="59"/>
      <c r="CH146" s="93"/>
      <c r="CI146" s="15" t="s">
        <v>1</v>
      </c>
      <c r="CJ146" s="46"/>
      <c r="CK146" s="602" t="s">
        <v>537</v>
      </c>
      <c r="CL146" s="602" t="s">
        <v>538</v>
      </c>
      <c r="CM146" s="91"/>
      <c r="CN146" s="603" t="s">
        <v>539</v>
      </c>
      <c r="CO146" s="604" t="s">
        <v>540</v>
      </c>
      <c r="CP146" s="605" t="s">
        <v>541</v>
      </c>
      <c r="CQ146" s="8" t="s">
        <v>1</v>
      </c>
      <c r="CR146" s="6">
        <v>1</v>
      </c>
    </row>
    <row r="147" spans="1:96" s="1" customFormat="1" ht="15.75" customHeight="1">
      <c r="A147"/>
      <c r="N147"/>
      <c r="O147"/>
      <c r="AE147"/>
      <c r="AQ147"/>
      <c r="AR147"/>
      <c r="AS147"/>
      <c r="AT147"/>
      <c r="AU147"/>
      <c r="AV147"/>
      <c r="AW147" s="1327" t="str">
        <f>IF(AND(AZ147&lt;&gt;"", LEN(TRIM(AZ147))&gt;0), MAX(AW20:AW146)+1, "")</f>
        <v/>
      </c>
      <c r="AX147" s="1327" t="str" cm="1">
        <f t="array" ref="AX147">IFERROR(INDEX(AZ21:AZ290, MATCH(ROW()-MIN(ROW(AZ21:AZ290))+1, AW21:AW290, 0)), "")</f>
        <v/>
      </c>
      <c r="AY147" s="1328" t="str">
        <f>(SUBSTITUTE(SUBSTITUTE(BB42,CHAR(13)&amp;CHAR(10)," "),CHAR(10)," "))</f>
        <v/>
      </c>
      <c r="AZ147" s="1339" t="str">
        <f>IF(LEN(AY152)&lt;AZ19,AY147,LEFT(AY152,FIND("¤",SUBSTITUTE(LEFT(AY152,AZ19+1)," ","¤",LEN(LEFT(AY152,AZ19+1))-LEN(SUBSTITUTE(LEFT(AY152,AZ19+1)," ",""))))))</f>
        <v/>
      </c>
      <c r="BA147" s="1279" t="s">
        <v>1</v>
      </c>
      <c r="BB147" s="1354"/>
      <c r="BC147"/>
      <c r="BD147" s="1" t="str">
        <f t="shared" si="33"/>
        <v/>
      </c>
      <c r="BE147" s="1332" t="str">
        <f>IF(LEN(SUBSTITUTE(AX147, BE17, "")) &lt; LEN(AX147), SUBSTITUTE(AX147, BE17, ""), AX147)</f>
        <v/>
      </c>
      <c r="BF147" s="1332" t="str">
        <f>IF(LEN(SUBSTITUTE(BE147, BF17, "")) &lt; LEN(BE147), SUBSTITUTE(BE147, BF17, ""), BE147)</f>
        <v/>
      </c>
      <c r="BG147" s="1332" t="str">
        <f>IF(LEN(SUBSTITUTE(BF147, BG17, "")) &lt; LEN(BF147), SUBSTITUTE(BF147, BG17, ""), BF147)</f>
        <v/>
      </c>
      <c r="BH147" s="1332" t="str">
        <f>IF(LEN(SUBSTITUTE(BG147, BH17, "")) &lt; LEN(BG147), SUBSTITUTE(BG147, BH17, ""), BG147)</f>
        <v/>
      </c>
      <c r="BI147" s="1332" t="s">
        <v>1</v>
      </c>
      <c r="BJ147" s="1333"/>
      <c r="BK147" s="1334"/>
      <c r="BL147" s="52"/>
      <c r="BM147" s="51"/>
      <c r="BN147" s="1335" t="str">
        <f t="shared" si="34"/>
        <v/>
      </c>
      <c r="BO147" s="50" t="str">
        <f t="shared" si="35"/>
        <v/>
      </c>
      <c r="BP147" s="49" t="str">
        <f t="shared" si="36"/>
        <v/>
      </c>
      <c r="BQ147" s="47">
        <f>IF(ISBLANK(#REF!),"",LEN(BD147)-LEN(SUBSTITUTE(BD147," ",""))+1)</f>
        <v>1</v>
      </c>
      <c r="BR147" s="48">
        <f t="shared" si="37"/>
        <v>0</v>
      </c>
      <c r="BS147" s="47">
        <f t="shared" si="38"/>
        <v>0</v>
      </c>
      <c r="BT147" s="47">
        <f t="shared" si="39"/>
        <v>0</v>
      </c>
      <c r="BU147" s="185"/>
      <c r="BV147" s="2"/>
      <c r="BW147" s="9">
        <f ca="1">CELL("largeur",BW147)</f>
        <v>19</v>
      </c>
      <c r="BX147" s="9">
        <f ca="1">CELL("largeur",BX147)</f>
        <v>18</v>
      </c>
      <c r="BY147" s="9">
        <f ca="1">CELL("largeur",BY147)</f>
        <v>25</v>
      </c>
      <c r="BZ147" s="9">
        <f ca="1">CELL("largeur",BZ147)</f>
        <v>16</v>
      </c>
      <c r="CA147" s="2"/>
      <c r="CB147" s="244"/>
      <c r="CC147" s="243"/>
      <c r="CD147" s="154"/>
      <c r="CE147" s="154"/>
      <c r="CF147" s="91"/>
      <c r="CG147" s="59"/>
      <c r="CH147" s="93"/>
      <c r="CI147"/>
      <c r="CJ147" s="46"/>
      <c r="CK147" s="602" t="s">
        <v>542</v>
      </c>
      <c r="CL147" s="602" t="s">
        <v>543</v>
      </c>
      <c r="CM147" s="91"/>
      <c r="CN147" s="606" t="s">
        <v>544</v>
      </c>
      <c r="CO147" s="607" t="s">
        <v>545</v>
      </c>
      <c r="CP147" s="608" t="s">
        <v>546</v>
      </c>
      <c r="CQ147" s="8" t="s">
        <v>1</v>
      </c>
      <c r="CR147" s="6">
        <v>1</v>
      </c>
    </row>
    <row r="148" spans="1:96" s="1" customFormat="1" ht="15.75" customHeight="1">
      <c r="A148"/>
      <c r="N148"/>
      <c r="O148"/>
      <c r="AE148"/>
      <c r="AQ148"/>
      <c r="AR148"/>
      <c r="AS148"/>
      <c r="AT148"/>
      <c r="AU148"/>
      <c r="AV148"/>
      <c r="AW148" s="1327" t="str">
        <f>IF(AND(AZ148&lt;&gt;"", LEN(TRIM(AZ148))&gt;0), MAX(AW20:AW147)+1, "")</f>
        <v/>
      </c>
      <c r="AX148" s="1327" t="str" cm="1">
        <f t="array" ref="AX148">IFERROR(INDEX(AZ21:AZ290, MATCH(ROW()-MIN(ROW(AZ21:AZ290))+1, AW21:AW290, 0)), "")</f>
        <v/>
      </c>
      <c r="AY148" s="1340" t="str">
        <f>IFERROR(TRIM(SUBSTITUTE(SUBSTITUTE(SUBSTITUTE(SUBSTITUTE(SUBSTITUTE(AY147," .",".")," ;",";")," :",":"),",",","),",","")),AY147)</f>
        <v/>
      </c>
      <c r="AZ148" s="1339" t="str">
        <f>IFERROR(IF(LEN(AY152) &gt; LEN(AZ147), LEFT(RIGHT(AY152, LEN(AY152) - LEN(AZ147)), FIND("¤", SUBSTITUTE(LEFT(RIGHT(AY152, LEN(AY152) - LEN(AZ147)), AZ19+1), " ", "¤", LEN(LEFT(RIGHT(AY152, LEN(AY152) - LEN(AZ147)), AZ19+1)) - LEN(SUBSTITUTE(LEFT(RIGHT(AY152, LEN(AY152) - LEN(AZ147)), AZ19+1), " ", ""))))), ""), "")</f>
        <v/>
      </c>
      <c r="BA148" s="1279" t="s">
        <v>1</v>
      </c>
      <c r="BB148" s="1354"/>
      <c r="BC148"/>
      <c r="BD148" s="1" t="str">
        <f t="shared" si="33"/>
        <v/>
      </c>
      <c r="BE148" s="1332" t="str">
        <f>IF(LEN(SUBSTITUTE(AX148, BE17, "")) &lt; LEN(AX148), SUBSTITUTE(AX148, BE17, ""), AX148)</f>
        <v/>
      </c>
      <c r="BF148" s="1332" t="str">
        <f>IF(LEN(SUBSTITUTE(BE148, BF17, "")) &lt; LEN(BE148), SUBSTITUTE(BE148, BF17, ""), BE148)</f>
        <v/>
      </c>
      <c r="BG148" s="1332" t="str">
        <f>IF(LEN(SUBSTITUTE(BF148, BG17, "")) &lt; LEN(BF148), SUBSTITUTE(BF148, BG17, ""), BF148)</f>
        <v/>
      </c>
      <c r="BH148" s="1332" t="str">
        <f>IF(LEN(SUBSTITUTE(BG148, BH17, "")) &lt; LEN(BG148), SUBSTITUTE(BG148, BH17, ""), BG148)</f>
        <v/>
      </c>
      <c r="BI148" s="1332" t="s">
        <v>1</v>
      </c>
      <c r="BJ148" s="1333"/>
      <c r="BK148" s="1334"/>
      <c r="BL148" s="52"/>
      <c r="BM148" s="51"/>
      <c r="BN148" s="1335" t="str">
        <f t="shared" si="34"/>
        <v/>
      </c>
      <c r="BO148" s="50" t="str">
        <f t="shared" si="35"/>
        <v/>
      </c>
      <c r="BP148" s="49" t="str">
        <f t="shared" si="36"/>
        <v/>
      </c>
      <c r="BQ148" s="47">
        <f>IF(ISBLANK(#REF!),"",LEN(BD148)-LEN(SUBSTITUTE(BD148," ",""))+1)</f>
        <v>1</v>
      </c>
      <c r="BR148" s="48">
        <f t="shared" si="37"/>
        <v>0</v>
      </c>
      <c r="BS148" s="47">
        <f t="shared" si="38"/>
        <v>0</v>
      </c>
      <c r="BT148" s="47">
        <f t="shared" si="39"/>
        <v>0</v>
      </c>
      <c r="BU148" s="185"/>
      <c r="BV148" s="2"/>
      <c r="BW148" s="2"/>
      <c r="BX148" s="2"/>
      <c r="BY148" s="2"/>
      <c r="BZ148" s="2"/>
      <c r="CA148" s="2"/>
      <c r="CB148" s="411"/>
      <c r="CC148" s="412"/>
      <c r="CD148" s="413"/>
      <c r="CE148" s="412"/>
      <c r="CF148" s="412"/>
      <c r="CG148" s="412"/>
      <c r="CH148" s="414"/>
      <c r="CI148"/>
      <c r="CJ148" s="46"/>
      <c r="CK148" s="602" t="s">
        <v>547</v>
      </c>
      <c r="CL148" s="602" t="s">
        <v>548</v>
      </c>
      <c r="CM148" s="91"/>
      <c r="CN148" s="91"/>
      <c r="CO148" s="91"/>
      <c r="CP148" s="185"/>
      <c r="CQ148" s="8" t="s">
        <v>1</v>
      </c>
      <c r="CR148" s="6">
        <v>1</v>
      </c>
    </row>
    <row r="149" spans="1:96" s="1" customFormat="1" ht="15" customHeight="1">
      <c r="A149"/>
      <c r="N149"/>
      <c r="O149"/>
      <c r="AE149"/>
      <c r="AQ149"/>
      <c r="AR149"/>
      <c r="AS149"/>
      <c r="AT149"/>
      <c r="AU149"/>
      <c r="AV149"/>
      <c r="AW149" s="1327" t="str">
        <f>IF(AND(AZ149&lt;&gt;"", LEN(TRIM(AZ149))&gt;0), MAX(AW20:AW148)+1, "")</f>
        <v/>
      </c>
      <c r="AX149" s="1327" t="str" cm="1">
        <f t="array" ref="AX149">IFERROR(INDEX(AZ21:AZ290, MATCH(ROW()-MIN(ROW(AZ21:AZ290))+1, AW21:AW290, 0)), "")</f>
        <v/>
      </c>
      <c r="AY149" s="1340" t="str">
        <f>IFERROR(SUBSTITUTE(SUBSTITUTE(SUBSTITUTE(SUBSTITUTE(SUBSTITUTE(SUBSTITUTE(AY148,",",";"),".",";"),";",";"),"-",";"),":",";"),"?",";"),AY148)</f>
        <v/>
      </c>
      <c r="AZ149" s="1339" t="str">
        <f>IFERROR(IF(LEN(AY152)&gt;LEN(AZ147)+LEN(AZ148),LEFT(RIGHT(AY152,LEN(AY152)-LEN(AZ147)-LEN(AZ148)),FIND("¤",SUBSTITUTE(LEFT(RIGHT(AY152,LEN(AY152)-LEN(AZ147)-LEN(AZ148)),AZ19+1)," ","¤",LEN(LEFT(RIGHT(AY152,LEN(AY152)-LEN(AZ147)-LEN(AZ148)),AZ19+1))-LEN(SUBSTITUTE(LEFT(RIGHT(AY152,LEN(AY152)-LEN(AZ147)-LEN(AZ148)),AZ19+1)," ",""))))),""),"")</f>
        <v/>
      </c>
      <c r="BA149" s="1279" t="s">
        <v>1</v>
      </c>
      <c r="BB149" s="1354"/>
      <c r="BC149"/>
      <c r="BD149" s="1" t="str">
        <f t="shared" ref="BD149:BD212" si="44">BP149</f>
        <v/>
      </c>
      <c r="BE149" s="1332" t="str">
        <f>IF(LEN(SUBSTITUTE(AX149, BE17, "")) &lt; LEN(AX149), SUBSTITUTE(AX149, BE17, ""), AX149)</f>
        <v/>
      </c>
      <c r="BF149" s="1332" t="str">
        <f>IF(LEN(SUBSTITUTE(BE149, BF17, "")) &lt; LEN(BE149), SUBSTITUTE(BE149, BF17, ""), BE149)</f>
        <v/>
      </c>
      <c r="BG149" s="1332" t="str">
        <f>IF(LEN(SUBSTITUTE(BF149, BG17, "")) &lt; LEN(BF149), SUBSTITUTE(BF149, BG17, ""), BF149)</f>
        <v/>
      </c>
      <c r="BH149" s="1332" t="str">
        <f>IF(LEN(SUBSTITUTE(BG149, BH17, "")) &lt; LEN(BG149), SUBSTITUTE(BG149, BH17, ""), BG149)</f>
        <v/>
      </c>
      <c r="BI149" s="1332" t="s">
        <v>1</v>
      </c>
      <c r="BJ149" s="1333"/>
      <c r="BK149" s="1334"/>
      <c r="BL149" s="52"/>
      <c r="BM149" s="51"/>
      <c r="BN149" s="1335" t="str">
        <f t="shared" si="34"/>
        <v/>
      </c>
      <c r="BO149" s="50" t="str">
        <f t="shared" si="35"/>
        <v/>
      </c>
      <c r="BP149" s="49" t="str">
        <f t="shared" si="36"/>
        <v/>
      </c>
      <c r="BQ149" s="47">
        <f>IF(ISBLANK(#REF!),"",LEN(BD149)-LEN(SUBSTITUTE(BD149," ",""))+1)</f>
        <v>1</v>
      </c>
      <c r="BR149" s="48">
        <f t="shared" si="37"/>
        <v>0</v>
      </c>
      <c r="BS149" s="47">
        <f t="shared" si="38"/>
        <v>0</v>
      </c>
      <c r="BT149" s="47">
        <f t="shared" si="39"/>
        <v>0</v>
      </c>
      <c r="BU149" s="185"/>
      <c r="BV149" s="2"/>
      <c r="BW149" s="2"/>
      <c r="BX149" s="2"/>
      <c r="BY149" s="2"/>
      <c r="BZ149" s="2"/>
      <c r="CA149" s="2"/>
      <c r="CB149" s="1865" t="s">
        <v>580</v>
      </c>
      <c r="CC149" s="91"/>
      <c r="CD149" s="91"/>
      <c r="CE149" s="91"/>
      <c r="CF149" s="91"/>
      <c r="CG149" s="91"/>
      <c r="CH149" s="93"/>
      <c r="CI149"/>
      <c r="CJ149" s="438"/>
      <c r="CK149" s="602" t="s">
        <v>550</v>
      </c>
      <c r="CL149" s="602" t="s">
        <v>551</v>
      </c>
      <c r="CM149" s="91"/>
      <c r="CN149" s="609" t="s">
        <v>552</v>
      </c>
      <c r="CO149" s="610" t="s">
        <v>553</v>
      </c>
      <c r="CP149" s="185"/>
      <c r="CQ149" s="8" t="s">
        <v>1</v>
      </c>
      <c r="CR149" s="6">
        <v>1</v>
      </c>
    </row>
    <row r="150" spans="1:96" s="1" customFormat="1" ht="15" customHeight="1">
      <c r="A150"/>
      <c r="N150"/>
      <c r="O150"/>
      <c r="AE150"/>
      <c r="AQ150"/>
      <c r="AR150"/>
      <c r="AS150"/>
      <c r="AT150"/>
      <c r="AU150"/>
      <c r="AV150"/>
      <c r="AW150" s="1327" t="str">
        <f>IF(AND(AZ150&lt;&gt;"", LEN(TRIM(AZ150))&gt;0), MAX(AW20:AW149)+1, "")</f>
        <v/>
      </c>
      <c r="AX150" s="1327" t="str" cm="1">
        <f t="array" ref="AX150">IFERROR(INDEX(AZ21:AZ290, MATCH(ROW()-MIN(ROW(AZ21:AZ290))+1, AW21:AW290, 0)), "")</f>
        <v/>
      </c>
      <c r="AY150" s="1340" t="str">
        <f>IFERROR(SUBSTITUTE(AY149,"."," "),AY149)</f>
        <v/>
      </c>
      <c r="AZ150" s="1339" t="str">
        <f>IFERROR(LEFT(RIGHT(AY152,LEN(AY152)-LEN(AZ147)-LEN(AZ148)-LEN(AZ149)),FIND("¤",SUBSTITUTE(LEFT(RIGHT(AY152,LEN(AY152)-LEN(AZ147)-LEN(AZ148)-LEN(AZ149)),AZ19+1)," ","¤",LEN(LEFT(RIGHT(AY152,LEN(AY152)-LEN(AZ147)-LEN(AZ148)-LEN(AZ149)),AZ19+1))-LEN(SUBSTITUTE(LEFT(RIGHT(AY152,LEN(AY152)-LEN(AZ147)-LEN(AZ148)-LEN(AZ149)),AZ19+1)," ",""))))),"")</f>
        <v/>
      </c>
      <c r="BA150" s="1279" t="s">
        <v>1</v>
      </c>
      <c r="BB150" s="1354"/>
      <c r="BC150"/>
      <c r="BD150" s="1" t="str">
        <f t="shared" si="44"/>
        <v/>
      </c>
      <c r="BE150" s="1332" t="str">
        <f>IF(LEN(SUBSTITUTE(AX150, BE17, "")) &lt; LEN(AX150), SUBSTITUTE(AX150, BE17, ""), AX150)</f>
        <v/>
      </c>
      <c r="BF150" s="1332" t="str">
        <f>IF(LEN(SUBSTITUTE(BE150, BF17, "")) &lt; LEN(BE150), SUBSTITUTE(BE150, BF17, ""), BE150)</f>
        <v/>
      </c>
      <c r="BG150" s="1332" t="str">
        <f>IF(LEN(SUBSTITUTE(BF150, BG17, "")) &lt; LEN(BF150), SUBSTITUTE(BF150, BG17, ""), BF150)</f>
        <v/>
      </c>
      <c r="BH150" s="1332" t="str">
        <f>IF(LEN(SUBSTITUTE(BG150, BH17, "")) &lt; LEN(BG150), SUBSTITUTE(BG150, BH17, ""), BG150)</f>
        <v/>
      </c>
      <c r="BI150" s="1332" t="s">
        <v>1</v>
      </c>
      <c r="BJ150" s="1333"/>
      <c r="BK150" s="1334"/>
      <c r="BL150" s="52"/>
      <c r="BM150" s="51"/>
      <c r="BN150" s="1335" t="str">
        <f t="shared" si="34"/>
        <v/>
      </c>
      <c r="BO150" s="50" t="str">
        <f t="shared" si="35"/>
        <v/>
      </c>
      <c r="BP150" s="49" t="str">
        <f t="shared" si="36"/>
        <v/>
      </c>
      <c r="BQ150" s="47">
        <f>IF(ISBLANK(#REF!),"",LEN(BD150)-LEN(SUBSTITUTE(BD150," ",""))+1)</f>
        <v>1</v>
      </c>
      <c r="BR150" s="48">
        <f t="shared" si="37"/>
        <v>0</v>
      </c>
      <c r="BS150" s="47">
        <f t="shared" si="38"/>
        <v>0</v>
      </c>
      <c r="BT150" s="47">
        <f t="shared" si="39"/>
        <v>0</v>
      </c>
      <c r="BU150" s="185"/>
      <c r="BV150" s="2"/>
      <c r="BW150" s="2"/>
      <c r="BX150" s="2"/>
      <c r="BY150" s="2"/>
      <c r="BZ150" s="2"/>
      <c r="CA150" s="2"/>
      <c r="CB150" s="1865"/>
      <c r="CC150" s="642" t="s">
        <v>240</v>
      </c>
      <c r="CD150" s="642"/>
      <c r="CE150" s="154"/>
      <c r="CF150" s="91"/>
      <c r="CG150" s="59"/>
      <c r="CH150" s="93"/>
      <c r="CI150"/>
      <c r="CJ150" s="438"/>
      <c r="CK150" s="602" t="s">
        <v>554</v>
      </c>
      <c r="CL150" s="602" t="s">
        <v>555</v>
      </c>
      <c r="CM150" s="91"/>
      <c r="CN150" s="91"/>
      <c r="CO150" s="91"/>
      <c r="CP150" s="185"/>
      <c r="CQ150" s="8" t="s">
        <v>1</v>
      </c>
      <c r="CR150" s="6">
        <v>1</v>
      </c>
    </row>
    <row r="151" spans="1:96" s="1" customFormat="1" ht="15" customHeight="1">
      <c r="A151"/>
      <c r="N151"/>
      <c r="O151"/>
      <c r="AA151"/>
      <c r="AB151"/>
      <c r="AC151"/>
      <c r="AD151"/>
      <c r="AE151"/>
      <c r="AQ151"/>
      <c r="AR151"/>
      <c r="AS151"/>
      <c r="AT151"/>
      <c r="AU151"/>
      <c r="AV151"/>
      <c r="AW151" s="1327" t="str">
        <f>IF(AND(AZ151&lt;&gt;"", LEN(TRIM(AZ151))&gt;0), MAX(AW20:AW150)+1, "")</f>
        <v/>
      </c>
      <c r="AX151" s="1327" t="str" cm="1">
        <f t="array" ref="AX151">IFERROR(INDEX(AZ21:AZ290, MATCH(ROW()-MIN(ROW(AZ21:AZ290))+1, AW21:AW290, 0)), "")</f>
        <v/>
      </c>
      <c r="AY151" s="1343" t="str">
        <f>SUBSTITUTE(SUBSTITUTE(AY150,";"," "),","," ")</f>
        <v/>
      </c>
      <c r="AZ151" s="1339" t="str">
        <f>IFERROR(LEFT(RIGHT(AY152,LEN(AY152)-LEN(AZ147)-LEN(AZ148)-LEN(AZ149)-LEN(AZ150)),FIND("¤",SUBSTITUTE(LEFT(RIGHT(AY152,LEN(AY152)-LEN(AZ147)-LEN(AZ148)-LEN(AZ149)-LEN(AZ150)),AZ19+1)," ","¤",LEN(LEFT(RIGHT(AY152,LEN(AY152)-LEN(AZ147)-LEN(AZ148)-LEN(AZ149)-LEN(AZ150)),AZ19+1))-LEN(SUBSTITUTE(LEFT(RIGHT(AY152,LEN(AY152)-LEN(AZ147)-LEN(AZ148)-LEN(AZ149)-LEN(AZ150)),AZ19+1)," ",""))))),"")</f>
        <v/>
      </c>
      <c r="BA151" s="1279" t="s">
        <v>1</v>
      </c>
      <c r="BB151" s="1354"/>
      <c r="BC151"/>
      <c r="BD151" s="1" t="str">
        <f t="shared" si="44"/>
        <v/>
      </c>
      <c r="BE151" s="1332" t="str">
        <f>IF(LEN(SUBSTITUTE(AX151, BE17, "")) &lt; LEN(AX151), SUBSTITUTE(AX151, BE17, ""), AX151)</f>
        <v/>
      </c>
      <c r="BF151" s="1332" t="str">
        <f>IF(LEN(SUBSTITUTE(BE151, BF17, "")) &lt; LEN(BE151), SUBSTITUTE(BE151, BF17, ""), BE151)</f>
        <v/>
      </c>
      <c r="BG151" s="1332" t="str">
        <f>IF(LEN(SUBSTITUTE(BF151, BG17, "")) &lt; LEN(BF151), SUBSTITUTE(BF151, BG17, ""), BF151)</f>
        <v/>
      </c>
      <c r="BH151" s="1332" t="str">
        <f>IF(LEN(SUBSTITUTE(BG151, BH17, "")) &lt; LEN(BG151), SUBSTITUTE(BG151, BH17, ""), BG151)</f>
        <v/>
      </c>
      <c r="BI151" s="1332" t="s">
        <v>1</v>
      </c>
      <c r="BJ151" s="1333"/>
      <c r="BK151" s="1334"/>
      <c r="BL151" s="52"/>
      <c r="BM151" s="51"/>
      <c r="BN151" s="1335" t="str">
        <f t="shared" si="34"/>
        <v/>
      </c>
      <c r="BO151" s="50" t="str">
        <f t="shared" si="35"/>
        <v/>
      </c>
      <c r="BP151" s="49" t="str">
        <f t="shared" si="36"/>
        <v/>
      </c>
      <c r="BQ151" s="47">
        <f>IF(ISBLANK(#REF!),"",LEN(BD151)-LEN(SUBSTITUTE(BD151," ",""))+1)</f>
        <v>1</v>
      </c>
      <c r="BR151" s="48">
        <f t="shared" si="37"/>
        <v>0</v>
      </c>
      <c r="BS151" s="47">
        <f t="shared" si="38"/>
        <v>0</v>
      </c>
      <c r="BT151" s="47">
        <f t="shared" si="39"/>
        <v>0</v>
      </c>
      <c r="BU151" s="185"/>
      <c r="BV151" s="2"/>
      <c r="BW151" s="2"/>
      <c r="BX151" s="2"/>
      <c r="BY151" s="2"/>
      <c r="BZ151" s="2"/>
      <c r="CA151" s="2"/>
      <c r="CB151" s="1865"/>
      <c r="CC151" s="643" t="s">
        <v>193</v>
      </c>
      <c r="CD151" s="642"/>
      <c r="CE151" s="154"/>
      <c r="CF151" s="91"/>
      <c r="CG151" s="59"/>
      <c r="CH151" s="93"/>
      <c r="CI151"/>
      <c r="CJ151" s="438"/>
      <c r="CK151" s="602" t="s">
        <v>556</v>
      </c>
      <c r="CL151" s="592">
        <v>1</v>
      </c>
      <c r="CM151" s="91"/>
      <c r="CN151" s="91" t="s">
        <v>557</v>
      </c>
      <c r="CO151" s="91"/>
      <c r="CP151" s="185"/>
      <c r="CQ151" s="8" t="s">
        <v>1</v>
      </c>
      <c r="CR151" s="6">
        <v>1</v>
      </c>
    </row>
    <row r="152" spans="1:96" s="1" customFormat="1" ht="15" customHeight="1">
      <c r="A152"/>
      <c r="N152"/>
      <c r="O152"/>
      <c r="AA152"/>
      <c r="AB152"/>
      <c r="AC152"/>
      <c r="AD152"/>
      <c r="AE152"/>
      <c r="AQ152"/>
      <c r="AR152"/>
      <c r="AS152"/>
      <c r="AT152"/>
      <c r="AU152"/>
      <c r="AV152"/>
      <c r="AW152" s="1327" t="str">
        <f>IF(AND(AZ152&lt;&gt;"", LEN(TRIM(AZ152))&gt;0), MAX(AW20:AW151)+1, "")</f>
        <v/>
      </c>
      <c r="AX152" s="1327" t="str" cm="1">
        <f t="array" ref="AX152">IFERROR(INDEX(AZ21:AZ290, MATCH(ROW()-MIN(ROW(AZ21:AZ290))+1, AW21:AW290, 0)), "")</f>
        <v/>
      </c>
      <c r="AY152" s="1344" t="str">
        <f>IFERROR(SUBSTITUTE(SUBSTITUTE(SUBSTITUTE(AY151,"  "," "),"  "," "),"  "," "),AY151)</f>
        <v/>
      </c>
      <c r="AZ152" s="1339" t="str">
        <f>IF(LEN(AY152) &gt; LEN(AZ147) + LEN(AZ148) + LEN(AZ149)+ LEN(AZ150) + LEN(AZ151), RIGHT(AY152, LEN(AY152) - LEN(AZ147) - LEN(AZ148) - LEN(AZ149) - LEN(AZ150) - LEN(AZ151)), "")</f>
        <v/>
      </c>
      <c r="BA152" s="1279" t="s">
        <v>1</v>
      </c>
      <c r="BB152" s="1354"/>
      <c r="BC152"/>
      <c r="BD152" s="1" t="str">
        <f t="shared" si="44"/>
        <v/>
      </c>
      <c r="BE152" s="1332" t="str">
        <f>IF(LEN(SUBSTITUTE(AX152, BE17, "")) &lt; LEN(AX152), SUBSTITUTE(AX152, BE17, ""), AX152)</f>
        <v/>
      </c>
      <c r="BF152" s="1332" t="str">
        <f>IF(LEN(SUBSTITUTE(BE152, BF17, "")) &lt; LEN(BE152), SUBSTITUTE(BE152, BF17, ""), BE152)</f>
        <v/>
      </c>
      <c r="BG152" s="1332" t="str">
        <f>IF(LEN(SUBSTITUTE(BF152, BG17, "")) &lt; LEN(BF152), SUBSTITUTE(BF152, BG17, ""), BF152)</f>
        <v/>
      </c>
      <c r="BH152" s="1332" t="str">
        <f>IF(LEN(SUBSTITUTE(BG152, BH17, "")) &lt; LEN(BG152), SUBSTITUTE(BG152, BH17, ""), BG152)</f>
        <v/>
      </c>
      <c r="BI152" s="1332" t="s">
        <v>1</v>
      </c>
      <c r="BJ152" s="1333"/>
      <c r="BK152" s="1334"/>
      <c r="BL152" s="52"/>
      <c r="BM152" s="51"/>
      <c r="BN152" s="1335" t="str">
        <f t="shared" si="34"/>
        <v/>
      </c>
      <c r="BO152" s="50" t="str">
        <f t="shared" si="35"/>
        <v/>
      </c>
      <c r="BP152" s="49" t="str">
        <f t="shared" si="36"/>
        <v/>
      </c>
      <c r="BQ152" s="47">
        <f>IF(ISBLANK(#REF!),"",LEN(BD152)-LEN(SUBSTITUTE(BD152," ",""))+1)</f>
        <v>1</v>
      </c>
      <c r="BR152" s="48">
        <f t="shared" si="37"/>
        <v>0</v>
      </c>
      <c r="BS152" s="47">
        <f t="shared" si="38"/>
        <v>0</v>
      </c>
      <c r="BT152" s="47">
        <f t="shared" si="39"/>
        <v>0</v>
      </c>
      <c r="BU152" s="185"/>
      <c r="BV152" s="2"/>
      <c r="BW152" s="2"/>
      <c r="BX152" s="2"/>
      <c r="BY152" s="2"/>
      <c r="BZ152" s="2"/>
      <c r="CA152" s="2"/>
      <c r="CB152" s="1865"/>
      <c r="CC152" s="644">
        <v>1</v>
      </c>
      <c r="CD152" s="645" t="s">
        <v>582</v>
      </c>
      <c r="CE152" s="154"/>
      <c r="CF152" s="91"/>
      <c r="CG152" s="59"/>
      <c r="CH152" s="93"/>
      <c r="CI152"/>
      <c r="CJ152" s="438"/>
      <c r="CK152" s="602" t="s">
        <v>559</v>
      </c>
      <c r="CL152" s="602" t="s">
        <v>560</v>
      </c>
      <c r="CM152" s="614" t="s">
        <v>561</v>
      </c>
      <c r="CN152" s="615" t="s">
        <v>562</v>
      </c>
      <c r="CO152" s="91"/>
      <c r="CP152" s="185" t="s">
        <v>1</v>
      </c>
      <c r="CQ152" s="8" t="s">
        <v>1</v>
      </c>
      <c r="CR152" s="6">
        <v>1</v>
      </c>
    </row>
    <row r="153" spans="1:96" s="1" customFormat="1" ht="15.75">
      <c r="A153"/>
      <c r="N153"/>
      <c r="O153"/>
      <c r="AA153"/>
      <c r="AB153"/>
      <c r="AC153"/>
      <c r="AD153"/>
      <c r="AE153"/>
      <c r="AQ153"/>
      <c r="AR153"/>
      <c r="AS153"/>
      <c r="AT153"/>
      <c r="AU153"/>
      <c r="AV153"/>
      <c r="AW153" s="1327" t="str">
        <f>IF(AND(AZ153&lt;&gt;"", LEN(TRIM(AZ153))&gt;0), MAX(AW20:AW152)+1, "")</f>
        <v/>
      </c>
      <c r="AX153" s="1327" t="str" cm="1">
        <f t="array" ref="AX153">IFERROR(INDEX(AZ21:AZ290, MATCH(ROW()-MIN(ROW(AZ21:AZ290))+1, AW21:AW290, 0)), "")</f>
        <v/>
      </c>
      <c r="AY153" s="1328" t="str">
        <f>(SUBSTITUTE(SUBSTITUTE(BB43,CHAR(13)&amp;CHAR(10)," "),CHAR(10)," "))</f>
        <v/>
      </c>
      <c r="AZ153" s="1329" t="str">
        <f>IF(LEN(AY158)&lt;AZ19,AY153,LEFT(AY158,FIND("¤",SUBSTITUTE(LEFT(AY158,AZ19+1)," ","¤",LEN(LEFT(AY158,AZ19+1))-LEN(SUBSTITUTE(LEFT(AY158,AZ19+1)," ",""))))))</f>
        <v/>
      </c>
      <c r="BA153" s="1279" t="s">
        <v>1</v>
      </c>
      <c r="BB153" s="1354"/>
      <c r="BC153"/>
      <c r="BD153" s="1" t="str">
        <f t="shared" si="44"/>
        <v/>
      </c>
      <c r="BE153" s="1332" t="str">
        <f>IF(LEN(SUBSTITUTE(AX153, BE17, "")) &lt; LEN(AX153), SUBSTITUTE(AX153, BE17, ""), AX153)</f>
        <v/>
      </c>
      <c r="BF153" s="1332" t="str">
        <f>IF(LEN(SUBSTITUTE(BE153, BF17, "")) &lt; LEN(BE153), SUBSTITUTE(BE153, BF17, ""), BE153)</f>
        <v/>
      </c>
      <c r="BG153" s="1332" t="str">
        <f>IF(LEN(SUBSTITUTE(BF153, BG17, "")) &lt; LEN(BF153), SUBSTITUTE(BF153, BG17, ""), BF153)</f>
        <v/>
      </c>
      <c r="BH153" s="1332" t="str">
        <f>IF(LEN(SUBSTITUTE(BG153, BH17, "")) &lt; LEN(BG153), SUBSTITUTE(BG153, BH17, ""), BG153)</f>
        <v/>
      </c>
      <c r="BI153" s="1332" t="s">
        <v>1</v>
      </c>
      <c r="BJ153" s="1333"/>
      <c r="BK153" s="1334"/>
      <c r="BL153" s="52"/>
      <c r="BM153" s="51"/>
      <c r="BN153" s="1335" t="str">
        <f t="shared" si="34"/>
        <v/>
      </c>
      <c r="BO153" s="50" t="str">
        <f t="shared" si="35"/>
        <v/>
      </c>
      <c r="BP153" s="49" t="str">
        <f t="shared" si="36"/>
        <v/>
      </c>
      <c r="BQ153" s="47">
        <f>IF(ISBLANK(#REF!),"",LEN(BD153)-LEN(SUBSTITUTE(BD153," ",""))+1)</f>
        <v>1</v>
      </c>
      <c r="BR153" s="48">
        <f t="shared" si="37"/>
        <v>0</v>
      </c>
      <c r="BS153" s="47">
        <f t="shared" si="38"/>
        <v>0</v>
      </c>
      <c r="BT153" s="47">
        <f t="shared" si="39"/>
        <v>0</v>
      </c>
      <c r="BU153" s="185"/>
      <c r="BV153" s="2"/>
      <c r="BW153" s="2"/>
      <c r="BX153" s="2"/>
      <c r="BY153" s="2"/>
      <c r="BZ153" s="2"/>
      <c r="CA153" s="2"/>
      <c r="CB153" s="1865"/>
      <c r="CC153" s="644">
        <v>3</v>
      </c>
      <c r="CD153" s="645" t="s">
        <v>583</v>
      </c>
      <c r="CE153" s="154"/>
      <c r="CF153" s="91"/>
      <c r="CG153" s="59"/>
      <c r="CH153" s="93"/>
      <c r="CI153"/>
      <c r="CJ153" s="458"/>
      <c r="CK153" s="91"/>
      <c r="CL153" s="91"/>
      <c r="CM153" s="91"/>
      <c r="CN153" s="91"/>
      <c r="CO153" s="91"/>
      <c r="CP153" s="185"/>
      <c r="CQ153" s="8" t="s">
        <v>1</v>
      </c>
      <c r="CR153" s="6">
        <v>1</v>
      </c>
    </row>
    <row r="154" spans="1:96" s="1" customFormat="1" ht="15" customHeight="1">
      <c r="A154"/>
      <c r="N154"/>
      <c r="O154"/>
      <c r="AA154"/>
      <c r="AB154"/>
      <c r="AC154"/>
      <c r="AD154"/>
      <c r="AE154"/>
      <c r="AQ154"/>
      <c r="AR154"/>
      <c r="AS154"/>
      <c r="AT154"/>
      <c r="AU154"/>
      <c r="AV154"/>
      <c r="AW154" s="1327" t="str">
        <f>IF(AND(AZ154&lt;&gt;"", LEN(TRIM(AZ154))&gt;0), MAX(AW20:AW153)+1, "")</f>
        <v/>
      </c>
      <c r="AX154" s="1327" t="str" cm="1">
        <f t="array" ref="AX154">IFERROR(INDEX(AZ21:AZ290, MATCH(ROW()-MIN(ROW(AZ21:AZ290))+1, AW21:AW290, 0)), "")</f>
        <v/>
      </c>
      <c r="AY154" s="1336" t="str">
        <f>IFERROR(TRIM(SUBSTITUTE(SUBSTITUTE(SUBSTITUTE(SUBSTITUTE(SUBSTITUTE(AY153," .",".")," ;",";")," :",":"),",",","),",","")),AY153)</f>
        <v/>
      </c>
      <c r="AZ154" s="1329" t="str">
        <f>IFERROR(IF(LEN(AY158) &gt; LEN(AZ153), LEFT(RIGHT(AY158, LEN(AY158) - LEN(AZ153)), FIND("¤", SUBSTITUTE(LEFT(RIGHT(AY158, LEN(AY158) - LEN(AZ153)), AZ19+1), " ", "¤", LEN(LEFT(RIGHT(AY158, LEN(AY158) - LEN(AZ153)), AZ19+1)) - LEN(SUBSTITUTE(LEFT(RIGHT(AY158, LEN(AY158) - LEN(AZ153)), AZ19+1), " ", ""))))), ""), "")</f>
        <v/>
      </c>
      <c r="BA154" s="1279" t="s">
        <v>1</v>
      </c>
      <c r="BB154" s="1354"/>
      <c r="BC154"/>
      <c r="BD154" s="1" t="str">
        <f t="shared" si="44"/>
        <v/>
      </c>
      <c r="BE154" s="1332" t="str">
        <f>IF(LEN(SUBSTITUTE(AX154, BE17, "")) &lt; LEN(AX154), SUBSTITUTE(AX154, BE17, ""), AX154)</f>
        <v/>
      </c>
      <c r="BF154" s="1332" t="str">
        <f>IF(LEN(SUBSTITUTE(BE154, BF17, "")) &lt; LEN(BE154), SUBSTITUTE(BE154, BF17, ""), BE154)</f>
        <v/>
      </c>
      <c r="BG154" s="1332" t="str">
        <f>IF(LEN(SUBSTITUTE(BF154, BG17, "")) &lt; LEN(BF154), SUBSTITUTE(BF154, BG17, ""), BF154)</f>
        <v/>
      </c>
      <c r="BH154" s="1332" t="str">
        <f>IF(LEN(SUBSTITUTE(BG154, BH17, "")) &lt; LEN(BG154), SUBSTITUTE(BG154, BH17, ""), BG154)</f>
        <v/>
      </c>
      <c r="BI154" s="1332" t="s">
        <v>1</v>
      </c>
      <c r="BJ154" s="1333"/>
      <c r="BK154" s="1334"/>
      <c r="BL154" s="52"/>
      <c r="BM154" s="51"/>
      <c r="BN154" s="1335" t="str">
        <f t="shared" si="34"/>
        <v/>
      </c>
      <c r="BO154" s="50" t="str">
        <f t="shared" si="35"/>
        <v/>
      </c>
      <c r="BP154" s="49" t="str">
        <f t="shared" si="36"/>
        <v/>
      </c>
      <c r="BQ154" s="47">
        <f>IF(ISBLANK(#REF!),"",LEN(BD154)-LEN(SUBSTITUTE(BD154," ",""))+1)</f>
        <v>1</v>
      </c>
      <c r="BR154" s="48">
        <f t="shared" si="37"/>
        <v>0</v>
      </c>
      <c r="BS154" s="47">
        <f t="shared" si="38"/>
        <v>0</v>
      </c>
      <c r="BT154" s="47">
        <f t="shared" si="39"/>
        <v>0</v>
      </c>
      <c r="BU154" s="185"/>
      <c r="BV154" s="2"/>
      <c r="BW154" s="2"/>
      <c r="BX154" s="2"/>
      <c r="BY154" s="2"/>
      <c r="BZ154" s="2"/>
      <c r="CA154" s="2"/>
      <c r="CB154" s="1865"/>
      <c r="CC154" s="644">
        <v>1</v>
      </c>
      <c r="CD154" s="645" t="s">
        <v>584</v>
      </c>
      <c r="CE154" s="154"/>
      <c r="CF154" s="91"/>
      <c r="CG154" s="59"/>
      <c r="CH154" s="93"/>
      <c r="CI154"/>
      <c r="CJ154" s="458"/>
      <c r="CK154" s="91"/>
      <c r="CL154" s="91"/>
      <c r="CM154" s="91"/>
      <c r="CN154" s="91"/>
      <c r="CO154" s="91"/>
      <c r="CP154" s="185"/>
      <c r="CQ154" s="8" t="s">
        <v>1</v>
      </c>
      <c r="CR154" s="6">
        <v>1</v>
      </c>
    </row>
    <row r="155" spans="1:96" s="1" customFormat="1" ht="15" customHeight="1">
      <c r="A155"/>
      <c r="N155"/>
      <c r="O155"/>
      <c r="AA155"/>
      <c r="AB155"/>
      <c r="AC155"/>
      <c r="AD155"/>
      <c r="AE155"/>
      <c r="AQ155"/>
      <c r="AR155"/>
      <c r="AS155"/>
      <c r="AT155"/>
      <c r="AU155"/>
      <c r="AV155"/>
      <c r="AW155" s="1327" t="str">
        <f>IF(AND(AZ155&lt;&gt;"", LEN(TRIM(AZ155))&gt;0), MAX(AW20:AW154)+1, "")</f>
        <v/>
      </c>
      <c r="AX155" s="1327" t="str" cm="1">
        <f t="array" ref="AX155">IFERROR(INDEX(AZ21:AZ290, MATCH(ROW()-MIN(ROW(AZ21:AZ290))+1, AW21:AW290, 0)), "")</f>
        <v/>
      </c>
      <c r="AY155" s="1336" t="str">
        <f>IFERROR(SUBSTITUTE(SUBSTITUTE(SUBSTITUTE(SUBSTITUTE(SUBSTITUTE(SUBSTITUTE(AY154,",",";"),".",";"),";",";"),"-",";"),":",";"),"?",";"),AY154)</f>
        <v/>
      </c>
      <c r="AZ155" s="1329" t="str">
        <f>IFERROR(IF(LEN(AY158)&gt;LEN(AZ153)+LEN(AZ154),LEFT(RIGHT(AY158,LEN(AY158)-LEN(AZ153)-LEN(AZ154)),FIND("¤",SUBSTITUTE(LEFT(RIGHT(AY158,LEN(AY158)-LEN(AZ153)-LEN(AZ154)),AZ19+1)," ","¤",LEN(LEFT(RIGHT(AY158,LEN(AY158)-LEN(AZ153)-LEN(AZ154)),AZ19+1))-LEN(SUBSTITUTE(LEFT(RIGHT(AY158,LEN(AY158)-LEN(AZ153)-LEN(AZ154)),AZ19+1)," ",""))))),""),"")</f>
        <v/>
      </c>
      <c r="BA155" s="1279" t="s">
        <v>1</v>
      </c>
      <c r="BB155" s="1354"/>
      <c r="BC155"/>
      <c r="BD155" s="1" t="str">
        <f t="shared" si="44"/>
        <v/>
      </c>
      <c r="BE155" s="1332" t="str">
        <f>IF(LEN(SUBSTITUTE(AX155, BE17, "")) &lt; LEN(AX155), SUBSTITUTE(AX155, BE17, ""), AX155)</f>
        <v/>
      </c>
      <c r="BF155" s="1332" t="str">
        <f>IF(LEN(SUBSTITUTE(BE155, BF17, "")) &lt; LEN(BE155), SUBSTITUTE(BE155, BF17, ""), BE155)</f>
        <v/>
      </c>
      <c r="BG155" s="1332" t="str">
        <f>IF(LEN(SUBSTITUTE(BF155, BG17, "")) &lt; LEN(BF155), SUBSTITUTE(BF155, BG17, ""), BF155)</f>
        <v/>
      </c>
      <c r="BH155" s="1332" t="str">
        <f>IF(LEN(SUBSTITUTE(BG155, BH17, "")) &lt; LEN(BG155), SUBSTITUTE(BG155, BH17, ""), BG155)</f>
        <v/>
      </c>
      <c r="BI155" s="1332" t="s">
        <v>1</v>
      </c>
      <c r="BJ155" s="1333"/>
      <c r="BK155" s="1334"/>
      <c r="BL155" s="52"/>
      <c r="BM155" s="51"/>
      <c r="BN155" s="1335" t="str">
        <f t="shared" si="34"/>
        <v/>
      </c>
      <c r="BO155" s="50" t="str">
        <f t="shared" si="35"/>
        <v/>
      </c>
      <c r="BP155" s="49" t="str">
        <f t="shared" si="36"/>
        <v/>
      </c>
      <c r="BQ155" s="47">
        <f>IF(ISBLANK(#REF!),"",LEN(BD155)-LEN(SUBSTITUTE(BD155," ",""))+1)</f>
        <v>1</v>
      </c>
      <c r="BR155" s="48">
        <f t="shared" si="37"/>
        <v>0</v>
      </c>
      <c r="BS155" s="47">
        <f t="shared" si="38"/>
        <v>0</v>
      </c>
      <c r="BT155" s="47">
        <f t="shared" si="39"/>
        <v>0</v>
      </c>
      <c r="BU155" s="185"/>
      <c r="BV155" s="2"/>
      <c r="BW155" s="2"/>
      <c r="BX155" s="2"/>
      <c r="BY155" s="2"/>
      <c r="BZ155" s="2"/>
      <c r="CA155" s="2"/>
      <c r="CB155" s="1865"/>
      <c r="CC155" s="644">
        <v>10</v>
      </c>
      <c r="CD155" s="645" t="s">
        <v>198</v>
      </c>
      <c r="CE155" s="154"/>
      <c r="CF155" s="91"/>
      <c r="CG155" s="59"/>
      <c r="CH155" s="93"/>
      <c r="CI155"/>
      <c r="CJ155" s="458"/>
      <c r="CK155" s="617" t="s">
        <v>564</v>
      </c>
      <c r="CL155" s="91"/>
      <c r="CM155" s="91"/>
      <c r="CN155" s="91"/>
      <c r="CO155" s="91"/>
      <c r="CP155" s="185"/>
      <c r="CQ155" s="8" t="s">
        <v>1</v>
      </c>
      <c r="CR155" s="6">
        <v>1</v>
      </c>
    </row>
    <row r="156" spans="1:96" s="1" customFormat="1" ht="15" customHeight="1">
      <c r="A156"/>
      <c r="N156"/>
      <c r="O156"/>
      <c r="AA156"/>
      <c r="AB156"/>
      <c r="AC156"/>
      <c r="AD156"/>
      <c r="AE156"/>
      <c r="AQ156"/>
      <c r="AR156"/>
      <c r="AS156"/>
      <c r="AT156"/>
      <c r="AU156"/>
      <c r="AV156"/>
      <c r="AW156" s="1327" t="str">
        <f>IF(AND(AZ156&lt;&gt;"", LEN(TRIM(AZ156))&gt;0), MAX(AW20:AW155)+1, "")</f>
        <v/>
      </c>
      <c r="AX156" s="1327" t="str" cm="1">
        <f t="array" ref="AX156">IFERROR(INDEX(AZ21:AZ290, MATCH(ROW()-MIN(ROW(AZ21:AZ290))+1, AW21:AW290, 0)), "")</f>
        <v/>
      </c>
      <c r="AY156" s="1337" t="str">
        <f>IFERROR(SUBSTITUTE(AY155,"."," "),AY155)</f>
        <v/>
      </c>
      <c r="AZ156" s="1329" t="str">
        <f>IFERROR(LEFT(RIGHT(AY158,LEN(AY158)-LEN(AZ153)-LEN(AZ154)-LEN(AZ155)),FIND("¤",SUBSTITUTE(LEFT(RIGHT(AY158,LEN(AY158)-LEN(AZ153)-LEN(AZ154)-LEN(AZ155)),AZ19+1)," ","¤",LEN(LEFT(RIGHT(AY158,LEN(AY158)-LEN(AZ153)-LEN(AZ154)-LEN(AZ155)),AZ19+1))-LEN(SUBSTITUTE(LEFT(RIGHT(AY158,LEN(AY158)-LEN(AZ153)-LEN(AZ154)-LEN(AZ155)),AZ19+1)," ",""))))),"")</f>
        <v/>
      </c>
      <c r="BA156" s="1279" t="s">
        <v>1</v>
      </c>
      <c r="BB156" s="1354"/>
      <c r="BC156"/>
      <c r="BD156" s="1" t="str">
        <f t="shared" si="44"/>
        <v/>
      </c>
      <c r="BE156" s="1332" t="str">
        <f>IF(LEN(SUBSTITUTE(AX156, BE17, "")) &lt; LEN(AX156), SUBSTITUTE(AX156, BE17, ""), AX156)</f>
        <v/>
      </c>
      <c r="BF156" s="1332" t="str">
        <f>IF(LEN(SUBSTITUTE(BE156, BF17, "")) &lt; LEN(BE156), SUBSTITUTE(BE156, BF17, ""), BE156)</f>
        <v/>
      </c>
      <c r="BG156" s="1332" t="str">
        <f>IF(LEN(SUBSTITUTE(BF156, BG17, "")) &lt; LEN(BF156), SUBSTITUTE(BF156, BG17, ""), BF156)</f>
        <v/>
      </c>
      <c r="BH156" s="1332" t="str">
        <f>IF(LEN(SUBSTITUTE(BG156, BH17, "")) &lt; LEN(BG156), SUBSTITUTE(BG156, BH17, ""), BG156)</f>
        <v/>
      </c>
      <c r="BI156" s="1332" t="s">
        <v>1</v>
      </c>
      <c r="BJ156" s="1333"/>
      <c r="BK156" s="1334"/>
      <c r="BL156" s="52"/>
      <c r="BM156" s="51"/>
      <c r="BN156" s="1335" t="str">
        <f t="shared" si="34"/>
        <v/>
      </c>
      <c r="BO156" s="50" t="str">
        <f t="shared" si="35"/>
        <v/>
      </c>
      <c r="BP156" s="49" t="str">
        <f t="shared" si="36"/>
        <v/>
      </c>
      <c r="BQ156" s="47">
        <f>IF(ISBLANK(#REF!),"",LEN(BD156)-LEN(SUBSTITUTE(BD156," ",""))+1)</f>
        <v>1</v>
      </c>
      <c r="BR156" s="48">
        <f t="shared" si="37"/>
        <v>0</v>
      </c>
      <c r="BS156" s="47">
        <f t="shared" si="38"/>
        <v>0</v>
      </c>
      <c r="BT156" s="47">
        <f t="shared" si="39"/>
        <v>0</v>
      </c>
      <c r="BU156" s="185"/>
      <c r="BV156" s="2"/>
      <c r="BW156" s="2"/>
      <c r="BX156" s="2"/>
      <c r="BY156" s="2"/>
      <c r="BZ156" s="2"/>
      <c r="CA156" s="2"/>
      <c r="CB156" s="1865"/>
      <c r="CC156">
        <v>3</v>
      </c>
      <c r="CD156" t="s">
        <v>241</v>
      </c>
      <c r="CE156" s="154"/>
      <c r="CF156" s="91"/>
      <c r="CG156" s="59"/>
      <c r="CH156" s="93"/>
      <c r="CI156"/>
      <c r="CJ156" s="458"/>
      <c r="CK156" s="619" t="s">
        <v>565</v>
      </c>
      <c r="CL156" s="91"/>
      <c r="CM156" s="91"/>
      <c r="CN156" s="91"/>
      <c r="CO156" s="91"/>
      <c r="CP156" s="185"/>
      <c r="CQ156" s="8" t="s">
        <v>1</v>
      </c>
      <c r="CR156" s="6">
        <v>1</v>
      </c>
    </row>
    <row r="157" spans="1:96" s="1" customFormat="1" ht="15" customHeight="1">
      <c r="A157"/>
      <c r="N157"/>
      <c r="O157"/>
      <c r="AA157"/>
      <c r="AB157"/>
      <c r="AC157"/>
      <c r="AD157"/>
      <c r="AE157"/>
      <c r="AQ157"/>
      <c r="AR157"/>
      <c r="AS157"/>
      <c r="AT157"/>
      <c r="AU157"/>
      <c r="AV157"/>
      <c r="AW157" s="1327" t="str">
        <f>IF(AND(AZ157&lt;&gt;"", LEN(TRIM(AZ157))&gt;0), MAX(AW20:AW156)+1, "")</f>
        <v/>
      </c>
      <c r="AX157" s="1327" t="str" cm="1">
        <f t="array" ref="AX157">IFERROR(INDEX(AZ21:AZ290, MATCH(ROW()-MIN(ROW(AZ21:AZ290))+1, AW21:AW290, 0)), "")</f>
        <v/>
      </c>
      <c r="AY157" s="1337" t="str">
        <f>SUBSTITUTE(SUBSTITUTE(AY156,";"," "),","," ")</f>
        <v/>
      </c>
      <c r="AZ157" s="1329" t="str">
        <f>IFERROR(LEFT(RIGHT(AY158,LEN(AY158)-LEN(AZ153)-LEN(AZ154)-LEN(AZ155)-LEN(AZ156)),FIND("¤",SUBSTITUTE(LEFT(RIGHT(AY158,LEN(AY158)-LEN(AZ153)-LEN(AZ154)-LEN(AZ155)-LEN(AZ156)),AZ19+1)," ","¤",LEN(LEFT(RIGHT(AY158,LEN(AY158)-LEN(AZ153)-LEN(AZ154)-LEN(AZ155)-LEN(AZ156)),AZ19+1))-LEN(SUBSTITUTE(LEFT(RIGHT(AY158,LEN(AY158)-LEN(AZ153)-LEN(AZ154)-LEN(AZ155)-LEN(AZ156)),AZ19+1)," ",""))))),"")</f>
        <v/>
      </c>
      <c r="BA157" s="1279" t="s">
        <v>1</v>
      </c>
      <c r="BB157" s="1354"/>
      <c r="BC157"/>
      <c r="BD157" s="1" t="str">
        <f t="shared" si="44"/>
        <v/>
      </c>
      <c r="BE157" s="1332" t="str">
        <f>IF(LEN(SUBSTITUTE(AX157, BE17, "")) &lt; LEN(AX157), SUBSTITUTE(AX157, BE17, ""), AX157)</f>
        <v/>
      </c>
      <c r="BF157" s="1332" t="str">
        <f>IF(LEN(SUBSTITUTE(BE157, BF17, "")) &lt; LEN(BE157), SUBSTITUTE(BE157, BF17, ""), BE157)</f>
        <v/>
      </c>
      <c r="BG157" s="1332" t="str">
        <f>IF(LEN(SUBSTITUTE(BF157, BG17, "")) &lt; LEN(BF157), SUBSTITUTE(BF157, BG17, ""), BF157)</f>
        <v/>
      </c>
      <c r="BH157" s="1332" t="str">
        <f>IF(LEN(SUBSTITUTE(BG157, BH17, "")) &lt; LEN(BG157), SUBSTITUTE(BG157, BH17, ""), BG157)</f>
        <v/>
      </c>
      <c r="BI157" s="1332" t="s">
        <v>1</v>
      </c>
      <c r="BJ157" s="1333"/>
      <c r="BK157" s="1334"/>
      <c r="BL157" s="52"/>
      <c r="BM157" s="51"/>
      <c r="BN157" s="1335" t="str">
        <f t="shared" si="34"/>
        <v/>
      </c>
      <c r="BO157" s="50" t="str">
        <f t="shared" si="35"/>
        <v/>
      </c>
      <c r="BP157" s="49" t="str">
        <f t="shared" si="36"/>
        <v/>
      </c>
      <c r="BQ157" s="47">
        <f>IF(ISBLANK(#REF!),"",LEN(BD157)-LEN(SUBSTITUTE(BD157," ",""))+1)</f>
        <v>1</v>
      </c>
      <c r="BR157" s="48">
        <f t="shared" si="37"/>
        <v>0</v>
      </c>
      <c r="BS157" s="47">
        <f t="shared" si="38"/>
        <v>0</v>
      </c>
      <c r="BT157" s="47">
        <f t="shared" si="39"/>
        <v>0</v>
      </c>
      <c r="BU157" s="185"/>
      <c r="BV157" s="2"/>
      <c r="BW157" s="2"/>
      <c r="BX157" s="2"/>
      <c r="BY157" s="2"/>
      <c r="BZ157" s="2"/>
      <c r="CA157" s="2"/>
      <c r="CB157" s="484"/>
      <c r="CC157"/>
      <c r="CD157"/>
      <c r="CE157" s="154"/>
      <c r="CF157" s="91"/>
      <c r="CG157" s="59"/>
      <c r="CH157" s="93"/>
      <c r="CI157"/>
      <c r="CJ157" s="458"/>
      <c r="CK157" s="619" t="s">
        <v>566</v>
      </c>
      <c r="CL157" s="91"/>
      <c r="CM157" s="91"/>
      <c r="CN157" s="91"/>
      <c r="CO157" s="91"/>
      <c r="CP157" s="185"/>
      <c r="CQ157" s="8" t="s">
        <v>1</v>
      </c>
      <c r="CR157" s="6">
        <v>1</v>
      </c>
    </row>
    <row r="158" spans="1:96" s="1" customFormat="1" ht="15.75" customHeight="1">
      <c r="A158"/>
      <c r="N158"/>
      <c r="O158"/>
      <c r="AA158"/>
      <c r="AB158"/>
      <c r="AC158"/>
      <c r="AD158"/>
      <c r="AE158"/>
      <c r="AQ158"/>
      <c r="AR158"/>
      <c r="AS158"/>
      <c r="AT158"/>
      <c r="AU158"/>
      <c r="AV158"/>
      <c r="AW158" s="1327" t="str">
        <f>IF(AND(AZ158&lt;&gt;"", LEN(TRIM(AZ158))&gt;0), MAX(AW20:AW157)+1, "")</f>
        <v/>
      </c>
      <c r="AX158" s="1327" t="str" cm="1">
        <f t="array" ref="AX158">IFERROR(INDEX(AZ21:AZ290, MATCH(ROW()-MIN(ROW(AZ21:AZ290))+1, AW21:AW290, 0)), "")</f>
        <v/>
      </c>
      <c r="AY158" s="1338" t="str">
        <f>IFERROR(SUBSTITUTE(SUBSTITUTE(SUBSTITUTE(AY157,"  "," "),"  "," "),"  "," "),AY157)</f>
        <v/>
      </c>
      <c r="AZ158" s="1329" t="str">
        <f>IF(LEN(AY158) &gt; LEN(AZ153) + LEN(AZ154) + LEN(AZ155)+ LEN(AZ156) + LEN(AZ157), RIGHT(AY158, LEN(AY158) - LEN(AZ153) - LEN(AZ154) - LEN(AZ155) - LEN(AZ156) - LEN(AZ157)), "")</f>
        <v/>
      </c>
      <c r="BA158" s="1279" t="s">
        <v>1</v>
      </c>
      <c r="BB158" s="1354"/>
      <c r="BC158"/>
      <c r="BD158" s="1" t="str">
        <f t="shared" si="44"/>
        <v/>
      </c>
      <c r="BE158" s="1332" t="str">
        <f>IF(LEN(SUBSTITUTE(AX158, BE17, "")) &lt; LEN(AX158), SUBSTITUTE(AX158, BE17, ""), AX158)</f>
        <v/>
      </c>
      <c r="BF158" s="1332" t="str">
        <f>IF(LEN(SUBSTITUTE(BE158, BF17, "")) &lt; LEN(BE158), SUBSTITUTE(BE158, BF17, ""), BE158)</f>
        <v/>
      </c>
      <c r="BG158" s="1332" t="str">
        <f>IF(LEN(SUBSTITUTE(BF158, BG17, "")) &lt; LEN(BF158), SUBSTITUTE(BF158, BG17, ""), BF158)</f>
        <v/>
      </c>
      <c r="BH158" s="1332" t="str">
        <f>IF(LEN(SUBSTITUTE(BG158, BH17, "")) &lt; LEN(BG158), SUBSTITUTE(BG158, BH17, ""), BG158)</f>
        <v/>
      </c>
      <c r="BI158" s="1332" t="s">
        <v>1</v>
      </c>
      <c r="BJ158" s="1333"/>
      <c r="BK158" s="1334"/>
      <c r="BL158" s="52"/>
      <c r="BM158" s="51"/>
      <c r="BN158" s="1335" t="str">
        <f t="shared" si="34"/>
        <v/>
      </c>
      <c r="BO158" s="50" t="str">
        <f t="shared" si="35"/>
        <v/>
      </c>
      <c r="BP158" s="49" t="str">
        <f t="shared" si="36"/>
        <v/>
      </c>
      <c r="BQ158" s="47">
        <f>IF(ISBLANK(#REF!),"",LEN(BD158)-LEN(SUBSTITUTE(BD158," ",""))+1)</f>
        <v>1</v>
      </c>
      <c r="BR158" s="48">
        <f t="shared" si="37"/>
        <v>0</v>
      </c>
      <c r="BS158" s="47">
        <f t="shared" si="38"/>
        <v>0</v>
      </c>
      <c r="BT158" s="47">
        <f t="shared" si="39"/>
        <v>0</v>
      </c>
      <c r="BU158" s="185"/>
      <c r="BV158" s="2"/>
      <c r="BW158" s="2"/>
      <c r="BX158" s="2"/>
      <c r="BY158" s="2"/>
      <c r="BZ158" s="2"/>
      <c r="CA158" s="2"/>
      <c r="CB158" s="411"/>
      <c r="CC158" s="412"/>
      <c r="CD158" s="413"/>
      <c r="CE158" s="412"/>
      <c r="CF158" s="412"/>
      <c r="CG158" s="412"/>
      <c r="CH158" s="414"/>
      <c r="CI158"/>
      <c r="CJ158" s="458"/>
      <c r="CK158" s="624" t="s">
        <v>567</v>
      </c>
      <c r="CL158" s="91"/>
      <c r="CM158" s="91"/>
      <c r="CN158" s="91"/>
      <c r="CO158" s="91"/>
      <c r="CP158" s="185"/>
      <c r="CQ158" s="8" t="s">
        <v>1</v>
      </c>
      <c r="CR158" s="6">
        <v>1</v>
      </c>
    </row>
    <row r="159" spans="1:96" s="1" customFormat="1" ht="15" customHeight="1">
      <c r="A159"/>
      <c r="N159"/>
      <c r="O159"/>
      <c r="AA159"/>
      <c r="AB159"/>
      <c r="AC159"/>
      <c r="AD159"/>
      <c r="AE159"/>
      <c r="AQ159"/>
      <c r="AR159"/>
      <c r="AS159"/>
      <c r="AT159"/>
      <c r="AU159"/>
      <c r="AV159"/>
      <c r="AW159" s="1327" t="str">
        <f>IF(AND(AZ159&lt;&gt;"", LEN(TRIM(AZ159))&gt;0), MAX(AW20:AW158)+1, "")</f>
        <v/>
      </c>
      <c r="AX159" s="1327" t="str" cm="1">
        <f t="array" ref="AX159">IFERROR(INDEX(AZ21:AZ290, MATCH(ROW()-MIN(ROW(AZ21:AZ290))+1, AW21:AW290, 0)), "")</f>
        <v/>
      </c>
      <c r="AY159" s="1328" t="str">
        <f>(SUBSTITUTE(SUBSTITUTE(BB44,CHAR(13)&amp;CHAR(10)," "),CHAR(10)," "))</f>
        <v/>
      </c>
      <c r="AZ159" s="1339" t="str">
        <f>IF(LEN(AY164)&lt;AZ19,AY159,LEFT(AY164,FIND("¤",SUBSTITUTE(LEFT(AY164,AZ19+1)," ","¤",LEN(LEFT(AY164,AZ19+1))-LEN(SUBSTITUTE(LEFT(AY164,AZ19+1)," ",""))))))</f>
        <v/>
      </c>
      <c r="BA159" s="1279" t="s">
        <v>1</v>
      </c>
      <c r="BB159" s="1354"/>
      <c r="BC159"/>
      <c r="BD159" s="1" t="str">
        <f t="shared" si="44"/>
        <v/>
      </c>
      <c r="BE159" s="1332" t="str">
        <f>IF(LEN(SUBSTITUTE(AX159, BE17, "")) &lt; LEN(AX159), SUBSTITUTE(AX159, BE17, ""), AX159)</f>
        <v/>
      </c>
      <c r="BF159" s="1332" t="str">
        <f>IF(LEN(SUBSTITUTE(BE159, BF17, "")) &lt; LEN(BE159), SUBSTITUTE(BE159, BF17, ""), BE159)</f>
        <v/>
      </c>
      <c r="BG159" s="1332" t="str">
        <f>IF(LEN(SUBSTITUTE(BF159, BG17, "")) &lt; LEN(BF159), SUBSTITUTE(BF159, BG17, ""), BF159)</f>
        <v/>
      </c>
      <c r="BH159" s="1332" t="str">
        <f>IF(LEN(SUBSTITUTE(BG159, BH17, "")) &lt; LEN(BG159), SUBSTITUTE(BG159, BH17, ""), BG159)</f>
        <v/>
      </c>
      <c r="BI159" s="1332" t="s">
        <v>1</v>
      </c>
      <c r="BJ159" s="1333"/>
      <c r="BK159" s="1334"/>
      <c r="BL159" s="52"/>
      <c r="BM159" s="51"/>
      <c r="BN159" s="1335" t="str">
        <f t="shared" ref="BN159:BN222" si="45">IF(BK159&lt;&gt;"", TRIM(SUBSTITUTE(SUBSTITUTE(BH159, TRIM(BJ159), ""), TRIM(BK159), "")), TRIM(SUBSTITUTE(BH159, TRIM(BJ159), "")))</f>
        <v/>
      </c>
      <c r="BO159" s="50" t="str">
        <f t="shared" ref="BO159:BO222" si="46">SUBSTITUTE(BN159,BL159,BM159)</f>
        <v/>
      </c>
      <c r="BP159" s="49" t="str">
        <f t="shared" ref="BP159:BP222" si="47">TRIM(SUBSTITUTE(BO159,BL159,BM159))</f>
        <v/>
      </c>
      <c r="BQ159" s="47">
        <f>IF(ISBLANK(#REF!),"",LEN(BD159)-LEN(SUBSTITUTE(BD159," ",""))+1)</f>
        <v>1</v>
      </c>
      <c r="BR159" s="48">
        <f t="shared" ref="BR159:BR222" si="48">BT159-BS159</f>
        <v>0</v>
      </c>
      <c r="BS159" s="47">
        <f t="shared" ref="BS159:BS222" si="49">LEN(TRIM(BD159)) - LEN(SUBSTITUTE(TRIM(BD159), " ", ""))</f>
        <v>0</v>
      </c>
      <c r="BT159" s="47">
        <f t="shared" ref="BT159:BT222" si="50">LEN(BD159)</f>
        <v>0</v>
      </c>
      <c r="BU159" s="185"/>
      <c r="BV159" s="2"/>
      <c r="BW159" s="2"/>
      <c r="BX159" s="2"/>
      <c r="BY159" s="2"/>
      <c r="BZ159" s="2"/>
      <c r="CA159" s="2"/>
      <c r="CB159" s="458"/>
      <c r="CC159" s="91"/>
      <c r="CD159" s="91"/>
      <c r="CE159" s="91"/>
      <c r="CF159" s="91"/>
      <c r="CG159" s="59"/>
      <c r="CH159" s="93"/>
      <c r="CI159"/>
      <c r="CJ159" s="458"/>
      <c r="CK159" s="625" t="s">
        <v>568</v>
      </c>
      <c r="CL159" s="91"/>
      <c r="CM159" s="91"/>
      <c r="CN159" s="91"/>
      <c r="CO159" s="91"/>
      <c r="CP159" s="185"/>
      <c r="CQ159" s="8" t="s">
        <v>1</v>
      </c>
      <c r="CR159" s="6">
        <v>1</v>
      </c>
    </row>
    <row r="160" spans="1:96" s="1" customFormat="1" ht="15" customHeight="1">
      <c r="A160"/>
      <c r="N160"/>
      <c r="O160"/>
      <c r="AA160"/>
      <c r="AB160"/>
      <c r="AC160"/>
      <c r="AD160"/>
      <c r="AE160"/>
      <c r="AQ160"/>
      <c r="AR160"/>
      <c r="AS160"/>
      <c r="AT160"/>
      <c r="AU160"/>
      <c r="AV160"/>
      <c r="AW160" s="1327" t="str">
        <f>IF(AND(AZ160&lt;&gt;"", LEN(TRIM(AZ160))&gt;0), MAX(AW20:AW159)+1, "")</f>
        <v/>
      </c>
      <c r="AX160" s="1327" t="str" cm="1">
        <f t="array" ref="AX160">IFERROR(INDEX(AZ21:AZ290, MATCH(ROW()-MIN(ROW(AZ21:AZ290))+1, AW21:AW290, 0)), "")</f>
        <v/>
      </c>
      <c r="AY160" s="1340" t="str">
        <f>IFERROR(TRIM(SUBSTITUTE(SUBSTITUTE(SUBSTITUTE(SUBSTITUTE(SUBSTITUTE(AY159," .",".")," ;",";")," :",":"),",",","),",","")),AY159)</f>
        <v/>
      </c>
      <c r="AZ160" s="1339" t="str">
        <f>IFERROR(IF(LEN(AY164) &gt; LEN(AZ159), LEFT(RIGHT(AY164, LEN(AY164) - LEN(AZ159)), FIND("¤", SUBSTITUTE(LEFT(RIGHT(AY164, LEN(AY164) - LEN(AZ159)), AZ19+1), " ", "¤", LEN(LEFT(RIGHT(AY164, LEN(AY164) - LEN(AZ159)), AZ19+1)) - LEN(SUBSTITUTE(LEFT(RIGHT(AY164, LEN(AY164) - LEN(AZ159)), AZ19+1), " ", ""))))), ""), "")</f>
        <v/>
      </c>
      <c r="BA160" s="1279" t="s">
        <v>1</v>
      </c>
      <c r="BB160" s="1354"/>
      <c r="BC160"/>
      <c r="BD160" s="1" t="str">
        <f t="shared" si="44"/>
        <v/>
      </c>
      <c r="BE160" s="1332" t="str">
        <f>IF(LEN(SUBSTITUTE(AX160, BE17, "")) &lt; LEN(AX160), SUBSTITUTE(AX160, BE17, ""), AX160)</f>
        <v/>
      </c>
      <c r="BF160" s="1332" t="str">
        <f>IF(LEN(SUBSTITUTE(BE160, BF17, "")) &lt; LEN(BE160), SUBSTITUTE(BE160, BF17, ""), BE160)</f>
        <v/>
      </c>
      <c r="BG160" s="1332" t="str">
        <f>IF(LEN(SUBSTITUTE(BF160, BG17, "")) &lt; LEN(BF160), SUBSTITUTE(BF160, BG17, ""), BF160)</f>
        <v/>
      </c>
      <c r="BH160" s="1332" t="str">
        <f>IF(LEN(SUBSTITUTE(BG160, BH17, "")) &lt; LEN(BG160), SUBSTITUTE(BG160, BH17, ""), BG160)</f>
        <v/>
      </c>
      <c r="BI160" s="1332" t="s">
        <v>1</v>
      </c>
      <c r="BJ160" s="1333"/>
      <c r="BK160" s="1334"/>
      <c r="BL160" s="52"/>
      <c r="BM160" s="51"/>
      <c r="BN160" s="1335" t="str">
        <f t="shared" si="45"/>
        <v/>
      </c>
      <c r="BO160" s="50" t="str">
        <f t="shared" si="46"/>
        <v/>
      </c>
      <c r="BP160" s="49" t="str">
        <f t="shared" si="47"/>
        <v/>
      </c>
      <c r="BQ160" s="47">
        <f>IF(ISBLANK(#REF!),"",LEN(BD160)-LEN(SUBSTITUTE(BD160," ",""))+1)</f>
        <v>1</v>
      </c>
      <c r="BR160" s="48">
        <f t="shared" si="48"/>
        <v>0</v>
      </c>
      <c r="BS160" s="47">
        <f t="shared" si="49"/>
        <v>0</v>
      </c>
      <c r="BT160" s="47">
        <f t="shared" si="50"/>
        <v>0</v>
      </c>
      <c r="BU160" s="185"/>
      <c r="BV160" s="2"/>
      <c r="BW160" s="2"/>
      <c r="BX160" s="2"/>
      <c r="BY160" s="2"/>
      <c r="BZ160" s="2"/>
      <c r="CA160" s="2"/>
      <c r="CB160" s="244"/>
      <c r="CC160" s="654" t="s">
        <v>236</v>
      </c>
      <c r="CD160" s="91"/>
      <c r="CE160" s="91"/>
      <c r="CF160" s="91"/>
      <c r="CG160" s="59"/>
      <c r="CH160" s="93"/>
      <c r="CI160"/>
      <c r="CJ160" s="458"/>
      <c r="CK160"/>
      <c r="CL160"/>
      <c r="CM160"/>
      <c r="CN160"/>
      <c r="CO160"/>
      <c r="CP160" s="185"/>
      <c r="CQ160" s="8" t="s">
        <v>1</v>
      </c>
      <c r="CR160" s="6">
        <v>1</v>
      </c>
    </row>
    <row r="161" spans="1:96" s="1" customFormat="1" ht="15" customHeight="1">
      <c r="A161"/>
      <c r="N161"/>
      <c r="O161"/>
      <c r="AA161"/>
      <c r="AB161"/>
      <c r="AC161"/>
      <c r="AD161"/>
      <c r="AE161"/>
      <c r="AQ161"/>
      <c r="AR161"/>
      <c r="AS161"/>
      <c r="AT161"/>
      <c r="AU161"/>
      <c r="AV161"/>
      <c r="AW161" s="1327" t="str">
        <f>IF(AND(AZ161&lt;&gt;"", LEN(TRIM(AZ161))&gt;0), MAX(AW20:AW160)+1, "")</f>
        <v/>
      </c>
      <c r="AX161" s="1327" t="str" cm="1">
        <f t="array" ref="AX161">IFERROR(INDEX(AZ21:AZ290, MATCH(ROW()-MIN(ROW(AZ21:AZ290))+1, AW21:AW290, 0)), "")</f>
        <v/>
      </c>
      <c r="AY161" s="1340" t="str">
        <f>IFERROR(SUBSTITUTE(SUBSTITUTE(SUBSTITUTE(SUBSTITUTE(SUBSTITUTE(SUBSTITUTE(AY160,",",";"),".",";"),";",";"),"-",";"),":",";"),"?",";"),AY160)</f>
        <v/>
      </c>
      <c r="AZ161" s="1339" t="str">
        <f>IFERROR(IF(LEN(AY164)&gt;LEN(AZ159)+LEN(AZ160),LEFT(RIGHT(AY164,LEN(AY164)-LEN(AZ159)-LEN(AZ160)),FIND("¤",SUBSTITUTE(LEFT(RIGHT(AY164,LEN(AY164)-LEN(AZ159)-LEN(AZ160)),AZ19+1)," ","¤",LEN(LEFT(RIGHT(AY164,LEN(AY164)-LEN(AZ159)-LEN(AZ160)),AZ19+1))-LEN(SUBSTITUTE(LEFT(RIGHT(AY164,LEN(AY164)-LEN(AZ159)-LEN(AZ160)),AZ19+1)," ",""))))),""),"")</f>
        <v/>
      </c>
      <c r="BA161" s="1279" t="s">
        <v>1</v>
      </c>
      <c r="BB161" s="1354"/>
      <c r="BC161"/>
      <c r="BD161" s="1" t="str">
        <f t="shared" si="44"/>
        <v/>
      </c>
      <c r="BE161" s="1332" t="str">
        <f>IF(LEN(SUBSTITUTE(AX161, BE17, "")) &lt; LEN(AX161), SUBSTITUTE(AX161, BE17, ""), AX161)</f>
        <v/>
      </c>
      <c r="BF161" s="1332" t="str">
        <f>IF(LEN(SUBSTITUTE(BE161, BF17, "")) &lt; LEN(BE161), SUBSTITUTE(BE161, BF17, ""), BE161)</f>
        <v/>
      </c>
      <c r="BG161" s="1332" t="str">
        <f>IF(LEN(SUBSTITUTE(BF161, BG17, "")) &lt; LEN(BF161), SUBSTITUTE(BF161, BG17, ""), BF161)</f>
        <v/>
      </c>
      <c r="BH161" s="1332" t="str">
        <f>IF(LEN(SUBSTITUTE(BG161, BH17, "")) &lt; LEN(BG161), SUBSTITUTE(BG161, BH17, ""), BG161)</f>
        <v/>
      </c>
      <c r="BI161" s="1332" t="s">
        <v>1</v>
      </c>
      <c r="BJ161" s="1333"/>
      <c r="BK161" s="1334"/>
      <c r="BL161" s="52"/>
      <c r="BM161" s="51"/>
      <c r="BN161" s="1335" t="str">
        <f t="shared" si="45"/>
        <v/>
      </c>
      <c r="BO161" s="50" t="str">
        <f t="shared" si="46"/>
        <v/>
      </c>
      <c r="BP161" s="49" t="str">
        <f t="shared" si="47"/>
        <v/>
      </c>
      <c r="BQ161" s="47">
        <f>IF(ISBLANK(#REF!),"",LEN(BD161)-LEN(SUBSTITUTE(BD161," ",""))+1)</f>
        <v>1</v>
      </c>
      <c r="BR161" s="48">
        <f t="shared" si="48"/>
        <v>0</v>
      </c>
      <c r="BS161" s="47">
        <f t="shared" si="49"/>
        <v>0</v>
      </c>
      <c r="BT161" s="47">
        <f t="shared" si="50"/>
        <v>0</v>
      </c>
      <c r="BU161" s="185"/>
      <c r="BV161" s="2"/>
      <c r="BW161" s="2"/>
      <c r="BX161" s="2"/>
      <c r="BY161" s="2"/>
      <c r="BZ161" s="2"/>
      <c r="CA161" s="2"/>
      <c r="CB161" s="244"/>
      <c r="CC161" s="642" t="s">
        <v>235</v>
      </c>
      <c r="CD161" s="91"/>
      <c r="CE161" s="91"/>
      <c r="CF161" s="91"/>
      <c r="CG161" s="59"/>
      <c r="CH161" s="93"/>
      <c r="CI161"/>
      <c r="CJ161" s="411"/>
      <c r="CK161" s="571" t="s">
        <v>569</v>
      </c>
      <c r="CL161" s="413"/>
      <c r="CM161" s="412"/>
      <c r="CN161" s="412"/>
      <c r="CO161" s="412"/>
      <c r="CP161" s="414"/>
      <c r="CQ161" s="8" t="s">
        <v>1</v>
      </c>
      <c r="CR161" s="6">
        <v>1</v>
      </c>
    </row>
    <row r="162" spans="1:96" s="1" customFormat="1" ht="15" customHeight="1">
      <c r="A162"/>
      <c r="N162"/>
      <c r="O162"/>
      <c r="AA162"/>
      <c r="AB162"/>
      <c r="AC162"/>
      <c r="AD162"/>
      <c r="AE162"/>
      <c r="AQ162"/>
      <c r="AR162"/>
      <c r="AS162"/>
      <c r="AT162"/>
      <c r="AU162"/>
      <c r="AV162"/>
      <c r="AW162" s="1327" t="str">
        <f>IF(AND(AZ162&lt;&gt;"", LEN(TRIM(AZ162))&gt;0), MAX(AW20:AW161)+1, "")</f>
        <v/>
      </c>
      <c r="AX162" s="1327" t="str" cm="1">
        <f t="array" ref="AX162">IFERROR(INDEX(AZ21:AZ290, MATCH(ROW()-MIN(ROW(AZ21:AZ290))+1, AW21:AW290, 0)), "")</f>
        <v/>
      </c>
      <c r="AY162" s="1340" t="str">
        <f>IFERROR(SUBSTITUTE(AY161,"."," "),AY161)</f>
        <v/>
      </c>
      <c r="AZ162" s="1339" t="str">
        <f>IFERROR(LEFT(RIGHT(AY164,LEN(AY164)-LEN(AZ159)-LEN(AZ160)-LEN(AZ161)),FIND("¤",SUBSTITUTE(LEFT(RIGHT(AY164,LEN(AY164)-LEN(AZ159)-LEN(AZ160)-LEN(AZ161)),AZ19+1)," ","¤",LEN(LEFT(RIGHT(AY164,LEN(AY164)-LEN(AZ159)-LEN(AZ160)-LEN(AZ161)),AZ19+1))-LEN(SUBSTITUTE(LEFT(RIGHT(AY164,LEN(AY164)-LEN(AZ159)-LEN(AZ160)-LEN(AZ161)),AZ19+1)," ",""))))),"")</f>
        <v/>
      </c>
      <c r="BA162" s="1279" t="s">
        <v>1</v>
      </c>
      <c r="BB162" s="1354"/>
      <c r="BC162"/>
      <c r="BD162" s="1" t="str">
        <f t="shared" si="44"/>
        <v/>
      </c>
      <c r="BE162" s="1332" t="str">
        <f>IF(LEN(SUBSTITUTE(AX162, BE17, "")) &lt; LEN(AX162), SUBSTITUTE(AX162, BE17, ""), AX162)</f>
        <v/>
      </c>
      <c r="BF162" s="1332" t="str">
        <f>IF(LEN(SUBSTITUTE(BE162, BF17, "")) &lt; LEN(BE162), SUBSTITUTE(BE162, BF17, ""), BE162)</f>
        <v/>
      </c>
      <c r="BG162" s="1332" t="str">
        <f>IF(LEN(SUBSTITUTE(BF162, BG17, "")) &lt; LEN(BF162), SUBSTITUTE(BF162, BG17, ""), BF162)</f>
        <v/>
      </c>
      <c r="BH162" s="1332" t="str">
        <f>IF(LEN(SUBSTITUTE(BG162, BH17, "")) &lt; LEN(BG162), SUBSTITUTE(BG162, BH17, ""), BG162)</f>
        <v/>
      </c>
      <c r="BI162" s="1332" t="s">
        <v>1</v>
      </c>
      <c r="BJ162" s="1333"/>
      <c r="BK162" s="1334"/>
      <c r="BL162" s="52"/>
      <c r="BM162" s="51"/>
      <c r="BN162" s="1335" t="str">
        <f t="shared" si="45"/>
        <v/>
      </c>
      <c r="BO162" s="50" t="str">
        <f t="shared" si="46"/>
        <v/>
      </c>
      <c r="BP162" s="49" t="str">
        <f t="shared" si="47"/>
        <v/>
      </c>
      <c r="BQ162" s="47">
        <f>IF(ISBLANK(#REF!),"",LEN(BD162)-LEN(SUBSTITUTE(BD162," ",""))+1)</f>
        <v>1</v>
      </c>
      <c r="BR162" s="48">
        <f t="shared" si="48"/>
        <v>0</v>
      </c>
      <c r="BS162" s="47">
        <f t="shared" si="49"/>
        <v>0</v>
      </c>
      <c r="BT162" s="47">
        <f t="shared" si="50"/>
        <v>0</v>
      </c>
      <c r="BU162" s="185"/>
      <c r="BV162" s="2"/>
      <c r="BW162" s="2"/>
      <c r="BX162" s="2"/>
      <c r="BY162" s="2"/>
      <c r="BZ162" s="2"/>
      <c r="CA162" s="2"/>
      <c r="CB162" s="244"/>
      <c r="CC162" s="155" t="s">
        <v>593</v>
      </c>
      <c r="CD162" s="439"/>
      <c r="CE162" s="91"/>
      <c r="CF162" s="91"/>
      <c r="CG162" s="59"/>
      <c r="CH162" s="93"/>
      <c r="CI162"/>
      <c r="CJ162" s="438"/>
      <c r="CK162" s="591"/>
      <c r="CL162" s="439"/>
      <c r="CM162" s="91"/>
      <c r="CN162" s="91"/>
      <c r="CO162" s="91"/>
      <c r="CP162" s="185"/>
      <c r="CQ162" s="8" t="s">
        <v>1</v>
      </c>
      <c r="CR162" s="6">
        <v>1</v>
      </c>
    </row>
    <row r="163" spans="1:96" s="1" customFormat="1" ht="15" customHeight="1">
      <c r="A163"/>
      <c r="N163"/>
      <c r="O163"/>
      <c r="AA163"/>
      <c r="AB163"/>
      <c r="AC163"/>
      <c r="AD163"/>
      <c r="AE163"/>
      <c r="AQ163"/>
      <c r="AR163"/>
      <c r="AS163"/>
      <c r="AT163"/>
      <c r="AU163"/>
      <c r="AV163"/>
      <c r="AW163" s="1327" t="str">
        <f>IF(AND(AZ163&lt;&gt;"", LEN(TRIM(AZ163))&gt;0), MAX(AW20:AW162)+1, "")</f>
        <v/>
      </c>
      <c r="AX163" s="1327" t="str" cm="1">
        <f t="array" ref="AX163">IFERROR(INDEX(AZ21:AZ290, MATCH(ROW()-MIN(ROW(AZ21:AZ290))+1, AW21:AW290, 0)), "")</f>
        <v/>
      </c>
      <c r="AY163" s="1343" t="str">
        <f>SUBSTITUTE(SUBSTITUTE(AY162,";"," "),","," ")</f>
        <v/>
      </c>
      <c r="AZ163" s="1339" t="str">
        <f>IFERROR(LEFT(RIGHT(AY164,LEN(AY164)-LEN(AZ159)-LEN(AZ160)-LEN(AZ161)-LEN(AZ162)),FIND("¤",SUBSTITUTE(LEFT(RIGHT(AY164,LEN(AY164)-LEN(AZ159)-LEN(AZ160)-LEN(AZ161)-LEN(AZ162)),AZ19+1)," ","¤",LEN(LEFT(RIGHT(AY164,LEN(AY164)-LEN(AZ159)-LEN(AZ160)-LEN(AZ161)-LEN(AZ162)),AZ19+1))-LEN(SUBSTITUTE(LEFT(RIGHT(AY164,LEN(AY164)-LEN(AZ159)-LEN(AZ160)-LEN(AZ161)-LEN(AZ162)),AZ19+1)," ",""))))),"")</f>
        <v/>
      </c>
      <c r="BA163" s="1279" t="s">
        <v>1</v>
      </c>
      <c r="BB163" s="1354"/>
      <c r="BC163"/>
      <c r="BD163" s="1" t="str">
        <f t="shared" si="44"/>
        <v/>
      </c>
      <c r="BE163" s="1332" t="str">
        <f>IF(LEN(SUBSTITUTE(AX163, BE17, "")) &lt; LEN(AX163), SUBSTITUTE(AX163, BE17, ""), AX163)</f>
        <v/>
      </c>
      <c r="BF163" s="1332" t="str">
        <f>IF(LEN(SUBSTITUTE(BE163, BF17, "")) &lt; LEN(BE163), SUBSTITUTE(BE163, BF17, ""), BE163)</f>
        <v/>
      </c>
      <c r="BG163" s="1332" t="str">
        <f>IF(LEN(SUBSTITUTE(BF163, BG17, "")) &lt; LEN(BF163), SUBSTITUTE(BF163, BG17, ""), BF163)</f>
        <v/>
      </c>
      <c r="BH163" s="1332" t="str">
        <f>IF(LEN(SUBSTITUTE(BG163, BH17, "")) &lt; LEN(BG163), SUBSTITUTE(BG163, BH17, ""), BG163)</f>
        <v/>
      </c>
      <c r="BI163" s="1332" t="s">
        <v>1</v>
      </c>
      <c r="BJ163" s="1333"/>
      <c r="BK163" s="1334"/>
      <c r="BL163" s="52"/>
      <c r="BM163" s="51"/>
      <c r="BN163" s="1335" t="str">
        <f t="shared" si="45"/>
        <v/>
      </c>
      <c r="BO163" s="50" t="str">
        <f t="shared" si="46"/>
        <v/>
      </c>
      <c r="BP163" s="49" t="str">
        <f t="shared" si="47"/>
        <v/>
      </c>
      <c r="BQ163" s="47">
        <f>IF(ISBLANK(#REF!),"",LEN(BD163)-LEN(SUBSTITUTE(BD163," ",""))+1)</f>
        <v>1</v>
      </c>
      <c r="BR163" s="48">
        <f t="shared" si="48"/>
        <v>0</v>
      </c>
      <c r="BS163" s="47">
        <f t="shared" si="49"/>
        <v>0</v>
      </c>
      <c r="BT163" s="47">
        <f t="shared" si="50"/>
        <v>0</v>
      </c>
      <c r="BU163" s="185"/>
      <c r="BV163" s="2"/>
      <c r="BW163" s="2"/>
      <c r="BX163" s="2"/>
      <c r="BY163" s="2"/>
      <c r="BZ163" s="2"/>
      <c r="CA163" s="2"/>
      <c r="CB163" s="244"/>
      <c r="CC163" s="655">
        <v>1</v>
      </c>
      <c r="CD163" s="226" t="s">
        <v>595</v>
      </c>
      <c r="CE163" s="91"/>
      <c r="CF163" s="91"/>
      <c r="CG163" s="59"/>
      <c r="CH163" s="93"/>
      <c r="CI163"/>
      <c r="CJ163" s="438"/>
      <c r="CK163" s="627" t="s">
        <v>570</v>
      </c>
      <c r="CL163" s="45"/>
      <c r="CM163" s="45"/>
      <c r="CN163" s="45"/>
      <c r="CO163" s="91"/>
      <c r="CP163" s="185"/>
      <c r="CQ163" s="8" t="s">
        <v>1</v>
      </c>
      <c r="CR163" s="6">
        <v>1</v>
      </c>
    </row>
    <row r="164" spans="1:96" s="1" customFormat="1" ht="15" customHeight="1">
      <c r="A164"/>
      <c r="N164"/>
      <c r="O164"/>
      <c r="AA164"/>
      <c r="AB164"/>
      <c r="AC164"/>
      <c r="AD164"/>
      <c r="AE164"/>
      <c r="AQ164"/>
      <c r="AR164"/>
      <c r="AS164"/>
      <c r="AT164"/>
      <c r="AU164"/>
      <c r="AV164"/>
      <c r="AW164" s="1327" t="str">
        <f>IF(AND(AZ164&lt;&gt;"", LEN(TRIM(AZ164))&gt;0), MAX(AW20:AW163)+1, "")</f>
        <v/>
      </c>
      <c r="AX164" s="1327" t="str" cm="1">
        <f t="array" ref="AX164">IFERROR(INDEX(AZ21:AZ290, MATCH(ROW()-MIN(ROW(AZ21:AZ290))+1, AW21:AW290, 0)), "")</f>
        <v/>
      </c>
      <c r="AY164" s="1344" t="str">
        <f>IFERROR(SUBSTITUTE(SUBSTITUTE(SUBSTITUTE(AY163,"  "," "),"  "," "),"  "," "),AY163)</f>
        <v/>
      </c>
      <c r="AZ164" s="1339" t="str">
        <f>IF(LEN(AY164) &gt; LEN(AZ159) + LEN(AZ160) + LEN(AZ161)+ LEN(AZ162) + LEN(AZ163), RIGHT(AY164, LEN(AY164) - LEN(AZ159) - LEN(AZ160) - LEN(AZ161) - LEN(AZ162) - LEN(AZ163)), "")</f>
        <v/>
      </c>
      <c r="BA164" s="1279" t="s">
        <v>1</v>
      </c>
      <c r="BB164" s="1354"/>
      <c r="BC164"/>
      <c r="BD164" s="1" t="str">
        <f t="shared" si="44"/>
        <v/>
      </c>
      <c r="BE164" s="1332" t="str">
        <f>IF(LEN(SUBSTITUTE(AX164, BE17, "")) &lt; LEN(AX164), SUBSTITUTE(AX164, BE17, ""), AX164)</f>
        <v/>
      </c>
      <c r="BF164" s="1332" t="str">
        <f>IF(LEN(SUBSTITUTE(BE164, BF17, "")) &lt; LEN(BE164), SUBSTITUTE(BE164, BF17, ""), BE164)</f>
        <v/>
      </c>
      <c r="BG164" s="1332" t="str">
        <f>IF(LEN(SUBSTITUTE(BF164, BG17, "")) &lt; LEN(BF164), SUBSTITUTE(BF164, BG17, ""), BF164)</f>
        <v/>
      </c>
      <c r="BH164" s="1332" t="str">
        <f>IF(LEN(SUBSTITUTE(BG164, BH17, "")) &lt; LEN(BG164), SUBSTITUTE(BG164, BH17, ""), BG164)</f>
        <v/>
      </c>
      <c r="BI164" s="1332" t="s">
        <v>1</v>
      </c>
      <c r="BJ164" s="1333"/>
      <c r="BK164" s="1334"/>
      <c r="BL164" s="52"/>
      <c r="BM164" s="51"/>
      <c r="BN164" s="1335" t="str">
        <f t="shared" si="45"/>
        <v/>
      </c>
      <c r="BO164" s="50" t="str">
        <f t="shared" si="46"/>
        <v/>
      </c>
      <c r="BP164" s="49" t="str">
        <f t="shared" si="47"/>
        <v/>
      </c>
      <c r="BQ164" s="47">
        <f>IF(ISBLANK(#REF!),"",LEN(BD164)-LEN(SUBSTITUTE(BD164," ",""))+1)</f>
        <v>1</v>
      </c>
      <c r="BR164" s="48">
        <f t="shared" si="48"/>
        <v>0</v>
      </c>
      <c r="BS164" s="47">
        <f t="shared" si="49"/>
        <v>0</v>
      </c>
      <c r="BT164" s="47">
        <f t="shared" si="50"/>
        <v>0</v>
      </c>
      <c r="BU164" s="185"/>
      <c r="BV164" s="2"/>
      <c r="BW164" s="2"/>
      <c r="BX164" s="2"/>
      <c r="BY164" s="2"/>
      <c r="BZ164" s="2"/>
      <c r="CA164" s="2"/>
      <c r="CB164" s="244"/>
      <c r="CC164" s="655">
        <v>4</v>
      </c>
      <c r="CD164" s="226" t="s">
        <v>596</v>
      </c>
      <c r="CE164" s="91"/>
      <c r="CF164" s="91"/>
      <c r="CG164" s="59"/>
      <c r="CH164" s="93"/>
      <c r="CI164"/>
      <c r="CJ164" s="14"/>
      <c r="CK164" s="629" t="s">
        <v>335</v>
      </c>
      <c r="CL164" s="45" t="s">
        <v>571</v>
      </c>
      <c r="CM164" s="45"/>
      <c r="CN164" s="45"/>
      <c r="CO164" s="91"/>
      <c r="CP164" s="185"/>
      <c r="CQ164" s="8" t="s">
        <v>1</v>
      </c>
      <c r="CR164" s="6">
        <v>1</v>
      </c>
    </row>
    <row r="165" spans="1:96" s="1" customFormat="1" ht="15" customHeight="1">
      <c r="A165"/>
      <c r="M165" s="1" t="s">
        <v>1</v>
      </c>
      <c r="AA165"/>
      <c r="AB165"/>
      <c r="AC165"/>
      <c r="AD165"/>
      <c r="AE165"/>
      <c r="AQ165"/>
      <c r="AR165"/>
      <c r="AS165"/>
      <c r="AT165"/>
      <c r="AU165"/>
      <c r="AV165"/>
      <c r="AW165" s="1327" t="str">
        <f>IF(AND(AZ165&lt;&gt;"", LEN(TRIM(AZ165))&gt;0), MAX(AW20:AW164)+1, "")</f>
        <v/>
      </c>
      <c r="AX165" s="1327" t="str" cm="1">
        <f t="array" ref="AX165">IFERROR(INDEX(AZ21:AZ290, MATCH(ROW()-MIN(ROW(AZ21:AZ290))+1, AW21:AW290, 0)), "")</f>
        <v/>
      </c>
      <c r="AY165" s="1328" t="str">
        <f>(SUBSTITUTE(SUBSTITUTE(BB45,CHAR(13)&amp;CHAR(10)," "),CHAR(10)," "))</f>
        <v/>
      </c>
      <c r="AZ165" s="1329" t="str">
        <f>IF(LEN(AY170)&lt;AZ19,AY165,LEFT(AY170,FIND("¤",SUBSTITUTE(LEFT(AY170,AZ19+1)," ","¤",LEN(LEFT(AY170,AZ19+1))-LEN(SUBSTITUTE(LEFT(AY170,AZ19+1)," ",""))))))</f>
        <v/>
      </c>
      <c r="BA165" s="1279" t="s">
        <v>1</v>
      </c>
      <c r="BB165" s="1354"/>
      <c r="BC165"/>
      <c r="BD165" s="1" t="str">
        <f t="shared" si="44"/>
        <v/>
      </c>
      <c r="BE165" s="1332" t="str">
        <f>IF(LEN(SUBSTITUTE(AX165, BE17, "")) &lt; LEN(AX165), SUBSTITUTE(AX165, BE17, ""), AX165)</f>
        <v/>
      </c>
      <c r="BF165" s="1332" t="str">
        <f>IF(LEN(SUBSTITUTE(BE165, BF17, "")) &lt; LEN(BE165), SUBSTITUTE(BE165, BF17, ""), BE165)</f>
        <v/>
      </c>
      <c r="BG165" s="1332" t="str">
        <f>IF(LEN(SUBSTITUTE(BF165, BG17, "")) &lt; LEN(BF165), SUBSTITUTE(BF165, BG17, ""), BF165)</f>
        <v/>
      </c>
      <c r="BH165" s="1332" t="str">
        <f>IF(LEN(SUBSTITUTE(BG165, BH17, "")) &lt; LEN(BG165), SUBSTITUTE(BG165, BH17, ""), BG165)</f>
        <v/>
      </c>
      <c r="BI165" s="1332" t="s">
        <v>1</v>
      </c>
      <c r="BJ165" s="1333"/>
      <c r="BK165" s="1334"/>
      <c r="BL165" s="52"/>
      <c r="BM165" s="51"/>
      <c r="BN165" s="1335" t="str">
        <f t="shared" si="45"/>
        <v/>
      </c>
      <c r="BO165" s="50" t="str">
        <f t="shared" si="46"/>
        <v/>
      </c>
      <c r="BP165" s="49" t="str">
        <f t="shared" si="47"/>
        <v/>
      </c>
      <c r="BQ165" s="47">
        <f>IF(ISBLANK(#REF!),"",LEN(BD165)-LEN(SUBSTITUTE(BD165," ",""))+1)</f>
        <v>1</v>
      </c>
      <c r="BR165" s="48">
        <f t="shared" si="48"/>
        <v>0</v>
      </c>
      <c r="BS165" s="47">
        <f t="shared" si="49"/>
        <v>0</v>
      </c>
      <c r="BT165" s="47">
        <f t="shared" si="50"/>
        <v>0</v>
      </c>
      <c r="BU165" s="185"/>
      <c r="BV165" s="2"/>
      <c r="BW165" s="2"/>
      <c r="BX165" s="2"/>
      <c r="BY165" s="2"/>
      <c r="BZ165" s="2"/>
      <c r="CA165" s="2"/>
      <c r="CB165" s="244"/>
      <c r="CC165" s="655">
        <v>10</v>
      </c>
      <c r="CD165" s="226" t="s">
        <v>198</v>
      </c>
      <c r="CE165" s="91"/>
      <c r="CF165" s="91"/>
      <c r="CG165" s="59"/>
      <c r="CH165" s="93"/>
      <c r="CI165"/>
      <c r="CJ165" s="438"/>
      <c r="CK165" s="630" t="str">
        <f>IF(COLUMN()-COLUMN(CK165)+1&lt;=26, CHAR(64+COLUMN()-COLUMN(CK165)+1), CHAR(64+INT((COLUMN()-COLUMN(CK165))/26))&amp;CHAR(64+MOD(COLUMN()-COLUMN(CK165)-1,26)+1))</f>
        <v>A</v>
      </c>
      <c r="CL165" s="45"/>
      <c r="CM165" s="45"/>
      <c r="CN165" s="45"/>
      <c r="CO165" s="91"/>
      <c r="CP165" s="185"/>
      <c r="CQ165" s="8" t="s">
        <v>1</v>
      </c>
      <c r="CR165" s="6">
        <v>1</v>
      </c>
    </row>
    <row r="166" spans="1:96" s="1" customFormat="1" ht="15" customHeight="1">
      <c r="A166"/>
      <c r="M166" s="1" t="s">
        <v>1</v>
      </c>
      <c r="AA166"/>
      <c r="AB166"/>
      <c r="AC166"/>
      <c r="AD166"/>
      <c r="AE166"/>
      <c r="AQ166"/>
      <c r="AR166"/>
      <c r="AS166"/>
      <c r="AT166"/>
      <c r="AU166"/>
      <c r="AV166"/>
      <c r="AW166" s="1327" t="str">
        <f>IF(AND(AZ166&lt;&gt;"", LEN(TRIM(AZ166))&gt;0), MAX(AW20:AW165)+1, "")</f>
        <v/>
      </c>
      <c r="AX166" s="1327" t="str" cm="1">
        <f t="array" ref="AX166">IFERROR(INDEX(AZ21:AZ290, MATCH(ROW()-MIN(ROW(AZ21:AZ290))+1, AW21:AW290, 0)), "")</f>
        <v/>
      </c>
      <c r="AY166" s="1336" t="str">
        <f>IFERROR(TRIM(SUBSTITUTE(SUBSTITUTE(SUBSTITUTE(SUBSTITUTE(SUBSTITUTE(AY165," .",".")," ;",";")," :",":"),",",","),",","")),AY165)</f>
        <v/>
      </c>
      <c r="AZ166" s="1329" t="str">
        <f>IFERROR(IF(LEN(AY170) &gt; LEN(AZ165), LEFT(RIGHT(AY170, LEN(AY170) - LEN(AZ165)), FIND("¤", SUBSTITUTE(LEFT(RIGHT(AY170, LEN(AY170) - LEN(AZ165)), AZ19+1), " ", "¤", LEN(LEFT(RIGHT(AY170, LEN(AY170) - LEN(AZ165)), AZ19+1)) - LEN(SUBSTITUTE(LEFT(RIGHT(AY170, LEN(AY170) - LEN(AZ165)), AZ19+1), " ", ""))))), ""), "")</f>
        <v/>
      </c>
      <c r="BA166" s="1279" t="s">
        <v>1</v>
      </c>
      <c r="BB166" s="1354"/>
      <c r="BC166"/>
      <c r="BD166" s="1" t="str">
        <f t="shared" si="44"/>
        <v/>
      </c>
      <c r="BE166" s="1332" t="str">
        <f>IF(LEN(SUBSTITUTE(AX166, BE17, "")) &lt; LEN(AX166), SUBSTITUTE(AX166, BE17, ""), AX166)</f>
        <v/>
      </c>
      <c r="BF166" s="1332" t="str">
        <f>IF(LEN(SUBSTITUTE(BE166, BF17, "")) &lt; LEN(BE166), SUBSTITUTE(BE166, BF17, ""), BE166)</f>
        <v/>
      </c>
      <c r="BG166" s="1332" t="str">
        <f>IF(LEN(SUBSTITUTE(BF166, BG17, "")) &lt; LEN(BF166), SUBSTITUTE(BF166, BG17, ""), BF166)</f>
        <v/>
      </c>
      <c r="BH166" s="1332" t="str">
        <f>IF(LEN(SUBSTITUTE(BG166, BH17, "")) &lt; LEN(BG166), SUBSTITUTE(BG166, BH17, ""), BG166)</f>
        <v/>
      </c>
      <c r="BI166" s="1332" t="s">
        <v>1</v>
      </c>
      <c r="BJ166" s="1333"/>
      <c r="BK166" s="1334"/>
      <c r="BL166" s="52"/>
      <c r="BM166" s="51"/>
      <c r="BN166" s="1335" t="str">
        <f t="shared" si="45"/>
        <v/>
      </c>
      <c r="BO166" s="50" t="str">
        <f t="shared" si="46"/>
        <v/>
      </c>
      <c r="BP166" s="49" t="str">
        <f t="shared" si="47"/>
        <v/>
      </c>
      <c r="BQ166" s="47">
        <f>IF(ISBLANK(#REF!),"",LEN(BD166)-LEN(SUBSTITUTE(BD166," ",""))+1)</f>
        <v>1</v>
      </c>
      <c r="BR166" s="48">
        <f t="shared" si="48"/>
        <v>0</v>
      </c>
      <c r="BS166" s="47">
        <f t="shared" si="49"/>
        <v>0</v>
      </c>
      <c r="BT166" s="47">
        <f t="shared" si="50"/>
        <v>0</v>
      </c>
      <c r="BU166" s="185"/>
      <c r="BV166" s="2"/>
      <c r="BW166" s="2"/>
      <c r="BX166" s="2"/>
      <c r="BY166" s="2"/>
      <c r="BZ166" s="2"/>
      <c r="CA166" s="2"/>
      <c r="CB166" s="244"/>
      <c r="CC166" s="91"/>
      <c r="CD166" s="91"/>
      <c r="CE166" s="154"/>
      <c r="CF166" s="91"/>
      <c r="CG166" s="59"/>
      <c r="CH166" s="93"/>
      <c r="CI166"/>
      <c r="CJ166" s="438"/>
      <c r="CK166" s="631" t="s">
        <v>572</v>
      </c>
      <c r="CL166" s="45"/>
      <c r="CM166" s="45"/>
      <c r="CN166" s="45"/>
      <c r="CO166" s="91"/>
      <c r="CP166" s="185"/>
      <c r="CQ166" s="8" t="s">
        <v>1</v>
      </c>
      <c r="CR166" s="6">
        <v>1</v>
      </c>
    </row>
    <row r="167" spans="1:96" s="1" customFormat="1" ht="16.5" customHeight="1" thickBot="1">
      <c r="A167"/>
      <c r="AA167"/>
      <c r="AB167"/>
      <c r="AC167"/>
      <c r="AD167"/>
      <c r="AE167"/>
      <c r="AQ167"/>
      <c r="AR167"/>
      <c r="AS167"/>
      <c r="AT167"/>
      <c r="AU167"/>
      <c r="AV167"/>
      <c r="AW167" s="1327" t="str">
        <f>IF(AND(AZ167&lt;&gt;"", LEN(TRIM(AZ167))&gt;0), MAX(AW20:AW166)+1, "")</f>
        <v/>
      </c>
      <c r="AX167" s="1327" t="str" cm="1">
        <f t="array" ref="AX167">IFERROR(INDEX(AZ21:AZ290, MATCH(ROW()-MIN(ROW(AZ21:AZ290))+1, AW21:AW290, 0)), "")</f>
        <v/>
      </c>
      <c r="AY167" s="1336" t="str">
        <f>IFERROR(SUBSTITUTE(SUBSTITUTE(SUBSTITUTE(SUBSTITUTE(SUBSTITUTE(SUBSTITUTE(AY166,",",";"),".",";"),";",";"),"-",";"),":",";"),"?",";"),AY166)</f>
        <v/>
      </c>
      <c r="AZ167" s="1329" t="str">
        <f>IFERROR(IF(LEN(AY170)&gt;LEN(AZ165)+LEN(AZ166),LEFT(RIGHT(AY170,LEN(AY170)-LEN(AZ165)-LEN(AZ166)),FIND("¤",SUBSTITUTE(LEFT(RIGHT(AY170,LEN(AY170)-LEN(AZ165)-LEN(AZ166)),AZ19+1)," ","¤",LEN(LEFT(RIGHT(AY170,LEN(AY170)-LEN(AZ165)-LEN(AZ166)),AZ19+1))-LEN(SUBSTITUTE(LEFT(RIGHT(AY170,LEN(AY170)-LEN(AZ165)-LEN(AZ166)),AZ19+1)," ",""))))),""),"")</f>
        <v/>
      </c>
      <c r="BA167" s="1279" t="s">
        <v>1</v>
      </c>
      <c r="BB167" s="1354"/>
      <c r="BC167"/>
      <c r="BD167" s="1" t="str">
        <f t="shared" si="44"/>
        <v/>
      </c>
      <c r="BE167" s="1332" t="str">
        <f>IF(LEN(SUBSTITUTE(AX167, BE17, "")) &lt; LEN(AX167), SUBSTITUTE(AX167, BE17, ""), AX167)</f>
        <v/>
      </c>
      <c r="BF167" s="1332" t="str">
        <f>IF(LEN(SUBSTITUTE(BE167, BF17, "")) &lt; LEN(BE167), SUBSTITUTE(BE167, BF17, ""), BE167)</f>
        <v/>
      </c>
      <c r="BG167" s="1332" t="str">
        <f>IF(LEN(SUBSTITUTE(BF167, BG17, "")) &lt; LEN(BF167), SUBSTITUTE(BF167, BG17, ""), BF167)</f>
        <v/>
      </c>
      <c r="BH167" s="1332" t="str">
        <f>IF(LEN(SUBSTITUTE(BG167, BH17, "")) &lt; LEN(BG167), SUBSTITUTE(BG167, BH17, ""), BG167)</f>
        <v/>
      </c>
      <c r="BI167" s="1332" t="s">
        <v>1</v>
      </c>
      <c r="BJ167" s="1333"/>
      <c r="BK167" s="1334"/>
      <c r="BL167" s="52"/>
      <c r="BM167" s="51"/>
      <c r="BN167" s="1335" t="str">
        <f t="shared" si="45"/>
        <v/>
      </c>
      <c r="BO167" s="50" t="str">
        <f t="shared" si="46"/>
        <v/>
      </c>
      <c r="BP167" s="49" t="str">
        <f t="shared" si="47"/>
        <v/>
      </c>
      <c r="BQ167" s="47">
        <f>IF(ISBLANK(#REF!),"",LEN(BD167)-LEN(SUBSTITUTE(BD167," ",""))+1)</f>
        <v>1</v>
      </c>
      <c r="BR167" s="48">
        <f t="shared" si="48"/>
        <v>0</v>
      </c>
      <c r="BS167" s="47">
        <f t="shared" si="49"/>
        <v>0</v>
      </c>
      <c r="BT167" s="47">
        <f t="shared" si="50"/>
        <v>0</v>
      </c>
      <c r="BU167" s="185"/>
      <c r="BV167" s="2"/>
      <c r="BW167" s="2"/>
      <c r="BX167" s="2"/>
      <c r="BY167" s="2"/>
      <c r="BZ167" s="2"/>
      <c r="CA167" s="2"/>
      <c r="CB167" s="244"/>
      <c r="CC167" s="155" t="s">
        <v>597</v>
      </c>
      <c r="CD167" s="91"/>
      <c r="CE167" s="91"/>
      <c r="CF167" s="91"/>
      <c r="CG167" s="91"/>
      <c r="CH167" s="93"/>
      <c r="CI167"/>
      <c r="CJ167" s="458"/>
      <c r="CK167" s="91"/>
      <c r="CL167" s="91"/>
      <c r="CM167" s="91"/>
      <c r="CN167" s="91"/>
      <c r="CO167" s="91"/>
      <c r="CP167" s="185"/>
      <c r="CQ167" s="8" t="s">
        <v>1</v>
      </c>
      <c r="CR167" s="6">
        <v>1</v>
      </c>
    </row>
    <row r="168" spans="1:96" s="1" customFormat="1" ht="18" customHeight="1">
      <c r="A168"/>
      <c r="AA168"/>
      <c r="AB168"/>
      <c r="AC168"/>
      <c r="AD168"/>
      <c r="AE168"/>
      <c r="AQ168"/>
      <c r="AR168"/>
      <c r="AS168"/>
      <c r="AT168"/>
      <c r="AU168"/>
      <c r="AV168"/>
      <c r="AW168" s="1327" t="str">
        <f>IF(AND(AZ168&lt;&gt;"", LEN(TRIM(AZ168))&gt;0), MAX(AW20:AW167)+1, "")</f>
        <v/>
      </c>
      <c r="AX168" s="1327" t="str" cm="1">
        <f t="array" ref="AX168">IFERROR(INDEX(AZ21:AZ290, MATCH(ROW()-MIN(ROW(AZ21:AZ290))+1, AW21:AW290, 0)), "")</f>
        <v/>
      </c>
      <c r="AY168" s="1336" t="str">
        <f>IFERROR(SUBSTITUTE(AY167,"."," "),AY167)</f>
        <v/>
      </c>
      <c r="AZ168" s="1329" t="str">
        <f>IFERROR(LEFT(RIGHT(AY170,LEN(AY170)-LEN(AZ165)-LEN(AZ166)-LEN(AZ167)),FIND("¤",SUBSTITUTE(LEFT(RIGHT(AY170,LEN(AY170)-LEN(AZ165)-LEN(AZ166)-LEN(AZ167)),AZ19+1)," ","¤",LEN(LEFT(RIGHT(AY170,LEN(AY170)-LEN(AZ165)-LEN(AZ166)-LEN(AZ167)),AZ19+1))-LEN(SUBSTITUTE(LEFT(RIGHT(AY170,LEN(AY170)-LEN(AZ165)-LEN(AZ166)-LEN(AZ167)),AZ19+1)," ",""))))),"")</f>
        <v/>
      </c>
      <c r="BA168" s="1279" t="s">
        <v>1</v>
      </c>
      <c r="BB168" s="1354"/>
      <c r="BC168"/>
      <c r="BD168" s="1" t="str">
        <f t="shared" si="44"/>
        <v/>
      </c>
      <c r="BE168" s="1332" t="str">
        <f>IF(LEN(SUBSTITUTE(AX168, BE17, "")) &lt; LEN(AX168), SUBSTITUTE(AX168, BE17, ""), AX168)</f>
        <v/>
      </c>
      <c r="BF168" s="1332" t="str">
        <f>IF(LEN(SUBSTITUTE(BE168, BF17, "")) &lt; LEN(BE168), SUBSTITUTE(BE168, BF17, ""), BE168)</f>
        <v/>
      </c>
      <c r="BG168" s="1332" t="str">
        <f>IF(LEN(SUBSTITUTE(BF168, BG17, "")) &lt; LEN(BF168), SUBSTITUTE(BF168, BG17, ""), BF168)</f>
        <v/>
      </c>
      <c r="BH168" s="1332" t="str">
        <f>IF(LEN(SUBSTITUTE(BG168, BH17, "")) &lt; LEN(BG168), SUBSTITUTE(BG168, BH17, ""), BG168)</f>
        <v/>
      </c>
      <c r="BI168" s="1332" t="s">
        <v>1</v>
      </c>
      <c r="BJ168" s="1333"/>
      <c r="BK168" s="1334"/>
      <c r="BL168" s="52"/>
      <c r="BM168" s="51"/>
      <c r="BN168" s="1335" t="str">
        <f t="shared" si="45"/>
        <v/>
      </c>
      <c r="BO168" s="50" t="str">
        <f t="shared" si="46"/>
        <v/>
      </c>
      <c r="BP168" s="49" t="str">
        <f t="shared" si="47"/>
        <v/>
      </c>
      <c r="BQ168" s="47">
        <f>IF(ISBLANK(#REF!),"",LEN(BD168)-LEN(SUBSTITUTE(BD168," ",""))+1)</f>
        <v>1</v>
      </c>
      <c r="BR168" s="48">
        <f t="shared" si="48"/>
        <v>0</v>
      </c>
      <c r="BS168" s="47">
        <f t="shared" si="49"/>
        <v>0</v>
      </c>
      <c r="BT168" s="47">
        <f t="shared" si="50"/>
        <v>0</v>
      </c>
      <c r="BU168" s="185"/>
      <c r="BV168" s="2"/>
      <c r="BW168" s="2"/>
      <c r="BX168" s="2"/>
      <c r="BY168" s="2"/>
      <c r="BZ168" s="2"/>
      <c r="CA168" s="2"/>
      <c r="CB168" s="244"/>
      <c r="CC168" s="1810" t="s">
        <v>598</v>
      </c>
      <c r="CD168" s="1810"/>
      <c r="CE168" s="1810"/>
      <c r="CF168" s="1810"/>
      <c r="CG168" s="1810"/>
      <c r="CH168" s="1811"/>
      <c r="CI168"/>
      <c r="CJ168" s="632" t="s">
        <v>215</v>
      </c>
      <c r="CK168" s="1860" t="s">
        <v>573</v>
      </c>
      <c r="CL168" s="1860"/>
      <c r="CM168" s="1860"/>
      <c r="CN168" s="1860"/>
      <c r="CO168" s="1860"/>
      <c r="CP168" s="1861"/>
      <c r="CQ168" s="8" t="s">
        <v>1</v>
      </c>
      <c r="CR168" s="6">
        <v>1</v>
      </c>
    </row>
    <row r="169" spans="1:96" s="1" customFormat="1" ht="15" customHeight="1" thickBot="1">
      <c r="A169"/>
      <c r="AA169"/>
      <c r="AB169"/>
      <c r="AC169"/>
      <c r="AD169"/>
      <c r="AE169"/>
      <c r="AQ169"/>
      <c r="AR169"/>
      <c r="AS169"/>
      <c r="AT169"/>
      <c r="AU169"/>
      <c r="AV169"/>
      <c r="AW169" s="1327" t="str">
        <f>IF(AND(AZ169&lt;&gt;"", LEN(TRIM(AZ169))&gt;0), MAX(AW20:AW168)+1, "")</f>
        <v/>
      </c>
      <c r="AX169" s="1327" t="str" cm="1">
        <f t="array" ref="AX169">IFERROR(INDEX(AZ21:AZ290, MATCH(ROW()-MIN(ROW(AZ21:AZ290))+1, AW21:AW290, 0)), "")</f>
        <v/>
      </c>
      <c r="AY169" s="1338" t="str">
        <f>SUBSTITUTE(SUBSTITUTE(AY168,";"," "),","," ")</f>
        <v/>
      </c>
      <c r="AZ169" s="1329" t="str">
        <f>IFERROR(LEFT(RIGHT(AY170,LEN(AY170)-LEN(AZ165)-LEN(AZ166)-LEN(AZ167)-LEN(AZ168)),FIND("¤",SUBSTITUTE(LEFT(RIGHT(AY170,LEN(AY170)-LEN(AZ165)-LEN(AZ166)-LEN(AZ167)-LEN(AZ168)),AZ19+1)," ","¤",LEN(LEFT(RIGHT(AY170,LEN(AY170)-LEN(AZ165)-LEN(AZ166)-LEN(AZ167)-LEN(AZ168)),AZ19+1))-LEN(SUBSTITUTE(LEFT(RIGHT(AY170,LEN(AY170)-LEN(AZ165)-LEN(AZ166)-LEN(AZ167)-LEN(AZ168)),AZ19+1)," ",""))))),"")</f>
        <v/>
      </c>
      <c r="BA169" s="1279" t="s">
        <v>1</v>
      </c>
      <c r="BB169" s="1354"/>
      <c r="BC169"/>
      <c r="BD169" s="1" t="str">
        <f t="shared" si="44"/>
        <v/>
      </c>
      <c r="BE169" s="1332" t="str">
        <f>IF(LEN(SUBSTITUTE(AX169, BE17, "")) &lt; LEN(AX169), SUBSTITUTE(AX169, BE17, ""), AX169)</f>
        <v/>
      </c>
      <c r="BF169" s="1332" t="str">
        <f>IF(LEN(SUBSTITUTE(BE169, BF17, "")) &lt; LEN(BE169), SUBSTITUTE(BE169, BF17, ""), BE169)</f>
        <v/>
      </c>
      <c r="BG169" s="1332" t="str">
        <f>IF(LEN(SUBSTITUTE(BF169, BG17, "")) &lt; LEN(BF169), SUBSTITUTE(BF169, BG17, ""), BF169)</f>
        <v/>
      </c>
      <c r="BH169" s="1332" t="str">
        <f>IF(LEN(SUBSTITUTE(BG169, BH17, "")) &lt; LEN(BG169), SUBSTITUTE(BG169, BH17, ""), BG169)</f>
        <v/>
      </c>
      <c r="BI169" s="1332" t="s">
        <v>1</v>
      </c>
      <c r="BJ169" s="1333"/>
      <c r="BK169" s="1334"/>
      <c r="BL169" s="52"/>
      <c r="BM169" s="51"/>
      <c r="BN169" s="1335" t="str">
        <f t="shared" si="45"/>
        <v/>
      </c>
      <c r="BO169" s="50" t="str">
        <f t="shared" si="46"/>
        <v/>
      </c>
      <c r="BP169" s="49" t="str">
        <f t="shared" si="47"/>
        <v/>
      </c>
      <c r="BQ169" s="47">
        <f>IF(ISBLANK(#REF!),"",LEN(BD169)-LEN(SUBSTITUTE(BD169," ",""))+1)</f>
        <v>1</v>
      </c>
      <c r="BR169" s="48">
        <f t="shared" si="48"/>
        <v>0</v>
      </c>
      <c r="BS169" s="47">
        <f t="shared" si="49"/>
        <v>0</v>
      </c>
      <c r="BT169" s="47">
        <f t="shared" si="50"/>
        <v>0</v>
      </c>
      <c r="BU169" s="185"/>
      <c r="BV169" s="2"/>
      <c r="BW169" s="2"/>
      <c r="BX169" s="2"/>
      <c r="BY169" s="2"/>
      <c r="BZ169" s="2"/>
      <c r="CA169" s="2"/>
      <c r="CB169" s="244"/>
      <c r="CC169" s="1810"/>
      <c r="CD169" s="1810"/>
      <c r="CE169" s="1810"/>
      <c r="CF169" s="1810"/>
      <c r="CG169" s="1810"/>
      <c r="CH169" s="1811"/>
      <c r="CI169"/>
      <c r="CJ169" s="633" t="s">
        <v>574</v>
      </c>
      <c r="CK169" s="634"/>
      <c r="CL169" s="635"/>
      <c r="CM169" s="636"/>
      <c r="CN169" s="637"/>
      <c r="CO169" s="91"/>
      <c r="CP169" s="638"/>
      <c r="CQ169" s="8" t="s">
        <v>1</v>
      </c>
      <c r="CR169" s="6">
        <v>1</v>
      </c>
    </row>
    <row r="170" spans="1:96" s="1" customFormat="1" ht="15" customHeight="1" thickTop="1" thickBot="1">
      <c r="A170"/>
      <c r="AA170"/>
      <c r="AB170"/>
      <c r="AC170"/>
      <c r="AD170"/>
      <c r="AE170"/>
      <c r="AQ170"/>
      <c r="AR170"/>
      <c r="AS170"/>
      <c r="AT170"/>
      <c r="AU170"/>
      <c r="AV170"/>
      <c r="AW170" s="1327" t="str">
        <f>IF(AND(AZ170&lt;&gt;"", LEN(TRIM(AZ170))&gt;0), MAX(AW20:AW169)+1, "")</f>
        <v/>
      </c>
      <c r="AX170" s="1327" t="str" cm="1">
        <f t="array" ref="AX170">IFERROR(INDEX(AZ21:AZ290, MATCH(ROW()-MIN(ROW(AZ21:AZ290))+1, AW21:AW290, 0)), "")</f>
        <v/>
      </c>
      <c r="AY170" s="1338" t="str">
        <f>IFERROR(SUBSTITUTE(SUBSTITUTE(SUBSTITUTE(AY169,"  "," "),"  "," "),"  "," "),AY169)</f>
        <v/>
      </c>
      <c r="AZ170" s="1329" t="str">
        <f>IF(LEN(AY170) &gt; LEN(AZ165) + LEN(AZ166) + LEN(AZ167)+ LEN(AZ168) + LEN(AZ169), RIGHT(AY170, LEN(AY170) - LEN(AZ165) - LEN(AZ166) - LEN(AZ167) - LEN(AZ168) - LEN(AZ169)), "")</f>
        <v/>
      </c>
      <c r="BA170" s="1279" t="s">
        <v>1</v>
      </c>
      <c r="BB170" s="1354"/>
      <c r="BC170"/>
      <c r="BD170" s="1" t="str">
        <f t="shared" si="44"/>
        <v/>
      </c>
      <c r="BE170" s="1332" t="str">
        <f>IF(LEN(SUBSTITUTE(AX170, BE17, "")) &lt; LEN(AX170), SUBSTITUTE(AX170, BE17, ""), AX170)</f>
        <v/>
      </c>
      <c r="BF170" s="1332" t="str">
        <f>IF(LEN(SUBSTITUTE(BE170, BF17, "")) &lt; LEN(BE170), SUBSTITUTE(BE170, BF17, ""), BE170)</f>
        <v/>
      </c>
      <c r="BG170" s="1332" t="str">
        <f>IF(LEN(SUBSTITUTE(BF170, BG17, "")) &lt; LEN(BF170), SUBSTITUTE(BF170, BG17, ""), BF170)</f>
        <v/>
      </c>
      <c r="BH170" s="1332" t="str">
        <f>IF(LEN(SUBSTITUTE(BG170, BH17, "")) &lt; LEN(BG170), SUBSTITUTE(BG170, BH17, ""), BG170)</f>
        <v/>
      </c>
      <c r="BI170" s="1332" t="s">
        <v>1</v>
      </c>
      <c r="BJ170" s="1333"/>
      <c r="BK170" s="1334"/>
      <c r="BL170" s="52"/>
      <c r="BM170" s="51"/>
      <c r="BN170" s="1335" t="str">
        <f t="shared" si="45"/>
        <v/>
      </c>
      <c r="BO170" s="50" t="str">
        <f t="shared" si="46"/>
        <v/>
      </c>
      <c r="BP170" s="49" t="str">
        <f t="shared" si="47"/>
        <v/>
      </c>
      <c r="BQ170" s="47">
        <f>IF(ISBLANK(#REF!),"",LEN(BD170)-LEN(SUBSTITUTE(BD170," ",""))+1)</f>
        <v>1</v>
      </c>
      <c r="BR170" s="48">
        <f t="shared" si="48"/>
        <v>0</v>
      </c>
      <c r="BS170" s="47">
        <f t="shared" si="49"/>
        <v>0</v>
      </c>
      <c r="BT170" s="47">
        <f t="shared" si="50"/>
        <v>0</v>
      </c>
      <c r="BU170" s="185"/>
      <c r="BV170" s="2"/>
      <c r="BW170" s="2"/>
      <c r="BX170" s="2"/>
      <c r="BY170" s="2"/>
      <c r="BZ170" s="2"/>
      <c r="CA170" s="2"/>
      <c r="CB170" s="244"/>
      <c r="CC170" s="91"/>
      <c r="CD170" s="91"/>
      <c r="CE170" s="91"/>
      <c r="CF170" s="91"/>
      <c r="CG170" s="91"/>
      <c r="CH170" s="93"/>
      <c r="CI170"/>
      <c r="CJ170" s="633"/>
      <c r="CK170" s="634" t="s">
        <v>575</v>
      </c>
      <c r="CL170" s="635" t="s">
        <v>576</v>
      </c>
      <c r="CM170" s="636" t="s">
        <v>577</v>
      </c>
      <c r="CN170" s="637" t="s">
        <v>578</v>
      </c>
      <c r="CO170" s="91"/>
      <c r="CP170" s="638" t="s">
        <v>579</v>
      </c>
      <c r="CQ170" s="8" t="s">
        <v>1</v>
      </c>
      <c r="CR170" s="6">
        <v>1</v>
      </c>
    </row>
    <row r="171" spans="1:96" s="1" customFormat="1" ht="15" customHeight="1" thickTop="1" thickBot="1">
      <c r="A171"/>
      <c r="AA171"/>
      <c r="AB171"/>
      <c r="AC171"/>
      <c r="AD171"/>
      <c r="AE171"/>
      <c r="AQ171"/>
      <c r="AR171"/>
      <c r="AS171"/>
      <c r="AT171"/>
      <c r="AU171"/>
      <c r="AV171"/>
      <c r="AW171" s="1327" t="str">
        <f>IF(AND(AZ171&lt;&gt;"", LEN(TRIM(AZ171))&gt;0), MAX(AW20:AW170)+1, "")</f>
        <v/>
      </c>
      <c r="AX171" s="1327" t="str" cm="1">
        <f t="array" ref="AX171">IFERROR(INDEX(AZ21:AZ290, MATCH(ROW()-MIN(ROW(AZ21:AZ290))+1, AW21:AW290, 0)), "")</f>
        <v/>
      </c>
      <c r="AY171" s="1328" t="str">
        <f>(SUBSTITUTE(SUBSTITUTE(BB46,CHAR(13)&amp;CHAR(10)," "),CHAR(10)," "))</f>
        <v/>
      </c>
      <c r="AZ171" s="1339" t="str">
        <f>IF(LEN(AY176)&lt;AZ19,AY171,LEFT(AY176,FIND("¤",SUBSTITUTE(LEFT(AY176,AZ19+1)," ","¤",LEN(LEFT(AY176,AZ19+1))-LEN(SUBSTITUTE(LEFT(AY176,AZ19+1)," ",""))))))</f>
        <v/>
      </c>
      <c r="BA171" s="1279" t="s">
        <v>1</v>
      </c>
      <c r="BB171" s="1354"/>
      <c r="BC171"/>
      <c r="BD171" s="1" t="str">
        <f t="shared" si="44"/>
        <v/>
      </c>
      <c r="BE171" s="1332" t="str">
        <f>IF(LEN(SUBSTITUTE(AX171, BE17, "")) &lt; LEN(AX171), SUBSTITUTE(AX171, BE17, ""), AX171)</f>
        <v/>
      </c>
      <c r="BF171" s="1332" t="str">
        <f>IF(LEN(SUBSTITUTE(BE171, BF17, "")) &lt; LEN(BE171), SUBSTITUTE(BE171, BF17, ""), BE171)</f>
        <v/>
      </c>
      <c r="BG171" s="1332" t="str">
        <f>IF(LEN(SUBSTITUTE(BF171, BG17, "")) &lt; LEN(BF171), SUBSTITUTE(BF171, BG17, ""), BF171)</f>
        <v/>
      </c>
      <c r="BH171" s="1332" t="str">
        <f>IF(LEN(SUBSTITUTE(BG171, BH17, "")) &lt; LEN(BG171), SUBSTITUTE(BG171, BH17, ""), BG171)</f>
        <v/>
      </c>
      <c r="BI171" s="1332" t="s">
        <v>1</v>
      </c>
      <c r="BJ171" s="1333"/>
      <c r="BK171" s="1334"/>
      <c r="BL171" s="52"/>
      <c r="BM171" s="51"/>
      <c r="BN171" s="1335" t="str">
        <f t="shared" si="45"/>
        <v/>
      </c>
      <c r="BO171" s="50" t="str">
        <f t="shared" si="46"/>
        <v/>
      </c>
      <c r="BP171" s="49" t="str">
        <f t="shared" si="47"/>
        <v/>
      </c>
      <c r="BQ171" s="47">
        <f>IF(ISBLANK(#REF!),"",LEN(BD171)-LEN(SUBSTITUTE(BD171," ",""))+1)</f>
        <v>1</v>
      </c>
      <c r="BR171" s="48">
        <f t="shared" si="48"/>
        <v>0</v>
      </c>
      <c r="BS171" s="47">
        <f t="shared" si="49"/>
        <v>0</v>
      </c>
      <c r="BT171" s="47">
        <f t="shared" si="50"/>
        <v>0</v>
      </c>
      <c r="BU171" s="185"/>
      <c r="BV171" s="2"/>
      <c r="BW171" s="2"/>
      <c r="BX171" s="2"/>
      <c r="BY171" s="2"/>
      <c r="BZ171" s="2"/>
      <c r="CA171" s="2"/>
      <c r="CB171" s="244"/>
      <c r="CC171" s="655">
        <v>5</v>
      </c>
      <c r="CD171" s="226" t="s">
        <v>188</v>
      </c>
      <c r="CE171" s="91"/>
      <c r="CF171" s="91"/>
      <c r="CG171" s="91"/>
      <c r="CH171" s="93"/>
      <c r="CI171"/>
      <c r="CJ171" s="633"/>
      <c r="CK171" s="639" t="s">
        <v>581</v>
      </c>
      <c r="CL171" s="640">
        <f>LEN(CK171) - LEN(SUBSTITUTE(CK171, " ", "")) + 1</f>
        <v>45</v>
      </c>
      <c r="CM171" s="640">
        <f>LEN(CK171)</f>
        <v>263</v>
      </c>
      <c r="CN171" s="300">
        <v>70</v>
      </c>
      <c r="CO171"/>
      <c r="CP171" s="641" t="str">
        <f>TEXT(ROUND(LEN(CK171)/CN171, 1), "0.0") &amp; " lignes"</f>
        <v>3.8 lignes</v>
      </c>
      <c r="CQ171" s="8" t="s">
        <v>1</v>
      </c>
      <c r="CR171" s="6">
        <v>1</v>
      </c>
    </row>
    <row r="172" spans="1:96" s="1" customFormat="1" ht="18.75" customHeight="1" thickTop="1">
      <c r="A172"/>
      <c r="AA172"/>
      <c r="AB172"/>
      <c r="AC172"/>
      <c r="AD172"/>
      <c r="AE172"/>
      <c r="AQ172"/>
      <c r="AR172"/>
      <c r="AS172"/>
      <c r="AT172"/>
      <c r="AU172"/>
      <c r="AV172"/>
      <c r="AW172" s="1327" t="str">
        <f>IF(AND(AZ172&lt;&gt;"", LEN(TRIM(AZ172))&gt;0), MAX(AW20:AW171)+1, "")</f>
        <v/>
      </c>
      <c r="AX172" s="1327" t="str" cm="1">
        <f t="array" ref="AX172">IFERROR(INDEX(AZ21:AZ290, MATCH(ROW()-MIN(ROW(AZ21:AZ290))+1, AW21:AW290, 0)), "")</f>
        <v/>
      </c>
      <c r="AY172" s="1340" t="str">
        <f>IFERROR(TRIM(SUBSTITUTE(SUBSTITUTE(SUBSTITUTE(SUBSTITUTE(SUBSTITUTE(AY171," .",".")," ;",";")," :",":"),",",","),",","")),AY171)</f>
        <v/>
      </c>
      <c r="AZ172" s="1339" t="str">
        <f>IFERROR(IF(LEN(AY176) &gt; LEN(AZ171), LEFT(RIGHT(AY176, LEN(AY176) - LEN(AZ171)), FIND("¤", SUBSTITUTE(LEFT(RIGHT(AY176, LEN(AY176) - LEN(AZ171)), AZ19+1), " ", "¤", LEN(LEFT(RIGHT(AY176, LEN(AY176) - LEN(AZ171)), AZ19+1)) - LEN(SUBSTITUTE(LEFT(RIGHT(AY176, LEN(AY176) - LEN(AZ171)), AZ19+1), " ", ""))))), ""), "")</f>
        <v/>
      </c>
      <c r="BA172" s="1279" t="s">
        <v>1</v>
      </c>
      <c r="BB172" s="1354"/>
      <c r="BC172"/>
      <c r="BD172" s="1" t="str">
        <f t="shared" si="44"/>
        <v/>
      </c>
      <c r="BE172" s="1332" t="str">
        <f>IF(LEN(SUBSTITUTE(AX172, BE17, "")) &lt; LEN(AX172), SUBSTITUTE(AX172, BE17, ""), AX172)</f>
        <v/>
      </c>
      <c r="BF172" s="1332" t="str">
        <f>IF(LEN(SUBSTITUTE(BE172, BF17, "")) &lt; LEN(BE172), SUBSTITUTE(BE172, BF17, ""), BE172)</f>
        <v/>
      </c>
      <c r="BG172" s="1332" t="str">
        <f>IF(LEN(SUBSTITUTE(BF172, BG17, "")) &lt; LEN(BF172), SUBSTITUTE(BF172, BG17, ""), BF172)</f>
        <v/>
      </c>
      <c r="BH172" s="1332" t="str">
        <f>IF(LEN(SUBSTITUTE(BG172, BH17, "")) &lt; LEN(BG172), SUBSTITUTE(BG172, BH17, ""), BG172)</f>
        <v/>
      </c>
      <c r="BI172" s="1332" t="s">
        <v>1</v>
      </c>
      <c r="BJ172" s="1333"/>
      <c r="BK172" s="1334"/>
      <c r="BL172" s="52"/>
      <c r="BM172" s="51"/>
      <c r="BN172" s="1335" t="str">
        <f t="shared" si="45"/>
        <v/>
      </c>
      <c r="BO172" s="50" t="str">
        <f t="shared" si="46"/>
        <v/>
      </c>
      <c r="BP172" s="49" t="str">
        <f t="shared" si="47"/>
        <v/>
      </c>
      <c r="BQ172" s="47">
        <f>IF(ISBLANK(#REF!),"",LEN(BD172)-LEN(SUBSTITUTE(BD172," ",""))+1)</f>
        <v>1</v>
      </c>
      <c r="BR172" s="48">
        <f t="shared" si="48"/>
        <v>0</v>
      </c>
      <c r="BS172" s="47">
        <f t="shared" si="49"/>
        <v>0</v>
      </c>
      <c r="BT172" s="47">
        <f t="shared" si="50"/>
        <v>0</v>
      </c>
      <c r="BU172" s="185"/>
      <c r="BV172" s="2"/>
      <c r="BW172" s="2"/>
      <c r="BX172" s="2"/>
      <c r="BY172" s="2"/>
      <c r="BZ172" s="2"/>
      <c r="CA172" s="2"/>
      <c r="CB172" s="244"/>
      <c r="CC172" s="655">
        <v>8</v>
      </c>
      <c r="CD172" s="226" t="s">
        <v>241</v>
      </c>
      <c r="CE172" s="91"/>
      <c r="CF172" s="91"/>
      <c r="CG172" s="91"/>
      <c r="CH172" s="93"/>
      <c r="CI172"/>
      <c r="CJ172" s="633"/>
      <c r="CK172" s="1866" t="str">
        <f>CK171</f>
        <v>Épluchez l’ail et les oignons. Coupez-les en petits morceaux. Égouttez les champignons. Dans votre Cookeo, faites roussir la viande et les lardons avec le morceau de beurre sur le mode « dorer » / 3 min (préchauffage inclus), en remuant avec une cuillère en bois.</v>
      </c>
      <c r="CL172" s="1866"/>
      <c r="CM172" s="1866"/>
      <c r="CN172" s="1866"/>
      <c r="CO172" s="1866"/>
      <c r="CP172" s="1867"/>
      <c r="CQ172" s="8" t="s">
        <v>1</v>
      </c>
      <c r="CR172" s="6">
        <v>1</v>
      </c>
    </row>
    <row r="173" spans="1:96" s="1" customFormat="1" ht="15.75" customHeight="1">
      <c r="A173"/>
      <c r="AA173"/>
      <c r="AB173"/>
      <c r="AC173"/>
      <c r="AD173"/>
      <c r="AE173"/>
      <c r="AQ173"/>
      <c r="AR173"/>
      <c r="AS173"/>
      <c r="AT173"/>
      <c r="AU173"/>
      <c r="AV173"/>
      <c r="AW173" s="1327" t="str">
        <f>IF(AND(AZ173&lt;&gt;"", LEN(TRIM(AZ173))&gt;0), MAX(AW20:AW172)+1, "")</f>
        <v/>
      </c>
      <c r="AX173" s="1327" t="str" cm="1">
        <f t="array" ref="AX173">IFERROR(INDEX(AZ21:AZ290, MATCH(ROW()-MIN(ROW(AZ21:AZ290))+1, AW21:AW290, 0)), "")</f>
        <v/>
      </c>
      <c r="AY173" s="1340" t="str">
        <f>IFERROR(SUBSTITUTE(SUBSTITUTE(SUBSTITUTE(SUBSTITUTE(SUBSTITUTE(SUBSTITUTE(AY172,",",";"),".",";"),";",";"),"-",";"),":",";"),"?",";"),AY172)</f>
        <v/>
      </c>
      <c r="AZ173" s="1339" t="str">
        <f>IFERROR(IF(LEN(AY176)&gt;LEN(AZ171)+LEN(AZ172),LEFT(RIGHT(AY176,LEN(AY176)-LEN(AZ171)-LEN(AZ172)),FIND("¤",SUBSTITUTE(LEFT(RIGHT(AY176,LEN(AY176)-LEN(AZ171)-LEN(AZ172)),AZ19+1)," ","¤",LEN(LEFT(RIGHT(AY176,LEN(AY176)-LEN(AZ171)-LEN(AZ172)),AZ19+1))-LEN(SUBSTITUTE(LEFT(RIGHT(AY176,LEN(AY176)-LEN(AZ171)-LEN(AZ172)),AZ19+1)," ",""))))),""),"")</f>
        <v/>
      </c>
      <c r="BA173" s="1279" t="s">
        <v>1</v>
      </c>
      <c r="BB173" s="1354"/>
      <c r="BC173"/>
      <c r="BD173" s="1" t="str">
        <f t="shared" si="44"/>
        <v/>
      </c>
      <c r="BE173" s="1332" t="str">
        <f>IF(LEN(SUBSTITUTE(AX173, BE17, "")) &lt; LEN(AX173), SUBSTITUTE(AX173, BE17, ""), AX173)</f>
        <v/>
      </c>
      <c r="BF173" s="1332" t="str">
        <f>IF(LEN(SUBSTITUTE(BE173, BF17, "")) &lt; LEN(BE173), SUBSTITUTE(BE173, BF17, ""), BE173)</f>
        <v/>
      </c>
      <c r="BG173" s="1332" t="str">
        <f>IF(LEN(SUBSTITUTE(BF173, BG17, "")) &lt; LEN(BF173), SUBSTITUTE(BF173, BG17, ""), BF173)</f>
        <v/>
      </c>
      <c r="BH173" s="1332" t="str">
        <f>IF(LEN(SUBSTITUTE(BG173, BH17, "")) &lt; LEN(BG173), SUBSTITUTE(BG173, BH17, ""), BG173)</f>
        <v/>
      </c>
      <c r="BI173" s="1332" t="s">
        <v>1</v>
      </c>
      <c r="BJ173" s="1333"/>
      <c r="BK173" s="1334"/>
      <c r="BL173" s="52"/>
      <c r="BM173" s="51"/>
      <c r="BN173" s="1335" t="str">
        <f t="shared" si="45"/>
        <v/>
      </c>
      <c r="BO173" s="50" t="str">
        <f t="shared" si="46"/>
        <v/>
      </c>
      <c r="BP173" s="49" t="str">
        <f t="shared" si="47"/>
        <v/>
      </c>
      <c r="BQ173" s="47">
        <f>IF(ISBLANK(#REF!),"",LEN(BD173)-LEN(SUBSTITUTE(BD173," ",""))+1)</f>
        <v>1</v>
      </c>
      <c r="BR173" s="48">
        <f t="shared" si="48"/>
        <v>0</v>
      </c>
      <c r="BS173" s="47">
        <f t="shared" si="49"/>
        <v>0</v>
      </c>
      <c r="BT173" s="47">
        <f t="shared" si="50"/>
        <v>0</v>
      </c>
      <c r="BU173" s="185"/>
      <c r="BV173" s="2"/>
      <c r="BW173" s="2"/>
      <c r="BX173" s="2"/>
      <c r="BY173" s="2"/>
      <c r="BZ173" s="2"/>
      <c r="CA173" s="2"/>
      <c r="CB173" s="244"/>
      <c r="CC173" s="655">
        <v>1.5</v>
      </c>
      <c r="CD173" s="226" t="s">
        <v>602</v>
      </c>
      <c r="CE173" s="91"/>
      <c r="CF173" s="91"/>
      <c r="CG173" s="91"/>
      <c r="CH173" s="93"/>
      <c r="CI173"/>
      <c r="CJ173" s="633"/>
      <c r="CK173" s="1866"/>
      <c r="CL173" s="1866"/>
      <c r="CM173" s="1866"/>
      <c r="CN173" s="1866"/>
      <c r="CO173" s="1866"/>
      <c r="CP173" s="1867"/>
      <c r="CQ173" s="8" t="s">
        <v>1</v>
      </c>
      <c r="CR173" s="6">
        <v>1</v>
      </c>
    </row>
    <row r="174" spans="1:96" s="1" customFormat="1" ht="16.5" customHeight="1">
      <c r="A174"/>
      <c r="AA174"/>
      <c r="AB174"/>
      <c r="AC174"/>
      <c r="AD174"/>
      <c r="AE174"/>
      <c r="AQ174"/>
      <c r="AR174"/>
      <c r="AS174"/>
      <c r="AT174"/>
      <c r="AU174"/>
      <c r="AV174"/>
      <c r="AW174" s="1327" t="str">
        <f>IF(AND(AZ174&lt;&gt;"", LEN(TRIM(AZ174))&gt;0), MAX(AW20:AW173)+1, "")</f>
        <v/>
      </c>
      <c r="AX174" s="1327" t="str" cm="1">
        <f t="array" ref="AX174">IFERROR(INDEX(AZ21:AZ290, MATCH(ROW()-MIN(ROW(AZ21:AZ290))+1, AW21:AW290, 0)), "")</f>
        <v/>
      </c>
      <c r="AY174" s="1340" t="str">
        <f>IFERROR(SUBSTITUTE(AY173,"."," "),AY173)</f>
        <v/>
      </c>
      <c r="AZ174" s="1339" t="str">
        <f>IFERROR(LEFT(RIGHT(AY176,LEN(AY176)-LEN(AZ171)-LEN(AZ172)-LEN(AZ173)),FIND("¤",SUBSTITUTE(LEFT(RIGHT(AY176,LEN(AY176)-LEN(AZ171)-LEN(AZ172)-LEN(AZ173)),AZ19+1)," ","¤",LEN(LEFT(RIGHT(AY176,LEN(AY176)-LEN(AZ171)-LEN(AZ172)-LEN(AZ173)),AZ19+1))-LEN(SUBSTITUTE(LEFT(RIGHT(AY176,LEN(AY176)-LEN(AZ171)-LEN(AZ172)-LEN(AZ173)),AZ19+1)," ",""))))),"")</f>
        <v/>
      </c>
      <c r="BA174" s="1279" t="s">
        <v>1</v>
      </c>
      <c r="BB174" s="1354"/>
      <c r="BC174"/>
      <c r="BD174" s="1" t="str">
        <f t="shared" si="44"/>
        <v/>
      </c>
      <c r="BE174" s="1332" t="str">
        <f>IF(LEN(SUBSTITUTE(AX174, BE17, "")) &lt; LEN(AX174), SUBSTITUTE(AX174, BE17, ""), AX174)</f>
        <v/>
      </c>
      <c r="BF174" s="1332" t="str">
        <f>IF(LEN(SUBSTITUTE(BE174, BF17, "")) &lt; LEN(BE174), SUBSTITUTE(BE174, BF17, ""), BE174)</f>
        <v/>
      </c>
      <c r="BG174" s="1332" t="str">
        <f>IF(LEN(SUBSTITUTE(BF174, BG17, "")) &lt; LEN(BF174), SUBSTITUTE(BF174, BG17, ""), BF174)</f>
        <v/>
      </c>
      <c r="BH174" s="1332" t="str">
        <f>IF(LEN(SUBSTITUTE(BG174, BH17, "")) &lt; LEN(BG174), SUBSTITUTE(BG174, BH17, ""), BG174)</f>
        <v/>
      </c>
      <c r="BI174" s="1332" t="s">
        <v>1</v>
      </c>
      <c r="BJ174" s="1333"/>
      <c r="BK174" s="1334"/>
      <c r="BL174" s="52"/>
      <c r="BM174" s="51"/>
      <c r="BN174" s="1335" t="str">
        <f t="shared" si="45"/>
        <v/>
      </c>
      <c r="BO174" s="50" t="str">
        <f t="shared" si="46"/>
        <v/>
      </c>
      <c r="BP174" s="49" t="str">
        <f t="shared" si="47"/>
        <v/>
      </c>
      <c r="BQ174" s="47">
        <f>IF(ISBLANK(#REF!),"",LEN(BD174)-LEN(SUBSTITUTE(BD174," ",""))+1)</f>
        <v>1</v>
      </c>
      <c r="BR174" s="48">
        <f t="shared" si="48"/>
        <v>0</v>
      </c>
      <c r="BS174" s="47">
        <f t="shared" si="49"/>
        <v>0</v>
      </c>
      <c r="BT174" s="47">
        <f t="shared" si="50"/>
        <v>0</v>
      </c>
      <c r="BU174" s="185"/>
      <c r="BV174" s="2"/>
      <c r="BW174" s="2"/>
      <c r="BX174" s="2"/>
      <c r="BY174" s="2"/>
      <c r="BZ174" s="2"/>
      <c r="CA174" s="2"/>
      <c r="CB174" s="244"/>
      <c r="CC174" s="655">
        <v>3</v>
      </c>
      <c r="CD174" s="226" t="s">
        <v>603</v>
      </c>
      <c r="CE174" s="91"/>
      <c r="CF174" s="91"/>
      <c r="CG174" s="91"/>
      <c r="CH174" s="93"/>
      <c r="CI174"/>
      <c r="CJ174" s="633"/>
      <c r="CK174" s="1866"/>
      <c r="CL174" s="1866"/>
      <c r="CM174" s="1866"/>
      <c r="CN174" s="1866"/>
      <c r="CO174" s="1866"/>
      <c r="CP174" s="1867"/>
      <c r="CQ174" s="8" t="s">
        <v>1</v>
      </c>
      <c r="CR174" s="6">
        <v>1</v>
      </c>
    </row>
    <row r="175" spans="1:96" s="1" customFormat="1" ht="16.5" customHeight="1">
      <c r="A175"/>
      <c r="AA175"/>
      <c r="AB175"/>
      <c r="AC175"/>
      <c r="AD175"/>
      <c r="AE175"/>
      <c r="AQ175"/>
      <c r="AR175"/>
      <c r="AS175"/>
      <c r="AT175"/>
      <c r="AU175"/>
      <c r="AV175"/>
      <c r="AW175" s="1327" t="str">
        <f>IF(AND(AZ175&lt;&gt;"", LEN(TRIM(AZ175))&gt;0), MAX(AW20:AW174)+1, "")</f>
        <v/>
      </c>
      <c r="AX175" s="1327" t="str" cm="1">
        <f t="array" ref="AX175">IFERROR(INDEX(AZ21:AZ290, MATCH(ROW()-MIN(ROW(AZ21:AZ290))+1, AW21:AW290, 0)), "")</f>
        <v/>
      </c>
      <c r="AY175" s="1343" t="str">
        <f>SUBSTITUTE(SUBSTITUTE(AY174,";"," "),","," ")</f>
        <v/>
      </c>
      <c r="AZ175" s="1339" t="str">
        <f>IFERROR(LEFT(RIGHT(AY176,LEN(AY176)-LEN(AZ171)-LEN(AZ172)-LEN(AZ173)-LEN(AZ174)),FIND("¤",SUBSTITUTE(LEFT(RIGHT(AY176,LEN(AY176)-LEN(AZ171)-LEN(AZ172)-LEN(AZ173)-LEN(AZ174)),AZ19+1)," ","¤",LEN(LEFT(RIGHT(AY176,LEN(AY176)-LEN(AZ171)-LEN(AZ172)-LEN(AZ173)-LEN(AZ174)),AZ19+1))-LEN(SUBSTITUTE(LEFT(RIGHT(AY176,LEN(AY176)-LEN(AZ171)-LEN(AZ172)-LEN(AZ173)-LEN(AZ174)),AZ19+1)," ",""))))),"")</f>
        <v/>
      </c>
      <c r="BA175" s="1279" t="s">
        <v>1</v>
      </c>
      <c r="BB175" s="1354"/>
      <c r="BC175"/>
      <c r="BD175" s="1" t="str">
        <f t="shared" si="44"/>
        <v/>
      </c>
      <c r="BE175" s="1332" t="str">
        <f>IF(LEN(SUBSTITUTE(AX175, BE17, "")) &lt; LEN(AX175), SUBSTITUTE(AX175, BE17, ""), AX175)</f>
        <v/>
      </c>
      <c r="BF175" s="1332" t="str">
        <f>IF(LEN(SUBSTITUTE(BE175, BF17, "")) &lt; LEN(BE175), SUBSTITUTE(BE175, BF17, ""), BE175)</f>
        <v/>
      </c>
      <c r="BG175" s="1332" t="str">
        <f>IF(LEN(SUBSTITUTE(BF175, BG17, "")) &lt; LEN(BF175), SUBSTITUTE(BF175, BG17, ""), BF175)</f>
        <v/>
      </c>
      <c r="BH175" s="1332" t="str">
        <f>IF(LEN(SUBSTITUTE(BG175, BH17, "")) &lt; LEN(BG175), SUBSTITUTE(BG175, BH17, ""), BG175)</f>
        <v/>
      </c>
      <c r="BI175" s="1332" t="s">
        <v>1</v>
      </c>
      <c r="BJ175" s="1333"/>
      <c r="BK175" s="1334"/>
      <c r="BL175" s="52"/>
      <c r="BM175" s="51"/>
      <c r="BN175" s="1335" t="str">
        <f t="shared" si="45"/>
        <v/>
      </c>
      <c r="BO175" s="50" t="str">
        <f t="shared" si="46"/>
        <v/>
      </c>
      <c r="BP175" s="49" t="str">
        <f t="shared" si="47"/>
        <v/>
      </c>
      <c r="BQ175" s="47">
        <f>IF(ISBLANK(#REF!),"",LEN(BD175)-LEN(SUBSTITUTE(BD175," ",""))+1)</f>
        <v>1</v>
      </c>
      <c r="BR175" s="48">
        <f t="shared" si="48"/>
        <v>0</v>
      </c>
      <c r="BS175" s="47">
        <f t="shared" si="49"/>
        <v>0</v>
      </c>
      <c r="BT175" s="47">
        <f t="shared" si="50"/>
        <v>0</v>
      </c>
      <c r="BU175" s="185"/>
      <c r="BV175" s="2"/>
      <c r="BW175" s="2"/>
      <c r="BX175" s="2"/>
      <c r="BY175" s="2"/>
      <c r="BZ175" s="2"/>
      <c r="CA175" s="2"/>
      <c r="CB175" s="244"/>
      <c r="CC175" s="660" t="s">
        <v>604</v>
      </c>
      <c r="CD175" s="660"/>
      <c r="CE175" s="91"/>
      <c r="CF175" s="91"/>
      <c r="CG175" s="91"/>
      <c r="CH175" s="93"/>
      <c r="CI175"/>
      <c r="CJ175" s="633"/>
      <c r="CK175" s="1866"/>
      <c r="CL175" s="1866"/>
      <c r="CM175" s="1866"/>
      <c r="CN175" s="1866"/>
      <c r="CO175" s="1866"/>
      <c r="CP175" s="1867"/>
      <c r="CQ175" s="8" t="s">
        <v>1</v>
      </c>
      <c r="CR175" s="6">
        <v>1</v>
      </c>
    </row>
    <row r="176" spans="1:96" s="1" customFormat="1" ht="15.75" customHeight="1">
      <c r="A176"/>
      <c r="B176"/>
      <c r="C176"/>
      <c r="D176"/>
      <c r="E176"/>
      <c r="F176"/>
      <c r="G176"/>
      <c r="H176"/>
      <c r="I176"/>
      <c r="J176"/>
      <c r="K176"/>
      <c r="L176"/>
      <c r="AA176"/>
      <c r="AB176"/>
      <c r="AC176"/>
      <c r="AD176"/>
      <c r="AE176"/>
      <c r="AQ176"/>
      <c r="AR176"/>
      <c r="AS176"/>
      <c r="AT176"/>
      <c r="AU176"/>
      <c r="AV176"/>
      <c r="AW176" s="1327" t="str">
        <f>IF(AND(AZ176&lt;&gt;"", LEN(TRIM(AZ176))&gt;0), MAX(AW20:AW175)+1, "")</f>
        <v/>
      </c>
      <c r="AX176" s="1327" t="str" cm="1">
        <f t="array" ref="AX176">IFERROR(INDEX(AZ21:AZ290, MATCH(ROW()-MIN(ROW(AZ21:AZ290))+1, AW21:AW290, 0)), "")</f>
        <v/>
      </c>
      <c r="AY176" s="1344" t="str">
        <f>IFERROR(SUBSTITUTE(SUBSTITUTE(SUBSTITUTE(AY175,"  "," "),"  "," "),"  "," "),AY175)</f>
        <v/>
      </c>
      <c r="AZ176" s="1339" t="str">
        <f>IF(LEN(AY176) &gt; LEN(AZ171) + LEN(AZ172) + LEN(AZ173)+ LEN(AZ174) + LEN(AZ175), RIGHT(AY176, LEN(AY176) - LEN(AZ171) - LEN(AZ172) - LEN(AZ173) - LEN(AZ174) - LEN(AZ175)), "")</f>
        <v/>
      </c>
      <c r="BA176" s="1279" t="s">
        <v>1</v>
      </c>
      <c r="BB176" s="1354"/>
      <c r="BC176"/>
      <c r="BD176" s="1" t="str">
        <f t="shared" si="44"/>
        <v/>
      </c>
      <c r="BE176" s="1332" t="str">
        <f>IF(LEN(SUBSTITUTE(AX176, BE17, "")) &lt; LEN(AX176), SUBSTITUTE(AX176, BE17, ""), AX176)</f>
        <v/>
      </c>
      <c r="BF176" s="1332" t="str">
        <f>IF(LEN(SUBSTITUTE(BE176, BF17, "")) &lt; LEN(BE176), SUBSTITUTE(BE176, BF17, ""), BE176)</f>
        <v/>
      </c>
      <c r="BG176" s="1332" t="str">
        <f>IF(LEN(SUBSTITUTE(BF176, BG17, "")) &lt; LEN(BF176), SUBSTITUTE(BF176, BG17, ""), BF176)</f>
        <v/>
      </c>
      <c r="BH176" s="1332" t="str">
        <f>IF(LEN(SUBSTITUTE(BG176, BH17, "")) &lt; LEN(BG176), SUBSTITUTE(BG176, BH17, ""), BG176)</f>
        <v/>
      </c>
      <c r="BI176" s="1332" t="s">
        <v>1</v>
      </c>
      <c r="BJ176" s="1333"/>
      <c r="BK176" s="1334"/>
      <c r="BL176" s="52"/>
      <c r="BM176" s="51"/>
      <c r="BN176" s="1335" t="str">
        <f t="shared" si="45"/>
        <v/>
      </c>
      <c r="BO176" s="50" t="str">
        <f t="shared" si="46"/>
        <v/>
      </c>
      <c r="BP176" s="49" t="str">
        <f t="shared" si="47"/>
        <v/>
      </c>
      <c r="BQ176" s="47">
        <f>IF(ISBLANK(#REF!),"",LEN(BD176)-LEN(SUBSTITUTE(BD176," ",""))+1)</f>
        <v>1</v>
      </c>
      <c r="BR176" s="48">
        <f t="shared" si="48"/>
        <v>0</v>
      </c>
      <c r="BS176" s="47">
        <f t="shared" si="49"/>
        <v>0</v>
      </c>
      <c r="BT176" s="47">
        <f t="shared" si="50"/>
        <v>0</v>
      </c>
      <c r="BU176" s="185"/>
      <c r="BV176" s="2"/>
      <c r="BW176" s="2"/>
      <c r="BX176" s="2"/>
      <c r="BY176" s="2"/>
      <c r="BZ176" s="2"/>
      <c r="CA176" s="2"/>
      <c r="CB176" s="244"/>
      <c r="CC176"/>
      <c r="CD176"/>
      <c r="CE176" s="91"/>
      <c r="CF176" s="91"/>
      <c r="CG176" s="91"/>
      <c r="CH176" s="93"/>
      <c r="CI176"/>
      <c r="CJ176" s="633"/>
      <c r="CK176" s="646"/>
      <c r="CL176"/>
      <c r="CM176" s="647" t="s">
        <v>585</v>
      </c>
      <c r="CN176" s="182" t="str">
        <f>CN171&amp;" caractères"</f>
        <v>70 caractères</v>
      </c>
      <c r="CO176"/>
      <c r="CP176" s="648" t="str">
        <f>CP171</f>
        <v>3.8 lignes</v>
      </c>
      <c r="CQ176" s="8" t="s">
        <v>1</v>
      </c>
      <c r="CR176" s="6">
        <v>1</v>
      </c>
    </row>
    <row r="177" spans="1:96" s="1" customFormat="1" ht="16.5" customHeight="1">
      <c r="A177"/>
      <c r="B177"/>
      <c r="C177"/>
      <c r="D177"/>
      <c r="E177"/>
      <c r="F177"/>
      <c r="G177"/>
      <c r="H177"/>
      <c r="I177"/>
      <c r="J177"/>
      <c r="K177"/>
      <c r="L177"/>
      <c r="AA177"/>
      <c r="AB177"/>
      <c r="AC177"/>
      <c r="AD177"/>
      <c r="AE177"/>
      <c r="AQ177"/>
      <c r="AR177"/>
      <c r="AS177"/>
      <c r="AT177"/>
      <c r="AU177"/>
      <c r="AV177"/>
      <c r="AW177" s="1327" t="str">
        <f>IF(AND(AZ177&lt;&gt;"", LEN(TRIM(AZ177))&gt;0), MAX(AW20:AW176)+1, "")</f>
        <v/>
      </c>
      <c r="AX177" s="1327" t="str" cm="1">
        <f t="array" ref="AX177">IFERROR(INDEX(AZ21:AZ290, MATCH(ROW()-MIN(ROW(AZ21:AZ290))+1, AW21:AW290, 0)), "")</f>
        <v/>
      </c>
      <c r="AY177" s="1328" t="str">
        <f>(SUBSTITUTE(SUBSTITUTE(BB47,CHAR(13)&amp;CHAR(10)," "),CHAR(10)," "))</f>
        <v/>
      </c>
      <c r="AZ177" s="1329" t="str">
        <f>IF(LEN(AY182)&lt;AZ19,AY177,LEFT(AY182,FIND("¤",SUBSTITUTE(LEFT(AY182,AZ19+1)," ","¤",LEN(LEFT(AY182,AZ19+1))-LEN(SUBSTITUTE(LEFT(AY182,AZ19+1)," ",""))))))</f>
        <v/>
      </c>
      <c r="BA177" s="1279" t="s">
        <v>1</v>
      </c>
      <c r="BB177" s="1354"/>
      <c r="BC177"/>
      <c r="BD177" s="1" t="str">
        <f t="shared" si="44"/>
        <v/>
      </c>
      <c r="BE177" s="1332" t="str">
        <f>IF(LEN(SUBSTITUTE(AX177, BE17, "")) &lt; LEN(AX177), SUBSTITUTE(AX177, BE17, ""), AX177)</f>
        <v/>
      </c>
      <c r="BF177" s="1332" t="str">
        <f>IF(LEN(SUBSTITUTE(BE177, BF17, "")) &lt; LEN(BE177), SUBSTITUTE(BE177, BF17, ""), BE177)</f>
        <v/>
      </c>
      <c r="BG177" s="1332" t="str">
        <f>IF(LEN(SUBSTITUTE(BF177, BG17, "")) &lt; LEN(BF177), SUBSTITUTE(BF177, BG17, ""), BF177)</f>
        <v/>
      </c>
      <c r="BH177" s="1332" t="str">
        <f>IF(LEN(SUBSTITUTE(BG177, BH17, "")) &lt; LEN(BG177), SUBSTITUTE(BG177, BH17, ""), BG177)</f>
        <v/>
      </c>
      <c r="BI177" s="1332" t="s">
        <v>1</v>
      </c>
      <c r="BJ177" s="1333"/>
      <c r="BK177" s="1334"/>
      <c r="BL177" s="52"/>
      <c r="BM177" s="51"/>
      <c r="BN177" s="1335" t="str">
        <f t="shared" si="45"/>
        <v/>
      </c>
      <c r="BO177" s="50" t="str">
        <f t="shared" si="46"/>
        <v/>
      </c>
      <c r="BP177" s="49" t="str">
        <f t="shared" si="47"/>
        <v/>
      </c>
      <c r="BQ177" s="47">
        <f>IF(ISBLANK(#REF!),"",LEN(BD177)-LEN(SUBSTITUTE(BD177," ",""))+1)</f>
        <v>1</v>
      </c>
      <c r="BR177" s="48">
        <f t="shared" si="48"/>
        <v>0</v>
      </c>
      <c r="BS177" s="47">
        <f t="shared" si="49"/>
        <v>0</v>
      </c>
      <c r="BT177" s="47">
        <f t="shared" si="50"/>
        <v>0</v>
      </c>
      <c r="BU177" s="185"/>
      <c r="BV177" s="2"/>
      <c r="BW177" s="2"/>
      <c r="BX177" s="2"/>
      <c r="BY177" s="2"/>
      <c r="BZ177" s="2"/>
      <c r="CA177" s="2"/>
      <c r="CB177" s="209"/>
      <c r="CC177" s="313" t="s">
        <v>605</v>
      </c>
      <c r="CD177" s="208" t="s">
        <v>606</v>
      </c>
      <c r="CE177" s="91"/>
      <c r="CF177" s="91"/>
      <c r="CG177" s="91"/>
      <c r="CH177" s="93"/>
      <c r="CI177"/>
      <c r="CJ177" s="633"/>
      <c r="CK177" s="649" t="s">
        <v>586</v>
      </c>
      <c r="CL177" s="650"/>
      <c r="CM177" s="184"/>
      <c r="CN177" s="184"/>
      <c r="CO177" s="184"/>
      <c r="CP177" s="191"/>
      <c r="CQ177" s="8" t="s">
        <v>1</v>
      </c>
      <c r="CR177" s="6">
        <v>1</v>
      </c>
    </row>
    <row r="178" spans="1:96" s="1" customFormat="1" ht="15.75" customHeight="1">
      <c r="A178"/>
      <c r="B178"/>
      <c r="C178"/>
      <c r="D178"/>
      <c r="E178"/>
      <c r="F178"/>
      <c r="G178"/>
      <c r="H178"/>
      <c r="I178"/>
      <c r="J178"/>
      <c r="K178"/>
      <c r="L178"/>
      <c r="AA178"/>
      <c r="AB178"/>
      <c r="AC178"/>
      <c r="AD178"/>
      <c r="AE178"/>
      <c r="AQ178"/>
      <c r="AR178"/>
      <c r="AS178"/>
      <c r="AT178"/>
      <c r="AU178"/>
      <c r="AV178"/>
      <c r="AW178" s="1327" t="str">
        <f>IF(AND(AZ178&lt;&gt;"", LEN(TRIM(AZ178))&gt;0), MAX(AW20:AW177)+1, "")</f>
        <v/>
      </c>
      <c r="AX178" s="1327" t="str" cm="1">
        <f t="array" ref="AX178">IFERROR(INDEX(AZ21:AZ290, MATCH(ROW()-MIN(ROW(AZ21:AZ290))+1, AW21:AW290, 0)), "")</f>
        <v/>
      </c>
      <c r="AY178" s="1336" t="str">
        <f>IFERROR(TRIM(SUBSTITUTE(SUBSTITUTE(SUBSTITUTE(SUBSTITUTE(SUBSTITUTE(AY177," .",".")," ;",";")," :",":"),",",","),",","")),AY177)</f>
        <v/>
      </c>
      <c r="AZ178" s="1329" t="str">
        <f>IFERROR(IF(LEN(AY182) &gt; LEN(AZ177), LEFT(RIGHT(AY182, LEN(AY182) - LEN(AZ177)), FIND("¤", SUBSTITUTE(LEFT(RIGHT(AY182, LEN(AY182) - LEN(AZ177)), AZ19+1), " ", "¤", LEN(LEFT(RIGHT(AY182, LEN(AY182) - LEN(AZ177)), AZ19+1)) - LEN(SUBSTITUTE(LEFT(RIGHT(AY182, LEN(AY182) - LEN(AZ177)), AZ19+1), " ", ""))))), ""), "")</f>
        <v/>
      </c>
      <c r="BA178" s="1279" t="s">
        <v>1</v>
      </c>
      <c r="BB178" s="1354"/>
      <c r="BC178"/>
      <c r="BD178" s="1" t="str">
        <f t="shared" si="44"/>
        <v/>
      </c>
      <c r="BE178" s="1332" t="str">
        <f>IF(LEN(SUBSTITUTE(AX178, BE17, "")) &lt; LEN(AX178), SUBSTITUTE(AX178, BE17, ""), AX178)</f>
        <v/>
      </c>
      <c r="BF178" s="1332" t="str">
        <f>IF(LEN(SUBSTITUTE(BE178, BF17, "")) &lt; LEN(BE178), SUBSTITUTE(BE178, BF17, ""), BE178)</f>
        <v/>
      </c>
      <c r="BG178" s="1332" t="str">
        <f>IF(LEN(SUBSTITUTE(BF178, BG17, "")) &lt; LEN(BF178), SUBSTITUTE(BF178, BG17, ""), BF178)</f>
        <v/>
      </c>
      <c r="BH178" s="1332" t="str">
        <f>IF(LEN(SUBSTITUTE(BG178, BH17, "")) &lt; LEN(BG178), SUBSTITUTE(BG178, BH17, ""), BG178)</f>
        <v/>
      </c>
      <c r="BI178" s="1332" t="s">
        <v>1</v>
      </c>
      <c r="BJ178" s="1333"/>
      <c r="BK178" s="1334"/>
      <c r="BL178" s="52"/>
      <c r="BM178" s="51"/>
      <c r="BN178" s="1335" t="str">
        <f t="shared" si="45"/>
        <v/>
      </c>
      <c r="BO178" s="50" t="str">
        <f t="shared" si="46"/>
        <v/>
      </c>
      <c r="BP178" s="49" t="str">
        <f t="shared" si="47"/>
        <v/>
      </c>
      <c r="BQ178" s="47">
        <f>IF(ISBLANK(#REF!),"",LEN(BD178)-LEN(SUBSTITUTE(BD178," ",""))+1)</f>
        <v>1</v>
      </c>
      <c r="BR178" s="48">
        <f t="shared" si="48"/>
        <v>0</v>
      </c>
      <c r="BS178" s="47">
        <f t="shared" si="49"/>
        <v>0</v>
      </c>
      <c r="BT178" s="47">
        <f t="shared" si="50"/>
        <v>0</v>
      </c>
      <c r="BU178" s="185"/>
      <c r="BV178" s="2"/>
      <c r="BW178" s="2"/>
      <c r="BX178" s="2"/>
      <c r="BY178" s="2"/>
      <c r="BZ178" s="2"/>
      <c r="CA178" s="2"/>
      <c r="CB178" s="1812" t="s">
        <v>607</v>
      </c>
      <c r="CC178" s="1813"/>
      <c r="CD178" s="1813"/>
      <c r="CE178" s="1813"/>
      <c r="CF178" s="1813"/>
      <c r="CG178" s="1813"/>
      <c r="CH178" s="1814"/>
      <c r="CI178"/>
      <c r="CJ178" s="652" t="str">
        <f t="shared" ref="CJ178:CJ183" si="51">LEN(CL178)&amp;" car."</f>
        <v>72 car.</v>
      </c>
      <c r="CK178" s="653" t="s">
        <v>587</v>
      </c>
      <c r="CL178" s="1868" t="str">
        <f>LEFT(CK171,FIND(" ",CK171&amp;" ",CN171)-1) &amp; ".."</f>
        <v>Épluchez l’ail et les oignons. Coupez-les en petits morceaux. Égouttez..</v>
      </c>
      <c r="CM178" s="1868"/>
      <c r="CN178" s="1868"/>
      <c r="CO178" s="1868"/>
      <c r="CP178" s="1869"/>
      <c r="CQ178" s="8" t="s">
        <v>1</v>
      </c>
      <c r="CR178" s="6">
        <v>1</v>
      </c>
    </row>
    <row r="179" spans="1:96" s="1" customFormat="1" ht="16.5" customHeight="1">
      <c r="A179"/>
      <c r="B179"/>
      <c r="C179"/>
      <c r="D179"/>
      <c r="E179"/>
      <c r="F179"/>
      <c r="G179"/>
      <c r="H179"/>
      <c r="I179"/>
      <c r="J179"/>
      <c r="K179"/>
      <c r="L179"/>
      <c r="AA179"/>
      <c r="AB179"/>
      <c r="AC179"/>
      <c r="AD179"/>
      <c r="AE179"/>
      <c r="AQ179"/>
      <c r="AR179"/>
      <c r="AS179"/>
      <c r="AT179"/>
      <c r="AU179"/>
      <c r="AV179"/>
      <c r="AW179" s="1327" t="str">
        <f>IF(AND(AZ179&lt;&gt;"", LEN(TRIM(AZ179))&gt;0), MAX(AW20:AW178)+1, "")</f>
        <v/>
      </c>
      <c r="AX179" s="1327" t="str" cm="1">
        <f t="array" ref="AX179">IFERROR(INDEX(AZ21:AZ290, MATCH(ROW()-MIN(ROW(AZ21:AZ290))+1, AW21:AW290, 0)), "")</f>
        <v/>
      </c>
      <c r="AY179" s="1336" t="str">
        <f>IFERROR(SUBSTITUTE(SUBSTITUTE(SUBSTITUTE(SUBSTITUTE(SUBSTITUTE(SUBSTITUTE(AY178,",",";"),".",";"),";",";"),"-",";"),":",";"),"?",";"),AY178)</f>
        <v/>
      </c>
      <c r="AZ179" s="1329" t="str">
        <f>IFERROR(IF(LEN(AY182)&gt;LEN(AZ177)+LEN(AZ178),LEFT(RIGHT(AY182,LEN(AY182)-LEN(AZ177)-LEN(AZ178)),FIND("¤",SUBSTITUTE(LEFT(RIGHT(AY182,LEN(AY182)-LEN(AZ177)-LEN(AZ178)),AZ19+1)," ","¤",LEN(LEFT(RIGHT(AY182,LEN(AY182)-LEN(AZ177)-LEN(AZ178)),AZ19+1))-LEN(SUBSTITUTE(LEFT(RIGHT(AY182,LEN(AY182)-LEN(AZ177)-LEN(AZ178)),AZ19+1)," ",""))))),""),"")</f>
        <v/>
      </c>
      <c r="BA179" s="1279" t="s">
        <v>1</v>
      </c>
      <c r="BB179" s="1354"/>
      <c r="BC179"/>
      <c r="BD179" s="1" t="str">
        <f t="shared" si="44"/>
        <v/>
      </c>
      <c r="BE179" s="1332" t="str">
        <f>IF(LEN(SUBSTITUTE(AX179, BE17, "")) &lt; LEN(AX179), SUBSTITUTE(AX179, BE17, ""), AX179)</f>
        <v/>
      </c>
      <c r="BF179" s="1332" t="str">
        <f>IF(LEN(SUBSTITUTE(BE179, BF17, "")) &lt; LEN(BE179), SUBSTITUTE(BE179, BF17, ""), BE179)</f>
        <v/>
      </c>
      <c r="BG179" s="1332" t="str">
        <f>IF(LEN(SUBSTITUTE(BF179, BG17, "")) &lt; LEN(BF179), SUBSTITUTE(BF179, BG17, ""), BF179)</f>
        <v/>
      </c>
      <c r="BH179" s="1332" t="str">
        <f>IF(LEN(SUBSTITUTE(BG179, BH17, "")) &lt; LEN(BG179), SUBSTITUTE(BG179, BH17, ""), BG179)</f>
        <v/>
      </c>
      <c r="BI179" s="1332" t="s">
        <v>1</v>
      </c>
      <c r="BJ179" s="1333"/>
      <c r="BK179" s="1334"/>
      <c r="BL179" s="52"/>
      <c r="BM179" s="51"/>
      <c r="BN179" s="1335" t="str">
        <f t="shared" si="45"/>
        <v/>
      </c>
      <c r="BO179" s="50" t="str">
        <f t="shared" si="46"/>
        <v/>
      </c>
      <c r="BP179" s="49" t="str">
        <f t="shared" si="47"/>
        <v/>
      </c>
      <c r="BQ179" s="47">
        <f>IF(ISBLANK(#REF!),"",LEN(BD179)-LEN(SUBSTITUTE(BD179," ",""))+1)</f>
        <v>1</v>
      </c>
      <c r="BR179" s="48">
        <f t="shared" si="48"/>
        <v>0</v>
      </c>
      <c r="BS179" s="47">
        <f t="shared" si="49"/>
        <v>0</v>
      </c>
      <c r="BT179" s="47">
        <f t="shared" si="50"/>
        <v>0</v>
      </c>
      <c r="BU179" s="185"/>
      <c r="BV179" s="2"/>
      <c r="BW179" s="2"/>
      <c r="BX179" s="2"/>
      <c r="BY179" s="2"/>
      <c r="BZ179" s="2"/>
      <c r="CA179" s="2"/>
      <c r="CB179" s="1812"/>
      <c r="CC179" s="1813"/>
      <c r="CD179" s="1813"/>
      <c r="CE179" s="1813"/>
      <c r="CF179" s="1813"/>
      <c r="CG179" s="1813"/>
      <c r="CH179" s="1814"/>
      <c r="CI179"/>
      <c r="CJ179" s="652" t="str">
        <f t="shared" si="51"/>
        <v>74 car.</v>
      </c>
      <c r="CK179" s="653" t="s">
        <v>588</v>
      </c>
      <c r="CL179" s="1868" t="str">
        <f>LEFT(RIGHT(CK171,LEN(CK171)-LEN(CL178)-2),FIND(" ",RIGHT(CK171,LEN(CK171)-LEN(CL178)-2)&amp;" ",CN171)-1) &amp; ".."</f>
        <v xml:space="preserve"> champignons. Dans votre Cookeo, faites roussir la viande et les lardons..</v>
      </c>
      <c r="CM179" s="1868"/>
      <c r="CN179" s="1868"/>
      <c r="CO179" s="1868"/>
      <c r="CP179" s="1869"/>
      <c r="CQ179" s="8" t="s">
        <v>1</v>
      </c>
      <c r="CR179" s="6">
        <v>1</v>
      </c>
    </row>
    <row r="180" spans="1:96" s="1" customFormat="1" ht="16.5" customHeight="1">
      <c r="A180"/>
      <c r="B180"/>
      <c r="C180"/>
      <c r="D180"/>
      <c r="E180"/>
      <c r="F180"/>
      <c r="G180"/>
      <c r="H180"/>
      <c r="I180"/>
      <c r="J180"/>
      <c r="K180"/>
      <c r="L180"/>
      <c r="AA180"/>
      <c r="AB180"/>
      <c r="AC180"/>
      <c r="AD180"/>
      <c r="AE180"/>
      <c r="AQ180"/>
      <c r="AR180"/>
      <c r="AS180"/>
      <c r="AT180"/>
      <c r="AU180"/>
      <c r="AV180"/>
      <c r="AW180" s="1327" t="str">
        <f>IF(AND(AZ180&lt;&gt;"", LEN(TRIM(AZ180))&gt;0), MAX(AW20:AW179)+1, "")</f>
        <v/>
      </c>
      <c r="AX180" s="1327" t="str" cm="1">
        <f t="array" ref="AX180">IFERROR(INDEX(AZ21:AZ290, MATCH(ROW()-MIN(ROW(AZ21:AZ290))+1, AW21:AW290, 0)), "")</f>
        <v/>
      </c>
      <c r="AY180" s="1336" t="str">
        <f>IFERROR(SUBSTITUTE(AY179,"."," "),AY179)</f>
        <v/>
      </c>
      <c r="AZ180" s="1329" t="str">
        <f>IFERROR(LEFT(RIGHT(AY182,LEN(AY182)-LEN(AZ177)-LEN(AZ178)-LEN(AZ179)),FIND("¤",SUBSTITUTE(LEFT(RIGHT(AY182,LEN(AY182)-LEN(AZ177)-LEN(AZ178)-LEN(AZ179)),AZ19+1)," ","¤",LEN(LEFT(RIGHT(AY182,LEN(AY182)-LEN(AZ177)-LEN(AZ178)-LEN(AZ179)),AZ19+1))-LEN(SUBSTITUTE(LEFT(RIGHT(AY182,LEN(AY182)-LEN(AZ177)-LEN(AZ178)-LEN(AZ179)),AZ19+1)," ",""))))),"")</f>
        <v/>
      </c>
      <c r="BA180" s="1279" t="s">
        <v>1</v>
      </c>
      <c r="BB180" s="1354"/>
      <c r="BC180"/>
      <c r="BD180" s="1" t="str">
        <f t="shared" si="44"/>
        <v/>
      </c>
      <c r="BE180" s="1332" t="str">
        <f>IF(LEN(SUBSTITUTE(AX180, BE17, "")) &lt; LEN(AX180), SUBSTITUTE(AX180, BE17, ""), AX180)</f>
        <v/>
      </c>
      <c r="BF180" s="1332" t="str">
        <f>IF(LEN(SUBSTITUTE(BE180, BF17, "")) &lt; LEN(BE180), SUBSTITUTE(BE180, BF17, ""), BE180)</f>
        <v/>
      </c>
      <c r="BG180" s="1332" t="str">
        <f>IF(LEN(SUBSTITUTE(BF180, BG17, "")) &lt; LEN(BF180), SUBSTITUTE(BF180, BG17, ""), BF180)</f>
        <v/>
      </c>
      <c r="BH180" s="1332" t="str">
        <f>IF(LEN(SUBSTITUTE(BG180, BH17, "")) &lt; LEN(BG180), SUBSTITUTE(BG180, BH17, ""), BG180)</f>
        <v/>
      </c>
      <c r="BI180" s="1332" t="s">
        <v>1</v>
      </c>
      <c r="BJ180" s="1333"/>
      <c r="BK180" s="1334"/>
      <c r="BL180" s="52"/>
      <c r="BM180" s="51"/>
      <c r="BN180" s="1335" t="str">
        <f t="shared" si="45"/>
        <v/>
      </c>
      <c r="BO180" s="50" t="str">
        <f t="shared" si="46"/>
        <v/>
      </c>
      <c r="BP180" s="49" t="str">
        <f t="shared" si="47"/>
        <v/>
      </c>
      <c r="BQ180" s="47">
        <f>IF(ISBLANK(#REF!),"",LEN(BD180)-LEN(SUBSTITUTE(BD180," ",""))+1)</f>
        <v>1</v>
      </c>
      <c r="BR180" s="48">
        <f t="shared" si="48"/>
        <v>0</v>
      </c>
      <c r="BS180" s="47">
        <f t="shared" si="49"/>
        <v>0</v>
      </c>
      <c r="BT180" s="47">
        <f t="shared" si="50"/>
        <v>0</v>
      </c>
      <c r="BU180" s="185"/>
      <c r="BV180" s="2"/>
      <c r="BW180" s="2"/>
      <c r="BX180" s="2"/>
      <c r="BY180" s="2"/>
      <c r="BZ180" s="2"/>
      <c r="CA180" s="2"/>
      <c r="CB180" s="1812"/>
      <c r="CC180" s="1813"/>
      <c r="CD180" s="1813"/>
      <c r="CE180" s="1813"/>
      <c r="CF180" s="1813"/>
      <c r="CG180" s="1813"/>
      <c r="CH180" s="1814"/>
      <c r="CI180"/>
      <c r="CJ180" s="652" t="str">
        <f t="shared" si="51"/>
        <v>70 car.</v>
      </c>
      <c r="CK180" s="653" t="s">
        <v>589</v>
      </c>
      <c r="CL180" s="1868" t="str">
        <f>LEFT(RIGHT(CK171,LEN(CK171)-LEN(CL178)-LEN(CL179)),CN171)</f>
        <v xml:space="preserve"> avec le morceau de beurre sur le mode « dorer » / 3 min (préchauffage</v>
      </c>
      <c r="CM180" s="1868"/>
      <c r="CN180" s="1868"/>
      <c r="CO180" s="1868"/>
      <c r="CP180" s="1869"/>
      <c r="CQ180" s="8" t="s">
        <v>1</v>
      </c>
      <c r="CR180" s="6">
        <v>1</v>
      </c>
    </row>
    <row r="181" spans="1:96" s="1" customFormat="1" ht="15" customHeight="1">
      <c r="A181"/>
      <c r="B181"/>
      <c r="C181"/>
      <c r="D181"/>
      <c r="E181"/>
      <c r="F181"/>
      <c r="G181"/>
      <c r="H181"/>
      <c r="I181"/>
      <c r="J181"/>
      <c r="K181"/>
      <c r="L181"/>
      <c r="AA181"/>
      <c r="AB181"/>
      <c r="AC181"/>
      <c r="AD181"/>
      <c r="AE181"/>
      <c r="AQ181"/>
      <c r="AR181"/>
      <c r="AS181"/>
      <c r="AT181"/>
      <c r="AU181"/>
      <c r="AV181"/>
      <c r="AW181" s="1327" t="str">
        <f>IF(AND(AZ181&lt;&gt;"", LEN(TRIM(AZ181))&gt;0), MAX(AW20:AW180)+1, "")</f>
        <v/>
      </c>
      <c r="AX181" s="1327" t="str" cm="1">
        <f t="array" ref="AX181">IFERROR(INDEX(AZ21:AZ290, MATCH(ROW()-MIN(ROW(AZ21:AZ290))+1, AW21:AW290, 0)), "")</f>
        <v/>
      </c>
      <c r="AY181" s="1337" t="str">
        <f>SUBSTITUTE(SUBSTITUTE(AY180,";"," "),","," ")</f>
        <v/>
      </c>
      <c r="AZ181" s="1329" t="str">
        <f>IFERROR(LEFT(RIGHT(AY182,LEN(AY182)-LEN(AZ177)-LEN(AZ178)-LEN(AZ179)-LEN(AZ180)),FIND("¤",SUBSTITUTE(LEFT(RIGHT(AY182,LEN(AY182)-LEN(AZ177)-LEN(AZ178)-LEN(AZ179)-LEN(AZ180)),AZ19+1)," ","¤",LEN(LEFT(RIGHT(AY182,LEN(AY182)-LEN(AZ177)-LEN(AZ178)-LEN(AZ179)-LEN(AZ180)),AZ19+1))-LEN(SUBSTITUTE(LEFT(RIGHT(AY182,LEN(AY182)-LEN(AZ177)-LEN(AZ178)-LEN(AZ179)-LEN(AZ180)),AZ19+1)," ",""))))),"")</f>
        <v/>
      </c>
      <c r="BA181" s="1279" t="s">
        <v>1</v>
      </c>
      <c r="BB181" s="1354"/>
      <c r="BC181"/>
      <c r="BD181" s="1" t="str">
        <f t="shared" si="44"/>
        <v/>
      </c>
      <c r="BE181" s="1332" t="str">
        <f>IF(LEN(SUBSTITUTE(AX181, BE17, "")) &lt; LEN(AX181), SUBSTITUTE(AX181, BE17, ""), AX181)</f>
        <v/>
      </c>
      <c r="BF181" s="1332" t="str">
        <f>IF(LEN(SUBSTITUTE(BE181, BF17, "")) &lt; LEN(BE181), SUBSTITUTE(BE181, BF17, ""), BE181)</f>
        <v/>
      </c>
      <c r="BG181" s="1332" t="str">
        <f>IF(LEN(SUBSTITUTE(BF181, BG17, "")) &lt; LEN(BF181), SUBSTITUTE(BF181, BG17, ""), BF181)</f>
        <v/>
      </c>
      <c r="BH181" s="1332" t="str">
        <f>IF(LEN(SUBSTITUTE(BG181, BH17, "")) &lt; LEN(BG181), SUBSTITUTE(BG181, BH17, ""), BG181)</f>
        <v/>
      </c>
      <c r="BI181" s="1332" t="s">
        <v>1</v>
      </c>
      <c r="BJ181" s="1333"/>
      <c r="BK181" s="1334"/>
      <c r="BL181" s="52"/>
      <c r="BM181" s="51"/>
      <c r="BN181" s="1335" t="str">
        <f t="shared" si="45"/>
        <v/>
      </c>
      <c r="BO181" s="50" t="str">
        <f t="shared" si="46"/>
        <v/>
      </c>
      <c r="BP181" s="49" t="str">
        <f t="shared" si="47"/>
        <v/>
      </c>
      <c r="BQ181" s="47">
        <f>IF(ISBLANK(#REF!),"",LEN(BD181)-LEN(SUBSTITUTE(BD181," ",""))+1)</f>
        <v>1</v>
      </c>
      <c r="BR181" s="48">
        <f t="shared" si="48"/>
        <v>0</v>
      </c>
      <c r="BS181" s="47">
        <f t="shared" si="49"/>
        <v>0</v>
      </c>
      <c r="BT181" s="47">
        <f t="shared" si="50"/>
        <v>0</v>
      </c>
      <c r="BU181" s="185"/>
      <c r="BV181" s="2"/>
      <c r="BW181" s="2"/>
      <c r="BX181" s="2"/>
      <c r="BY181" s="2"/>
      <c r="BZ181" s="2"/>
      <c r="CA181" s="2"/>
      <c r="CB181" s="244"/>
      <c r="CC181" s="91"/>
      <c r="CD181" s="91"/>
      <c r="CE181" s="91"/>
      <c r="CF181" s="91"/>
      <c r="CG181" s="91"/>
      <c r="CH181" s="93"/>
      <c r="CI181"/>
      <c r="CJ181" s="652" t="str">
        <f t="shared" si="51"/>
        <v>47 car.</v>
      </c>
      <c r="CK181" s="653" t="s">
        <v>590</v>
      </c>
      <c r="CL181" s="1868" t="str">
        <f>LEFT(RIGHT(CK171,LEN(CK171)-LEN(CL178)-LEN(CL179)-LEN(CL180)),CN171)</f>
        <v xml:space="preserve"> inclus), en remuant avec une cuillère en bois.</v>
      </c>
      <c r="CM181" s="1868"/>
      <c r="CN181" s="1868"/>
      <c r="CO181" s="1868"/>
      <c r="CP181" s="1869"/>
      <c r="CQ181" s="8" t="s">
        <v>1</v>
      </c>
      <c r="CR181" s="6">
        <v>1</v>
      </c>
    </row>
    <row r="182" spans="1:96" s="1" customFormat="1" ht="15" customHeight="1">
      <c r="A182"/>
      <c r="B182"/>
      <c r="C182"/>
      <c r="D182"/>
      <c r="E182"/>
      <c r="F182"/>
      <c r="G182"/>
      <c r="H182"/>
      <c r="I182"/>
      <c r="J182"/>
      <c r="K182"/>
      <c r="L182"/>
      <c r="AA182"/>
      <c r="AB182"/>
      <c r="AC182"/>
      <c r="AD182"/>
      <c r="AE182"/>
      <c r="AQ182"/>
      <c r="AR182"/>
      <c r="AS182"/>
      <c r="AT182"/>
      <c r="AU182"/>
      <c r="AV182"/>
      <c r="AW182" s="1327" t="str">
        <f>IF(AND(AZ182&lt;&gt;"", LEN(TRIM(AZ182))&gt;0), MAX(AW20:AW181)+1, "")</f>
        <v/>
      </c>
      <c r="AX182" s="1327" t="str" cm="1">
        <f t="array" ref="AX182">IFERROR(INDEX(AZ21:AZ290, MATCH(ROW()-MIN(ROW(AZ21:AZ290))+1, AW21:AW290, 0)), "")</f>
        <v/>
      </c>
      <c r="AY182" s="1338" t="str">
        <f>IFERROR(SUBSTITUTE(SUBSTITUTE(SUBSTITUTE(AY181,"  "," "),"  "," "),"  "," "),AY181)</f>
        <v/>
      </c>
      <c r="AZ182" s="1329" t="str">
        <f>IF(LEN(AY182) &gt; LEN(AZ177) + LEN(AZ178) + LEN(AZ179)+ LEN(AZ180) + LEN(AZ181), RIGHT(AY182, LEN(AY182) - LEN(AZ177) - LEN(AZ178) - LEN(AZ179) - LEN(AZ180) - LEN(AZ181)), "")</f>
        <v/>
      </c>
      <c r="BA182" s="1279" t="s">
        <v>1</v>
      </c>
      <c r="BB182" s="1354"/>
      <c r="BC182"/>
      <c r="BD182" s="1" t="str">
        <f t="shared" si="44"/>
        <v/>
      </c>
      <c r="BE182" s="1332" t="str">
        <f>IF(LEN(SUBSTITUTE(AX182, BE17, "")) &lt; LEN(AX182), SUBSTITUTE(AX182, BE17, ""), AX182)</f>
        <v/>
      </c>
      <c r="BF182" s="1332" t="str">
        <f>IF(LEN(SUBSTITUTE(BE182, BF17, "")) &lt; LEN(BE182), SUBSTITUTE(BE182, BF17, ""), BE182)</f>
        <v/>
      </c>
      <c r="BG182" s="1332" t="str">
        <f>IF(LEN(SUBSTITUTE(BF182, BG17, "")) &lt; LEN(BF182), SUBSTITUTE(BF182, BG17, ""), BF182)</f>
        <v/>
      </c>
      <c r="BH182" s="1332" t="str">
        <f>IF(LEN(SUBSTITUTE(BG182, BH17, "")) &lt; LEN(BG182), SUBSTITUTE(BG182, BH17, ""), BG182)</f>
        <v/>
      </c>
      <c r="BI182" s="1332" t="s">
        <v>1</v>
      </c>
      <c r="BJ182" s="1333"/>
      <c r="BK182" s="1334"/>
      <c r="BL182" s="52"/>
      <c r="BM182" s="51"/>
      <c r="BN182" s="1335" t="str">
        <f t="shared" si="45"/>
        <v/>
      </c>
      <c r="BO182" s="50" t="str">
        <f t="shared" si="46"/>
        <v/>
      </c>
      <c r="BP182" s="49" t="str">
        <f t="shared" si="47"/>
        <v/>
      </c>
      <c r="BQ182" s="47">
        <f>IF(ISBLANK(#REF!),"",LEN(BD182)-LEN(SUBSTITUTE(BD182," ",""))+1)</f>
        <v>1</v>
      </c>
      <c r="BR182" s="48">
        <f t="shared" si="48"/>
        <v>0</v>
      </c>
      <c r="BS182" s="47">
        <f t="shared" si="49"/>
        <v>0</v>
      </c>
      <c r="BT182" s="47">
        <f t="shared" si="50"/>
        <v>0</v>
      </c>
      <c r="BU182" s="185"/>
      <c r="BV182" s="2"/>
      <c r="BW182" s="2"/>
      <c r="BX182" s="2"/>
      <c r="BY182" s="2"/>
      <c r="BZ182" s="2"/>
      <c r="CA182" s="2"/>
      <c r="CB182" s="411"/>
      <c r="CC182" s="412"/>
      <c r="CD182" s="413"/>
      <c r="CE182" s="412"/>
      <c r="CF182" s="412"/>
      <c r="CG182" s="412"/>
      <c r="CH182" s="414"/>
      <c r="CI182"/>
      <c r="CJ182" s="652" t="str">
        <f t="shared" si="51"/>
        <v>0 car.</v>
      </c>
      <c r="CK182" s="653" t="s">
        <v>591</v>
      </c>
      <c r="CL182" s="1868" t="str">
        <f>LEFT(RIGHT(CK171,LEN(CK171)-LEN(CL178)-LEN(CL179)-LEN(CL180)-LEN(CL181)),CN171)</f>
        <v/>
      </c>
      <c r="CM182" s="1868"/>
      <c r="CN182" s="1868"/>
      <c r="CO182" s="1868"/>
      <c r="CP182" s="1869"/>
      <c r="CQ182" s="8" t="s">
        <v>1</v>
      </c>
      <c r="CR182" s="6">
        <v>1</v>
      </c>
    </row>
    <row r="183" spans="1:96" s="1" customFormat="1" ht="15.75" customHeight="1">
      <c r="A183"/>
      <c r="B183"/>
      <c r="C183"/>
      <c r="D183"/>
      <c r="E183"/>
      <c r="F183"/>
      <c r="G183"/>
      <c r="H183"/>
      <c r="I183"/>
      <c r="J183"/>
      <c r="K183"/>
      <c r="L183"/>
      <c r="AA183"/>
      <c r="AB183"/>
      <c r="AC183"/>
      <c r="AD183"/>
      <c r="AE183"/>
      <c r="AQ183"/>
      <c r="AR183"/>
      <c r="AS183"/>
      <c r="AT183"/>
      <c r="AU183"/>
      <c r="AV183"/>
      <c r="AW183" s="1327" t="str">
        <f>IF(AND(AZ183&lt;&gt;"", LEN(TRIM(AZ183))&gt;0), MAX(AW20:AW182)+1, "")</f>
        <v/>
      </c>
      <c r="AX183" s="1327" t="str" cm="1">
        <f t="array" ref="AX183">IFERROR(INDEX(AZ21:AZ290, MATCH(ROW()-MIN(ROW(AZ21:AZ290))+1, AW21:AW290, 0)), "")</f>
        <v/>
      </c>
      <c r="AY183" s="1328" t="str">
        <f>(SUBSTITUTE(SUBSTITUTE(BB48,CHAR(13)&amp;CHAR(10)," "),CHAR(10)," "))</f>
        <v/>
      </c>
      <c r="AZ183" s="1339" t="str">
        <f>IF(LEN(AY188)&lt;AZ19,AY183,LEFT(AY188,FIND("¤",SUBSTITUTE(LEFT(AY188,AZ19+1)," ","¤",LEN(LEFT(AY188,AZ19+1))-LEN(SUBSTITUTE(LEFT(AY188,AZ19+1)," ",""))))))</f>
        <v/>
      </c>
      <c r="BA183" s="1279" t="s">
        <v>1</v>
      </c>
      <c r="BB183" s="1354"/>
      <c r="BC183"/>
      <c r="BD183" s="1" t="str">
        <f t="shared" si="44"/>
        <v/>
      </c>
      <c r="BE183" s="1332" t="str">
        <f>IF(LEN(SUBSTITUTE(AX183, BE17, "")) &lt; LEN(AX183), SUBSTITUTE(AX183, BE17, ""), AX183)</f>
        <v/>
      </c>
      <c r="BF183" s="1332" t="str">
        <f>IF(LEN(SUBSTITUTE(BE183, BF17, "")) &lt; LEN(BE183), SUBSTITUTE(BE183, BF17, ""), BE183)</f>
        <v/>
      </c>
      <c r="BG183" s="1332" t="str">
        <f>IF(LEN(SUBSTITUTE(BF183, BG17, "")) &lt; LEN(BF183), SUBSTITUTE(BF183, BG17, ""), BF183)</f>
        <v/>
      </c>
      <c r="BH183" s="1332" t="str">
        <f>IF(LEN(SUBSTITUTE(BG183, BH17, "")) &lt; LEN(BG183), SUBSTITUTE(BG183, BH17, ""), BG183)</f>
        <v/>
      </c>
      <c r="BI183" s="1332" t="s">
        <v>1</v>
      </c>
      <c r="BJ183" s="1333"/>
      <c r="BK183" s="1334"/>
      <c r="BL183" s="52"/>
      <c r="BM183" s="51"/>
      <c r="BN183" s="1335" t="str">
        <f t="shared" si="45"/>
        <v/>
      </c>
      <c r="BO183" s="50" t="str">
        <f t="shared" si="46"/>
        <v/>
      </c>
      <c r="BP183" s="49" t="str">
        <f t="shared" si="47"/>
        <v/>
      </c>
      <c r="BQ183" s="47">
        <f>IF(ISBLANK(#REF!),"",LEN(BD183)-LEN(SUBSTITUTE(BD183," ",""))+1)</f>
        <v>1</v>
      </c>
      <c r="BR183" s="48">
        <f t="shared" si="48"/>
        <v>0</v>
      </c>
      <c r="BS183" s="47">
        <f t="shared" si="49"/>
        <v>0</v>
      </c>
      <c r="BT183" s="47">
        <f t="shared" si="50"/>
        <v>0</v>
      </c>
      <c r="BU183" s="185"/>
      <c r="BV183" s="2"/>
      <c r="BW183" s="2"/>
      <c r="BX183" s="2"/>
      <c r="BY183" s="2"/>
      <c r="BZ183" s="2"/>
      <c r="CA183" s="2"/>
      <c r="CB183" s="1844" t="s">
        <v>609</v>
      </c>
      <c r="CC183" s="91"/>
      <c r="CD183" s="91"/>
      <c r="CE183" s="91"/>
      <c r="CF183" s="91"/>
      <c r="CG183" s="91"/>
      <c r="CH183" s="93"/>
      <c r="CI183"/>
      <c r="CJ183" s="652" t="str">
        <f t="shared" si="51"/>
        <v>0 car.</v>
      </c>
      <c r="CK183" s="653" t="s">
        <v>592</v>
      </c>
      <c r="CL183" s="1868" t="str">
        <f>LEFT(RIGHT(CK171,LEN(CK171)-LEN(CL178)-LEN(CL179)-LEN(CL180)-LEN(CL181)-LEN(CL182)),CN171)</f>
        <v/>
      </c>
      <c r="CM183" s="1868"/>
      <c r="CN183" s="1868"/>
      <c r="CO183" s="1868"/>
      <c r="CP183" s="1869"/>
      <c r="CQ183" s="8" t="s">
        <v>1</v>
      </c>
      <c r="CR183" s="6">
        <v>1</v>
      </c>
    </row>
    <row r="184" spans="1:96" s="1" customFormat="1" ht="15" customHeight="1">
      <c r="A184"/>
      <c r="B184"/>
      <c r="C184"/>
      <c r="D184"/>
      <c r="E184"/>
      <c r="F184"/>
      <c r="G184"/>
      <c r="H184"/>
      <c r="I184"/>
      <c r="J184"/>
      <c r="K184"/>
      <c r="L184"/>
      <c r="AA184"/>
      <c r="AB184"/>
      <c r="AC184"/>
      <c r="AD184"/>
      <c r="AE184"/>
      <c r="AQ184"/>
      <c r="AR184"/>
      <c r="AS184"/>
      <c r="AT184"/>
      <c r="AU184"/>
      <c r="AV184"/>
      <c r="AW184" s="1327" t="str">
        <f>IF(AND(AZ184&lt;&gt;"", LEN(TRIM(AZ184))&gt;0), MAX(AW20:AW183)+1, "")</f>
        <v/>
      </c>
      <c r="AX184" s="1327" t="str" cm="1">
        <f t="array" ref="AX184">IFERROR(INDEX(AZ21:AZ290, MATCH(ROW()-MIN(ROW(AZ21:AZ290))+1, AW21:AW290, 0)), "")</f>
        <v/>
      </c>
      <c r="AY184" s="1340" t="str">
        <f>IFERROR(TRIM(SUBSTITUTE(SUBSTITUTE(SUBSTITUTE(SUBSTITUTE(SUBSTITUTE(AY183," .",".")," ;",";")," :",":"),",",","),",","")),AY183)</f>
        <v/>
      </c>
      <c r="AZ184" s="1339" t="str">
        <f>IFERROR(IF(LEN(AY188) &gt; LEN(AZ183), LEFT(RIGHT(AY188, LEN(AY188) - LEN(AZ183)), FIND("¤", SUBSTITUTE(LEFT(RIGHT(AY188, LEN(AY188) - LEN(AZ183)), AZ19+1), " ", "¤", LEN(LEFT(RIGHT(AY188, LEN(AY188) - LEN(AZ183)), AZ19+1)) - LEN(SUBSTITUTE(LEFT(RIGHT(AY188, LEN(AY188) - LEN(AZ183)), AZ19+1), " ", ""))))), ""), "")</f>
        <v/>
      </c>
      <c r="BA184" s="1279" t="s">
        <v>1</v>
      </c>
      <c r="BB184" s="1354"/>
      <c r="BC184"/>
      <c r="BD184" s="1" t="str">
        <f t="shared" si="44"/>
        <v/>
      </c>
      <c r="BE184" s="1332" t="str">
        <f>IF(LEN(SUBSTITUTE(AX184, BE17, "")) &lt; LEN(AX184), SUBSTITUTE(AX184, BE17, ""), AX184)</f>
        <v/>
      </c>
      <c r="BF184" s="1332" t="str">
        <f>IF(LEN(SUBSTITUTE(BE184, BF17, "")) &lt; LEN(BE184), SUBSTITUTE(BE184, BF17, ""), BE184)</f>
        <v/>
      </c>
      <c r="BG184" s="1332" t="str">
        <f>IF(LEN(SUBSTITUTE(BF184, BG17, "")) &lt; LEN(BF184), SUBSTITUTE(BF184, BG17, ""), BF184)</f>
        <v/>
      </c>
      <c r="BH184" s="1332" t="str">
        <f>IF(LEN(SUBSTITUTE(BG184, BH17, "")) &lt; LEN(BG184), SUBSTITUTE(BG184, BH17, ""), BG184)</f>
        <v/>
      </c>
      <c r="BI184" s="1332" t="s">
        <v>1</v>
      </c>
      <c r="BJ184" s="1333"/>
      <c r="BK184" s="1334"/>
      <c r="BL184" s="52"/>
      <c r="BM184" s="51"/>
      <c r="BN184" s="1335" t="str">
        <f t="shared" si="45"/>
        <v/>
      </c>
      <c r="BO184" s="50" t="str">
        <f t="shared" si="46"/>
        <v/>
      </c>
      <c r="BP184" s="49" t="str">
        <f t="shared" si="47"/>
        <v/>
      </c>
      <c r="BQ184" s="47">
        <f>IF(ISBLANK(#REF!),"",LEN(BD184)-LEN(SUBSTITUTE(BD184," ",""))+1)</f>
        <v>1</v>
      </c>
      <c r="BR184" s="48">
        <f t="shared" si="48"/>
        <v>0</v>
      </c>
      <c r="BS184" s="47">
        <f t="shared" si="49"/>
        <v>0</v>
      </c>
      <c r="BT184" s="47">
        <f t="shared" si="50"/>
        <v>0</v>
      </c>
      <c r="BU184" s="185"/>
      <c r="BV184" s="2"/>
      <c r="BW184" s="2"/>
      <c r="BX184" s="2"/>
      <c r="BY184" s="2"/>
      <c r="BZ184" s="2"/>
      <c r="CA184" s="2"/>
      <c r="CB184" s="1844"/>
      <c r="CC184" s="664" t="s">
        <v>202</v>
      </c>
      <c r="CD184" s="664"/>
      <c r="CE184" s="664"/>
      <c r="CF184" s="664"/>
      <c r="CG184" s="91"/>
      <c r="CH184" s="93"/>
      <c r="CI184"/>
      <c r="CJ184" s="633"/>
      <c r="CK184" s="1852" t="s">
        <v>594</v>
      </c>
      <c r="CL184" s="1852"/>
      <c r="CM184" s="1852"/>
      <c r="CN184" s="1852"/>
      <c r="CO184" s="1852"/>
      <c r="CP184" s="1853"/>
      <c r="CQ184" s="8" t="s">
        <v>1</v>
      </c>
      <c r="CR184" s="6">
        <v>1</v>
      </c>
    </row>
    <row r="185" spans="1:96" s="1" customFormat="1" ht="15" customHeight="1">
      <c r="A185"/>
      <c r="B185"/>
      <c r="C185"/>
      <c r="D185"/>
      <c r="E185"/>
      <c r="F185"/>
      <c r="G185"/>
      <c r="H185"/>
      <c r="I185"/>
      <c r="J185"/>
      <c r="K185"/>
      <c r="L185"/>
      <c r="AA185"/>
      <c r="AB185"/>
      <c r="AC185"/>
      <c r="AD185"/>
      <c r="AE185"/>
      <c r="AQ185"/>
      <c r="AR185"/>
      <c r="AS185"/>
      <c r="AT185"/>
      <c r="AU185"/>
      <c r="AV185"/>
      <c r="AW185" s="1327" t="str">
        <f>IF(AND(AZ185&lt;&gt;"", LEN(TRIM(AZ185))&gt;0), MAX(AW20:AW184)+1, "")</f>
        <v/>
      </c>
      <c r="AX185" s="1327" t="str" cm="1">
        <f t="array" ref="AX185">IFERROR(INDEX(AZ21:AZ290, MATCH(ROW()-MIN(ROW(AZ21:AZ290))+1, AW21:AW290, 0)), "")</f>
        <v/>
      </c>
      <c r="AY185" s="1340" t="str">
        <f>IFERROR(SUBSTITUTE(SUBSTITUTE(SUBSTITUTE(SUBSTITUTE(SUBSTITUTE(SUBSTITUTE(AY184,",",";"),".",";"),";",";"),"-",";"),":",";"),"?",";"),AY184)</f>
        <v/>
      </c>
      <c r="AZ185" s="1339" t="str">
        <f>IFERROR(IF(LEN(AY188)&gt;LEN(AZ183)+LEN(AZ184),LEFT(RIGHT(AY188,LEN(AY188)-LEN(AZ183)-LEN(AZ184)),FIND("¤",SUBSTITUTE(LEFT(RIGHT(AY188,LEN(AY188)-LEN(AZ183)-LEN(AZ184)),AZ19+1)," ","¤",LEN(LEFT(RIGHT(AY188,LEN(AY188)-LEN(AZ183)-LEN(AZ184)),AZ19+1))-LEN(SUBSTITUTE(LEFT(RIGHT(AY188,LEN(AY188)-LEN(AZ183)-LEN(AZ184)),AZ19+1)," ",""))))),""),"")</f>
        <v/>
      </c>
      <c r="BA185" s="1279" t="s">
        <v>1</v>
      </c>
      <c r="BB185" s="1354"/>
      <c r="BC185"/>
      <c r="BD185" s="1" t="str">
        <f t="shared" si="44"/>
        <v/>
      </c>
      <c r="BE185" s="1332" t="str">
        <f>IF(LEN(SUBSTITUTE(AX185, BE17, "")) &lt; LEN(AX185), SUBSTITUTE(AX185, BE17, ""), AX185)</f>
        <v/>
      </c>
      <c r="BF185" s="1332" t="str">
        <f>IF(LEN(SUBSTITUTE(BE185, BF17, "")) &lt; LEN(BE185), SUBSTITUTE(BE185, BF17, ""), BE185)</f>
        <v/>
      </c>
      <c r="BG185" s="1332" t="str">
        <f>IF(LEN(SUBSTITUTE(BF185, BG17, "")) &lt; LEN(BF185), SUBSTITUTE(BF185, BG17, ""), BF185)</f>
        <v/>
      </c>
      <c r="BH185" s="1332" t="str">
        <f>IF(LEN(SUBSTITUTE(BG185, BH17, "")) &lt; LEN(BG185), SUBSTITUTE(BG185, BH17, ""), BG185)</f>
        <v/>
      </c>
      <c r="BI185" s="1332" t="s">
        <v>1</v>
      </c>
      <c r="BJ185" s="1333"/>
      <c r="BK185" s="1334"/>
      <c r="BL185" s="52"/>
      <c r="BM185" s="51"/>
      <c r="BN185" s="1335" t="str">
        <f t="shared" si="45"/>
        <v/>
      </c>
      <c r="BO185" s="50" t="str">
        <f t="shared" si="46"/>
        <v/>
      </c>
      <c r="BP185" s="49" t="str">
        <f t="shared" si="47"/>
        <v/>
      </c>
      <c r="BQ185" s="47">
        <f>IF(ISBLANK(#REF!),"",LEN(BD185)-LEN(SUBSTITUTE(BD185," ",""))+1)</f>
        <v>1</v>
      </c>
      <c r="BR185" s="48">
        <f t="shared" si="48"/>
        <v>0</v>
      </c>
      <c r="BS185" s="47">
        <f t="shared" si="49"/>
        <v>0</v>
      </c>
      <c r="BT185" s="47">
        <f t="shared" si="50"/>
        <v>0</v>
      </c>
      <c r="BU185" s="185"/>
      <c r="BV185" s="2"/>
      <c r="BW185" s="2"/>
      <c r="BX185" s="2"/>
      <c r="BY185" s="2"/>
      <c r="BZ185" s="2"/>
      <c r="CA185" s="2"/>
      <c r="CB185" s="1844"/>
      <c r="CC185" s="664"/>
      <c r="CD185" s="664"/>
      <c r="CE185" s="664"/>
      <c r="CF185" s="664"/>
      <c r="CG185" s="91"/>
      <c r="CH185" s="93"/>
      <c r="CI185"/>
      <c r="CJ185" s="633"/>
      <c r="CK185" s="1852"/>
      <c r="CL185" s="1852"/>
      <c r="CM185" s="1852"/>
      <c r="CN185" s="1852"/>
      <c r="CO185" s="1852"/>
      <c r="CP185" s="1853"/>
      <c r="CQ185" s="8" t="s">
        <v>1</v>
      </c>
      <c r="CR185" s="6">
        <v>1</v>
      </c>
    </row>
    <row r="186" spans="1:96" s="1" customFormat="1" ht="15" customHeight="1">
      <c r="A186"/>
      <c r="B186"/>
      <c r="C186"/>
      <c r="D186"/>
      <c r="E186"/>
      <c r="F186"/>
      <c r="G186"/>
      <c r="H186"/>
      <c r="I186"/>
      <c r="J186"/>
      <c r="K186"/>
      <c r="L186"/>
      <c r="AA186"/>
      <c r="AB186"/>
      <c r="AC186"/>
      <c r="AD186"/>
      <c r="AE186"/>
      <c r="AQ186"/>
      <c r="AR186"/>
      <c r="AS186"/>
      <c r="AT186"/>
      <c r="AU186"/>
      <c r="AV186"/>
      <c r="AW186" s="1327" t="str">
        <f>IF(AND(AZ186&lt;&gt;"", LEN(TRIM(AZ186))&gt;0), MAX(AW20:AW185)+1, "")</f>
        <v/>
      </c>
      <c r="AX186" s="1327" t="str" cm="1">
        <f t="array" ref="AX186">IFERROR(INDEX(AZ21:AZ290, MATCH(ROW()-MIN(ROW(AZ21:AZ290))+1, AW21:AW290, 0)), "")</f>
        <v/>
      </c>
      <c r="AY186" s="1340" t="str">
        <f>IFERROR(SUBSTITUTE(AY185,"."," "),AY185)</f>
        <v/>
      </c>
      <c r="AZ186" s="1339" t="str">
        <f>IFERROR(LEFT(RIGHT(AY188,LEN(AY188)-LEN(AZ183)-LEN(AZ184)-LEN(AZ185)),FIND("¤",SUBSTITUTE(LEFT(RIGHT(AY188,LEN(AY188)-LEN(AZ183)-LEN(AZ184)-LEN(AZ185)),AZ19+1)," ","¤",LEN(LEFT(RIGHT(AY188,LEN(AY188)-LEN(AZ183)-LEN(AZ184)-LEN(AZ185)),AZ19+1))-LEN(SUBSTITUTE(LEFT(RIGHT(AY188,LEN(AY188)-LEN(AZ183)-LEN(AZ184)-LEN(AZ185)),AZ19+1)," ",""))))),"")</f>
        <v/>
      </c>
      <c r="BA186" s="1279" t="s">
        <v>1</v>
      </c>
      <c r="BB186" s="1354"/>
      <c r="BC186"/>
      <c r="BD186" s="1" t="str">
        <f t="shared" si="44"/>
        <v/>
      </c>
      <c r="BE186" s="1332" t="str">
        <f>IF(LEN(SUBSTITUTE(AX186, BE17, "")) &lt; LEN(AX186), SUBSTITUTE(AX186, BE17, ""), AX186)</f>
        <v/>
      </c>
      <c r="BF186" s="1332" t="str">
        <f>IF(LEN(SUBSTITUTE(BE186, BF17, "")) &lt; LEN(BE186), SUBSTITUTE(BE186, BF17, ""), BE186)</f>
        <v/>
      </c>
      <c r="BG186" s="1332" t="str">
        <f>IF(LEN(SUBSTITUTE(BF186, BG17, "")) &lt; LEN(BF186), SUBSTITUTE(BF186, BG17, ""), BF186)</f>
        <v/>
      </c>
      <c r="BH186" s="1332" t="str">
        <f>IF(LEN(SUBSTITUTE(BG186, BH17, "")) &lt; LEN(BG186), SUBSTITUTE(BG186, BH17, ""), BG186)</f>
        <v/>
      </c>
      <c r="BI186" s="1332" t="s">
        <v>1</v>
      </c>
      <c r="BJ186" s="1333"/>
      <c r="BK186" s="1334"/>
      <c r="BL186" s="52"/>
      <c r="BM186" s="51"/>
      <c r="BN186" s="1335" t="str">
        <f t="shared" si="45"/>
        <v/>
      </c>
      <c r="BO186" s="50" t="str">
        <f t="shared" si="46"/>
        <v/>
      </c>
      <c r="BP186" s="49" t="str">
        <f t="shared" si="47"/>
        <v/>
      </c>
      <c r="BQ186" s="47">
        <f>IF(ISBLANK(#REF!),"",LEN(BD186)-LEN(SUBSTITUTE(BD186," ",""))+1)</f>
        <v>1</v>
      </c>
      <c r="BR186" s="48">
        <f t="shared" si="48"/>
        <v>0</v>
      </c>
      <c r="BS186" s="47">
        <f t="shared" si="49"/>
        <v>0</v>
      </c>
      <c r="BT186" s="47">
        <f t="shared" si="50"/>
        <v>0</v>
      </c>
      <c r="BU186" s="185"/>
      <c r="BV186" s="2"/>
      <c r="BW186" s="2"/>
      <c r="BX186" s="2"/>
      <c r="BY186" s="2"/>
      <c r="BZ186" s="2"/>
      <c r="CA186" s="2"/>
      <c r="CB186" s="1844"/>
      <c r="CC186" s="665" t="s">
        <v>611</v>
      </c>
      <c r="CD186" s="666"/>
      <c r="CE186" s="666"/>
      <c r="CF186" s="439"/>
      <c r="CG186" s="91"/>
      <c r="CH186" s="93"/>
      <c r="CI186"/>
      <c r="CJ186" s="411"/>
      <c r="CK186" s="571"/>
      <c r="CL186" s="413"/>
      <c r="CM186" s="412"/>
      <c r="CN186" s="412"/>
      <c r="CO186" s="412"/>
      <c r="CP186" s="414"/>
      <c r="CQ186" s="8" t="s">
        <v>1</v>
      </c>
      <c r="CR186" s="6">
        <v>1</v>
      </c>
    </row>
    <row r="187" spans="1:96" s="1" customFormat="1" ht="15" customHeight="1">
      <c r="A187"/>
      <c r="B187"/>
      <c r="C187"/>
      <c r="D187"/>
      <c r="E187"/>
      <c r="F187"/>
      <c r="G187"/>
      <c r="H187"/>
      <c r="I187"/>
      <c r="J187"/>
      <c r="K187"/>
      <c r="L187"/>
      <c r="AA187"/>
      <c r="AB187"/>
      <c r="AC187"/>
      <c r="AD187"/>
      <c r="AE187"/>
      <c r="AQ187"/>
      <c r="AR187"/>
      <c r="AS187"/>
      <c r="AT187"/>
      <c r="AU187"/>
      <c r="AV187"/>
      <c r="AW187" s="1327" t="str">
        <f>IF(AND(AZ187&lt;&gt;"", LEN(TRIM(AZ187))&gt;0), MAX(AW20:AW186)+1, "")</f>
        <v/>
      </c>
      <c r="AX187" s="1327" t="str" cm="1">
        <f t="array" ref="AX187">IFERROR(INDEX(AZ21:AZ290, MATCH(ROW()-MIN(ROW(AZ21:AZ290))+1, AW21:AW290, 0)), "")</f>
        <v/>
      </c>
      <c r="AY187" s="1343" t="str">
        <f>SUBSTITUTE(SUBSTITUTE(AY186,";"," "),","," ")</f>
        <v/>
      </c>
      <c r="AZ187" s="1339" t="str">
        <f>IFERROR(LEFT(RIGHT(AY188,LEN(AY188)-LEN(AZ183)-LEN(AZ184)-LEN(AZ185)-LEN(AZ186)),FIND("¤",SUBSTITUTE(LEFT(RIGHT(AY188,LEN(AY188)-LEN(AZ183)-LEN(AZ184)-LEN(AZ185)-LEN(AZ186)),AZ19+1)," ","¤",LEN(LEFT(RIGHT(AY188,LEN(AY188)-LEN(AZ183)-LEN(AZ184)-LEN(AZ185)-LEN(AZ186)),AZ19+1))-LEN(SUBSTITUTE(LEFT(RIGHT(AY188,LEN(AY188)-LEN(AZ183)-LEN(AZ184)-LEN(AZ185)-LEN(AZ186)),AZ19+1)," ",""))))),"")</f>
        <v/>
      </c>
      <c r="BA187" s="1279" t="s">
        <v>1</v>
      </c>
      <c r="BB187" s="1354"/>
      <c r="BC187"/>
      <c r="BD187" s="1" t="str">
        <f t="shared" si="44"/>
        <v/>
      </c>
      <c r="BE187" s="1332" t="str">
        <f>IF(LEN(SUBSTITUTE(AX187, BE17, "")) &lt; LEN(AX187), SUBSTITUTE(AX187, BE17, ""), AX187)</f>
        <v/>
      </c>
      <c r="BF187" s="1332" t="str">
        <f>IF(LEN(SUBSTITUTE(BE187, BF17, "")) &lt; LEN(BE187), SUBSTITUTE(BE187, BF17, ""), BE187)</f>
        <v/>
      </c>
      <c r="BG187" s="1332" t="str">
        <f>IF(LEN(SUBSTITUTE(BF187, BG17, "")) &lt; LEN(BF187), SUBSTITUTE(BF187, BG17, ""), BF187)</f>
        <v/>
      </c>
      <c r="BH187" s="1332" t="str">
        <f>IF(LEN(SUBSTITUTE(BG187, BH17, "")) &lt; LEN(BG187), SUBSTITUTE(BG187, BH17, ""), BG187)</f>
        <v/>
      </c>
      <c r="BI187" s="1332" t="s">
        <v>1</v>
      </c>
      <c r="BJ187" s="1333"/>
      <c r="BK187" s="1334"/>
      <c r="BL187" s="52"/>
      <c r="BM187" s="51"/>
      <c r="BN187" s="1335" t="str">
        <f t="shared" si="45"/>
        <v/>
      </c>
      <c r="BO187" s="50" t="str">
        <f t="shared" si="46"/>
        <v/>
      </c>
      <c r="BP187" s="49" t="str">
        <f t="shared" si="47"/>
        <v/>
      </c>
      <c r="BQ187" s="47">
        <f>IF(ISBLANK(#REF!),"",LEN(BD187)-LEN(SUBSTITUTE(BD187," ",""))+1)</f>
        <v>1</v>
      </c>
      <c r="BR187" s="48">
        <f t="shared" si="48"/>
        <v>0</v>
      </c>
      <c r="BS187" s="47">
        <f t="shared" si="49"/>
        <v>0</v>
      </c>
      <c r="BT187" s="47">
        <f t="shared" si="50"/>
        <v>0</v>
      </c>
      <c r="BU187" s="185"/>
      <c r="BV187" s="2"/>
      <c r="BW187" s="2"/>
      <c r="BX187" s="2"/>
      <c r="BY187" s="2"/>
      <c r="BZ187" s="2"/>
      <c r="CA187" s="2"/>
      <c r="CB187" s="1844"/>
      <c r="CC187" s="668">
        <v>16</v>
      </c>
      <c r="CD187" s="189" t="s">
        <v>188</v>
      </c>
      <c r="CE187" s="439"/>
      <c r="CF187" s="439"/>
      <c r="CG187" s="91"/>
      <c r="CH187" s="93"/>
      <c r="CI187"/>
      <c r="CJ187" s="458"/>
      <c r="CK187" s="91"/>
      <c r="CL187" s="91"/>
      <c r="CM187" s="91"/>
      <c r="CN187" s="91"/>
      <c r="CO187" s="91"/>
      <c r="CP187" s="38"/>
      <c r="CQ187" s="8" t="s">
        <v>1</v>
      </c>
      <c r="CR187" s="6">
        <v>1</v>
      </c>
    </row>
    <row r="188" spans="1:96" s="1" customFormat="1" ht="15.75">
      <c r="A188"/>
      <c r="B188"/>
      <c r="C188"/>
      <c r="D188"/>
      <c r="E188"/>
      <c r="F188"/>
      <c r="G188"/>
      <c r="H188"/>
      <c r="I188"/>
      <c r="J188"/>
      <c r="K188"/>
      <c r="L188"/>
      <c r="AA188"/>
      <c r="AB188"/>
      <c r="AC188"/>
      <c r="AD188"/>
      <c r="AE188"/>
      <c r="AQ188"/>
      <c r="AR188"/>
      <c r="AS188"/>
      <c r="AT188"/>
      <c r="AU188"/>
      <c r="AV188"/>
      <c r="AW188" s="1327" t="str">
        <f>IF(AND(AZ188&lt;&gt;"", LEN(TRIM(AZ188))&gt;0), MAX(AW20:AW187)+1, "")</f>
        <v/>
      </c>
      <c r="AX188" s="1327" t="str" cm="1">
        <f t="array" ref="AX188">IFERROR(INDEX(AZ21:AZ290, MATCH(ROW()-MIN(ROW(AZ21:AZ290))+1, AW21:AW290, 0)), "")</f>
        <v/>
      </c>
      <c r="AY188" s="1344" t="str">
        <f>IFERROR(SUBSTITUTE(SUBSTITUTE(SUBSTITUTE(AY187,"  "," "),"  "," "),"  "," "),AY187)</f>
        <v/>
      </c>
      <c r="AZ188" s="1339" t="str">
        <f>IF(LEN(AY188) &gt; LEN(AZ183) + LEN(AZ184) + LEN(AZ185)+ LEN(AZ186) + LEN(AZ187), RIGHT(AY188, LEN(AY188) - LEN(AZ183) - LEN(AZ184) - LEN(AZ185) - LEN(AZ186) - LEN(AZ187)), "")</f>
        <v/>
      </c>
      <c r="BA188" s="1279" t="s">
        <v>1</v>
      </c>
      <c r="BB188" s="1354"/>
      <c r="BC188"/>
      <c r="BD188" s="1" t="str">
        <f t="shared" si="44"/>
        <v/>
      </c>
      <c r="BE188" s="1332" t="str">
        <f>IF(LEN(SUBSTITUTE(AX188, BE17, "")) &lt; LEN(AX188), SUBSTITUTE(AX188, BE17, ""), AX188)</f>
        <v/>
      </c>
      <c r="BF188" s="1332" t="str">
        <f>IF(LEN(SUBSTITUTE(BE188, BF17, "")) &lt; LEN(BE188), SUBSTITUTE(BE188, BF17, ""), BE188)</f>
        <v/>
      </c>
      <c r="BG188" s="1332" t="str">
        <f>IF(LEN(SUBSTITUTE(BF188, BG17, "")) &lt; LEN(BF188), SUBSTITUTE(BF188, BG17, ""), BF188)</f>
        <v/>
      </c>
      <c r="BH188" s="1332" t="str">
        <f>IF(LEN(SUBSTITUTE(BG188, BH17, "")) &lt; LEN(BG188), SUBSTITUTE(BG188, BH17, ""), BG188)</f>
        <v/>
      </c>
      <c r="BI188" s="1332" t="s">
        <v>1</v>
      </c>
      <c r="BJ188" s="1333"/>
      <c r="BK188" s="1334"/>
      <c r="BL188" s="52"/>
      <c r="BM188" s="51"/>
      <c r="BN188" s="1335" t="str">
        <f t="shared" si="45"/>
        <v/>
      </c>
      <c r="BO188" s="50" t="str">
        <f t="shared" si="46"/>
        <v/>
      </c>
      <c r="BP188" s="49" t="str">
        <f t="shared" si="47"/>
        <v/>
      </c>
      <c r="BQ188" s="47">
        <f>IF(ISBLANK(#REF!),"",LEN(BD188)-LEN(SUBSTITUTE(BD188," ",""))+1)</f>
        <v>1</v>
      </c>
      <c r="BR188" s="48">
        <f t="shared" si="48"/>
        <v>0</v>
      </c>
      <c r="BS188" s="47">
        <f t="shared" si="49"/>
        <v>0</v>
      </c>
      <c r="BT188" s="47">
        <f t="shared" si="50"/>
        <v>0</v>
      </c>
      <c r="BU188" s="185"/>
      <c r="BV188" s="2"/>
      <c r="BW188" s="2"/>
      <c r="BX188" s="2"/>
      <c r="BY188" s="2"/>
      <c r="BZ188" s="2"/>
      <c r="CA188" s="2"/>
      <c r="CB188" s="1844"/>
      <c r="CC188" s="668">
        <v>25</v>
      </c>
      <c r="CD188" s="189" t="s">
        <v>241</v>
      </c>
      <c r="CE188" s="439"/>
      <c r="CF188" s="439"/>
      <c r="CG188" s="91"/>
      <c r="CH188" s="93"/>
      <c r="CI188"/>
      <c r="CJ188" s="656">
        <v>12</v>
      </c>
      <c r="CK188" s="20" t="s">
        <v>55</v>
      </c>
      <c r="CL188" s="91"/>
      <c r="CM188" s="91"/>
      <c r="CN188" s="91"/>
      <c r="CO188" s="91"/>
      <c r="CP188" s="185"/>
      <c r="CQ188" s="8" t="s">
        <v>1</v>
      </c>
      <c r="CR188" s="6">
        <v>1</v>
      </c>
    </row>
    <row r="189" spans="1:96" s="1" customFormat="1" ht="15" customHeight="1">
      <c r="A189"/>
      <c r="B189"/>
      <c r="C189"/>
      <c r="D189"/>
      <c r="E189"/>
      <c r="F189"/>
      <c r="G189"/>
      <c r="H189"/>
      <c r="I189"/>
      <c r="J189"/>
      <c r="K189"/>
      <c r="L189"/>
      <c r="AA189"/>
      <c r="AB189"/>
      <c r="AC189"/>
      <c r="AD189"/>
      <c r="AE189"/>
      <c r="AQ189"/>
      <c r="AR189"/>
      <c r="AS189"/>
      <c r="AT189"/>
      <c r="AU189"/>
      <c r="AV189"/>
      <c r="AW189" s="1327" t="str">
        <f>IF(AND(AZ189&lt;&gt;"", LEN(TRIM(AZ189))&gt;0), MAX(AW20:AW188)+1, "")</f>
        <v/>
      </c>
      <c r="AX189" s="1327" t="str" cm="1">
        <f t="array" ref="AX189">IFERROR(INDEX(AZ21:AZ290, MATCH(ROW()-MIN(ROW(AZ21:AZ290))+1, AW21:AW290, 0)), "")</f>
        <v/>
      </c>
      <c r="AY189" s="1328" t="str">
        <f>(SUBSTITUTE(SUBSTITUTE(BB49,CHAR(13)&amp;CHAR(10)," "),CHAR(10)," "))</f>
        <v/>
      </c>
      <c r="AZ189" s="1329" t="str">
        <f>IF(LEN(AY194)&lt;AZ19,AY189,LEFT(AY194,FIND("¤",SUBSTITUTE(LEFT(AY194,AZ19+1)," ","¤",LEN(LEFT(AY194,AZ19+1))-LEN(SUBSTITUTE(LEFT(AY194,AZ19+1)," ",""))))))</f>
        <v/>
      </c>
      <c r="BA189" s="1279" t="s">
        <v>1</v>
      </c>
      <c r="BB189" s="1354"/>
      <c r="BC189"/>
      <c r="BD189" s="1" t="str">
        <f t="shared" si="44"/>
        <v/>
      </c>
      <c r="BE189" s="1332" t="str">
        <f>IF(LEN(SUBSTITUTE(AX189, BE17, "")) &lt; LEN(AX189), SUBSTITUTE(AX189, BE17, ""), AX189)</f>
        <v/>
      </c>
      <c r="BF189" s="1332" t="str">
        <f>IF(LEN(SUBSTITUTE(BE189, BF17, "")) &lt; LEN(BE189), SUBSTITUTE(BE189, BF17, ""), BE189)</f>
        <v/>
      </c>
      <c r="BG189" s="1332" t="str">
        <f>IF(LEN(SUBSTITUTE(BF189, BG17, "")) &lt; LEN(BF189), SUBSTITUTE(BF189, BG17, ""), BF189)</f>
        <v/>
      </c>
      <c r="BH189" s="1332" t="str">
        <f>IF(LEN(SUBSTITUTE(BG189, BH17, "")) &lt; LEN(BG189), SUBSTITUTE(BG189, BH17, ""), BG189)</f>
        <v/>
      </c>
      <c r="BI189" s="1332" t="s">
        <v>1</v>
      </c>
      <c r="BJ189" s="1333"/>
      <c r="BK189" s="1334"/>
      <c r="BL189" s="52"/>
      <c r="BM189" s="51"/>
      <c r="BN189" s="1335" t="str">
        <f t="shared" si="45"/>
        <v/>
      </c>
      <c r="BO189" s="50" t="str">
        <f t="shared" si="46"/>
        <v/>
      </c>
      <c r="BP189" s="49" t="str">
        <f t="shared" si="47"/>
        <v/>
      </c>
      <c r="BQ189" s="47">
        <f>IF(ISBLANK(#REF!),"",LEN(BD189)-LEN(SUBSTITUTE(BD189," ",""))+1)</f>
        <v>1</v>
      </c>
      <c r="BR189" s="48">
        <f t="shared" si="48"/>
        <v>0</v>
      </c>
      <c r="BS189" s="47">
        <f t="shared" si="49"/>
        <v>0</v>
      </c>
      <c r="BT189" s="47">
        <f t="shared" si="50"/>
        <v>0</v>
      </c>
      <c r="BU189" s="185"/>
      <c r="BV189" s="2"/>
      <c r="BW189" s="2"/>
      <c r="BX189" s="2"/>
      <c r="BY189" s="2"/>
      <c r="BZ189" s="2"/>
      <c r="CA189" s="2"/>
      <c r="CB189" s="1844"/>
      <c r="CC189" s="668">
        <v>12</v>
      </c>
      <c r="CD189" s="17" t="s">
        <v>602</v>
      </c>
      <c r="CE189" s="439"/>
      <c r="CF189" s="439"/>
      <c r="CG189" s="91"/>
      <c r="CH189" s="93"/>
      <c r="CI189"/>
      <c r="CJ189" s="86">
        <f ca="1">CELL("largeur",CJ189)</f>
        <v>19</v>
      </c>
      <c r="CK189" s="20" t="s">
        <v>53</v>
      </c>
      <c r="CL189" s="91"/>
      <c r="CM189" s="91"/>
      <c r="CN189" s="91"/>
      <c r="CO189" s="91"/>
      <c r="CP189" s="185"/>
      <c r="CQ189" s="8" t="s">
        <v>1</v>
      </c>
      <c r="CR189" s="6">
        <v>1</v>
      </c>
    </row>
    <row r="190" spans="1:96" s="1" customFormat="1" ht="15.75" customHeight="1">
      <c r="A190"/>
      <c r="B190"/>
      <c r="C190"/>
      <c r="D190"/>
      <c r="E190"/>
      <c r="F190"/>
      <c r="G190"/>
      <c r="H190"/>
      <c r="I190"/>
      <c r="J190"/>
      <c r="K190"/>
      <c r="L190"/>
      <c r="AA190"/>
      <c r="AB190"/>
      <c r="AC190"/>
      <c r="AD190"/>
      <c r="AE190"/>
      <c r="AQ190"/>
      <c r="AR190"/>
      <c r="AS190"/>
      <c r="AT190"/>
      <c r="AU190"/>
      <c r="AV190"/>
      <c r="AW190" s="1327" t="str">
        <f>IF(AND(AZ190&lt;&gt;"", LEN(TRIM(AZ190))&gt;0), MAX(AW20:AW189)+1, "")</f>
        <v/>
      </c>
      <c r="AX190" s="1327" t="str" cm="1">
        <f t="array" ref="AX190">IFERROR(INDEX(AZ21:AZ290, MATCH(ROW()-MIN(ROW(AZ21:AZ290))+1, AW21:AW290, 0)), "")</f>
        <v/>
      </c>
      <c r="AY190" s="1336" t="str">
        <f>IFERROR(TRIM(SUBSTITUTE(SUBSTITUTE(SUBSTITUTE(SUBSTITUTE(SUBSTITUTE(AY189," .",".")," ;",";")," :",":"),",",","),",","")),AY189)</f>
        <v/>
      </c>
      <c r="AZ190" s="1329" t="str">
        <f>IFERROR(IF(LEN(AY194) &gt; LEN(AZ189), LEFT(RIGHT(AY194, LEN(AY194) - LEN(AZ189)), FIND("¤", SUBSTITUTE(LEFT(RIGHT(AY194, LEN(AY194) - LEN(AZ189)), AZ19+1), " ", "¤", LEN(LEFT(RIGHT(AY194, LEN(AY194) - LEN(AZ189)), AZ19+1)) - LEN(SUBSTITUTE(LEFT(RIGHT(AY194, LEN(AY194) - LEN(AZ189)), AZ19+1), " ", ""))))), ""), "")</f>
        <v/>
      </c>
      <c r="BA190" s="1279" t="s">
        <v>1</v>
      </c>
      <c r="BB190" s="1354"/>
      <c r="BC190"/>
      <c r="BD190" s="1" t="str">
        <f t="shared" si="44"/>
        <v/>
      </c>
      <c r="BE190" s="1332" t="str">
        <f>IF(LEN(SUBSTITUTE(AX190, BE17, "")) &lt; LEN(AX190), SUBSTITUTE(AX190, BE17, ""), AX190)</f>
        <v/>
      </c>
      <c r="BF190" s="1332" t="str">
        <f>IF(LEN(SUBSTITUTE(BE190, BF17, "")) &lt; LEN(BE190), SUBSTITUTE(BE190, BF17, ""), BE190)</f>
        <v/>
      </c>
      <c r="BG190" s="1332" t="str">
        <f>IF(LEN(SUBSTITUTE(BF190, BG17, "")) &lt; LEN(BF190), SUBSTITUTE(BF190, BG17, ""), BF190)</f>
        <v/>
      </c>
      <c r="BH190" s="1332" t="str">
        <f>IF(LEN(SUBSTITUTE(BG190, BH17, "")) &lt; LEN(BG190), SUBSTITUTE(BG190, BH17, ""), BG190)</f>
        <v/>
      </c>
      <c r="BI190" s="1332" t="s">
        <v>1</v>
      </c>
      <c r="BJ190" s="1333"/>
      <c r="BK190" s="1334"/>
      <c r="BL190" s="52"/>
      <c r="BM190" s="51"/>
      <c r="BN190" s="1335" t="str">
        <f t="shared" si="45"/>
        <v/>
      </c>
      <c r="BO190" s="50" t="str">
        <f t="shared" si="46"/>
        <v/>
      </c>
      <c r="BP190" s="49" t="str">
        <f t="shared" si="47"/>
        <v/>
      </c>
      <c r="BQ190" s="47">
        <f>IF(ISBLANK(#REF!),"",LEN(BD190)-LEN(SUBSTITUTE(BD190," ",""))+1)</f>
        <v>1</v>
      </c>
      <c r="BR190" s="48">
        <f t="shared" si="48"/>
        <v>0</v>
      </c>
      <c r="BS190" s="47">
        <f t="shared" si="49"/>
        <v>0</v>
      </c>
      <c r="BT190" s="47">
        <f t="shared" si="50"/>
        <v>0</v>
      </c>
      <c r="BU190" s="185"/>
      <c r="BV190"/>
      <c r="BW190" s="2"/>
      <c r="BX190" s="2"/>
      <c r="BY190" s="2"/>
      <c r="BZ190" s="2"/>
      <c r="CA190" s="2"/>
      <c r="CB190" s="1844"/>
      <c r="CC190" s="668">
        <v>7</v>
      </c>
      <c r="CD190" s="17" t="s">
        <v>603</v>
      </c>
      <c r="CE190" s="439"/>
      <c r="CF190" s="439"/>
      <c r="CG190" s="91"/>
      <c r="CH190" s="93"/>
      <c r="CI190"/>
      <c r="CJ190" s="21" t="s">
        <v>599</v>
      </c>
      <c r="CK190" s="20"/>
      <c r="CL190" s="91"/>
      <c r="CM190" s="91"/>
      <c r="CN190" s="91"/>
      <c r="CO190" s="91"/>
      <c r="CP190" s="185"/>
      <c r="CQ190" s="8" t="s">
        <v>1</v>
      </c>
      <c r="CR190" s="6">
        <v>1</v>
      </c>
    </row>
    <row r="191" spans="1:96" s="1" customFormat="1">
      <c r="A191"/>
      <c r="B191"/>
      <c r="C191"/>
      <c r="D191"/>
      <c r="E191"/>
      <c r="F191"/>
      <c r="G191"/>
      <c r="H191"/>
      <c r="I191"/>
      <c r="J191"/>
      <c r="K191"/>
      <c r="L191"/>
      <c r="AA191"/>
      <c r="AB191"/>
      <c r="AC191"/>
      <c r="AD191"/>
      <c r="AE191"/>
      <c r="AQ191"/>
      <c r="AR191"/>
      <c r="AS191"/>
      <c r="AT191"/>
      <c r="AU191"/>
      <c r="AV191"/>
      <c r="AW191" s="1327" t="str">
        <f>IF(AND(AZ191&lt;&gt;"", LEN(TRIM(AZ191))&gt;0), MAX(AW20:AW190)+1, "")</f>
        <v/>
      </c>
      <c r="AX191" s="1327" t="str" cm="1">
        <f t="array" ref="AX191">IFERROR(INDEX(AZ21:AZ290, MATCH(ROW()-MIN(ROW(AZ21:AZ290))+1, AW21:AW290, 0)), "")</f>
        <v/>
      </c>
      <c r="AY191" s="1336" t="str">
        <f>IFERROR(SUBSTITUTE(SUBSTITUTE(SUBSTITUTE(SUBSTITUTE(SUBSTITUTE(SUBSTITUTE(AY190,",",";"),".",";"),";",";"),"-",";"),":",";"),"?",";"),AY190)</f>
        <v/>
      </c>
      <c r="AZ191" s="1329" t="str">
        <f>IFERROR(IF(LEN(AY194)&gt;LEN(AZ189)+LEN(AZ190),LEFT(RIGHT(AY194,LEN(AY194)-LEN(AZ189)-LEN(AZ190)),FIND("¤",SUBSTITUTE(LEFT(RIGHT(AY194,LEN(AY194)-LEN(AZ189)-LEN(AZ190)),AZ19+1)," ","¤",LEN(LEFT(RIGHT(AY194,LEN(AY194)-LEN(AZ189)-LEN(AZ190)),AZ19+1))-LEN(SUBSTITUTE(LEFT(RIGHT(AY194,LEN(AY194)-LEN(AZ189)-LEN(AZ190)),AZ19+1)," ",""))))),""),"")</f>
        <v/>
      </c>
      <c r="BA191" s="1279" t="s">
        <v>1</v>
      </c>
      <c r="BB191" s="1354"/>
      <c r="BC191"/>
      <c r="BD191" s="1" t="str">
        <f t="shared" si="44"/>
        <v/>
      </c>
      <c r="BE191" s="1332" t="str">
        <f>IF(LEN(SUBSTITUTE(AX191, BE17, "")) &lt; LEN(AX191), SUBSTITUTE(AX191, BE17, ""), AX191)</f>
        <v/>
      </c>
      <c r="BF191" s="1332" t="str">
        <f>IF(LEN(SUBSTITUTE(BE191, BF17, "")) &lt; LEN(BE191), SUBSTITUTE(BE191, BF17, ""), BE191)</f>
        <v/>
      </c>
      <c r="BG191" s="1332" t="str">
        <f>IF(LEN(SUBSTITUTE(BF191, BG17, "")) &lt; LEN(BF191), SUBSTITUTE(BF191, BG17, ""), BF191)</f>
        <v/>
      </c>
      <c r="BH191" s="1332" t="str">
        <f>IF(LEN(SUBSTITUTE(BG191, BH17, "")) &lt; LEN(BG191), SUBSTITUTE(BG191, BH17, ""), BG191)</f>
        <v/>
      </c>
      <c r="BI191" s="1332" t="s">
        <v>1</v>
      </c>
      <c r="BJ191" s="1333"/>
      <c r="BK191" s="1334"/>
      <c r="BL191" s="52"/>
      <c r="BM191" s="51"/>
      <c r="BN191" s="1335" t="str">
        <f t="shared" si="45"/>
        <v/>
      </c>
      <c r="BO191" s="50" t="str">
        <f t="shared" si="46"/>
        <v/>
      </c>
      <c r="BP191" s="49" t="str">
        <f t="shared" si="47"/>
        <v/>
      </c>
      <c r="BQ191" s="47">
        <f>IF(ISBLANK(#REF!),"",LEN(BD191)-LEN(SUBSTITUTE(BD191," ",""))+1)</f>
        <v>1</v>
      </c>
      <c r="BR191" s="48">
        <f t="shared" si="48"/>
        <v>0</v>
      </c>
      <c r="BS191" s="47">
        <f t="shared" si="49"/>
        <v>0</v>
      </c>
      <c r="BT191" s="47">
        <f t="shared" si="50"/>
        <v>0</v>
      </c>
      <c r="BU191" s="185"/>
      <c r="BV191"/>
      <c r="BW191" s="2"/>
      <c r="BX191" s="2"/>
      <c r="BY191" s="2"/>
      <c r="BZ191" s="2"/>
      <c r="CA191" s="2"/>
      <c r="CB191" s="1844"/>
      <c r="CC191" s="1846" t="s">
        <v>612</v>
      </c>
      <c r="CD191" s="1846"/>
      <c r="CE191" s="1846"/>
      <c r="CF191" s="1846"/>
      <c r="CG191" s="91"/>
      <c r="CH191" s="93"/>
      <c r="CI191"/>
      <c r="CJ191" s="21" t="s">
        <v>600</v>
      </c>
      <c r="CK191" s="20"/>
      <c r="CL191" s="91"/>
      <c r="CM191" s="91"/>
      <c r="CN191" s="91"/>
      <c r="CO191" s="91"/>
      <c r="CP191" s="185"/>
      <c r="CQ191" s="8" t="s">
        <v>1</v>
      </c>
      <c r="CR191" s="6">
        <v>1</v>
      </c>
    </row>
    <row r="192" spans="1:96" s="1" customFormat="1">
      <c r="A192"/>
      <c r="B192"/>
      <c r="C192"/>
      <c r="D192"/>
      <c r="E192"/>
      <c r="F192"/>
      <c r="G192"/>
      <c r="H192"/>
      <c r="I192"/>
      <c r="J192"/>
      <c r="K192"/>
      <c r="L192"/>
      <c r="AA192"/>
      <c r="AB192"/>
      <c r="AC192"/>
      <c r="AD192"/>
      <c r="AE192"/>
      <c r="AQ192"/>
      <c r="AR192"/>
      <c r="AS192"/>
      <c r="AT192"/>
      <c r="AU192"/>
      <c r="AV192"/>
      <c r="AW192" s="1327" t="str">
        <f>IF(AND(AZ192&lt;&gt;"", LEN(TRIM(AZ192))&gt;0), MAX(AW20:AW191)+1, "")</f>
        <v/>
      </c>
      <c r="AX192" s="1327" t="str" cm="1">
        <f t="array" ref="AX192">IFERROR(INDEX(AZ21:AZ290, MATCH(ROW()-MIN(ROW(AZ21:AZ290))+1, AW21:AW290, 0)), "")</f>
        <v/>
      </c>
      <c r="AY192" s="1336" t="str">
        <f>IFERROR(SUBSTITUTE(AY191,"."," "),AY191)</f>
        <v/>
      </c>
      <c r="AZ192" s="1329" t="str">
        <f>IFERROR(LEFT(RIGHT(AY194,LEN(AY194)-LEN(AZ189)-LEN(AZ190)-LEN(AZ191)),FIND("¤",SUBSTITUTE(LEFT(RIGHT(AY194,LEN(AY194)-LEN(AZ189)-LEN(AZ190)-LEN(AZ191)),AZ19+1)," ","¤",LEN(LEFT(RIGHT(AY194,LEN(AY194)-LEN(AZ189)-LEN(AZ190)-LEN(AZ191)),AZ19+1))-LEN(SUBSTITUTE(LEFT(RIGHT(AY194,LEN(AY194)-LEN(AZ189)-LEN(AZ190)-LEN(AZ191)),AZ19+1)," ",""))))),"")</f>
        <v/>
      </c>
      <c r="BA192" s="1279" t="s">
        <v>1</v>
      </c>
      <c r="BB192" s="1354"/>
      <c r="BC192"/>
      <c r="BD192" s="1" t="str">
        <f t="shared" si="44"/>
        <v/>
      </c>
      <c r="BE192" s="1332" t="str">
        <f>IF(LEN(SUBSTITUTE(AX192, BE17, "")) &lt; LEN(AX192), SUBSTITUTE(AX192, BE17, ""), AX192)</f>
        <v/>
      </c>
      <c r="BF192" s="1332" t="str">
        <f>IF(LEN(SUBSTITUTE(BE192, BF17, "")) &lt; LEN(BE192), SUBSTITUTE(BE192, BF17, ""), BE192)</f>
        <v/>
      </c>
      <c r="BG192" s="1332" t="str">
        <f>IF(LEN(SUBSTITUTE(BF192, BG17, "")) &lt; LEN(BF192), SUBSTITUTE(BF192, BG17, ""), BF192)</f>
        <v/>
      </c>
      <c r="BH192" s="1332" t="str">
        <f>IF(LEN(SUBSTITUTE(BG192, BH17, "")) &lt; LEN(BG192), SUBSTITUTE(BG192, BH17, ""), BG192)</f>
        <v/>
      </c>
      <c r="BI192" s="1332" t="s">
        <v>1</v>
      </c>
      <c r="BJ192" s="1333"/>
      <c r="BK192" s="1334"/>
      <c r="BL192" s="52"/>
      <c r="BM192" s="51"/>
      <c r="BN192" s="1335" t="str">
        <f t="shared" si="45"/>
        <v/>
      </c>
      <c r="BO192" s="50" t="str">
        <f t="shared" si="46"/>
        <v/>
      </c>
      <c r="BP192" s="49" t="str">
        <f t="shared" si="47"/>
        <v/>
      </c>
      <c r="BQ192" s="47">
        <f>IF(ISBLANK(#REF!),"",LEN(BD192)-LEN(SUBSTITUTE(BD192," ",""))+1)</f>
        <v>1</v>
      </c>
      <c r="BR192" s="48">
        <f t="shared" si="48"/>
        <v>0</v>
      </c>
      <c r="BS192" s="47">
        <f t="shared" si="49"/>
        <v>0</v>
      </c>
      <c r="BT192" s="47">
        <f t="shared" si="50"/>
        <v>0</v>
      </c>
      <c r="BU192" s="185"/>
      <c r="BV192"/>
      <c r="BW192" s="2"/>
      <c r="BX192" s="2"/>
      <c r="BY192" s="2"/>
      <c r="BZ192" s="2"/>
      <c r="CA192" s="2"/>
      <c r="CB192" s="1844"/>
      <c r="CC192" s="1846"/>
      <c r="CD192" s="1846"/>
      <c r="CE192" s="1846"/>
      <c r="CF192" s="1846"/>
      <c r="CG192" s="91"/>
      <c r="CH192" s="93"/>
      <c r="CI192"/>
      <c r="CJ192" s="110"/>
      <c r="CK192" s="59"/>
      <c r="CL192" s="59"/>
      <c r="CM192" s="59"/>
      <c r="CN192" s="59"/>
      <c r="CO192" s="59"/>
      <c r="CP192" s="93"/>
      <c r="CQ192" s="8" t="s">
        <v>1</v>
      </c>
      <c r="CR192" s="6">
        <v>1</v>
      </c>
    </row>
    <row r="193" spans="1:96" s="1" customFormat="1" ht="18.75">
      <c r="A193"/>
      <c r="B193"/>
      <c r="C193"/>
      <c r="D193"/>
      <c r="E193"/>
      <c r="F193"/>
      <c r="G193"/>
      <c r="H193"/>
      <c r="I193"/>
      <c r="J193"/>
      <c r="K193"/>
      <c r="L193"/>
      <c r="AA193"/>
      <c r="AB193"/>
      <c r="AC193"/>
      <c r="AD193"/>
      <c r="AE193"/>
      <c r="AQ193"/>
      <c r="AR193"/>
      <c r="AS193"/>
      <c r="AT193"/>
      <c r="AU193"/>
      <c r="AV193"/>
      <c r="AW193" s="1327" t="str">
        <f>IF(AND(AZ193&lt;&gt;"", LEN(TRIM(AZ193))&gt;0), MAX(AW20:AW192)+1, "")</f>
        <v/>
      </c>
      <c r="AX193" s="1327" t="str" cm="1">
        <f t="array" ref="AX193">IFERROR(INDEX(AZ21:AZ290, MATCH(ROW()-MIN(ROW(AZ21:AZ290))+1, AW21:AW290, 0)), "")</f>
        <v/>
      </c>
      <c r="AY193" s="1337" t="str">
        <f>SUBSTITUTE(SUBSTITUTE(AY192,";"," "),","," ")</f>
        <v/>
      </c>
      <c r="AZ193" s="1329" t="str">
        <f>IFERROR(LEFT(RIGHT(AY194,LEN(AY194)-LEN(AZ189)-LEN(AZ190)-LEN(AZ191)-LEN(AZ192)),FIND("¤",SUBSTITUTE(LEFT(RIGHT(AY194,LEN(AY194)-LEN(AZ189)-LEN(AZ190)-LEN(AZ191)-LEN(AZ192)),AZ19+1)," ","¤",LEN(LEFT(RIGHT(AY194,LEN(AY194)-LEN(AZ189)-LEN(AZ190)-LEN(AZ191)-LEN(AZ192)),AZ19+1))-LEN(SUBSTITUTE(LEFT(RIGHT(AY194,LEN(AY194)-LEN(AZ189)-LEN(AZ190)-LEN(AZ191)-LEN(AZ192)),AZ19+1)," ",""))))),"")</f>
        <v/>
      </c>
      <c r="BA193" s="1279" t="s">
        <v>1</v>
      </c>
      <c r="BB193" s="1354"/>
      <c r="BC193"/>
      <c r="BD193" s="1" t="str">
        <f t="shared" si="44"/>
        <v/>
      </c>
      <c r="BE193" s="1332" t="str">
        <f>IF(LEN(SUBSTITUTE(AX193, BE17, "")) &lt; LEN(AX193), SUBSTITUTE(AX193, BE17, ""), AX193)</f>
        <v/>
      </c>
      <c r="BF193" s="1332" t="str">
        <f>IF(LEN(SUBSTITUTE(BE193, BF17, "")) &lt; LEN(BE193), SUBSTITUTE(BE193, BF17, ""), BE193)</f>
        <v/>
      </c>
      <c r="BG193" s="1332" t="str">
        <f>IF(LEN(SUBSTITUTE(BF193, BG17, "")) &lt; LEN(BF193), SUBSTITUTE(BF193, BG17, ""), BF193)</f>
        <v/>
      </c>
      <c r="BH193" s="1332" t="str">
        <f>IF(LEN(SUBSTITUTE(BG193, BH17, "")) &lt; LEN(BG193), SUBSTITUTE(BG193, BH17, ""), BG193)</f>
        <v/>
      </c>
      <c r="BI193" s="1332" t="s">
        <v>1</v>
      </c>
      <c r="BJ193" s="1333"/>
      <c r="BK193" s="1334"/>
      <c r="BL193" s="52"/>
      <c r="BM193" s="51"/>
      <c r="BN193" s="1335" t="str">
        <f t="shared" si="45"/>
        <v/>
      </c>
      <c r="BO193" s="50" t="str">
        <f t="shared" si="46"/>
        <v/>
      </c>
      <c r="BP193" s="49" t="str">
        <f t="shared" si="47"/>
        <v/>
      </c>
      <c r="BQ193" s="47">
        <f>IF(ISBLANK(#REF!),"",LEN(BD193)-LEN(SUBSTITUTE(BD193," ",""))+1)</f>
        <v>1</v>
      </c>
      <c r="BR193" s="48">
        <f t="shared" si="48"/>
        <v>0</v>
      </c>
      <c r="BS193" s="47">
        <f t="shared" si="49"/>
        <v>0</v>
      </c>
      <c r="BT193" s="47">
        <f t="shared" si="50"/>
        <v>0</v>
      </c>
      <c r="BU193" s="185"/>
      <c r="BV193"/>
      <c r="BW193" s="2"/>
      <c r="BX193" s="2"/>
      <c r="BY193" s="2"/>
      <c r="BZ193" s="2"/>
      <c r="CA193" s="2"/>
      <c r="CB193" s="1844"/>
      <c r="CC193" s="1846"/>
      <c r="CD193" s="1846"/>
      <c r="CE193" s="1846"/>
      <c r="CF193" s="1846"/>
      <c r="CG193" s="91"/>
      <c r="CH193" s="93"/>
      <c r="CI193"/>
      <c r="CJ193" s="297" t="s">
        <v>601</v>
      </c>
      <c r="CK193" s="151"/>
      <c r="CL193" s="151"/>
      <c r="CM193" s="151"/>
      <c r="CN193" s="59"/>
      <c r="CO193" s="59"/>
      <c r="CP193" s="93"/>
      <c r="CQ193" s="8" t="s">
        <v>1</v>
      </c>
      <c r="CR193" s="6">
        <v>1</v>
      </c>
    </row>
    <row r="194" spans="1:96" s="1" customFormat="1" ht="18.75">
      <c r="A194"/>
      <c r="B194"/>
      <c r="C194"/>
      <c r="D194"/>
      <c r="E194"/>
      <c r="F194"/>
      <c r="G194"/>
      <c r="H194"/>
      <c r="I194"/>
      <c r="J194"/>
      <c r="K194"/>
      <c r="L194"/>
      <c r="AA194"/>
      <c r="AB194"/>
      <c r="AC194"/>
      <c r="AD194"/>
      <c r="AE194"/>
      <c r="AQ194"/>
      <c r="AR194"/>
      <c r="AS194"/>
      <c r="AT194"/>
      <c r="AU194"/>
      <c r="AV194"/>
      <c r="AW194" s="1327" t="str">
        <f>IF(AND(AZ194&lt;&gt;"", LEN(TRIM(AZ194))&gt;0), MAX(AW20:AW193)+1, "")</f>
        <v/>
      </c>
      <c r="AX194" s="1327" t="str" cm="1">
        <f t="array" ref="AX194">IFERROR(INDEX(AZ21:AZ290, MATCH(ROW()-MIN(ROW(AZ21:AZ290))+1, AW21:AW290, 0)), "")</f>
        <v/>
      </c>
      <c r="AY194" s="1338" t="str">
        <f>IFERROR(SUBSTITUTE(SUBSTITUTE(SUBSTITUTE(AY193,"  "," "),"  "," "),"  "," "),AY193)</f>
        <v/>
      </c>
      <c r="AZ194" s="1329" t="str">
        <f>IF(LEN(AY194) &gt; LEN(AZ189) + LEN(AZ190) + LEN(AZ191)+ LEN(AZ192) + LEN(AZ193), RIGHT(AY194, LEN(AY194) - LEN(AZ189) - LEN(AZ190) - LEN(AZ191) - LEN(AZ192) - LEN(AZ193)), "")</f>
        <v/>
      </c>
      <c r="BA194" s="1279" t="s">
        <v>1</v>
      </c>
      <c r="BB194" s="1354"/>
      <c r="BC194"/>
      <c r="BD194" s="1" t="str">
        <f t="shared" si="44"/>
        <v/>
      </c>
      <c r="BE194" s="1332" t="str">
        <f>IF(LEN(SUBSTITUTE(AX194, BE17, "")) &lt; LEN(AX194), SUBSTITUTE(AX194, BE17, ""), AX194)</f>
        <v/>
      </c>
      <c r="BF194" s="1332" t="str">
        <f>IF(LEN(SUBSTITUTE(BE194, BF17, "")) &lt; LEN(BE194), SUBSTITUTE(BE194, BF17, ""), BE194)</f>
        <v/>
      </c>
      <c r="BG194" s="1332" t="str">
        <f>IF(LEN(SUBSTITUTE(BF194, BG17, "")) &lt; LEN(BF194), SUBSTITUTE(BF194, BG17, ""), BF194)</f>
        <v/>
      </c>
      <c r="BH194" s="1332" t="str">
        <f>IF(LEN(SUBSTITUTE(BG194, BH17, "")) &lt; LEN(BG194), SUBSTITUTE(BG194, BH17, ""), BG194)</f>
        <v/>
      </c>
      <c r="BI194" s="1332" t="s">
        <v>1</v>
      </c>
      <c r="BJ194" s="1333"/>
      <c r="BK194" s="1334"/>
      <c r="BL194" s="52"/>
      <c r="BM194" s="51"/>
      <c r="BN194" s="1335" t="str">
        <f t="shared" si="45"/>
        <v/>
      </c>
      <c r="BO194" s="50" t="str">
        <f t="shared" si="46"/>
        <v/>
      </c>
      <c r="BP194" s="49" t="str">
        <f t="shared" si="47"/>
        <v/>
      </c>
      <c r="BQ194" s="47">
        <f>IF(ISBLANK(#REF!),"",LEN(BD194)-LEN(SUBSTITUTE(BD194," ",""))+1)</f>
        <v>1</v>
      </c>
      <c r="BR194" s="48">
        <f t="shared" si="48"/>
        <v>0</v>
      </c>
      <c r="BS194" s="47">
        <f t="shared" si="49"/>
        <v>0</v>
      </c>
      <c r="BT194" s="47">
        <f t="shared" si="50"/>
        <v>0</v>
      </c>
      <c r="BU194" s="185"/>
      <c r="BV194"/>
      <c r="BW194" s="2"/>
      <c r="BX194" s="2"/>
      <c r="BY194" s="2"/>
      <c r="BZ194" s="2"/>
      <c r="CA194" s="2"/>
      <c r="CB194" s="411"/>
      <c r="CC194" s="412"/>
      <c r="CD194" s="413"/>
      <c r="CE194" s="412"/>
      <c r="CF194" s="412"/>
      <c r="CG194" s="412"/>
      <c r="CH194" s="414"/>
      <c r="CI194"/>
      <c r="CJ194" s="297"/>
      <c r="CK194" s="151"/>
      <c r="CL194" s="151"/>
      <c r="CM194" s="151"/>
      <c r="CN194" s="59"/>
      <c r="CO194" s="59"/>
      <c r="CP194" s="93"/>
      <c r="CQ194" s="8" t="s">
        <v>1</v>
      </c>
      <c r="CR194" s="6">
        <v>1</v>
      </c>
    </row>
    <row r="195" spans="1:96" s="1" customFormat="1" ht="15.75">
      <c r="A195"/>
      <c r="B195"/>
      <c r="C195"/>
      <c r="D195"/>
      <c r="E195"/>
      <c r="F195"/>
      <c r="G195"/>
      <c r="H195"/>
      <c r="I195"/>
      <c r="J195"/>
      <c r="K195"/>
      <c r="L195"/>
      <c r="AA195"/>
      <c r="AB195"/>
      <c r="AC195"/>
      <c r="AD195"/>
      <c r="AE195"/>
      <c r="AQ195"/>
      <c r="AR195"/>
      <c r="AS195"/>
      <c r="AT195"/>
      <c r="AU195"/>
      <c r="AV195"/>
      <c r="AW195" s="1327" t="str">
        <f>IF(AND(AZ195&lt;&gt;"", LEN(TRIM(AZ195))&gt;0), MAX(AW20:AW194)+1, "")</f>
        <v/>
      </c>
      <c r="AX195" s="1327" t="str" cm="1">
        <f t="array" ref="AX195">IFERROR(INDEX(AZ21:AZ290, MATCH(ROW()-MIN(ROW(AZ21:AZ290))+1, AW21:AW290, 0)), "")</f>
        <v/>
      </c>
      <c r="AY195" s="1328" t="str">
        <f>(SUBSTITUTE(SUBSTITUTE(BB50,CHAR(13)&amp;CHAR(10)," "),CHAR(10)," "))</f>
        <v/>
      </c>
      <c r="AZ195" s="1339" t="str">
        <f>IF(LEN(AY200)&lt;AZ19,AY195,LEFT(AY200,FIND("¤",SUBSTITUTE(LEFT(AY200,AZ19+1)," ","¤",LEN(LEFT(AY200,AZ19+1))-LEN(SUBSTITUTE(LEFT(AY200,AZ19+1)," ",""))))))</f>
        <v/>
      </c>
      <c r="BA195" s="1279" t="s">
        <v>1</v>
      </c>
      <c r="BB195" s="1354"/>
      <c r="BC195"/>
      <c r="BD195" s="1" t="str">
        <f t="shared" si="44"/>
        <v/>
      </c>
      <c r="BE195" s="1332" t="str">
        <f>IF(LEN(SUBSTITUTE(AX195, BE17, "")) &lt; LEN(AX195), SUBSTITUTE(AX195, BE17, ""), AX195)</f>
        <v/>
      </c>
      <c r="BF195" s="1332" t="str">
        <f>IF(LEN(SUBSTITUTE(BE195, BF17, "")) &lt; LEN(BE195), SUBSTITUTE(BE195, BF17, ""), BE195)</f>
        <v/>
      </c>
      <c r="BG195" s="1332" t="str">
        <f>IF(LEN(SUBSTITUTE(BF195, BG17, "")) &lt; LEN(BF195), SUBSTITUTE(BF195, BG17, ""), BF195)</f>
        <v/>
      </c>
      <c r="BH195" s="1332" t="str">
        <f>IF(LEN(SUBSTITUTE(BG195, BH17, "")) &lt; LEN(BG195), SUBSTITUTE(BG195, BH17, ""), BG195)</f>
        <v/>
      </c>
      <c r="BI195" s="1332" t="s">
        <v>1</v>
      </c>
      <c r="BJ195" s="1333"/>
      <c r="BK195" s="1334"/>
      <c r="BL195" s="52"/>
      <c r="BM195" s="51"/>
      <c r="BN195" s="1335" t="str">
        <f t="shared" si="45"/>
        <v/>
      </c>
      <c r="BO195" s="50" t="str">
        <f t="shared" si="46"/>
        <v/>
      </c>
      <c r="BP195" s="49" t="str">
        <f t="shared" si="47"/>
        <v/>
      </c>
      <c r="BQ195" s="47">
        <f>IF(ISBLANK(#REF!),"",LEN(BD195)-LEN(SUBSTITUTE(BD195," ",""))+1)</f>
        <v>1</v>
      </c>
      <c r="BR195" s="48">
        <f t="shared" si="48"/>
        <v>0</v>
      </c>
      <c r="BS195" s="47">
        <f t="shared" si="49"/>
        <v>0</v>
      </c>
      <c r="BT195" s="47">
        <f t="shared" si="50"/>
        <v>0</v>
      </c>
      <c r="BU195" s="185"/>
      <c r="BV195"/>
      <c r="BW195" s="2"/>
      <c r="BX195" s="2"/>
      <c r="BY195" s="2"/>
      <c r="BZ195" s="2"/>
      <c r="CA195" s="2"/>
      <c r="CB195" s="1847" t="s">
        <v>158</v>
      </c>
      <c r="CC195" s="1848"/>
      <c r="CD195" s="1848"/>
      <c r="CE195" s="1848"/>
      <c r="CF195" s="1848"/>
      <c r="CG195" s="1848"/>
      <c r="CH195" s="1849"/>
      <c r="CI195"/>
      <c r="CJ195" s="411"/>
      <c r="CK195" s="571" t="s">
        <v>15</v>
      </c>
      <c r="CL195" s="413"/>
      <c r="CM195" s="412"/>
      <c r="CN195" s="412"/>
      <c r="CO195" s="412"/>
      <c r="CP195" s="414"/>
      <c r="CQ195" s="8" t="s">
        <v>1</v>
      </c>
      <c r="CR195" s="6">
        <v>1</v>
      </c>
    </row>
    <row r="196" spans="1:96" s="1" customFormat="1" ht="15.75">
      <c r="A196"/>
      <c r="B196"/>
      <c r="C196"/>
      <c r="D196"/>
      <c r="E196"/>
      <c r="F196"/>
      <c r="G196"/>
      <c r="H196"/>
      <c r="I196"/>
      <c r="J196"/>
      <c r="K196"/>
      <c r="L196"/>
      <c r="AA196"/>
      <c r="AB196"/>
      <c r="AC196"/>
      <c r="AD196"/>
      <c r="AE196"/>
      <c r="AQ196"/>
      <c r="AR196"/>
      <c r="AS196"/>
      <c r="AT196"/>
      <c r="AU196"/>
      <c r="AV196"/>
      <c r="AW196" s="1327" t="str">
        <f>IF(AND(AZ196&lt;&gt;"", LEN(TRIM(AZ196))&gt;0), MAX(AW20:AW195)+1, "")</f>
        <v/>
      </c>
      <c r="AX196" s="1327" t="str" cm="1">
        <f t="array" ref="AX196">IFERROR(INDEX(AZ21:AZ290, MATCH(ROW()-MIN(ROW(AZ21:AZ290))+1, AW21:AW290, 0)), "")</f>
        <v/>
      </c>
      <c r="AY196" s="1340" t="str">
        <f>IFERROR(TRIM(SUBSTITUTE(SUBSTITUTE(SUBSTITUTE(SUBSTITUTE(SUBSTITUTE(AY195," .",".")," ;",";")," :",":"),",",","),",","")),AY195)</f>
        <v/>
      </c>
      <c r="AZ196" s="1339" t="str">
        <f>IFERROR(IF(LEN(AY200) &gt; LEN(AZ195), LEFT(RIGHT(AY200, LEN(AY200) - LEN(AZ195)), FIND("¤", SUBSTITUTE(LEFT(RIGHT(AY200, LEN(AY200) - LEN(AZ195)), AZ19+1), " ", "¤", LEN(LEFT(RIGHT(AY200, LEN(AY200) - LEN(AZ195)), AZ19+1)) - LEN(SUBSTITUTE(LEFT(RIGHT(AY200, LEN(AY200) - LEN(AZ195)), AZ19+1), " ", ""))))), ""), "")</f>
        <v/>
      </c>
      <c r="BA196" s="1279" t="s">
        <v>1</v>
      </c>
      <c r="BB196" s="1354"/>
      <c r="BC196"/>
      <c r="BD196" s="1" t="str">
        <f t="shared" si="44"/>
        <v/>
      </c>
      <c r="BE196" s="1332" t="str">
        <f>IF(LEN(SUBSTITUTE(AX196, BE17, "")) &lt; LEN(AX196), SUBSTITUTE(AX196, BE17, ""), AX196)</f>
        <v/>
      </c>
      <c r="BF196" s="1332" t="str">
        <f>IF(LEN(SUBSTITUTE(BE196, BF17, "")) &lt; LEN(BE196), SUBSTITUTE(BE196, BF17, ""), BE196)</f>
        <v/>
      </c>
      <c r="BG196" s="1332" t="str">
        <f>IF(LEN(SUBSTITUTE(BF196, BG17, "")) &lt; LEN(BF196), SUBSTITUTE(BF196, BG17, ""), BF196)</f>
        <v/>
      </c>
      <c r="BH196" s="1332" t="str">
        <f>IF(LEN(SUBSTITUTE(BG196, BH17, "")) &lt; LEN(BG196), SUBSTITUTE(BG196, BH17, ""), BG196)</f>
        <v/>
      </c>
      <c r="BI196" s="1332" t="s">
        <v>1</v>
      </c>
      <c r="BJ196" s="1333"/>
      <c r="BK196" s="1334"/>
      <c r="BL196" s="52"/>
      <c r="BM196" s="51"/>
      <c r="BN196" s="1335" t="str">
        <f t="shared" si="45"/>
        <v/>
      </c>
      <c r="BO196" s="50" t="str">
        <f t="shared" si="46"/>
        <v/>
      </c>
      <c r="BP196" s="49" t="str">
        <f t="shared" si="47"/>
        <v/>
      </c>
      <c r="BQ196" s="47">
        <f>IF(ISBLANK(#REF!),"",LEN(BD196)-LEN(SUBSTITUTE(BD196," ",""))+1)</f>
        <v>1</v>
      </c>
      <c r="BR196" s="48">
        <f t="shared" si="48"/>
        <v>0</v>
      </c>
      <c r="BS196" s="47">
        <f t="shared" si="49"/>
        <v>0</v>
      </c>
      <c r="BT196" s="47">
        <f t="shared" si="50"/>
        <v>0</v>
      </c>
      <c r="BU196" s="185"/>
      <c r="BV196"/>
      <c r="BW196" s="2"/>
      <c r="BX196" s="2"/>
      <c r="BY196" s="2"/>
      <c r="BZ196" s="2"/>
      <c r="CA196" s="2"/>
      <c r="CB196" s="1847"/>
      <c r="CC196" s="1848"/>
      <c r="CD196" s="1848"/>
      <c r="CE196" s="1848"/>
      <c r="CF196" s="1848"/>
      <c r="CG196" s="1848"/>
      <c r="CH196" s="1849"/>
      <c r="CI196"/>
      <c r="CJ196" s="657"/>
      <c r="CK196" s="34"/>
      <c r="CL196" s="23"/>
      <c r="CM196" s="658"/>
      <c r="CN196" s="658"/>
      <c r="CO196" s="658"/>
      <c r="CP196" s="659"/>
      <c r="CQ196" s="8" t="s">
        <v>1</v>
      </c>
      <c r="CR196" s="6">
        <v>1</v>
      </c>
    </row>
    <row r="197" spans="1:96" s="1" customFormat="1" ht="15" customHeight="1">
      <c r="A197"/>
      <c r="B197"/>
      <c r="C197"/>
      <c r="D197"/>
      <c r="E197"/>
      <c r="F197"/>
      <c r="G197"/>
      <c r="H197"/>
      <c r="I197"/>
      <c r="J197"/>
      <c r="K197"/>
      <c r="L197"/>
      <c r="AA197"/>
      <c r="AB197"/>
      <c r="AC197"/>
      <c r="AD197"/>
      <c r="AE197"/>
      <c r="AQ197"/>
      <c r="AR197"/>
      <c r="AS197"/>
      <c r="AT197"/>
      <c r="AU197"/>
      <c r="AV197"/>
      <c r="AW197" s="1327" t="str">
        <f>IF(AND(AZ197&lt;&gt;"", LEN(TRIM(AZ197))&gt;0), MAX(AW20:AW196)+1, "")</f>
        <v/>
      </c>
      <c r="AX197" s="1327" t="str" cm="1">
        <f t="array" ref="AX197">IFERROR(INDEX(AZ21:AZ290, MATCH(ROW()-MIN(ROW(AZ21:AZ290))+1, AW21:AW290, 0)), "")</f>
        <v/>
      </c>
      <c r="AY197" s="1340" t="str">
        <f>IFERROR(SUBSTITUTE(SUBSTITUTE(SUBSTITUTE(SUBSTITUTE(SUBSTITUTE(SUBSTITUTE(AY196,",",";"),".",";"),";",";"),"-",";"),":",";"),"?",";"),AY196)</f>
        <v/>
      </c>
      <c r="AZ197" s="1339" t="str">
        <f>IFERROR(IF(LEN(AY200)&gt;LEN(AZ195)+LEN(AZ196),LEFT(RIGHT(AY200,LEN(AY200)-LEN(AZ195)-LEN(AZ196)),FIND("¤",SUBSTITUTE(LEFT(RIGHT(AY200,LEN(AY200)-LEN(AZ195)-LEN(AZ196)),AZ19+1)," ","¤",LEN(LEFT(RIGHT(AY200,LEN(AY200)-LEN(AZ195)-LEN(AZ196)),AZ19+1))-LEN(SUBSTITUTE(LEFT(RIGHT(AY200,LEN(AY200)-LEN(AZ195)-LEN(AZ196)),AZ19+1)," ",""))))),""),"")</f>
        <v/>
      </c>
      <c r="BA197" s="1279" t="s">
        <v>1</v>
      </c>
      <c r="BB197" s="1354"/>
      <c r="BC197"/>
      <c r="BD197" s="1" t="str">
        <f t="shared" si="44"/>
        <v/>
      </c>
      <c r="BE197" s="1332" t="str">
        <f>IF(LEN(SUBSTITUTE(AX197, BE17, "")) &lt; LEN(AX197), SUBSTITUTE(AX197, BE17, ""), AX197)</f>
        <v/>
      </c>
      <c r="BF197" s="1332" t="str">
        <f>IF(LEN(SUBSTITUTE(BE197, BF17, "")) &lt; LEN(BE197), SUBSTITUTE(BE197, BF17, ""), BE197)</f>
        <v/>
      </c>
      <c r="BG197" s="1332" t="str">
        <f>IF(LEN(SUBSTITUTE(BF197, BG17, "")) &lt; LEN(BF197), SUBSTITUTE(BF197, BG17, ""), BF197)</f>
        <v/>
      </c>
      <c r="BH197" s="1332" t="str">
        <f>IF(LEN(SUBSTITUTE(BG197, BH17, "")) &lt; LEN(BG197), SUBSTITUTE(BG197, BH17, ""), BG197)</f>
        <v/>
      </c>
      <c r="BI197" s="1332" t="s">
        <v>1</v>
      </c>
      <c r="BJ197" s="1333"/>
      <c r="BK197" s="1334"/>
      <c r="BL197" s="52"/>
      <c r="BM197" s="51"/>
      <c r="BN197" s="1335" t="str">
        <f t="shared" si="45"/>
        <v/>
      </c>
      <c r="BO197" s="50" t="str">
        <f t="shared" si="46"/>
        <v/>
      </c>
      <c r="BP197" s="49" t="str">
        <f t="shared" si="47"/>
        <v/>
      </c>
      <c r="BQ197" s="47">
        <f>IF(ISBLANK(#REF!),"",LEN(BD197)-LEN(SUBSTITUTE(BD197," ",""))+1)</f>
        <v>1</v>
      </c>
      <c r="BR197" s="48">
        <f t="shared" si="48"/>
        <v>0</v>
      </c>
      <c r="BS197" s="47">
        <f t="shared" si="49"/>
        <v>0</v>
      </c>
      <c r="BT197" s="47">
        <f t="shared" si="50"/>
        <v>0</v>
      </c>
      <c r="BU197" s="185"/>
      <c r="BV197"/>
      <c r="BW197" s="2"/>
      <c r="BX197" s="2"/>
      <c r="BY197" s="2"/>
      <c r="BZ197" s="2"/>
      <c r="CA197" s="2"/>
      <c r="CB197" s="46"/>
      <c r="CC197" s="45"/>
      <c r="CD197" s="45"/>
      <c r="CE197" s="45"/>
      <c r="CF197" s="91"/>
      <c r="CG197" s="91"/>
      <c r="CH197" s="93"/>
      <c r="CI197"/>
      <c r="CJ197" s="657"/>
      <c r="CK197" s="661" t="s">
        <v>14</v>
      </c>
      <c r="CL197" s="23"/>
      <c r="CM197" s="658"/>
      <c r="CN197" s="658"/>
      <c r="CO197" s="658"/>
      <c r="CP197" s="659"/>
      <c r="CQ197" s="8" t="s">
        <v>1</v>
      </c>
      <c r="CR197" s="6">
        <v>1</v>
      </c>
    </row>
    <row r="198" spans="1:96" s="1" customFormat="1" ht="15" customHeight="1">
      <c r="A198"/>
      <c r="B198"/>
      <c r="C198"/>
      <c r="D198"/>
      <c r="E198"/>
      <c r="F198"/>
      <c r="G198"/>
      <c r="H198"/>
      <c r="I198"/>
      <c r="J198"/>
      <c r="K198"/>
      <c r="L198"/>
      <c r="AA198"/>
      <c r="AB198"/>
      <c r="AC198"/>
      <c r="AD198"/>
      <c r="AE198"/>
      <c r="AQ198"/>
      <c r="AR198"/>
      <c r="AS198"/>
      <c r="AT198"/>
      <c r="AU198"/>
      <c r="AV198"/>
      <c r="AW198" s="1327" t="str">
        <f>IF(AND(AZ198&lt;&gt;"", LEN(TRIM(AZ198))&gt;0), MAX(AW20:AW197)+1, "")</f>
        <v/>
      </c>
      <c r="AX198" s="1327" t="str" cm="1">
        <f t="array" ref="AX198">IFERROR(INDEX(AZ21:AZ290, MATCH(ROW()-MIN(ROW(AZ21:AZ290))+1, AW21:AW290, 0)), "")</f>
        <v/>
      </c>
      <c r="AY198" s="1340" t="str">
        <f>IFERROR(SUBSTITUTE(AY197,"."," "),AY197)</f>
        <v/>
      </c>
      <c r="AZ198" s="1339" t="str">
        <f>IFERROR(LEFT(RIGHT(AY200,LEN(AY200)-LEN(AZ195)-LEN(AZ196)-LEN(AZ197)),FIND("¤",SUBSTITUTE(LEFT(RIGHT(AY200,LEN(AY200)-LEN(AZ195)-LEN(AZ196)-LEN(AZ197)),AZ19+1)," ","¤",LEN(LEFT(RIGHT(AY200,LEN(AY200)-LEN(AZ195)-LEN(AZ196)-LEN(AZ197)),AZ19+1))-LEN(SUBSTITUTE(LEFT(RIGHT(AY200,LEN(AY200)-LEN(AZ195)-LEN(AZ196)-LEN(AZ197)),AZ19+1)," ",""))))),"")</f>
        <v/>
      </c>
      <c r="BA198" s="1279" t="s">
        <v>1</v>
      </c>
      <c r="BB198" s="1354"/>
      <c r="BC198"/>
      <c r="BD198" s="1" t="str">
        <f t="shared" si="44"/>
        <v/>
      </c>
      <c r="BE198" s="1332" t="str">
        <f>IF(LEN(SUBSTITUTE(AX198, BE17, "")) &lt; LEN(AX198), SUBSTITUTE(AX198, BE17, ""), AX198)</f>
        <v/>
      </c>
      <c r="BF198" s="1332" t="str">
        <f>IF(LEN(SUBSTITUTE(BE198, BF17, "")) &lt; LEN(BE198), SUBSTITUTE(BE198, BF17, ""), BE198)</f>
        <v/>
      </c>
      <c r="BG198" s="1332" t="str">
        <f>IF(LEN(SUBSTITUTE(BF198, BG17, "")) &lt; LEN(BF198), SUBSTITUTE(BF198, BG17, ""), BF198)</f>
        <v/>
      </c>
      <c r="BH198" s="1332" t="str">
        <f>IF(LEN(SUBSTITUTE(BG198, BH17, "")) &lt; LEN(BG198), SUBSTITUTE(BG198, BH17, ""), BG198)</f>
        <v/>
      </c>
      <c r="BI198" s="1332" t="s">
        <v>1</v>
      </c>
      <c r="BJ198" s="1333"/>
      <c r="BK198" s="1334"/>
      <c r="BL198" s="52"/>
      <c r="BM198" s="51"/>
      <c r="BN198" s="1335" t="str">
        <f t="shared" si="45"/>
        <v/>
      </c>
      <c r="BO198" s="50" t="str">
        <f t="shared" si="46"/>
        <v/>
      </c>
      <c r="BP198" s="49" t="str">
        <f t="shared" si="47"/>
        <v/>
      </c>
      <c r="BQ198" s="47">
        <f>IF(ISBLANK(#REF!),"",LEN(BD198)-LEN(SUBSTITUTE(BD198," ",""))+1)</f>
        <v>1</v>
      </c>
      <c r="BR198" s="48">
        <f t="shared" si="48"/>
        <v>0</v>
      </c>
      <c r="BS198" s="47">
        <f t="shared" si="49"/>
        <v>0</v>
      </c>
      <c r="BT198" s="47">
        <f t="shared" si="50"/>
        <v>0</v>
      </c>
      <c r="BU198" s="185"/>
      <c r="BV198" s="2"/>
      <c r="BW198" s="2"/>
      <c r="BX198" s="2"/>
      <c r="BY198" s="2"/>
      <c r="BZ198" s="2"/>
      <c r="CA198" s="2"/>
      <c r="CB198" s="244"/>
      <c r="CC198" s="671" t="s">
        <v>616</v>
      </c>
      <c r="CD198" s="155" t="s">
        <v>146</v>
      </c>
      <c r="CE198" s="20"/>
      <c r="CF198" s="91"/>
      <c r="CG198" s="91"/>
      <c r="CH198" s="93"/>
      <c r="CI198"/>
      <c r="CJ198" s="657"/>
      <c r="CK198" s="34"/>
      <c r="CL198" s="34"/>
      <c r="CM198" s="658"/>
      <c r="CN198" s="658"/>
      <c r="CO198" s="658"/>
      <c r="CP198" s="659"/>
      <c r="CQ198" s="8" t="s">
        <v>1</v>
      </c>
      <c r="CR198" s="6">
        <v>1</v>
      </c>
    </row>
    <row r="199" spans="1:96" s="1" customFormat="1" ht="16.5" thickBot="1">
      <c r="A199"/>
      <c r="B199"/>
      <c r="C199"/>
      <c r="D199"/>
      <c r="E199"/>
      <c r="F199"/>
      <c r="G199"/>
      <c r="H199"/>
      <c r="I199"/>
      <c r="J199"/>
      <c r="K199"/>
      <c r="L199"/>
      <c r="AA199"/>
      <c r="AB199"/>
      <c r="AC199"/>
      <c r="AD199"/>
      <c r="AE199"/>
      <c r="AQ199"/>
      <c r="AR199"/>
      <c r="AS199"/>
      <c r="AT199"/>
      <c r="AU199"/>
      <c r="AV199"/>
      <c r="AW199" s="1327" t="str">
        <f>IF(AND(AZ199&lt;&gt;"", LEN(TRIM(AZ199))&gt;0), MAX(AW20:AW198)+1, "")</f>
        <v/>
      </c>
      <c r="AX199" s="1327" t="str" cm="1">
        <f t="array" ref="AX199">IFERROR(INDEX(AZ21:AZ290, MATCH(ROW()-MIN(ROW(AZ21:AZ290))+1, AW21:AW290, 0)), "")</f>
        <v/>
      </c>
      <c r="AY199" s="1343" t="str">
        <f>SUBSTITUTE(SUBSTITUTE(AY198,";"," "),","," ")</f>
        <v/>
      </c>
      <c r="AZ199" s="1339" t="str">
        <f>IFERROR(LEFT(RIGHT(AY200,LEN(AY200)-LEN(AZ195)-LEN(AZ196)-LEN(AZ197)-LEN(AZ198)),FIND("¤",SUBSTITUTE(LEFT(RIGHT(AY200,LEN(AY200)-LEN(AZ195)-LEN(AZ196)-LEN(AZ197)-LEN(AZ198)),AZ19+1)," ","¤",LEN(LEFT(RIGHT(AY200,LEN(AY200)-LEN(AZ195)-LEN(AZ196)-LEN(AZ197)-LEN(AZ198)),AZ19+1))-LEN(SUBSTITUTE(LEFT(RIGHT(AY200,LEN(AY200)-LEN(AZ195)-LEN(AZ196)-LEN(AZ197)-LEN(AZ198)),AZ19+1)," ",""))))),"")</f>
        <v/>
      </c>
      <c r="BA199" s="1279" t="s">
        <v>1</v>
      </c>
      <c r="BB199" s="1354"/>
      <c r="BC199"/>
      <c r="BD199" s="1" t="str">
        <f t="shared" si="44"/>
        <v/>
      </c>
      <c r="BE199" s="1332" t="str">
        <f>IF(LEN(SUBSTITUTE(AX199, BE17, "")) &lt; LEN(AX199), SUBSTITUTE(AX199, BE17, ""), AX199)</f>
        <v/>
      </c>
      <c r="BF199" s="1332" t="str">
        <f>IF(LEN(SUBSTITUTE(BE199, BF17, "")) &lt; LEN(BE199), SUBSTITUTE(BE199, BF17, ""), BE199)</f>
        <v/>
      </c>
      <c r="BG199" s="1332" t="str">
        <f>IF(LEN(SUBSTITUTE(BF199, BG17, "")) &lt; LEN(BF199), SUBSTITUTE(BF199, BG17, ""), BF199)</f>
        <v/>
      </c>
      <c r="BH199" s="1332" t="str">
        <f>IF(LEN(SUBSTITUTE(BG199, BH17, "")) &lt; LEN(BG199), SUBSTITUTE(BG199, BH17, ""), BG199)</f>
        <v/>
      </c>
      <c r="BI199" s="1332" t="s">
        <v>1</v>
      </c>
      <c r="BJ199" s="1333"/>
      <c r="BK199" s="1334"/>
      <c r="BL199" s="52"/>
      <c r="BM199" s="51"/>
      <c r="BN199" s="1335" t="str">
        <f t="shared" si="45"/>
        <v/>
      </c>
      <c r="BO199" s="50" t="str">
        <f t="shared" si="46"/>
        <v/>
      </c>
      <c r="BP199" s="49" t="str">
        <f t="shared" si="47"/>
        <v/>
      </c>
      <c r="BQ199" s="47">
        <f>IF(ISBLANK(#REF!),"",LEN(BD199)-LEN(SUBSTITUTE(BD199," ",""))+1)</f>
        <v>1</v>
      </c>
      <c r="BR199" s="48">
        <f t="shared" si="48"/>
        <v>0</v>
      </c>
      <c r="BS199" s="47">
        <f t="shared" si="49"/>
        <v>0</v>
      </c>
      <c r="BT199" s="47">
        <f t="shared" si="50"/>
        <v>0</v>
      </c>
      <c r="BU199" s="185"/>
      <c r="BV199"/>
      <c r="BW199" s="2"/>
      <c r="BX199" s="2"/>
      <c r="BY199" s="2"/>
      <c r="BZ199" s="2"/>
      <c r="CA199" s="2"/>
      <c r="CB199" s="244"/>
      <c r="CC199" s="20"/>
      <c r="CD199" s="20"/>
      <c r="CE199" s="154"/>
      <c r="CF199" s="91"/>
      <c r="CG199" s="91"/>
      <c r="CH199" s="93"/>
      <c r="CI199"/>
      <c r="CJ199" s="657"/>
      <c r="CK199" s="662" t="s">
        <v>11</v>
      </c>
      <c r="CL199" s="34"/>
      <c r="CM199" s="658"/>
      <c r="CN199" s="658"/>
      <c r="CO199" s="658"/>
      <c r="CP199" s="659"/>
      <c r="CQ199" s="8" t="s">
        <v>1</v>
      </c>
      <c r="CR199" s="6">
        <v>1</v>
      </c>
    </row>
    <row r="200" spans="1:96" s="1" customFormat="1" ht="16.5" thickTop="1">
      <c r="A200"/>
      <c r="B200"/>
      <c r="C200"/>
      <c r="D200"/>
      <c r="E200"/>
      <c r="F200"/>
      <c r="G200"/>
      <c r="H200"/>
      <c r="I200"/>
      <c r="J200"/>
      <c r="K200"/>
      <c r="L200"/>
      <c r="AA200" s="8"/>
      <c r="AB200" s="8"/>
      <c r="AC200" s="8"/>
      <c r="AD200" s="8"/>
      <c r="AE200" s="8" t="s">
        <v>1</v>
      </c>
      <c r="AQ200" s="8" t="s">
        <v>1</v>
      </c>
      <c r="AR200" s="8" t="s">
        <v>1</v>
      </c>
      <c r="AS200" s="8" t="s">
        <v>1</v>
      </c>
      <c r="AT200" s="8" t="s">
        <v>1</v>
      </c>
      <c r="AU200" s="8"/>
      <c r="AV200"/>
      <c r="AW200" s="1327" t="str">
        <f>IF(AND(AZ200&lt;&gt;"", LEN(TRIM(AZ200))&gt;0), MAX(AW20:AW199)+1, "")</f>
        <v/>
      </c>
      <c r="AX200" s="1327" t="str" cm="1">
        <f t="array" ref="AX200">IFERROR(INDEX(AZ21:AZ290, MATCH(ROW()-MIN(ROW(AZ21:AZ290))+1, AW21:AW290, 0)), "")</f>
        <v/>
      </c>
      <c r="AY200" s="1344" t="str">
        <f>IFERROR(SUBSTITUTE(SUBSTITUTE(SUBSTITUTE(AY199,"  "," "),"  "," "),"  "," "),AY199)</f>
        <v/>
      </c>
      <c r="AZ200" s="1339" t="str">
        <f>IF(LEN(AY200) &gt; LEN(AZ195) + LEN(AZ196) + LEN(AZ197)+ LEN(AZ198) + LEN(AZ199), RIGHT(AY200, LEN(AY200) - LEN(AZ195) - LEN(AZ196) - LEN(AZ197) - LEN(AZ198) - LEN(AZ199)), "")</f>
        <v/>
      </c>
      <c r="BA200" s="1279" t="s">
        <v>1</v>
      </c>
      <c r="BB200" s="1354"/>
      <c r="BC200"/>
      <c r="BD200" s="1" t="str">
        <f t="shared" si="44"/>
        <v/>
      </c>
      <c r="BE200" s="1332" t="str">
        <f>IF(LEN(SUBSTITUTE(AX200, BE17, "")) &lt; LEN(AX200), SUBSTITUTE(AX200, BE17, ""), AX200)</f>
        <v/>
      </c>
      <c r="BF200" s="1332" t="str">
        <f>IF(LEN(SUBSTITUTE(BE200, BF17, "")) &lt; LEN(BE200), SUBSTITUTE(BE200, BF17, ""), BE200)</f>
        <v/>
      </c>
      <c r="BG200" s="1332" t="str">
        <f>IF(LEN(SUBSTITUTE(BF200, BG17, "")) &lt; LEN(BF200), SUBSTITUTE(BF200, BG17, ""), BF200)</f>
        <v/>
      </c>
      <c r="BH200" s="1332" t="str">
        <f>IF(LEN(SUBSTITUTE(BG200, BH17, "")) &lt; LEN(BG200), SUBSTITUTE(BG200, BH17, ""), BG200)</f>
        <v/>
      </c>
      <c r="BI200" s="1332" t="s">
        <v>1</v>
      </c>
      <c r="BJ200" s="1333"/>
      <c r="BK200" s="1334"/>
      <c r="BL200" s="52"/>
      <c r="BM200" s="51"/>
      <c r="BN200" s="1335" t="str">
        <f t="shared" si="45"/>
        <v/>
      </c>
      <c r="BO200" s="50" t="str">
        <f t="shared" si="46"/>
        <v/>
      </c>
      <c r="BP200" s="49" t="str">
        <f t="shared" si="47"/>
        <v/>
      </c>
      <c r="BQ200" s="47">
        <f>IF(ISBLANK(#REF!),"",LEN(BD200)-LEN(SUBSTITUTE(BD200," ",""))+1)</f>
        <v>1</v>
      </c>
      <c r="BR200" s="48">
        <f t="shared" si="48"/>
        <v>0</v>
      </c>
      <c r="BS200" s="47">
        <f t="shared" si="49"/>
        <v>0</v>
      </c>
      <c r="BT200" s="47">
        <f t="shared" si="50"/>
        <v>0</v>
      </c>
      <c r="BU200" s="185"/>
      <c r="BV200" s="8"/>
      <c r="BW200" s="2"/>
      <c r="BX200" s="2"/>
      <c r="BY200" s="2"/>
      <c r="BZ200" s="2"/>
      <c r="CA200" s="2"/>
      <c r="CB200" s="484"/>
      <c r="CC200" s="672" t="s">
        <v>617</v>
      </c>
      <c r="CD200" s="673">
        <v>18.824999999999999</v>
      </c>
      <c r="CE200" s="674" t="s">
        <v>618</v>
      </c>
      <c r="CF200" s="675">
        <v>0.15687499999999999</v>
      </c>
      <c r="CG200" s="91"/>
      <c r="CH200" s="185"/>
      <c r="CI200"/>
      <c r="CJ200" s="657"/>
      <c r="CK200" s="34" t="s">
        <v>7</v>
      </c>
      <c r="CL200" s="23"/>
      <c r="CM200" s="658"/>
      <c r="CN200" s="658"/>
      <c r="CO200" s="658"/>
      <c r="CP200" s="659"/>
      <c r="CQ200" s="8" t="s">
        <v>1</v>
      </c>
      <c r="CR200" s="6">
        <v>1</v>
      </c>
    </row>
    <row r="201" spans="1:96" s="1" customFormat="1" ht="15.75" customHeight="1">
      <c r="A201"/>
      <c r="B201"/>
      <c r="C201"/>
      <c r="D201"/>
      <c r="E201"/>
      <c r="F201"/>
      <c r="G201"/>
      <c r="H201"/>
      <c r="I201"/>
      <c r="J201"/>
      <c r="K201"/>
      <c r="L201"/>
      <c r="AA201" s="8"/>
      <c r="AB201" s="8"/>
      <c r="AC201" s="8"/>
      <c r="AD201" s="8"/>
      <c r="AE201" s="8" t="s">
        <v>1</v>
      </c>
      <c r="AQ201" s="8" t="s">
        <v>1</v>
      </c>
      <c r="AR201" s="8" t="s">
        <v>1</v>
      </c>
      <c r="AS201" s="8" t="s">
        <v>1</v>
      </c>
      <c r="AT201" s="8" t="s">
        <v>1</v>
      </c>
      <c r="AU201" s="8"/>
      <c r="AV201"/>
      <c r="AW201" s="1327" t="str">
        <f>IF(AND(AZ201&lt;&gt;"", LEN(TRIM(AZ201))&gt;0), MAX(AW20:AW200)+1, "")</f>
        <v/>
      </c>
      <c r="AX201" s="1327" t="str" cm="1">
        <f t="array" ref="AX201">IFERROR(INDEX(AZ21:AZ290, MATCH(ROW()-MIN(ROW(AZ21:AZ290))+1, AW21:AW290, 0)), "")</f>
        <v/>
      </c>
      <c r="AY201" s="1328" t="str">
        <f>(SUBSTITUTE(SUBSTITUTE(BB51,CHAR(13)&amp;CHAR(10)," "),CHAR(10)," "))</f>
        <v/>
      </c>
      <c r="AZ201" s="1329" t="str">
        <f>IF(LEN(AY206)&lt;AZ19,AY201,LEFT(AY206,FIND("¤",SUBSTITUTE(LEFT(AY206,AZ19+1)," ","¤",LEN(LEFT(AY206,AZ19+1))-LEN(SUBSTITUTE(LEFT(AY206,AZ19+1)," ",""))))))</f>
        <v/>
      </c>
      <c r="BA201" s="1279" t="s">
        <v>1</v>
      </c>
      <c r="BB201" s="1354"/>
      <c r="BC201"/>
      <c r="BD201" s="1" t="str">
        <f t="shared" si="44"/>
        <v/>
      </c>
      <c r="BE201" s="1332" t="str">
        <f>IF(LEN(SUBSTITUTE(AX201, BE17, "")) &lt; LEN(AX201), SUBSTITUTE(AX201, BE17, ""), AX201)</f>
        <v/>
      </c>
      <c r="BF201" s="1332" t="str">
        <f>IF(LEN(SUBSTITUTE(BE201, BF17, "")) &lt; LEN(BE201), SUBSTITUTE(BE201, BF17, ""), BE201)</f>
        <v/>
      </c>
      <c r="BG201" s="1332" t="str">
        <f>IF(LEN(SUBSTITUTE(BF201, BG17, "")) &lt; LEN(BF201), SUBSTITUTE(BF201, BG17, ""), BF201)</f>
        <v/>
      </c>
      <c r="BH201" s="1332" t="str">
        <f>IF(LEN(SUBSTITUTE(BG201, BH17, "")) &lt; LEN(BG201), SUBSTITUTE(BG201, BH17, ""), BG201)</f>
        <v/>
      </c>
      <c r="BI201" s="1332" t="s">
        <v>1</v>
      </c>
      <c r="BJ201" s="1333"/>
      <c r="BK201" s="1334"/>
      <c r="BL201" s="52"/>
      <c r="BM201" s="51"/>
      <c r="BN201" s="1335" t="str">
        <f t="shared" si="45"/>
        <v/>
      </c>
      <c r="BO201" s="50" t="str">
        <f t="shared" si="46"/>
        <v/>
      </c>
      <c r="BP201" s="49" t="str">
        <f t="shared" si="47"/>
        <v/>
      </c>
      <c r="BQ201" s="47">
        <f>IF(ISBLANK(#REF!),"",LEN(BD201)-LEN(SUBSTITUTE(BD201," ",""))+1)</f>
        <v>1</v>
      </c>
      <c r="BR201" s="48">
        <f t="shared" si="48"/>
        <v>0</v>
      </c>
      <c r="BS201" s="47">
        <f t="shared" si="49"/>
        <v>0</v>
      </c>
      <c r="BT201" s="47">
        <f t="shared" si="50"/>
        <v>0</v>
      </c>
      <c r="BU201" s="185"/>
      <c r="BV201" s="8"/>
      <c r="BW201" s="2"/>
      <c r="BX201" s="2"/>
      <c r="BY201" s="2"/>
      <c r="BZ201" s="2"/>
      <c r="CA201" s="2"/>
      <c r="CB201" s="458"/>
      <c r="CC201" s="678" t="s">
        <v>616</v>
      </c>
      <c r="CD201" s="679" t="s">
        <v>620</v>
      </c>
      <c r="CE201" s="20"/>
      <c r="CF201" s="20"/>
      <c r="CG201" s="91"/>
      <c r="CH201" s="185"/>
      <c r="CI201"/>
      <c r="CJ201" s="657"/>
      <c r="CK201" s="34" t="s">
        <v>5</v>
      </c>
      <c r="CL201" s="23"/>
      <c r="CM201" s="658"/>
      <c r="CN201" s="658"/>
      <c r="CO201" s="658"/>
      <c r="CP201" s="659"/>
      <c r="CQ201" s="8" t="s">
        <v>1</v>
      </c>
      <c r="CR201" s="6">
        <v>1</v>
      </c>
    </row>
    <row r="202" spans="1:96" s="1" customFormat="1" ht="15.75" customHeight="1">
      <c r="A202"/>
      <c r="B202"/>
      <c r="C202"/>
      <c r="D202"/>
      <c r="E202"/>
      <c r="F202"/>
      <c r="G202"/>
      <c r="H202"/>
      <c r="I202"/>
      <c r="J202"/>
      <c r="K202"/>
      <c r="L202"/>
      <c r="AA202" s="2"/>
      <c r="AB202" s="2"/>
      <c r="AC202" s="2"/>
      <c r="AD202" s="2"/>
      <c r="AE202" s="2"/>
      <c r="AQ202" s="2"/>
      <c r="AR202" s="2"/>
      <c r="AS202" s="2"/>
      <c r="AT202" s="2"/>
      <c r="AU202" s="2"/>
      <c r="AV202"/>
      <c r="AW202" s="1327" t="str">
        <f>IF(AND(AZ202&lt;&gt;"", LEN(TRIM(AZ202))&gt;0), MAX(AW20:AW201)+1, "")</f>
        <v/>
      </c>
      <c r="AX202" s="1327" t="str" cm="1">
        <f t="array" ref="AX202">IFERROR(INDEX(AZ21:AZ290, MATCH(ROW()-MIN(ROW(AZ21:AZ290))+1, AW21:AW290, 0)), "")</f>
        <v/>
      </c>
      <c r="AY202" s="1336" t="str">
        <f>IFERROR(TRIM(SUBSTITUTE(SUBSTITUTE(SUBSTITUTE(SUBSTITUTE(SUBSTITUTE(AY201," .",".")," ;",";")," :",":"),",",","),",","")),AY201)</f>
        <v/>
      </c>
      <c r="AZ202" s="1329" t="str">
        <f>IFERROR(IF(LEN(AY206) &gt; LEN(AZ201), LEFT(RIGHT(AY206, LEN(AY206) - LEN(AZ201)), FIND("¤", SUBSTITUTE(LEFT(RIGHT(AY206, LEN(AY206) - LEN(AZ201)), AZ19+1), " ", "¤", LEN(LEFT(RIGHT(AY206, LEN(AY206) - LEN(AZ201)), AZ19+1)) - LEN(SUBSTITUTE(LEFT(RIGHT(AY206, LEN(AY206) - LEN(AZ201)), AZ19+1), " ", ""))))), ""), "")</f>
        <v/>
      </c>
      <c r="BA202" s="1279" t="s">
        <v>1</v>
      </c>
      <c r="BB202" s="1354"/>
      <c r="BC202"/>
      <c r="BD202" s="1" t="str">
        <f t="shared" si="44"/>
        <v/>
      </c>
      <c r="BE202" s="1332" t="str">
        <f>IF(LEN(SUBSTITUTE(AX202, BE17, "")) &lt; LEN(AX202), SUBSTITUTE(AX202, BE17, ""), AX202)</f>
        <v/>
      </c>
      <c r="BF202" s="1332" t="str">
        <f>IF(LEN(SUBSTITUTE(BE202, BF17, "")) &lt; LEN(BE202), SUBSTITUTE(BE202, BF17, ""), BE202)</f>
        <v/>
      </c>
      <c r="BG202" s="1332" t="str">
        <f>IF(LEN(SUBSTITUTE(BF202, BG17, "")) &lt; LEN(BF202), SUBSTITUTE(BF202, BG17, ""), BF202)</f>
        <v/>
      </c>
      <c r="BH202" s="1332" t="str">
        <f>IF(LEN(SUBSTITUTE(BG202, BH17, "")) &lt; LEN(BG202), SUBSTITUTE(BG202, BH17, ""), BG202)</f>
        <v/>
      </c>
      <c r="BI202" s="1332" t="s">
        <v>1</v>
      </c>
      <c r="BJ202" s="1333"/>
      <c r="BK202" s="1334"/>
      <c r="BL202" s="52"/>
      <c r="BM202" s="51"/>
      <c r="BN202" s="1335" t="str">
        <f t="shared" si="45"/>
        <v/>
      </c>
      <c r="BO202" s="50" t="str">
        <f t="shared" si="46"/>
        <v/>
      </c>
      <c r="BP202" s="49" t="str">
        <f t="shared" si="47"/>
        <v/>
      </c>
      <c r="BQ202" s="47">
        <f>IF(ISBLANK(#REF!),"",LEN(BD202)-LEN(SUBSTITUTE(BD202," ",""))+1)</f>
        <v>1</v>
      </c>
      <c r="BR202" s="48">
        <f t="shared" si="48"/>
        <v>0</v>
      </c>
      <c r="BS202" s="47">
        <f t="shared" si="49"/>
        <v>0</v>
      </c>
      <c r="BT202" s="47">
        <f t="shared" si="50"/>
        <v>0</v>
      </c>
      <c r="BU202" s="185"/>
      <c r="BV202" s="2"/>
      <c r="BW202" s="2"/>
      <c r="BX202" s="2"/>
      <c r="BY202" s="2"/>
      <c r="BZ202" s="2"/>
      <c r="CA202" s="2"/>
      <c r="CB202" s="458"/>
      <c r="CC202" s="682">
        <v>1</v>
      </c>
      <c r="CD202" s="683">
        <v>1.5</v>
      </c>
      <c r="CE202" s="20"/>
      <c r="CF202" s="20"/>
      <c r="CG202" s="91"/>
      <c r="CH202" s="185"/>
      <c r="CI202"/>
      <c r="CJ202" s="657"/>
      <c r="CK202" s="34" t="s">
        <v>4</v>
      </c>
      <c r="CL202" s="23"/>
      <c r="CM202" s="658"/>
      <c r="CN202" s="658"/>
      <c r="CO202" s="658"/>
      <c r="CP202" s="659"/>
      <c r="CQ202" s="8" t="s">
        <v>1</v>
      </c>
      <c r="CR202" s="6">
        <v>1</v>
      </c>
    </row>
    <row r="203" spans="1:96" s="1" customFormat="1">
      <c r="A203"/>
      <c r="B203"/>
      <c r="C203"/>
      <c r="D203"/>
      <c r="E203"/>
      <c r="F203"/>
      <c r="G203"/>
      <c r="H203"/>
      <c r="I203"/>
      <c r="J203"/>
      <c r="K203"/>
      <c r="L203"/>
      <c r="AA203"/>
      <c r="AB203"/>
      <c r="AC203"/>
      <c r="AD203"/>
      <c r="AE203"/>
      <c r="AQ203"/>
      <c r="AR203"/>
      <c r="AS203"/>
      <c r="AT203"/>
      <c r="AU203"/>
      <c r="AV203"/>
      <c r="AW203" s="1327" t="str">
        <f>IF(AND(AZ203&lt;&gt;"", LEN(TRIM(AZ203))&gt;0), MAX(AW20:AW202)+1, "")</f>
        <v/>
      </c>
      <c r="AX203" s="1327" t="str" cm="1">
        <f t="array" ref="AX203">IFERROR(INDEX(AZ21:AZ290, MATCH(ROW()-MIN(ROW(AZ21:AZ290))+1, AW21:AW290, 0)), "")</f>
        <v/>
      </c>
      <c r="AY203" s="1336" t="str">
        <f>IFERROR(SUBSTITUTE(SUBSTITUTE(SUBSTITUTE(SUBSTITUTE(SUBSTITUTE(SUBSTITUTE(AY202,",",";"),".",";"),";",";"),"-",";"),":",";"),"?",";"),AY202)</f>
        <v/>
      </c>
      <c r="AZ203" s="1329" t="str">
        <f>IFERROR(IF(LEN(AY206)&gt;LEN(AZ201)+LEN(AZ202),LEFT(RIGHT(AY206,LEN(AY206)-LEN(AZ201)-LEN(AZ202)),FIND("¤",SUBSTITUTE(LEFT(RIGHT(AY206,LEN(AY206)-LEN(AZ201)-LEN(AZ202)),AZ19+1)," ","¤",LEN(LEFT(RIGHT(AY206,LEN(AY206)-LEN(AZ201)-LEN(AZ202)),AZ19+1))-LEN(SUBSTITUTE(LEFT(RIGHT(AY206,LEN(AY206)-LEN(AZ201)-LEN(AZ202)),AZ19+1)," ",""))))),""),"")</f>
        <v/>
      </c>
      <c r="BA203" s="1279" t="s">
        <v>1</v>
      </c>
      <c r="BB203" s="1354"/>
      <c r="BC203"/>
      <c r="BD203" s="1" t="str">
        <f t="shared" si="44"/>
        <v/>
      </c>
      <c r="BE203" s="1332" t="str">
        <f>IF(LEN(SUBSTITUTE(AX203, BE17, "")) &lt; LEN(AX203), SUBSTITUTE(AX203, BE17, ""), AX203)</f>
        <v/>
      </c>
      <c r="BF203" s="1332" t="str">
        <f>IF(LEN(SUBSTITUTE(BE203, BF17, "")) &lt; LEN(BE203), SUBSTITUTE(BE203, BF17, ""), BE203)</f>
        <v/>
      </c>
      <c r="BG203" s="1332" t="str">
        <f>IF(LEN(SUBSTITUTE(BF203, BG17, "")) &lt; LEN(BF203), SUBSTITUTE(BF203, BG17, ""), BF203)</f>
        <v/>
      </c>
      <c r="BH203" s="1332" t="str">
        <f>IF(LEN(SUBSTITUTE(BG203, BH17, "")) &lt; LEN(BG203), SUBSTITUTE(BG203, BH17, ""), BG203)</f>
        <v/>
      </c>
      <c r="BI203" s="1332" t="s">
        <v>1</v>
      </c>
      <c r="BJ203" s="1333"/>
      <c r="BK203" s="1334"/>
      <c r="BL203" s="52"/>
      <c r="BM203" s="51"/>
      <c r="BN203" s="1335" t="str">
        <f t="shared" si="45"/>
        <v/>
      </c>
      <c r="BO203" s="50" t="str">
        <f t="shared" si="46"/>
        <v/>
      </c>
      <c r="BP203" s="49" t="str">
        <f t="shared" si="47"/>
        <v/>
      </c>
      <c r="BQ203" s="47">
        <f>IF(ISBLANK(#REF!),"",LEN(BD203)-LEN(SUBSTITUTE(BD203," ",""))+1)</f>
        <v>1</v>
      </c>
      <c r="BR203" s="48">
        <f t="shared" si="48"/>
        <v>0</v>
      </c>
      <c r="BS203" s="47">
        <f t="shared" si="49"/>
        <v>0</v>
      </c>
      <c r="BT203" s="47">
        <f t="shared" si="50"/>
        <v>0</v>
      </c>
      <c r="BU203" s="185"/>
      <c r="BV203"/>
      <c r="BW203" s="2"/>
      <c r="BX203" s="2"/>
      <c r="BY203" s="2"/>
      <c r="BZ203" s="2"/>
      <c r="CA203" s="2"/>
      <c r="CB203" s="458"/>
      <c r="CC203" s="91"/>
      <c r="CD203" s="91"/>
      <c r="CE203" s="91"/>
      <c r="CF203" s="91"/>
      <c r="CG203" s="91"/>
      <c r="CH203" s="185"/>
      <c r="CI203"/>
      <c r="CJ203" s="657"/>
      <c r="CK203" s="663"/>
      <c r="CL203" s="663"/>
      <c r="CM203" s="658"/>
      <c r="CN203" s="658"/>
      <c r="CO203" s="658"/>
      <c r="CP203" s="659"/>
      <c r="CQ203" s="8" t="s">
        <v>1</v>
      </c>
      <c r="CR203" s="6">
        <v>1</v>
      </c>
    </row>
    <row r="204" spans="1:96" s="1" customFormat="1">
      <c r="A204"/>
      <c r="B204"/>
      <c r="C204"/>
      <c r="D204"/>
      <c r="E204"/>
      <c r="F204"/>
      <c r="G204"/>
      <c r="H204"/>
      <c r="I204"/>
      <c r="J204"/>
      <c r="K204"/>
      <c r="L204"/>
      <c r="AA204"/>
      <c r="AB204"/>
      <c r="AC204"/>
      <c r="AD204"/>
      <c r="AE204"/>
      <c r="AQ204"/>
      <c r="AR204"/>
      <c r="AS204"/>
      <c r="AT204"/>
      <c r="AU204"/>
      <c r="AV204"/>
      <c r="AW204" s="1327" t="str">
        <f>IF(AND(AZ204&lt;&gt;"", LEN(TRIM(AZ204))&gt;0), MAX(AW20:AW203)+1, "")</f>
        <v/>
      </c>
      <c r="AX204" s="1327" t="str" cm="1">
        <f t="array" ref="AX204">IFERROR(INDEX(AZ21:AZ290, MATCH(ROW()-MIN(ROW(AZ21:AZ290))+1, AW21:AW290, 0)), "")</f>
        <v/>
      </c>
      <c r="AY204" s="1336" t="str">
        <f>IFERROR(SUBSTITUTE(AY203,"."," "),AY203)</f>
        <v/>
      </c>
      <c r="AZ204" s="1329" t="str">
        <f>IFERROR(LEFT(RIGHT(AY206,LEN(AY206)-LEN(AZ201)-LEN(AZ202)-LEN(AZ203)),FIND("¤",SUBSTITUTE(LEFT(RIGHT(AY206,LEN(AY206)-LEN(AZ201)-LEN(AZ202)-LEN(AZ203)),AZ19+1)," ","¤",LEN(LEFT(RIGHT(AY206,LEN(AY206)-LEN(AZ201)-LEN(AZ202)-LEN(AZ203)),AZ19+1))-LEN(SUBSTITUTE(LEFT(RIGHT(AY206,LEN(AY206)-LEN(AZ201)-LEN(AZ202)-LEN(AZ203)),AZ19+1)," ",""))))),"")</f>
        <v/>
      </c>
      <c r="BA204" s="1279" t="s">
        <v>1</v>
      </c>
      <c r="BB204" s="1354"/>
      <c r="BC204"/>
      <c r="BD204" s="1" t="str">
        <f t="shared" si="44"/>
        <v/>
      </c>
      <c r="BE204" s="1332" t="str">
        <f>IF(LEN(SUBSTITUTE(AX204, BE17, "")) &lt; LEN(AX204), SUBSTITUTE(AX204, BE17, ""), AX204)</f>
        <v/>
      </c>
      <c r="BF204" s="1332" t="str">
        <f>IF(LEN(SUBSTITUTE(BE204, BF17, "")) &lt; LEN(BE204), SUBSTITUTE(BE204, BF17, ""), BE204)</f>
        <v/>
      </c>
      <c r="BG204" s="1332" t="str">
        <f>IF(LEN(SUBSTITUTE(BF204, BG17, "")) &lt; LEN(BF204), SUBSTITUTE(BF204, BG17, ""), BF204)</f>
        <v/>
      </c>
      <c r="BH204" s="1332" t="str">
        <f>IF(LEN(SUBSTITUTE(BG204, BH17, "")) &lt; LEN(BG204), SUBSTITUTE(BG204, BH17, ""), BG204)</f>
        <v/>
      </c>
      <c r="BI204" s="1332" t="s">
        <v>1</v>
      </c>
      <c r="BJ204" s="1333"/>
      <c r="BK204" s="1334"/>
      <c r="BL204" s="52"/>
      <c r="BM204" s="51"/>
      <c r="BN204" s="1335" t="str">
        <f t="shared" si="45"/>
        <v/>
      </c>
      <c r="BO204" s="50" t="str">
        <f t="shared" si="46"/>
        <v/>
      </c>
      <c r="BP204" s="49" t="str">
        <f t="shared" si="47"/>
        <v/>
      </c>
      <c r="BQ204" s="47">
        <f>IF(ISBLANK(#REF!),"",LEN(BD204)-LEN(SUBSTITUTE(BD204," ",""))+1)</f>
        <v>1</v>
      </c>
      <c r="BR204" s="48">
        <f t="shared" si="48"/>
        <v>0</v>
      </c>
      <c r="BS204" s="47">
        <f t="shared" si="49"/>
        <v>0</v>
      </c>
      <c r="BT204" s="47">
        <f t="shared" si="50"/>
        <v>0</v>
      </c>
      <c r="BU204" s="185"/>
      <c r="BV204" s="2"/>
      <c r="BW204" s="2"/>
      <c r="BX204" s="2"/>
      <c r="BY204" s="2"/>
      <c r="BZ204" s="2"/>
      <c r="CA204" s="2"/>
      <c r="CB204" s="458"/>
      <c r="CC204" s="91"/>
      <c r="CD204" s="91"/>
      <c r="CE204" s="91"/>
      <c r="CF204" s="91"/>
      <c r="CG204" s="91"/>
      <c r="CH204" s="185"/>
      <c r="CI204"/>
      <c r="CJ204" s="1842" t="s">
        <v>608</v>
      </c>
      <c r="CK204" s="1843"/>
      <c r="CL204" s="1843"/>
      <c r="CM204" s="658"/>
      <c r="CN204" s="658"/>
      <c r="CO204" s="658"/>
      <c r="CP204" s="659"/>
      <c r="CQ204" s="8" t="s">
        <v>1</v>
      </c>
      <c r="CR204" s="6">
        <v>1</v>
      </c>
    </row>
    <row r="205" spans="1:96" s="1" customFormat="1" ht="18.75">
      <c r="A205"/>
      <c r="B205"/>
      <c r="C205"/>
      <c r="D205"/>
      <c r="E205"/>
      <c r="F205"/>
      <c r="G205"/>
      <c r="H205"/>
      <c r="I205"/>
      <c r="J205"/>
      <c r="K205"/>
      <c r="L205"/>
      <c r="AA205"/>
      <c r="AB205"/>
      <c r="AC205"/>
      <c r="AD205"/>
      <c r="AE205"/>
      <c r="AQ205"/>
      <c r="AR205"/>
      <c r="AS205"/>
      <c r="AT205"/>
      <c r="AU205"/>
      <c r="AV205"/>
      <c r="AW205" s="1327" t="str">
        <f>IF(AND(AZ205&lt;&gt;"", LEN(TRIM(AZ205))&gt;0), MAX(AW20:AW204)+1, "")</f>
        <v/>
      </c>
      <c r="AX205" s="1327" t="str" cm="1">
        <f t="array" ref="AX205">IFERROR(INDEX(AZ21:AZ290, MATCH(ROW()-MIN(ROW(AZ21:AZ290))+1, AW21:AW290, 0)), "")</f>
        <v/>
      </c>
      <c r="AY205" s="1337" t="str">
        <f>SUBSTITUTE(SUBSTITUTE(AY204,";"," "),","," ")</f>
        <v/>
      </c>
      <c r="AZ205" s="1329" t="str">
        <f>IFERROR(LEFT(RIGHT(AY206,LEN(AY206)-LEN(AZ201)-LEN(AZ202)-LEN(AZ203)-LEN(AZ204)),FIND("¤",SUBSTITUTE(LEFT(RIGHT(AY206,LEN(AY206)-LEN(AZ201)-LEN(AZ202)-LEN(AZ203)-LEN(AZ204)),AZ19+1)," ","¤",LEN(LEFT(RIGHT(AY206,LEN(AY206)-LEN(AZ201)-LEN(AZ202)-LEN(AZ203)-LEN(AZ204)),AZ19+1))-LEN(SUBSTITUTE(LEFT(RIGHT(AY206,LEN(AY206)-LEN(AZ201)-LEN(AZ202)-LEN(AZ203)-LEN(AZ204)),AZ19+1)," ",""))))),"")</f>
        <v/>
      </c>
      <c r="BA205" s="1279" t="s">
        <v>1</v>
      </c>
      <c r="BB205" s="1354"/>
      <c r="BC205"/>
      <c r="BD205" s="1" t="str">
        <f t="shared" si="44"/>
        <v/>
      </c>
      <c r="BE205" s="1332" t="str">
        <f>IF(LEN(SUBSTITUTE(AX205, BE17, "")) &lt; LEN(AX205), SUBSTITUTE(AX205, BE17, ""), AX205)</f>
        <v/>
      </c>
      <c r="BF205" s="1332" t="str">
        <f>IF(LEN(SUBSTITUTE(BE205, BF17, "")) &lt; LEN(BE205), SUBSTITUTE(BE205, BF17, ""), BE205)</f>
        <v/>
      </c>
      <c r="BG205" s="1332" t="str">
        <f>IF(LEN(SUBSTITUTE(BF205, BG17, "")) &lt; LEN(BF205), SUBSTITUTE(BF205, BG17, ""), BF205)</f>
        <v/>
      </c>
      <c r="BH205" s="1332" t="str">
        <f>IF(LEN(SUBSTITUTE(BG205, BH17, "")) &lt; LEN(BG205), SUBSTITUTE(BG205, BH17, ""), BG205)</f>
        <v/>
      </c>
      <c r="BI205" s="1332" t="s">
        <v>1</v>
      </c>
      <c r="BJ205" s="1333"/>
      <c r="BK205" s="1334"/>
      <c r="BL205" s="52"/>
      <c r="BM205" s="51"/>
      <c r="BN205" s="1335" t="str">
        <f t="shared" si="45"/>
        <v/>
      </c>
      <c r="BO205" s="50" t="str">
        <f t="shared" si="46"/>
        <v/>
      </c>
      <c r="BP205" s="49" t="str">
        <f t="shared" si="47"/>
        <v/>
      </c>
      <c r="BQ205" s="47">
        <f>IF(ISBLANK(#REF!),"",LEN(BD205)-LEN(SUBSTITUTE(BD205," ",""))+1)</f>
        <v>1</v>
      </c>
      <c r="BR205" s="48">
        <f t="shared" si="48"/>
        <v>0</v>
      </c>
      <c r="BS205" s="47">
        <f t="shared" si="49"/>
        <v>0</v>
      </c>
      <c r="BT205" s="47">
        <f t="shared" si="50"/>
        <v>0</v>
      </c>
      <c r="BU205" s="185"/>
      <c r="BV205" s="2"/>
      <c r="BW205" s="2"/>
      <c r="BX205" s="2"/>
      <c r="BY205" s="2"/>
      <c r="BZ205" s="2"/>
      <c r="CA205" s="2"/>
      <c r="CB205" s="244"/>
      <c r="CC205" s="688" t="s">
        <v>625</v>
      </c>
      <c r="CD205" s="151"/>
      <c r="CE205" s="20"/>
      <c r="CF205" s="91"/>
      <c r="CG205" s="91"/>
      <c r="CH205" s="93"/>
      <c r="CI205"/>
      <c r="CJ205" s="1842"/>
      <c r="CK205" s="1843"/>
      <c r="CL205" s="1843"/>
      <c r="CM205" s="1843" t="s">
        <v>610</v>
      </c>
      <c r="CN205" s="1843"/>
      <c r="CO205" s="1843"/>
      <c r="CP205" s="1845"/>
      <c r="CQ205" s="2"/>
      <c r="CR205" s="6">
        <v>1</v>
      </c>
    </row>
    <row r="206" spans="1:96" s="1" customFormat="1" ht="15.75">
      <c r="A206"/>
      <c r="AA206"/>
      <c r="AB206"/>
      <c r="AC206"/>
      <c r="AD206"/>
      <c r="AE206"/>
      <c r="AF206"/>
      <c r="AG206"/>
      <c r="AH206"/>
      <c r="AI206"/>
      <c r="AJ206"/>
      <c r="AK206"/>
      <c r="AL206"/>
      <c r="AM206"/>
      <c r="AN206"/>
      <c r="AO206"/>
      <c r="AP206"/>
      <c r="AQ206"/>
      <c r="AR206"/>
      <c r="AS206"/>
      <c r="AT206"/>
      <c r="AU206"/>
      <c r="AV206"/>
      <c r="AW206" s="1327" t="str">
        <f>IF(AND(AZ206&lt;&gt;"", LEN(TRIM(AZ206))&gt;0), MAX(AW20:AW205)+1, "")</f>
        <v/>
      </c>
      <c r="AX206" s="1327" t="str" cm="1">
        <f t="array" ref="AX206">IFERROR(INDEX(AZ21:AZ290, MATCH(ROW()-MIN(ROW(AZ21:AZ290))+1, AW21:AW290, 0)), "")</f>
        <v/>
      </c>
      <c r="AY206" s="1338" t="str">
        <f>IFERROR(SUBSTITUTE(SUBSTITUTE(SUBSTITUTE(AY205,"  "," "),"  "," "),"  "," "),AY205)</f>
        <v/>
      </c>
      <c r="AZ206" s="1329" t="str">
        <f>IF(LEN(AY206) &gt; LEN(AZ201) + LEN(AZ202) + LEN(AZ203)+ LEN(AZ204) + LEN(AZ205), RIGHT(AY206, LEN(AY206) - LEN(AZ201) - LEN(AZ202) - LEN(AZ203) - LEN(AZ204) - LEN(AZ205)), "")</f>
        <v/>
      </c>
      <c r="BA206" s="1279" t="s">
        <v>1</v>
      </c>
      <c r="BB206" s="1354"/>
      <c r="BC206"/>
      <c r="BD206" s="1" t="str">
        <f t="shared" si="44"/>
        <v/>
      </c>
      <c r="BE206" s="1332" t="str">
        <f>IF(LEN(SUBSTITUTE(AX206, BE17, "")) &lt; LEN(AX206), SUBSTITUTE(AX206, BE17, ""), AX206)</f>
        <v/>
      </c>
      <c r="BF206" s="1332" t="str">
        <f>IF(LEN(SUBSTITUTE(BE206, BF17, "")) &lt; LEN(BE206), SUBSTITUTE(BE206, BF17, ""), BE206)</f>
        <v/>
      </c>
      <c r="BG206" s="1332" t="str">
        <f>IF(LEN(SUBSTITUTE(BF206, BG17, "")) &lt; LEN(BF206), SUBSTITUTE(BF206, BG17, ""), BF206)</f>
        <v/>
      </c>
      <c r="BH206" s="1332" t="str">
        <f>IF(LEN(SUBSTITUTE(BG206, BH17, "")) &lt; LEN(BG206), SUBSTITUTE(BG206, BH17, ""), BG206)</f>
        <v/>
      </c>
      <c r="BI206" s="1332" t="s">
        <v>1</v>
      </c>
      <c r="BJ206" s="1333"/>
      <c r="BK206" s="1334"/>
      <c r="BL206" s="52"/>
      <c r="BM206" s="51"/>
      <c r="BN206" s="1335" t="str">
        <f t="shared" si="45"/>
        <v/>
      </c>
      <c r="BO206" s="50" t="str">
        <f t="shared" si="46"/>
        <v/>
      </c>
      <c r="BP206" s="49" t="str">
        <f t="shared" si="47"/>
        <v/>
      </c>
      <c r="BQ206" s="47">
        <f>IF(ISBLANK(#REF!),"",LEN(BD206)-LEN(SUBSTITUTE(BD206," ",""))+1)</f>
        <v>1</v>
      </c>
      <c r="BR206" s="48">
        <f t="shared" si="48"/>
        <v>0</v>
      </c>
      <c r="BS206" s="47">
        <f t="shared" si="49"/>
        <v>0</v>
      </c>
      <c r="BT206" s="47">
        <f t="shared" si="50"/>
        <v>0</v>
      </c>
      <c r="BU206" s="185"/>
      <c r="BV206"/>
      <c r="BW206" s="2"/>
      <c r="BX206" s="2"/>
      <c r="BY206" s="2"/>
      <c r="BZ206" s="2"/>
      <c r="CA206" s="2"/>
      <c r="CB206" s="244"/>
      <c r="CC206" s="17" t="s">
        <v>626</v>
      </c>
      <c r="CD206" s="17"/>
      <c r="CE206" s="17"/>
      <c r="CF206" s="91"/>
      <c r="CG206" s="91"/>
      <c r="CH206" s="93"/>
      <c r="CI206"/>
      <c r="CJ206" s="1842"/>
      <c r="CK206" s="1843"/>
      <c r="CL206" s="1843"/>
      <c r="CM206" s="1843"/>
      <c r="CN206" s="1843"/>
      <c r="CO206" s="1843"/>
      <c r="CP206" s="1845"/>
      <c r="CQ206"/>
      <c r="CR206" s="6">
        <v>1</v>
      </c>
    </row>
    <row r="207" spans="1:96" s="1" customFormat="1" ht="16.5" thickBot="1">
      <c r="A207"/>
      <c r="AA207"/>
      <c r="AB207"/>
      <c r="AC207"/>
      <c r="AD207"/>
      <c r="AE207"/>
      <c r="AF207"/>
      <c r="AG207"/>
      <c r="AH207"/>
      <c r="AI207"/>
      <c r="AJ207"/>
      <c r="AK207"/>
      <c r="AL207"/>
      <c r="AM207"/>
      <c r="AN207"/>
      <c r="AO207"/>
      <c r="AP207"/>
      <c r="AQ207"/>
      <c r="AR207"/>
      <c r="AS207"/>
      <c r="AT207"/>
      <c r="AU207"/>
      <c r="AV207"/>
      <c r="AW207" s="1327" t="str">
        <f>IF(AND(AZ207&lt;&gt;"", LEN(TRIM(AZ207))&gt;0), MAX(AW20:AW206)+1, "")</f>
        <v/>
      </c>
      <c r="AX207" s="1327" t="str" cm="1">
        <f t="array" ref="AX207">IFERROR(INDEX(AZ21:AZ290, MATCH(ROW()-MIN(ROW(AZ21:AZ290))+1, AW21:AW290, 0)), "")</f>
        <v/>
      </c>
      <c r="AY207" s="1328" t="str">
        <f>(SUBSTITUTE(SUBSTITUTE(BB52,CHAR(13)&amp;CHAR(10)," "),CHAR(10)," "))</f>
        <v/>
      </c>
      <c r="AZ207" s="1339" t="str">
        <f>IF(LEN(AY212)&lt;AZ19,AY207,LEFT(AY212,FIND("¤",SUBSTITUTE(LEFT(AY212,AZ19+1)," ","¤",LEN(LEFT(AY212,AZ19+1))-LEN(SUBSTITUTE(LEFT(AY212,AZ19+1)," ",""))))))</f>
        <v/>
      </c>
      <c r="BA207" s="1279" t="s">
        <v>1</v>
      </c>
      <c r="BB207" s="1354"/>
      <c r="BC207"/>
      <c r="BD207" s="1" t="str">
        <f t="shared" si="44"/>
        <v/>
      </c>
      <c r="BE207" s="1332" t="str">
        <f>IF(LEN(SUBSTITUTE(AX207, BE17, "")) &lt; LEN(AX207), SUBSTITUTE(AX207, BE17, ""), AX207)</f>
        <v/>
      </c>
      <c r="BF207" s="1332" t="str">
        <f>IF(LEN(SUBSTITUTE(BE207, BF17, "")) &lt; LEN(BE207), SUBSTITUTE(BE207, BF17, ""), BE207)</f>
        <v/>
      </c>
      <c r="BG207" s="1332" t="str">
        <f>IF(LEN(SUBSTITUTE(BF207, BG17, "")) &lt; LEN(BF207), SUBSTITUTE(BF207, BG17, ""), BF207)</f>
        <v/>
      </c>
      <c r="BH207" s="1332" t="str">
        <f>IF(LEN(SUBSTITUTE(BG207, BH17, "")) &lt; LEN(BG207), SUBSTITUTE(BG207, BH17, ""), BG207)</f>
        <v/>
      </c>
      <c r="BI207" s="1332" t="s">
        <v>1</v>
      </c>
      <c r="BJ207" s="1333"/>
      <c r="BK207" s="1334"/>
      <c r="BL207" s="52"/>
      <c r="BM207" s="51"/>
      <c r="BN207" s="1335" t="str">
        <f t="shared" si="45"/>
        <v/>
      </c>
      <c r="BO207" s="50" t="str">
        <f t="shared" si="46"/>
        <v/>
      </c>
      <c r="BP207" s="49" t="str">
        <f t="shared" si="47"/>
        <v/>
      </c>
      <c r="BQ207" s="47">
        <f>IF(ISBLANK(#REF!),"",LEN(BD207)-LEN(SUBSTITUTE(BD207," ",""))+1)</f>
        <v>1</v>
      </c>
      <c r="BR207" s="48">
        <f t="shared" si="48"/>
        <v>0</v>
      </c>
      <c r="BS207" s="47">
        <f t="shared" si="49"/>
        <v>0</v>
      </c>
      <c r="BT207" s="47">
        <f t="shared" si="50"/>
        <v>0</v>
      </c>
      <c r="BU207" s="185"/>
      <c r="BV207" s="2"/>
      <c r="BW207" s="2"/>
      <c r="BX207" s="2"/>
      <c r="BY207" s="2"/>
      <c r="BZ207" s="2"/>
      <c r="CA207" s="2"/>
      <c r="CB207" s="244"/>
      <c r="CC207" s="17"/>
      <c r="CD207" s="17"/>
      <c r="CE207" s="17"/>
      <c r="CF207" s="91"/>
      <c r="CG207" s="91"/>
      <c r="CH207" s="93"/>
      <c r="CI207"/>
      <c r="CJ207" s="1842"/>
      <c r="CK207" s="1843"/>
      <c r="CL207" s="1843"/>
      <c r="CM207" s="1843"/>
      <c r="CN207" s="1843"/>
      <c r="CO207" s="1843"/>
      <c r="CP207" s="1845"/>
      <c r="CQ207" s="2"/>
      <c r="CR207" s="6">
        <v>1</v>
      </c>
    </row>
    <row r="208" spans="1:96" s="1" customFormat="1" ht="16.5" thickTop="1">
      <c r="A208"/>
      <c r="AA208"/>
      <c r="AB208"/>
      <c r="AC208"/>
      <c r="AD208"/>
      <c r="AE208"/>
      <c r="AF208"/>
      <c r="AG208"/>
      <c r="AH208"/>
      <c r="AI208"/>
      <c r="AJ208"/>
      <c r="AK208"/>
      <c r="AL208"/>
      <c r="AM208"/>
      <c r="AN208"/>
      <c r="AO208"/>
      <c r="AP208"/>
      <c r="AQ208"/>
      <c r="AR208"/>
      <c r="AS208"/>
      <c r="AT208"/>
      <c r="AU208"/>
      <c r="AV208"/>
      <c r="AW208" s="1327" t="str">
        <f>IF(AND(AZ208&lt;&gt;"", LEN(TRIM(AZ208))&gt;0), MAX(AW20:AW207)+1, "")</f>
        <v/>
      </c>
      <c r="AX208" s="1327" t="str" cm="1">
        <f t="array" ref="AX208">IFERROR(INDEX(AZ21:AZ290, MATCH(ROW()-MIN(ROW(AZ21:AZ290))+1, AW21:AW290, 0)), "")</f>
        <v/>
      </c>
      <c r="AY208" s="1340" t="str">
        <f>IFERROR(TRIM(SUBSTITUTE(SUBSTITUTE(SUBSTITUTE(SUBSTITUTE(SUBSTITUTE(AY207," .",".")," ;",";")," :",":"),",",","),",","")),AY207)</f>
        <v/>
      </c>
      <c r="AZ208" s="1339" t="str">
        <f>IFERROR(IF(LEN(AY212) &gt; LEN(AZ207), LEFT(RIGHT(AY212, LEN(AY212) - LEN(AZ207)), FIND("¤", SUBSTITUTE(LEFT(RIGHT(AY212, LEN(AY212) - LEN(AZ207)), AZ19+1), " ", "¤", LEN(LEFT(RIGHT(AY212, LEN(AY212) - LEN(AZ207)), AZ19+1)) - LEN(SUBSTITUTE(LEFT(RIGHT(AY212, LEN(AY212) - LEN(AZ207)), AZ19+1), " ", ""))))), ""), "")</f>
        <v/>
      </c>
      <c r="BA208" s="1279" t="s">
        <v>1</v>
      </c>
      <c r="BB208" s="1354"/>
      <c r="BC208"/>
      <c r="BD208" s="1" t="str">
        <f t="shared" si="44"/>
        <v/>
      </c>
      <c r="BE208" s="1332" t="str">
        <f>IF(LEN(SUBSTITUTE(AX208, BE17, "")) &lt; LEN(AX208), SUBSTITUTE(AX208, BE17, ""), AX208)</f>
        <v/>
      </c>
      <c r="BF208" s="1332" t="str">
        <f>IF(LEN(SUBSTITUTE(BE208, BF17, "")) &lt; LEN(BE208), SUBSTITUTE(BE208, BF17, ""), BE208)</f>
        <v/>
      </c>
      <c r="BG208" s="1332" t="str">
        <f>IF(LEN(SUBSTITUTE(BF208, BG17, "")) &lt; LEN(BF208), SUBSTITUTE(BF208, BG17, ""), BF208)</f>
        <v/>
      </c>
      <c r="BH208" s="1332" t="str">
        <f>IF(LEN(SUBSTITUTE(BG208, BH17, "")) &lt; LEN(BG208), SUBSTITUTE(BG208, BH17, ""), BG208)</f>
        <v/>
      </c>
      <c r="BI208" s="1332" t="s">
        <v>1</v>
      </c>
      <c r="BJ208" s="1333"/>
      <c r="BK208" s="1334"/>
      <c r="BL208" s="52"/>
      <c r="BM208" s="51"/>
      <c r="BN208" s="1335" t="str">
        <f t="shared" si="45"/>
        <v/>
      </c>
      <c r="BO208" s="50" t="str">
        <f t="shared" si="46"/>
        <v/>
      </c>
      <c r="BP208" s="49" t="str">
        <f t="shared" si="47"/>
        <v/>
      </c>
      <c r="BQ208" s="47">
        <f>IF(ISBLANK(#REF!),"",LEN(BD208)-LEN(SUBSTITUTE(BD208," ",""))+1)</f>
        <v>1</v>
      </c>
      <c r="BR208" s="48">
        <f t="shared" si="48"/>
        <v>0</v>
      </c>
      <c r="BS208" s="47">
        <f t="shared" si="49"/>
        <v>0</v>
      </c>
      <c r="BT208" s="47">
        <f t="shared" si="50"/>
        <v>0</v>
      </c>
      <c r="BU208" s="185"/>
      <c r="BV208" s="2"/>
      <c r="BW208" s="2"/>
      <c r="BX208" s="2"/>
      <c r="BY208" s="2"/>
      <c r="BZ208" s="2"/>
      <c r="CA208" s="2"/>
      <c r="CB208" s="244"/>
      <c r="CC208" s="691"/>
      <c r="CD208" s="135"/>
      <c r="CE208" s="1808" t="s">
        <v>117</v>
      </c>
      <c r="CF208" s="91"/>
      <c r="CG208" s="91"/>
      <c r="CH208" s="93"/>
      <c r="CI208"/>
      <c r="CJ208" s="667"/>
      <c r="CK208" s="663"/>
      <c r="CL208" s="663"/>
      <c r="CM208" s="658"/>
      <c r="CN208" s="658"/>
      <c r="CO208" s="658"/>
      <c r="CP208" s="659"/>
      <c r="CQ208" s="2"/>
      <c r="CR208" s="6">
        <v>1</v>
      </c>
    </row>
    <row r="209" spans="1:96" s="1" customFormat="1" ht="15.75">
      <c r="A209"/>
      <c r="AA209"/>
      <c r="AB209"/>
      <c r="AC209"/>
      <c r="AD209"/>
      <c r="AE209"/>
      <c r="AF209"/>
      <c r="AG209"/>
      <c r="AH209"/>
      <c r="AI209"/>
      <c r="AJ209"/>
      <c r="AK209"/>
      <c r="AL209"/>
      <c r="AM209"/>
      <c r="AN209"/>
      <c r="AO209"/>
      <c r="AP209"/>
      <c r="AQ209"/>
      <c r="AR209"/>
      <c r="AS209"/>
      <c r="AT209"/>
      <c r="AU209"/>
      <c r="AV209"/>
      <c r="AW209" s="1327" t="str">
        <f>IF(AND(AZ209&lt;&gt;"", LEN(TRIM(AZ209))&gt;0), MAX(AW20:AW208)+1, "")</f>
        <v/>
      </c>
      <c r="AX209" s="1327" t="str" cm="1">
        <f t="array" ref="AX209">IFERROR(INDEX(AZ21:AZ290, MATCH(ROW()-MIN(ROW(AZ21:AZ290))+1, AW21:AW290, 0)), "")</f>
        <v/>
      </c>
      <c r="AY209" s="1340" t="str">
        <f>IFERROR(SUBSTITUTE(SUBSTITUTE(SUBSTITUTE(SUBSTITUTE(SUBSTITUTE(SUBSTITUTE(AY208,",",";"),".",";"),";",";"),"-",";"),":",";"),"?",";"),AY208)</f>
        <v/>
      </c>
      <c r="AZ209" s="1339" t="str">
        <f>IFERROR(IF(LEN(AY212)&gt;LEN(AZ207)+LEN(AZ208),LEFT(RIGHT(AY212,LEN(AY212)-LEN(AZ207)-LEN(AZ208)),FIND("¤",SUBSTITUTE(LEFT(RIGHT(AY212,LEN(AY212)-LEN(AZ207)-LEN(AZ208)),AZ19+1)," ","¤",LEN(LEFT(RIGHT(AY212,LEN(AY212)-LEN(AZ207)-LEN(AZ208)),AZ19+1))-LEN(SUBSTITUTE(LEFT(RIGHT(AY212,LEN(AY212)-LEN(AZ207)-LEN(AZ208)),AZ19+1)," ",""))))),""),"")</f>
        <v/>
      </c>
      <c r="BA209" s="1279" t="s">
        <v>1</v>
      </c>
      <c r="BB209" s="1354"/>
      <c r="BC209"/>
      <c r="BD209" s="1" t="str">
        <f t="shared" si="44"/>
        <v/>
      </c>
      <c r="BE209" s="1332" t="str">
        <f>IF(LEN(SUBSTITUTE(AX209, BE17, "")) &lt; LEN(AX209), SUBSTITUTE(AX209, BE17, ""), AX209)</f>
        <v/>
      </c>
      <c r="BF209" s="1332" t="str">
        <f>IF(LEN(SUBSTITUTE(BE209, BF17, "")) &lt; LEN(BE209), SUBSTITUTE(BE209, BF17, ""), BE209)</f>
        <v/>
      </c>
      <c r="BG209" s="1332" t="str">
        <f>IF(LEN(SUBSTITUTE(BF209, BG17, "")) &lt; LEN(BF209), SUBSTITUTE(BF209, BG17, ""), BF209)</f>
        <v/>
      </c>
      <c r="BH209" s="1332" t="str">
        <f>IF(LEN(SUBSTITUTE(BG209, BH17, "")) &lt; LEN(BG209), SUBSTITUTE(BG209, BH17, ""), BG209)</f>
        <v/>
      </c>
      <c r="BI209" s="1332" t="s">
        <v>1</v>
      </c>
      <c r="BJ209" s="1333"/>
      <c r="BK209" s="1334"/>
      <c r="BL209" s="52"/>
      <c r="BM209" s="51"/>
      <c r="BN209" s="1335" t="str">
        <f t="shared" si="45"/>
        <v/>
      </c>
      <c r="BO209" s="50" t="str">
        <f t="shared" si="46"/>
        <v/>
      </c>
      <c r="BP209" s="49" t="str">
        <f t="shared" si="47"/>
        <v/>
      </c>
      <c r="BQ209" s="47">
        <f>IF(ISBLANK(#REF!),"",LEN(BD209)-LEN(SUBSTITUTE(BD209," ",""))+1)</f>
        <v>1</v>
      </c>
      <c r="BR209" s="48">
        <f t="shared" si="48"/>
        <v>0</v>
      </c>
      <c r="BS209" s="47">
        <f t="shared" si="49"/>
        <v>0</v>
      </c>
      <c r="BT209" s="47">
        <f t="shared" si="50"/>
        <v>0</v>
      </c>
      <c r="BU209" s="185"/>
      <c r="BV209" s="2"/>
      <c r="BW209" s="2"/>
      <c r="BX209" s="2"/>
      <c r="BY209" s="2"/>
      <c r="BZ209" s="2"/>
      <c r="CA209" s="2"/>
      <c r="CB209" s="244"/>
      <c r="CC209" s="693" t="s">
        <v>116</v>
      </c>
      <c r="CD209" s="140" t="s">
        <v>115</v>
      </c>
      <c r="CE209" s="1809"/>
      <c r="CF209" s="20"/>
      <c r="CG209" s="91"/>
      <c r="CH209" s="93"/>
      <c r="CI209"/>
      <c r="CJ209" s="667"/>
      <c r="CK209" s="663"/>
      <c r="CL209" s="663"/>
      <c r="CM209" s="658"/>
      <c r="CN209" s="658"/>
      <c r="CO209" s="658"/>
      <c r="CP209" s="659"/>
      <c r="CQ209" s="2"/>
      <c r="CR209" s="6">
        <v>1</v>
      </c>
    </row>
    <row r="210" spans="1:96" s="1" customFormat="1" ht="15" customHeight="1">
      <c r="A210"/>
      <c r="AA210"/>
      <c r="AB210"/>
      <c r="AC210"/>
      <c r="AD210"/>
      <c r="AE210"/>
      <c r="AF210"/>
      <c r="AG210"/>
      <c r="AH210"/>
      <c r="AI210"/>
      <c r="AJ210"/>
      <c r="AK210"/>
      <c r="AL210"/>
      <c r="AM210"/>
      <c r="AN210"/>
      <c r="AO210"/>
      <c r="AP210"/>
      <c r="AQ210"/>
      <c r="AR210"/>
      <c r="AS210"/>
      <c r="AT210"/>
      <c r="AU210"/>
      <c r="AV210"/>
      <c r="AW210" s="1327" t="str">
        <f>IF(AND(AZ210&lt;&gt;"", LEN(TRIM(AZ210))&gt;0), MAX(AW20:AW209)+1, "")</f>
        <v/>
      </c>
      <c r="AX210" s="1327" t="str" cm="1">
        <f t="array" ref="AX210">IFERROR(INDEX(AZ21:AZ290, MATCH(ROW()-MIN(ROW(AZ21:AZ290))+1, AW21:AW290, 0)), "")</f>
        <v/>
      </c>
      <c r="AY210" s="1340" t="str">
        <f>IFERROR(SUBSTITUTE(AY209,"."," "),AY209)</f>
        <v/>
      </c>
      <c r="AZ210" s="1339" t="str">
        <f>IFERROR(LEFT(RIGHT(AY212,LEN(AY212)-LEN(AZ207)-LEN(AZ208)-LEN(AZ209)),FIND("¤",SUBSTITUTE(LEFT(RIGHT(AY212,LEN(AY212)-LEN(AZ207)-LEN(AZ208)-LEN(AZ209)),AZ19+1)," ","¤",LEN(LEFT(RIGHT(AY212,LEN(AY212)-LEN(AZ207)-LEN(AZ208)-LEN(AZ209)),AZ19+1))-LEN(SUBSTITUTE(LEFT(RIGHT(AY212,LEN(AY212)-LEN(AZ207)-LEN(AZ208)-LEN(AZ209)),AZ19+1)," ",""))))),"")</f>
        <v/>
      </c>
      <c r="BA210" s="1279" t="s">
        <v>1</v>
      </c>
      <c r="BB210" s="1354"/>
      <c r="BC210"/>
      <c r="BD210" s="1" t="str">
        <f t="shared" si="44"/>
        <v/>
      </c>
      <c r="BE210" s="1332" t="str">
        <f>IF(LEN(SUBSTITUTE(AX210, BE17, "")) &lt; LEN(AX210), SUBSTITUTE(AX210, BE17, ""), AX210)</f>
        <v/>
      </c>
      <c r="BF210" s="1332" t="str">
        <f>IF(LEN(SUBSTITUTE(BE210, BF17, "")) &lt; LEN(BE210), SUBSTITUTE(BE210, BF17, ""), BE210)</f>
        <v/>
      </c>
      <c r="BG210" s="1332" t="str">
        <f>IF(LEN(SUBSTITUTE(BF210, BG17, "")) &lt; LEN(BF210), SUBSTITUTE(BF210, BG17, ""), BF210)</f>
        <v/>
      </c>
      <c r="BH210" s="1332" t="str">
        <f>IF(LEN(SUBSTITUTE(BG210, BH17, "")) &lt; LEN(BG210), SUBSTITUTE(BG210, BH17, ""), BG210)</f>
        <v/>
      </c>
      <c r="BI210" s="1332" t="s">
        <v>1</v>
      </c>
      <c r="BJ210" s="1333"/>
      <c r="BK210" s="1334"/>
      <c r="BL210" s="52"/>
      <c r="BM210" s="51"/>
      <c r="BN210" s="1335" t="str">
        <f t="shared" si="45"/>
        <v/>
      </c>
      <c r="BO210" s="50" t="str">
        <f t="shared" si="46"/>
        <v/>
      </c>
      <c r="BP210" s="49" t="str">
        <f t="shared" si="47"/>
        <v/>
      </c>
      <c r="BQ210" s="47">
        <f>IF(ISBLANK(#REF!),"",LEN(BD210)-LEN(SUBSTITUTE(BD210," ",""))+1)</f>
        <v>1</v>
      </c>
      <c r="BR210" s="48">
        <f t="shared" si="48"/>
        <v>0</v>
      </c>
      <c r="BS210" s="47">
        <f t="shared" si="49"/>
        <v>0</v>
      </c>
      <c r="BT210" s="47">
        <f t="shared" si="50"/>
        <v>0</v>
      </c>
      <c r="BU210" s="185"/>
      <c r="BV210" s="2"/>
      <c r="BW210" s="2"/>
      <c r="BX210" s="2"/>
      <c r="BY210" s="2"/>
      <c r="BZ210" s="2"/>
      <c r="CA210" s="2"/>
      <c r="CB210" s="244"/>
      <c r="CC210" s="695">
        <v>20</v>
      </c>
      <c r="CD210" s="138">
        <v>0.75</v>
      </c>
      <c r="CE210" s="137" t="s">
        <v>112</v>
      </c>
      <c r="CF210" s="20"/>
      <c r="CG210" s="91"/>
      <c r="CH210" s="93"/>
      <c r="CI210"/>
      <c r="CJ210" s="667"/>
      <c r="CK210" s="663"/>
      <c r="CL210" s="663"/>
      <c r="CM210" s="658"/>
      <c r="CN210" s="658"/>
      <c r="CO210" s="658"/>
      <c r="CP210" s="659"/>
      <c r="CQ210" s="2"/>
      <c r="CR210" s="6">
        <v>1</v>
      </c>
    </row>
    <row r="211" spans="1:96" s="1" customFormat="1" ht="18.75" customHeight="1">
      <c r="A211"/>
      <c r="AA211"/>
      <c r="AB211"/>
      <c r="AC211"/>
      <c r="AD211"/>
      <c r="AE211"/>
      <c r="AF211"/>
      <c r="AG211"/>
      <c r="AH211"/>
      <c r="AI211"/>
      <c r="AJ211"/>
      <c r="AK211"/>
      <c r="AL211"/>
      <c r="AM211"/>
      <c r="AN211"/>
      <c r="AO211"/>
      <c r="AP211"/>
      <c r="AQ211"/>
      <c r="AR211"/>
      <c r="AS211"/>
      <c r="AT211"/>
      <c r="AU211"/>
      <c r="AV211"/>
      <c r="AW211" s="1327" t="str">
        <f>IF(AND(AZ211&lt;&gt;"", LEN(TRIM(AZ211))&gt;0), MAX(AW20:AW210)+1, "")</f>
        <v/>
      </c>
      <c r="AX211" s="1327" t="str" cm="1">
        <f t="array" ref="AX211">IFERROR(INDEX(AZ21:AZ290, MATCH(ROW()-MIN(ROW(AZ21:AZ290))+1, AW21:AW290, 0)), "")</f>
        <v/>
      </c>
      <c r="AY211" s="1343" t="str">
        <f>SUBSTITUTE(SUBSTITUTE(AY210,";"," "),","," ")</f>
        <v/>
      </c>
      <c r="AZ211" s="1339" t="str">
        <f>IFERROR(LEFT(RIGHT(AY212,LEN(AY212)-LEN(AZ207)-LEN(AZ208)-LEN(AZ209)-LEN(AZ210)),FIND("¤",SUBSTITUTE(LEFT(RIGHT(AY212,LEN(AY212)-LEN(AZ207)-LEN(AZ208)-LEN(AZ209)-LEN(AZ210)),AZ19+1)," ","¤",LEN(LEFT(RIGHT(AY212,LEN(AY212)-LEN(AZ207)-LEN(AZ208)-LEN(AZ209)-LEN(AZ210)),AZ19+1))-LEN(SUBSTITUTE(LEFT(RIGHT(AY212,LEN(AY212)-LEN(AZ207)-LEN(AZ208)-LEN(AZ209)-LEN(AZ210)),AZ19+1)," ",""))))),"")</f>
        <v/>
      </c>
      <c r="BA211" s="1279" t="s">
        <v>1</v>
      </c>
      <c r="BB211" s="1354"/>
      <c r="BC211"/>
      <c r="BD211" s="1" t="str">
        <f t="shared" si="44"/>
        <v/>
      </c>
      <c r="BE211" s="1332" t="str">
        <f>IF(LEN(SUBSTITUTE(AX211, BE17, "")) &lt; LEN(AX211), SUBSTITUTE(AX211, BE17, ""), AX211)</f>
        <v/>
      </c>
      <c r="BF211" s="1332" t="str">
        <f>IF(LEN(SUBSTITUTE(BE211, BF17, "")) &lt; LEN(BE211), SUBSTITUTE(BE211, BF17, ""), BE211)</f>
        <v/>
      </c>
      <c r="BG211" s="1332" t="str">
        <f>IF(LEN(SUBSTITUTE(BF211, BG17, "")) &lt; LEN(BF211), SUBSTITUTE(BF211, BG17, ""), BF211)</f>
        <v/>
      </c>
      <c r="BH211" s="1332" t="str">
        <f>IF(LEN(SUBSTITUTE(BG211, BH17, "")) &lt; LEN(BG211), SUBSTITUTE(BG211, BH17, ""), BG211)</f>
        <v/>
      </c>
      <c r="BI211" s="1332" t="s">
        <v>1</v>
      </c>
      <c r="BJ211" s="1333"/>
      <c r="BK211" s="1334"/>
      <c r="BL211" s="52"/>
      <c r="BM211" s="51"/>
      <c r="BN211" s="1335" t="str">
        <f t="shared" si="45"/>
        <v/>
      </c>
      <c r="BO211" s="50" t="str">
        <f t="shared" si="46"/>
        <v/>
      </c>
      <c r="BP211" s="49" t="str">
        <f t="shared" si="47"/>
        <v/>
      </c>
      <c r="BQ211" s="47">
        <f>IF(ISBLANK(#REF!),"",LEN(BD211)-LEN(SUBSTITUTE(BD211," ",""))+1)</f>
        <v>1</v>
      </c>
      <c r="BR211" s="48">
        <f t="shared" si="48"/>
        <v>0</v>
      </c>
      <c r="BS211" s="47">
        <f t="shared" si="49"/>
        <v>0</v>
      </c>
      <c r="BT211" s="47">
        <f t="shared" si="50"/>
        <v>0</v>
      </c>
      <c r="BU211" s="185"/>
      <c r="BV211" s="2"/>
      <c r="BW211" s="2"/>
      <c r="BX211" s="2"/>
      <c r="BY211" s="2"/>
      <c r="BZ211" s="2"/>
      <c r="CA211" s="2"/>
      <c r="CB211" s="244"/>
      <c r="CC211" s="45" t="s">
        <v>111</v>
      </c>
      <c r="CD211" s="45"/>
      <c r="CE211" s="45"/>
      <c r="CF211" s="20"/>
      <c r="CG211" s="91"/>
      <c r="CH211" s="93"/>
      <c r="CI211"/>
      <c r="CJ211" s="667"/>
      <c r="CK211" s="663"/>
      <c r="CL211" s="663"/>
      <c r="CM211" s="658"/>
      <c r="CN211" s="658"/>
      <c r="CO211" s="658"/>
      <c r="CP211" s="659"/>
      <c r="CQ211" s="2"/>
      <c r="CR211" s="6">
        <v>1</v>
      </c>
    </row>
    <row r="212" spans="1:96" s="1" customFormat="1" ht="15.75" customHeight="1">
      <c r="A212"/>
      <c r="AA212"/>
      <c r="AB212"/>
      <c r="AC212"/>
      <c r="AD212"/>
      <c r="AE212"/>
      <c r="AF212"/>
      <c r="AG212"/>
      <c r="AH212"/>
      <c r="AI212"/>
      <c r="AJ212"/>
      <c r="AK212"/>
      <c r="AL212"/>
      <c r="AM212"/>
      <c r="AN212"/>
      <c r="AO212"/>
      <c r="AP212"/>
      <c r="AQ212"/>
      <c r="AR212"/>
      <c r="AS212"/>
      <c r="AT212"/>
      <c r="AU212"/>
      <c r="AV212"/>
      <c r="AW212" s="1327" t="str">
        <f>IF(AND(AZ212&lt;&gt;"", LEN(TRIM(AZ212))&gt;0), MAX(AW20:AW211)+1, "")</f>
        <v/>
      </c>
      <c r="AX212" s="1327" t="str" cm="1">
        <f t="array" ref="AX212">IFERROR(INDEX(AZ21:AZ290, MATCH(ROW()-MIN(ROW(AZ21:AZ290))+1, AW21:AW290, 0)), "")</f>
        <v/>
      </c>
      <c r="AY212" s="1344" t="str">
        <f>IFERROR(SUBSTITUTE(SUBSTITUTE(SUBSTITUTE(AY211,"  "," "),"  "," "),"  "," "),AY211)</f>
        <v/>
      </c>
      <c r="AZ212" s="1339" t="str">
        <f>IF(LEN(AY212) &gt; LEN(AZ207) + LEN(AZ208) + LEN(AZ209)+ LEN(AZ210) + LEN(AZ211), RIGHT(AY212, LEN(AY212) - LEN(AZ207) - LEN(AZ208) - LEN(AZ209) - LEN(AZ210) - LEN(AZ211)), "")</f>
        <v/>
      </c>
      <c r="BA212" s="1279" t="s">
        <v>1</v>
      </c>
      <c r="BB212" s="1354"/>
      <c r="BC212"/>
      <c r="BD212" s="1" t="str">
        <f t="shared" si="44"/>
        <v/>
      </c>
      <c r="BE212" s="1332" t="str">
        <f>IF(LEN(SUBSTITUTE(AX212, BE17, "")) &lt; LEN(AX212), SUBSTITUTE(AX212, BE17, ""), AX212)</f>
        <v/>
      </c>
      <c r="BF212" s="1332" t="str">
        <f>IF(LEN(SUBSTITUTE(BE212, BF17, "")) &lt; LEN(BE212), SUBSTITUTE(BE212, BF17, ""), BE212)</f>
        <v/>
      </c>
      <c r="BG212" s="1332" t="str">
        <f>IF(LEN(SUBSTITUTE(BF212, BG17, "")) &lt; LEN(BF212), SUBSTITUTE(BF212, BG17, ""), BF212)</f>
        <v/>
      </c>
      <c r="BH212" s="1332" t="str">
        <f>IF(LEN(SUBSTITUTE(BG212, BH17, "")) &lt; LEN(BG212), SUBSTITUTE(BG212, BH17, ""), BG212)</f>
        <v/>
      </c>
      <c r="BI212" s="1332" t="s">
        <v>1</v>
      </c>
      <c r="BJ212" s="1333"/>
      <c r="BK212" s="1334"/>
      <c r="BL212" s="52"/>
      <c r="BM212" s="51"/>
      <c r="BN212" s="1335" t="str">
        <f t="shared" si="45"/>
        <v/>
      </c>
      <c r="BO212" s="50" t="str">
        <f t="shared" si="46"/>
        <v/>
      </c>
      <c r="BP212" s="49" t="str">
        <f t="shared" si="47"/>
        <v/>
      </c>
      <c r="BQ212" s="47">
        <f>IF(ISBLANK(#REF!),"",LEN(BD212)-LEN(SUBSTITUTE(BD212," ",""))+1)</f>
        <v>1</v>
      </c>
      <c r="BR212" s="48">
        <f t="shared" si="48"/>
        <v>0</v>
      </c>
      <c r="BS212" s="47">
        <f t="shared" si="49"/>
        <v>0</v>
      </c>
      <c r="BT212" s="47">
        <f t="shared" si="50"/>
        <v>0</v>
      </c>
      <c r="BU212" s="185"/>
      <c r="BV212" s="2"/>
      <c r="BW212" s="2"/>
      <c r="BX212" s="2"/>
      <c r="BY212" s="2"/>
      <c r="BZ212" s="2"/>
      <c r="CA212" s="2"/>
      <c r="CB212" s="244"/>
      <c r="CC212" s="45" t="s">
        <v>110</v>
      </c>
      <c r="CD212" s="45"/>
      <c r="CE212" s="45"/>
      <c r="CF212" s="20"/>
      <c r="CG212" s="91"/>
      <c r="CH212" s="93"/>
      <c r="CI212"/>
      <c r="CJ212" s="667"/>
      <c r="CK212" s="663"/>
      <c r="CL212" s="663"/>
      <c r="CM212" s="658"/>
      <c r="CN212" s="658"/>
      <c r="CO212" s="658"/>
      <c r="CP212" s="659"/>
      <c r="CQ212" s="2"/>
      <c r="CR212" s="6">
        <v>1</v>
      </c>
    </row>
    <row r="213" spans="1:96" s="1" customFormat="1" ht="16.5" customHeight="1">
      <c r="A213"/>
      <c r="AA213"/>
      <c r="AB213"/>
      <c r="AC213"/>
      <c r="AD213"/>
      <c r="AE213"/>
      <c r="AF213"/>
      <c r="AG213"/>
      <c r="AH213"/>
      <c r="AI213"/>
      <c r="AJ213"/>
      <c r="AK213"/>
      <c r="AL213"/>
      <c r="AM213"/>
      <c r="AN213"/>
      <c r="AO213"/>
      <c r="AP213"/>
      <c r="AQ213"/>
      <c r="AR213"/>
      <c r="AS213"/>
      <c r="AT213"/>
      <c r="AU213"/>
      <c r="AV213"/>
      <c r="AW213" s="1327" t="str">
        <f>IF(AND(AZ213&lt;&gt;"", LEN(TRIM(AZ213))&gt;0), MAX(AW20:AW212)+1, "")</f>
        <v/>
      </c>
      <c r="AX213" s="1327" t="str" cm="1">
        <f t="array" ref="AX213">IFERROR(INDEX(AZ21:AZ290, MATCH(ROW()-MIN(ROW(AZ21:AZ290))+1, AW21:AW290, 0)), "")</f>
        <v/>
      </c>
      <c r="AY213" s="1328" t="str">
        <f>(SUBSTITUTE(SUBSTITUTE(BB53,CHAR(13)&amp;CHAR(10)," "),CHAR(10)," "))</f>
        <v/>
      </c>
      <c r="AZ213" s="1329" t="str">
        <f>IF(LEN(AY218)&lt;AZ19,AY213,LEFT(AY218,FIND("¤",SUBSTITUTE(LEFT(AY218,AZ19+1)," ","¤",LEN(LEFT(AY218,AZ19+1))-LEN(SUBSTITUTE(LEFT(AY218,AZ19+1)," ",""))))))</f>
        <v/>
      </c>
      <c r="BA213" s="1279" t="s">
        <v>1</v>
      </c>
      <c r="BB213" s="1354"/>
      <c r="BC213"/>
      <c r="BD213" s="1" t="str">
        <f t="shared" ref="BD213:BD276" si="52">BP213</f>
        <v/>
      </c>
      <c r="BE213" s="1332" t="str">
        <f>IF(LEN(SUBSTITUTE(AX213, BE17, "")) &lt; LEN(AX213), SUBSTITUTE(AX213, BE17, ""), AX213)</f>
        <v/>
      </c>
      <c r="BF213" s="1332" t="str">
        <f>IF(LEN(SUBSTITUTE(BE213, BF17, "")) &lt; LEN(BE213), SUBSTITUTE(BE213, BF17, ""), BE213)</f>
        <v/>
      </c>
      <c r="BG213" s="1332" t="str">
        <f>IF(LEN(SUBSTITUTE(BF213, BG17, "")) &lt; LEN(BF213), SUBSTITUTE(BF213, BG17, ""), BF213)</f>
        <v/>
      </c>
      <c r="BH213" s="1332" t="str">
        <f>IF(LEN(SUBSTITUTE(BG213, BH17, "")) &lt; LEN(BG213), SUBSTITUTE(BG213, BH17, ""), BG213)</f>
        <v/>
      </c>
      <c r="BI213" s="1332" t="s">
        <v>1</v>
      </c>
      <c r="BJ213" s="1333"/>
      <c r="BK213" s="1334"/>
      <c r="BL213" s="52"/>
      <c r="BM213" s="51"/>
      <c r="BN213" s="1335" t="str">
        <f t="shared" si="45"/>
        <v/>
      </c>
      <c r="BO213" s="50" t="str">
        <f t="shared" si="46"/>
        <v/>
      </c>
      <c r="BP213" s="49" t="str">
        <f t="shared" si="47"/>
        <v/>
      </c>
      <c r="BQ213" s="47">
        <f>IF(ISBLANK(#REF!),"",LEN(BD213)-LEN(SUBSTITUTE(BD213," ",""))+1)</f>
        <v>1</v>
      </c>
      <c r="BR213" s="48">
        <f t="shared" si="48"/>
        <v>0</v>
      </c>
      <c r="BS213" s="47">
        <f t="shared" si="49"/>
        <v>0</v>
      </c>
      <c r="BT213" s="47">
        <f t="shared" si="50"/>
        <v>0</v>
      </c>
      <c r="BU213" s="185"/>
      <c r="BV213" s="2"/>
      <c r="BW213" s="2"/>
      <c r="BX213" s="2"/>
      <c r="BY213" s="2"/>
      <c r="BZ213" s="2"/>
      <c r="CA213" s="2"/>
      <c r="CB213" s="244"/>
      <c r="CC213"/>
      <c r="CD213"/>
      <c r="CE213"/>
      <c r="CF213" s="20"/>
      <c r="CG213" s="91"/>
      <c r="CH213" s="93"/>
      <c r="CI213"/>
      <c r="CJ213" s="667"/>
      <c r="CK213" s="663"/>
      <c r="CL213" s="663"/>
      <c r="CM213" s="658"/>
      <c r="CN213" s="658"/>
      <c r="CO213" s="658"/>
      <c r="CP213" s="659"/>
      <c r="CQ213" s="2"/>
      <c r="CR213" s="6">
        <v>1</v>
      </c>
    </row>
    <row r="214" spans="1:96" s="1" customFormat="1" ht="16.5" customHeight="1">
      <c r="A214"/>
      <c r="AA214"/>
      <c r="AB214"/>
      <c r="AC214"/>
      <c r="AD214"/>
      <c r="AE214"/>
      <c r="AF214"/>
      <c r="AG214"/>
      <c r="AH214"/>
      <c r="AI214"/>
      <c r="AJ214"/>
      <c r="AK214"/>
      <c r="AL214"/>
      <c r="AM214"/>
      <c r="AN214"/>
      <c r="AO214"/>
      <c r="AP214"/>
      <c r="AQ214"/>
      <c r="AR214"/>
      <c r="AS214"/>
      <c r="AT214"/>
      <c r="AU214"/>
      <c r="AV214"/>
      <c r="AW214" s="1327" t="str">
        <f>IF(AND(AZ214&lt;&gt;"", LEN(TRIM(AZ214))&gt;0), MAX(AW20:AW213)+1, "")</f>
        <v/>
      </c>
      <c r="AX214" s="1327" t="str" cm="1">
        <f t="array" ref="AX214">IFERROR(INDEX(AZ21:AZ290, MATCH(ROW()-MIN(ROW(AZ21:AZ290))+1, AW21:AW290, 0)), "")</f>
        <v/>
      </c>
      <c r="AY214" s="1336" t="str">
        <f>IFERROR(TRIM(SUBSTITUTE(SUBSTITUTE(SUBSTITUTE(SUBSTITUTE(SUBSTITUTE(AY213," .",".")," ;",";")," :",":"),",",","),",","")),AY213)</f>
        <v/>
      </c>
      <c r="AZ214" s="1329" t="str">
        <f>IFERROR(IF(LEN(AY218) &gt; LEN(AZ213), LEFT(RIGHT(AY218, LEN(AY218) - LEN(AZ213)), FIND("¤", SUBSTITUTE(LEFT(RIGHT(AY218, LEN(AY218) - LEN(AZ213)), AZ19+1), " ", "¤", LEN(LEFT(RIGHT(AY218, LEN(AY218) - LEN(AZ213)), AZ19+1)) - LEN(SUBSTITUTE(LEFT(RIGHT(AY218, LEN(AY218) - LEN(AZ213)), AZ19+1), " ", ""))))), ""), "")</f>
        <v/>
      </c>
      <c r="BA214" s="1279" t="s">
        <v>1</v>
      </c>
      <c r="BB214" s="1354"/>
      <c r="BC214"/>
      <c r="BD214" s="1" t="str">
        <f t="shared" si="52"/>
        <v/>
      </c>
      <c r="BE214" s="1332" t="str">
        <f>IF(LEN(SUBSTITUTE(AX214, BE17, "")) &lt; LEN(AX214), SUBSTITUTE(AX214, BE17, ""), AX214)</f>
        <v/>
      </c>
      <c r="BF214" s="1332" t="str">
        <f>IF(LEN(SUBSTITUTE(BE214, BF17, "")) &lt; LEN(BE214), SUBSTITUTE(BE214, BF17, ""), BE214)</f>
        <v/>
      </c>
      <c r="BG214" s="1332" t="str">
        <f>IF(LEN(SUBSTITUTE(BF214, BG17, "")) &lt; LEN(BF214), SUBSTITUTE(BF214, BG17, ""), BF214)</f>
        <v/>
      </c>
      <c r="BH214" s="1332" t="str">
        <f>IF(LEN(SUBSTITUTE(BG214, BH17, "")) &lt; LEN(BG214), SUBSTITUTE(BG214, BH17, ""), BG214)</f>
        <v/>
      </c>
      <c r="BI214" s="1332" t="s">
        <v>1</v>
      </c>
      <c r="BJ214" s="1333"/>
      <c r="BK214" s="1334"/>
      <c r="BL214" s="52"/>
      <c r="BM214" s="51"/>
      <c r="BN214" s="1335" t="str">
        <f t="shared" si="45"/>
        <v/>
      </c>
      <c r="BO214" s="50" t="str">
        <f t="shared" si="46"/>
        <v/>
      </c>
      <c r="BP214" s="49" t="str">
        <f t="shared" si="47"/>
        <v/>
      </c>
      <c r="BQ214" s="47">
        <f>IF(ISBLANK(#REF!),"",LEN(BD214)-LEN(SUBSTITUTE(BD214," ",""))+1)</f>
        <v>1</v>
      </c>
      <c r="BR214" s="48">
        <f t="shared" si="48"/>
        <v>0</v>
      </c>
      <c r="BS214" s="47">
        <f t="shared" si="49"/>
        <v>0</v>
      </c>
      <c r="BT214" s="47">
        <f t="shared" si="50"/>
        <v>0</v>
      </c>
      <c r="BU214" s="185"/>
      <c r="BV214" s="2"/>
      <c r="BW214" s="2"/>
      <c r="BX214" s="2"/>
      <c r="BY214" s="2"/>
      <c r="BZ214" s="2"/>
      <c r="CA214" s="2"/>
      <c r="CB214" s="110"/>
      <c r="CC214" s="59"/>
      <c r="CD214" s="59"/>
      <c r="CE214" s="59"/>
      <c r="CF214" s="59"/>
      <c r="CG214" s="59"/>
      <c r="CH214" s="93"/>
      <c r="CI214"/>
      <c r="CJ214" s="1842" t="s">
        <v>613</v>
      </c>
      <c r="CK214" s="1843"/>
      <c r="CL214" s="1843"/>
      <c r="CM214" s="1843" t="s">
        <v>614</v>
      </c>
      <c r="CN214" s="1843"/>
      <c r="CO214" s="1843"/>
      <c r="CP214" s="1845"/>
      <c r="CQ214" s="2"/>
      <c r="CR214" s="6">
        <v>1</v>
      </c>
    </row>
    <row r="215" spans="1:96" s="1" customFormat="1">
      <c r="A215"/>
      <c r="N215"/>
      <c r="O215"/>
      <c r="AA215"/>
      <c r="AB215"/>
      <c r="AC215"/>
      <c r="AD215"/>
      <c r="AE215"/>
      <c r="AF215"/>
      <c r="AG215"/>
      <c r="AH215"/>
      <c r="AI215"/>
      <c r="AJ215"/>
      <c r="AK215"/>
      <c r="AL215"/>
      <c r="AM215"/>
      <c r="AN215"/>
      <c r="AO215"/>
      <c r="AP215"/>
      <c r="AQ215"/>
      <c r="AR215"/>
      <c r="AS215"/>
      <c r="AT215"/>
      <c r="AU215"/>
      <c r="AV215"/>
      <c r="AW215" s="1327" t="str">
        <f>IF(AND(AZ215&lt;&gt;"", LEN(TRIM(AZ215))&gt;0), MAX(AW20:AW214)+1, "")</f>
        <v/>
      </c>
      <c r="AX215" s="1327" t="str" cm="1">
        <f t="array" ref="AX215">IFERROR(INDEX(AZ21:AZ290, MATCH(ROW()-MIN(ROW(AZ21:AZ290))+1, AW21:AW290, 0)), "")</f>
        <v/>
      </c>
      <c r="AY215" s="1336" t="str">
        <f>IFERROR(SUBSTITUTE(SUBSTITUTE(SUBSTITUTE(SUBSTITUTE(SUBSTITUTE(SUBSTITUTE(AY214,",",";"),".",";"),";",";"),"-",";"),":",";"),"?",";"),AY214)</f>
        <v/>
      </c>
      <c r="AZ215" s="1329" t="str">
        <f>IFERROR(IF(LEN(AY218)&gt;LEN(AZ213)+LEN(AZ214),LEFT(RIGHT(AY218,LEN(AY218)-LEN(AZ213)-LEN(AZ214)),FIND("¤",SUBSTITUTE(LEFT(RIGHT(AY218,LEN(AY218)-LEN(AZ213)-LEN(AZ214)),AZ19+1)," ","¤",LEN(LEFT(RIGHT(AY218,LEN(AY218)-LEN(AZ213)-LEN(AZ214)),AZ19+1))-LEN(SUBSTITUTE(LEFT(RIGHT(AY218,LEN(AY218)-LEN(AZ213)-LEN(AZ214)),AZ19+1)," ",""))))),""),"")</f>
        <v/>
      </c>
      <c r="BA215" s="1279" t="s">
        <v>1</v>
      </c>
      <c r="BB215" s="1354"/>
      <c r="BC215"/>
      <c r="BD215" s="1" t="str">
        <f t="shared" si="52"/>
        <v/>
      </c>
      <c r="BE215" s="1332" t="str">
        <f>IF(LEN(SUBSTITUTE(AX215, BE17, "")) &lt; LEN(AX215), SUBSTITUTE(AX215, BE17, ""), AX215)</f>
        <v/>
      </c>
      <c r="BF215" s="1332" t="str">
        <f>IF(LEN(SUBSTITUTE(BE215, BF17, "")) &lt; LEN(BE215), SUBSTITUTE(BE215, BF17, ""), BE215)</f>
        <v/>
      </c>
      <c r="BG215" s="1332" t="str">
        <f>IF(LEN(SUBSTITUTE(BF215, BG17, "")) &lt; LEN(BF215), SUBSTITUTE(BF215, BG17, ""), BF215)</f>
        <v/>
      </c>
      <c r="BH215" s="1332" t="str">
        <f>IF(LEN(SUBSTITUTE(BG215, BH17, "")) &lt; LEN(BG215), SUBSTITUTE(BG215, BH17, ""), BG215)</f>
        <v/>
      </c>
      <c r="BI215" s="1332" t="s">
        <v>1</v>
      </c>
      <c r="BJ215" s="1333"/>
      <c r="BK215" s="1334"/>
      <c r="BL215" s="52"/>
      <c r="BM215" s="51"/>
      <c r="BN215" s="1335" t="str">
        <f t="shared" si="45"/>
        <v/>
      </c>
      <c r="BO215" s="50" t="str">
        <f t="shared" si="46"/>
        <v/>
      </c>
      <c r="BP215" s="49" t="str">
        <f t="shared" si="47"/>
        <v/>
      </c>
      <c r="BQ215" s="47">
        <f>IF(ISBLANK(#REF!),"",LEN(BD215)-LEN(SUBSTITUTE(BD215," ",""))+1)</f>
        <v>1</v>
      </c>
      <c r="BR215" s="48">
        <f t="shared" si="48"/>
        <v>0</v>
      </c>
      <c r="BS215" s="47">
        <f t="shared" si="49"/>
        <v>0</v>
      </c>
      <c r="BT215" s="47">
        <f t="shared" si="50"/>
        <v>0</v>
      </c>
      <c r="BU215" s="185"/>
      <c r="BV215" s="2"/>
      <c r="BW215" s="2"/>
      <c r="BX215" s="2"/>
      <c r="BY215" s="2"/>
      <c r="BZ215" s="2"/>
      <c r="CA215" s="2"/>
      <c r="CB215" s="697">
        <v>19</v>
      </c>
      <c r="CC215" s="698">
        <v>18</v>
      </c>
      <c r="CD215" s="698">
        <v>25</v>
      </c>
      <c r="CE215" s="698">
        <v>16</v>
      </c>
      <c r="CF215" s="698">
        <v>6</v>
      </c>
      <c r="CG215" s="698">
        <v>11</v>
      </c>
      <c r="CH215" s="699">
        <v>11</v>
      </c>
      <c r="CI215"/>
      <c r="CJ215" s="1842"/>
      <c r="CK215" s="1843"/>
      <c r="CL215" s="1843"/>
      <c r="CM215" s="1843"/>
      <c r="CN215" s="1843"/>
      <c r="CO215" s="1843"/>
      <c r="CP215" s="1845"/>
      <c r="CQ215" s="2"/>
      <c r="CR215" s="6">
        <v>1</v>
      </c>
    </row>
    <row r="216" spans="1:96" s="1" customFormat="1" ht="15.75" thickBot="1">
      <c r="A216"/>
      <c r="N216"/>
      <c r="O216"/>
      <c r="AA216"/>
      <c r="AB216"/>
      <c r="AC216"/>
      <c r="AD216"/>
      <c r="AE216"/>
      <c r="AF216"/>
      <c r="AG216"/>
      <c r="AH216"/>
      <c r="AI216"/>
      <c r="AJ216"/>
      <c r="AK216"/>
      <c r="AL216"/>
      <c r="AM216"/>
      <c r="AN216"/>
      <c r="AO216"/>
      <c r="AP216"/>
      <c r="AQ216"/>
      <c r="AR216"/>
      <c r="AS216"/>
      <c r="AT216"/>
      <c r="AU216"/>
      <c r="AV216"/>
      <c r="AW216" s="1327" t="str">
        <f>IF(AND(AZ216&lt;&gt;"", LEN(TRIM(AZ216))&gt;0), MAX(AW20:AW215)+1, "")</f>
        <v/>
      </c>
      <c r="AX216" s="1327" t="str" cm="1">
        <f t="array" ref="AX216">IFERROR(INDEX(AZ21:AZ290, MATCH(ROW()-MIN(ROW(AZ21:AZ290))+1, AW21:AW290, 0)), "")</f>
        <v/>
      </c>
      <c r="AY216" s="1336" t="str">
        <f>IFERROR(SUBSTITUTE(AY215,"."," "),AY215)</f>
        <v/>
      </c>
      <c r="AZ216" s="1329" t="str">
        <f>IFERROR(LEFT(RIGHT(AY218,LEN(AY218)-LEN(AZ213)-LEN(AZ214)-LEN(AZ215)),FIND("¤",SUBSTITUTE(LEFT(RIGHT(AY218,LEN(AY218)-LEN(AZ213)-LEN(AZ214)-LEN(AZ215)),AZ19+1)," ","¤",LEN(LEFT(RIGHT(AY218,LEN(AY218)-LEN(AZ213)-LEN(AZ214)-LEN(AZ215)),AZ19+1))-LEN(SUBSTITUTE(LEFT(RIGHT(AY218,LEN(AY218)-LEN(AZ213)-LEN(AZ214)-LEN(AZ215)),AZ19+1)," ",""))))),"")</f>
        <v/>
      </c>
      <c r="BA216" s="1279" t="s">
        <v>1</v>
      </c>
      <c r="BB216" s="1354"/>
      <c r="BC216"/>
      <c r="BD216" s="1" t="str">
        <f t="shared" si="52"/>
        <v/>
      </c>
      <c r="BE216" s="1332" t="str">
        <f>IF(LEN(SUBSTITUTE(AX216, BE17, "")) &lt; LEN(AX216), SUBSTITUTE(AX216, BE17, ""), AX216)</f>
        <v/>
      </c>
      <c r="BF216" s="1332" t="str">
        <f>IF(LEN(SUBSTITUTE(BE216, BF17, "")) &lt; LEN(BE216), SUBSTITUTE(BE216, BF17, ""), BE216)</f>
        <v/>
      </c>
      <c r="BG216" s="1332" t="str">
        <f>IF(LEN(SUBSTITUTE(BF216, BG17, "")) &lt; LEN(BF216), SUBSTITUTE(BF216, BG17, ""), BF216)</f>
        <v/>
      </c>
      <c r="BH216" s="1332" t="str">
        <f>IF(LEN(SUBSTITUTE(BG216, BH17, "")) &lt; LEN(BG216), SUBSTITUTE(BG216, BH17, ""), BG216)</f>
        <v/>
      </c>
      <c r="BI216" s="1332" t="s">
        <v>1</v>
      </c>
      <c r="BJ216" s="1333"/>
      <c r="BK216" s="1334"/>
      <c r="BL216" s="52"/>
      <c r="BM216" s="51"/>
      <c r="BN216" s="1335" t="str">
        <f t="shared" si="45"/>
        <v/>
      </c>
      <c r="BO216" s="50" t="str">
        <f t="shared" si="46"/>
        <v/>
      </c>
      <c r="BP216" s="49" t="str">
        <f t="shared" si="47"/>
        <v/>
      </c>
      <c r="BQ216" s="47">
        <f>IF(ISBLANK(#REF!),"",LEN(BD216)-LEN(SUBSTITUTE(BD216," ",""))+1)</f>
        <v>1</v>
      </c>
      <c r="BR216" s="48">
        <f t="shared" si="48"/>
        <v>0</v>
      </c>
      <c r="BS216" s="47">
        <f t="shared" si="49"/>
        <v>0</v>
      </c>
      <c r="BT216" s="47">
        <f t="shared" si="50"/>
        <v>0</v>
      </c>
      <c r="BU216" s="185"/>
      <c r="BV216" s="2"/>
      <c r="BW216" s="2"/>
      <c r="BX216" s="2"/>
      <c r="BY216" s="2"/>
      <c r="BZ216" s="2"/>
      <c r="CA216" s="2"/>
      <c r="CB216" s="700">
        <f t="shared" ref="CB216:CH216" ca="1" si="53">CELL("largeur",CB216)</f>
        <v>19</v>
      </c>
      <c r="CC216" s="30">
        <f t="shared" ca="1" si="53"/>
        <v>18</v>
      </c>
      <c r="CD216" s="30">
        <f t="shared" ca="1" si="53"/>
        <v>25</v>
      </c>
      <c r="CE216" s="30">
        <f t="shared" ca="1" si="53"/>
        <v>16</v>
      </c>
      <c r="CF216" s="30">
        <f t="shared" ca="1" si="53"/>
        <v>16</v>
      </c>
      <c r="CG216" s="30">
        <f t="shared" ca="1" si="53"/>
        <v>11</v>
      </c>
      <c r="CH216" s="29">
        <f t="shared" ca="1" si="53"/>
        <v>11</v>
      </c>
      <c r="CI216"/>
      <c r="CJ216" s="1842"/>
      <c r="CK216" s="1843"/>
      <c r="CL216" s="1843"/>
      <c r="CM216" s="1843"/>
      <c r="CN216" s="1843"/>
      <c r="CO216" s="1843"/>
      <c r="CP216" s="1845"/>
      <c r="CQ216" s="2"/>
      <c r="CR216" s="6">
        <v>1</v>
      </c>
    </row>
    <row r="217" spans="1:96" s="1" customFormat="1">
      <c r="A217"/>
      <c r="N217"/>
      <c r="O217"/>
      <c r="P217"/>
      <c r="Q217"/>
      <c r="R217"/>
      <c r="S217"/>
      <c r="T217"/>
      <c r="U217"/>
      <c r="V217"/>
      <c r="W217"/>
      <c r="X217"/>
      <c r="Y217"/>
      <c r="Z217" s="1354"/>
      <c r="AA217"/>
      <c r="AB217"/>
      <c r="AC217"/>
      <c r="AD217"/>
      <c r="AE217"/>
      <c r="AF217"/>
      <c r="AG217"/>
      <c r="AH217"/>
      <c r="AI217"/>
      <c r="AJ217"/>
      <c r="AK217"/>
      <c r="AL217"/>
      <c r="AM217"/>
      <c r="AN217"/>
      <c r="AO217"/>
      <c r="AP217"/>
      <c r="AQ217"/>
      <c r="AR217"/>
      <c r="AS217"/>
      <c r="AT217"/>
      <c r="AU217"/>
      <c r="AV217"/>
      <c r="AW217" s="1327" t="str">
        <f>IF(AND(AZ217&lt;&gt;"", LEN(TRIM(AZ217))&gt;0), MAX(AW20:AW216)+1, "")</f>
        <v/>
      </c>
      <c r="AX217" s="1327" t="str" cm="1">
        <f t="array" ref="AX217">IFERROR(INDEX(AZ21:AZ290, MATCH(ROW()-MIN(ROW(AZ21:AZ290))+1, AW21:AW290, 0)), "")</f>
        <v/>
      </c>
      <c r="AY217" s="1337" t="str">
        <f>SUBSTITUTE(SUBSTITUTE(AY216,";"," "),","," ")</f>
        <v/>
      </c>
      <c r="AZ217" s="1329" t="str">
        <f>IFERROR(LEFT(RIGHT(AY218,LEN(AY218)-LEN(AZ213)-LEN(AZ214)-LEN(AZ215)-LEN(AZ216)),FIND("¤",SUBSTITUTE(LEFT(RIGHT(AY218,LEN(AY218)-LEN(AZ213)-LEN(AZ214)-LEN(AZ215)-LEN(AZ216)),AZ19+1)," ","¤",LEN(LEFT(RIGHT(AY218,LEN(AY218)-LEN(AZ213)-LEN(AZ214)-LEN(AZ215)-LEN(AZ216)),AZ19+1))-LEN(SUBSTITUTE(LEFT(RIGHT(AY218,LEN(AY218)-LEN(AZ213)-LEN(AZ214)-LEN(AZ215)-LEN(AZ216)),AZ19+1)," ",""))))),"")</f>
        <v/>
      </c>
      <c r="BA217" s="1279" t="s">
        <v>1</v>
      </c>
      <c r="BB217" s="1354"/>
      <c r="BC217"/>
      <c r="BD217" s="1" t="str">
        <f t="shared" si="52"/>
        <v/>
      </c>
      <c r="BE217" s="1332" t="str">
        <f>IF(LEN(SUBSTITUTE(AX217, BE17, "")) &lt; LEN(AX217), SUBSTITUTE(AX217, BE17, ""), AX217)</f>
        <v/>
      </c>
      <c r="BF217" s="1332" t="str">
        <f>IF(LEN(SUBSTITUTE(BE217, BF17, "")) &lt; LEN(BE217), SUBSTITUTE(BE217, BF17, ""), BE217)</f>
        <v/>
      </c>
      <c r="BG217" s="1332" t="str">
        <f>IF(LEN(SUBSTITUTE(BF217, BG17, "")) &lt; LEN(BF217), SUBSTITUTE(BF217, BG17, ""), BF217)</f>
        <v/>
      </c>
      <c r="BH217" s="1332" t="str">
        <f>IF(LEN(SUBSTITUTE(BG217, BH17, "")) &lt; LEN(BG217), SUBSTITUTE(BG217, BH17, ""), BG217)</f>
        <v/>
      </c>
      <c r="BI217" s="1332" t="s">
        <v>1</v>
      </c>
      <c r="BJ217" s="1333"/>
      <c r="BK217" s="1334"/>
      <c r="BL217" s="52"/>
      <c r="BM217" s="51"/>
      <c r="BN217" s="1335" t="str">
        <f t="shared" si="45"/>
        <v/>
      </c>
      <c r="BO217" s="50" t="str">
        <f t="shared" si="46"/>
        <v/>
      </c>
      <c r="BP217" s="49" t="str">
        <f t="shared" si="47"/>
        <v/>
      </c>
      <c r="BQ217" s="47">
        <f>IF(ISBLANK(#REF!),"",LEN(BD217)-LEN(SUBSTITUTE(BD217," ",""))+1)</f>
        <v>1</v>
      </c>
      <c r="BR217" s="48">
        <f t="shared" si="48"/>
        <v>0</v>
      </c>
      <c r="BS217" s="47">
        <f t="shared" si="49"/>
        <v>0</v>
      </c>
      <c r="BT217" s="47">
        <f t="shared" si="50"/>
        <v>0</v>
      </c>
      <c r="BU217" s="185"/>
      <c r="BV217" s="2"/>
      <c r="BW217"/>
      <c r="BX217"/>
      <c r="BY217"/>
      <c r="BZ217"/>
      <c r="CA217" s="2"/>
      <c r="CB217"/>
      <c r="CC217"/>
      <c r="CD217"/>
      <c r="CE217"/>
      <c r="CF217"/>
      <c r="CG217"/>
      <c r="CH217"/>
      <c r="CI217"/>
      <c r="CJ217" s="667"/>
      <c r="CK217" s="663"/>
      <c r="CL217" s="663"/>
      <c r="CM217" s="1843"/>
      <c r="CN217" s="1843"/>
      <c r="CO217" s="1843"/>
      <c r="CP217" s="1845"/>
      <c r="CQ217" s="2"/>
      <c r="CR217" s="6">
        <v>1</v>
      </c>
    </row>
    <row r="218" spans="1:96" s="1" customFormat="1">
      <c r="A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s="1327" t="str">
        <f>IF(AND(AZ218&lt;&gt;"", LEN(TRIM(AZ218))&gt;0), MAX(AW20:AW217)+1, "")</f>
        <v/>
      </c>
      <c r="AX218" s="1327" t="str" cm="1">
        <f t="array" ref="AX218">IFERROR(INDEX(AZ21:AZ290, MATCH(ROW()-MIN(ROW(AZ21:AZ290))+1, AW21:AW290, 0)), "")</f>
        <v/>
      </c>
      <c r="AY218" s="1338" t="str">
        <f>IFERROR(SUBSTITUTE(SUBSTITUTE(SUBSTITUTE(AY217,"  "," "),"  "," "),"  "," "),AY217)</f>
        <v/>
      </c>
      <c r="AZ218" s="1329" t="str">
        <f>IF(LEN(AY218) &gt; LEN(AZ213) + LEN(AZ214) + LEN(AZ215)+ LEN(AZ216) + LEN(AZ217), RIGHT(AY218, LEN(AY218) - LEN(AZ213) - LEN(AZ214) - LEN(AZ215) - LEN(AZ216) - LEN(AZ217)), "")</f>
        <v/>
      </c>
      <c r="BA218" s="1279" t="s">
        <v>1</v>
      </c>
      <c r="BB218" s="1354"/>
      <c r="BC218"/>
      <c r="BD218" s="1" t="str">
        <f t="shared" si="52"/>
        <v/>
      </c>
      <c r="BE218" s="1332" t="str">
        <f>IF(LEN(SUBSTITUTE(AX218, BE17, "")) &lt; LEN(AX218), SUBSTITUTE(AX218, BE17, ""), AX218)</f>
        <v/>
      </c>
      <c r="BF218" s="1332" t="str">
        <f>IF(LEN(SUBSTITUTE(BE218, BF17, "")) &lt; LEN(BE218), SUBSTITUTE(BE218, BF17, ""), BE218)</f>
        <v/>
      </c>
      <c r="BG218" s="1332" t="str">
        <f>IF(LEN(SUBSTITUTE(BF218, BG17, "")) &lt; LEN(BF218), SUBSTITUTE(BF218, BG17, ""), BF218)</f>
        <v/>
      </c>
      <c r="BH218" s="1332" t="str">
        <f>IF(LEN(SUBSTITUTE(BG218, BH17, "")) &lt; LEN(BG218), SUBSTITUTE(BG218, BH17, ""), BG218)</f>
        <v/>
      </c>
      <c r="BI218" s="1332" t="s">
        <v>1</v>
      </c>
      <c r="BJ218" s="1333"/>
      <c r="BK218" s="1334"/>
      <c r="BL218" s="52"/>
      <c r="BM218" s="51"/>
      <c r="BN218" s="1335" t="str">
        <f t="shared" si="45"/>
        <v/>
      </c>
      <c r="BO218" s="50" t="str">
        <f t="shared" si="46"/>
        <v/>
      </c>
      <c r="BP218" s="49" t="str">
        <f t="shared" si="47"/>
        <v/>
      </c>
      <c r="BQ218" s="47">
        <f>IF(ISBLANK(#REF!),"",LEN(BD218)-LEN(SUBSTITUTE(BD218," ",""))+1)</f>
        <v>1</v>
      </c>
      <c r="BR218" s="48">
        <f t="shared" si="48"/>
        <v>0</v>
      </c>
      <c r="BS218" s="47">
        <f t="shared" si="49"/>
        <v>0</v>
      </c>
      <c r="BT218" s="47">
        <f t="shared" si="50"/>
        <v>0</v>
      </c>
      <c r="BU218" s="185"/>
      <c r="BV218" s="2"/>
      <c r="BW218"/>
      <c r="BX218"/>
      <c r="BY218"/>
      <c r="BZ218"/>
      <c r="CA218" s="2"/>
      <c r="CB218"/>
      <c r="CC218"/>
      <c r="CD218"/>
      <c r="CE218"/>
      <c r="CF218"/>
      <c r="CG218"/>
      <c r="CH218"/>
      <c r="CI218"/>
      <c r="CJ218" s="1850" t="s">
        <v>615</v>
      </c>
      <c r="CK218" s="1851"/>
      <c r="CL218" s="1851"/>
      <c r="CM218" s="658"/>
      <c r="CN218" s="658"/>
      <c r="CO218" s="658"/>
      <c r="CP218" s="659"/>
      <c r="CQ218" s="2"/>
      <c r="CR218" s="6">
        <v>1</v>
      </c>
    </row>
    <row r="219" spans="1:96" s="1" customFormat="1">
      <c r="A219"/>
      <c r="N219"/>
      <c r="O219"/>
      <c r="AA219"/>
      <c r="AB219"/>
      <c r="AC219"/>
      <c r="AD219"/>
      <c r="AE219"/>
      <c r="AF219"/>
      <c r="AG219"/>
      <c r="AH219"/>
      <c r="AI219"/>
      <c r="AJ219"/>
      <c r="AK219"/>
      <c r="AL219"/>
      <c r="AM219"/>
      <c r="AN219"/>
      <c r="AO219"/>
      <c r="AP219"/>
      <c r="AQ219"/>
      <c r="AR219"/>
      <c r="AS219"/>
      <c r="AT219"/>
      <c r="AU219"/>
      <c r="AV219"/>
      <c r="AW219" s="1327" t="str">
        <f>IF(AND(AZ219&lt;&gt;"", LEN(TRIM(AZ219))&gt;0), MAX(AW20:AW218)+1, "")</f>
        <v/>
      </c>
      <c r="AX219" s="1327" t="str" cm="1">
        <f t="array" ref="AX219">IFERROR(INDEX(AZ21:AZ290, MATCH(ROW()-MIN(ROW(AZ21:AZ290))+1, AW21:AW290, 0)), "")</f>
        <v/>
      </c>
      <c r="AY219" s="1328" t="str">
        <f>(SUBSTITUTE(SUBSTITUTE(BB54,CHAR(13)&amp;CHAR(10)," "),CHAR(10)," "))</f>
        <v/>
      </c>
      <c r="AZ219" s="1339" t="str">
        <f>IF(LEN(AY224)&lt;AZ19,AY219,LEFT(AY224,FIND("¤",SUBSTITUTE(LEFT(AY224,AZ19+1)," ","¤",LEN(LEFT(AY224,AZ19+1))-LEN(SUBSTITUTE(LEFT(AY224,AZ19+1)," ",""))))))</f>
        <v/>
      </c>
      <c r="BA219" s="1279" t="s">
        <v>1</v>
      </c>
      <c r="BB219" s="1354"/>
      <c r="BC219"/>
      <c r="BD219" s="1" t="str">
        <f t="shared" si="52"/>
        <v/>
      </c>
      <c r="BE219" s="1332" t="str">
        <f>IF(LEN(SUBSTITUTE(AX219, BE17, "")) &lt; LEN(AX219), SUBSTITUTE(AX219, BE17, ""), AX219)</f>
        <v/>
      </c>
      <c r="BF219" s="1332" t="str">
        <f>IF(LEN(SUBSTITUTE(BE219, BF17, "")) &lt; LEN(BE219), SUBSTITUTE(BE219, BF17, ""), BE219)</f>
        <v/>
      </c>
      <c r="BG219" s="1332" t="str">
        <f>IF(LEN(SUBSTITUTE(BF219, BG17, "")) &lt; LEN(BF219), SUBSTITUTE(BF219, BG17, ""), BF219)</f>
        <v/>
      </c>
      <c r="BH219" s="1332" t="str">
        <f>IF(LEN(SUBSTITUTE(BG219, BH17, "")) &lt; LEN(BG219), SUBSTITUTE(BG219, BH17, ""), BG219)</f>
        <v/>
      </c>
      <c r="BI219" s="1332" t="s">
        <v>1</v>
      </c>
      <c r="BJ219" s="1333"/>
      <c r="BK219" s="1334"/>
      <c r="BL219" s="52"/>
      <c r="BM219" s="51"/>
      <c r="BN219" s="1335" t="str">
        <f t="shared" si="45"/>
        <v/>
      </c>
      <c r="BO219" s="50" t="str">
        <f t="shared" si="46"/>
        <v/>
      </c>
      <c r="BP219" s="49" t="str">
        <f t="shared" si="47"/>
        <v/>
      </c>
      <c r="BQ219" s="47">
        <f>IF(ISBLANK(#REF!),"",LEN(BD219)-LEN(SUBSTITUTE(BD219," ",""))+1)</f>
        <v>1</v>
      </c>
      <c r="BR219" s="48">
        <f t="shared" si="48"/>
        <v>0</v>
      </c>
      <c r="BS219" s="47">
        <f t="shared" si="49"/>
        <v>0</v>
      </c>
      <c r="BT219" s="47">
        <f t="shared" si="50"/>
        <v>0</v>
      </c>
      <c r="BU219" s="185"/>
      <c r="BV219" s="2"/>
      <c r="BW219"/>
      <c r="BX219"/>
      <c r="BY219"/>
      <c r="BZ219"/>
      <c r="CA219" s="2"/>
      <c r="CB219"/>
      <c r="CC219"/>
      <c r="CD219"/>
      <c r="CE219"/>
      <c r="CF219"/>
      <c r="CG219"/>
      <c r="CH219"/>
      <c r="CI219"/>
      <c r="CJ219" s="1850"/>
      <c r="CK219" s="1851"/>
      <c r="CL219" s="1851"/>
      <c r="CM219" s="658"/>
      <c r="CN219" s="658"/>
      <c r="CO219" s="658"/>
      <c r="CP219" s="659"/>
      <c r="CQ219" s="2"/>
      <c r="CR219" s="6">
        <v>1</v>
      </c>
    </row>
    <row r="220" spans="1:96" s="1" customFormat="1" ht="15" customHeight="1">
      <c r="A220"/>
      <c r="N220"/>
      <c r="O220"/>
      <c r="AA220"/>
      <c r="AB220"/>
      <c r="AC220"/>
      <c r="AD220"/>
      <c r="AE220"/>
      <c r="AF220"/>
      <c r="AG220"/>
      <c r="AH220"/>
      <c r="AI220"/>
      <c r="AJ220"/>
      <c r="AK220"/>
      <c r="AL220"/>
      <c r="AM220"/>
      <c r="AN220"/>
      <c r="AO220"/>
      <c r="AP220"/>
      <c r="AQ220"/>
      <c r="AR220"/>
      <c r="AS220"/>
      <c r="AT220"/>
      <c r="AU220"/>
      <c r="AV220"/>
      <c r="AW220" s="1327" t="str">
        <f>IF(AND(AZ220&lt;&gt;"", LEN(TRIM(AZ220))&gt;0), MAX(AW20:AW219)+1, "")</f>
        <v/>
      </c>
      <c r="AX220" s="1327" t="str" cm="1">
        <f t="array" ref="AX220">IFERROR(INDEX(AZ21:AZ290, MATCH(ROW()-MIN(ROW(AZ21:AZ290))+1, AW21:AW290, 0)), "")</f>
        <v/>
      </c>
      <c r="AY220" s="1340" t="str">
        <f>IFERROR(TRIM(SUBSTITUTE(SUBSTITUTE(SUBSTITUTE(SUBSTITUTE(SUBSTITUTE(AY219," .",".")," ;",";")," :",":"),",",","),",","")),AY219)</f>
        <v/>
      </c>
      <c r="AZ220" s="1339" t="str">
        <f>IFERROR(IF(LEN(AY224) &gt; LEN(AZ219), LEFT(RIGHT(AY224, LEN(AY224) - LEN(AZ219)), FIND("¤", SUBSTITUTE(LEFT(RIGHT(AY224, LEN(AY224) - LEN(AZ219)), AZ19+1), " ", "¤", LEN(LEFT(RIGHT(AY224, LEN(AY224) - LEN(AZ219)), AZ19+1)) - LEN(SUBSTITUTE(LEFT(RIGHT(AY224, LEN(AY224) - LEN(AZ219)), AZ19+1), " ", ""))))), ""), "")</f>
        <v/>
      </c>
      <c r="BA220" s="1279" t="s">
        <v>1</v>
      </c>
      <c r="BB220" s="1354"/>
      <c r="BC220"/>
      <c r="BD220" s="1" t="str">
        <f t="shared" si="52"/>
        <v/>
      </c>
      <c r="BE220" s="1332" t="str">
        <f>IF(LEN(SUBSTITUTE(AX220, BE17, "")) &lt; LEN(AX220), SUBSTITUTE(AX220, BE17, ""), AX220)</f>
        <v/>
      </c>
      <c r="BF220" s="1332" t="str">
        <f>IF(LEN(SUBSTITUTE(BE220, BF17, "")) &lt; LEN(BE220), SUBSTITUTE(BE220, BF17, ""), BE220)</f>
        <v/>
      </c>
      <c r="BG220" s="1332" t="str">
        <f>IF(LEN(SUBSTITUTE(BF220, BG17, "")) &lt; LEN(BF220), SUBSTITUTE(BF220, BG17, ""), BF220)</f>
        <v/>
      </c>
      <c r="BH220" s="1332" t="str">
        <f>IF(LEN(SUBSTITUTE(BG220, BH17, "")) &lt; LEN(BG220), SUBSTITUTE(BG220, BH17, ""), BG220)</f>
        <v/>
      </c>
      <c r="BI220" s="1332" t="s">
        <v>1</v>
      </c>
      <c r="BJ220" s="1333"/>
      <c r="BK220" s="1334"/>
      <c r="BL220" s="52"/>
      <c r="BM220" s="51"/>
      <c r="BN220" s="1335" t="str">
        <f t="shared" si="45"/>
        <v/>
      </c>
      <c r="BO220" s="50" t="str">
        <f t="shared" si="46"/>
        <v/>
      </c>
      <c r="BP220" s="49" t="str">
        <f t="shared" si="47"/>
        <v/>
      </c>
      <c r="BQ220" s="47">
        <f>IF(ISBLANK(#REF!),"",LEN(BD220)-LEN(SUBSTITUTE(BD220," ",""))+1)</f>
        <v>1</v>
      </c>
      <c r="BR220" s="48">
        <f t="shared" si="48"/>
        <v>0</v>
      </c>
      <c r="BS220" s="47">
        <f t="shared" si="49"/>
        <v>0</v>
      </c>
      <c r="BT220" s="47">
        <f t="shared" si="50"/>
        <v>0</v>
      </c>
      <c r="BU220" s="185"/>
      <c r="BV220" s="2"/>
      <c r="BW220"/>
      <c r="BX220"/>
      <c r="BY220"/>
      <c r="BZ220"/>
      <c r="CA220" s="2"/>
      <c r="CB220"/>
      <c r="CC220"/>
      <c r="CD220"/>
      <c r="CE220"/>
      <c r="CF220"/>
      <c r="CG220"/>
      <c r="CH220"/>
      <c r="CI220"/>
      <c r="CJ220" s="1850"/>
      <c r="CK220" s="1851"/>
      <c r="CL220" s="1851"/>
      <c r="CM220" s="658"/>
      <c r="CN220" s="658"/>
      <c r="CO220" s="658"/>
      <c r="CP220" s="659"/>
      <c r="CQ220" s="2"/>
      <c r="CR220" s="6">
        <v>1</v>
      </c>
    </row>
    <row r="221" spans="1:96" s="1" customFormat="1" ht="33" customHeight="1">
      <c r="A221"/>
      <c r="M221"/>
      <c r="N221"/>
      <c r="O221"/>
      <c r="AA221"/>
      <c r="AB221"/>
      <c r="AC221"/>
      <c r="AD221"/>
      <c r="AE221"/>
      <c r="AF221"/>
      <c r="AG221"/>
      <c r="AH221"/>
      <c r="AI221"/>
      <c r="AJ221"/>
      <c r="AK221"/>
      <c r="AL221"/>
      <c r="AM221"/>
      <c r="AN221"/>
      <c r="AO221"/>
      <c r="AP221"/>
      <c r="AQ221"/>
      <c r="AR221"/>
      <c r="AS221"/>
      <c r="AT221"/>
      <c r="AU221"/>
      <c r="AV221"/>
      <c r="AW221" s="1327" t="str">
        <f>IF(AND(AZ221&lt;&gt;"", LEN(TRIM(AZ221))&gt;0), MAX(AW20:AW220)+1, "")</f>
        <v/>
      </c>
      <c r="AX221" s="1327" t="str" cm="1">
        <f t="array" ref="AX221">IFERROR(INDEX(AZ21:AZ290, MATCH(ROW()-MIN(ROW(AZ21:AZ290))+1, AW21:AW290, 0)), "")</f>
        <v/>
      </c>
      <c r="AY221" s="1340" t="str">
        <f>IFERROR(SUBSTITUTE(SUBSTITUTE(SUBSTITUTE(SUBSTITUTE(SUBSTITUTE(SUBSTITUTE(AY220,",",";"),".",";"),";",";"),"-",";"),":",";"),"?",";"),AY220)</f>
        <v/>
      </c>
      <c r="AZ221" s="1339" t="str">
        <f>IFERROR(IF(LEN(AY224)&gt;LEN(AZ219)+LEN(AZ220),LEFT(RIGHT(AY224,LEN(AY224)-LEN(AZ219)-LEN(AZ220)),FIND("¤",SUBSTITUTE(LEFT(RIGHT(AY224,LEN(AY224)-LEN(AZ219)-LEN(AZ220)),AZ19+1)," ","¤",LEN(LEFT(RIGHT(AY224,LEN(AY224)-LEN(AZ219)-LEN(AZ220)),AZ19+1))-LEN(SUBSTITUTE(LEFT(RIGHT(AY224,LEN(AY224)-LEN(AZ219)-LEN(AZ220)),AZ19+1)," ",""))))),""),"")</f>
        <v/>
      </c>
      <c r="BA221" s="1279" t="s">
        <v>1</v>
      </c>
      <c r="BB221" s="1354"/>
      <c r="BC221"/>
      <c r="BD221" s="1" t="str">
        <f t="shared" si="52"/>
        <v/>
      </c>
      <c r="BE221" s="1332" t="str">
        <f>IF(LEN(SUBSTITUTE(AX221, BE17, "")) &lt; LEN(AX221), SUBSTITUTE(AX221, BE17, ""), AX221)</f>
        <v/>
      </c>
      <c r="BF221" s="1332" t="str">
        <f>IF(LEN(SUBSTITUTE(BE221, BF17, "")) &lt; LEN(BE221), SUBSTITUTE(BE221, BF17, ""), BE221)</f>
        <v/>
      </c>
      <c r="BG221" s="1332" t="str">
        <f>IF(LEN(SUBSTITUTE(BF221, BG17, "")) &lt; LEN(BF221), SUBSTITUTE(BF221, BG17, ""), BF221)</f>
        <v/>
      </c>
      <c r="BH221" s="1332" t="str">
        <f>IF(LEN(SUBSTITUTE(BG221, BH17, "")) &lt; LEN(BG221), SUBSTITUTE(BG221, BH17, ""), BG221)</f>
        <v/>
      </c>
      <c r="BI221" s="1332" t="s">
        <v>1</v>
      </c>
      <c r="BJ221" s="1333"/>
      <c r="BK221" s="1334"/>
      <c r="BL221" s="52"/>
      <c r="BM221" s="51"/>
      <c r="BN221" s="1335" t="str">
        <f t="shared" si="45"/>
        <v/>
      </c>
      <c r="BO221" s="50" t="str">
        <f t="shared" si="46"/>
        <v/>
      </c>
      <c r="BP221" s="49" t="str">
        <f t="shared" si="47"/>
        <v/>
      </c>
      <c r="BQ221" s="47">
        <f>IF(ISBLANK(#REF!),"",LEN(BD221)-LEN(SUBSTITUTE(BD221," ",""))+1)</f>
        <v>1</v>
      </c>
      <c r="BR221" s="48">
        <f t="shared" si="48"/>
        <v>0</v>
      </c>
      <c r="BS221" s="47">
        <f t="shared" si="49"/>
        <v>0</v>
      </c>
      <c r="BT221" s="47">
        <f t="shared" si="50"/>
        <v>0</v>
      </c>
      <c r="BU221" s="185"/>
      <c r="BV221" s="2"/>
      <c r="BW221"/>
      <c r="BX221"/>
      <c r="BY221"/>
      <c r="BZ221"/>
      <c r="CA221" s="2"/>
      <c r="CB221"/>
      <c r="CC221"/>
      <c r="CD221"/>
      <c r="CE221"/>
      <c r="CF221"/>
      <c r="CG221"/>
      <c r="CH221"/>
      <c r="CI221"/>
      <c r="CJ221" s="669"/>
      <c r="CK221" s="670"/>
      <c r="CL221" s="670"/>
      <c r="CM221" s="658"/>
      <c r="CN221" s="658"/>
      <c r="CO221" s="658"/>
      <c r="CP221" s="659"/>
      <c r="CQ221" s="2"/>
      <c r="CR221" s="6">
        <v>1</v>
      </c>
    </row>
    <row r="222" spans="1:96" s="1" customFormat="1" ht="15.75" customHeight="1">
      <c r="A222"/>
      <c r="M222"/>
      <c r="N222"/>
      <c r="O222"/>
      <c r="AA222"/>
      <c r="AB222"/>
      <c r="AC222"/>
      <c r="AD222"/>
      <c r="AE222"/>
      <c r="AF222"/>
      <c r="AG222"/>
      <c r="AH222"/>
      <c r="AI222"/>
      <c r="AJ222"/>
      <c r="AK222"/>
      <c r="AL222"/>
      <c r="AM222"/>
      <c r="AN222"/>
      <c r="AO222"/>
      <c r="AP222"/>
      <c r="AQ222"/>
      <c r="AR222"/>
      <c r="AS222"/>
      <c r="AT222"/>
      <c r="AU222"/>
      <c r="AV222"/>
      <c r="AW222" s="1327" t="str">
        <f>IF(AND(AZ222&lt;&gt;"", LEN(TRIM(AZ222))&gt;0), MAX(AW20:AW221)+1, "")</f>
        <v/>
      </c>
      <c r="AX222" s="1327" t="str" cm="1">
        <f t="array" ref="AX222">IFERROR(INDEX(AZ21:AZ290, MATCH(ROW()-MIN(ROW(AZ21:AZ290))+1, AW21:AW290, 0)), "")</f>
        <v/>
      </c>
      <c r="AY222" s="1340" t="str">
        <f>IFERROR(SUBSTITUTE(AY221,"."," "),AY221)</f>
        <v/>
      </c>
      <c r="AZ222" s="1339" t="str">
        <f>IFERROR(LEFT(RIGHT(AY224,LEN(AY224)-LEN(AZ219)-LEN(AZ220)-LEN(AZ221)),FIND("¤",SUBSTITUTE(LEFT(RIGHT(AY224,LEN(AY224)-LEN(AZ219)-LEN(AZ220)-LEN(AZ221)),AZ19+1)," ","¤",LEN(LEFT(RIGHT(AY224,LEN(AY224)-LEN(AZ219)-LEN(AZ220)-LEN(AZ221)),AZ19+1))-LEN(SUBSTITUTE(LEFT(RIGHT(AY224,LEN(AY224)-LEN(AZ219)-LEN(AZ220)-LEN(AZ221)),AZ19+1)," ",""))))),"")</f>
        <v/>
      </c>
      <c r="BA222" s="1279" t="s">
        <v>1</v>
      </c>
      <c r="BB222" s="1354"/>
      <c r="BC222"/>
      <c r="BD222" s="1" t="str">
        <f t="shared" si="52"/>
        <v/>
      </c>
      <c r="BE222" s="1332" t="str">
        <f>IF(LEN(SUBSTITUTE(AX222, BE17, "")) &lt; LEN(AX222), SUBSTITUTE(AX222, BE17, ""), AX222)</f>
        <v/>
      </c>
      <c r="BF222" s="1332" t="str">
        <f>IF(LEN(SUBSTITUTE(BE222, BF17, "")) &lt; LEN(BE222), SUBSTITUTE(BE222, BF17, ""), BE222)</f>
        <v/>
      </c>
      <c r="BG222" s="1332" t="str">
        <f>IF(LEN(SUBSTITUTE(BF222, BG17, "")) &lt; LEN(BF222), SUBSTITUTE(BF222, BG17, ""), BF222)</f>
        <v/>
      </c>
      <c r="BH222" s="1332" t="str">
        <f>IF(LEN(SUBSTITUTE(BG222, BH17, "")) &lt; LEN(BG222), SUBSTITUTE(BG222, BH17, ""), BG222)</f>
        <v/>
      </c>
      <c r="BI222" s="1332" t="s">
        <v>1</v>
      </c>
      <c r="BJ222" s="1333"/>
      <c r="BK222" s="1334"/>
      <c r="BL222" s="52"/>
      <c r="BM222" s="51"/>
      <c r="BN222" s="1335" t="str">
        <f t="shared" si="45"/>
        <v/>
      </c>
      <c r="BO222" s="50" t="str">
        <f t="shared" si="46"/>
        <v/>
      </c>
      <c r="BP222" s="49" t="str">
        <f t="shared" si="47"/>
        <v/>
      </c>
      <c r="BQ222" s="47">
        <f>IF(ISBLANK(#REF!),"",LEN(BD222)-LEN(SUBSTITUTE(BD222," ",""))+1)</f>
        <v>1</v>
      </c>
      <c r="BR222" s="48">
        <f t="shared" si="48"/>
        <v>0</v>
      </c>
      <c r="BS222" s="47">
        <f t="shared" si="49"/>
        <v>0</v>
      </c>
      <c r="BT222" s="47">
        <f t="shared" si="50"/>
        <v>0</v>
      </c>
      <c r="BU222" s="185"/>
      <c r="BV222" s="2"/>
      <c r="BW222"/>
      <c r="BX222"/>
      <c r="BY222"/>
      <c r="BZ222"/>
      <c r="CA222" s="2"/>
      <c r="CB222"/>
      <c r="CC222"/>
      <c r="CD222"/>
      <c r="CE222"/>
      <c r="CF222"/>
      <c r="CG222"/>
      <c r="CH222"/>
      <c r="CI222"/>
      <c r="CJ222" s="676"/>
      <c r="CK222" s="677" t="s">
        <v>619</v>
      </c>
      <c r="CL222" s="663"/>
      <c r="CM222" s="658"/>
      <c r="CN222" s="658"/>
      <c r="CO222" s="658"/>
      <c r="CP222" s="659"/>
      <c r="CQ222" s="2"/>
      <c r="CR222" s="6">
        <v>1</v>
      </c>
    </row>
    <row r="223" spans="1:96" s="1" customFormat="1" ht="15" customHeight="1" thickBot="1">
      <c r="A223"/>
      <c r="B223"/>
      <c r="C223"/>
      <c r="D223"/>
      <c r="E223"/>
      <c r="F223"/>
      <c r="G223"/>
      <c r="H223"/>
      <c r="I223"/>
      <c r="J223"/>
      <c r="K223"/>
      <c r="L223"/>
      <c r="M223"/>
      <c r="N223"/>
      <c r="O223"/>
      <c r="AA223"/>
      <c r="AB223"/>
      <c r="AC223"/>
      <c r="AD223"/>
      <c r="AE223"/>
      <c r="AF223"/>
      <c r="AG223"/>
      <c r="AH223"/>
      <c r="AI223"/>
      <c r="AJ223"/>
      <c r="AK223"/>
      <c r="AL223"/>
      <c r="AM223"/>
      <c r="AN223"/>
      <c r="AO223"/>
      <c r="AP223"/>
      <c r="AQ223"/>
      <c r="AR223"/>
      <c r="AS223"/>
      <c r="AT223"/>
      <c r="AU223"/>
      <c r="AV223"/>
      <c r="AW223" s="1327" t="str">
        <f>IF(AND(AZ223&lt;&gt;"", LEN(TRIM(AZ223))&gt;0), MAX(AW20:AW222)+1, "")</f>
        <v/>
      </c>
      <c r="AX223" s="1327" t="str" cm="1">
        <f t="array" ref="AX223">IFERROR(INDEX(AZ21:AZ290, MATCH(ROW()-MIN(ROW(AZ21:AZ290))+1, AW21:AW290, 0)), "")</f>
        <v/>
      </c>
      <c r="AY223" s="1343" t="str">
        <f>SUBSTITUTE(SUBSTITUTE(AY222,";"," "),","," ")</f>
        <v/>
      </c>
      <c r="AZ223" s="1339" t="str">
        <f>IFERROR(LEFT(RIGHT(AY224,LEN(AY224)-LEN(AZ219)-LEN(AZ220)-LEN(AZ221)-LEN(AZ222)),FIND("¤",SUBSTITUTE(LEFT(RIGHT(AY224,LEN(AY224)-LEN(AZ219)-LEN(AZ220)-LEN(AZ221)-LEN(AZ222)),AZ19+1)," ","¤",LEN(LEFT(RIGHT(AY224,LEN(AY224)-LEN(AZ219)-LEN(AZ220)-LEN(AZ221)-LEN(AZ222)),AZ19+1))-LEN(SUBSTITUTE(LEFT(RIGHT(AY224,LEN(AY224)-LEN(AZ219)-LEN(AZ220)-LEN(AZ221)-LEN(AZ222)),AZ19+1)," ",""))))),"")</f>
        <v/>
      </c>
      <c r="BA223" s="1279" t="s">
        <v>1</v>
      </c>
      <c r="BB223" s="1354"/>
      <c r="BC223"/>
      <c r="BD223" s="1" t="str">
        <f t="shared" si="52"/>
        <v/>
      </c>
      <c r="BE223" s="1332" t="str">
        <f>IF(LEN(SUBSTITUTE(AX223, BE17, "")) &lt; LEN(AX223), SUBSTITUTE(AX223, BE17, ""), AX223)</f>
        <v/>
      </c>
      <c r="BF223" s="1332" t="str">
        <f>IF(LEN(SUBSTITUTE(BE223, BF17, "")) &lt; LEN(BE223), SUBSTITUTE(BE223, BF17, ""), BE223)</f>
        <v/>
      </c>
      <c r="BG223" s="1332" t="str">
        <f>IF(LEN(SUBSTITUTE(BF223, BG17, "")) &lt; LEN(BF223), SUBSTITUTE(BF223, BG17, ""), BF223)</f>
        <v/>
      </c>
      <c r="BH223" s="1332" t="str">
        <f>IF(LEN(SUBSTITUTE(BG223, BH17, "")) &lt; LEN(BG223), SUBSTITUTE(BG223, BH17, ""), BG223)</f>
        <v/>
      </c>
      <c r="BI223" s="1332" t="s">
        <v>1</v>
      </c>
      <c r="BJ223" s="1333"/>
      <c r="BK223" s="1334"/>
      <c r="BL223" s="52"/>
      <c r="BM223" s="51"/>
      <c r="BN223" s="1335" t="str">
        <f t="shared" ref="BN223:BN286" si="54">IF(BK223&lt;&gt;"", TRIM(SUBSTITUTE(SUBSTITUTE(BH223, TRIM(BJ223), ""), TRIM(BK223), "")), TRIM(SUBSTITUTE(BH223, TRIM(BJ223), "")))</f>
        <v/>
      </c>
      <c r="BO223" s="50" t="str">
        <f t="shared" ref="BO223:BO286" si="55">SUBSTITUTE(BN223,BL223,BM223)</f>
        <v/>
      </c>
      <c r="BP223" s="49" t="str">
        <f t="shared" ref="BP223:BP286" si="56">TRIM(SUBSTITUTE(BO223,BL223,BM223))</f>
        <v/>
      </c>
      <c r="BQ223" s="47">
        <f>IF(ISBLANK(#REF!),"",LEN(BD223)-LEN(SUBSTITUTE(BD223," ",""))+1)</f>
        <v>1</v>
      </c>
      <c r="BR223" s="48">
        <f t="shared" ref="BR223:BR286" si="57">BT223-BS223</f>
        <v>0</v>
      </c>
      <c r="BS223" s="47">
        <f t="shared" ref="BS223:BS286" si="58">LEN(TRIM(BD223)) - LEN(SUBSTITUTE(TRIM(BD223), " ", ""))</f>
        <v>0</v>
      </c>
      <c r="BT223" s="47">
        <f t="shared" ref="BT223:BT286" si="59">LEN(BD223)</f>
        <v>0</v>
      </c>
      <c r="BU223" s="185"/>
      <c r="BV223" s="2"/>
      <c r="BW223" s="2"/>
      <c r="BX223" s="2"/>
      <c r="BY223" s="2"/>
      <c r="BZ223" s="2"/>
      <c r="CA223" s="2"/>
      <c r="CB223"/>
      <c r="CC223"/>
      <c r="CD223"/>
      <c r="CE223"/>
      <c r="CF223"/>
      <c r="CG223"/>
      <c r="CH223"/>
      <c r="CI223"/>
      <c r="CJ223" s="680"/>
      <c r="CK223" s="681"/>
      <c r="CL223" s="663"/>
      <c r="CM223" s="658"/>
      <c r="CN223" s="658"/>
      <c r="CO223" s="658"/>
      <c r="CP223" s="659"/>
      <c r="CQ223" s="2"/>
      <c r="CR223" s="6">
        <v>1</v>
      </c>
    </row>
    <row r="224" spans="1:96" s="1" customFormat="1" ht="33" customHeight="1">
      <c r="A224"/>
      <c r="B224" s="203" t="s">
        <v>11</v>
      </c>
      <c r="C224" s="1224" t="str">
        <f>C230</f>
        <v xml:space="preserve">C patisserie flan garniture Clafoutis aux cerises_2023-09-20.xlsx 10 personnes </v>
      </c>
      <c r="D224" s="1225">
        <f>D230</f>
        <v>10</v>
      </c>
      <c r="E224" s="1225" t="str">
        <f>E230</f>
        <v>personnes</v>
      </c>
      <c r="F224" s="205" t="s">
        <v>214</v>
      </c>
      <c r="G224" s="2193" t="s">
        <v>293</v>
      </c>
      <c r="H224" s="2193"/>
      <c r="I224" s="2138" t="s">
        <v>1815</v>
      </c>
      <c r="J224" s="2138"/>
      <c r="K224" s="2138"/>
      <c r="L224" s="2138"/>
      <c r="M224"/>
      <c r="N224"/>
      <c r="O224"/>
      <c r="AA224"/>
      <c r="AB224"/>
      <c r="AC224"/>
      <c r="AD224"/>
      <c r="AE224"/>
      <c r="AF224"/>
      <c r="AG224"/>
      <c r="AH224"/>
      <c r="AI224"/>
      <c r="AJ224"/>
      <c r="AK224"/>
      <c r="AL224"/>
      <c r="AM224"/>
      <c r="AN224"/>
      <c r="AO224"/>
      <c r="AP224"/>
      <c r="AQ224"/>
      <c r="AR224"/>
      <c r="AS224"/>
      <c r="AT224"/>
      <c r="AU224"/>
      <c r="AV224"/>
      <c r="AW224" s="1327" t="str">
        <f>IF(AND(AZ224&lt;&gt;"", LEN(TRIM(AZ224))&gt;0), MAX(AW20:AW223)+1, "")</f>
        <v/>
      </c>
      <c r="AX224" s="1327" t="str" cm="1">
        <f t="array" ref="AX224">IFERROR(INDEX(AZ21:AZ290, MATCH(ROW()-MIN(ROW(AZ21:AZ290))+1, AW21:AW290, 0)), "")</f>
        <v/>
      </c>
      <c r="AY224" s="1344" t="str">
        <f>IFERROR(SUBSTITUTE(SUBSTITUTE(SUBSTITUTE(AY223,"  "," "),"  "," "),"  "," "),AY223)</f>
        <v/>
      </c>
      <c r="AZ224" s="1339" t="str">
        <f>IF(LEN(AY224) &gt; LEN(AZ219) + LEN(AZ220) + LEN(AZ221)+ LEN(AZ222) + LEN(AZ223), RIGHT(AY224, LEN(AY224) - LEN(AZ219) - LEN(AZ220) - LEN(AZ221) - LEN(AZ222) - LEN(AZ223)), "")</f>
        <v/>
      </c>
      <c r="BA224" s="1279" t="s">
        <v>1</v>
      </c>
      <c r="BB224" s="1354"/>
      <c r="BC224"/>
      <c r="BD224" s="1" t="str">
        <f t="shared" si="52"/>
        <v/>
      </c>
      <c r="BE224" s="1332" t="str">
        <f>IF(LEN(SUBSTITUTE(AX224, BE17, "")) &lt; LEN(AX224), SUBSTITUTE(AX224, BE17, ""), AX224)</f>
        <v/>
      </c>
      <c r="BF224" s="1332" t="str">
        <f>IF(LEN(SUBSTITUTE(BE224, BF17, "")) &lt; LEN(BE224), SUBSTITUTE(BE224, BF17, ""), BE224)</f>
        <v/>
      </c>
      <c r="BG224" s="1332" t="str">
        <f>IF(LEN(SUBSTITUTE(BF224, BG17, "")) &lt; LEN(BF224), SUBSTITUTE(BF224, BG17, ""), BF224)</f>
        <v/>
      </c>
      <c r="BH224" s="1332" t="str">
        <f>IF(LEN(SUBSTITUTE(BG224, BH17, "")) &lt; LEN(BG224), SUBSTITUTE(BG224, BH17, ""), BG224)</f>
        <v/>
      </c>
      <c r="BI224" s="1332" t="s">
        <v>1</v>
      </c>
      <c r="BJ224" s="1333"/>
      <c r="BK224" s="1334"/>
      <c r="BL224" s="52"/>
      <c r="BM224" s="51"/>
      <c r="BN224" s="1335" t="str">
        <f t="shared" si="54"/>
        <v/>
      </c>
      <c r="BO224" s="50" t="str">
        <f t="shared" si="55"/>
        <v/>
      </c>
      <c r="BP224" s="49" t="str">
        <f t="shared" si="56"/>
        <v/>
      </c>
      <c r="BQ224" s="47">
        <f>IF(ISBLANK(#REF!),"",LEN(BD224)-LEN(SUBSTITUTE(BD224," ",""))+1)</f>
        <v>1</v>
      </c>
      <c r="BR224" s="48">
        <f t="shared" si="57"/>
        <v>0</v>
      </c>
      <c r="BS224" s="47">
        <f t="shared" si="58"/>
        <v>0</v>
      </c>
      <c r="BT224" s="47">
        <f t="shared" si="59"/>
        <v>0</v>
      </c>
      <c r="BU224" s="185"/>
      <c r="BV224" s="2"/>
      <c r="BW224"/>
      <c r="BX224"/>
      <c r="BY224"/>
      <c r="BZ224"/>
      <c r="CA224"/>
      <c r="CB224"/>
      <c r="CC224"/>
      <c r="CD224"/>
      <c r="CE224"/>
      <c r="CF224"/>
      <c r="CG224"/>
      <c r="CH224"/>
      <c r="CI224"/>
      <c r="CJ224" s="680"/>
      <c r="CK224" s="681"/>
      <c r="CL224" s="663"/>
      <c r="CM224" s="658"/>
      <c r="CN224" s="658"/>
      <c r="CO224" s="658"/>
      <c r="CP224" s="659"/>
      <c r="CQ224" s="2"/>
      <c r="CR224" s="6">
        <v>1</v>
      </c>
    </row>
    <row r="225" spans="1:96" s="1" customFormat="1" ht="15" customHeight="1">
      <c r="A225"/>
      <c r="B225" s="104" t="s">
        <v>11</v>
      </c>
      <c r="C225" s="1240" t="str">
        <f>C230</f>
        <v xml:space="preserve">C patisserie flan garniture Clafoutis aux cerises_2023-09-20.xlsx 10 personnes </v>
      </c>
      <c r="D225" s="1240">
        <f>D230</f>
        <v>10</v>
      </c>
      <c r="E225" s="1240" t="str">
        <f>E230</f>
        <v>personnes</v>
      </c>
      <c r="F225" s="1241" t="s">
        <v>1533</v>
      </c>
      <c r="G225" s="1241" t="s">
        <v>1792</v>
      </c>
      <c r="H225" s="1241"/>
      <c r="I225" s="1241"/>
      <c r="J225" s="1696" t="s">
        <v>212</v>
      </c>
      <c r="K225" s="1774" t="s">
        <v>1816</v>
      </c>
      <c r="L225" s="1419"/>
      <c r="M225"/>
      <c r="N225"/>
      <c r="O225"/>
      <c r="AA225"/>
      <c r="AB225"/>
      <c r="AC225"/>
      <c r="AD225"/>
      <c r="AE225"/>
      <c r="AF225"/>
      <c r="AG225"/>
      <c r="AH225"/>
      <c r="AI225"/>
      <c r="AJ225"/>
      <c r="AK225"/>
      <c r="AL225"/>
      <c r="AM225"/>
      <c r="AN225"/>
      <c r="AO225"/>
      <c r="AP225"/>
      <c r="AQ225"/>
      <c r="AR225"/>
      <c r="AS225"/>
      <c r="AT225"/>
      <c r="AU225"/>
      <c r="AV225"/>
      <c r="AW225" s="1327" t="str">
        <f>IF(AND(AZ225&lt;&gt;"", LEN(TRIM(AZ225))&gt;0), MAX(AW20:AW224)+1, "")</f>
        <v/>
      </c>
      <c r="AX225" s="1327" t="str" cm="1">
        <f t="array" ref="AX225">IFERROR(INDEX(AZ21:AZ290, MATCH(ROW()-MIN(ROW(AZ21:AZ290))+1, AW21:AW290, 0)), "")</f>
        <v/>
      </c>
      <c r="AY225" s="1328" t="str">
        <f>(SUBSTITUTE(SUBSTITUTE(BB55,CHAR(13)&amp;CHAR(10)," "),CHAR(10)," "))</f>
        <v/>
      </c>
      <c r="AZ225" s="1329" t="str">
        <f>IF(LEN(AY230)&lt;AZ19,AY225,LEFT(AY230,FIND("¤",SUBSTITUTE(LEFT(AY230,AZ19+1)," ","¤",LEN(LEFT(AY230,AZ19+1))-LEN(SUBSTITUTE(LEFT(AY230,AZ19+1)," ",""))))))</f>
        <v/>
      </c>
      <c r="BA225" s="1279" t="s">
        <v>1</v>
      </c>
      <c r="BB225" s="1354"/>
      <c r="BC225"/>
      <c r="BD225" s="1" t="str">
        <f t="shared" si="52"/>
        <v/>
      </c>
      <c r="BE225" s="1332" t="str">
        <f>IF(LEN(SUBSTITUTE(AX225, BE17, "")) &lt; LEN(AX225), SUBSTITUTE(AX225, BE17, ""), AX225)</f>
        <v/>
      </c>
      <c r="BF225" s="1332" t="str">
        <f>IF(LEN(SUBSTITUTE(BE225, BF17, "")) &lt; LEN(BE225), SUBSTITUTE(BE225, BF17, ""), BE225)</f>
        <v/>
      </c>
      <c r="BG225" s="1332" t="str">
        <f>IF(LEN(SUBSTITUTE(BF225, BG17, "")) &lt; LEN(BF225), SUBSTITUTE(BF225, BG17, ""), BF225)</f>
        <v/>
      </c>
      <c r="BH225" s="1332" t="str">
        <f>IF(LEN(SUBSTITUTE(BG225, BH17, "")) &lt; LEN(BG225), SUBSTITUTE(BG225, BH17, ""), BG225)</f>
        <v/>
      </c>
      <c r="BI225" s="1332" t="s">
        <v>1</v>
      </c>
      <c r="BJ225" s="1333"/>
      <c r="BK225" s="1334"/>
      <c r="BL225" s="52"/>
      <c r="BM225" s="51"/>
      <c r="BN225" s="1335" t="str">
        <f t="shared" si="54"/>
        <v/>
      </c>
      <c r="BO225" s="50" t="str">
        <f t="shared" si="55"/>
        <v/>
      </c>
      <c r="BP225" s="49" t="str">
        <f t="shared" si="56"/>
        <v/>
      </c>
      <c r="BQ225" s="47">
        <f>IF(ISBLANK(#REF!),"",LEN(BD225)-LEN(SUBSTITUTE(BD225," ",""))+1)</f>
        <v>1</v>
      </c>
      <c r="BR225" s="48">
        <f t="shared" si="57"/>
        <v>0</v>
      </c>
      <c r="BS225" s="47">
        <f t="shared" si="58"/>
        <v>0</v>
      </c>
      <c r="BT225" s="47">
        <f t="shared" si="59"/>
        <v>0</v>
      </c>
      <c r="BU225" s="185"/>
      <c r="BV225" s="2"/>
      <c r="BW225"/>
      <c r="BX225"/>
      <c r="BY225"/>
      <c r="BZ225"/>
      <c r="CA225"/>
      <c r="CB225"/>
      <c r="CC225"/>
      <c r="CD225"/>
      <c r="CE225"/>
      <c r="CF225"/>
      <c r="CG225"/>
      <c r="CH225"/>
      <c r="CI225"/>
      <c r="CJ225" s="684" t="s">
        <v>621</v>
      </c>
      <c r="CK225" s="681"/>
      <c r="CL225" s="663"/>
      <c r="CM225" s="685" t="s">
        <v>622</v>
      </c>
      <c r="CN225" s="658"/>
      <c r="CO225" s="658"/>
      <c r="CP225" s="659"/>
      <c r="CQ225" s="2"/>
      <c r="CR225" s="6">
        <v>1</v>
      </c>
    </row>
    <row r="226" spans="1:96" s="1" customFormat="1" ht="15" customHeight="1">
      <c r="A226"/>
      <c r="B226" s="104" t="s">
        <v>11</v>
      </c>
      <c r="C226" s="1232" t="str">
        <f>C230</f>
        <v xml:space="preserve">C patisserie flan garniture Clafoutis aux cerises_2023-09-20.xlsx 10 personnes </v>
      </c>
      <c r="D226" s="1232">
        <f>D230</f>
        <v>10</v>
      </c>
      <c r="E226" s="1232" t="str">
        <f>E230</f>
        <v>personnes</v>
      </c>
      <c r="F226" s="1697"/>
      <c r="G226" s="1698"/>
      <c r="H226" s="1698"/>
      <c r="I226" s="1698"/>
      <c r="J226" s="199" t="s">
        <v>205</v>
      </c>
      <c r="K226" s="2139" t="str">
        <f>F228</f>
        <v xml:space="preserve">C patisserie flan garniture Clafoutis aux cerises_2023-09-20.xlsx 10 personnes </v>
      </c>
      <c r="L226" s="2140"/>
      <c r="M226"/>
      <c r="N226"/>
      <c r="O226"/>
      <c r="AA226"/>
      <c r="AB226"/>
      <c r="AC226"/>
      <c r="AD226"/>
      <c r="AE226"/>
      <c r="AF226"/>
      <c r="AG226"/>
      <c r="AH226"/>
      <c r="AI226"/>
      <c r="AJ226"/>
      <c r="AK226"/>
      <c r="AL226"/>
      <c r="AM226"/>
      <c r="AN226"/>
      <c r="AO226"/>
      <c r="AP226"/>
      <c r="AQ226"/>
      <c r="AR226"/>
      <c r="AS226"/>
      <c r="AT226"/>
      <c r="AU226"/>
      <c r="AV226"/>
      <c r="AW226" s="1327" t="str">
        <f>IF(AND(AZ226&lt;&gt;"", LEN(TRIM(AZ226))&gt;0), MAX(AW20:AW225)+1, "")</f>
        <v/>
      </c>
      <c r="AX226" s="1327" t="str" cm="1">
        <f t="array" ref="AX226">IFERROR(INDEX(AZ21:AZ290, MATCH(ROW()-MIN(ROW(AZ21:AZ290))+1, AW21:AW290, 0)), "")</f>
        <v/>
      </c>
      <c r="AY226" s="1336" t="str">
        <f>IFERROR(TRIM(SUBSTITUTE(SUBSTITUTE(SUBSTITUTE(SUBSTITUTE(SUBSTITUTE(AY225," .",".")," ;",";")," :",":"),",",","),",","")),AY225)</f>
        <v/>
      </c>
      <c r="AZ226" s="1329" t="str">
        <f>IFERROR(IF(LEN(AY230) &gt; LEN(AZ225), LEFT(RIGHT(AY230, LEN(AY230) - LEN(AZ225)), FIND("¤", SUBSTITUTE(LEFT(RIGHT(AY230, LEN(AY230) - LEN(AZ225)), AZ19+1), " ", "¤", LEN(LEFT(RIGHT(AY230, LEN(AY230) - LEN(AZ225)), AZ19+1)) - LEN(SUBSTITUTE(LEFT(RIGHT(AY230, LEN(AY230) - LEN(AZ225)), AZ19+1), " ", ""))))), ""), "")</f>
        <v/>
      </c>
      <c r="BA226" s="1279" t="s">
        <v>1</v>
      </c>
      <c r="BB226" s="1354"/>
      <c r="BC226"/>
      <c r="BD226" s="1" t="str">
        <f t="shared" si="52"/>
        <v/>
      </c>
      <c r="BE226" s="1332" t="str">
        <f>IF(LEN(SUBSTITUTE(AX226, BE17, "")) &lt; LEN(AX226), SUBSTITUTE(AX226, BE17, ""), AX226)</f>
        <v/>
      </c>
      <c r="BF226" s="1332" t="str">
        <f>IF(LEN(SUBSTITUTE(BE226, BF17, "")) &lt; LEN(BE226), SUBSTITUTE(BE226, BF17, ""), BE226)</f>
        <v/>
      </c>
      <c r="BG226" s="1332" t="str">
        <f>IF(LEN(SUBSTITUTE(BF226, BG17, "")) &lt; LEN(BF226), SUBSTITUTE(BF226, BG17, ""), BF226)</f>
        <v/>
      </c>
      <c r="BH226" s="1332" t="str">
        <f>IF(LEN(SUBSTITUTE(BG226, BH17, "")) &lt; LEN(BG226), SUBSTITUTE(BG226, BH17, ""), BG226)</f>
        <v/>
      </c>
      <c r="BI226" s="1332" t="s">
        <v>1</v>
      </c>
      <c r="BJ226" s="1333"/>
      <c r="BK226" s="1334"/>
      <c r="BL226" s="52"/>
      <c r="BM226" s="51"/>
      <c r="BN226" s="1335" t="str">
        <f t="shared" si="54"/>
        <v/>
      </c>
      <c r="BO226" s="50" t="str">
        <f t="shared" si="55"/>
        <v/>
      </c>
      <c r="BP226" s="49" t="str">
        <f t="shared" si="56"/>
        <v/>
      </c>
      <c r="BQ226" s="47">
        <f>IF(ISBLANK(#REF!),"",LEN(BD226)-LEN(SUBSTITUTE(BD226," ",""))+1)</f>
        <v>1</v>
      </c>
      <c r="BR226" s="48">
        <f t="shared" si="57"/>
        <v>0</v>
      </c>
      <c r="BS226" s="47">
        <f t="shared" si="58"/>
        <v>0</v>
      </c>
      <c r="BT226" s="47">
        <f t="shared" si="59"/>
        <v>0</v>
      </c>
      <c r="BU226" s="185"/>
      <c r="BV226" s="2"/>
      <c r="BW226"/>
      <c r="BX226"/>
      <c r="BY226"/>
      <c r="BZ226"/>
      <c r="CA226"/>
      <c r="CB226"/>
      <c r="CC226"/>
      <c r="CD226"/>
      <c r="CE226"/>
      <c r="CF226"/>
      <c r="CG226"/>
      <c r="CH226"/>
      <c r="CI226"/>
      <c r="CJ226" s="686" t="s">
        <v>623</v>
      </c>
      <c r="CK226" s="681"/>
      <c r="CL226" s="681"/>
      <c r="CM226" s="687" t="s">
        <v>624</v>
      </c>
      <c r="CN226" s="658"/>
      <c r="CO226" s="658"/>
      <c r="CP226" s="659"/>
      <c r="CQ226" s="2"/>
      <c r="CR226" s="6">
        <v>1</v>
      </c>
    </row>
    <row r="227" spans="1:96" s="1" customFormat="1" ht="15.75">
      <c r="A227"/>
      <c r="B227" s="104" t="s">
        <v>11</v>
      </c>
      <c r="C227" s="1232" t="str">
        <f>C230</f>
        <v xml:space="preserve">C patisserie flan garniture Clafoutis aux cerises_2023-09-20.xlsx 10 personnes </v>
      </c>
      <c r="D227" s="1232">
        <f>D230</f>
        <v>10</v>
      </c>
      <c r="E227" s="1232" t="str">
        <f>E230</f>
        <v>personnes</v>
      </c>
      <c r="F227" s="195">
        <v>10</v>
      </c>
      <c r="G227" s="194" t="s">
        <v>1537</v>
      </c>
      <c r="H227" s="193" t="s">
        <v>193</v>
      </c>
      <c r="I227" s="193"/>
      <c r="J227" s="197"/>
      <c r="K227" s="2139"/>
      <c r="L227" s="2140"/>
      <c r="M227"/>
      <c r="N227"/>
      <c r="O227"/>
      <c r="AA227"/>
      <c r="AB227"/>
      <c r="AC227"/>
      <c r="AD227"/>
      <c r="AE227"/>
      <c r="AF227"/>
      <c r="AG227"/>
      <c r="AH227"/>
      <c r="AI227"/>
      <c r="AJ227"/>
      <c r="AK227"/>
      <c r="AL227"/>
      <c r="AM227"/>
      <c r="AN227"/>
      <c r="AO227"/>
      <c r="AP227"/>
      <c r="AQ227"/>
      <c r="AR227"/>
      <c r="AS227"/>
      <c r="AT227"/>
      <c r="AU227"/>
      <c r="AV227"/>
      <c r="AW227" s="1327" t="str">
        <f>IF(AND(AZ227&lt;&gt;"", LEN(TRIM(AZ227))&gt;0), MAX(AW20:AW226)+1, "")</f>
        <v/>
      </c>
      <c r="AX227" s="1327" t="str" cm="1">
        <f t="array" ref="AX227">IFERROR(INDEX(AZ21:AZ290, MATCH(ROW()-MIN(ROW(AZ21:AZ290))+1, AW21:AW290, 0)), "")</f>
        <v/>
      </c>
      <c r="AY227" s="1336" t="str">
        <f>IFERROR(SUBSTITUTE(SUBSTITUTE(SUBSTITUTE(SUBSTITUTE(SUBSTITUTE(SUBSTITUTE(AY226,",",";"),".",";"),";",";"),"-",";"),":",";"),"?",";"),AY226)</f>
        <v/>
      </c>
      <c r="AZ227" s="1329" t="str">
        <f>IFERROR(IF(LEN(AY230)&gt;LEN(AZ225)+LEN(AZ226),LEFT(RIGHT(AY230,LEN(AY230)-LEN(AZ225)-LEN(AZ226)),FIND("¤",SUBSTITUTE(LEFT(RIGHT(AY230,LEN(AY230)-LEN(AZ225)-LEN(AZ226)),AZ19+1)," ","¤",LEN(LEFT(RIGHT(AY230,LEN(AY230)-LEN(AZ225)-LEN(AZ226)),AZ19+1))-LEN(SUBSTITUTE(LEFT(RIGHT(AY230,LEN(AY230)-LEN(AZ225)-LEN(AZ226)),AZ19+1)," ",""))))),""),"")</f>
        <v/>
      </c>
      <c r="BA227" s="1279" t="s">
        <v>1</v>
      </c>
      <c r="BB227" s="1354"/>
      <c r="BC227"/>
      <c r="BD227" s="1" t="str">
        <f t="shared" si="52"/>
        <v/>
      </c>
      <c r="BE227" s="1332" t="str">
        <f>IF(LEN(SUBSTITUTE(AX227, BE17, "")) &lt; LEN(AX227), SUBSTITUTE(AX227, BE17, ""), AX227)</f>
        <v/>
      </c>
      <c r="BF227" s="1332" t="str">
        <f>IF(LEN(SUBSTITUTE(BE227, BF17, "")) &lt; LEN(BE227), SUBSTITUTE(BE227, BF17, ""), BE227)</f>
        <v/>
      </c>
      <c r="BG227" s="1332" t="str">
        <f>IF(LEN(SUBSTITUTE(BF227, BG17, "")) &lt; LEN(BF227), SUBSTITUTE(BF227, BG17, ""), BF227)</f>
        <v/>
      </c>
      <c r="BH227" s="1332" t="str">
        <f>IF(LEN(SUBSTITUTE(BG227, BH17, "")) &lt; LEN(BG227), SUBSTITUTE(BG227, BH17, ""), BG227)</f>
        <v/>
      </c>
      <c r="BI227" s="1332" t="s">
        <v>1</v>
      </c>
      <c r="BJ227" s="1333"/>
      <c r="BK227" s="1334"/>
      <c r="BL227" s="52"/>
      <c r="BM227" s="51"/>
      <c r="BN227" s="1335" t="str">
        <f t="shared" si="54"/>
        <v/>
      </c>
      <c r="BO227" s="50" t="str">
        <f t="shared" si="55"/>
        <v/>
      </c>
      <c r="BP227" s="49" t="str">
        <f t="shared" si="56"/>
        <v/>
      </c>
      <c r="BQ227" s="47">
        <f>IF(ISBLANK(#REF!),"",LEN(BD227)-LEN(SUBSTITUTE(BD227," ",""))+1)</f>
        <v>1</v>
      </c>
      <c r="BR227" s="48">
        <f t="shared" si="57"/>
        <v>0</v>
      </c>
      <c r="BS227" s="47">
        <f t="shared" si="58"/>
        <v>0</v>
      </c>
      <c r="BT227" s="47">
        <f t="shared" si="59"/>
        <v>0</v>
      </c>
      <c r="BU227" s="185"/>
      <c r="BV227" s="2"/>
      <c r="BW227"/>
      <c r="BX227"/>
      <c r="BY227"/>
      <c r="BZ227"/>
      <c r="CA227"/>
      <c r="CB227"/>
      <c r="CC227"/>
      <c r="CD227"/>
      <c r="CE227"/>
      <c r="CF227"/>
      <c r="CG227"/>
      <c r="CH227"/>
      <c r="CI227"/>
      <c r="CJ227" s="689"/>
      <c r="CK227" s="681"/>
      <c r="CL227" s="681"/>
      <c r="CM227" s="663">
        <v>1</v>
      </c>
      <c r="CN227" s="681"/>
      <c r="CO227" s="681"/>
      <c r="CP227" s="690"/>
      <c r="CQ227" s="2"/>
      <c r="CR227" s="6">
        <v>1</v>
      </c>
    </row>
    <row r="228" spans="1:96" s="1" customFormat="1" ht="15.75">
      <c r="A228"/>
      <c r="B228" s="104" t="s">
        <v>11</v>
      </c>
      <c r="C228" s="1232" t="str">
        <f>C230</f>
        <v xml:space="preserve">C patisserie flan garniture Clafoutis aux cerises_2023-09-20.xlsx 10 personnes </v>
      </c>
      <c r="D228" s="1232">
        <f>D230</f>
        <v>10</v>
      </c>
      <c r="E228" s="1232" t="str">
        <f>E230</f>
        <v>personnes</v>
      </c>
      <c r="F228" s="1422" t="str">
        <f>F229 &amp; " " &amp; F230 &amp; " " &amp; H230 &amp; " " &amp; J230 &amp; " " &amp; L230 &amp; " " &amp; F227 &amp; " " &amp; G227 &amp; " "</f>
        <v xml:space="preserve">C patisserie flan garniture Clafoutis aux cerises_2023-09-20.xlsx 10 personnes </v>
      </c>
      <c r="G228" s="1423"/>
      <c r="H228" s="1423"/>
      <c r="I228" s="1423"/>
      <c r="J228" s="1423"/>
      <c r="K228" s="1424"/>
      <c r="L228" s="1425" t="s">
        <v>187</v>
      </c>
      <c r="M228"/>
      <c r="N228"/>
      <c r="O228"/>
      <c r="AA228"/>
      <c r="AB228"/>
      <c r="AC228"/>
      <c r="AD228"/>
      <c r="AE228"/>
      <c r="AF228"/>
      <c r="AG228"/>
      <c r="AH228"/>
      <c r="AI228"/>
      <c r="AJ228"/>
      <c r="AK228"/>
      <c r="AL228"/>
      <c r="AM228"/>
      <c r="AN228"/>
      <c r="AO228"/>
      <c r="AP228"/>
      <c r="AQ228"/>
      <c r="AR228"/>
      <c r="AS228"/>
      <c r="AT228"/>
      <c r="AU228"/>
      <c r="AV228"/>
      <c r="AW228" s="1327" t="str">
        <f>IF(AND(AZ228&lt;&gt;"", LEN(TRIM(AZ228))&gt;0), MAX(AW20:AW227)+1, "")</f>
        <v/>
      </c>
      <c r="AX228" s="1327" t="str" cm="1">
        <f t="array" ref="AX228">IFERROR(INDEX(AZ21:AZ290, MATCH(ROW()-MIN(ROW(AZ21:AZ290))+1, AW21:AW290, 0)), "")</f>
        <v/>
      </c>
      <c r="AY228" s="1336" t="str">
        <f>IFERROR(SUBSTITUTE(AY227,"."," "),AY227)</f>
        <v/>
      </c>
      <c r="AZ228" s="1329" t="str">
        <f>IFERROR(LEFT(RIGHT(AY230,LEN(AY230)-LEN(AZ225)-LEN(AZ226)-LEN(AZ227)),FIND("¤",SUBSTITUTE(LEFT(RIGHT(AY230,LEN(AY230)-LEN(AZ225)-LEN(AZ226)-LEN(AZ227)),AZ19+1)," ","¤",LEN(LEFT(RIGHT(AY230,LEN(AY230)-LEN(AZ225)-LEN(AZ226)-LEN(AZ227)),AZ19+1))-LEN(SUBSTITUTE(LEFT(RIGHT(AY230,LEN(AY230)-LEN(AZ225)-LEN(AZ226)-LEN(AZ227)),AZ19+1)," ",""))))),"")</f>
        <v/>
      </c>
      <c r="BA228" s="1279" t="s">
        <v>1</v>
      </c>
      <c r="BB228" s="1354"/>
      <c r="BC228"/>
      <c r="BD228" s="1" t="str">
        <f t="shared" si="52"/>
        <v/>
      </c>
      <c r="BE228" s="1332" t="str">
        <f>IF(LEN(SUBSTITUTE(AX228, BE17, "")) &lt; LEN(AX228), SUBSTITUTE(AX228, BE17, ""), AX228)</f>
        <v/>
      </c>
      <c r="BF228" s="1332" t="str">
        <f>IF(LEN(SUBSTITUTE(BE228, BF17, "")) &lt; LEN(BE228), SUBSTITUTE(BE228, BF17, ""), BE228)</f>
        <v/>
      </c>
      <c r="BG228" s="1332" t="str">
        <f>IF(LEN(SUBSTITUTE(BF228, BG17, "")) &lt; LEN(BF228), SUBSTITUTE(BF228, BG17, ""), BF228)</f>
        <v/>
      </c>
      <c r="BH228" s="1332" t="str">
        <f>IF(LEN(SUBSTITUTE(BG228, BH17, "")) &lt; LEN(BG228), SUBSTITUTE(BG228, BH17, ""), BG228)</f>
        <v/>
      </c>
      <c r="BI228" s="1332" t="s">
        <v>1</v>
      </c>
      <c r="BJ228" s="1333"/>
      <c r="BK228" s="1334"/>
      <c r="BL228" s="52"/>
      <c r="BM228" s="51"/>
      <c r="BN228" s="1335" t="str">
        <f t="shared" si="54"/>
        <v/>
      </c>
      <c r="BO228" s="50" t="str">
        <f t="shared" si="55"/>
        <v/>
      </c>
      <c r="BP228" s="49" t="str">
        <f t="shared" si="56"/>
        <v/>
      </c>
      <c r="BQ228" s="47">
        <f>IF(ISBLANK(#REF!),"",LEN(BD228)-LEN(SUBSTITUTE(BD228," ",""))+1)</f>
        <v>1</v>
      </c>
      <c r="BR228" s="48">
        <f t="shared" si="57"/>
        <v>0</v>
      </c>
      <c r="BS228" s="47">
        <f t="shared" si="58"/>
        <v>0</v>
      </c>
      <c r="BT228" s="47">
        <f t="shared" si="59"/>
        <v>0</v>
      </c>
      <c r="BU228" s="185"/>
      <c r="BV228" s="2"/>
      <c r="BW228"/>
      <c r="BX228"/>
      <c r="BY228"/>
      <c r="BZ228"/>
      <c r="CA228"/>
      <c r="CB228"/>
      <c r="CC228"/>
      <c r="CD228"/>
      <c r="CE228"/>
      <c r="CF228"/>
      <c r="CG228"/>
      <c r="CH228"/>
      <c r="CI228"/>
      <c r="CJ228" s="684" t="s">
        <v>627</v>
      </c>
      <c r="CK228" s="681"/>
      <c r="CL228" s="681"/>
      <c r="CM228" s="687" t="s">
        <v>628</v>
      </c>
      <c r="CN228" s="681"/>
      <c r="CO228" s="681"/>
      <c r="CP228" s="690"/>
      <c r="CQ228" s="2"/>
      <c r="CR228" s="6">
        <v>1</v>
      </c>
    </row>
    <row r="229" spans="1:96" s="1" customFormat="1" ht="15.75">
      <c r="A229"/>
      <c r="B229" s="104" t="s">
        <v>11</v>
      </c>
      <c r="C229" s="1232" t="str">
        <f>C230</f>
        <v xml:space="preserve">C patisserie flan garniture Clafoutis aux cerises_2023-09-20.xlsx 10 personnes </v>
      </c>
      <c r="D229" s="1232">
        <f>D230</f>
        <v>10</v>
      </c>
      <c r="E229" s="1232" t="str">
        <f>E230</f>
        <v>personnes</v>
      </c>
      <c r="F229" s="1426" t="str">
        <f>LEFT(L230,1)</f>
        <v>C</v>
      </c>
      <c r="G229" s="382" t="s">
        <v>185</v>
      </c>
      <c r="H229" s="382" t="s">
        <v>184</v>
      </c>
      <c r="I229" s="382"/>
      <c r="J229" s="382" t="s">
        <v>183</v>
      </c>
      <c r="K229" s="382"/>
      <c r="L229" s="1427" t="s">
        <v>182</v>
      </c>
      <c r="M229"/>
      <c r="N229"/>
      <c r="O229"/>
      <c r="AA229"/>
      <c r="AB229"/>
      <c r="AC229"/>
      <c r="AD229"/>
      <c r="AE229"/>
      <c r="AF229"/>
      <c r="AG229"/>
      <c r="AH229"/>
      <c r="AI229"/>
      <c r="AJ229"/>
      <c r="AK229"/>
      <c r="AL229"/>
      <c r="AM229"/>
      <c r="AN229"/>
      <c r="AO229"/>
      <c r="AP229"/>
      <c r="AQ229"/>
      <c r="AR229"/>
      <c r="AS229"/>
      <c r="AT229"/>
      <c r="AU229"/>
      <c r="AV229"/>
      <c r="AW229" s="1327" t="str">
        <f>IF(AND(AZ229&lt;&gt;"", LEN(TRIM(AZ229))&gt;0), MAX(AW20:AW228)+1, "")</f>
        <v/>
      </c>
      <c r="AX229" s="1327" t="str" cm="1">
        <f t="array" ref="AX229">IFERROR(INDEX(AZ21:AZ290, MATCH(ROW()-MIN(ROW(AZ21:AZ290))+1, AW21:AW290, 0)), "")</f>
        <v/>
      </c>
      <c r="AY229" s="1337" t="str">
        <f>SUBSTITUTE(SUBSTITUTE(AY228,";"," "),","," ")</f>
        <v/>
      </c>
      <c r="AZ229" s="1329" t="str">
        <f>IFERROR(LEFT(RIGHT(AY230,LEN(AY230)-LEN(AZ225)-LEN(AZ226)-LEN(AZ227)-LEN(AZ228)),FIND("¤",SUBSTITUTE(LEFT(RIGHT(AY230,LEN(AY230)-LEN(AZ225)-LEN(AZ226)-LEN(AZ227)-LEN(AZ228)),AZ19+1)," ","¤",LEN(LEFT(RIGHT(AY230,LEN(AY230)-LEN(AZ225)-LEN(AZ226)-LEN(AZ227)-LEN(AZ228)),AZ19+1))-LEN(SUBSTITUTE(LEFT(RIGHT(AY230,LEN(AY230)-LEN(AZ225)-LEN(AZ226)-LEN(AZ227)-LEN(AZ228)),AZ19+1)," ",""))))),"")</f>
        <v/>
      </c>
      <c r="BA229" s="1279" t="s">
        <v>1</v>
      </c>
      <c r="BB229" s="1354"/>
      <c r="BC229"/>
      <c r="BD229" s="1" t="str">
        <f t="shared" si="52"/>
        <v/>
      </c>
      <c r="BE229" s="1332" t="str">
        <f>IF(LEN(SUBSTITUTE(AX229, BE17, "")) &lt; LEN(AX229), SUBSTITUTE(AX229, BE17, ""), AX229)</f>
        <v/>
      </c>
      <c r="BF229" s="1332" t="str">
        <f>IF(LEN(SUBSTITUTE(BE229, BF17, "")) &lt; LEN(BE229), SUBSTITUTE(BE229, BF17, ""), BE229)</f>
        <v/>
      </c>
      <c r="BG229" s="1332" t="str">
        <f>IF(LEN(SUBSTITUTE(BF229, BG17, "")) &lt; LEN(BF229), SUBSTITUTE(BF229, BG17, ""), BF229)</f>
        <v/>
      </c>
      <c r="BH229" s="1332" t="str">
        <f>IF(LEN(SUBSTITUTE(BG229, BH17, "")) &lt; LEN(BG229), SUBSTITUTE(BG229, BH17, ""), BG229)</f>
        <v/>
      </c>
      <c r="BI229" s="1332" t="s">
        <v>1</v>
      </c>
      <c r="BJ229" s="1333"/>
      <c r="BK229" s="1334"/>
      <c r="BL229" s="52"/>
      <c r="BM229" s="51"/>
      <c r="BN229" s="1335" t="str">
        <f t="shared" si="54"/>
        <v/>
      </c>
      <c r="BO229" s="50" t="str">
        <f t="shared" si="55"/>
        <v/>
      </c>
      <c r="BP229" s="49" t="str">
        <f t="shared" si="56"/>
        <v/>
      </c>
      <c r="BQ229" s="47">
        <f>IF(ISBLANK(#REF!),"",LEN(BD229)-LEN(SUBSTITUTE(BD229," ",""))+1)</f>
        <v>1</v>
      </c>
      <c r="BR229" s="48">
        <f t="shared" si="57"/>
        <v>0</v>
      </c>
      <c r="BS229" s="47">
        <f t="shared" si="58"/>
        <v>0</v>
      </c>
      <c r="BT229" s="47">
        <f t="shared" si="59"/>
        <v>0</v>
      </c>
      <c r="BU229" s="185"/>
      <c r="BV229" s="2"/>
      <c r="BW229"/>
      <c r="BX229"/>
      <c r="BY229"/>
      <c r="BZ229"/>
      <c r="CA229"/>
      <c r="CB229"/>
      <c r="CC229"/>
      <c r="CD229"/>
      <c r="CE229"/>
      <c r="CF229"/>
      <c r="CG229"/>
      <c r="CH229"/>
      <c r="CI229"/>
      <c r="CJ229" s="686" t="s">
        <v>629</v>
      </c>
      <c r="CK229" s="681"/>
      <c r="CL229" s="681"/>
      <c r="CM229" s="663">
        <v>1</v>
      </c>
      <c r="CN229" s="681"/>
      <c r="CO229" s="681"/>
      <c r="CP229" s="690"/>
      <c r="CQ229" s="2"/>
      <c r="CR229" s="6">
        <v>1</v>
      </c>
    </row>
    <row r="230" spans="1:96" s="1" customFormat="1" ht="15.75">
      <c r="A230"/>
      <c r="B230" s="104" t="s">
        <v>11</v>
      </c>
      <c r="C230" s="1247" t="str">
        <f>F228</f>
        <v xml:space="preserve">C patisserie flan garniture Clafoutis aux cerises_2023-09-20.xlsx 10 personnes </v>
      </c>
      <c r="D230" s="1247">
        <f>F227</f>
        <v>10</v>
      </c>
      <c r="E230" s="1247" t="str">
        <f>G227</f>
        <v>personnes</v>
      </c>
      <c r="F230" s="1428" t="s">
        <v>1541</v>
      </c>
      <c r="G230" s="1458"/>
      <c r="H230" s="1803" t="s">
        <v>1542</v>
      </c>
      <c r="I230" s="1803"/>
      <c r="J230" s="1803" t="s">
        <v>176</v>
      </c>
      <c r="K230" s="1803"/>
      <c r="L230" s="1430" t="s">
        <v>1543</v>
      </c>
      <c r="M230"/>
      <c r="N230"/>
      <c r="O230"/>
      <c r="AA230"/>
      <c r="AB230"/>
      <c r="AC230"/>
      <c r="AD230"/>
      <c r="AE230"/>
      <c r="AF230"/>
      <c r="AG230"/>
      <c r="AH230"/>
      <c r="AI230"/>
      <c r="AJ230"/>
      <c r="AK230"/>
      <c r="AL230"/>
      <c r="AM230"/>
      <c r="AN230"/>
      <c r="AO230"/>
      <c r="AP230"/>
      <c r="AQ230"/>
      <c r="AR230"/>
      <c r="AS230"/>
      <c r="AT230"/>
      <c r="AU230"/>
      <c r="AV230"/>
      <c r="AW230" s="1327" t="str">
        <f>IF(AND(AZ230&lt;&gt;"", LEN(TRIM(AZ230))&gt;0), MAX(AW20:AW229)+1, "")</f>
        <v/>
      </c>
      <c r="AX230" s="1327" t="str" cm="1">
        <f t="array" ref="AX230">IFERROR(INDEX(AZ21:AZ290, MATCH(ROW()-MIN(ROW(AZ21:AZ290))+1, AW21:AW290, 0)), "")</f>
        <v/>
      </c>
      <c r="AY230" s="1338" t="str">
        <f>IFERROR(SUBSTITUTE(SUBSTITUTE(SUBSTITUTE(AY229,"  "," "),"  "," "),"  "," "),AY229)</f>
        <v/>
      </c>
      <c r="AZ230" s="1329" t="str">
        <f>IF(LEN(AY230) &gt; LEN(AZ225) + LEN(AZ226) + LEN(AZ227)+ LEN(AZ228) + LEN(AZ229), RIGHT(AY230, LEN(AY230) - LEN(AZ225) - LEN(AZ226) - LEN(AZ227) - LEN(AZ228) - LEN(AZ229)), "")</f>
        <v/>
      </c>
      <c r="BA230" s="1279" t="s">
        <v>1</v>
      </c>
      <c r="BB230" s="1354"/>
      <c r="BC230"/>
      <c r="BD230" s="1" t="str">
        <f t="shared" si="52"/>
        <v/>
      </c>
      <c r="BE230" s="1332" t="str">
        <f>IF(LEN(SUBSTITUTE(AX230, BE17, "")) &lt; LEN(AX230), SUBSTITUTE(AX230, BE17, ""), AX230)</f>
        <v/>
      </c>
      <c r="BF230" s="1332" t="str">
        <f>IF(LEN(SUBSTITUTE(BE230, BF17, "")) &lt; LEN(BE230), SUBSTITUTE(BE230, BF17, ""), BE230)</f>
        <v/>
      </c>
      <c r="BG230" s="1332" t="str">
        <f>IF(LEN(SUBSTITUTE(BF230, BG17, "")) &lt; LEN(BF230), SUBSTITUTE(BF230, BG17, ""), BF230)</f>
        <v/>
      </c>
      <c r="BH230" s="1332" t="str">
        <f>IF(LEN(SUBSTITUTE(BG230, BH17, "")) &lt; LEN(BG230), SUBSTITUTE(BG230, BH17, ""), BG230)</f>
        <v/>
      </c>
      <c r="BI230" s="1332" t="s">
        <v>1</v>
      </c>
      <c r="BJ230" s="1333"/>
      <c r="BK230" s="1334"/>
      <c r="BL230" s="52"/>
      <c r="BM230" s="51"/>
      <c r="BN230" s="1335" t="str">
        <f t="shared" si="54"/>
        <v/>
      </c>
      <c r="BO230" s="50" t="str">
        <f t="shared" si="55"/>
        <v/>
      </c>
      <c r="BP230" s="49" t="str">
        <f t="shared" si="56"/>
        <v/>
      </c>
      <c r="BQ230" s="47">
        <f>IF(ISBLANK(#REF!),"",LEN(BD230)-LEN(SUBSTITUTE(BD230," ",""))+1)</f>
        <v>1</v>
      </c>
      <c r="BR230" s="48">
        <f t="shared" si="57"/>
        <v>0</v>
      </c>
      <c r="BS230" s="47">
        <f t="shared" si="58"/>
        <v>0</v>
      </c>
      <c r="BT230" s="47">
        <f t="shared" si="59"/>
        <v>0</v>
      </c>
      <c r="BU230" s="185"/>
      <c r="BV230" s="2"/>
      <c r="BW230"/>
      <c r="BX230"/>
      <c r="BY230"/>
      <c r="BZ230"/>
      <c r="CA230"/>
      <c r="CB230"/>
      <c r="CC230"/>
      <c r="CD230"/>
      <c r="CE230"/>
      <c r="CF230"/>
      <c r="CG230"/>
      <c r="CH230"/>
      <c r="CI230"/>
      <c r="CJ230" s="689">
        <v>1</v>
      </c>
      <c r="CK230" s="681"/>
      <c r="CL230" s="681"/>
      <c r="CM230" s="692" t="s">
        <v>630</v>
      </c>
      <c r="CN230" s="681"/>
      <c r="CO230" s="681"/>
      <c r="CP230" s="690"/>
      <c r="CQ230" s="2"/>
      <c r="CR230" s="6">
        <v>1</v>
      </c>
    </row>
    <row r="231" spans="1:96" s="1" customFormat="1" ht="15.75">
      <c r="A231"/>
      <c r="B231" s="104" t="s">
        <v>11</v>
      </c>
      <c r="C231" s="1232" t="str">
        <f>C230</f>
        <v xml:space="preserve">C patisserie flan garniture Clafoutis aux cerises_2023-09-20.xlsx 10 personnes </v>
      </c>
      <c r="D231" s="1232">
        <f>D230</f>
        <v>10</v>
      </c>
      <c r="E231" s="1232" t="str">
        <f>E230</f>
        <v>personnes</v>
      </c>
      <c r="F231" s="1432" t="s">
        <v>1657</v>
      </c>
      <c r="G231" s="1710"/>
      <c r="H231" s="1710"/>
      <c r="I231" s="1710"/>
      <c r="J231" s="1710"/>
      <c r="K231" s="1710"/>
      <c r="L231" s="1699"/>
      <c r="M231"/>
      <c r="N231"/>
      <c r="O231"/>
      <c r="AA231"/>
      <c r="AB231"/>
      <c r="AC231"/>
      <c r="AD231"/>
      <c r="AE231"/>
      <c r="AF231"/>
      <c r="AG231"/>
      <c r="AH231"/>
      <c r="AI231"/>
      <c r="AJ231"/>
      <c r="AK231"/>
      <c r="AL231"/>
      <c r="AM231"/>
      <c r="AN231"/>
      <c r="AO231"/>
      <c r="AP231"/>
      <c r="AQ231"/>
      <c r="AR231"/>
      <c r="AS231"/>
      <c r="AT231"/>
      <c r="AU231"/>
      <c r="AV231"/>
      <c r="AW231" s="1327" t="str">
        <f>IF(AND(AZ231&lt;&gt;"", LEN(TRIM(AZ231))&gt;0), MAX(AW20:AW230)+1, "")</f>
        <v/>
      </c>
      <c r="AX231" s="1327" t="str" cm="1">
        <f t="array" ref="AX231">IFERROR(INDEX(AZ21:AZ290, MATCH(ROW()-MIN(ROW(AZ21:AZ290))+1, AW21:AW290, 0)), "")</f>
        <v/>
      </c>
      <c r="AY231" s="1328" t="str">
        <f>(SUBSTITUTE(SUBSTITUTE(BB56,CHAR(13)&amp;CHAR(10)," "),CHAR(10)," "))</f>
        <v/>
      </c>
      <c r="AZ231" s="1339" t="str">
        <f>IF(LEN(AY236)&lt;AZ19,AY231,LEFT(AY236,FIND("¤",SUBSTITUTE(LEFT(AY236,AZ19+1)," ","¤",LEN(LEFT(AY236,AZ19+1))-LEN(SUBSTITUTE(LEFT(AY236,AZ19+1)," ",""))))))</f>
        <v/>
      </c>
      <c r="BA231" s="1279" t="s">
        <v>1</v>
      </c>
      <c r="BB231" s="1354"/>
      <c r="BC231"/>
      <c r="BD231" s="1" t="str">
        <f t="shared" si="52"/>
        <v/>
      </c>
      <c r="BE231" s="1332" t="str">
        <f>IF(LEN(SUBSTITUTE(AX231, BE17, "")) &lt; LEN(AX231), SUBSTITUTE(AX231, BE17, ""), AX231)</f>
        <v/>
      </c>
      <c r="BF231" s="1332" t="str">
        <f>IF(LEN(SUBSTITUTE(BE231, BF17, "")) &lt; LEN(BE231), SUBSTITUTE(BE231, BF17, ""), BE231)</f>
        <v/>
      </c>
      <c r="BG231" s="1332" t="str">
        <f>IF(LEN(SUBSTITUTE(BF231, BG17, "")) &lt; LEN(BF231), SUBSTITUTE(BF231, BG17, ""), BF231)</f>
        <v/>
      </c>
      <c r="BH231" s="1332" t="str">
        <f>IF(LEN(SUBSTITUTE(BG231, BH17, "")) &lt; LEN(BG231), SUBSTITUTE(BG231, BH17, ""), BG231)</f>
        <v/>
      </c>
      <c r="BI231" s="1332" t="s">
        <v>1</v>
      </c>
      <c r="BJ231" s="1333"/>
      <c r="BK231" s="1334"/>
      <c r="BL231" s="52"/>
      <c r="BM231" s="51"/>
      <c r="BN231" s="1335" t="str">
        <f t="shared" si="54"/>
        <v/>
      </c>
      <c r="BO231" s="50" t="str">
        <f t="shared" si="55"/>
        <v/>
      </c>
      <c r="BP231" s="49" t="str">
        <f t="shared" si="56"/>
        <v/>
      </c>
      <c r="BQ231" s="47">
        <f>IF(ISBLANK(#REF!),"",LEN(BD231)-LEN(SUBSTITUTE(BD231," ",""))+1)</f>
        <v>1</v>
      </c>
      <c r="BR231" s="48">
        <f t="shared" si="57"/>
        <v>0</v>
      </c>
      <c r="BS231" s="47">
        <f t="shared" si="58"/>
        <v>0</v>
      </c>
      <c r="BT231" s="47">
        <f t="shared" si="59"/>
        <v>0</v>
      </c>
      <c r="BU231" s="185"/>
      <c r="BV231" s="2"/>
      <c r="BW231"/>
      <c r="BX231"/>
      <c r="BY231"/>
      <c r="BZ231"/>
      <c r="CA231"/>
      <c r="CB231"/>
      <c r="CC231"/>
      <c r="CD231"/>
      <c r="CE231"/>
      <c r="CF231"/>
      <c r="CG231"/>
      <c r="CH231"/>
      <c r="CI231"/>
      <c r="CJ231" s="684" t="s">
        <v>631</v>
      </c>
      <c r="CK231" s="681"/>
      <c r="CL231" s="681"/>
      <c r="CM231" s="694" t="s">
        <v>632</v>
      </c>
      <c r="CN231" s="681"/>
      <c r="CO231" s="681"/>
      <c r="CP231" s="690"/>
      <c r="CQ231" s="2"/>
      <c r="CR231" s="6">
        <v>1</v>
      </c>
    </row>
    <row r="232" spans="1:96" s="1" customFormat="1" ht="15.75">
      <c r="A232"/>
      <c r="B232" s="104" t="s">
        <v>11</v>
      </c>
      <c r="C232" s="1232" t="str">
        <f>C230</f>
        <v xml:space="preserve">C patisserie flan garniture Clafoutis aux cerises_2023-09-20.xlsx 10 personnes </v>
      </c>
      <c r="D232" s="1232">
        <f>D230</f>
        <v>10</v>
      </c>
      <c r="E232" s="1232" t="str">
        <f>E230</f>
        <v>personnes</v>
      </c>
      <c r="F232" s="1711"/>
      <c r="G232" s="1712"/>
      <c r="H232" s="1712"/>
      <c r="I232" s="1712"/>
      <c r="J232" s="1712"/>
      <c r="K232" s="1712"/>
      <c r="L232" s="1713"/>
      <c r="M232"/>
      <c r="N232"/>
      <c r="O232"/>
      <c r="AA232"/>
      <c r="AB232"/>
      <c r="AC232"/>
      <c r="AD232"/>
      <c r="AE232"/>
      <c r="AF232"/>
      <c r="AG232"/>
      <c r="AH232"/>
      <c r="AI232"/>
      <c r="AJ232"/>
      <c r="AK232"/>
      <c r="AL232"/>
      <c r="AM232"/>
      <c r="AN232"/>
      <c r="AO232"/>
      <c r="AP232"/>
      <c r="AQ232"/>
      <c r="AR232"/>
      <c r="AS232"/>
      <c r="AT232"/>
      <c r="AU232"/>
      <c r="AV232"/>
      <c r="AW232" s="1327" t="str">
        <f>IF(AND(AZ232&lt;&gt;"", LEN(TRIM(AZ232))&gt;0), MAX(AW20:AW231)+1, "")</f>
        <v/>
      </c>
      <c r="AX232" s="1327" t="str" cm="1">
        <f t="array" ref="AX232">IFERROR(INDEX(AZ21:AZ290, MATCH(ROW()-MIN(ROW(AZ21:AZ290))+1, AW21:AW290, 0)), "")</f>
        <v/>
      </c>
      <c r="AY232" s="1340" t="str">
        <f>IFERROR(TRIM(SUBSTITUTE(SUBSTITUTE(SUBSTITUTE(SUBSTITUTE(SUBSTITUTE(AY231," .",".")," ;",";")," :",":"),",",","),",","")),AY231)</f>
        <v/>
      </c>
      <c r="AZ232" s="1339" t="str">
        <f>IFERROR(IF(LEN(AY236) &gt; LEN(AZ231), LEFT(RIGHT(AY236, LEN(AY236) - LEN(AZ231)), FIND("¤", SUBSTITUTE(LEFT(RIGHT(AY236, LEN(AY236) - LEN(AZ231)), AZ19+1), " ", "¤", LEN(LEFT(RIGHT(AY236, LEN(AY236) - LEN(AZ231)), AZ19+1)) - LEN(SUBSTITUTE(LEFT(RIGHT(AY236, LEN(AY236) - LEN(AZ231)), AZ19+1), " ", ""))))), ""), "")</f>
        <v/>
      </c>
      <c r="BA232" s="1279" t="s">
        <v>1</v>
      </c>
      <c r="BB232" s="1354"/>
      <c r="BC232"/>
      <c r="BD232" s="1" t="str">
        <f t="shared" si="52"/>
        <v/>
      </c>
      <c r="BE232" s="1332" t="str">
        <f>IF(LEN(SUBSTITUTE(AX232, BE17, "")) &lt; LEN(AX232), SUBSTITUTE(AX232, BE17, ""), AX232)</f>
        <v/>
      </c>
      <c r="BF232" s="1332" t="str">
        <f>IF(LEN(SUBSTITUTE(BE232, BF17, "")) &lt; LEN(BE232), SUBSTITUTE(BE232, BF17, ""), BE232)</f>
        <v/>
      </c>
      <c r="BG232" s="1332" t="str">
        <f>IF(LEN(SUBSTITUTE(BF232, BG17, "")) &lt; LEN(BF232), SUBSTITUTE(BF232, BG17, ""), BF232)</f>
        <v/>
      </c>
      <c r="BH232" s="1332" t="str">
        <f>IF(LEN(SUBSTITUTE(BG232, BH17, "")) &lt; LEN(BG232), SUBSTITUTE(BG232, BH17, ""), BG232)</f>
        <v/>
      </c>
      <c r="BI232" s="1332" t="s">
        <v>1</v>
      </c>
      <c r="BJ232" s="1333"/>
      <c r="BK232" s="1334"/>
      <c r="BL232" s="52"/>
      <c r="BM232" s="51"/>
      <c r="BN232" s="1335" t="str">
        <f t="shared" si="54"/>
        <v/>
      </c>
      <c r="BO232" s="50" t="str">
        <f t="shared" si="55"/>
        <v/>
      </c>
      <c r="BP232" s="49" t="str">
        <f t="shared" si="56"/>
        <v/>
      </c>
      <c r="BQ232" s="47">
        <f>IF(ISBLANK(#REF!),"",LEN(BD232)-LEN(SUBSTITUTE(BD232," ",""))+1)</f>
        <v>1</v>
      </c>
      <c r="BR232" s="48">
        <f t="shared" si="57"/>
        <v>0</v>
      </c>
      <c r="BS232" s="47">
        <f t="shared" si="58"/>
        <v>0</v>
      </c>
      <c r="BT232" s="47">
        <f t="shared" si="59"/>
        <v>0</v>
      </c>
      <c r="BU232" s="185"/>
      <c r="BV232" s="2"/>
      <c r="BW232" s="2"/>
      <c r="BX232" s="2"/>
      <c r="BY232" s="2"/>
      <c r="BZ232" s="2"/>
      <c r="CA232" s="2"/>
      <c r="CB232"/>
      <c r="CC232"/>
      <c r="CD232"/>
      <c r="CE232"/>
      <c r="CF232"/>
      <c r="CG232"/>
      <c r="CH232"/>
      <c r="CI232"/>
      <c r="CJ232" s="686" t="s">
        <v>633</v>
      </c>
      <c r="CK232" s="681"/>
      <c r="CL232" s="681"/>
      <c r="CM232" s="681"/>
      <c r="CN232" s="681"/>
      <c r="CO232" s="681"/>
      <c r="CP232" s="690"/>
      <c r="CQ232" s="2"/>
      <c r="CR232" s="6">
        <v>1</v>
      </c>
    </row>
    <row r="233" spans="1:96" s="1" customFormat="1" ht="15.75">
      <c r="A233"/>
      <c r="B233" s="104" t="s">
        <v>11</v>
      </c>
      <c r="C233" s="1232" t="str">
        <f>C230</f>
        <v xml:space="preserve">C patisserie flan garniture Clafoutis aux cerises_2023-09-20.xlsx 10 personnes </v>
      </c>
      <c r="D233" s="1232">
        <f>D230</f>
        <v>10</v>
      </c>
      <c r="E233" s="1232" t="str">
        <f>E230</f>
        <v>personnes</v>
      </c>
      <c r="F233" s="1435" t="s">
        <v>327</v>
      </c>
      <c r="G233" s="1436" t="s">
        <v>326</v>
      </c>
      <c r="H233" s="1437"/>
      <c r="I233" s="2145" t="s">
        <v>325</v>
      </c>
      <c r="J233" s="2146" t="s">
        <v>301</v>
      </c>
      <c r="K233" s="2148" t="s">
        <v>261</v>
      </c>
      <c r="L233" s="1438" t="s">
        <v>324</v>
      </c>
      <c r="M233"/>
      <c r="N233"/>
      <c r="O233"/>
      <c r="AA233"/>
      <c r="AB233"/>
      <c r="AC233"/>
      <c r="AD233"/>
      <c r="AE233"/>
      <c r="AF233"/>
      <c r="AG233"/>
      <c r="AH233"/>
      <c r="AI233"/>
      <c r="AJ233"/>
      <c r="AK233"/>
      <c r="AL233"/>
      <c r="AM233"/>
      <c r="AN233"/>
      <c r="AO233"/>
      <c r="AP233"/>
      <c r="AQ233"/>
      <c r="AR233"/>
      <c r="AS233"/>
      <c r="AT233"/>
      <c r="AU233"/>
      <c r="AV233"/>
      <c r="AW233" s="1327" t="str">
        <f>IF(AND(AZ233&lt;&gt;"", LEN(TRIM(AZ233))&gt;0), MAX(AW20:AW232)+1, "")</f>
        <v/>
      </c>
      <c r="AX233" s="1327" t="str" cm="1">
        <f t="array" ref="AX233">IFERROR(INDEX(AZ21:AZ290, MATCH(ROW()-MIN(ROW(AZ21:AZ290))+1, AW21:AW290, 0)), "")</f>
        <v/>
      </c>
      <c r="AY233" s="1340" t="str">
        <f>IFERROR(SUBSTITUTE(SUBSTITUTE(SUBSTITUTE(SUBSTITUTE(SUBSTITUTE(SUBSTITUTE(AY232,",",";"),".",";"),";",";"),"-",";"),":",";"),"?",";"),AY232)</f>
        <v/>
      </c>
      <c r="AZ233" s="1339" t="str">
        <f>IFERROR(IF(LEN(AY236)&gt;LEN(AZ231)+LEN(AZ232),LEFT(RIGHT(AY236,LEN(AY236)-LEN(AZ231)-LEN(AZ232)),FIND("¤",SUBSTITUTE(LEFT(RIGHT(AY236,LEN(AY236)-LEN(AZ231)-LEN(AZ232)),AZ19+1)," ","¤",LEN(LEFT(RIGHT(AY236,LEN(AY236)-LEN(AZ231)-LEN(AZ232)),AZ19+1))-LEN(SUBSTITUTE(LEFT(RIGHT(AY236,LEN(AY236)-LEN(AZ231)-LEN(AZ232)),AZ19+1)," ",""))))),""),"")</f>
        <v/>
      </c>
      <c r="BA233" s="1279" t="s">
        <v>1</v>
      </c>
      <c r="BB233" s="1354"/>
      <c r="BC233"/>
      <c r="BD233" s="1" t="str">
        <f t="shared" si="52"/>
        <v/>
      </c>
      <c r="BE233" s="1332" t="str">
        <f>IF(LEN(SUBSTITUTE(AX233, BE17, "")) &lt; LEN(AX233), SUBSTITUTE(AX233, BE17, ""), AX233)</f>
        <v/>
      </c>
      <c r="BF233" s="1332" t="str">
        <f>IF(LEN(SUBSTITUTE(BE233, BF17, "")) &lt; LEN(BE233), SUBSTITUTE(BE233, BF17, ""), BE233)</f>
        <v/>
      </c>
      <c r="BG233" s="1332" t="str">
        <f>IF(LEN(SUBSTITUTE(BF233, BG17, "")) &lt; LEN(BF233), SUBSTITUTE(BF233, BG17, ""), BF233)</f>
        <v/>
      </c>
      <c r="BH233" s="1332" t="str">
        <f>IF(LEN(SUBSTITUTE(BG233, BH17, "")) &lt; LEN(BG233), SUBSTITUTE(BG233, BH17, ""), BG233)</f>
        <v/>
      </c>
      <c r="BI233" s="1332" t="s">
        <v>1</v>
      </c>
      <c r="BJ233" s="1333"/>
      <c r="BK233" s="1334"/>
      <c r="BL233" s="52"/>
      <c r="BM233" s="51"/>
      <c r="BN233" s="1335" t="str">
        <f t="shared" si="54"/>
        <v/>
      </c>
      <c r="BO233" s="50" t="str">
        <f t="shared" si="55"/>
        <v/>
      </c>
      <c r="BP233" s="49" t="str">
        <f t="shared" si="56"/>
        <v/>
      </c>
      <c r="BQ233" s="47">
        <f>IF(ISBLANK(#REF!),"",LEN(BD233)-LEN(SUBSTITUTE(BD233," ",""))+1)</f>
        <v>1</v>
      </c>
      <c r="BR233" s="48">
        <f t="shared" si="57"/>
        <v>0</v>
      </c>
      <c r="BS233" s="47">
        <f t="shared" si="58"/>
        <v>0</v>
      </c>
      <c r="BT233" s="47">
        <f t="shared" si="59"/>
        <v>0</v>
      </c>
      <c r="BU233" s="185"/>
      <c r="BV233" s="2"/>
      <c r="BW233"/>
      <c r="BX233"/>
      <c r="BY233"/>
      <c r="BZ233"/>
      <c r="CA233"/>
      <c r="CB233"/>
      <c r="CC233"/>
      <c r="CD233"/>
      <c r="CE233"/>
      <c r="CF233"/>
      <c r="CG233"/>
      <c r="CH233"/>
      <c r="CI233"/>
      <c r="CJ233" s="680"/>
      <c r="CK233" s="681"/>
      <c r="CL233" s="681"/>
      <c r="CM233" s="681"/>
      <c r="CN233" s="681"/>
      <c r="CO233" s="681"/>
      <c r="CP233" s="690"/>
      <c r="CQ233" s="2"/>
      <c r="CR233" s="6">
        <v>1</v>
      </c>
    </row>
    <row r="234" spans="1:96" s="1" customFormat="1" ht="15.75">
      <c r="A234"/>
      <c r="B234" s="104" t="s">
        <v>11</v>
      </c>
      <c r="C234" s="1232" t="str">
        <f>C230</f>
        <v xml:space="preserve">C patisserie flan garniture Clafoutis aux cerises_2023-09-20.xlsx 10 personnes </v>
      </c>
      <c r="D234" s="1232">
        <f>D230</f>
        <v>10</v>
      </c>
      <c r="E234" s="1232" t="str">
        <f>E230</f>
        <v>personnes</v>
      </c>
      <c r="F234" s="1439" t="s">
        <v>317</v>
      </c>
      <c r="G234" s="307" t="s">
        <v>316</v>
      </c>
      <c r="H234" s="168" t="s">
        <v>315</v>
      </c>
      <c r="I234" s="1904"/>
      <c r="J234" s="2147"/>
      <c r="K234" s="2149"/>
      <c r="L234" s="1440" t="s">
        <v>314</v>
      </c>
      <c r="M234"/>
      <c r="N234"/>
      <c r="O234"/>
      <c r="AA234"/>
      <c r="AB234"/>
      <c r="AC234"/>
      <c r="AD234"/>
      <c r="AE234"/>
      <c r="AF234"/>
      <c r="AG234"/>
      <c r="AH234"/>
      <c r="AI234"/>
      <c r="AJ234"/>
      <c r="AK234"/>
      <c r="AL234"/>
      <c r="AM234"/>
      <c r="AN234"/>
      <c r="AO234"/>
      <c r="AP234"/>
      <c r="AQ234"/>
      <c r="AR234"/>
      <c r="AS234"/>
      <c r="AT234"/>
      <c r="AU234"/>
      <c r="AV234"/>
      <c r="AW234" s="1327" t="str">
        <f>IF(AND(AZ234&lt;&gt;"", LEN(TRIM(AZ234))&gt;0), MAX(AW20:AW233)+1, "")</f>
        <v/>
      </c>
      <c r="AX234" s="1327" t="str" cm="1">
        <f t="array" ref="AX234">IFERROR(INDEX(AZ21:AZ290, MATCH(ROW()-MIN(ROW(AZ21:AZ290))+1, AW21:AW290, 0)), "")</f>
        <v/>
      </c>
      <c r="AY234" s="1340" t="str">
        <f>IFERROR(SUBSTITUTE(AY233,"."," "),AY233)</f>
        <v/>
      </c>
      <c r="AZ234" s="1339" t="str">
        <f>IFERROR(LEFT(RIGHT(AY236,LEN(AY236)-LEN(AZ231)-LEN(AZ232)-LEN(AZ233)),FIND("¤",SUBSTITUTE(LEFT(RIGHT(AY236,LEN(AY236)-LEN(AZ231)-LEN(AZ232)-LEN(AZ233)),AZ19+1)," ","¤",LEN(LEFT(RIGHT(AY236,LEN(AY236)-LEN(AZ231)-LEN(AZ232)-LEN(AZ233)),AZ19+1))-LEN(SUBSTITUTE(LEFT(RIGHT(AY236,LEN(AY236)-LEN(AZ231)-LEN(AZ232)-LEN(AZ233)),AZ19+1)," ",""))))),"")</f>
        <v/>
      </c>
      <c r="BA234" s="1279" t="s">
        <v>1</v>
      </c>
      <c r="BB234" s="1354"/>
      <c r="BC234"/>
      <c r="BD234" s="1" t="str">
        <f t="shared" si="52"/>
        <v/>
      </c>
      <c r="BE234" s="1332" t="str">
        <f>IF(LEN(SUBSTITUTE(AX234, BE17, "")) &lt; LEN(AX234), SUBSTITUTE(AX234, BE17, ""), AX234)</f>
        <v/>
      </c>
      <c r="BF234" s="1332" t="str">
        <f>IF(LEN(SUBSTITUTE(BE234, BF17, "")) &lt; LEN(BE234), SUBSTITUTE(BE234, BF17, ""), BE234)</f>
        <v/>
      </c>
      <c r="BG234" s="1332" t="str">
        <f>IF(LEN(SUBSTITUTE(BF234, BG17, "")) &lt; LEN(BF234), SUBSTITUTE(BF234, BG17, ""), BF234)</f>
        <v/>
      </c>
      <c r="BH234" s="1332" t="str">
        <f>IF(LEN(SUBSTITUTE(BG234, BH17, "")) &lt; LEN(BG234), SUBSTITUTE(BG234, BH17, ""), BG234)</f>
        <v/>
      </c>
      <c r="BI234" s="1332" t="s">
        <v>1</v>
      </c>
      <c r="BJ234" s="1333"/>
      <c r="BK234" s="1334"/>
      <c r="BL234" s="52"/>
      <c r="BM234" s="51"/>
      <c r="BN234" s="1335" t="str">
        <f t="shared" si="54"/>
        <v/>
      </c>
      <c r="BO234" s="50" t="str">
        <f t="shared" si="55"/>
        <v/>
      </c>
      <c r="BP234" s="49" t="str">
        <f t="shared" si="56"/>
        <v/>
      </c>
      <c r="BQ234" s="47">
        <f>IF(ISBLANK(#REF!),"",LEN(BD234)-LEN(SUBSTITUTE(BD234," ",""))+1)</f>
        <v>1</v>
      </c>
      <c r="BR234" s="48">
        <f t="shared" si="57"/>
        <v>0</v>
      </c>
      <c r="BS234" s="47">
        <f t="shared" si="58"/>
        <v>0</v>
      </c>
      <c r="BT234" s="47">
        <f t="shared" si="59"/>
        <v>0</v>
      </c>
      <c r="BU234" s="185"/>
      <c r="BV234" s="2"/>
      <c r="BW234" s="8" t="s">
        <v>1</v>
      </c>
      <c r="BX234" s="8" t="s">
        <v>1</v>
      </c>
      <c r="BY234" s="8" t="s">
        <v>1</v>
      </c>
      <c r="BZ234" s="8" t="s">
        <v>1</v>
      </c>
      <c r="CA234" s="8" t="s">
        <v>1</v>
      </c>
      <c r="CB234" s="8" t="s">
        <v>1</v>
      </c>
      <c r="CC234" s="8" t="s">
        <v>1</v>
      </c>
      <c r="CD234" s="8" t="s">
        <v>1</v>
      </c>
      <c r="CE234" s="8" t="s">
        <v>1</v>
      </c>
      <c r="CF234" s="8" t="s">
        <v>1</v>
      </c>
      <c r="CG234" s="8" t="s">
        <v>1</v>
      </c>
      <c r="CH234" s="8" t="s">
        <v>1</v>
      </c>
      <c r="CI234" s="8" t="s">
        <v>1</v>
      </c>
      <c r="CJ234" s="684" t="s">
        <v>634</v>
      </c>
      <c r="CK234" s="681"/>
      <c r="CL234" s="681"/>
      <c r="CM234" s="681"/>
      <c r="CN234" s="681"/>
      <c r="CO234" s="681"/>
      <c r="CP234" s="690"/>
      <c r="CQ234" s="2"/>
      <c r="CR234" s="6">
        <v>1</v>
      </c>
    </row>
    <row r="235" spans="1:96" s="1" customFormat="1" ht="15.75">
      <c r="A235"/>
      <c r="B235" s="104" t="s">
        <v>11</v>
      </c>
      <c r="C235" s="1232" t="str">
        <f>C230</f>
        <v xml:space="preserve">C patisserie flan garniture Clafoutis aux cerises_2023-09-20.xlsx 10 personnes </v>
      </c>
      <c r="D235" s="1232">
        <f>D230</f>
        <v>10</v>
      </c>
      <c r="E235" s="1232" t="str">
        <f>E230</f>
        <v>personnes</v>
      </c>
      <c r="F235" s="1767"/>
      <c r="G235" s="1768"/>
      <c r="H235" s="1769" t="str">
        <f t="shared" ref="H235:H255" si="60">IF(AND(F235&gt;0,I235&gt;0),"de","")</f>
        <v/>
      </c>
      <c r="I235" s="1770">
        <v>3</v>
      </c>
      <c r="J235" s="224" t="s">
        <v>231</v>
      </c>
      <c r="K235" s="257">
        <v>1</v>
      </c>
      <c r="L235" s="1773" t="s">
        <v>1817</v>
      </c>
      <c r="M235"/>
      <c r="N235"/>
      <c r="O235"/>
      <c r="AA235"/>
      <c r="AB235"/>
      <c r="AC235"/>
      <c r="AD235"/>
      <c r="AE235"/>
      <c r="AF235"/>
      <c r="AG235"/>
      <c r="AH235"/>
      <c r="AI235"/>
      <c r="AJ235"/>
      <c r="AK235"/>
      <c r="AL235"/>
      <c r="AM235"/>
      <c r="AN235"/>
      <c r="AO235"/>
      <c r="AP235"/>
      <c r="AQ235"/>
      <c r="AR235"/>
      <c r="AS235"/>
      <c r="AT235"/>
      <c r="AU235"/>
      <c r="AV235"/>
      <c r="AW235" s="1327" t="str">
        <f>IF(AND(AZ235&lt;&gt;"", LEN(TRIM(AZ235))&gt;0), MAX(AW20:AW234)+1, "")</f>
        <v/>
      </c>
      <c r="AX235" s="1327" t="str" cm="1">
        <f t="array" ref="AX235">IFERROR(INDEX(AZ21:AZ290, MATCH(ROW()-MIN(ROW(AZ21:AZ290))+1, AW21:AW290, 0)), "")</f>
        <v/>
      </c>
      <c r="AY235" s="1343" t="str">
        <f>SUBSTITUTE(SUBSTITUTE(AY234,";"," "),","," ")</f>
        <v/>
      </c>
      <c r="AZ235" s="1339" t="str">
        <f>IFERROR(LEFT(RIGHT(AY236,LEN(AY236)-LEN(AZ231)-LEN(AZ232)-LEN(AZ233)-LEN(AZ234)),FIND("¤",SUBSTITUTE(LEFT(RIGHT(AY236,LEN(AY236)-LEN(AZ231)-LEN(AZ232)-LEN(AZ233)-LEN(AZ234)),AZ19+1)," ","¤",LEN(LEFT(RIGHT(AY236,LEN(AY236)-LEN(AZ231)-LEN(AZ232)-LEN(AZ233)-LEN(AZ234)),AZ19+1))-LEN(SUBSTITUTE(LEFT(RIGHT(AY236,LEN(AY236)-LEN(AZ231)-LEN(AZ232)-LEN(AZ233)-LEN(AZ234)),AZ19+1)," ",""))))),"")</f>
        <v/>
      </c>
      <c r="BA235" s="1279" t="s">
        <v>1</v>
      </c>
      <c r="BB235" s="1354"/>
      <c r="BC235"/>
      <c r="BD235" s="1" t="str">
        <f t="shared" si="52"/>
        <v/>
      </c>
      <c r="BE235" s="1332" t="str">
        <f>IF(LEN(SUBSTITUTE(AX235, BE17, "")) &lt; LEN(AX235), SUBSTITUTE(AX235, BE17, ""), AX235)</f>
        <v/>
      </c>
      <c r="BF235" s="1332" t="str">
        <f>IF(LEN(SUBSTITUTE(BE235, BF17, "")) &lt; LEN(BE235), SUBSTITUTE(BE235, BF17, ""), BE235)</f>
        <v/>
      </c>
      <c r="BG235" s="1332" t="str">
        <f>IF(LEN(SUBSTITUTE(BF235, BG17, "")) &lt; LEN(BF235), SUBSTITUTE(BF235, BG17, ""), BF235)</f>
        <v/>
      </c>
      <c r="BH235" s="1332" t="str">
        <f>IF(LEN(SUBSTITUTE(BG235, BH17, "")) &lt; LEN(BG235), SUBSTITUTE(BG235, BH17, ""), BG235)</f>
        <v/>
      </c>
      <c r="BI235" s="1332" t="s">
        <v>1</v>
      </c>
      <c r="BJ235" s="1333"/>
      <c r="BK235" s="1334"/>
      <c r="BL235" s="52"/>
      <c r="BM235" s="51"/>
      <c r="BN235" s="1335" t="str">
        <f t="shared" si="54"/>
        <v/>
      </c>
      <c r="BO235" s="50" t="str">
        <f t="shared" si="55"/>
        <v/>
      </c>
      <c r="BP235" s="49" t="str">
        <f t="shared" si="56"/>
        <v/>
      </c>
      <c r="BQ235" s="47">
        <f>IF(ISBLANK(#REF!),"",LEN(BD235)-LEN(SUBSTITUTE(BD235," ",""))+1)</f>
        <v>1</v>
      </c>
      <c r="BR235" s="48">
        <f t="shared" si="57"/>
        <v>0</v>
      </c>
      <c r="BS235" s="47">
        <f t="shared" si="58"/>
        <v>0</v>
      </c>
      <c r="BT235" s="47">
        <f t="shared" si="59"/>
        <v>0</v>
      </c>
      <c r="BU235" s="185"/>
      <c r="BV235" s="2"/>
      <c r="BW235" s="8" t="s">
        <v>1</v>
      </c>
      <c r="BX235" s="8" t="s">
        <v>1</v>
      </c>
      <c r="BY235" s="8" t="s">
        <v>1</v>
      </c>
      <c r="BZ235" s="8" t="s">
        <v>1</v>
      </c>
      <c r="CA235" s="8" t="s">
        <v>1</v>
      </c>
      <c r="CB235" s="8" t="s">
        <v>1</v>
      </c>
      <c r="CC235" s="8" t="s">
        <v>1</v>
      </c>
      <c r="CD235" s="8" t="s">
        <v>1</v>
      </c>
      <c r="CE235" s="8" t="s">
        <v>1</v>
      </c>
      <c r="CF235" s="8" t="s">
        <v>1</v>
      </c>
      <c r="CG235" s="8" t="s">
        <v>1</v>
      </c>
      <c r="CH235" s="8" t="s">
        <v>1</v>
      </c>
      <c r="CI235" s="8" t="s">
        <v>1</v>
      </c>
      <c r="CJ235" s="686" t="s">
        <v>635</v>
      </c>
      <c r="CK235" s="681"/>
      <c r="CL235" s="696" t="s">
        <v>636</v>
      </c>
      <c r="CM235" s="681"/>
      <c r="CN235" s="681"/>
      <c r="CO235" s="681"/>
      <c r="CP235" s="690"/>
      <c r="CQ235" s="2"/>
      <c r="CR235" s="6">
        <v>1</v>
      </c>
    </row>
    <row r="236" spans="1:96" s="1" customFormat="1" ht="15.75">
      <c r="A236"/>
      <c r="B236" s="108" t="str">
        <f t="shared" ref="B236:B274" si="61">IF(L236&lt;&gt;"","A","►")</f>
        <v>A</v>
      </c>
      <c r="C236" s="1232" t="str">
        <f>C230</f>
        <v xml:space="preserve">C patisserie flan garniture Clafoutis aux cerises_2023-09-20.xlsx 10 personnes </v>
      </c>
      <c r="D236" s="1232">
        <f>D230</f>
        <v>10</v>
      </c>
      <c r="E236" s="1232" t="str">
        <f>E230</f>
        <v>personnes</v>
      </c>
      <c r="F236" s="1771">
        <v>2</v>
      </c>
      <c r="G236" s="254" t="s">
        <v>1818</v>
      </c>
      <c r="H236" s="253" t="str">
        <f t="shared" si="60"/>
        <v/>
      </c>
      <c r="I236" s="252"/>
      <c r="J236" s="1766"/>
      <c r="K236" s="257">
        <v>1</v>
      </c>
      <c r="L236" s="1773" t="s">
        <v>1819</v>
      </c>
      <c r="M236"/>
      <c r="N236"/>
      <c r="O236"/>
      <c r="AA236"/>
      <c r="AB236"/>
      <c r="AC236"/>
      <c r="AD236"/>
      <c r="AE236"/>
      <c r="AF236"/>
      <c r="AG236"/>
      <c r="AH236"/>
      <c r="AI236"/>
      <c r="AJ236"/>
      <c r="AK236"/>
      <c r="AL236"/>
      <c r="AM236"/>
      <c r="AN236"/>
      <c r="AO236"/>
      <c r="AP236"/>
      <c r="AQ236"/>
      <c r="AR236"/>
      <c r="AS236"/>
      <c r="AT236"/>
      <c r="AU236"/>
      <c r="AV236"/>
      <c r="AW236" s="1327" t="str">
        <f>IF(AND(AZ236&lt;&gt;"", LEN(TRIM(AZ236))&gt;0), MAX(AW20:AW235)+1, "")</f>
        <v/>
      </c>
      <c r="AX236" s="1327" t="str" cm="1">
        <f t="array" ref="AX236">IFERROR(INDEX(AZ21:AZ290, MATCH(ROW()-MIN(ROW(AZ21:AZ290))+1, AW21:AW290, 0)), "")</f>
        <v/>
      </c>
      <c r="AY236" s="1344" t="str">
        <f>IFERROR(SUBSTITUTE(SUBSTITUTE(SUBSTITUTE(AY235,"  "," "),"  "," "),"  "," "),AY235)</f>
        <v/>
      </c>
      <c r="AZ236" s="1339" t="str">
        <f>IF(LEN(AY236) &gt; LEN(AZ231) + LEN(AZ232) + LEN(AZ233)+ LEN(AZ234) + LEN(AZ235), RIGHT(AY236, LEN(AY236) - LEN(AZ231) - LEN(AZ232) - LEN(AZ233) - LEN(AZ234) - LEN(AZ235)), "")</f>
        <v/>
      </c>
      <c r="BA236" s="1279" t="s">
        <v>1</v>
      </c>
      <c r="BB236" s="1354"/>
      <c r="BC236"/>
      <c r="BD236" s="1" t="str">
        <f t="shared" si="52"/>
        <v/>
      </c>
      <c r="BE236" s="1332" t="str">
        <f>IF(LEN(SUBSTITUTE(AX236, BE17, "")) &lt; LEN(AX236), SUBSTITUTE(AX236, BE17, ""), AX236)</f>
        <v/>
      </c>
      <c r="BF236" s="1332" t="str">
        <f>IF(LEN(SUBSTITUTE(BE236, BF17, "")) &lt; LEN(BE236), SUBSTITUTE(BE236, BF17, ""), BE236)</f>
        <v/>
      </c>
      <c r="BG236" s="1332" t="str">
        <f>IF(LEN(SUBSTITUTE(BF236, BG17, "")) &lt; LEN(BF236), SUBSTITUTE(BF236, BG17, ""), BF236)</f>
        <v/>
      </c>
      <c r="BH236" s="1332" t="str">
        <f>IF(LEN(SUBSTITUTE(BG236, BH17, "")) &lt; LEN(BG236), SUBSTITUTE(BG236, BH17, ""), BG236)</f>
        <v/>
      </c>
      <c r="BI236" s="1332" t="s">
        <v>1</v>
      </c>
      <c r="BJ236" s="1333"/>
      <c r="BK236" s="1334"/>
      <c r="BL236" s="52"/>
      <c r="BM236" s="51"/>
      <c r="BN236" s="1335" t="str">
        <f t="shared" si="54"/>
        <v/>
      </c>
      <c r="BO236" s="50" t="str">
        <f t="shared" si="55"/>
        <v/>
      </c>
      <c r="BP236" s="49" t="str">
        <f t="shared" si="56"/>
        <v/>
      </c>
      <c r="BQ236" s="47">
        <f>IF(ISBLANK(#REF!),"",LEN(BD236)-LEN(SUBSTITUTE(BD236," ",""))+1)</f>
        <v>1</v>
      </c>
      <c r="BR236" s="48">
        <f t="shared" si="57"/>
        <v>0</v>
      </c>
      <c r="BS236" s="47">
        <f t="shared" si="58"/>
        <v>0</v>
      </c>
      <c r="BT236" s="47">
        <f t="shared" si="59"/>
        <v>0</v>
      </c>
      <c r="BU236" s="185"/>
      <c r="BV236" s="2"/>
      <c r="BW236" s="2"/>
      <c r="BX236" s="2"/>
      <c r="BY236" s="2"/>
      <c r="BZ236" s="2"/>
      <c r="CA236" s="2"/>
      <c r="CB236" s="2"/>
      <c r="CC236" s="2"/>
      <c r="CD236" s="2"/>
      <c r="CE236" s="2"/>
      <c r="CF236" s="2"/>
      <c r="CG236" s="2"/>
      <c r="CH236" s="2"/>
      <c r="CI236" s="2"/>
      <c r="CJ236" s="680"/>
      <c r="CK236" s="681"/>
      <c r="CL236" s="681"/>
      <c r="CM236" s="681"/>
      <c r="CN236" s="681"/>
      <c r="CO236" s="681"/>
      <c r="CP236" s="690"/>
      <c r="CQ236" s="2"/>
      <c r="CR236" s="6">
        <v>1</v>
      </c>
    </row>
    <row r="237" spans="1:96" s="1" customFormat="1" ht="15.75">
      <c r="A237"/>
      <c r="B237" s="108" t="str">
        <f t="shared" si="61"/>
        <v>A</v>
      </c>
      <c r="C237" s="1232" t="str">
        <f>C230</f>
        <v xml:space="preserve">C patisserie flan garniture Clafoutis aux cerises_2023-09-20.xlsx 10 personnes </v>
      </c>
      <c r="D237" s="1232">
        <f>D230</f>
        <v>10</v>
      </c>
      <c r="E237" s="1232" t="str">
        <f>E230</f>
        <v>personnes</v>
      </c>
      <c r="F237" s="1772">
        <v>2</v>
      </c>
      <c r="G237" s="271" t="s">
        <v>1820</v>
      </c>
      <c r="H237" s="253" t="str">
        <f t="shared" si="60"/>
        <v/>
      </c>
      <c r="I237" s="252"/>
      <c r="J237" s="1766"/>
      <c r="K237" s="257">
        <v>1</v>
      </c>
      <c r="L237" s="1773" t="s">
        <v>1821</v>
      </c>
      <c r="M237"/>
      <c r="N237"/>
      <c r="O237"/>
      <c r="AA237"/>
      <c r="AB237"/>
      <c r="AC237"/>
      <c r="AD237"/>
      <c r="AE237"/>
      <c r="AF237"/>
      <c r="AG237"/>
      <c r="AH237"/>
      <c r="AI237"/>
      <c r="AJ237"/>
      <c r="AK237"/>
      <c r="AL237"/>
      <c r="AM237"/>
      <c r="AN237"/>
      <c r="AO237"/>
      <c r="AP237"/>
      <c r="AQ237"/>
      <c r="AR237"/>
      <c r="AS237"/>
      <c r="AT237"/>
      <c r="AU237"/>
      <c r="AV237"/>
      <c r="AW237" s="1327" t="str">
        <f>IF(AND(AZ237&lt;&gt;"", LEN(TRIM(AZ237))&gt;0), MAX(AW20:AW236)+1, "")</f>
        <v/>
      </c>
      <c r="AX237" s="1327" t="str" cm="1">
        <f t="array" ref="AX237">IFERROR(INDEX(AZ21:AZ290, MATCH(ROW()-MIN(ROW(AZ21:AZ290))+1, AW21:AW290, 0)), "")</f>
        <v/>
      </c>
      <c r="AY237" s="1328" t="str">
        <f>(SUBSTITUTE(SUBSTITUTE(BB57,CHAR(13)&amp;CHAR(10)," "),CHAR(10)," "))</f>
        <v/>
      </c>
      <c r="AZ237" s="1329" t="str">
        <f>IF(LEN(AY242)&lt;AZ19,AY237,LEFT(AY242,FIND("¤",SUBSTITUTE(LEFT(AY242,AZ19+1)," ","¤",LEN(LEFT(AY242,AZ19+1))-LEN(SUBSTITUTE(LEFT(AY242,AZ19+1)," ",""))))))</f>
        <v/>
      </c>
      <c r="BA237" s="1279" t="s">
        <v>1</v>
      </c>
      <c r="BB237" s="1354"/>
      <c r="BC237"/>
      <c r="BD237" s="1" t="str">
        <f t="shared" si="52"/>
        <v/>
      </c>
      <c r="BE237" s="1332" t="str">
        <f>IF(LEN(SUBSTITUTE(AX237, BE17, "")) &lt; LEN(AX237), SUBSTITUTE(AX237, BE17, ""), AX237)</f>
        <v/>
      </c>
      <c r="BF237" s="1332" t="str">
        <f>IF(LEN(SUBSTITUTE(BE237, BF17, "")) &lt; LEN(BE237), SUBSTITUTE(BE237, BF17, ""), BE237)</f>
        <v/>
      </c>
      <c r="BG237" s="1332" t="str">
        <f>IF(LEN(SUBSTITUTE(BF237, BG17, "")) &lt; LEN(BF237), SUBSTITUTE(BF237, BG17, ""), BF237)</f>
        <v/>
      </c>
      <c r="BH237" s="1332" t="str">
        <f>IF(LEN(SUBSTITUTE(BG237, BH17, "")) &lt; LEN(BG237), SUBSTITUTE(BG237, BH17, ""), BG237)</f>
        <v/>
      </c>
      <c r="BI237" s="1332" t="s">
        <v>1</v>
      </c>
      <c r="BJ237" s="1333"/>
      <c r="BK237" s="1334"/>
      <c r="BL237" s="52"/>
      <c r="BM237" s="51"/>
      <c r="BN237" s="1335" t="str">
        <f t="shared" si="54"/>
        <v/>
      </c>
      <c r="BO237" s="50" t="str">
        <f t="shared" si="55"/>
        <v/>
      </c>
      <c r="BP237" s="49" t="str">
        <f t="shared" si="56"/>
        <v/>
      </c>
      <c r="BQ237" s="47">
        <f>IF(ISBLANK(#REF!),"",LEN(BD237)-LEN(SUBSTITUTE(BD237," ",""))+1)</f>
        <v>1</v>
      </c>
      <c r="BR237" s="48">
        <f t="shared" si="57"/>
        <v>0</v>
      </c>
      <c r="BS237" s="47">
        <f t="shared" si="58"/>
        <v>0</v>
      </c>
      <c r="BT237" s="47">
        <f t="shared" si="59"/>
        <v>0</v>
      </c>
      <c r="BU237" s="185"/>
      <c r="BV237" s="2"/>
      <c r="BW237"/>
      <c r="BX237"/>
      <c r="BY237"/>
      <c r="BZ237"/>
      <c r="CA237"/>
      <c r="CB237"/>
      <c r="CC237"/>
      <c r="CD237"/>
      <c r="CE237"/>
      <c r="CF237"/>
      <c r="CG237"/>
      <c r="CH237"/>
      <c r="CI237"/>
      <c r="CJ237" s="697">
        <v>19</v>
      </c>
      <c r="CK237" s="698">
        <v>22</v>
      </c>
      <c r="CL237" s="698">
        <v>25</v>
      </c>
      <c r="CM237" s="698">
        <v>16</v>
      </c>
      <c r="CN237" s="698">
        <v>6</v>
      </c>
      <c r="CO237" s="698">
        <v>22</v>
      </c>
      <c r="CP237" s="699">
        <v>24</v>
      </c>
      <c r="CQ237" s="2"/>
      <c r="CR237" s="6">
        <v>1</v>
      </c>
    </row>
    <row r="238" spans="1:96" s="1" customFormat="1" ht="16.5" thickBot="1">
      <c r="A238"/>
      <c r="B238" s="108" t="str">
        <f t="shared" si="61"/>
        <v>A</v>
      </c>
      <c r="C238" s="1232" t="str">
        <f>C230</f>
        <v xml:space="preserve">C patisserie flan garniture Clafoutis aux cerises_2023-09-20.xlsx 10 personnes </v>
      </c>
      <c r="D238" s="1232">
        <f>D230</f>
        <v>10</v>
      </c>
      <c r="E238" s="1232" t="str">
        <f>E230</f>
        <v>personnes</v>
      </c>
      <c r="F238" s="1772">
        <v>1</v>
      </c>
      <c r="G238" s="271" t="s">
        <v>411</v>
      </c>
      <c r="H238" s="253" t="str">
        <f t="shared" si="60"/>
        <v/>
      </c>
      <c r="I238" s="252"/>
      <c r="J238" s="1766"/>
      <c r="K238" s="257">
        <v>1</v>
      </c>
      <c r="L238" s="1773" t="s">
        <v>1822</v>
      </c>
      <c r="M238"/>
      <c r="N238"/>
      <c r="O238"/>
      <c r="AA238"/>
      <c r="AB238"/>
      <c r="AC238"/>
      <c r="AD238"/>
      <c r="AE238"/>
      <c r="AF238"/>
      <c r="AG238"/>
      <c r="AH238"/>
      <c r="AI238"/>
      <c r="AJ238"/>
      <c r="AK238"/>
      <c r="AL238"/>
      <c r="AM238"/>
      <c r="AN238"/>
      <c r="AO238"/>
      <c r="AP238"/>
      <c r="AQ238"/>
      <c r="AR238"/>
      <c r="AS238"/>
      <c r="AT238"/>
      <c r="AU238"/>
      <c r="AV238"/>
      <c r="AW238" s="1327" t="str">
        <f>IF(AND(AZ238&lt;&gt;"", LEN(TRIM(AZ238))&gt;0), MAX(AW20:AW237)+1, "")</f>
        <v/>
      </c>
      <c r="AX238" s="1327" t="str" cm="1">
        <f t="array" ref="AX238">IFERROR(INDEX(AZ21:AZ290, MATCH(ROW()-MIN(ROW(AZ21:AZ290))+1, AW21:AW290, 0)), "")</f>
        <v/>
      </c>
      <c r="AY238" s="1336" t="str">
        <f>IFERROR(TRIM(SUBSTITUTE(SUBSTITUTE(SUBSTITUTE(SUBSTITUTE(SUBSTITUTE(AY237," .",".")," ;",";")," :",":"),",",","),",","")),AY237)</f>
        <v/>
      </c>
      <c r="AZ238" s="1329" t="str">
        <f>IFERROR(IF(LEN(AY242) &gt; LEN(AZ237), LEFT(RIGHT(AY242, LEN(AY242) - LEN(AZ237)), FIND("¤", SUBSTITUTE(LEFT(RIGHT(AY242, LEN(AY242) - LEN(AZ237)), AZ19+1), " ", "¤", LEN(LEFT(RIGHT(AY242, LEN(AY242) - LEN(AZ237)), AZ19+1)) - LEN(SUBSTITUTE(LEFT(RIGHT(AY242, LEN(AY242) - LEN(AZ237)), AZ19+1), " ", ""))))), ""), "")</f>
        <v/>
      </c>
      <c r="BA238" s="1279" t="s">
        <v>1</v>
      </c>
      <c r="BB238" s="1354"/>
      <c r="BC238"/>
      <c r="BD238" s="1" t="str">
        <f t="shared" si="52"/>
        <v/>
      </c>
      <c r="BE238" s="1332" t="str">
        <f>IF(LEN(SUBSTITUTE(AX238, BE17, "")) &lt; LEN(AX238), SUBSTITUTE(AX238, BE17, ""), AX238)</f>
        <v/>
      </c>
      <c r="BF238" s="1332" t="str">
        <f>IF(LEN(SUBSTITUTE(BE238, BF17, "")) &lt; LEN(BE238), SUBSTITUTE(BE238, BF17, ""), BE238)</f>
        <v/>
      </c>
      <c r="BG238" s="1332" t="str">
        <f>IF(LEN(SUBSTITUTE(BF238, BG17, "")) &lt; LEN(BF238), SUBSTITUTE(BF238, BG17, ""), BF238)</f>
        <v/>
      </c>
      <c r="BH238" s="1332" t="str">
        <f>IF(LEN(SUBSTITUTE(BG238, BH17, "")) &lt; LEN(BG238), SUBSTITUTE(BG238, BH17, ""), BG238)</f>
        <v/>
      </c>
      <c r="BI238" s="1332" t="s">
        <v>1</v>
      </c>
      <c r="BJ238" s="1333"/>
      <c r="BK238" s="1334"/>
      <c r="BL238" s="52"/>
      <c r="BM238" s="51"/>
      <c r="BN238" s="1335" t="str">
        <f t="shared" si="54"/>
        <v/>
      </c>
      <c r="BO238" s="50" t="str">
        <f t="shared" si="55"/>
        <v/>
      </c>
      <c r="BP238" s="49" t="str">
        <f t="shared" si="56"/>
        <v/>
      </c>
      <c r="BQ238" s="47">
        <f>IF(ISBLANK(#REF!),"",LEN(BD238)-LEN(SUBSTITUTE(BD238," ",""))+1)</f>
        <v>1</v>
      </c>
      <c r="BR238" s="48">
        <f t="shared" si="57"/>
        <v>0</v>
      </c>
      <c r="BS238" s="47">
        <f t="shared" si="58"/>
        <v>0</v>
      </c>
      <c r="BT238" s="47">
        <f t="shared" si="59"/>
        <v>0</v>
      </c>
      <c r="BU238" s="185"/>
      <c r="BV238" s="2"/>
      <c r="BW238" s="2"/>
      <c r="BX238" s="2"/>
      <c r="BY238" s="2"/>
      <c r="BZ238" s="2"/>
      <c r="CA238" s="2"/>
      <c r="CB238"/>
      <c r="CC238"/>
      <c r="CD238"/>
      <c r="CE238"/>
      <c r="CF238"/>
      <c r="CG238"/>
      <c r="CH238"/>
      <c r="CI238"/>
      <c r="CJ238" s="700">
        <f t="shared" ref="CJ238:CP238" ca="1" si="62">CELL("largeur",CJ238)</f>
        <v>19</v>
      </c>
      <c r="CK238" s="30">
        <f t="shared" ca="1" si="62"/>
        <v>32</v>
      </c>
      <c r="CL238" s="30">
        <f t="shared" ca="1" si="62"/>
        <v>25</v>
      </c>
      <c r="CM238" s="30">
        <f t="shared" ca="1" si="62"/>
        <v>16</v>
      </c>
      <c r="CN238" s="30">
        <f t="shared" ca="1" si="62"/>
        <v>6</v>
      </c>
      <c r="CO238" s="30">
        <f t="shared" ca="1" si="62"/>
        <v>22</v>
      </c>
      <c r="CP238" s="29">
        <f t="shared" ca="1" si="62"/>
        <v>24</v>
      </c>
      <c r="CQ238" s="2"/>
      <c r="CR238" s="6">
        <v>1</v>
      </c>
    </row>
    <row r="239" spans="1:96" s="1" customFormat="1" ht="15.75">
      <c r="A239"/>
      <c r="B239" s="108" t="str">
        <f t="shared" si="61"/>
        <v>A</v>
      </c>
      <c r="C239" s="1232" t="str">
        <f>C230</f>
        <v xml:space="preserve">C patisserie flan garniture Clafoutis aux cerises_2023-09-20.xlsx 10 personnes </v>
      </c>
      <c r="D239" s="1232">
        <f>D230</f>
        <v>10</v>
      </c>
      <c r="E239" s="1232" t="str">
        <f>E230</f>
        <v>personnes</v>
      </c>
      <c r="F239" s="1772"/>
      <c r="G239" s="271"/>
      <c r="H239" s="253" t="str">
        <f t="shared" si="60"/>
        <v/>
      </c>
      <c r="I239" s="252">
        <v>50</v>
      </c>
      <c r="J239" s="224" t="s">
        <v>231</v>
      </c>
      <c r="K239" s="257">
        <v>1</v>
      </c>
      <c r="L239" s="1773" t="s">
        <v>1823</v>
      </c>
      <c r="M239"/>
      <c r="N239"/>
      <c r="O239"/>
      <c r="AA239"/>
      <c r="AB239"/>
      <c r="AC239"/>
      <c r="AD239"/>
      <c r="AE239"/>
      <c r="AF239"/>
      <c r="AG239"/>
      <c r="AH239"/>
      <c r="AI239"/>
      <c r="AJ239"/>
      <c r="AK239"/>
      <c r="AL239"/>
      <c r="AM239"/>
      <c r="AN239"/>
      <c r="AO239"/>
      <c r="AP239"/>
      <c r="AQ239"/>
      <c r="AR239"/>
      <c r="AS239"/>
      <c r="AT239"/>
      <c r="AU239"/>
      <c r="AV239"/>
      <c r="AW239" s="1327" t="str">
        <f>IF(AND(AZ239&lt;&gt;"", LEN(TRIM(AZ239))&gt;0), MAX(AW20:AW238)+1, "")</f>
        <v/>
      </c>
      <c r="AX239" s="1327" t="str" cm="1">
        <f t="array" ref="AX239">IFERROR(INDEX(AZ21:AZ290, MATCH(ROW()-MIN(ROW(AZ21:AZ290))+1, AW21:AW290, 0)), "")</f>
        <v/>
      </c>
      <c r="AY239" s="1336" t="str">
        <f>IFERROR(SUBSTITUTE(SUBSTITUTE(SUBSTITUTE(SUBSTITUTE(SUBSTITUTE(SUBSTITUTE(AY238,",",";"),".",";"),";",";"),"-",";"),":",";"),"?",";"),AY238)</f>
        <v/>
      </c>
      <c r="AZ239" s="1329" t="str">
        <f>IFERROR(IF(LEN(AY242)&gt;LEN(AZ237)+LEN(AZ238),LEFT(RIGHT(AY242,LEN(AY242)-LEN(AZ237)-LEN(AZ238)),FIND("¤",SUBSTITUTE(LEFT(RIGHT(AY242,LEN(AY242)-LEN(AZ237)-LEN(AZ238)),AZ19+1)," ","¤",LEN(LEFT(RIGHT(AY242,LEN(AY242)-LEN(AZ237)-LEN(AZ238)),AZ19+1))-LEN(SUBSTITUTE(LEFT(RIGHT(AY242,LEN(AY242)-LEN(AZ237)-LEN(AZ238)),AZ19+1)," ",""))))),""),"")</f>
        <v/>
      </c>
      <c r="BA239" s="1279" t="s">
        <v>1</v>
      </c>
      <c r="BB239" s="1354"/>
      <c r="BC239"/>
      <c r="BD239" s="1" t="str">
        <f t="shared" si="52"/>
        <v/>
      </c>
      <c r="BE239" s="1332" t="str">
        <f>IF(LEN(SUBSTITUTE(AX239, BE17, "")) &lt; LEN(AX239), SUBSTITUTE(AX239, BE17, ""), AX239)</f>
        <v/>
      </c>
      <c r="BF239" s="1332" t="str">
        <f>IF(LEN(SUBSTITUTE(BE239, BF17, "")) &lt; LEN(BE239), SUBSTITUTE(BE239, BF17, ""), BE239)</f>
        <v/>
      </c>
      <c r="BG239" s="1332" t="str">
        <f>IF(LEN(SUBSTITUTE(BF239, BG17, "")) &lt; LEN(BF239), SUBSTITUTE(BF239, BG17, ""), BF239)</f>
        <v/>
      </c>
      <c r="BH239" s="1332" t="str">
        <f>IF(LEN(SUBSTITUTE(BG239, BH17, "")) &lt; LEN(BG239), SUBSTITUTE(BG239, BH17, ""), BG239)</f>
        <v/>
      </c>
      <c r="BI239" s="1332" t="s">
        <v>1</v>
      </c>
      <c r="BJ239" s="1333"/>
      <c r="BK239" s="1334"/>
      <c r="BL239" s="52"/>
      <c r="BM239" s="51"/>
      <c r="BN239" s="1335" t="str">
        <f t="shared" si="54"/>
        <v/>
      </c>
      <c r="BO239" s="50" t="str">
        <f t="shared" si="55"/>
        <v/>
      </c>
      <c r="BP239" s="49" t="str">
        <f t="shared" si="56"/>
        <v/>
      </c>
      <c r="BQ239" s="47">
        <f>IF(ISBLANK(#REF!),"",LEN(BD239)-LEN(SUBSTITUTE(BD239," ",""))+1)</f>
        <v>1</v>
      </c>
      <c r="BR239" s="48">
        <f t="shared" si="57"/>
        <v>0</v>
      </c>
      <c r="BS239" s="47">
        <f t="shared" si="58"/>
        <v>0</v>
      </c>
      <c r="BT239" s="47">
        <f t="shared" si="59"/>
        <v>0</v>
      </c>
      <c r="BU239" s="185"/>
      <c r="BV239" s="2"/>
      <c r="BW239" s="2"/>
      <c r="BX239" s="2"/>
      <c r="BY239" s="2"/>
      <c r="BZ239" s="2"/>
      <c r="CA239" s="2"/>
      <c r="CB239"/>
      <c r="CC239"/>
      <c r="CD239"/>
      <c r="CE239"/>
      <c r="CF239"/>
      <c r="CG239"/>
      <c r="CH239"/>
      <c r="CI239"/>
      <c r="CJ239"/>
      <c r="CK239"/>
      <c r="CL239"/>
      <c r="CM239"/>
      <c r="CN239"/>
      <c r="CO239"/>
      <c r="CP239"/>
      <c r="CQ239" s="2"/>
      <c r="CR239" s="6">
        <v>1</v>
      </c>
    </row>
    <row r="240" spans="1:96" s="1" customFormat="1" ht="15.75">
      <c r="A240"/>
      <c r="B240" s="108" t="str">
        <f t="shared" si="61"/>
        <v>A</v>
      </c>
      <c r="C240" s="1232" t="str">
        <f>C230</f>
        <v xml:space="preserve">C patisserie flan garniture Clafoutis aux cerises_2023-09-20.xlsx 10 personnes </v>
      </c>
      <c r="D240" s="1232">
        <f>D230</f>
        <v>10</v>
      </c>
      <c r="E240" s="1232" t="str">
        <f>E230</f>
        <v>personnes</v>
      </c>
      <c r="F240" s="301">
        <v>0.5</v>
      </c>
      <c r="G240" s="254" t="s">
        <v>411</v>
      </c>
      <c r="H240" s="253" t="str">
        <f t="shared" si="60"/>
        <v/>
      </c>
      <c r="I240" s="252"/>
      <c r="J240" s="1766"/>
      <c r="K240" s="257">
        <v>1</v>
      </c>
      <c r="L240" s="1773" t="s">
        <v>1824</v>
      </c>
      <c r="M240"/>
      <c r="N240"/>
      <c r="O240"/>
      <c r="AA240"/>
      <c r="AB240"/>
      <c r="AC240"/>
      <c r="AD240"/>
      <c r="AE240"/>
      <c r="AF240"/>
      <c r="AG240"/>
      <c r="AH240"/>
      <c r="AI240"/>
      <c r="AJ240"/>
      <c r="AK240"/>
      <c r="AL240"/>
      <c r="AM240"/>
      <c r="AN240"/>
      <c r="AO240"/>
      <c r="AP240"/>
      <c r="AQ240"/>
      <c r="AR240"/>
      <c r="AS240"/>
      <c r="AT240"/>
      <c r="AU240"/>
      <c r="AV240"/>
      <c r="AW240" s="1327" t="str">
        <f>IF(AND(AZ240&lt;&gt;"", LEN(TRIM(AZ240))&gt;0), MAX(AW20:AW239)+1, "")</f>
        <v/>
      </c>
      <c r="AX240" s="1327" t="str" cm="1">
        <f t="array" ref="AX240">IFERROR(INDEX(AZ21:AZ290, MATCH(ROW()-MIN(ROW(AZ21:AZ290))+1, AW21:AW290, 0)), "")</f>
        <v/>
      </c>
      <c r="AY240" s="1336" t="str">
        <f>IFERROR(SUBSTITUTE(AY239,"."," "),AY239)</f>
        <v/>
      </c>
      <c r="AZ240" s="1329" t="str">
        <f>IFERROR(LEFT(RIGHT(AY242,LEN(AY242)-LEN(AZ237)-LEN(AZ238)-LEN(AZ239)),FIND("¤",SUBSTITUTE(LEFT(RIGHT(AY242,LEN(AY242)-LEN(AZ237)-LEN(AZ238)-LEN(AZ239)),AZ19+1)," ","¤",LEN(LEFT(RIGHT(AY242,LEN(AY242)-LEN(AZ237)-LEN(AZ238)-LEN(AZ239)),AZ19+1))-LEN(SUBSTITUTE(LEFT(RIGHT(AY242,LEN(AY242)-LEN(AZ237)-LEN(AZ238)-LEN(AZ239)),AZ19+1)," ",""))))),"")</f>
        <v/>
      </c>
      <c r="BA240" s="1279" t="s">
        <v>1</v>
      </c>
      <c r="BB240" s="1354"/>
      <c r="BC240"/>
      <c r="BD240" s="1" t="str">
        <f t="shared" si="52"/>
        <v/>
      </c>
      <c r="BE240" s="1332" t="str">
        <f>IF(LEN(SUBSTITUTE(AX240, BE17, "")) &lt; LEN(AX240), SUBSTITUTE(AX240, BE17, ""), AX240)</f>
        <v/>
      </c>
      <c r="BF240" s="1332" t="str">
        <f>IF(LEN(SUBSTITUTE(BE240, BF17, "")) &lt; LEN(BE240), SUBSTITUTE(BE240, BF17, ""), BE240)</f>
        <v/>
      </c>
      <c r="BG240" s="1332" t="str">
        <f>IF(LEN(SUBSTITUTE(BF240, BG17, "")) &lt; LEN(BF240), SUBSTITUTE(BF240, BG17, ""), BF240)</f>
        <v/>
      </c>
      <c r="BH240" s="1332" t="str">
        <f>IF(LEN(SUBSTITUTE(BG240, BH17, "")) &lt; LEN(BG240), SUBSTITUTE(BG240, BH17, ""), BG240)</f>
        <v/>
      </c>
      <c r="BI240" s="1332" t="s">
        <v>1</v>
      </c>
      <c r="BJ240" s="1333"/>
      <c r="BK240" s="1334"/>
      <c r="BL240" s="52"/>
      <c r="BM240" s="51"/>
      <c r="BN240" s="1335" t="str">
        <f t="shared" si="54"/>
        <v/>
      </c>
      <c r="BO240" s="50" t="str">
        <f t="shared" si="55"/>
        <v/>
      </c>
      <c r="BP240" s="49" t="str">
        <f t="shared" si="56"/>
        <v/>
      </c>
      <c r="BQ240" s="47">
        <f>IF(ISBLANK(#REF!),"",LEN(BD240)-LEN(SUBSTITUTE(BD240," ",""))+1)</f>
        <v>1</v>
      </c>
      <c r="BR240" s="48">
        <f t="shared" si="57"/>
        <v>0</v>
      </c>
      <c r="BS240" s="47">
        <f t="shared" si="58"/>
        <v>0</v>
      </c>
      <c r="BT240" s="47">
        <f t="shared" si="59"/>
        <v>0</v>
      </c>
      <c r="BU240" s="185"/>
      <c r="BV240" s="2"/>
      <c r="BW240"/>
      <c r="BX240"/>
      <c r="BY240"/>
      <c r="BZ240"/>
      <c r="CA240"/>
      <c r="CB240"/>
      <c r="CC240"/>
      <c r="CD240"/>
      <c r="CE240"/>
      <c r="CF240"/>
      <c r="CG240"/>
      <c r="CH240"/>
      <c r="CI240"/>
      <c r="CJ240"/>
      <c r="CK240"/>
      <c r="CL240"/>
      <c r="CM240"/>
      <c r="CN240"/>
      <c r="CO240"/>
      <c r="CP240"/>
      <c r="CQ240" s="2"/>
      <c r="CR240" s="6">
        <v>1</v>
      </c>
    </row>
    <row r="241" spans="1:96" s="1" customFormat="1" ht="15.75">
      <c r="A241"/>
      <c r="B241" s="108" t="str">
        <f t="shared" si="61"/>
        <v>A</v>
      </c>
      <c r="C241" s="1232" t="str">
        <f>C230</f>
        <v xml:space="preserve">C patisserie flan garniture Clafoutis aux cerises_2023-09-20.xlsx 10 personnes </v>
      </c>
      <c r="D241" s="1232">
        <f>D230</f>
        <v>10</v>
      </c>
      <c r="E241" s="1232" t="str">
        <f>E230</f>
        <v>personnes</v>
      </c>
      <c r="F241" s="1771">
        <v>4</v>
      </c>
      <c r="G241" s="254" t="s">
        <v>1825</v>
      </c>
      <c r="H241" s="253" t="str">
        <f t="shared" si="60"/>
        <v/>
      </c>
      <c r="I241" s="252"/>
      <c r="J241" s="1766"/>
      <c r="K241" s="257">
        <v>1</v>
      </c>
      <c r="L241" s="1773" t="s">
        <v>1826</v>
      </c>
      <c r="M241"/>
      <c r="N241"/>
      <c r="O241"/>
      <c r="AA241"/>
      <c r="AB241"/>
      <c r="AC241"/>
      <c r="AD241"/>
      <c r="AE241"/>
      <c r="AF241"/>
      <c r="AG241"/>
      <c r="AH241"/>
      <c r="AI241"/>
      <c r="AJ241"/>
      <c r="AK241"/>
      <c r="AL241"/>
      <c r="AM241"/>
      <c r="AN241"/>
      <c r="AO241"/>
      <c r="AP241"/>
      <c r="AQ241"/>
      <c r="AR241"/>
      <c r="AS241"/>
      <c r="AT241"/>
      <c r="AU241"/>
      <c r="AV241"/>
      <c r="AW241" s="1327" t="str">
        <f>IF(AND(AZ241&lt;&gt;"", LEN(TRIM(AZ241))&gt;0), MAX(AW20:AW240)+1, "")</f>
        <v/>
      </c>
      <c r="AX241" s="1327" t="str" cm="1">
        <f t="array" ref="AX241">IFERROR(INDEX(AZ21:AZ290, MATCH(ROW()-MIN(ROW(AZ21:AZ290))+1, AW21:AW290, 0)), "")</f>
        <v/>
      </c>
      <c r="AY241" s="1337" t="str">
        <f>SUBSTITUTE(SUBSTITUTE(AY240,";"," "),","," ")</f>
        <v/>
      </c>
      <c r="AZ241" s="1329" t="str">
        <f>IFERROR(LEFT(RIGHT(AY242,LEN(AY242)-LEN(AZ237)-LEN(AZ238)-LEN(AZ239)-LEN(AZ240)),FIND("¤",SUBSTITUTE(LEFT(RIGHT(AY242,LEN(AY242)-LEN(AZ237)-LEN(AZ238)-LEN(AZ239)-LEN(AZ240)),AZ19+1)," ","¤",LEN(LEFT(RIGHT(AY242,LEN(AY242)-LEN(AZ237)-LEN(AZ238)-LEN(AZ239)-LEN(AZ240)),AZ19+1))-LEN(SUBSTITUTE(LEFT(RIGHT(AY242,LEN(AY242)-LEN(AZ237)-LEN(AZ238)-LEN(AZ239)-LEN(AZ240)),AZ19+1)," ",""))))),"")</f>
        <v/>
      </c>
      <c r="BA241" s="1279" t="s">
        <v>1</v>
      </c>
      <c r="BB241" s="1354"/>
      <c r="BC241"/>
      <c r="BD241" s="1" t="str">
        <f t="shared" si="52"/>
        <v/>
      </c>
      <c r="BE241" s="1332" t="str">
        <f>IF(LEN(SUBSTITUTE(AX241, BE17, "")) &lt; LEN(AX241), SUBSTITUTE(AX241, BE17, ""), AX241)</f>
        <v/>
      </c>
      <c r="BF241" s="1332" t="str">
        <f>IF(LEN(SUBSTITUTE(BE241, BF17, "")) &lt; LEN(BE241), SUBSTITUTE(BE241, BF17, ""), BE241)</f>
        <v/>
      </c>
      <c r="BG241" s="1332" t="str">
        <f>IF(LEN(SUBSTITUTE(BF241, BG17, "")) &lt; LEN(BF241), SUBSTITUTE(BF241, BG17, ""), BF241)</f>
        <v/>
      </c>
      <c r="BH241" s="1332" t="str">
        <f>IF(LEN(SUBSTITUTE(BG241, BH17, "")) &lt; LEN(BG241), SUBSTITUTE(BG241, BH17, ""), BG241)</f>
        <v/>
      </c>
      <c r="BI241" s="1332" t="s">
        <v>1</v>
      </c>
      <c r="BJ241" s="1333"/>
      <c r="BK241" s="1334"/>
      <c r="BL241" s="52"/>
      <c r="BM241" s="51"/>
      <c r="BN241" s="1335" t="str">
        <f t="shared" si="54"/>
        <v/>
      </c>
      <c r="BO241" s="50" t="str">
        <f t="shared" si="55"/>
        <v/>
      </c>
      <c r="BP241" s="49" t="str">
        <f t="shared" si="56"/>
        <v/>
      </c>
      <c r="BQ241" s="47">
        <f>IF(ISBLANK(#REF!),"",LEN(BD241)-LEN(SUBSTITUTE(BD241," ",""))+1)</f>
        <v>1</v>
      </c>
      <c r="BR241" s="48">
        <f t="shared" si="57"/>
        <v>0</v>
      </c>
      <c r="BS241" s="47">
        <f t="shared" si="58"/>
        <v>0</v>
      </c>
      <c r="BT241" s="47">
        <f t="shared" si="59"/>
        <v>0</v>
      </c>
      <c r="BU241" s="185"/>
      <c r="BV241" s="2"/>
      <c r="BW241" s="2"/>
      <c r="BX241" s="2"/>
      <c r="BY241" s="2"/>
      <c r="BZ241" s="2"/>
      <c r="CA241" s="2"/>
      <c r="CB241"/>
      <c r="CC241"/>
      <c r="CD241"/>
      <c r="CE241"/>
      <c r="CF241"/>
      <c r="CG241"/>
      <c r="CH241"/>
      <c r="CI241"/>
      <c r="CJ241"/>
      <c r="CK241"/>
      <c r="CL241"/>
      <c r="CM241"/>
      <c r="CN241"/>
      <c r="CO241"/>
      <c r="CP241"/>
      <c r="CQ241" s="2"/>
      <c r="CR241" s="6">
        <v>1</v>
      </c>
    </row>
    <row r="242" spans="1:96" s="1" customFormat="1" ht="15.75">
      <c r="A242"/>
      <c r="B242" s="108" t="str">
        <f t="shared" si="61"/>
        <v>A</v>
      </c>
      <c r="C242" s="1232" t="str">
        <f>C230</f>
        <v xml:space="preserve">C patisserie flan garniture Clafoutis aux cerises_2023-09-20.xlsx 10 personnes </v>
      </c>
      <c r="D242" s="1232">
        <f>D230</f>
        <v>10</v>
      </c>
      <c r="E242" s="1232" t="str">
        <f>E230</f>
        <v>personnes</v>
      </c>
      <c r="F242" s="1772"/>
      <c r="G242" s="271"/>
      <c r="H242" s="253" t="str">
        <f t="shared" si="60"/>
        <v/>
      </c>
      <c r="I242" s="252">
        <v>75</v>
      </c>
      <c r="J242" s="224" t="s">
        <v>231</v>
      </c>
      <c r="K242" s="257">
        <v>1</v>
      </c>
      <c r="L242" s="1773" t="s">
        <v>1827</v>
      </c>
      <c r="M242"/>
      <c r="N242"/>
      <c r="O242"/>
      <c r="AA242"/>
      <c r="AB242"/>
      <c r="AC242"/>
      <c r="AD242"/>
      <c r="AE242"/>
      <c r="AF242"/>
      <c r="AG242"/>
      <c r="AH242"/>
      <c r="AI242"/>
      <c r="AJ242"/>
      <c r="AK242"/>
      <c r="AL242"/>
      <c r="AM242"/>
      <c r="AN242"/>
      <c r="AO242"/>
      <c r="AP242"/>
      <c r="AQ242"/>
      <c r="AR242"/>
      <c r="AS242"/>
      <c r="AT242"/>
      <c r="AU242"/>
      <c r="AV242"/>
      <c r="AW242" s="1327" t="str">
        <f>IF(AND(AZ242&lt;&gt;"", LEN(TRIM(AZ242))&gt;0), MAX(AW20:AW241)+1, "")</f>
        <v/>
      </c>
      <c r="AX242" s="1327" t="str" cm="1">
        <f t="array" ref="AX242">IFERROR(INDEX(AZ21:AZ290, MATCH(ROW()-MIN(ROW(AZ21:AZ290))+1, AW21:AW290, 0)), "")</f>
        <v/>
      </c>
      <c r="AY242" s="1338" t="str">
        <f>IFERROR(SUBSTITUTE(SUBSTITUTE(SUBSTITUTE(AY241,"  "," "),"  "," "),"  "," "),AY241)</f>
        <v/>
      </c>
      <c r="AZ242" s="1329" t="str">
        <f>IF(LEN(AY242) &gt; LEN(AZ237) + LEN(AZ238) + LEN(AZ239)+ LEN(AZ240) + LEN(AZ241), RIGHT(AY242, LEN(AY242) - LEN(AZ237) - LEN(AZ238) - LEN(AZ239) - LEN(AZ240) - LEN(AZ241)), "")</f>
        <v/>
      </c>
      <c r="BA242" s="1279" t="s">
        <v>1</v>
      </c>
      <c r="BB242" s="1354"/>
      <c r="BC242"/>
      <c r="BD242" s="1" t="str">
        <f t="shared" si="52"/>
        <v/>
      </c>
      <c r="BE242" s="1332" t="str">
        <f>IF(LEN(SUBSTITUTE(AX242, BE17, "")) &lt; LEN(AX242), SUBSTITUTE(AX242, BE17, ""), AX242)</f>
        <v/>
      </c>
      <c r="BF242" s="1332" t="str">
        <f>IF(LEN(SUBSTITUTE(BE242, BF17, "")) &lt; LEN(BE242), SUBSTITUTE(BE242, BF17, ""), BE242)</f>
        <v/>
      </c>
      <c r="BG242" s="1332" t="str">
        <f>IF(LEN(SUBSTITUTE(BF242, BG17, "")) &lt; LEN(BF242), SUBSTITUTE(BF242, BG17, ""), BF242)</f>
        <v/>
      </c>
      <c r="BH242" s="1332" t="str">
        <f>IF(LEN(SUBSTITUTE(BG242, BH17, "")) &lt; LEN(BG242), SUBSTITUTE(BG242, BH17, ""), BG242)</f>
        <v/>
      </c>
      <c r="BI242" s="1332" t="s">
        <v>1</v>
      </c>
      <c r="BJ242" s="1333"/>
      <c r="BK242" s="1334"/>
      <c r="BL242" s="52"/>
      <c r="BM242" s="51"/>
      <c r="BN242" s="1335" t="str">
        <f t="shared" si="54"/>
        <v/>
      </c>
      <c r="BO242" s="50" t="str">
        <f t="shared" si="55"/>
        <v/>
      </c>
      <c r="BP242" s="49" t="str">
        <f t="shared" si="56"/>
        <v/>
      </c>
      <c r="BQ242" s="47">
        <f>IF(ISBLANK(#REF!),"",LEN(BD242)-LEN(SUBSTITUTE(BD242," ",""))+1)</f>
        <v>1</v>
      </c>
      <c r="BR242" s="48">
        <f t="shared" si="57"/>
        <v>0</v>
      </c>
      <c r="BS242" s="47">
        <f t="shared" si="58"/>
        <v>0</v>
      </c>
      <c r="BT242" s="47">
        <f t="shared" si="59"/>
        <v>0</v>
      </c>
      <c r="BU242" s="185"/>
      <c r="BV242" s="2"/>
      <c r="BW242" s="2"/>
      <c r="BX242" s="2"/>
      <c r="BY242" s="2"/>
      <c r="BZ242" s="2"/>
      <c r="CA242" s="2"/>
      <c r="CB242"/>
      <c r="CC242"/>
      <c r="CD242"/>
      <c r="CE242"/>
      <c r="CF242"/>
      <c r="CG242"/>
      <c r="CH242"/>
      <c r="CI242"/>
      <c r="CJ242"/>
      <c r="CK242"/>
      <c r="CL242"/>
      <c r="CM242"/>
      <c r="CN242"/>
      <c r="CO242"/>
      <c r="CP242"/>
      <c r="CQ242" s="2"/>
      <c r="CR242" s="6">
        <v>1</v>
      </c>
    </row>
    <row r="243" spans="1:96" s="1" customFormat="1" ht="15.75">
      <c r="A243"/>
      <c r="B243" s="108" t="str">
        <f t="shared" si="61"/>
        <v>A</v>
      </c>
      <c r="C243" s="1232" t="str">
        <f>C230</f>
        <v xml:space="preserve">C patisserie flan garniture Clafoutis aux cerises_2023-09-20.xlsx 10 personnes </v>
      </c>
      <c r="D243" s="1232">
        <f>D230</f>
        <v>10</v>
      </c>
      <c r="E243" s="1232" t="str">
        <f>E230</f>
        <v>personnes</v>
      </c>
      <c r="F243" s="301"/>
      <c r="G243" s="254"/>
      <c r="H243" s="253" t="str">
        <f t="shared" si="60"/>
        <v/>
      </c>
      <c r="I243" s="252">
        <v>37</v>
      </c>
      <c r="J243" s="224" t="s">
        <v>231</v>
      </c>
      <c r="K243" s="257">
        <v>1</v>
      </c>
      <c r="L243" s="1773" t="s">
        <v>1828</v>
      </c>
      <c r="M243"/>
      <c r="N243"/>
      <c r="O243"/>
      <c r="AA243"/>
      <c r="AB243"/>
      <c r="AC243"/>
      <c r="AD243"/>
      <c r="AE243"/>
      <c r="AF243"/>
      <c r="AG243"/>
      <c r="AH243"/>
      <c r="AI243"/>
      <c r="AJ243"/>
      <c r="AK243"/>
      <c r="AL243"/>
      <c r="AM243"/>
      <c r="AN243"/>
      <c r="AO243"/>
      <c r="AP243"/>
      <c r="AQ243"/>
      <c r="AR243"/>
      <c r="AS243"/>
      <c r="AT243"/>
      <c r="AU243"/>
      <c r="AV243"/>
      <c r="AW243" s="1327" t="str">
        <f>IF(AND(AZ243&lt;&gt;"", LEN(TRIM(AZ243))&gt;0), MAX(AW20:AW242)+1, "")</f>
        <v/>
      </c>
      <c r="AX243" s="1327" t="str" cm="1">
        <f t="array" ref="AX243">IFERROR(INDEX(AZ21:AZ290, MATCH(ROW()-MIN(ROW(AZ21:AZ290))+1, AW21:AW290, 0)), "")</f>
        <v/>
      </c>
      <c r="AY243" s="1328" t="str">
        <f>(SUBSTITUTE(SUBSTITUTE(BB58,CHAR(13)&amp;CHAR(10)," "),CHAR(10)," "))</f>
        <v/>
      </c>
      <c r="AZ243" s="1339" t="str">
        <f>IF(LEN(AY248)&lt;AZ19,AY243,LEFT(AY248,FIND("¤",SUBSTITUTE(LEFT(AY248,AZ19+1)," ","¤",LEN(LEFT(AY248,AZ19+1))-LEN(SUBSTITUTE(LEFT(AY248,AZ19+1)," ",""))))))</f>
        <v/>
      </c>
      <c r="BA243" s="1279" t="s">
        <v>1</v>
      </c>
      <c r="BB243" s="1354"/>
      <c r="BC243"/>
      <c r="BD243" s="1" t="str">
        <f t="shared" si="52"/>
        <v/>
      </c>
      <c r="BE243" s="1332" t="str">
        <f>IF(LEN(SUBSTITUTE(AX243, BE17, "")) &lt; LEN(AX243), SUBSTITUTE(AX243, BE17, ""), AX243)</f>
        <v/>
      </c>
      <c r="BF243" s="1332" t="str">
        <f>IF(LEN(SUBSTITUTE(BE243, BF17, "")) &lt; LEN(BE243), SUBSTITUTE(BE243, BF17, ""), BE243)</f>
        <v/>
      </c>
      <c r="BG243" s="1332" t="str">
        <f>IF(LEN(SUBSTITUTE(BF243, BG17, "")) &lt; LEN(BF243), SUBSTITUTE(BF243, BG17, ""), BF243)</f>
        <v/>
      </c>
      <c r="BH243" s="1332" t="str">
        <f>IF(LEN(SUBSTITUTE(BG243, BH17, "")) &lt; LEN(BG243), SUBSTITUTE(BG243, BH17, ""), BG243)</f>
        <v/>
      </c>
      <c r="BI243" s="1332" t="s">
        <v>1</v>
      </c>
      <c r="BJ243" s="1333"/>
      <c r="BK243" s="1334"/>
      <c r="BL243" s="52"/>
      <c r="BM243" s="51"/>
      <c r="BN243" s="1335" t="str">
        <f t="shared" si="54"/>
        <v/>
      </c>
      <c r="BO243" s="50" t="str">
        <f t="shared" si="55"/>
        <v/>
      </c>
      <c r="BP243" s="49" t="str">
        <f t="shared" si="56"/>
        <v/>
      </c>
      <c r="BQ243" s="47">
        <f>IF(ISBLANK(#REF!),"",LEN(BD243)-LEN(SUBSTITUTE(BD243," ",""))+1)</f>
        <v>1</v>
      </c>
      <c r="BR243" s="48">
        <f t="shared" si="57"/>
        <v>0</v>
      </c>
      <c r="BS243" s="47">
        <f t="shared" si="58"/>
        <v>0</v>
      </c>
      <c r="BT243" s="47">
        <f t="shared" si="59"/>
        <v>0</v>
      </c>
      <c r="BU243" s="185"/>
      <c r="BV243" s="2"/>
      <c r="BW243" s="2"/>
      <c r="BX243" s="2"/>
      <c r="BY243" s="2"/>
      <c r="BZ243" s="2"/>
      <c r="CA243" s="2"/>
      <c r="CB243"/>
      <c r="CC243"/>
      <c r="CD243"/>
      <c r="CE243"/>
      <c r="CF243"/>
      <c r="CG243"/>
      <c r="CH243"/>
      <c r="CI243"/>
      <c r="CJ243"/>
      <c r="CK243"/>
      <c r="CL243"/>
      <c r="CM243"/>
      <c r="CN243"/>
      <c r="CO243"/>
      <c r="CP243"/>
      <c r="CQ243" s="2"/>
      <c r="CR243" s="6">
        <v>1</v>
      </c>
    </row>
    <row r="244" spans="1:96" s="1" customFormat="1" ht="15.75">
      <c r="A244"/>
      <c r="B244" s="108" t="str">
        <f t="shared" si="61"/>
        <v>A</v>
      </c>
      <c r="C244" s="1232" t="str">
        <f>C230</f>
        <v xml:space="preserve">C patisserie flan garniture Clafoutis aux cerises_2023-09-20.xlsx 10 personnes </v>
      </c>
      <c r="D244" s="1232">
        <f>D230</f>
        <v>10</v>
      </c>
      <c r="E244" s="1232" t="str">
        <f>E230</f>
        <v>personnes</v>
      </c>
      <c r="F244" s="301">
        <v>1</v>
      </c>
      <c r="G244" s="254" t="s">
        <v>1818</v>
      </c>
      <c r="H244" s="253" t="str">
        <f t="shared" si="60"/>
        <v/>
      </c>
      <c r="I244" s="252"/>
      <c r="J244" s="1766"/>
      <c r="K244" s="257">
        <v>1</v>
      </c>
      <c r="L244" s="1773" t="s">
        <v>1829</v>
      </c>
      <c r="M244"/>
      <c r="N244"/>
      <c r="O244"/>
      <c r="AA244"/>
      <c r="AB244"/>
      <c r="AC244"/>
      <c r="AD244"/>
      <c r="AE244"/>
      <c r="AF244"/>
      <c r="AG244"/>
      <c r="AH244"/>
      <c r="AI244"/>
      <c r="AJ244"/>
      <c r="AK244"/>
      <c r="AL244"/>
      <c r="AM244"/>
      <c r="AN244"/>
      <c r="AO244"/>
      <c r="AP244"/>
      <c r="AQ244"/>
      <c r="AR244"/>
      <c r="AS244"/>
      <c r="AT244"/>
      <c r="AU244"/>
      <c r="AV244"/>
      <c r="AW244" s="1327" t="str">
        <f>IF(AND(AZ244&lt;&gt;"", LEN(TRIM(AZ244))&gt;0), MAX(AW20:AW243)+1, "")</f>
        <v/>
      </c>
      <c r="AX244" s="1327" t="str" cm="1">
        <f t="array" ref="AX244">IFERROR(INDEX(AZ21:AZ290, MATCH(ROW()-MIN(ROW(AZ21:AZ290))+1, AW21:AW290, 0)), "")</f>
        <v/>
      </c>
      <c r="AY244" s="1340" t="str">
        <f>IFERROR(TRIM(SUBSTITUTE(SUBSTITUTE(SUBSTITUTE(SUBSTITUTE(SUBSTITUTE(AY243," .",".")," ;",";")," :",":"),",",","),",","")),AY243)</f>
        <v/>
      </c>
      <c r="AZ244" s="1339" t="str">
        <f>IFERROR(IF(LEN(AY248) &gt; LEN(AZ243), LEFT(RIGHT(AY248, LEN(AY248) - LEN(AZ243)), FIND("¤", SUBSTITUTE(LEFT(RIGHT(AY248, LEN(AY248) - LEN(AZ243)), AZ19+1), " ", "¤", LEN(LEFT(RIGHT(AY248, LEN(AY248) - LEN(AZ243)), AZ19+1)) - LEN(SUBSTITUTE(LEFT(RIGHT(AY248, LEN(AY248) - LEN(AZ243)), AZ19+1), " ", ""))))), ""), "")</f>
        <v/>
      </c>
      <c r="BA244" s="1279" t="s">
        <v>1</v>
      </c>
      <c r="BB244" s="1354"/>
      <c r="BC244"/>
      <c r="BD244" s="1" t="str">
        <f t="shared" si="52"/>
        <v/>
      </c>
      <c r="BE244" s="1332" t="str">
        <f>IF(LEN(SUBSTITUTE(AX244, BE17, "")) &lt; LEN(AX244), SUBSTITUTE(AX244, BE17, ""), AX244)</f>
        <v/>
      </c>
      <c r="BF244" s="1332" t="str">
        <f>IF(LEN(SUBSTITUTE(BE244, BF17, "")) &lt; LEN(BE244), SUBSTITUTE(BE244, BF17, ""), BE244)</f>
        <v/>
      </c>
      <c r="BG244" s="1332" t="str">
        <f>IF(LEN(SUBSTITUTE(BF244, BG17, "")) &lt; LEN(BF244), SUBSTITUTE(BF244, BG17, ""), BF244)</f>
        <v/>
      </c>
      <c r="BH244" s="1332" t="str">
        <f>IF(LEN(SUBSTITUTE(BG244, BH17, "")) &lt; LEN(BG244), SUBSTITUTE(BG244, BH17, ""), BG244)</f>
        <v/>
      </c>
      <c r="BI244" s="1332" t="s">
        <v>1</v>
      </c>
      <c r="BJ244" s="1333"/>
      <c r="BK244" s="1334"/>
      <c r="BL244" s="52"/>
      <c r="BM244" s="51"/>
      <c r="BN244" s="1335" t="str">
        <f t="shared" si="54"/>
        <v/>
      </c>
      <c r="BO244" s="50" t="str">
        <f t="shared" si="55"/>
        <v/>
      </c>
      <c r="BP244" s="49" t="str">
        <f t="shared" si="56"/>
        <v/>
      </c>
      <c r="BQ244" s="47">
        <f>IF(ISBLANK(#REF!),"",LEN(BD244)-LEN(SUBSTITUTE(BD244," ",""))+1)</f>
        <v>1</v>
      </c>
      <c r="BR244" s="48">
        <f t="shared" si="57"/>
        <v>0</v>
      </c>
      <c r="BS244" s="47">
        <f t="shared" si="58"/>
        <v>0</v>
      </c>
      <c r="BT244" s="47">
        <f t="shared" si="59"/>
        <v>0</v>
      </c>
      <c r="BU244" s="185"/>
      <c r="BV244" s="2"/>
      <c r="BW244" s="2"/>
      <c r="BX244" s="2"/>
      <c r="BY244" s="2"/>
      <c r="BZ244" s="2"/>
      <c r="CA244" s="2"/>
      <c r="CB244"/>
      <c r="CC244"/>
      <c r="CD244"/>
      <c r="CE244"/>
      <c r="CF244"/>
      <c r="CG244"/>
      <c r="CH244"/>
      <c r="CI244"/>
      <c r="CJ244"/>
      <c r="CK244"/>
      <c r="CL244"/>
      <c r="CM244"/>
      <c r="CN244"/>
      <c r="CO244"/>
      <c r="CP244"/>
      <c r="CQ244" s="2"/>
      <c r="CR244" s="6">
        <v>1</v>
      </c>
    </row>
    <row r="245" spans="1:96" s="1" customFormat="1" ht="15.75">
      <c r="A245"/>
      <c r="B245" s="108" t="str">
        <f t="shared" si="61"/>
        <v>A</v>
      </c>
      <c r="C245" s="1232" t="str">
        <f>C230</f>
        <v xml:space="preserve">C patisserie flan garniture Clafoutis aux cerises_2023-09-20.xlsx 10 personnes </v>
      </c>
      <c r="D245" s="1232">
        <f>D230</f>
        <v>10</v>
      </c>
      <c r="E245" s="1232" t="str">
        <f>E230</f>
        <v>personnes</v>
      </c>
      <c r="F245" s="301"/>
      <c r="G245" s="254"/>
      <c r="H245" s="253" t="str">
        <f t="shared" si="60"/>
        <v/>
      </c>
      <c r="I245" s="252">
        <v>30</v>
      </c>
      <c r="J245" s="224" t="s">
        <v>231</v>
      </c>
      <c r="K245" s="257">
        <v>1</v>
      </c>
      <c r="L245" s="1773" t="s">
        <v>1830</v>
      </c>
      <c r="M245"/>
      <c r="N245"/>
      <c r="O245"/>
      <c r="AA245"/>
      <c r="AB245"/>
      <c r="AC245"/>
      <c r="AD245"/>
      <c r="AE245"/>
      <c r="AF245"/>
      <c r="AG245"/>
      <c r="AH245"/>
      <c r="AI245"/>
      <c r="AJ245"/>
      <c r="AK245"/>
      <c r="AL245"/>
      <c r="AM245"/>
      <c r="AN245"/>
      <c r="AO245"/>
      <c r="AP245"/>
      <c r="AQ245"/>
      <c r="AR245"/>
      <c r="AS245"/>
      <c r="AT245"/>
      <c r="AU245"/>
      <c r="AV245"/>
      <c r="AW245" s="1327" t="str">
        <f>IF(AND(AZ245&lt;&gt;"", LEN(TRIM(AZ245))&gt;0), MAX(AW20:AW244)+1, "")</f>
        <v/>
      </c>
      <c r="AX245" s="1327" t="str" cm="1">
        <f t="array" ref="AX245">IFERROR(INDEX(AZ21:AZ290, MATCH(ROW()-MIN(ROW(AZ21:AZ290))+1, AW21:AW290, 0)), "")</f>
        <v/>
      </c>
      <c r="AY245" s="1340" t="str">
        <f>IFERROR(SUBSTITUTE(SUBSTITUTE(SUBSTITUTE(SUBSTITUTE(SUBSTITUTE(SUBSTITUTE(AY244,",",";"),".",";"),";",";"),"-",";"),":",";"),"?",";"),AY244)</f>
        <v/>
      </c>
      <c r="AZ245" s="1339" t="str">
        <f>IFERROR(IF(LEN(AY248)&gt;LEN(AZ243)+LEN(AZ244),LEFT(RIGHT(AY248,LEN(AY248)-LEN(AZ243)-LEN(AZ244)),FIND("¤",SUBSTITUTE(LEFT(RIGHT(AY248,LEN(AY248)-LEN(AZ243)-LEN(AZ244)),AZ19+1)," ","¤",LEN(LEFT(RIGHT(AY248,LEN(AY248)-LEN(AZ243)-LEN(AZ244)),AZ19+1))-LEN(SUBSTITUTE(LEFT(RIGHT(AY248,LEN(AY248)-LEN(AZ243)-LEN(AZ244)),AZ19+1)," ",""))))),""),"")</f>
        <v/>
      </c>
      <c r="BA245" s="1279" t="s">
        <v>1</v>
      </c>
      <c r="BB245" s="1354"/>
      <c r="BC245"/>
      <c r="BD245" s="1" t="str">
        <f t="shared" si="52"/>
        <v/>
      </c>
      <c r="BE245" s="1332" t="str">
        <f>IF(LEN(SUBSTITUTE(AX245, BE17, "")) &lt; LEN(AX245), SUBSTITUTE(AX245, BE17, ""), AX245)</f>
        <v/>
      </c>
      <c r="BF245" s="1332" t="str">
        <f>IF(LEN(SUBSTITUTE(BE245, BF17, "")) &lt; LEN(BE245), SUBSTITUTE(BE245, BF17, ""), BE245)</f>
        <v/>
      </c>
      <c r="BG245" s="1332" t="str">
        <f>IF(LEN(SUBSTITUTE(BF245, BG17, "")) &lt; LEN(BF245), SUBSTITUTE(BF245, BG17, ""), BF245)</f>
        <v/>
      </c>
      <c r="BH245" s="1332" t="str">
        <f>IF(LEN(SUBSTITUTE(BG245, BH17, "")) &lt; LEN(BG245), SUBSTITUTE(BG245, BH17, ""), BG245)</f>
        <v/>
      </c>
      <c r="BI245" s="1332" t="s">
        <v>1</v>
      </c>
      <c r="BJ245" s="1333"/>
      <c r="BK245" s="1334"/>
      <c r="BL245" s="52"/>
      <c r="BM245" s="51"/>
      <c r="BN245" s="1335" t="str">
        <f t="shared" si="54"/>
        <v/>
      </c>
      <c r="BO245" s="50" t="str">
        <f t="shared" si="55"/>
        <v/>
      </c>
      <c r="BP245" s="49" t="str">
        <f t="shared" si="56"/>
        <v/>
      </c>
      <c r="BQ245" s="47">
        <f>IF(ISBLANK(#REF!),"",LEN(BD245)-LEN(SUBSTITUTE(BD245," ",""))+1)</f>
        <v>1</v>
      </c>
      <c r="BR245" s="48">
        <f t="shared" si="57"/>
        <v>0</v>
      </c>
      <c r="BS245" s="47">
        <f t="shared" si="58"/>
        <v>0</v>
      </c>
      <c r="BT245" s="47">
        <f t="shared" si="59"/>
        <v>0</v>
      </c>
      <c r="BU245" s="185"/>
      <c r="BV245" s="2"/>
      <c r="BW245" s="2"/>
      <c r="BX245" s="2"/>
      <c r="BY245" s="2"/>
      <c r="BZ245" s="2"/>
      <c r="CA245" s="2"/>
      <c r="CB245"/>
      <c r="CC245"/>
      <c r="CD245"/>
      <c r="CE245"/>
      <c r="CF245"/>
      <c r="CG245"/>
      <c r="CH245"/>
      <c r="CI245"/>
      <c r="CJ245"/>
      <c r="CK245"/>
      <c r="CL245"/>
      <c r="CM245"/>
      <c r="CN245"/>
      <c r="CO245"/>
      <c r="CP245"/>
      <c r="CQ245" s="2"/>
      <c r="CR245" s="6">
        <v>1</v>
      </c>
    </row>
    <row r="246" spans="1:96" s="1" customFormat="1" ht="15.75">
      <c r="A246"/>
      <c r="B246" s="108" t="str">
        <f t="shared" si="61"/>
        <v>A</v>
      </c>
      <c r="C246" s="1232" t="str">
        <f>C230</f>
        <v xml:space="preserve">C patisserie flan garniture Clafoutis aux cerises_2023-09-20.xlsx 10 personnes </v>
      </c>
      <c r="D246" s="1232">
        <f>D230</f>
        <v>10</v>
      </c>
      <c r="E246" s="1232" t="str">
        <f>E230</f>
        <v>personnes</v>
      </c>
      <c r="F246" s="301">
        <v>1</v>
      </c>
      <c r="G246" s="254" t="s">
        <v>1831</v>
      </c>
      <c r="H246" s="253" t="str">
        <f t="shared" si="60"/>
        <v/>
      </c>
      <c r="I246" s="252"/>
      <c r="J246" s="1766"/>
      <c r="K246" s="257">
        <v>1</v>
      </c>
      <c r="L246" s="1773" t="s">
        <v>1832</v>
      </c>
      <c r="M246"/>
      <c r="N246"/>
      <c r="O246"/>
      <c r="AA246"/>
      <c r="AB246"/>
      <c r="AC246"/>
      <c r="AD246"/>
      <c r="AE246"/>
      <c r="AF246"/>
      <c r="AG246"/>
      <c r="AH246"/>
      <c r="AI246"/>
      <c r="AJ246"/>
      <c r="AK246"/>
      <c r="AL246"/>
      <c r="AM246"/>
      <c r="AN246"/>
      <c r="AO246"/>
      <c r="AP246"/>
      <c r="AQ246"/>
      <c r="AR246"/>
      <c r="AS246"/>
      <c r="AT246"/>
      <c r="AU246"/>
      <c r="AV246"/>
      <c r="AW246" s="1327" t="str">
        <f>IF(AND(AZ246&lt;&gt;"", LEN(TRIM(AZ246))&gt;0), MAX(AW20:AW245)+1, "")</f>
        <v/>
      </c>
      <c r="AX246" s="1327" t="str" cm="1">
        <f t="array" ref="AX246">IFERROR(INDEX(AZ21:AZ290, MATCH(ROW()-MIN(ROW(AZ21:AZ290))+1, AW21:AW290, 0)), "")</f>
        <v/>
      </c>
      <c r="AY246" s="1340" t="str">
        <f>IFERROR(SUBSTITUTE(AY245,"."," "),AY245)</f>
        <v/>
      </c>
      <c r="AZ246" s="1339" t="str">
        <f>IFERROR(LEFT(RIGHT(AY248,LEN(AY248)-LEN(AZ243)-LEN(AZ244)-LEN(AZ245)),FIND("¤",SUBSTITUTE(LEFT(RIGHT(AY248,LEN(AY248)-LEN(AZ243)-LEN(AZ244)-LEN(AZ245)),AZ19+1)," ","¤",LEN(LEFT(RIGHT(AY248,LEN(AY248)-LEN(AZ243)-LEN(AZ244)-LEN(AZ245)),AZ19+1))-LEN(SUBSTITUTE(LEFT(RIGHT(AY248,LEN(AY248)-LEN(AZ243)-LEN(AZ244)-LEN(AZ245)),AZ19+1)," ",""))))),"")</f>
        <v/>
      </c>
      <c r="BA246" s="1279" t="s">
        <v>1</v>
      </c>
      <c r="BB246" s="1354"/>
      <c r="BC246"/>
      <c r="BD246" s="1" t="str">
        <f t="shared" si="52"/>
        <v/>
      </c>
      <c r="BE246" s="1332" t="str">
        <f>IF(LEN(SUBSTITUTE(AX246, BE17, "")) &lt; LEN(AX246), SUBSTITUTE(AX246, BE17, ""), AX246)</f>
        <v/>
      </c>
      <c r="BF246" s="1332" t="str">
        <f>IF(LEN(SUBSTITUTE(BE246, BF17, "")) &lt; LEN(BE246), SUBSTITUTE(BE246, BF17, ""), BE246)</f>
        <v/>
      </c>
      <c r="BG246" s="1332" t="str">
        <f>IF(LEN(SUBSTITUTE(BF246, BG17, "")) &lt; LEN(BF246), SUBSTITUTE(BF246, BG17, ""), BF246)</f>
        <v/>
      </c>
      <c r="BH246" s="1332" t="str">
        <f>IF(LEN(SUBSTITUTE(BG246, BH17, "")) &lt; LEN(BG246), SUBSTITUTE(BG246, BH17, ""), BG246)</f>
        <v/>
      </c>
      <c r="BI246" s="1332" t="s">
        <v>1</v>
      </c>
      <c r="BJ246" s="1333"/>
      <c r="BK246" s="1334"/>
      <c r="BL246" s="52"/>
      <c r="BM246" s="51"/>
      <c r="BN246" s="1335" t="str">
        <f t="shared" si="54"/>
        <v/>
      </c>
      <c r="BO246" s="50" t="str">
        <f t="shared" si="55"/>
        <v/>
      </c>
      <c r="BP246" s="49" t="str">
        <f t="shared" si="56"/>
        <v/>
      </c>
      <c r="BQ246" s="47">
        <f>IF(ISBLANK(#REF!),"",LEN(BD246)-LEN(SUBSTITUTE(BD246," ",""))+1)</f>
        <v>1</v>
      </c>
      <c r="BR246" s="48">
        <f t="shared" si="57"/>
        <v>0</v>
      </c>
      <c r="BS246" s="47">
        <f t="shared" si="58"/>
        <v>0</v>
      </c>
      <c r="BT246" s="47">
        <f t="shared" si="59"/>
        <v>0</v>
      </c>
      <c r="BU246" s="185"/>
      <c r="BV246" s="2"/>
      <c r="BW246" s="2"/>
      <c r="BX246" s="2"/>
      <c r="BY246" s="2"/>
      <c r="BZ246" s="2"/>
      <c r="CA246" s="2"/>
      <c r="CB246"/>
      <c r="CC246"/>
      <c r="CD246"/>
      <c r="CE246"/>
      <c r="CF246"/>
      <c r="CG246"/>
      <c r="CH246"/>
      <c r="CI246"/>
      <c r="CJ246"/>
      <c r="CK246"/>
      <c r="CL246"/>
      <c r="CM246"/>
      <c r="CN246"/>
      <c r="CO246"/>
      <c r="CP246"/>
      <c r="CQ246" s="2"/>
      <c r="CR246" s="6">
        <v>1</v>
      </c>
    </row>
    <row r="247" spans="1:96" s="1" customFormat="1" ht="15.75">
      <c r="A247"/>
      <c r="B247" s="108" t="str">
        <f t="shared" si="61"/>
        <v>A</v>
      </c>
      <c r="C247" s="1232" t="str">
        <f>C230</f>
        <v xml:space="preserve">C patisserie flan garniture Clafoutis aux cerises_2023-09-20.xlsx 10 personnes </v>
      </c>
      <c r="D247" s="1232">
        <f>D230</f>
        <v>10</v>
      </c>
      <c r="E247" s="1232" t="str">
        <f>E230</f>
        <v>personnes</v>
      </c>
      <c r="F247" s="301"/>
      <c r="G247" s="254" t="s">
        <v>1833</v>
      </c>
      <c r="H247" s="253" t="str">
        <f t="shared" si="60"/>
        <v/>
      </c>
      <c r="I247" s="252"/>
      <c r="J247" s="1766"/>
      <c r="K247" s="257">
        <v>1</v>
      </c>
      <c r="L247" s="1773" t="s">
        <v>1834</v>
      </c>
      <c r="M247"/>
      <c r="N247"/>
      <c r="O247"/>
      <c r="AA247"/>
      <c r="AB247"/>
      <c r="AC247"/>
      <c r="AD247"/>
      <c r="AE247"/>
      <c r="AF247"/>
      <c r="AG247"/>
      <c r="AH247"/>
      <c r="AI247"/>
      <c r="AJ247"/>
      <c r="AK247"/>
      <c r="AL247"/>
      <c r="AM247"/>
      <c r="AN247"/>
      <c r="AO247"/>
      <c r="AP247"/>
      <c r="AQ247"/>
      <c r="AR247"/>
      <c r="AS247"/>
      <c r="AT247"/>
      <c r="AU247"/>
      <c r="AV247"/>
      <c r="AW247" s="1327" t="str">
        <f>IF(AND(AZ247&lt;&gt;"", LEN(TRIM(AZ247))&gt;0), MAX(AW20:AW246)+1, "")</f>
        <v/>
      </c>
      <c r="AX247" s="1327" t="str" cm="1">
        <f t="array" ref="AX247">IFERROR(INDEX(AZ21:AZ290, MATCH(ROW()-MIN(ROW(AZ21:AZ290))+1, AW21:AW290, 0)), "")</f>
        <v/>
      </c>
      <c r="AY247" s="1343" t="str">
        <f>SUBSTITUTE(SUBSTITUTE(AY246,";"," "),","," ")</f>
        <v/>
      </c>
      <c r="AZ247" s="1339" t="str">
        <f>IFERROR(LEFT(RIGHT(AY248,LEN(AY248)-LEN(AZ243)-LEN(AZ244)-LEN(AZ245)-LEN(AZ246)),FIND("¤",SUBSTITUTE(LEFT(RIGHT(AY248,LEN(AY248)-LEN(AZ243)-LEN(AZ244)-LEN(AZ245)-LEN(AZ246)),AZ19+1)," ","¤",LEN(LEFT(RIGHT(AY248,LEN(AY248)-LEN(AZ243)-LEN(AZ244)-LEN(AZ245)-LEN(AZ246)),AZ19+1))-LEN(SUBSTITUTE(LEFT(RIGHT(AY248,LEN(AY248)-LEN(AZ243)-LEN(AZ244)-LEN(AZ245)-LEN(AZ246)),AZ19+1)," ",""))))),"")</f>
        <v/>
      </c>
      <c r="BA247" s="1279" t="s">
        <v>1</v>
      </c>
      <c r="BB247" s="1354"/>
      <c r="BC247"/>
      <c r="BD247" s="1" t="str">
        <f t="shared" si="52"/>
        <v/>
      </c>
      <c r="BE247" s="1332" t="str">
        <f>IF(LEN(SUBSTITUTE(AX247, BE17, "")) &lt; LEN(AX247), SUBSTITUTE(AX247, BE17, ""), AX247)</f>
        <v/>
      </c>
      <c r="BF247" s="1332" t="str">
        <f>IF(LEN(SUBSTITUTE(BE247, BF17, "")) &lt; LEN(BE247), SUBSTITUTE(BE247, BF17, ""), BE247)</f>
        <v/>
      </c>
      <c r="BG247" s="1332" t="str">
        <f>IF(LEN(SUBSTITUTE(BF247, BG17, "")) &lt; LEN(BF247), SUBSTITUTE(BF247, BG17, ""), BF247)</f>
        <v/>
      </c>
      <c r="BH247" s="1332" t="str">
        <f>IF(LEN(SUBSTITUTE(BG247, BH17, "")) &lt; LEN(BG247), SUBSTITUTE(BG247, BH17, ""), BG247)</f>
        <v/>
      </c>
      <c r="BI247" s="1332" t="s">
        <v>1</v>
      </c>
      <c r="BJ247" s="1333"/>
      <c r="BK247" s="1334"/>
      <c r="BL247" s="52"/>
      <c r="BM247" s="51"/>
      <c r="BN247" s="1335" t="str">
        <f t="shared" si="54"/>
        <v/>
      </c>
      <c r="BO247" s="50" t="str">
        <f t="shared" si="55"/>
        <v/>
      </c>
      <c r="BP247" s="49" t="str">
        <f t="shared" si="56"/>
        <v/>
      </c>
      <c r="BQ247" s="47">
        <f>IF(ISBLANK(#REF!),"",LEN(BD247)-LEN(SUBSTITUTE(BD247," ",""))+1)</f>
        <v>1</v>
      </c>
      <c r="BR247" s="48">
        <f t="shared" si="57"/>
        <v>0</v>
      </c>
      <c r="BS247" s="47">
        <f t="shared" si="58"/>
        <v>0</v>
      </c>
      <c r="BT247" s="47">
        <f t="shared" si="59"/>
        <v>0</v>
      </c>
      <c r="BU247" s="185"/>
      <c r="BV247" s="2"/>
      <c r="BW247" s="2"/>
      <c r="BX247" s="2"/>
      <c r="BY247" s="2"/>
      <c r="BZ247" s="2"/>
      <c r="CA247" s="2"/>
      <c r="CB247"/>
      <c r="CC247"/>
      <c r="CD247"/>
      <c r="CE247"/>
      <c r="CF247"/>
      <c r="CG247"/>
      <c r="CH247"/>
      <c r="CI247"/>
      <c r="CJ247"/>
      <c r="CK247"/>
      <c r="CL247"/>
      <c r="CM247"/>
      <c r="CN247"/>
      <c r="CO247"/>
      <c r="CP247"/>
      <c r="CQ247" s="2"/>
      <c r="CR247" s="6">
        <v>1</v>
      </c>
    </row>
    <row r="248" spans="1:96" s="1" customFormat="1" ht="15.75">
      <c r="A248"/>
      <c r="B248" s="108" t="str">
        <f t="shared" si="61"/>
        <v>A</v>
      </c>
      <c r="C248" s="1232" t="str">
        <f>C230</f>
        <v xml:space="preserve">C patisserie flan garniture Clafoutis aux cerises_2023-09-20.xlsx 10 personnes </v>
      </c>
      <c r="D248" s="1232">
        <f>D230</f>
        <v>10</v>
      </c>
      <c r="E248" s="1232" t="str">
        <f>E230</f>
        <v>personnes</v>
      </c>
      <c r="F248" s="301">
        <v>1</v>
      </c>
      <c r="G248" s="254"/>
      <c r="H248" s="253" t="str">
        <f t="shared" si="60"/>
        <v/>
      </c>
      <c r="I248" s="252"/>
      <c r="J248" s="1766"/>
      <c r="K248" s="257">
        <v>1</v>
      </c>
      <c r="L248" s="1773" t="s">
        <v>1835</v>
      </c>
      <c r="M248"/>
      <c r="N248"/>
      <c r="O248"/>
      <c r="AA248"/>
      <c r="AB248"/>
      <c r="AC248"/>
      <c r="AD248"/>
      <c r="AE248"/>
      <c r="AF248"/>
      <c r="AG248"/>
      <c r="AH248"/>
      <c r="AI248"/>
      <c r="AJ248"/>
      <c r="AK248"/>
      <c r="AL248"/>
      <c r="AM248"/>
      <c r="AN248"/>
      <c r="AO248"/>
      <c r="AP248"/>
      <c r="AQ248"/>
      <c r="AR248"/>
      <c r="AS248"/>
      <c r="AT248"/>
      <c r="AU248"/>
      <c r="AV248"/>
      <c r="AW248" s="1327" t="str">
        <f>IF(AND(AZ248&lt;&gt;"", LEN(TRIM(AZ248))&gt;0), MAX(AW20:AW247)+1, "")</f>
        <v/>
      </c>
      <c r="AX248" s="1327" t="str" cm="1">
        <f t="array" ref="AX248">IFERROR(INDEX(AZ21:AZ290, MATCH(ROW()-MIN(ROW(AZ21:AZ290))+1, AW21:AW290, 0)), "")</f>
        <v/>
      </c>
      <c r="AY248" s="1344" t="str">
        <f>IFERROR(SUBSTITUTE(SUBSTITUTE(SUBSTITUTE(AY247,"  "," "),"  "," "),"  "," "),AY247)</f>
        <v/>
      </c>
      <c r="AZ248" s="1339" t="str">
        <f>IF(LEN(AY248) &gt; LEN(AZ243) + LEN(AZ244) + LEN(AZ245)+ LEN(AZ246) + LEN(AZ247), RIGHT(AY248, LEN(AY248) - LEN(AZ243) - LEN(AZ244) - LEN(AZ245) - LEN(AZ246) - LEN(AZ247)), "")</f>
        <v/>
      </c>
      <c r="BA248" s="1279" t="s">
        <v>1</v>
      </c>
      <c r="BB248" s="1354"/>
      <c r="BC248"/>
      <c r="BD248" s="1" t="str">
        <f t="shared" si="52"/>
        <v/>
      </c>
      <c r="BE248" s="1332" t="str">
        <f>IF(LEN(SUBSTITUTE(AX248, BE17, "")) &lt; LEN(AX248), SUBSTITUTE(AX248, BE17, ""), AX248)</f>
        <v/>
      </c>
      <c r="BF248" s="1332" t="str">
        <f>IF(LEN(SUBSTITUTE(BE248, BF17, "")) &lt; LEN(BE248), SUBSTITUTE(BE248, BF17, ""), BE248)</f>
        <v/>
      </c>
      <c r="BG248" s="1332" t="str">
        <f>IF(LEN(SUBSTITUTE(BF248, BG17, "")) &lt; LEN(BF248), SUBSTITUTE(BF248, BG17, ""), BF248)</f>
        <v/>
      </c>
      <c r="BH248" s="1332" t="str">
        <f>IF(LEN(SUBSTITUTE(BG248, BH17, "")) &lt; LEN(BG248), SUBSTITUTE(BG248, BH17, ""), BG248)</f>
        <v/>
      </c>
      <c r="BI248" s="1332" t="s">
        <v>1</v>
      </c>
      <c r="BJ248" s="1333"/>
      <c r="BK248" s="1334"/>
      <c r="BL248" s="52"/>
      <c r="BM248" s="51"/>
      <c r="BN248" s="1335" t="str">
        <f t="shared" si="54"/>
        <v/>
      </c>
      <c r="BO248" s="50" t="str">
        <f t="shared" si="55"/>
        <v/>
      </c>
      <c r="BP248" s="49" t="str">
        <f t="shared" si="56"/>
        <v/>
      </c>
      <c r="BQ248" s="47">
        <f>IF(ISBLANK(#REF!),"",LEN(BD248)-LEN(SUBSTITUTE(BD248," ",""))+1)</f>
        <v>1</v>
      </c>
      <c r="BR248" s="48">
        <f t="shared" si="57"/>
        <v>0</v>
      </c>
      <c r="BS248" s="47">
        <f t="shared" si="58"/>
        <v>0</v>
      </c>
      <c r="BT248" s="47">
        <f t="shared" si="59"/>
        <v>0</v>
      </c>
      <c r="BU248" s="185"/>
      <c r="BV248" s="2"/>
      <c r="BW248" s="2"/>
      <c r="BX248" s="2"/>
      <c r="BY248" s="2"/>
      <c r="BZ248" s="2"/>
      <c r="CA248" s="2"/>
      <c r="CB248"/>
      <c r="CC248"/>
      <c r="CD248"/>
      <c r="CE248"/>
      <c r="CF248"/>
      <c r="CG248"/>
      <c r="CH248"/>
      <c r="CI248"/>
      <c r="CJ248"/>
      <c r="CK248"/>
      <c r="CL248"/>
      <c r="CM248"/>
      <c r="CN248"/>
      <c r="CO248"/>
      <c r="CP248"/>
      <c r="CQ248" s="2"/>
      <c r="CR248" s="6">
        <v>1</v>
      </c>
    </row>
    <row r="249" spans="1:96" s="1" customFormat="1" ht="15.75">
      <c r="A249"/>
      <c r="B249" s="108" t="str">
        <f t="shared" si="61"/>
        <v>A</v>
      </c>
      <c r="C249" s="1232" t="str">
        <f>C230</f>
        <v xml:space="preserve">C patisserie flan garniture Clafoutis aux cerises_2023-09-20.xlsx 10 personnes </v>
      </c>
      <c r="D249" s="1232">
        <f>D230</f>
        <v>10</v>
      </c>
      <c r="E249" s="1232" t="str">
        <f>E230</f>
        <v>personnes</v>
      </c>
      <c r="F249" s="301"/>
      <c r="G249" s="254" t="s">
        <v>1836</v>
      </c>
      <c r="H249" s="253" t="str">
        <f t="shared" si="60"/>
        <v/>
      </c>
      <c r="I249" s="252">
        <v>180</v>
      </c>
      <c r="J249" s="224" t="s">
        <v>231</v>
      </c>
      <c r="K249" s="257">
        <v>1</v>
      </c>
      <c r="L249" s="1773" t="s">
        <v>1837</v>
      </c>
      <c r="M249"/>
      <c r="N249"/>
      <c r="O249"/>
      <c r="AA249"/>
      <c r="AB249"/>
      <c r="AC249"/>
      <c r="AD249"/>
      <c r="AE249"/>
      <c r="AF249"/>
      <c r="AG249"/>
      <c r="AH249"/>
      <c r="AI249"/>
      <c r="AJ249"/>
      <c r="AK249"/>
      <c r="AL249"/>
      <c r="AM249"/>
      <c r="AN249"/>
      <c r="AO249"/>
      <c r="AP249"/>
      <c r="AQ249"/>
      <c r="AR249"/>
      <c r="AS249"/>
      <c r="AT249"/>
      <c r="AU249"/>
      <c r="AV249"/>
      <c r="AW249" s="1327" t="str">
        <f>IF(AND(AZ249&lt;&gt;"", LEN(TRIM(AZ249))&gt;0), MAX(AW20:AW248)+1, "")</f>
        <v/>
      </c>
      <c r="AX249" s="1327" t="str" cm="1">
        <f t="array" ref="AX249">IFERROR(INDEX(AZ21:AZ290, MATCH(ROW()-MIN(ROW(AZ21:AZ290))+1, AW21:AW290, 0)), "")</f>
        <v/>
      </c>
      <c r="AY249" s="1328" t="str">
        <f>(SUBSTITUTE(SUBSTITUTE(BB59,CHAR(13)&amp;CHAR(10)," "),CHAR(10)," "))</f>
        <v/>
      </c>
      <c r="AZ249" s="1329" t="str">
        <f>IF(LEN(AY254)&lt;AZ19,AY249,LEFT(AY254,FIND("¤",SUBSTITUTE(LEFT(AY254,AZ19+1)," ","¤",LEN(LEFT(AY254,AZ19+1))-LEN(SUBSTITUTE(LEFT(AY254,AZ19+1)," ",""))))))</f>
        <v/>
      </c>
      <c r="BA249" s="1279" t="s">
        <v>1</v>
      </c>
      <c r="BB249" s="1354"/>
      <c r="BC249"/>
      <c r="BD249" s="1" t="str">
        <f t="shared" si="52"/>
        <v/>
      </c>
      <c r="BE249" s="1332" t="str">
        <f>IF(LEN(SUBSTITUTE(AX249, BE17, "")) &lt; LEN(AX249), SUBSTITUTE(AX249, BE17, ""), AX249)</f>
        <v/>
      </c>
      <c r="BF249" s="1332" t="str">
        <f>IF(LEN(SUBSTITUTE(BE249, BF17, "")) &lt; LEN(BE249), SUBSTITUTE(BE249, BF17, ""), BE249)</f>
        <v/>
      </c>
      <c r="BG249" s="1332" t="str">
        <f>IF(LEN(SUBSTITUTE(BF249, BG17, "")) &lt; LEN(BF249), SUBSTITUTE(BF249, BG17, ""), BF249)</f>
        <v/>
      </c>
      <c r="BH249" s="1332" t="str">
        <f>IF(LEN(SUBSTITUTE(BG249, BH17, "")) &lt; LEN(BG249), SUBSTITUTE(BG249, BH17, ""), BG249)</f>
        <v/>
      </c>
      <c r="BI249" s="1332" t="s">
        <v>1</v>
      </c>
      <c r="BJ249" s="1333"/>
      <c r="BK249" s="1334"/>
      <c r="BL249" s="52"/>
      <c r="BM249" s="51"/>
      <c r="BN249" s="1335" t="str">
        <f t="shared" si="54"/>
        <v/>
      </c>
      <c r="BO249" s="50" t="str">
        <f t="shared" si="55"/>
        <v/>
      </c>
      <c r="BP249" s="49" t="str">
        <f t="shared" si="56"/>
        <v/>
      </c>
      <c r="BQ249" s="47">
        <f>IF(ISBLANK(#REF!),"",LEN(BD249)-LEN(SUBSTITUTE(BD249," ",""))+1)</f>
        <v>1</v>
      </c>
      <c r="BR249" s="48">
        <f t="shared" si="57"/>
        <v>0</v>
      </c>
      <c r="BS249" s="47">
        <f t="shared" si="58"/>
        <v>0</v>
      </c>
      <c r="BT249" s="47">
        <f t="shared" si="59"/>
        <v>0</v>
      </c>
      <c r="BU249" s="185"/>
      <c r="BV249" s="2"/>
      <c r="BW249" s="2"/>
      <c r="BX249" s="2"/>
      <c r="BY249" s="2"/>
      <c r="BZ249" s="2"/>
      <c r="CA249" s="2"/>
      <c r="CB249"/>
      <c r="CC249"/>
      <c r="CD249"/>
      <c r="CE249"/>
      <c r="CF249"/>
      <c r="CG249"/>
      <c r="CH249"/>
      <c r="CI249"/>
      <c r="CJ249"/>
      <c r="CK249"/>
      <c r="CL249"/>
      <c r="CM249"/>
      <c r="CN249"/>
      <c r="CO249"/>
      <c r="CP249"/>
      <c r="CQ249" s="2"/>
      <c r="CR249" s="6">
        <v>1</v>
      </c>
    </row>
    <row r="250" spans="1:96" s="1" customFormat="1" ht="15.75">
      <c r="A250"/>
      <c r="B250" s="108" t="str">
        <f t="shared" si="61"/>
        <v>A</v>
      </c>
      <c r="C250" s="1232" t="str">
        <f>C230</f>
        <v xml:space="preserve">C patisserie flan garniture Clafoutis aux cerises_2023-09-20.xlsx 10 personnes </v>
      </c>
      <c r="D250" s="1232">
        <f>D230</f>
        <v>10</v>
      </c>
      <c r="E250" s="1232" t="str">
        <f>E230</f>
        <v>personnes</v>
      </c>
      <c r="F250" s="301"/>
      <c r="G250" s="254"/>
      <c r="H250" s="253" t="str">
        <f t="shared" si="60"/>
        <v/>
      </c>
      <c r="I250" s="252">
        <v>250</v>
      </c>
      <c r="J250" s="224" t="s">
        <v>231</v>
      </c>
      <c r="K250" s="257">
        <v>1</v>
      </c>
      <c r="L250" s="1773" t="s">
        <v>1838</v>
      </c>
      <c r="M250"/>
      <c r="N250"/>
      <c r="O250"/>
      <c r="AA250"/>
      <c r="AB250"/>
      <c r="AC250"/>
      <c r="AD250"/>
      <c r="AE250"/>
      <c r="AF250"/>
      <c r="AG250"/>
      <c r="AH250"/>
      <c r="AI250"/>
      <c r="AJ250"/>
      <c r="AK250"/>
      <c r="AL250"/>
      <c r="AM250"/>
      <c r="AN250"/>
      <c r="AO250"/>
      <c r="AP250"/>
      <c r="AQ250"/>
      <c r="AR250"/>
      <c r="AS250"/>
      <c r="AT250"/>
      <c r="AU250"/>
      <c r="AV250"/>
      <c r="AW250" s="1327" t="str">
        <f>IF(AND(AZ250&lt;&gt;"", LEN(TRIM(AZ250))&gt;0), MAX(AW20:AW249)+1, "")</f>
        <v/>
      </c>
      <c r="AX250" s="1327" t="str" cm="1">
        <f t="array" ref="AX250">IFERROR(INDEX(AZ21:AZ290, MATCH(ROW()-MIN(ROW(AZ21:AZ290))+1, AW21:AW290, 0)), "")</f>
        <v/>
      </c>
      <c r="AY250" s="1336" t="str">
        <f>IFERROR(TRIM(SUBSTITUTE(SUBSTITUTE(SUBSTITUTE(SUBSTITUTE(SUBSTITUTE(AY249," .",".")," ;",";")," :",":"),",",","),",","")),AY249)</f>
        <v/>
      </c>
      <c r="AZ250" s="1329" t="str">
        <f>IFERROR(IF(LEN(AY254) &gt; LEN(AZ249), LEFT(RIGHT(AY254, LEN(AY254) - LEN(AZ249)), FIND("¤", SUBSTITUTE(LEFT(RIGHT(AY254, LEN(AY254) - LEN(AZ249)), AZ19+1), " ", "¤", LEN(LEFT(RIGHT(AY254, LEN(AY254) - LEN(AZ249)), AZ19+1)) - LEN(SUBSTITUTE(LEFT(RIGHT(AY254, LEN(AY254) - LEN(AZ249)), AZ19+1), " ", ""))))), ""), "")</f>
        <v/>
      </c>
      <c r="BA250" s="1279" t="s">
        <v>1</v>
      </c>
      <c r="BB250" s="1354"/>
      <c r="BC250"/>
      <c r="BD250" s="1" t="str">
        <f t="shared" si="52"/>
        <v/>
      </c>
      <c r="BE250" s="1332" t="str">
        <f>IF(LEN(SUBSTITUTE(AX250, BE17, "")) &lt; LEN(AX250), SUBSTITUTE(AX250, BE17, ""), AX250)</f>
        <v/>
      </c>
      <c r="BF250" s="1332" t="str">
        <f>IF(LEN(SUBSTITUTE(BE250, BF17, "")) &lt; LEN(BE250), SUBSTITUTE(BE250, BF17, ""), BE250)</f>
        <v/>
      </c>
      <c r="BG250" s="1332" t="str">
        <f>IF(LEN(SUBSTITUTE(BF250, BG17, "")) &lt; LEN(BF250), SUBSTITUTE(BF250, BG17, ""), BF250)</f>
        <v/>
      </c>
      <c r="BH250" s="1332" t="str">
        <f>IF(LEN(SUBSTITUTE(BG250, BH17, "")) &lt; LEN(BG250), SUBSTITUTE(BG250, BH17, ""), BG250)</f>
        <v/>
      </c>
      <c r="BI250" s="1332" t="s">
        <v>1</v>
      </c>
      <c r="BJ250" s="1333"/>
      <c r="BK250" s="1334"/>
      <c r="BL250" s="52"/>
      <c r="BM250" s="51"/>
      <c r="BN250" s="1335" t="str">
        <f t="shared" si="54"/>
        <v/>
      </c>
      <c r="BO250" s="50" t="str">
        <f t="shared" si="55"/>
        <v/>
      </c>
      <c r="BP250" s="49" t="str">
        <f t="shared" si="56"/>
        <v/>
      </c>
      <c r="BQ250" s="47">
        <f>IF(ISBLANK(#REF!),"",LEN(BD250)-LEN(SUBSTITUTE(BD250," ",""))+1)</f>
        <v>1</v>
      </c>
      <c r="BR250" s="48">
        <f t="shared" si="57"/>
        <v>0</v>
      </c>
      <c r="BS250" s="47">
        <f t="shared" si="58"/>
        <v>0</v>
      </c>
      <c r="BT250" s="47">
        <f t="shared" si="59"/>
        <v>0</v>
      </c>
      <c r="BU250" s="185"/>
      <c r="BV250" s="2"/>
      <c r="BW250" s="2"/>
      <c r="BX250" s="2"/>
      <c r="BY250" s="2"/>
      <c r="BZ250" s="2"/>
      <c r="CA250" s="2"/>
      <c r="CB250"/>
      <c r="CC250"/>
      <c r="CD250"/>
      <c r="CE250"/>
      <c r="CF250"/>
      <c r="CG250"/>
      <c r="CH250"/>
      <c r="CI250"/>
      <c r="CJ250"/>
      <c r="CK250"/>
      <c r="CL250"/>
      <c r="CM250"/>
      <c r="CN250"/>
      <c r="CO250"/>
      <c r="CP250"/>
      <c r="CQ250" s="2"/>
      <c r="CR250" s="6">
        <v>1</v>
      </c>
    </row>
    <row r="251" spans="1:96" s="1" customFormat="1" ht="15.75">
      <c r="A251"/>
      <c r="B251" s="108" t="str">
        <f t="shared" si="61"/>
        <v>A</v>
      </c>
      <c r="C251" s="1232" t="str">
        <f>C230</f>
        <v xml:space="preserve">C patisserie flan garniture Clafoutis aux cerises_2023-09-20.xlsx 10 personnes </v>
      </c>
      <c r="D251" s="1232">
        <f>D230</f>
        <v>10</v>
      </c>
      <c r="E251" s="1232" t="str">
        <f>E230</f>
        <v>personnes</v>
      </c>
      <c r="F251" s="301"/>
      <c r="G251" s="254"/>
      <c r="H251" s="253" t="str">
        <f t="shared" si="60"/>
        <v/>
      </c>
      <c r="I251" s="252">
        <v>400</v>
      </c>
      <c r="J251" s="224" t="s">
        <v>231</v>
      </c>
      <c r="K251" s="257">
        <v>1</v>
      </c>
      <c r="L251" s="1773" t="s">
        <v>1839</v>
      </c>
      <c r="M251"/>
      <c r="N251"/>
      <c r="O251"/>
      <c r="AA251"/>
      <c r="AB251"/>
      <c r="AC251"/>
      <c r="AD251"/>
      <c r="AE251"/>
      <c r="AF251"/>
      <c r="AG251"/>
      <c r="AH251"/>
      <c r="AI251"/>
      <c r="AJ251"/>
      <c r="AK251"/>
      <c r="AL251"/>
      <c r="AM251"/>
      <c r="AN251"/>
      <c r="AO251"/>
      <c r="AP251"/>
      <c r="AQ251"/>
      <c r="AR251"/>
      <c r="AS251"/>
      <c r="AT251"/>
      <c r="AU251"/>
      <c r="AV251"/>
      <c r="AW251" s="1327" t="str">
        <f>IF(AND(AZ251&lt;&gt;"", LEN(TRIM(AZ251))&gt;0), MAX(AW20:AW250)+1, "")</f>
        <v/>
      </c>
      <c r="AX251" s="1327" t="str" cm="1">
        <f t="array" ref="AX251">IFERROR(INDEX(AZ21:AZ290, MATCH(ROW()-MIN(ROW(AZ21:AZ290))+1, AW21:AW290, 0)), "")</f>
        <v/>
      </c>
      <c r="AY251" s="1336" t="str">
        <f>IFERROR(SUBSTITUTE(SUBSTITUTE(SUBSTITUTE(SUBSTITUTE(SUBSTITUTE(SUBSTITUTE(AY250,",",";"),".",";"),";",";"),"-",";"),":",";"),"?",";"),AY250)</f>
        <v/>
      </c>
      <c r="AZ251" s="1329" t="str">
        <f>IFERROR(IF(LEN(AY254)&gt;LEN(AZ249)+LEN(AZ250),LEFT(RIGHT(AY254,LEN(AY254)-LEN(AZ249)-LEN(AZ250)),FIND("¤",SUBSTITUTE(LEFT(RIGHT(AY254,LEN(AY254)-LEN(AZ249)-LEN(AZ250)),AZ19+1)," ","¤",LEN(LEFT(RIGHT(AY254,LEN(AY254)-LEN(AZ249)-LEN(AZ250)),AZ19+1))-LEN(SUBSTITUTE(LEFT(RIGHT(AY254,LEN(AY254)-LEN(AZ249)-LEN(AZ250)),AZ19+1)," ",""))))),""),"")</f>
        <v/>
      </c>
      <c r="BA251" s="1279" t="s">
        <v>1</v>
      </c>
      <c r="BB251" s="1354"/>
      <c r="BC251"/>
      <c r="BD251" s="1" t="str">
        <f t="shared" si="52"/>
        <v/>
      </c>
      <c r="BE251" s="1332" t="str">
        <f>IF(LEN(SUBSTITUTE(AX251, BE17, "")) &lt; LEN(AX251), SUBSTITUTE(AX251, BE17, ""), AX251)</f>
        <v/>
      </c>
      <c r="BF251" s="1332" t="str">
        <f>IF(LEN(SUBSTITUTE(BE251, BF17, "")) &lt; LEN(BE251), SUBSTITUTE(BE251, BF17, ""), BE251)</f>
        <v/>
      </c>
      <c r="BG251" s="1332" t="str">
        <f>IF(LEN(SUBSTITUTE(BF251, BG17, "")) &lt; LEN(BF251), SUBSTITUTE(BF251, BG17, ""), BF251)</f>
        <v/>
      </c>
      <c r="BH251" s="1332" t="str">
        <f>IF(LEN(SUBSTITUTE(BG251, BH17, "")) &lt; LEN(BG251), SUBSTITUTE(BG251, BH17, ""), BG251)</f>
        <v/>
      </c>
      <c r="BI251" s="1332" t="s">
        <v>1</v>
      </c>
      <c r="BJ251" s="1333"/>
      <c r="BK251" s="1334"/>
      <c r="BL251" s="52"/>
      <c r="BM251" s="51"/>
      <c r="BN251" s="1335" t="str">
        <f t="shared" si="54"/>
        <v/>
      </c>
      <c r="BO251" s="50" t="str">
        <f t="shared" si="55"/>
        <v/>
      </c>
      <c r="BP251" s="49" t="str">
        <f t="shared" si="56"/>
        <v/>
      </c>
      <c r="BQ251" s="47">
        <f>IF(ISBLANK(#REF!),"",LEN(BD251)-LEN(SUBSTITUTE(BD251," ",""))+1)</f>
        <v>1</v>
      </c>
      <c r="BR251" s="48">
        <f t="shared" si="57"/>
        <v>0</v>
      </c>
      <c r="BS251" s="47">
        <f t="shared" si="58"/>
        <v>0</v>
      </c>
      <c r="BT251" s="47">
        <f t="shared" si="59"/>
        <v>0</v>
      </c>
      <c r="BU251" s="185"/>
      <c r="BV251" s="2"/>
      <c r="BW251" s="2"/>
      <c r="BX251" s="2"/>
      <c r="BY251" s="2"/>
      <c r="BZ251" s="2"/>
      <c r="CA251" s="2"/>
      <c r="CB251"/>
      <c r="CC251"/>
      <c r="CD251"/>
      <c r="CE251"/>
      <c r="CF251"/>
      <c r="CG251"/>
      <c r="CH251"/>
      <c r="CI251"/>
      <c r="CJ251"/>
      <c r="CK251"/>
      <c r="CL251"/>
      <c r="CM251"/>
      <c r="CN251"/>
      <c r="CO251"/>
      <c r="CP251"/>
      <c r="CQ251" s="2"/>
      <c r="CR251" s="6">
        <v>1</v>
      </c>
    </row>
    <row r="252" spans="1:96" s="1" customFormat="1" ht="15.75">
      <c r="A252"/>
      <c r="B252" s="108" t="str">
        <f t="shared" si="61"/>
        <v>A</v>
      </c>
      <c r="C252" s="1232" t="str">
        <f>C230</f>
        <v xml:space="preserve">C patisserie flan garniture Clafoutis aux cerises_2023-09-20.xlsx 10 personnes </v>
      </c>
      <c r="D252" s="1232">
        <f>D230</f>
        <v>10</v>
      </c>
      <c r="E252" s="1232" t="str">
        <f>E230</f>
        <v>personnes</v>
      </c>
      <c r="F252" s="301"/>
      <c r="G252" s="254"/>
      <c r="H252" s="253" t="str">
        <f t="shared" si="60"/>
        <v/>
      </c>
      <c r="I252" s="252">
        <v>50</v>
      </c>
      <c r="J252" s="224" t="s">
        <v>231</v>
      </c>
      <c r="K252" s="257">
        <v>1</v>
      </c>
      <c r="L252" s="1773" t="s">
        <v>1840</v>
      </c>
      <c r="M252"/>
      <c r="N252"/>
      <c r="O252"/>
      <c r="AA252"/>
      <c r="AB252"/>
      <c r="AC252"/>
      <c r="AD252"/>
      <c r="AE252"/>
      <c r="AF252"/>
      <c r="AG252"/>
      <c r="AH252"/>
      <c r="AI252"/>
      <c r="AJ252"/>
      <c r="AK252"/>
      <c r="AL252"/>
      <c r="AM252"/>
      <c r="AN252"/>
      <c r="AO252"/>
      <c r="AP252"/>
      <c r="AQ252"/>
      <c r="AR252"/>
      <c r="AS252"/>
      <c r="AT252"/>
      <c r="AU252"/>
      <c r="AV252"/>
      <c r="AW252" s="1327" t="str">
        <f>IF(AND(AZ252&lt;&gt;"", LEN(TRIM(AZ252))&gt;0), MAX(AW20:AW251)+1, "")</f>
        <v/>
      </c>
      <c r="AX252" s="1327" t="str" cm="1">
        <f t="array" ref="AX252">IFERROR(INDEX(AZ21:AZ290, MATCH(ROW()-MIN(ROW(AZ21:AZ290))+1, AW21:AW290, 0)), "")</f>
        <v/>
      </c>
      <c r="AY252" s="1336" t="str">
        <f>IFERROR(SUBSTITUTE(AY251,"."," "),AY251)</f>
        <v/>
      </c>
      <c r="AZ252" s="1329" t="str">
        <f>IFERROR(LEFT(RIGHT(AY254,LEN(AY254)-LEN(AZ249)-LEN(AZ250)-LEN(AZ251)),FIND("¤",SUBSTITUTE(LEFT(RIGHT(AY254,LEN(AY254)-LEN(AZ249)-LEN(AZ250)-LEN(AZ251)),AZ19+1)," ","¤",LEN(LEFT(RIGHT(AY254,LEN(AY254)-LEN(AZ249)-LEN(AZ250)-LEN(AZ251)),AZ19+1))-LEN(SUBSTITUTE(LEFT(RIGHT(AY254,LEN(AY254)-LEN(AZ249)-LEN(AZ250)-LEN(AZ251)),AZ19+1)," ",""))))),"")</f>
        <v/>
      </c>
      <c r="BA252" s="1279" t="s">
        <v>1</v>
      </c>
      <c r="BB252" s="1354"/>
      <c r="BC252"/>
      <c r="BD252" s="1" t="str">
        <f t="shared" si="52"/>
        <v/>
      </c>
      <c r="BE252" s="1332" t="str">
        <f>IF(LEN(SUBSTITUTE(AX252, BE17, "")) &lt; LEN(AX252), SUBSTITUTE(AX252, BE17, ""), AX252)</f>
        <v/>
      </c>
      <c r="BF252" s="1332" t="str">
        <f>IF(LEN(SUBSTITUTE(BE252, BF17, "")) &lt; LEN(BE252), SUBSTITUTE(BE252, BF17, ""), BE252)</f>
        <v/>
      </c>
      <c r="BG252" s="1332" t="str">
        <f>IF(LEN(SUBSTITUTE(BF252, BG17, "")) &lt; LEN(BF252), SUBSTITUTE(BF252, BG17, ""), BF252)</f>
        <v/>
      </c>
      <c r="BH252" s="1332" t="str">
        <f>IF(LEN(SUBSTITUTE(BG252, BH17, "")) &lt; LEN(BG252), SUBSTITUTE(BG252, BH17, ""), BG252)</f>
        <v/>
      </c>
      <c r="BI252" s="1332" t="s">
        <v>1</v>
      </c>
      <c r="BJ252" s="1333"/>
      <c r="BK252" s="1334"/>
      <c r="BL252" s="52"/>
      <c r="BM252" s="51"/>
      <c r="BN252" s="1335" t="str">
        <f t="shared" si="54"/>
        <v/>
      </c>
      <c r="BO252" s="50" t="str">
        <f t="shared" si="55"/>
        <v/>
      </c>
      <c r="BP252" s="49" t="str">
        <f t="shared" si="56"/>
        <v/>
      </c>
      <c r="BQ252" s="47">
        <f>IF(ISBLANK(#REF!),"",LEN(BD252)-LEN(SUBSTITUTE(BD252," ",""))+1)</f>
        <v>1</v>
      </c>
      <c r="BR252" s="48">
        <f t="shared" si="57"/>
        <v>0</v>
      </c>
      <c r="BS252" s="47">
        <f t="shared" si="58"/>
        <v>0</v>
      </c>
      <c r="BT252" s="47">
        <f t="shared" si="59"/>
        <v>0</v>
      </c>
      <c r="BU252" s="185"/>
      <c r="BV252" s="2"/>
      <c r="BW252" s="2"/>
      <c r="BX252" s="2"/>
      <c r="BY252" s="2"/>
      <c r="BZ252" s="2"/>
      <c r="CA252" s="2"/>
      <c r="CB252"/>
      <c r="CC252"/>
      <c r="CD252"/>
      <c r="CE252"/>
      <c r="CF252"/>
      <c r="CG252"/>
      <c r="CH252"/>
      <c r="CI252"/>
      <c r="CJ252"/>
      <c r="CK252"/>
      <c r="CL252"/>
      <c r="CM252"/>
      <c r="CN252"/>
      <c r="CO252"/>
      <c r="CP252"/>
      <c r="CQ252" s="2"/>
      <c r="CR252" s="6">
        <v>1</v>
      </c>
    </row>
    <row r="253" spans="1:96" s="1" customFormat="1" ht="15.75">
      <c r="A253"/>
      <c r="B253" s="108" t="str">
        <f t="shared" si="61"/>
        <v>A</v>
      </c>
      <c r="C253" s="1232" t="str">
        <f>C230</f>
        <v xml:space="preserve">C patisserie flan garniture Clafoutis aux cerises_2023-09-20.xlsx 10 personnes </v>
      </c>
      <c r="D253" s="1232">
        <f>D230</f>
        <v>10</v>
      </c>
      <c r="E253" s="1232" t="str">
        <f>E230</f>
        <v>personnes</v>
      </c>
      <c r="F253" s="301"/>
      <c r="G253" s="254"/>
      <c r="H253" s="253" t="str">
        <f t="shared" si="60"/>
        <v/>
      </c>
      <c r="I253" s="252">
        <v>50</v>
      </c>
      <c r="J253" s="224" t="s">
        <v>231</v>
      </c>
      <c r="K253" s="257">
        <v>1</v>
      </c>
      <c r="L253" s="1773" t="s">
        <v>1841</v>
      </c>
      <c r="M253"/>
      <c r="N253"/>
      <c r="O253"/>
      <c r="AA253"/>
      <c r="AB253"/>
      <c r="AC253"/>
      <c r="AD253"/>
      <c r="AE253"/>
      <c r="AF253"/>
      <c r="AG253"/>
      <c r="AH253"/>
      <c r="AI253"/>
      <c r="AJ253"/>
      <c r="AK253"/>
      <c r="AL253"/>
      <c r="AM253"/>
      <c r="AN253"/>
      <c r="AO253"/>
      <c r="AP253"/>
      <c r="AQ253"/>
      <c r="AR253"/>
      <c r="AS253"/>
      <c r="AT253"/>
      <c r="AU253"/>
      <c r="AV253"/>
      <c r="AW253" s="1327" t="str">
        <f>IF(AND(AZ253&lt;&gt;"", LEN(TRIM(AZ253))&gt;0), MAX(AW20:AW252)+1, "")</f>
        <v/>
      </c>
      <c r="AX253" s="1327" t="str" cm="1">
        <f t="array" ref="AX253">IFERROR(INDEX(AZ21:AZ290, MATCH(ROW()-MIN(ROW(AZ21:AZ290))+1, AW21:AW290, 0)), "")</f>
        <v/>
      </c>
      <c r="AY253" s="1337" t="str">
        <f>SUBSTITUTE(SUBSTITUTE(AY252,";"," "),","," ")</f>
        <v/>
      </c>
      <c r="AZ253" s="1329" t="str">
        <f>IFERROR(LEFT(RIGHT(AY254,LEN(AY254)-LEN(AZ249)-LEN(AZ250)-LEN(AZ251)-LEN(AZ252)),FIND("¤",SUBSTITUTE(LEFT(RIGHT(AY254,LEN(AY254)-LEN(AZ249)-LEN(AZ250)-LEN(AZ251)-LEN(AZ252)),AZ19+1)," ","¤",LEN(LEFT(RIGHT(AY254,LEN(AY254)-LEN(AZ249)-LEN(AZ250)-LEN(AZ251)-LEN(AZ252)),AZ19+1))-LEN(SUBSTITUTE(LEFT(RIGHT(AY254,LEN(AY254)-LEN(AZ249)-LEN(AZ250)-LEN(AZ251)-LEN(AZ252)),AZ19+1)," ",""))))),"")</f>
        <v/>
      </c>
      <c r="BA253" s="1279" t="s">
        <v>1</v>
      </c>
      <c r="BB253" s="1354"/>
      <c r="BC253"/>
      <c r="BD253" s="1" t="str">
        <f t="shared" si="52"/>
        <v/>
      </c>
      <c r="BE253" s="1332" t="str">
        <f>IF(LEN(SUBSTITUTE(AX253, BE17, "")) &lt; LEN(AX253), SUBSTITUTE(AX253, BE17, ""), AX253)</f>
        <v/>
      </c>
      <c r="BF253" s="1332" t="str">
        <f>IF(LEN(SUBSTITUTE(BE253, BF17, "")) &lt; LEN(BE253), SUBSTITUTE(BE253, BF17, ""), BE253)</f>
        <v/>
      </c>
      <c r="BG253" s="1332" t="str">
        <f>IF(LEN(SUBSTITUTE(BF253, BG17, "")) &lt; LEN(BF253), SUBSTITUTE(BF253, BG17, ""), BF253)</f>
        <v/>
      </c>
      <c r="BH253" s="1332" t="str">
        <f>IF(LEN(SUBSTITUTE(BG253, BH17, "")) &lt; LEN(BG253), SUBSTITUTE(BG253, BH17, ""), BG253)</f>
        <v/>
      </c>
      <c r="BI253" s="1332" t="s">
        <v>1</v>
      </c>
      <c r="BJ253" s="1333"/>
      <c r="BK253" s="1334"/>
      <c r="BL253" s="52"/>
      <c r="BM253" s="51"/>
      <c r="BN253" s="1335" t="str">
        <f t="shared" si="54"/>
        <v/>
      </c>
      <c r="BO253" s="50" t="str">
        <f t="shared" si="55"/>
        <v/>
      </c>
      <c r="BP253" s="49" t="str">
        <f t="shared" si="56"/>
        <v/>
      </c>
      <c r="BQ253" s="47">
        <f>IF(ISBLANK(#REF!),"",LEN(BD253)-LEN(SUBSTITUTE(BD253," ",""))+1)</f>
        <v>1</v>
      </c>
      <c r="BR253" s="48">
        <f t="shared" si="57"/>
        <v>0</v>
      </c>
      <c r="BS253" s="47">
        <f t="shared" si="58"/>
        <v>0</v>
      </c>
      <c r="BT253" s="47">
        <f t="shared" si="59"/>
        <v>0</v>
      </c>
      <c r="BU253" s="185"/>
      <c r="BV253" s="2"/>
      <c r="BW253" s="2"/>
      <c r="BX253" s="2"/>
      <c r="BY253" s="2"/>
      <c r="BZ253" s="2"/>
      <c r="CA253" s="2"/>
      <c r="CB253"/>
      <c r="CC253"/>
      <c r="CD253"/>
      <c r="CE253"/>
      <c r="CF253"/>
      <c r="CG253"/>
      <c r="CH253"/>
      <c r="CI253"/>
      <c r="CJ253"/>
      <c r="CK253"/>
      <c r="CL253"/>
      <c r="CM253"/>
      <c r="CN253"/>
      <c r="CO253"/>
      <c r="CP253"/>
      <c r="CQ253" s="2"/>
      <c r="CR253" s="6">
        <v>1</v>
      </c>
    </row>
    <row r="254" spans="1:96" s="1" customFormat="1" ht="15.75">
      <c r="A254"/>
      <c r="B254" s="108" t="str">
        <f t="shared" si="61"/>
        <v>A</v>
      </c>
      <c r="C254" s="1232" t="str">
        <f>C230</f>
        <v xml:space="preserve">C patisserie flan garniture Clafoutis aux cerises_2023-09-20.xlsx 10 personnes </v>
      </c>
      <c r="D254" s="1232">
        <f>D230</f>
        <v>10</v>
      </c>
      <c r="E254" s="1232" t="str">
        <f>E230</f>
        <v>personnes</v>
      </c>
      <c r="F254" s="301"/>
      <c r="G254" s="254"/>
      <c r="H254" s="253" t="str">
        <f t="shared" si="60"/>
        <v/>
      </c>
      <c r="I254" s="252">
        <v>30</v>
      </c>
      <c r="J254" s="224" t="s">
        <v>231</v>
      </c>
      <c r="K254" s="257">
        <v>1</v>
      </c>
      <c r="L254" s="1773" t="s">
        <v>1842</v>
      </c>
      <c r="M254"/>
      <c r="N254"/>
      <c r="O254"/>
      <c r="AA254"/>
      <c r="AB254"/>
      <c r="AC254"/>
      <c r="AD254"/>
      <c r="AE254"/>
      <c r="AF254"/>
      <c r="AG254"/>
      <c r="AH254"/>
      <c r="AI254"/>
      <c r="AJ254"/>
      <c r="AK254"/>
      <c r="AL254"/>
      <c r="AM254"/>
      <c r="AN254"/>
      <c r="AO254"/>
      <c r="AP254"/>
      <c r="AQ254"/>
      <c r="AR254"/>
      <c r="AS254"/>
      <c r="AT254"/>
      <c r="AU254"/>
      <c r="AV254"/>
      <c r="AW254" s="1327" t="str">
        <f>IF(AND(AZ254&lt;&gt;"", LEN(TRIM(AZ254))&gt;0), MAX(AW20:AW253)+1, "")</f>
        <v/>
      </c>
      <c r="AX254" s="1327" t="str" cm="1">
        <f t="array" ref="AX254">IFERROR(INDEX(AZ21:AZ290, MATCH(ROW()-MIN(ROW(AZ21:AZ290))+1, AW21:AW290, 0)), "")</f>
        <v/>
      </c>
      <c r="AY254" s="1338" t="str">
        <f>IFERROR(SUBSTITUTE(SUBSTITUTE(SUBSTITUTE(AY253,"  "," "),"  "," "),"  "," "),AY253)</f>
        <v/>
      </c>
      <c r="AZ254" s="1329" t="str">
        <f>IF(LEN(AY254) &gt; LEN(AZ249) + LEN(AZ250) + LEN(AZ251)+ LEN(AZ252) + LEN(AZ253), RIGHT(AY254, LEN(AY254) - LEN(AZ249) - LEN(AZ250) - LEN(AZ251) - LEN(AZ252) - LEN(AZ253)), "")</f>
        <v/>
      </c>
      <c r="BA254" s="1279" t="s">
        <v>1</v>
      </c>
      <c r="BB254" s="1354"/>
      <c r="BC254"/>
      <c r="BD254" s="1" t="str">
        <f t="shared" si="52"/>
        <v/>
      </c>
      <c r="BE254" s="1332" t="str">
        <f>IF(LEN(SUBSTITUTE(AX254, BE17, "")) &lt; LEN(AX254), SUBSTITUTE(AX254, BE17, ""), AX254)</f>
        <v/>
      </c>
      <c r="BF254" s="1332" t="str">
        <f>IF(LEN(SUBSTITUTE(BE254, BF17, "")) &lt; LEN(BE254), SUBSTITUTE(BE254, BF17, ""), BE254)</f>
        <v/>
      </c>
      <c r="BG254" s="1332" t="str">
        <f>IF(LEN(SUBSTITUTE(BF254, BG17, "")) &lt; LEN(BF254), SUBSTITUTE(BF254, BG17, ""), BF254)</f>
        <v/>
      </c>
      <c r="BH254" s="1332" t="str">
        <f>IF(LEN(SUBSTITUTE(BG254, BH17, "")) &lt; LEN(BG254), SUBSTITUTE(BG254, BH17, ""), BG254)</f>
        <v/>
      </c>
      <c r="BI254" s="1332" t="s">
        <v>1</v>
      </c>
      <c r="BJ254" s="1333"/>
      <c r="BK254" s="1334"/>
      <c r="BL254" s="52"/>
      <c r="BM254" s="51"/>
      <c r="BN254" s="1335" t="str">
        <f t="shared" si="54"/>
        <v/>
      </c>
      <c r="BO254" s="50" t="str">
        <f t="shared" si="55"/>
        <v/>
      </c>
      <c r="BP254" s="49" t="str">
        <f t="shared" si="56"/>
        <v/>
      </c>
      <c r="BQ254" s="47">
        <f>IF(ISBLANK(#REF!),"",LEN(BD254)-LEN(SUBSTITUTE(BD254," ",""))+1)</f>
        <v>1</v>
      </c>
      <c r="BR254" s="48">
        <f t="shared" si="57"/>
        <v>0</v>
      </c>
      <c r="BS254" s="47">
        <f t="shared" si="58"/>
        <v>0</v>
      </c>
      <c r="BT254" s="47">
        <f t="shared" si="59"/>
        <v>0</v>
      </c>
      <c r="BU254" s="185"/>
      <c r="BV254" s="2"/>
      <c r="BW254" s="2"/>
      <c r="BX254" s="2"/>
      <c r="BY254" s="2"/>
      <c r="BZ254" s="2"/>
      <c r="CA254" s="2"/>
      <c r="CB254"/>
      <c r="CC254"/>
      <c r="CD254"/>
      <c r="CE254"/>
      <c r="CF254"/>
      <c r="CG254"/>
      <c r="CH254"/>
      <c r="CI254"/>
      <c r="CJ254"/>
      <c r="CK254"/>
      <c r="CL254"/>
      <c r="CM254"/>
      <c r="CN254"/>
      <c r="CO254"/>
      <c r="CP254"/>
      <c r="CQ254" s="2"/>
      <c r="CR254" s="6">
        <v>1</v>
      </c>
    </row>
    <row r="255" spans="1:96" s="1" customFormat="1" ht="15.75">
      <c r="A255"/>
      <c r="B255" s="108" t="str">
        <f t="shared" si="61"/>
        <v>A</v>
      </c>
      <c r="C255" s="1232" t="str">
        <f>C230</f>
        <v xml:space="preserve">C patisserie flan garniture Clafoutis aux cerises_2023-09-20.xlsx 10 personnes </v>
      </c>
      <c r="D255" s="1232">
        <f>D230</f>
        <v>10</v>
      </c>
      <c r="E255" s="1232" t="str">
        <f>E230</f>
        <v>personnes</v>
      </c>
      <c r="F255" s="301"/>
      <c r="G255" s="254"/>
      <c r="H255" s="253" t="str">
        <f t="shared" si="60"/>
        <v/>
      </c>
      <c r="I255" s="252">
        <v>20</v>
      </c>
      <c r="J255" s="224" t="s">
        <v>231</v>
      </c>
      <c r="K255" s="257">
        <v>1</v>
      </c>
      <c r="L255" s="1773" t="s">
        <v>1843</v>
      </c>
      <c r="M255"/>
      <c r="N255"/>
      <c r="O255"/>
      <c r="AA255"/>
      <c r="AB255"/>
      <c r="AC255"/>
      <c r="AD255"/>
      <c r="AE255"/>
      <c r="AF255"/>
      <c r="AG255"/>
      <c r="AH255"/>
      <c r="AI255"/>
      <c r="AJ255"/>
      <c r="AK255"/>
      <c r="AL255"/>
      <c r="AM255"/>
      <c r="AN255"/>
      <c r="AO255"/>
      <c r="AP255"/>
      <c r="AQ255"/>
      <c r="AR255"/>
      <c r="AS255"/>
      <c r="AT255"/>
      <c r="AU255"/>
      <c r="AV255"/>
      <c r="AW255" s="1327" t="str">
        <f>IF(AND(AZ255&lt;&gt;"", LEN(TRIM(AZ255))&gt;0), MAX(AW20:AW254)+1, "")</f>
        <v/>
      </c>
      <c r="AX255" s="1327" t="str" cm="1">
        <f t="array" ref="AX255">IFERROR(INDEX(AZ21:AZ290, MATCH(ROW()-MIN(ROW(AZ21:AZ290))+1, AW21:AW290, 0)), "")</f>
        <v/>
      </c>
      <c r="AY255" s="1328" t="str">
        <f>(SUBSTITUTE(SUBSTITUTE(BB60,CHAR(13)&amp;CHAR(10)," "),CHAR(10)," "))</f>
        <v/>
      </c>
      <c r="AZ255" s="1339" t="str">
        <f>IF(LEN(AY260)&lt;AZ19,AY255,LEFT(AY260,FIND("¤",SUBSTITUTE(LEFT(AY260,AZ19+1)," ","¤",LEN(LEFT(AY260,AZ19+1))-LEN(SUBSTITUTE(LEFT(AY260,AZ19+1)," ",""))))))</f>
        <v/>
      </c>
      <c r="BA255" s="1279" t="s">
        <v>1</v>
      </c>
      <c r="BB255" s="1354"/>
      <c r="BC255"/>
      <c r="BD255" s="1" t="str">
        <f t="shared" si="52"/>
        <v/>
      </c>
      <c r="BE255" s="1332" t="str">
        <f>IF(LEN(SUBSTITUTE(AX255, BE17, "")) &lt; LEN(AX255), SUBSTITUTE(AX255, BE17, ""), AX255)</f>
        <v/>
      </c>
      <c r="BF255" s="1332" t="str">
        <f>IF(LEN(SUBSTITUTE(BE255, BF17, "")) &lt; LEN(BE255), SUBSTITUTE(BE255, BF17, ""), BE255)</f>
        <v/>
      </c>
      <c r="BG255" s="1332" t="str">
        <f>IF(LEN(SUBSTITUTE(BF255, BG17, "")) &lt; LEN(BF255), SUBSTITUTE(BF255, BG17, ""), BF255)</f>
        <v/>
      </c>
      <c r="BH255" s="1332" t="str">
        <f>IF(LEN(SUBSTITUTE(BG255, BH17, "")) &lt; LEN(BG255), SUBSTITUTE(BG255, BH17, ""), BG255)</f>
        <v/>
      </c>
      <c r="BI255" s="1332" t="s">
        <v>1</v>
      </c>
      <c r="BJ255" s="1333"/>
      <c r="BK255" s="1334"/>
      <c r="BL255" s="52"/>
      <c r="BM255" s="51"/>
      <c r="BN255" s="1335" t="str">
        <f t="shared" si="54"/>
        <v/>
      </c>
      <c r="BO255" s="50" t="str">
        <f t="shared" si="55"/>
        <v/>
      </c>
      <c r="BP255" s="49" t="str">
        <f t="shared" si="56"/>
        <v/>
      </c>
      <c r="BQ255" s="47">
        <f>IF(ISBLANK(#REF!),"",LEN(BD255)-LEN(SUBSTITUTE(BD255," ",""))+1)</f>
        <v>1</v>
      </c>
      <c r="BR255" s="48">
        <f t="shared" si="57"/>
        <v>0</v>
      </c>
      <c r="BS255" s="47">
        <f t="shared" si="58"/>
        <v>0</v>
      </c>
      <c r="BT255" s="47">
        <f t="shared" si="59"/>
        <v>0</v>
      </c>
      <c r="BU255" s="185"/>
      <c r="BV255" s="2"/>
      <c r="BW255" s="2"/>
      <c r="BX255" s="2"/>
      <c r="BY255" s="2"/>
      <c r="BZ255" s="2"/>
      <c r="CA255" s="2"/>
      <c r="CB255"/>
      <c r="CC255"/>
      <c r="CD255"/>
      <c r="CE255"/>
      <c r="CF255"/>
      <c r="CG255"/>
      <c r="CH255"/>
      <c r="CI255"/>
      <c r="CJ255"/>
      <c r="CK255"/>
      <c r="CL255"/>
      <c r="CM255"/>
      <c r="CN255"/>
      <c r="CO255"/>
      <c r="CP255"/>
      <c r="CQ255" s="2"/>
      <c r="CR255" s="6">
        <v>1</v>
      </c>
    </row>
    <row r="256" spans="1:96" s="1" customFormat="1" ht="15.75">
      <c r="A256"/>
      <c r="B256" s="108" t="str">
        <f t="shared" si="61"/>
        <v>►</v>
      </c>
      <c r="C256" s="1232" t="str">
        <f>C230</f>
        <v xml:space="preserve">C patisserie flan garniture Clafoutis aux cerises_2023-09-20.xlsx 10 personnes </v>
      </c>
      <c r="D256" s="1232">
        <f>D230</f>
        <v>10</v>
      </c>
      <c r="E256" s="1232" t="str">
        <f>E230</f>
        <v>personnes</v>
      </c>
      <c r="F256" s="259"/>
      <c r="G256" s="254"/>
      <c r="H256" s="253" t="str">
        <f t="shared" ref="H256:H274" si="63">IF(AND(F256&gt;0,I256&gt;0),"de","")</f>
        <v/>
      </c>
      <c r="I256" s="277"/>
      <c r="J256" s="270"/>
      <c r="K256" s="257">
        <v>1</v>
      </c>
      <c r="L256" s="1773"/>
      <c r="M256"/>
      <c r="N256"/>
      <c r="O256"/>
      <c r="AA256"/>
      <c r="AB256"/>
      <c r="AC256"/>
      <c r="AD256"/>
      <c r="AE256"/>
      <c r="AF256"/>
      <c r="AG256"/>
      <c r="AH256"/>
      <c r="AI256"/>
      <c r="AJ256"/>
      <c r="AK256"/>
      <c r="AL256"/>
      <c r="AM256"/>
      <c r="AN256"/>
      <c r="AO256"/>
      <c r="AP256"/>
      <c r="AQ256"/>
      <c r="AR256"/>
      <c r="AS256"/>
      <c r="AT256"/>
      <c r="AU256"/>
      <c r="AV256"/>
      <c r="AW256" s="1327" t="str">
        <f>IF(AND(AZ256&lt;&gt;"", LEN(TRIM(AZ256))&gt;0), MAX(AW20:AW255)+1, "")</f>
        <v/>
      </c>
      <c r="AX256" s="1327" t="str" cm="1">
        <f t="array" ref="AX256">IFERROR(INDEX(AZ21:AZ290, MATCH(ROW()-MIN(ROW(AZ21:AZ290))+1, AW21:AW290, 0)), "")</f>
        <v/>
      </c>
      <c r="AY256" s="1340" t="str">
        <f>IFERROR(TRIM(SUBSTITUTE(SUBSTITUTE(SUBSTITUTE(SUBSTITUTE(SUBSTITUTE(AY255," .",".")," ;",";")," :",":"),",",","),",","")),AY255)</f>
        <v/>
      </c>
      <c r="AZ256" s="1339" t="str">
        <f>IFERROR(IF(LEN(AY260) &gt; LEN(AZ255), LEFT(RIGHT(AY260, LEN(AY260) - LEN(AZ255)), FIND("¤", SUBSTITUTE(LEFT(RIGHT(AY260, LEN(AY260) - LEN(AZ255)), AZ19+1), " ", "¤", LEN(LEFT(RIGHT(AY260, LEN(AY260) - LEN(AZ255)), AZ19+1)) - LEN(SUBSTITUTE(LEFT(RIGHT(AY260, LEN(AY260) - LEN(AZ255)), AZ19+1), " ", ""))))), ""), "")</f>
        <v/>
      </c>
      <c r="BA256" s="1279" t="s">
        <v>1</v>
      </c>
      <c r="BB256" s="1354"/>
      <c r="BC256"/>
      <c r="BD256" s="1" t="str">
        <f t="shared" si="52"/>
        <v/>
      </c>
      <c r="BE256" s="1332" t="str">
        <f>IF(LEN(SUBSTITUTE(AX256, BE17, "")) &lt; LEN(AX256), SUBSTITUTE(AX256, BE17, ""), AX256)</f>
        <v/>
      </c>
      <c r="BF256" s="1332" t="str">
        <f>IF(LEN(SUBSTITUTE(BE256, BF17, "")) &lt; LEN(BE256), SUBSTITUTE(BE256, BF17, ""), BE256)</f>
        <v/>
      </c>
      <c r="BG256" s="1332" t="str">
        <f>IF(LEN(SUBSTITUTE(BF256, BG17, "")) &lt; LEN(BF256), SUBSTITUTE(BF256, BG17, ""), BF256)</f>
        <v/>
      </c>
      <c r="BH256" s="1332" t="str">
        <f>IF(LEN(SUBSTITUTE(BG256, BH17, "")) &lt; LEN(BG256), SUBSTITUTE(BG256, BH17, ""), BG256)</f>
        <v/>
      </c>
      <c r="BI256" s="1332" t="s">
        <v>1</v>
      </c>
      <c r="BJ256" s="1333"/>
      <c r="BK256" s="1334"/>
      <c r="BL256" s="52"/>
      <c r="BM256" s="51"/>
      <c r="BN256" s="1335" t="str">
        <f t="shared" si="54"/>
        <v/>
      </c>
      <c r="BO256" s="50" t="str">
        <f t="shared" si="55"/>
        <v/>
      </c>
      <c r="BP256" s="49" t="str">
        <f t="shared" si="56"/>
        <v/>
      </c>
      <c r="BQ256" s="47">
        <f>IF(ISBLANK(#REF!),"",LEN(BD256)-LEN(SUBSTITUTE(BD256," ",""))+1)</f>
        <v>1</v>
      </c>
      <c r="BR256" s="48">
        <f t="shared" si="57"/>
        <v>0</v>
      </c>
      <c r="BS256" s="47">
        <f t="shared" si="58"/>
        <v>0</v>
      </c>
      <c r="BT256" s="47">
        <f t="shared" si="59"/>
        <v>0</v>
      </c>
      <c r="BU256" s="185"/>
      <c r="BV256" s="2"/>
      <c r="BW256" s="2"/>
      <c r="BX256" s="2"/>
      <c r="BY256" s="2"/>
      <c r="BZ256" s="2"/>
      <c r="CA256" s="2"/>
      <c r="CB256"/>
      <c r="CC256"/>
      <c r="CD256"/>
      <c r="CE256"/>
      <c r="CF256"/>
      <c r="CG256"/>
      <c r="CH256"/>
      <c r="CI256"/>
      <c r="CJ256"/>
      <c r="CK256"/>
      <c r="CL256"/>
      <c r="CM256"/>
      <c r="CN256"/>
      <c r="CO256"/>
      <c r="CP256"/>
      <c r="CQ256" s="2"/>
      <c r="CR256" s="6">
        <v>1</v>
      </c>
    </row>
    <row r="257" spans="1:96" s="1" customFormat="1" ht="15.75">
      <c r="A257"/>
      <c r="B257" s="108" t="str">
        <f t="shared" si="61"/>
        <v>►</v>
      </c>
      <c r="C257" s="1232" t="str">
        <f>C230</f>
        <v xml:space="preserve">C patisserie flan garniture Clafoutis aux cerises_2023-09-20.xlsx 10 personnes </v>
      </c>
      <c r="D257" s="1232">
        <f>D230</f>
        <v>10</v>
      </c>
      <c r="E257" s="1232" t="str">
        <f>E230</f>
        <v>personnes</v>
      </c>
      <c r="F257" s="259"/>
      <c r="G257" s="254"/>
      <c r="H257" s="253" t="str">
        <f t="shared" si="63"/>
        <v/>
      </c>
      <c r="I257" s="252"/>
      <c r="J257" s="270"/>
      <c r="K257" s="257">
        <v>1</v>
      </c>
      <c r="L257" s="1773"/>
      <c r="M257"/>
      <c r="N257"/>
      <c r="O257"/>
      <c r="AA257"/>
      <c r="AB257"/>
      <c r="AC257"/>
      <c r="AD257"/>
      <c r="AE257"/>
      <c r="AF257"/>
      <c r="AG257"/>
      <c r="AH257"/>
      <c r="AI257"/>
      <c r="AJ257"/>
      <c r="AK257"/>
      <c r="AL257"/>
      <c r="AM257"/>
      <c r="AN257"/>
      <c r="AO257"/>
      <c r="AP257"/>
      <c r="AQ257"/>
      <c r="AR257"/>
      <c r="AS257"/>
      <c r="AT257"/>
      <c r="AU257"/>
      <c r="AV257"/>
      <c r="AW257" s="1327" t="str">
        <f>IF(AND(AZ257&lt;&gt;"", LEN(TRIM(AZ257))&gt;0), MAX(AW20:AW256)+1, "")</f>
        <v/>
      </c>
      <c r="AX257" s="1327" t="str" cm="1">
        <f t="array" ref="AX257">IFERROR(INDEX(AZ21:AZ290, MATCH(ROW()-MIN(ROW(AZ21:AZ290))+1, AW21:AW290, 0)), "")</f>
        <v/>
      </c>
      <c r="AY257" s="1340" t="str">
        <f>IFERROR(SUBSTITUTE(SUBSTITUTE(SUBSTITUTE(SUBSTITUTE(SUBSTITUTE(SUBSTITUTE(AY256,",",";"),".",";"),";",";"),"-",";"),":",";"),"?",";"),AY256)</f>
        <v/>
      </c>
      <c r="AZ257" s="1339" t="str">
        <f>IFERROR(IF(LEN(AY260)&gt;LEN(AZ255)+LEN(AZ256),LEFT(RIGHT(AY260,LEN(AY260)-LEN(AZ255)-LEN(AZ256)),FIND("¤",SUBSTITUTE(LEFT(RIGHT(AY260,LEN(AY260)-LEN(AZ255)-LEN(AZ256)),AZ19+1)," ","¤",LEN(LEFT(RIGHT(AY260,LEN(AY260)-LEN(AZ255)-LEN(AZ256)),AZ19+1))-LEN(SUBSTITUTE(LEFT(RIGHT(AY260,LEN(AY260)-LEN(AZ255)-LEN(AZ256)),AZ19+1)," ",""))))),""),"")</f>
        <v/>
      </c>
      <c r="BA257" s="1279" t="s">
        <v>1</v>
      </c>
      <c r="BB257" s="1354"/>
      <c r="BC257"/>
      <c r="BD257" s="1" t="str">
        <f t="shared" si="52"/>
        <v/>
      </c>
      <c r="BE257" s="1332" t="str">
        <f>IF(LEN(SUBSTITUTE(AX257, BE17, "")) &lt; LEN(AX257), SUBSTITUTE(AX257, BE17, ""), AX257)</f>
        <v/>
      </c>
      <c r="BF257" s="1332" t="str">
        <f>IF(LEN(SUBSTITUTE(BE257, BF17, "")) &lt; LEN(BE257), SUBSTITUTE(BE257, BF17, ""), BE257)</f>
        <v/>
      </c>
      <c r="BG257" s="1332" t="str">
        <f>IF(LEN(SUBSTITUTE(BF257, BG17, "")) &lt; LEN(BF257), SUBSTITUTE(BF257, BG17, ""), BF257)</f>
        <v/>
      </c>
      <c r="BH257" s="1332" t="str">
        <f>IF(LEN(SUBSTITUTE(BG257, BH17, "")) &lt; LEN(BG257), SUBSTITUTE(BG257, BH17, ""), BG257)</f>
        <v/>
      </c>
      <c r="BI257" s="1332" t="s">
        <v>1</v>
      </c>
      <c r="BJ257" s="1333"/>
      <c r="BK257" s="1334"/>
      <c r="BL257" s="52"/>
      <c r="BM257" s="51"/>
      <c r="BN257" s="1335" t="str">
        <f t="shared" si="54"/>
        <v/>
      </c>
      <c r="BO257" s="50" t="str">
        <f t="shared" si="55"/>
        <v/>
      </c>
      <c r="BP257" s="49" t="str">
        <f t="shared" si="56"/>
        <v/>
      </c>
      <c r="BQ257" s="47">
        <f>IF(ISBLANK(#REF!),"",LEN(BD257)-LEN(SUBSTITUTE(BD257," ",""))+1)</f>
        <v>1</v>
      </c>
      <c r="BR257" s="48">
        <f t="shared" si="57"/>
        <v>0</v>
      </c>
      <c r="BS257" s="47">
        <f t="shared" si="58"/>
        <v>0</v>
      </c>
      <c r="BT257" s="47">
        <f t="shared" si="59"/>
        <v>0</v>
      </c>
      <c r="BU257" s="185"/>
      <c r="BV257" s="2"/>
      <c r="BW257" s="2"/>
      <c r="BX257" s="2"/>
      <c r="BY257" s="2"/>
      <c r="BZ257" s="2"/>
      <c r="CA257" s="2"/>
      <c r="CB257"/>
      <c r="CC257"/>
      <c r="CD257"/>
      <c r="CE257"/>
      <c r="CF257"/>
      <c r="CG257"/>
      <c r="CH257"/>
      <c r="CI257"/>
      <c r="CJ257"/>
      <c r="CK257"/>
      <c r="CL257"/>
      <c r="CM257"/>
      <c r="CN257"/>
      <c r="CO257"/>
      <c r="CP257"/>
      <c r="CQ257" s="2"/>
      <c r="CR257" s="6">
        <v>1</v>
      </c>
    </row>
    <row r="258" spans="1:96" s="1" customFormat="1" ht="15.75">
      <c r="A258"/>
      <c r="B258" s="108" t="str">
        <f t="shared" si="61"/>
        <v>►</v>
      </c>
      <c r="C258" s="1232" t="str">
        <f>C230</f>
        <v xml:space="preserve">C patisserie flan garniture Clafoutis aux cerises_2023-09-20.xlsx 10 personnes </v>
      </c>
      <c r="D258" s="1232">
        <f>D230</f>
        <v>10</v>
      </c>
      <c r="E258" s="1232" t="str">
        <f>E230</f>
        <v>personnes</v>
      </c>
      <c r="F258" s="259"/>
      <c r="G258" s="271"/>
      <c r="H258" s="253" t="str">
        <f t="shared" si="63"/>
        <v/>
      </c>
      <c r="I258" s="252"/>
      <c r="J258" s="270"/>
      <c r="K258" s="257">
        <v>1</v>
      </c>
      <c r="L258" s="1773"/>
      <c r="M258"/>
      <c r="N258"/>
      <c r="O258"/>
      <c r="AA258"/>
      <c r="AB258"/>
      <c r="AC258"/>
      <c r="AD258"/>
      <c r="AE258"/>
      <c r="AF258"/>
      <c r="AG258"/>
      <c r="AH258"/>
      <c r="AI258"/>
      <c r="AJ258"/>
      <c r="AK258"/>
      <c r="AL258"/>
      <c r="AM258"/>
      <c r="AN258"/>
      <c r="AO258"/>
      <c r="AP258"/>
      <c r="AQ258"/>
      <c r="AR258"/>
      <c r="AS258"/>
      <c r="AT258"/>
      <c r="AU258"/>
      <c r="AV258"/>
      <c r="AW258" s="1327" t="str">
        <f>IF(AND(AZ258&lt;&gt;"", LEN(TRIM(AZ258))&gt;0), MAX(AW20:AW257)+1, "")</f>
        <v/>
      </c>
      <c r="AX258" s="1327" t="str" cm="1">
        <f t="array" ref="AX258">IFERROR(INDEX(AZ21:AZ290, MATCH(ROW()-MIN(ROW(AZ21:AZ290))+1, AW21:AW290, 0)), "")</f>
        <v/>
      </c>
      <c r="AY258" s="1340" t="str">
        <f>IFERROR(SUBSTITUTE(AY257,"."," "),AY257)</f>
        <v/>
      </c>
      <c r="AZ258" s="1339" t="str">
        <f>IFERROR(LEFT(RIGHT(AY260,LEN(AY260)-LEN(AZ255)-LEN(AZ256)-LEN(AZ257)),FIND("¤",SUBSTITUTE(LEFT(RIGHT(AY260,LEN(AY260)-LEN(AZ255)-LEN(AZ256)-LEN(AZ257)),AZ19+1)," ","¤",LEN(LEFT(RIGHT(AY260,LEN(AY260)-LEN(AZ255)-LEN(AZ256)-LEN(AZ257)),AZ19+1))-LEN(SUBSTITUTE(LEFT(RIGHT(AY260,LEN(AY260)-LEN(AZ255)-LEN(AZ256)-LEN(AZ257)),AZ19+1)," ",""))))),"")</f>
        <v/>
      </c>
      <c r="BA258" s="1279" t="s">
        <v>1</v>
      </c>
      <c r="BB258" s="1354"/>
      <c r="BC258"/>
      <c r="BD258" s="1" t="str">
        <f t="shared" si="52"/>
        <v/>
      </c>
      <c r="BE258" s="1332" t="str">
        <f>IF(LEN(SUBSTITUTE(AX258, BE17, "")) &lt; LEN(AX258), SUBSTITUTE(AX258, BE17, ""), AX258)</f>
        <v/>
      </c>
      <c r="BF258" s="1332" t="str">
        <f>IF(LEN(SUBSTITUTE(BE258, BF17, "")) &lt; LEN(BE258), SUBSTITUTE(BE258, BF17, ""), BE258)</f>
        <v/>
      </c>
      <c r="BG258" s="1332" t="str">
        <f>IF(LEN(SUBSTITUTE(BF258, BG17, "")) &lt; LEN(BF258), SUBSTITUTE(BF258, BG17, ""), BF258)</f>
        <v/>
      </c>
      <c r="BH258" s="1332" t="str">
        <f>IF(LEN(SUBSTITUTE(BG258, BH17, "")) &lt; LEN(BG258), SUBSTITUTE(BG258, BH17, ""), BG258)</f>
        <v/>
      </c>
      <c r="BI258" s="1332" t="s">
        <v>1</v>
      </c>
      <c r="BJ258" s="1333"/>
      <c r="BK258" s="1334"/>
      <c r="BL258" s="52"/>
      <c r="BM258" s="51"/>
      <c r="BN258" s="1335" t="str">
        <f t="shared" si="54"/>
        <v/>
      </c>
      <c r="BO258" s="50" t="str">
        <f t="shared" si="55"/>
        <v/>
      </c>
      <c r="BP258" s="49" t="str">
        <f t="shared" si="56"/>
        <v/>
      </c>
      <c r="BQ258" s="47">
        <f>IF(ISBLANK(#REF!),"",LEN(BD258)-LEN(SUBSTITUTE(BD258," ",""))+1)</f>
        <v>1</v>
      </c>
      <c r="BR258" s="48">
        <f t="shared" si="57"/>
        <v>0</v>
      </c>
      <c r="BS258" s="47">
        <f t="shared" si="58"/>
        <v>0</v>
      </c>
      <c r="BT258" s="47">
        <f t="shared" si="59"/>
        <v>0</v>
      </c>
      <c r="BU258" s="185"/>
      <c r="BV258" s="2"/>
      <c r="BW258" s="2"/>
      <c r="BX258" s="2"/>
      <c r="BY258" s="2"/>
      <c r="BZ258" s="2"/>
      <c r="CA258" s="2"/>
      <c r="CB258"/>
      <c r="CC258"/>
      <c r="CD258"/>
      <c r="CE258"/>
      <c r="CF258"/>
      <c r="CG258"/>
      <c r="CH258"/>
      <c r="CI258"/>
      <c r="CJ258"/>
      <c r="CK258"/>
      <c r="CL258"/>
      <c r="CM258"/>
      <c r="CN258"/>
      <c r="CO258"/>
      <c r="CP258"/>
      <c r="CQ258" s="2"/>
      <c r="CR258" s="6">
        <v>1</v>
      </c>
    </row>
    <row r="259" spans="1:96" s="1" customFormat="1" ht="15.75">
      <c r="A259"/>
      <c r="B259" s="108" t="str">
        <f t="shared" si="61"/>
        <v>►</v>
      </c>
      <c r="C259" s="1232" t="str">
        <f>C230</f>
        <v xml:space="preserve">C patisserie flan garniture Clafoutis aux cerises_2023-09-20.xlsx 10 personnes </v>
      </c>
      <c r="D259" s="1232">
        <f>D230</f>
        <v>10</v>
      </c>
      <c r="E259" s="1232" t="str">
        <f>E230</f>
        <v>personnes</v>
      </c>
      <c r="F259" s="259"/>
      <c r="G259" s="271"/>
      <c r="H259" s="253" t="str">
        <f t="shared" si="63"/>
        <v/>
      </c>
      <c r="I259" s="252"/>
      <c r="J259" s="270"/>
      <c r="K259" s="257">
        <v>1</v>
      </c>
      <c r="L259" s="1773"/>
      <c r="M259"/>
      <c r="N259"/>
      <c r="O259"/>
      <c r="AA259"/>
      <c r="AB259"/>
      <c r="AC259"/>
      <c r="AD259"/>
      <c r="AE259"/>
      <c r="AF259"/>
      <c r="AG259"/>
      <c r="AH259"/>
      <c r="AI259"/>
      <c r="AJ259"/>
      <c r="AK259"/>
      <c r="AL259"/>
      <c r="AM259"/>
      <c r="AN259"/>
      <c r="AO259"/>
      <c r="AP259"/>
      <c r="AQ259"/>
      <c r="AR259"/>
      <c r="AS259"/>
      <c r="AT259"/>
      <c r="AU259"/>
      <c r="AV259"/>
      <c r="AW259" s="1327" t="str">
        <f>IF(AND(AZ259&lt;&gt;"", LEN(TRIM(AZ259))&gt;0), MAX(AW20:AW258)+1, "")</f>
        <v/>
      </c>
      <c r="AX259" s="1327" t="str" cm="1">
        <f t="array" ref="AX259">IFERROR(INDEX(AZ21:AZ290, MATCH(ROW()-MIN(ROW(AZ21:AZ290))+1, AW21:AW290, 0)), "")</f>
        <v/>
      </c>
      <c r="AY259" s="1343" t="str">
        <f>SUBSTITUTE(SUBSTITUTE(AY258,";"," "),","," ")</f>
        <v/>
      </c>
      <c r="AZ259" s="1339" t="str">
        <f>IFERROR(LEFT(RIGHT(AY260,LEN(AY260)-LEN(AZ255)-LEN(AZ256)-LEN(AZ257)-LEN(AZ258)),FIND("¤",SUBSTITUTE(LEFT(RIGHT(AY260,LEN(AY260)-LEN(AZ255)-LEN(AZ256)-LEN(AZ257)-LEN(AZ258)),AZ19+1)," ","¤",LEN(LEFT(RIGHT(AY260,LEN(AY260)-LEN(AZ255)-LEN(AZ256)-LEN(AZ257)-LEN(AZ258)),AZ19+1))-LEN(SUBSTITUTE(LEFT(RIGHT(AY260,LEN(AY260)-LEN(AZ255)-LEN(AZ256)-LEN(AZ257)-LEN(AZ258)),AZ19+1)," ",""))))),"")</f>
        <v/>
      </c>
      <c r="BA259" s="1279" t="s">
        <v>1</v>
      </c>
      <c r="BB259" s="1354"/>
      <c r="BC259"/>
      <c r="BD259" s="1" t="str">
        <f t="shared" si="52"/>
        <v/>
      </c>
      <c r="BE259" s="1332" t="str">
        <f>IF(LEN(SUBSTITUTE(AX259, BE17, "")) &lt; LEN(AX259), SUBSTITUTE(AX259, BE17, ""), AX259)</f>
        <v/>
      </c>
      <c r="BF259" s="1332" t="str">
        <f>IF(LEN(SUBSTITUTE(BE259, BF17, "")) &lt; LEN(BE259), SUBSTITUTE(BE259, BF17, ""), BE259)</f>
        <v/>
      </c>
      <c r="BG259" s="1332" t="str">
        <f>IF(LEN(SUBSTITUTE(BF259, BG17, "")) &lt; LEN(BF259), SUBSTITUTE(BF259, BG17, ""), BF259)</f>
        <v/>
      </c>
      <c r="BH259" s="1332" t="str">
        <f>IF(LEN(SUBSTITUTE(BG259, BH17, "")) &lt; LEN(BG259), SUBSTITUTE(BG259, BH17, ""), BG259)</f>
        <v/>
      </c>
      <c r="BI259" s="1332" t="s">
        <v>1</v>
      </c>
      <c r="BJ259" s="1333"/>
      <c r="BK259" s="1334"/>
      <c r="BL259" s="52"/>
      <c r="BM259" s="51"/>
      <c r="BN259" s="1335" t="str">
        <f t="shared" si="54"/>
        <v/>
      </c>
      <c r="BO259" s="50" t="str">
        <f t="shared" si="55"/>
        <v/>
      </c>
      <c r="BP259" s="49" t="str">
        <f t="shared" si="56"/>
        <v/>
      </c>
      <c r="BQ259" s="47">
        <f>IF(ISBLANK(#REF!),"",LEN(BD259)-LEN(SUBSTITUTE(BD259," ",""))+1)</f>
        <v>1</v>
      </c>
      <c r="BR259" s="48">
        <f t="shared" si="57"/>
        <v>0</v>
      </c>
      <c r="BS259" s="47">
        <f t="shared" si="58"/>
        <v>0</v>
      </c>
      <c r="BT259" s="47">
        <f t="shared" si="59"/>
        <v>0</v>
      </c>
      <c r="BU259" s="185"/>
      <c r="BV259" s="2"/>
      <c r="BW259" s="2"/>
      <c r="BX259" s="2"/>
      <c r="BY259" s="2"/>
      <c r="BZ259" s="2"/>
      <c r="CA259" s="2"/>
      <c r="CB259"/>
      <c r="CC259"/>
      <c r="CD259"/>
      <c r="CE259"/>
      <c r="CF259"/>
      <c r="CG259"/>
      <c r="CH259"/>
      <c r="CI259"/>
      <c r="CJ259"/>
      <c r="CK259"/>
      <c r="CL259"/>
      <c r="CM259"/>
      <c r="CN259"/>
      <c r="CO259"/>
      <c r="CP259"/>
      <c r="CQ259" s="2"/>
      <c r="CR259" s="6">
        <v>1</v>
      </c>
    </row>
    <row r="260" spans="1:96" s="1" customFormat="1" ht="15.75">
      <c r="A260"/>
      <c r="B260" s="108" t="str">
        <f t="shared" si="61"/>
        <v>►</v>
      </c>
      <c r="C260" s="1232" t="str">
        <f>C230</f>
        <v xml:space="preserve">C patisserie flan garniture Clafoutis aux cerises_2023-09-20.xlsx 10 personnes </v>
      </c>
      <c r="D260" s="1232">
        <f>D230</f>
        <v>10</v>
      </c>
      <c r="E260" s="1232" t="str">
        <f>E230</f>
        <v>personnes</v>
      </c>
      <c r="F260" s="259"/>
      <c r="G260" s="271"/>
      <c r="H260" s="253" t="str">
        <f t="shared" si="63"/>
        <v/>
      </c>
      <c r="I260" s="252"/>
      <c r="J260" s="270"/>
      <c r="K260" s="257">
        <v>1</v>
      </c>
      <c r="L260" s="1773"/>
      <c r="M260"/>
      <c r="N260"/>
      <c r="O260"/>
      <c r="AA260"/>
      <c r="AB260"/>
      <c r="AC260"/>
      <c r="AD260"/>
      <c r="AE260"/>
      <c r="AF260"/>
      <c r="AG260"/>
      <c r="AH260"/>
      <c r="AI260"/>
      <c r="AJ260"/>
      <c r="AK260"/>
      <c r="AL260"/>
      <c r="AM260"/>
      <c r="AN260"/>
      <c r="AO260"/>
      <c r="AP260"/>
      <c r="AQ260"/>
      <c r="AR260"/>
      <c r="AS260"/>
      <c r="AT260"/>
      <c r="AU260"/>
      <c r="AV260"/>
      <c r="AW260" s="1327" t="str">
        <f>IF(AND(AZ260&lt;&gt;"", LEN(TRIM(AZ260))&gt;0), MAX(AW20:AW259)+1, "")</f>
        <v/>
      </c>
      <c r="AX260" s="1327" t="str" cm="1">
        <f t="array" ref="AX260">IFERROR(INDEX(AZ21:AZ290, MATCH(ROW()-MIN(ROW(AZ21:AZ290))+1, AW21:AW290, 0)), "")</f>
        <v/>
      </c>
      <c r="AY260" s="1344" t="str">
        <f>IFERROR(SUBSTITUTE(SUBSTITUTE(SUBSTITUTE(AY259,"  "," "),"  "," "),"  "," "),AY259)</f>
        <v/>
      </c>
      <c r="AZ260" s="1339" t="str">
        <f>IF(LEN(AY260) &gt; LEN(AZ255) + LEN(AZ256) + LEN(AZ257)+ LEN(AZ258) + LEN(AZ259), RIGHT(AY260, LEN(AY260) - LEN(AZ255) - LEN(AZ256) - LEN(AZ257) - LEN(AZ258) - LEN(AZ259)), "")</f>
        <v/>
      </c>
      <c r="BA260" s="1279" t="s">
        <v>1</v>
      </c>
      <c r="BB260" s="1354"/>
      <c r="BC260"/>
      <c r="BD260" s="1" t="str">
        <f t="shared" si="52"/>
        <v/>
      </c>
      <c r="BE260" s="1332" t="str">
        <f>IF(LEN(SUBSTITUTE(AX260, BE17, "")) &lt; LEN(AX260), SUBSTITUTE(AX260, BE17, ""), AX260)</f>
        <v/>
      </c>
      <c r="BF260" s="1332" t="str">
        <f>IF(LEN(SUBSTITUTE(BE260, BF17, "")) &lt; LEN(BE260), SUBSTITUTE(BE260, BF17, ""), BE260)</f>
        <v/>
      </c>
      <c r="BG260" s="1332" t="str">
        <f>IF(LEN(SUBSTITUTE(BF260, BG17, "")) &lt; LEN(BF260), SUBSTITUTE(BF260, BG17, ""), BF260)</f>
        <v/>
      </c>
      <c r="BH260" s="1332" t="str">
        <f>IF(LEN(SUBSTITUTE(BG260, BH17, "")) &lt; LEN(BG260), SUBSTITUTE(BG260, BH17, ""), BG260)</f>
        <v/>
      </c>
      <c r="BI260" s="1332" t="s">
        <v>1</v>
      </c>
      <c r="BJ260" s="1333"/>
      <c r="BK260" s="1334"/>
      <c r="BL260" s="52"/>
      <c r="BM260" s="51"/>
      <c r="BN260" s="1335" t="str">
        <f t="shared" si="54"/>
        <v/>
      </c>
      <c r="BO260" s="50" t="str">
        <f t="shared" si="55"/>
        <v/>
      </c>
      <c r="BP260" s="49" t="str">
        <f t="shared" si="56"/>
        <v/>
      </c>
      <c r="BQ260" s="47">
        <f>IF(ISBLANK(#REF!),"",LEN(BD260)-LEN(SUBSTITUTE(BD260," ",""))+1)</f>
        <v>1</v>
      </c>
      <c r="BR260" s="48">
        <f t="shared" si="57"/>
        <v>0</v>
      </c>
      <c r="BS260" s="47">
        <f t="shared" si="58"/>
        <v>0</v>
      </c>
      <c r="BT260" s="47">
        <f t="shared" si="59"/>
        <v>0</v>
      </c>
      <c r="BU260" s="185"/>
      <c r="BV260" s="2"/>
      <c r="BW260" s="2"/>
      <c r="BX260" s="2"/>
      <c r="BY260" s="2"/>
      <c r="BZ260" s="2"/>
      <c r="CA260" s="2"/>
      <c r="CB260"/>
      <c r="CC260"/>
      <c r="CD260"/>
      <c r="CE260"/>
      <c r="CF260"/>
      <c r="CG260"/>
      <c r="CH260"/>
      <c r="CI260"/>
      <c r="CJ260"/>
      <c r="CK260"/>
      <c r="CL260"/>
      <c r="CM260"/>
      <c r="CN260"/>
      <c r="CO260"/>
      <c r="CP260"/>
      <c r="CQ260" s="2"/>
      <c r="CR260" s="6">
        <v>1</v>
      </c>
    </row>
    <row r="261" spans="1:96" s="1" customFormat="1" ht="15.75">
      <c r="A261"/>
      <c r="B261" s="108" t="str">
        <f t="shared" si="61"/>
        <v>►</v>
      </c>
      <c r="C261" s="1232" t="str">
        <f>C230</f>
        <v xml:space="preserve">C patisserie flan garniture Clafoutis aux cerises_2023-09-20.xlsx 10 personnes </v>
      </c>
      <c r="D261" s="1232">
        <f>D230</f>
        <v>10</v>
      </c>
      <c r="E261" s="1232" t="str">
        <f>E230</f>
        <v>personnes</v>
      </c>
      <c r="F261" s="259"/>
      <c r="G261" s="271"/>
      <c r="H261" s="253" t="str">
        <f t="shared" si="63"/>
        <v/>
      </c>
      <c r="I261" s="252"/>
      <c r="J261" s="270"/>
      <c r="K261" s="257">
        <v>1</v>
      </c>
      <c r="L261" s="1773"/>
      <c r="M261"/>
      <c r="N261"/>
      <c r="O261"/>
      <c r="AA261"/>
      <c r="AB261"/>
      <c r="AC261"/>
      <c r="AD261"/>
      <c r="AE261"/>
      <c r="AF261"/>
      <c r="AG261"/>
      <c r="AH261"/>
      <c r="AI261"/>
      <c r="AJ261"/>
      <c r="AK261"/>
      <c r="AL261"/>
      <c r="AM261"/>
      <c r="AN261"/>
      <c r="AO261"/>
      <c r="AP261"/>
      <c r="AQ261"/>
      <c r="AR261"/>
      <c r="AS261"/>
      <c r="AT261"/>
      <c r="AU261"/>
      <c r="AV261"/>
      <c r="AW261" s="1327" t="str">
        <f>IF(AND(AZ261&lt;&gt;"", LEN(TRIM(AZ261))&gt;0), MAX(AW20:AW260)+1, "")</f>
        <v/>
      </c>
      <c r="AX261" s="1327" t="str" cm="1">
        <f t="array" ref="AX261">IFERROR(INDEX(AZ21:AZ290, MATCH(ROW()-MIN(ROW(AZ21:AZ290))+1, AW21:AW290, 0)), "")</f>
        <v/>
      </c>
      <c r="AY261" s="1328" t="str">
        <f>(SUBSTITUTE(SUBSTITUTE(BB61,CHAR(13)&amp;CHAR(10)," "),CHAR(10)," "))</f>
        <v/>
      </c>
      <c r="AZ261" s="1329" t="str">
        <f>IF(LEN(AY266)&lt;AZ19,AY261,LEFT(AY266,FIND("¤",SUBSTITUTE(LEFT(AY266,AZ19+1)," ","¤",LEN(LEFT(AY266,AZ19+1))-LEN(SUBSTITUTE(LEFT(AY266,AZ19+1)," ",""))))))</f>
        <v/>
      </c>
      <c r="BA261" s="1279" t="s">
        <v>1</v>
      </c>
      <c r="BB261" s="1354"/>
      <c r="BC261"/>
      <c r="BD261" s="1" t="str">
        <f t="shared" si="52"/>
        <v/>
      </c>
      <c r="BE261" s="1332" t="str">
        <f>IF(LEN(SUBSTITUTE(AX261, BE17, "")) &lt; LEN(AX261), SUBSTITUTE(AX261, BE17, ""), AX261)</f>
        <v/>
      </c>
      <c r="BF261" s="1332" t="str">
        <f>IF(LEN(SUBSTITUTE(BE261, BF17, "")) &lt; LEN(BE261), SUBSTITUTE(BE261, BF17, ""), BE261)</f>
        <v/>
      </c>
      <c r="BG261" s="1332" t="str">
        <f>IF(LEN(SUBSTITUTE(BF261, BG17, "")) &lt; LEN(BF261), SUBSTITUTE(BF261, BG17, ""), BF261)</f>
        <v/>
      </c>
      <c r="BH261" s="1332" t="str">
        <f>IF(LEN(SUBSTITUTE(BG261, BH17, "")) &lt; LEN(BG261), SUBSTITUTE(BG261, BH17, ""), BG261)</f>
        <v/>
      </c>
      <c r="BI261" s="1332" t="s">
        <v>1</v>
      </c>
      <c r="BJ261" s="1333"/>
      <c r="BK261" s="1334"/>
      <c r="BL261" s="52"/>
      <c r="BM261" s="51"/>
      <c r="BN261" s="1335" t="str">
        <f t="shared" si="54"/>
        <v/>
      </c>
      <c r="BO261" s="50" t="str">
        <f t="shared" si="55"/>
        <v/>
      </c>
      <c r="BP261" s="49" t="str">
        <f t="shared" si="56"/>
        <v/>
      </c>
      <c r="BQ261" s="47">
        <f>IF(ISBLANK(#REF!),"",LEN(BD261)-LEN(SUBSTITUTE(BD261," ",""))+1)</f>
        <v>1</v>
      </c>
      <c r="BR261" s="48">
        <f t="shared" si="57"/>
        <v>0</v>
      </c>
      <c r="BS261" s="47">
        <f t="shared" si="58"/>
        <v>0</v>
      </c>
      <c r="BT261" s="47">
        <f t="shared" si="59"/>
        <v>0</v>
      </c>
      <c r="BU261" s="185"/>
      <c r="BV261" s="2"/>
      <c r="BW261" s="2"/>
      <c r="BX261" s="2"/>
      <c r="BY261" s="2"/>
      <c r="BZ261" s="2"/>
      <c r="CA261" s="2"/>
      <c r="CB261"/>
      <c r="CC261"/>
      <c r="CD261"/>
      <c r="CE261"/>
      <c r="CF261"/>
      <c r="CG261"/>
      <c r="CH261"/>
      <c r="CI261"/>
      <c r="CJ261"/>
      <c r="CK261"/>
      <c r="CL261"/>
      <c r="CM261"/>
      <c r="CN261"/>
      <c r="CO261"/>
      <c r="CP261"/>
      <c r="CQ261" s="2"/>
      <c r="CR261" s="6">
        <v>1</v>
      </c>
    </row>
    <row r="262" spans="1:96" s="1" customFormat="1" ht="15.75">
      <c r="A262"/>
      <c r="B262" s="108" t="str">
        <f t="shared" si="61"/>
        <v>►</v>
      </c>
      <c r="C262" s="1232" t="str">
        <f>C230</f>
        <v xml:space="preserve">C patisserie flan garniture Clafoutis aux cerises_2023-09-20.xlsx 10 personnes </v>
      </c>
      <c r="D262" s="1232">
        <f>D230</f>
        <v>10</v>
      </c>
      <c r="E262" s="1232" t="str">
        <f>E230</f>
        <v>personnes</v>
      </c>
      <c r="F262" s="259"/>
      <c r="G262" s="254"/>
      <c r="H262" s="253" t="str">
        <f t="shared" si="63"/>
        <v/>
      </c>
      <c r="I262" s="252"/>
      <c r="J262" s="270"/>
      <c r="K262" s="257">
        <v>1</v>
      </c>
      <c r="L262" s="1773"/>
      <c r="M262"/>
      <c r="N262"/>
      <c r="O262"/>
      <c r="AA262"/>
      <c r="AB262"/>
      <c r="AC262"/>
      <c r="AD262"/>
      <c r="AE262"/>
      <c r="AF262"/>
      <c r="AG262"/>
      <c r="AH262"/>
      <c r="AI262"/>
      <c r="AJ262"/>
      <c r="AK262"/>
      <c r="AL262"/>
      <c r="AM262"/>
      <c r="AN262"/>
      <c r="AO262"/>
      <c r="AP262"/>
      <c r="AQ262"/>
      <c r="AR262"/>
      <c r="AS262"/>
      <c r="AT262"/>
      <c r="AU262"/>
      <c r="AV262"/>
      <c r="AW262" s="1327" t="str">
        <f>IF(AND(AZ262&lt;&gt;"", LEN(TRIM(AZ262))&gt;0), MAX(AW20:AW261)+1, "")</f>
        <v/>
      </c>
      <c r="AX262" s="1327" t="str" cm="1">
        <f t="array" ref="AX262">IFERROR(INDEX(AZ21:AZ290, MATCH(ROW()-MIN(ROW(AZ21:AZ290))+1, AW21:AW290, 0)), "")</f>
        <v/>
      </c>
      <c r="AY262" s="1336" t="str">
        <f>IFERROR(TRIM(SUBSTITUTE(SUBSTITUTE(SUBSTITUTE(SUBSTITUTE(SUBSTITUTE(AY261," .",".")," ;",";")," :",":"),",",","),",","")),AY261)</f>
        <v/>
      </c>
      <c r="AZ262" s="1329" t="str">
        <f>IFERROR(IF(LEN(AY266) &gt; LEN(AZ261), LEFT(RIGHT(AY266, LEN(AY266) - LEN(AZ261)), FIND("¤", SUBSTITUTE(LEFT(RIGHT(AY266, LEN(AY266) - LEN(AZ261)), AZ19+1), " ", "¤", LEN(LEFT(RIGHT(AY266, LEN(AY266) - LEN(AZ261)), AZ19+1)) - LEN(SUBSTITUTE(LEFT(RIGHT(AY266, LEN(AY266) - LEN(AZ261)), AZ19+1), " ", ""))))), ""), "")</f>
        <v/>
      </c>
      <c r="BA262" s="1279" t="s">
        <v>1</v>
      </c>
      <c r="BB262" s="1354"/>
      <c r="BC262"/>
      <c r="BD262" s="1" t="str">
        <f t="shared" si="52"/>
        <v/>
      </c>
      <c r="BE262" s="1332" t="str">
        <f>IF(LEN(SUBSTITUTE(AX262, BE17, "")) &lt; LEN(AX262), SUBSTITUTE(AX262, BE17, ""), AX262)</f>
        <v/>
      </c>
      <c r="BF262" s="1332" t="str">
        <f>IF(LEN(SUBSTITUTE(BE262, BF17, "")) &lt; LEN(BE262), SUBSTITUTE(BE262, BF17, ""), BE262)</f>
        <v/>
      </c>
      <c r="BG262" s="1332" t="str">
        <f>IF(LEN(SUBSTITUTE(BF262, BG17, "")) &lt; LEN(BF262), SUBSTITUTE(BF262, BG17, ""), BF262)</f>
        <v/>
      </c>
      <c r="BH262" s="1332" t="str">
        <f>IF(LEN(SUBSTITUTE(BG262, BH17, "")) &lt; LEN(BG262), SUBSTITUTE(BG262, BH17, ""), BG262)</f>
        <v/>
      </c>
      <c r="BI262" s="1332" t="s">
        <v>1</v>
      </c>
      <c r="BJ262" s="1333"/>
      <c r="BK262" s="1334"/>
      <c r="BL262" s="52"/>
      <c r="BM262" s="51"/>
      <c r="BN262" s="1335" t="str">
        <f t="shared" si="54"/>
        <v/>
      </c>
      <c r="BO262" s="50" t="str">
        <f t="shared" si="55"/>
        <v/>
      </c>
      <c r="BP262" s="49" t="str">
        <f t="shared" si="56"/>
        <v/>
      </c>
      <c r="BQ262" s="47">
        <f>IF(ISBLANK(#REF!),"",LEN(BD262)-LEN(SUBSTITUTE(BD262," ",""))+1)</f>
        <v>1</v>
      </c>
      <c r="BR262" s="48">
        <f t="shared" si="57"/>
        <v>0</v>
      </c>
      <c r="BS262" s="47">
        <f t="shared" si="58"/>
        <v>0</v>
      </c>
      <c r="BT262" s="47">
        <f t="shared" si="59"/>
        <v>0</v>
      </c>
      <c r="BU262" s="185"/>
      <c r="BV262" s="2"/>
      <c r="BW262" s="2"/>
      <c r="BX262" s="2"/>
      <c r="BY262" s="2"/>
      <c r="BZ262" s="2"/>
      <c r="CA262" s="2"/>
      <c r="CB262"/>
      <c r="CC262"/>
      <c r="CD262"/>
      <c r="CE262"/>
      <c r="CF262"/>
      <c r="CG262"/>
      <c r="CH262"/>
      <c r="CI262"/>
      <c r="CJ262"/>
      <c r="CK262"/>
      <c r="CL262"/>
      <c r="CM262"/>
      <c r="CN262"/>
      <c r="CO262"/>
      <c r="CP262"/>
      <c r="CQ262" s="2"/>
      <c r="CR262" s="6">
        <v>1</v>
      </c>
    </row>
    <row r="263" spans="1:96" s="1" customFormat="1" ht="15.75">
      <c r="A263"/>
      <c r="B263" s="108" t="str">
        <f t="shared" si="61"/>
        <v>►</v>
      </c>
      <c r="C263" s="1232" t="str">
        <f>C230</f>
        <v xml:space="preserve">C patisserie flan garniture Clafoutis aux cerises_2023-09-20.xlsx 10 personnes </v>
      </c>
      <c r="D263" s="1232">
        <f>D230</f>
        <v>10</v>
      </c>
      <c r="E263" s="1232" t="str">
        <f>E230</f>
        <v>personnes</v>
      </c>
      <c r="F263" s="259"/>
      <c r="G263" s="254"/>
      <c r="H263" s="253" t="str">
        <f t="shared" si="63"/>
        <v/>
      </c>
      <c r="I263" s="252"/>
      <c r="J263" s="270"/>
      <c r="K263" s="257">
        <v>1</v>
      </c>
      <c r="L263" s="1773"/>
      <c r="M263"/>
      <c r="N263"/>
      <c r="O263"/>
      <c r="AA263"/>
      <c r="AB263"/>
      <c r="AC263"/>
      <c r="AD263"/>
      <c r="AE263"/>
      <c r="AF263"/>
      <c r="AG263"/>
      <c r="AH263"/>
      <c r="AI263"/>
      <c r="AJ263"/>
      <c r="AK263"/>
      <c r="AL263"/>
      <c r="AM263"/>
      <c r="AN263"/>
      <c r="AO263"/>
      <c r="AP263"/>
      <c r="AQ263"/>
      <c r="AR263"/>
      <c r="AS263"/>
      <c r="AT263"/>
      <c r="AU263"/>
      <c r="AV263"/>
      <c r="AW263" s="1327" t="str">
        <f>IF(AND(AZ263&lt;&gt;"", LEN(TRIM(AZ263))&gt;0), MAX(AW20:AW262)+1, "")</f>
        <v/>
      </c>
      <c r="AX263" s="1327" t="str" cm="1">
        <f t="array" ref="AX263">IFERROR(INDEX(AZ21:AZ290, MATCH(ROW()-MIN(ROW(AZ21:AZ290))+1, AW21:AW290, 0)), "")</f>
        <v/>
      </c>
      <c r="AY263" s="1336" t="str">
        <f>IFERROR(SUBSTITUTE(SUBSTITUTE(SUBSTITUTE(SUBSTITUTE(SUBSTITUTE(SUBSTITUTE(AY262,",",";"),".",";"),";",";"),"-",";"),":",";"),"?",";"),AY262)</f>
        <v/>
      </c>
      <c r="AZ263" s="1329" t="str">
        <f>IFERROR(IF(LEN(AY266)&gt;LEN(AZ261)+LEN(AZ262),LEFT(RIGHT(AY266,LEN(AY266)-LEN(AZ261)-LEN(AZ262)),FIND("¤",SUBSTITUTE(LEFT(RIGHT(AY266,LEN(AY266)-LEN(AZ261)-LEN(AZ262)),AZ19+1)," ","¤",LEN(LEFT(RIGHT(AY266,LEN(AY266)-LEN(AZ261)-LEN(AZ262)),AZ19+1))-LEN(SUBSTITUTE(LEFT(RIGHT(AY266,LEN(AY266)-LEN(AZ261)-LEN(AZ262)),AZ19+1)," ",""))))),""),"")</f>
        <v/>
      </c>
      <c r="BA263" s="1279" t="s">
        <v>1</v>
      </c>
      <c r="BB263" s="1354"/>
      <c r="BC263"/>
      <c r="BD263" s="1" t="str">
        <f t="shared" si="52"/>
        <v/>
      </c>
      <c r="BE263" s="1332" t="str">
        <f>IF(LEN(SUBSTITUTE(AX263, BE17, "")) &lt; LEN(AX263), SUBSTITUTE(AX263, BE17, ""), AX263)</f>
        <v/>
      </c>
      <c r="BF263" s="1332" t="str">
        <f>IF(LEN(SUBSTITUTE(BE263, BF17, "")) &lt; LEN(BE263), SUBSTITUTE(BE263, BF17, ""), BE263)</f>
        <v/>
      </c>
      <c r="BG263" s="1332" t="str">
        <f>IF(LEN(SUBSTITUTE(BF263, BG17, "")) &lt; LEN(BF263), SUBSTITUTE(BF263, BG17, ""), BF263)</f>
        <v/>
      </c>
      <c r="BH263" s="1332" t="str">
        <f>IF(LEN(SUBSTITUTE(BG263, BH17, "")) &lt; LEN(BG263), SUBSTITUTE(BG263, BH17, ""), BG263)</f>
        <v/>
      </c>
      <c r="BI263" s="1332" t="s">
        <v>1</v>
      </c>
      <c r="BJ263" s="1333"/>
      <c r="BK263" s="1334"/>
      <c r="BL263" s="52"/>
      <c r="BM263" s="51"/>
      <c r="BN263" s="1335" t="str">
        <f t="shared" si="54"/>
        <v/>
      </c>
      <c r="BO263" s="50" t="str">
        <f t="shared" si="55"/>
        <v/>
      </c>
      <c r="BP263" s="49" t="str">
        <f t="shared" si="56"/>
        <v/>
      </c>
      <c r="BQ263" s="47">
        <f>IF(ISBLANK(#REF!),"",LEN(BD263)-LEN(SUBSTITUTE(BD263," ",""))+1)</f>
        <v>1</v>
      </c>
      <c r="BR263" s="48">
        <f t="shared" si="57"/>
        <v>0</v>
      </c>
      <c r="BS263" s="47">
        <f t="shared" si="58"/>
        <v>0</v>
      </c>
      <c r="BT263" s="47">
        <f t="shared" si="59"/>
        <v>0</v>
      </c>
      <c r="BU263" s="185"/>
      <c r="BV263" s="2"/>
      <c r="BW263" s="2"/>
      <c r="BX263" s="2"/>
      <c r="BY263" s="2"/>
      <c r="BZ263" s="2"/>
      <c r="CA263" s="2"/>
      <c r="CB263"/>
      <c r="CC263"/>
      <c r="CD263"/>
      <c r="CE263"/>
      <c r="CF263"/>
      <c r="CG263"/>
      <c r="CH263"/>
      <c r="CI263"/>
      <c r="CJ263"/>
      <c r="CK263"/>
      <c r="CL263"/>
      <c r="CM263"/>
      <c r="CN263"/>
      <c r="CO263"/>
      <c r="CP263"/>
      <c r="CQ263" s="2"/>
      <c r="CR263" s="6">
        <v>1</v>
      </c>
    </row>
    <row r="264" spans="1:96" s="1" customFormat="1" ht="15.75">
      <c r="A264"/>
      <c r="B264" s="108" t="str">
        <f t="shared" si="61"/>
        <v>►</v>
      </c>
      <c r="C264" s="1232" t="str">
        <f>C230</f>
        <v xml:space="preserve">C patisserie flan garniture Clafoutis aux cerises_2023-09-20.xlsx 10 personnes </v>
      </c>
      <c r="D264" s="1232">
        <f>D230</f>
        <v>10</v>
      </c>
      <c r="E264" s="1232" t="str">
        <f>E230</f>
        <v>personnes</v>
      </c>
      <c r="F264" s="259"/>
      <c r="G264" s="254"/>
      <c r="H264" s="253" t="str">
        <f t="shared" si="63"/>
        <v/>
      </c>
      <c r="I264" s="252"/>
      <c r="J264" s="270"/>
      <c r="K264" s="257">
        <v>1</v>
      </c>
      <c r="L264" s="1773"/>
      <c r="M264"/>
      <c r="N264"/>
      <c r="O264"/>
      <c r="AA264"/>
      <c r="AB264"/>
      <c r="AC264"/>
      <c r="AD264"/>
      <c r="AE264"/>
      <c r="AF264"/>
      <c r="AG264"/>
      <c r="AH264"/>
      <c r="AI264"/>
      <c r="AJ264"/>
      <c r="AK264"/>
      <c r="AL264"/>
      <c r="AM264"/>
      <c r="AN264"/>
      <c r="AO264"/>
      <c r="AP264"/>
      <c r="AQ264"/>
      <c r="AR264"/>
      <c r="AS264"/>
      <c r="AT264"/>
      <c r="AU264"/>
      <c r="AV264"/>
      <c r="AW264" s="1327" t="str">
        <f>IF(AND(AZ264&lt;&gt;"", LEN(TRIM(AZ264))&gt;0), MAX(AW20:AW263)+1, "")</f>
        <v/>
      </c>
      <c r="AX264" s="1327" t="str" cm="1">
        <f t="array" ref="AX264">IFERROR(INDEX(AZ21:AZ290, MATCH(ROW()-MIN(ROW(AZ21:AZ290))+1, AW21:AW290, 0)), "")</f>
        <v/>
      </c>
      <c r="AY264" s="1336" t="str">
        <f>IFERROR(SUBSTITUTE(AY263,"."," "),AY263)</f>
        <v/>
      </c>
      <c r="AZ264" s="1329" t="str">
        <f>IFERROR(LEFT(RIGHT(AY266,LEN(AY266)-LEN(AZ261)-LEN(AZ262)-LEN(AZ263)),FIND("¤",SUBSTITUTE(LEFT(RIGHT(AY266,LEN(AY266)-LEN(AZ261)-LEN(AZ262)-LEN(AZ263)),AZ19+1)," ","¤",LEN(LEFT(RIGHT(AY266,LEN(AY266)-LEN(AZ261)-LEN(AZ262)-LEN(AZ263)),AZ19+1))-LEN(SUBSTITUTE(LEFT(RIGHT(AY266,LEN(AY266)-LEN(AZ261)-LEN(AZ262)-LEN(AZ263)),AZ19+1)," ",""))))),"")</f>
        <v/>
      </c>
      <c r="BA264" s="1279" t="s">
        <v>1</v>
      </c>
      <c r="BB264" s="1354"/>
      <c r="BC264"/>
      <c r="BD264" s="1" t="str">
        <f t="shared" si="52"/>
        <v/>
      </c>
      <c r="BE264" s="1332" t="str">
        <f>IF(LEN(SUBSTITUTE(AX264, BE17, "")) &lt; LEN(AX264), SUBSTITUTE(AX264, BE17, ""), AX264)</f>
        <v/>
      </c>
      <c r="BF264" s="1332" t="str">
        <f>IF(LEN(SUBSTITUTE(BE264, BF17, "")) &lt; LEN(BE264), SUBSTITUTE(BE264, BF17, ""), BE264)</f>
        <v/>
      </c>
      <c r="BG264" s="1332" t="str">
        <f>IF(LEN(SUBSTITUTE(BF264, BG17, "")) &lt; LEN(BF264), SUBSTITUTE(BF264, BG17, ""), BF264)</f>
        <v/>
      </c>
      <c r="BH264" s="1332" t="str">
        <f>IF(LEN(SUBSTITUTE(BG264, BH17, "")) &lt; LEN(BG264), SUBSTITUTE(BG264, BH17, ""), BG264)</f>
        <v/>
      </c>
      <c r="BI264" s="1332" t="s">
        <v>1</v>
      </c>
      <c r="BJ264" s="1333"/>
      <c r="BK264" s="1334"/>
      <c r="BL264" s="52"/>
      <c r="BM264" s="51"/>
      <c r="BN264" s="1335" t="str">
        <f t="shared" si="54"/>
        <v/>
      </c>
      <c r="BO264" s="50" t="str">
        <f t="shared" si="55"/>
        <v/>
      </c>
      <c r="BP264" s="49" t="str">
        <f t="shared" si="56"/>
        <v/>
      </c>
      <c r="BQ264" s="47">
        <f>IF(ISBLANK(#REF!),"",LEN(BD264)-LEN(SUBSTITUTE(BD264," ",""))+1)</f>
        <v>1</v>
      </c>
      <c r="BR264" s="48">
        <f t="shared" si="57"/>
        <v>0</v>
      </c>
      <c r="BS264" s="47">
        <f t="shared" si="58"/>
        <v>0</v>
      </c>
      <c r="BT264" s="47">
        <f t="shared" si="59"/>
        <v>0</v>
      </c>
      <c r="BU264" s="185"/>
      <c r="BV264" s="2"/>
      <c r="BW264" s="2"/>
      <c r="BX264" s="2"/>
      <c r="BY264" s="2"/>
      <c r="BZ264" s="2"/>
      <c r="CA264" s="2"/>
      <c r="CB264"/>
      <c r="CC264"/>
      <c r="CD264"/>
      <c r="CE264"/>
      <c r="CF264"/>
      <c r="CG264"/>
      <c r="CH264"/>
      <c r="CI264"/>
      <c r="CJ264"/>
      <c r="CK264"/>
      <c r="CL264"/>
      <c r="CM264"/>
      <c r="CN264"/>
      <c r="CO264"/>
      <c r="CP264"/>
      <c r="CQ264" s="2"/>
      <c r="CR264" s="6">
        <v>1</v>
      </c>
    </row>
    <row r="265" spans="1:96" s="1" customFormat="1" ht="15.75">
      <c r="A265"/>
      <c r="B265" s="108" t="str">
        <f t="shared" si="61"/>
        <v>►</v>
      </c>
      <c r="C265" s="1232" t="str">
        <f>C230</f>
        <v xml:space="preserve">C patisserie flan garniture Clafoutis aux cerises_2023-09-20.xlsx 10 personnes </v>
      </c>
      <c r="D265" s="1232">
        <f>D230</f>
        <v>10</v>
      </c>
      <c r="E265" s="1232" t="str">
        <f>E230</f>
        <v>personnes</v>
      </c>
      <c r="F265" s="259"/>
      <c r="G265" s="254"/>
      <c r="H265" s="253" t="str">
        <f t="shared" si="63"/>
        <v/>
      </c>
      <c r="I265" s="252"/>
      <c r="J265" s="270"/>
      <c r="K265" s="257">
        <v>1</v>
      </c>
      <c r="L265" s="1773"/>
      <c r="M265"/>
      <c r="N265"/>
      <c r="O265"/>
      <c r="AA265"/>
      <c r="AB265"/>
      <c r="AC265"/>
      <c r="AD265"/>
      <c r="AE265"/>
      <c r="AF265"/>
      <c r="AG265"/>
      <c r="AH265"/>
      <c r="AI265"/>
      <c r="AJ265"/>
      <c r="AK265"/>
      <c r="AL265"/>
      <c r="AM265"/>
      <c r="AN265"/>
      <c r="AO265"/>
      <c r="AP265"/>
      <c r="AQ265"/>
      <c r="AR265"/>
      <c r="AS265"/>
      <c r="AT265"/>
      <c r="AU265"/>
      <c r="AV265"/>
      <c r="AW265" s="1327" t="str">
        <f>IF(AND(AZ265&lt;&gt;"", LEN(TRIM(AZ265))&gt;0), MAX(AW20:AW264)+1, "")</f>
        <v/>
      </c>
      <c r="AX265" s="1327" t="str" cm="1">
        <f t="array" ref="AX265">IFERROR(INDEX(AZ21:AZ290, MATCH(ROW()-MIN(ROW(AZ21:AZ290))+1, AW21:AW290, 0)), "")</f>
        <v/>
      </c>
      <c r="AY265" s="1337" t="str">
        <f>SUBSTITUTE(SUBSTITUTE(AY264,";"," "),","," ")</f>
        <v/>
      </c>
      <c r="AZ265" s="1329" t="str">
        <f>IFERROR(LEFT(RIGHT(AY266,LEN(AY266)-LEN(AZ261)-LEN(AZ262)-LEN(AZ263)-LEN(AZ264)),FIND("¤",SUBSTITUTE(LEFT(RIGHT(AY266,LEN(AY266)-LEN(AZ261)-LEN(AZ262)-LEN(AZ263)-LEN(AZ264)),AZ19+1)," ","¤",LEN(LEFT(RIGHT(AY266,LEN(AY266)-LEN(AZ261)-LEN(AZ262)-LEN(AZ263)-LEN(AZ264)),AZ19+1))-LEN(SUBSTITUTE(LEFT(RIGHT(AY266,LEN(AY266)-LEN(AZ261)-LEN(AZ262)-LEN(AZ263)-LEN(AZ264)),AZ19+1)," ",""))))),"")</f>
        <v/>
      </c>
      <c r="BA265" s="1279" t="s">
        <v>1</v>
      </c>
      <c r="BB265" s="1354"/>
      <c r="BC265"/>
      <c r="BD265" s="1" t="str">
        <f t="shared" si="52"/>
        <v/>
      </c>
      <c r="BE265" s="1332" t="str">
        <f>IF(LEN(SUBSTITUTE(AX265, BE17, "")) &lt; LEN(AX265), SUBSTITUTE(AX265, BE17, ""), AX265)</f>
        <v/>
      </c>
      <c r="BF265" s="1332" t="str">
        <f>IF(LEN(SUBSTITUTE(BE265, BF17, "")) &lt; LEN(BE265), SUBSTITUTE(BE265, BF17, ""), BE265)</f>
        <v/>
      </c>
      <c r="BG265" s="1332" t="str">
        <f>IF(LEN(SUBSTITUTE(BF265, BG17, "")) &lt; LEN(BF265), SUBSTITUTE(BF265, BG17, ""), BF265)</f>
        <v/>
      </c>
      <c r="BH265" s="1332" t="str">
        <f>IF(LEN(SUBSTITUTE(BG265, BH17, "")) &lt; LEN(BG265), SUBSTITUTE(BG265, BH17, ""), BG265)</f>
        <v/>
      </c>
      <c r="BI265" s="1332" t="s">
        <v>1</v>
      </c>
      <c r="BJ265" s="1333"/>
      <c r="BK265" s="1334"/>
      <c r="BL265" s="52"/>
      <c r="BM265" s="51"/>
      <c r="BN265" s="1335" t="str">
        <f t="shared" si="54"/>
        <v/>
      </c>
      <c r="BO265" s="50" t="str">
        <f t="shared" si="55"/>
        <v/>
      </c>
      <c r="BP265" s="49" t="str">
        <f t="shared" si="56"/>
        <v/>
      </c>
      <c r="BQ265" s="47">
        <f>IF(ISBLANK(#REF!),"",LEN(BD265)-LEN(SUBSTITUTE(BD265," ",""))+1)</f>
        <v>1</v>
      </c>
      <c r="BR265" s="48">
        <f t="shared" si="57"/>
        <v>0</v>
      </c>
      <c r="BS265" s="47">
        <f t="shared" si="58"/>
        <v>0</v>
      </c>
      <c r="BT265" s="47">
        <f t="shared" si="59"/>
        <v>0</v>
      </c>
      <c r="BU265" s="185"/>
      <c r="BV265" s="2"/>
      <c r="BW265" s="2"/>
      <c r="BX265" s="2"/>
      <c r="BY265" s="2"/>
      <c r="BZ265" s="2"/>
      <c r="CA265" s="2"/>
      <c r="CB265"/>
      <c r="CC265"/>
      <c r="CD265"/>
      <c r="CE265"/>
      <c r="CF265"/>
      <c r="CG265"/>
      <c r="CH265"/>
      <c r="CI265"/>
      <c r="CJ265"/>
      <c r="CK265"/>
      <c r="CL265"/>
      <c r="CM265"/>
      <c r="CN265"/>
      <c r="CO265"/>
      <c r="CP265"/>
      <c r="CQ265" s="2"/>
      <c r="CR265" s="6">
        <v>1</v>
      </c>
    </row>
    <row r="266" spans="1:96" s="1" customFormat="1" ht="15.75">
      <c r="A266"/>
      <c r="B266" s="108" t="str">
        <f t="shared" si="61"/>
        <v>►</v>
      </c>
      <c r="C266" s="1232" t="str">
        <f>C230</f>
        <v xml:space="preserve">C patisserie flan garniture Clafoutis aux cerises_2023-09-20.xlsx 10 personnes </v>
      </c>
      <c r="D266" s="1232">
        <f>D230</f>
        <v>10</v>
      </c>
      <c r="E266" s="1232" t="str">
        <f>E230</f>
        <v>personnes</v>
      </c>
      <c r="F266" s="259"/>
      <c r="G266" s="254"/>
      <c r="H266" s="253" t="str">
        <f t="shared" si="63"/>
        <v/>
      </c>
      <c r="I266" s="252"/>
      <c r="J266" s="258"/>
      <c r="K266" s="257">
        <v>1</v>
      </c>
      <c r="L266" s="1773"/>
      <c r="M266"/>
      <c r="N266"/>
      <c r="O266"/>
      <c r="AA266"/>
      <c r="AB266"/>
      <c r="AC266"/>
      <c r="AD266"/>
      <c r="AE266"/>
      <c r="AF266"/>
      <c r="AG266"/>
      <c r="AH266"/>
      <c r="AI266"/>
      <c r="AJ266"/>
      <c r="AK266"/>
      <c r="AL266"/>
      <c r="AM266"/>
      <c r="AN266"/>
      <c r="AO266"/>
      <c r="AP266"/>
      <c r="AQ266"/>
      <c r="AR266"/>
      <c r="AS266"/>
      <c r="AT266"/>
      <c r="AU266"/>
      <c r="AV266"/>
      <c r="AW266" s="1327" t="str">
        <f>IF(AND(AZ266&lt;&gt;"", LEN(TRIM(AZ266))&gt;0), MAX(AW20:AW265)+1, "")</f>
        <v/>
      </c>
      <c r="AX266" s="1327" t="str" cm="1">
        <f t="array" ref="AX266">IFERROR(INDEX(AZ21:AZ290, MATCH(ROW()-MIN(ROW(AZ21:AZ290))+1, AW21:AW290, 0)), "")</f>
        <v/>
      </c>
      <c r="AY266" s="1338" t="str">
        <f>IFERROR(SUBSTITUTE(SUBSTITUTE(SUBSTITUTE(AY265,"  "," "),"  "," "),"  "," "),AY265)</f>
        <v/>
      </c>
      <c r="AZ266" s="1329" t="str">
        <f>IF(LEN(AY266) &gt; LEN(AZ261) + LEN(AZ262) + LEN(AZ263)+ LEN(AZ264) + LEN(AZ265), RIGHT(AY266, LEN(AY266) - LEN(AZ261) - LEN(AZ262) - LEN(AZ263) - LEN(AZ264) - LEN(AZ265)), "")</f>
        <v/>
      </c>
      <c r="BA266" s="1279" t="s">
        <v>1</v>
      </c>
      <c r="BB266" s="1354"/>
      <c r="BC266"/>
      <c r="BD266" s="1" t="str">
        <f t="shared" si="52"/>
        <v/>
      </c>
      <c r="BE266" s="1332" t="str">
        <f>IF(LEN(SUBSTITUTE(AX266, BE17, "")) &lt; LEN(AX266), SUBSTITUTE(AX266, BE17, ""), AX266)</f>
        <v/>
      </c>
      <c r="BF266" s="1332" t="str">
        <f>IF(LEN(SUBSTITUTE(BE266, BF17, "")) &lt; LEN(BE266), SUBSTITUTE(BE266, BF17, ""), BE266)</f>
        <v/>
      </c>
      <c r="BG266" s="1332" t="str">
        <f>IF(LEN(SUBSTITUTE(BF266, BG17, "")) &lt; LEN(BF266), SUBSTITUTE(BF266, BG17, ""), BF266)</f>
        <v/>
      </c>
      <c r="BH266" s="1332" t="str">
        <f>IF(LEN(SUBSTITUTE(BG266, BH17, "")) &lt; LEN(BG266), SUBSTITUTE(BG266, BH17, ""), BG266)</f>
        <v/>
      </c>
      <c r="BI266" s="1332" t="s">
        <v>1</v>
      </c>
      <c r="BJ266" s="1333"/>
      <c r="BK266" s="1334"/>
      <c r="BL266" s="52"/>
      <c r="BM266" s="51"/>
      <c r="BN266" s="1335" t="str">
        <f t="shared" si="54"/>
        <v/>
      </c>
      <c r="BO266" s="50" t="str">
        <f t="shared" si="55"/>
        <v/>
      </c>
      <c r="BP266" s="49" t="str">
        <f t="shared" si="56"/>
        <v/>
      </c>
      <c r="BQ266" s="47">
        <f>IF(ISBLANK(#REF!),"",LEN(BD266)-LEN(SUBSTITUTE(BD266," ",""))+1)</f>
        <v>1</v>
      </c>
      <c r="BR266" s="48">
        <f t="shared" si="57"/>
        <v>0</v>
      </c>
      <c r="BS266" s="47">
        <f t="shared" si="58"/>
        <v>0</v>
      </c>
      <c r="BT266" s="47">
        <f t="shared" si="59"/>
        <v>0</v>
      </c>
      <c r="BU266" s="185"/>
      <c r="BV266" s="2"/>
      <c r="BW266" s="2"/>
      <c r="BX266" s="2"/>
      <c r="BY266" s="2"/>
      <c r="BZ266" s="2"/>
      <c r="CA266" s="2"/>
      <c r="CB266"/>
      <c r="CC266"/>
      <c r="CD266"/>
      <c r="CE266"/>
      <c r="CF266"/>
      <c r="CG266"/>
      <c r="CH266"/>
      <c r="CI266"/>
      <c r="CJ266"/>
      <c r="CK266"/>
      <c r="CL266"/>
      <c r="CM266"/>
      <c r="CN266"/>
      <c r="CO266"/>
      <c r="CP266"/>
      <c r="CQ266" s="2"/>
      <c r="CR266" s="6">
        <v>1</v>
      </c>
    </row>
    <row r="267" spans="1:96" s="1" customFormat="1" ht="15.75">
      <c r="A267"/>
      <c r="B267" s="108" t="str">
        <f t="shared" si="61"/>
        <v>►</v>
      </c>
      <c r="C267" s="1232" t="str">
        <f>C230</f>
        <v xml:space="preserve">C patisserie flan garniture Clafoutis aux cerises_2023-09-20.xlsx 10 personnes </v>
      </c>
      <c r="D267" s="1232">
        <f>D230</f>
        <v>10</v>
      </c>
      <c r="E267" s="1232" t="str">
        <f>E230</f>
        <v>personnes</v>
      </c>
      <c r="F267" s="259"/>
      <c r="G267" s="254"/>
      <c r="H267" s="253" t="str">
        <f t="shared" si="63"/>
        <v/>
      </c>
      <c r="I267" s="252"/>
      <c r="J267" s="258"/>
      <c r="K267" s="257">
        <v>1</v>
      </c>
      <c r="L267" s="1773"/>
      <c r="M267"/>
      <c r="N267"/>
      <c r="O267"/>
      <c r="AA267"/>
      <c r="AB267"/>
      <c r="AC267"/>
      <c r="AD267"/>
      <c r="AE267"/>
      <c r="AF267"/>
      <c r="AG267"/>
      <c r="AH267"/>
      <c r="AI267"/>
      <c r="AJ267"/>
      <c r="AK267"/>
      <c r="AL267"/>
      <c r="AM267"/>
      <c r="AN267"/>
      <c r="AO267"/>
      <c r="AP267"/>
      <c r="AQ267"/>
      <c r="AR267"/>
      <c r="AS267"/>
      <c r="AT267"/>
      <c r="AU267"/>
      <c r="AV267"/>
      <c r="AW267" s="1327" t="str">
        <f>IF(AND(AZ267&lt;&gt;"", LEN(TRIM(AZ267))&gt;0), MAX(AW20:AW266)+1, "")</f>
        <v/>
      </c>
      <c r="AX267" s="1327" t="str" cm="1">
        <f t="array" ref="AX267">IFERROR(INDEX(AZ21:AZ290, MATCH(ROW()-MIN(ROW(AZ21:AZ290))+1, AW21:AW290, 0)), "")</f>
        <v/>
      </c>
      <c r="AY267" s="1328" t="str">
        <f>(SUBSTITUTE(SUBSTITUTE(BB62,CHAR(13)&amp;CHAR(10)," "),CHAR(10)," "))</f>
        <v/>
      </c>
      <c r="AZ267" s="1339" t="str">
        <f>IF(LEN(AY272)&lt;AZ19,AY267,LEFT(AY272,FIND("¤",SUBSTITUTE(LEFT(AY272,AZ19+1)," ","¤",LEN(LEFT(AY272,AZ19+1))-LEN(SUBSTITUTE(LEFT(AY272,AZ19+1)," ",""))))))</f>
        <v/>
      </c>
      <c r="BA267" s="1279" t="s">
        <v>1</v>
      </c>
      <c r="BB267" s="1354"/>
      <c r="BC267"/>
      <c r="BD267" s="1" t="str">
        <f t="shared" si="52"/>
        <v/>
      </c>
      <c r="BE267" s="1332" t="str">
        <f>IF(LEN(SUBSTITUTE(AX267, BE17, "")) &lt; LEN(AX267), SUBSTITUTE(AX267, BE17, ""), AX267)</f>
        <v/>
      </c>
      <c r="BF267" s="1332" t="str">
        <f>IF(LEN(SUBSTITUTE(BE267, BF17, "")) &lt; LEN(BE267), SUBSTITUTE(BE267, BF17, ""), BE267)</f>
        <v/>
      </c>
      <c r="BG267" s="1332" t="str">
        <f>IF(LEN(SUBSTITUTE(BF267, BG17, "")) &lt; LEN(BF267), SUBSTITUTE(BF267, BG17, ""), BF267)</f>
        <v/>
      </c>
      <c r="BH267" s="1332" t="str">
        <f>IF(LEN(SUBSTITUTE(BG267, BH17, "")) &lt; LEN(BG267), SUBSTITUTE(BG267, BH17, ""), BG267)</f>
        <v/>
      </c>
      <c r="BI267" s="1332" t="s">
        <v>1</v>
      </c>
      <c r="BJ267" s="1333"/>
      <c r="BK267" s="1334"/>
      <c r="BL267" s="52"/>
      <c r="BM267" s="51"/>
      <c r="BN267" s="1335" t="str">
        <f t="shared" si="54"/>
        <v/>
      </c>
      <c r="BO267" s="50" t="str">
        <f t="shared" si="55"/>
        <v/>
      </c>
      <c r="BP267" s="49" t="str">
        <f t="shared" si="56"/>
        <v/>
      </c>
      <c r="BQ267" s="47">
        <f>IF(ISBLANK(#REF!),"",LEN(BD267)-LEN(SUBSTITUTE(BD267," ",""))+1)</f>
        <v>1</v>
      </c>
      <c r="BR267" s="48">
        <f t="shared" si="57"/>
        <v>0</v>
      </c>
      <c r="BS267" s="47">
        <f t="shared" si="58"/>
        <v>0</v>
      </c>
      <c r="BT267" s="47">
        <f t="shared" si="59"/>
        <v>0</v>
      </c>
      <c r="BU267" s="185"/>
      <c r="BV267" s="2"/>
      <c r="BW267" s="2"/>
      <c r="BX267" s="2"/>
      <c r="BY267" s="2"/>
      <c r="BZ267" s="2"/>
      <c r="CA267" s="2"/>
      <c r="CB267"/>
      <c r="CC267"/>
      <c r="CD267"/>
      <c r="CE267"/>
      <c r="CF267"/>
      <c r="CG267"/>
      <c r="CH267"/>
      <c r="CI267"/>
      <c r="CJ267"/>
      <c r="CK267"/>
      <c r="CL267"/>
      <c r="CM267"/>
      <c r="CN267"/>
      <c r="CO267"/>
      <c r="CP267"/>
      <c r="CQ267" s="2"/>
      <c r="CR267" s="6">
        <v>1</v>
      </c>
    </row>
    <row r="268" spans="1:96" s="1" customFormat="1" ht="15.75">
      <c r="A268"/>
      <c r="B268" s="108" t="str">
        <f t="shared" si="61"/>
        <v>►</v>
      </c>
      <c r="C268" s="1232" t="str">
        <f>C230</f>
        <v xml:space="preserve">C patisserie flan garniture Clafoutis aux cerises_2023-09-20.xlsx 10 personnes </v>
      </c>
      <c r="D268" s="1232">
        <f>D230</f>
        <v>10</v>
      </c>
      <c r="E268" s="1232" t="str">
        <f>E230</f>
        <v>personnes</v>
      </c>
      <c r="F268" s="259"/>
      <c r="G268" s="254"/>
      <c r="H268" s="253" t="str">
        <f t="shared" si="63"/>
        <v/>
      </c>
      <c r="I268" s="252"/>
      <c r="J268" s="258"/>
      <c r="K268" s="257">
        <v>1</v>
      </c>
      <c r="L268" s="1773"/>
      <c r="M268"/>
      <c r="N268"/>
      <c r="O268"/>
      <c r="AA268"/>
      <c r="AB268"/>
      <c r="AC268"/>
      <c r="AD268"/>
      <c r="AE268"/>
      <c r="AF268"/>
      <c r="AG268"/>
      <c r="AH268"/>
      <c r="AI268"/>
      <c r="AJ268"/>
      <c r="AK268"/>
      <c r="AL268"/>
      <c r="AM268"/>
      <c r="AN268"/>
      <c r="AO268"/>
      <c r="AP268"/>
      <c r="AQ268"/>
      <c r="AR268"/>
      <c r="AS268"/>
      <c r="AT268"/>
      <c r="AU268"/>
      <c r="AV268"/>
      <c r="AW268" s="1327" t="str">
        <f>IF(AND(AZ268&lt;&gt;"", LEN(TRIM(AZ268))&gt;0), MAX(AW20:AW267)+1, "")</f>
        <v/>
      </c>
      <c r="AX268" s="1327" t="str" cm="1">
        <f t="array" ref="AX268">IFERROR(INDEX(AZ21:AZ290, MATCH(ROW()-MIN(ROW(AZ21:AZ290))+1, AW21:AW290, 0)), "")</f>
        <v/>
      </c>
      <c r="AY268" s="1340" t="str">
        <f>IFERROR(TRIM(SUBSTITUTE(SUBSTITUTE(SUBSTITUTE(SUBSTITUTE(SUBSTITUTE(AY267," .",".")," ;",";")," :",":"),",",","),",","")),AY267)</f>
        <v/>
      </c>
      <c r="AZ268" s="1339" t="str">
        <f>IFERROR(IF(LEN(AY272) &gt; LEN(AZ267), LEFT(RIGHT(AY272, LEN(AY272) - LEN(AZ267)), FIND("¤", SUBSTITUTE(LEFT(RIGHT(AY272, LEN(AY272) - LEN(AZ267)), AZ19+1), " ", "¤", LEN(LEFT(RIGHT(AY272, LEN(AY272) - LEN(AZ267)), AZ19+1)) - LEN(SUBSTITUTE(LEFT(RIGHT(AY272, LEN(AY272) - LEN(AZ267)), AZ19+1), " ", ""))))), ""), "")</f>
        <v/>
      </c>
      <c r="BA268" s="1279" t="s">
        <v>1</v>
      </c>
      <c r="BB268" s="1354"/>
      <c r="BC268"/>
      <c r="BD268" s="1" t="str">
        <f t="shared" si="52"/>
        <v/>
      </c>
      <c r="BE268" s="1332" t="str">
        <f>IF(LEN(SUBSTITUTE(AX268, BE17, "")) &lt; LEN(AX268), SUBSTITUTE(AX268, BE17, ""), AX268)</f>
        <v/>
      </c>
      <c r="BF268" s="1332" t="str">
        <f>IF(LEN(SUBSTITUTE(BE268, BF17, "")) &lt; LEN(BE268), SUBSTITUTE(BE268, BF17, ""), BE268)</f>
        <v/>
      </c>
      <c r="BG268" s="1332" t="str">
        <f>IF(LEN(SUBSTITUTE(BF268, BG17, "")) &lt; LEN(BF268), SUBSTITUTE(BF268, BG17, ""), BF268)</f>
        <v/>
      </c>
      <c r="BH268" s="1332" t="str">
        <f>IF(LEN(SUBSTITUTE(BG268, BH17, "")) &lt; LEN(BG268), SUBSTITUTE(BG268, BH17, ""), BG268)</f>
        <v/>
      </c>
      <c r="BI268" s="1332" t="s">
        <v>1</v>
      </c>
      <c r="BJ268" s="1333"/>
      <c r="BK268" s="1334"/>
      <c r="BL268" s="52"/>
      <c r="BM268" s="51"/>
      <c r="BN268" s="1335" t="str">
        <f t="shared" si="54"/>
        <v/>
      </c>
      <c r="BO268" s="50" t="str">
        <f t="shared" si="55"/>
        <v/>
      </c>
      <c r="BP268" s="49" t="str">
        <f t="shared" si="56"/>
        <v/>
      </c>
      <c r="BQ268" s="47">
        <f>IF(ISBLANK(#REF!),"",LEN(BD268)-LEN(SUBSTITUTE(BD268," ",""))+1)</f>
        <v>1</v>
      </c>
      <c r="BR268" s="48">
        <f t="shared" si="57"/>
        <v>0</v>
      </c>
      <c r="BS268" s="47">
        <f t="shared" si="58"/>
        <v>0</v>
      </c>
      <c r="BT268" s="47">
        <f t="shared" si="59"/>
        <v>0</v>
      </c>
      <c r="BU268" s="185"/>
      <c r="BV268" s="2"/>
      <c r="BW268" s="2"/>
      <c r="BX268" s="2"/>
      <c r="BY268" s="2"/>
      <c r="BZ268" s="2"/>
      <c r="CA268" s="2"/>
      <c r="CB268"/>
      <c r="CC268"/>
      <c r="CD268"/>
      <c r="CE268"/>
      <c r="CF268"/>
      <c r="CG268"/>
      <c r="CH268"/>
      <c r="CI268"/>
      <c r="CJ268"/>
      <c r="CK268"/>
      <c r="CL268"/>
      <c r="CM268"/>
      <c r="CN268"/>
      <c r="CO268"/>
      <c r="CP268"/>
      <c r="CQ268" s="2"/>
      <c r="CR268" s="6">
        <v>1</v>
      </c>
    </row>
    <row r="269" spans="1:96" s="1" customFormat="1" ht="15.75">
      <c r="A269"/>
      <c r="B269" s="108" t="str">
        <f t="shared" si="61"/>
        <v>►</v>
      </c>
      <c r="C269" s="1232" t="str">
        <f>C230</f>
        <v xml:space="preserve">C patisserie flan garniture Clafoutis aux cerises_2023-09-20.xlsx 10 personnes </v>
      </c>
      <c r="D269" s="1232">
        <f>D230</f>
        <v>10</v>
      </c>
      <c r="E269" s="1232" t="str">
        <f>E230</f>
        <v>personnes</v>
      </c>
      <c r="F269" s="259"/>
      <c r="G269" s="254"/>
      <c r="H269" s="253" t="str">
        <f t="shared" si="63"/>
        <v/>
      </c>
      <c r="I269" s="252"/>
      <c r="J269" s="258"/>
      <c r="K269" s="257">
        <v>1</v>
      </c>
      <c r="L269" s="1773"/>
      <c r="M269"/>
      <c r="N269"/>
      <c r="O269"/>
      <c r="AA269"/>
      <c r="AB269"/>
      <c r="AC269"/>
      <c r="AD269"/>
      <c r="AE269"/>
      <c r="AF269"/>
      <c r="AG269"/>
      <c r="AH269"/>
      <c r="AI269"/>
      <c r="AJ269"/>
      <c r="AK269"/>
      <c r="AL269"/>
      <c r="AM269"/>
      <c r="AN269"/>
      <c r="AO269"/>
      <c r="AP269"/>
      <c r="AQ269"/>
      <c r="AR269"/>
      <c r="AS269"/>
      <c r="AT269"/>
      <c r="AU269"/>
      <c r="AV269"/>
      <c r="AW269" s="1327" t="str">
        <f>IF(AND(AZ269&lt;&gt;"", LEN(TRIM(AZ269))&gt;0), MAX(AW20:AW268)+1, "")</f>
        <v/>
      </c>
      <c r="AX269" s="1327" t="str" cm="1">
        <f t="array" ref="AX269">IFERROR(INDEX(AZ21:AZ290, MATCH(ROW()-MIN(ROW(AZ21:AZ290))+1, AW21:AW290, 0)), "")</f>
        <v/>
      </c>
      <c r="AY269" s="1340" t="str">
        <f>IFERROR(SUBSTITUTE(SUBSTITUTE(SUBSTITUTE(SUBSTITUTE(SUBSTITUTE(SUBSTITUTE(AY268,",",";"),".",";"),";",";"),"-",";"),":",";"),"?",";"),AY268)</f>
        <v/>
      </c>
      <c r="AZ269" s="1339" t="str">
        <f>IFERROR(IF(LEN(AY272)&gt;LEN(AZ267)+LEN(AZ268),LEFT(RIGHT(AY272,LEN(AY272)-LEN(AZ267)-LEN(AZ268)),FIND("¤",SUBSTITUTE(LEFT(RIGHT(AY272,LEN(AY272)-LEN(AZ267)-LEN(AZ268)),AZ19+1)," ","¤",LEN(LEFT(RIGHT(AY272,LEN(AY272)-LEN(AZ267)-LEN(AZ268)),AZ19+1))-LEN(SUBSTITUTE(LEFT(RIGHT(AY272,LEN(AY272)-LEN(AZ267)-LEN(AZ268)),AZ19+1)," ",""))))),""),"")</f>
        <v/>
      </c>
      <c r="BA269" s="1279" t="s">
        <v>1</v>
      </c>
      <c r="BB269" s="1354"/>
      <c r="BC269"/>
      <c r="BD269" s="1" t="str">
        <f t="shared" si="52"/>
        <v/>
      </c>
      <c r="BE269" s="1332" t="str">
        <f>IF(LEN(SUBSTITUTE(AX269, BE17, "")) &lt; LEN(AX269), SUBSTITUTE(AX269, BE17, ""), AX269)</f>
        <v/>
      </c>
      <c r="BF269" s="1332" t="str">
        <f>IF(LEN(SUBSTITUTE(BE269, BF17, "")) &lt; LEN(BE269), SUBSTITUTE(BE269, BF17, ""), BE269)</f>
        <v/>
      </c>
      <c r="BG269" s="1332" t="str">
        <f>IF(LEN(SUBSTITUTE(BF269, BG17, "")) &lt; LEN(BF269), SUBSTITUTE(BF269, BG17, ""), BF269)</f>
        <v/>
      </c>
      <c r="BH269" s="1332" t="str">
        <f>IF(LEN(SUBSTITUTE(BG269, BH17, "")) &lt; LEN(BG269), SUBSTITUTE(BG269, BH17, ""), BG269)</f>
        <v/>
      </c>
      <c r="BI269" s="1332" t="s">
        <v>1</v>
      </c>
      <c r="BJ269" s="1333"/>
      <c r="BK269" s="1334"/>
      <c r="BL269" s="52"/>
      <c r="BM269" s="51"/>
      <c r="BN269" s="1335" t="str">
        <f t="shared" si="54"/>
        <v/>
      </c>
      <c r="BO269" s="50" t="str">
        <f t="shared" si="55"/>
        <v/>
      </c>
      <c r="BP269" s="49" t="str">
        <f t="shared" si="56"/>
        <v/>
      </c>
      <c r="BQ269" s="47">
        <f>IF(ISBLANK(#REF!),"",LEN(BD269)-LEN(SUBSTITUTE(BD269," ",""))+1)</f>
        <v>1</v>
      </c>
      <c r="BR269" s="48">
        <f t="shared" si="57"/>
        <v>0</v>
      </c>
      <c r="BS269" s="47">
        <f t="shared" si="58"/>
        <v>0</v>
      </c>
      <c r="BT269" s="47">
        <f t="shared" si="59"/>
        <v>0</v>
      </c>
      <c r="BU269" s="185"/>
      <c r="BV269" s="2"/>
      <c r="BW269" s="2"/>
      <c r="BX269" s="2"/>
      <c r="BY269" s="2"/>
      <c r="BZ269" s="2"/>
      <c r="CA269" s="2"/>
      <c r="CB269"/>
      <c r="CC269"/>
      <c r="CD269"/>
      <c r="CE269"/>
      <c r="CF269"/>
      <c r="CG269"/>
      <c r="CH269"/>
      <c r="CI269"/>
      <c r="CJ269"/>
      <c r="CK269"/>
      <c r="CL269"/>
      <c r="CM269"/>
      <c r="CN269"/>
      <c r="CO269"/>
      <c r="CP269"/>
      <c r="CQ269" s="2"/>
      <c r="CR269" s="6">
        <v>1</v>
      </c>
    </row>
    <row r="270" spans="1:96" s="1" customFormat="1" ht="15.75">
      <c r="A270"/>
      <c r="B270" s="108" t="str">
        <f t="shared" si="61"/>
        <v>►</v>
      </c>
      <c r="C270" s="1232" t="str">
        <f>C230</f>
        <v xml:space="preserve">C patisserie flan garniture Clafoutis aux cerises_2023-09-20.xlsx 10 personnes </v>
      </c>
      <c r="D270" s="1232">
        <f>D230</f>
        <v>10</v>
      </c>
      <c r="E270" s="1232" t="str">
        <f>E230</f>
        <v>personnes</v>
      </c>
      <c r="F270" s="259"/>
      <c r="G270" s="254"/>
      <c r="H270" s="253" t="str">
        <f t="shared" si="63"/>
        <v/>
      </c>
      <c r="I270" s="252"/>
      <c r="J270" s="258"/>
      <c r="K270" s="257">
        <v>1</v>
      </c>
      <c r="L270" s="1773"/>
      <c r="M270"/>
      <c r="N270"/>
      <c r="O270"/>
      <c r="AA270"/>
      <c r="AB270"/>
      <c r="AC270"/>
      <c r="AD270"/>
      <c r="AE270"/>
      <c r="AF270"/>
      <c r="AG270"/>
      <c r="AH270"/>
      <c r="AI270"/>
      <c r="AJ270"/>
      <c r="AK270"/>
      <c r="AL270"/>
      <c r="AM270"/>
      <c r="AN270"/>
      <c r="AO270"/>
      <c r="AP270"/>
      <c r="AQ270"/>
      <c r="AR270"/>
      <c r="AS270"/>
      <c r="AT270"/>
      <c r="AU270"/>
      <c r="AV270"/>
      <c r="AW270" s="1327" t="str">
        <f>IF(AND(AZ270&lt;&gt;"", LEN(TRIM(AZ270))&gt;0), MAX(AW20:AW269)+1, "")</f>
        <v/>
      </c>
      <c r="AX270" s="1327" t="str" cm="1">
        <f t="array" ref="AX270">IFERROR(INDEX(AZ21:AZ290, MATCH(ROW()-MIN(ROW(AZ21:AZ290))+1, AW21:AW290, 0)), "")</f>
        <v/>
      </c>
      <c r="AY270" s="1340" t="str">
        <f>IFERROR(SUBSTITUTE(AY269,"."," "),AY269)</f>
        <v/>
      </c>
      <c r="AZ270" s="1339" t="str">
        <f>IFERROR(LEFT(RIGHT(AY272,LEN(AY272)-LEN(AZ267)-LEN(AZ268)-LEN(AZ269)),FIND("¤",SUBSTITUTE(LEFT(RIGHT(AY272,LEN(AY272)-LEN(AZ267)-LEN(AZ268)-LEN(AZ269)),AZ19+1)," ","¤",LEN(LEFT(RIGHT(AY272,LEN(AY272)-LEN(AZ267)-LEN(AZ268)-LEN(AZ269)),AZ19+1))-LEN(SUBSTITUTE(LEFT(RIGHT(AY272,LEN(AY272)-LEN(AZ267)-LEN(AZ268)-LEN(AZ269)),AZ19+1)," ",""))))),"")</f>
        <v/>
      </c>
      <c r="BA270" s="1279" t="s">
        <v>1</v>
      </c>
      <c r="BB270" s="1354"/>
      <c r="BC270"/>
      <c r="BD270" s="1" t="str">
        <f t="shared" si="52"/>
        <v/>
      </c>
      <c r="BE270" s="1332" t="str">
        <f>IF(LEN(SUBSTITUTE(AX270, BE17, "")) &lt; LEN(AX270), SUBSTITUTE(AX270, BE17, ""), AX270)</f>
        <v/>
      </c>
      <c r="BF270" s="1332" t="str">
        <f>IF(LEN(SUBSTITUTE(BE270, BF17, "")) &lt; LEN(BE270), SUBSTITUTE(BE270, BF17, ""), BE270)</f>
        <v/>
      </c>
      <c r="BG270" s="1332" t="str">
        <f>IF(LEN(SUBSTITUTE(BF270, BG17, "")) &lt; LEN(BF270), SUBSTITUTE(BF270, BG17, ""), BF270)</f>
        <v/>
      </c>
      <c r="BH270" s="1332" t="str">
        <f>IF(LEN(SUBSTITUTE(BG270, BH17, "")) &lt; LEN(BG270), SUBSTITUTE(BG270, BH17, ""), BG270)</f>
        <v/>
      </c>
      <c r="BI270" s="1332" t="s">
        <v>1</v>
      </c>
      <c r="BJ270" s="1333"/>
      <c r="BK270" s="1334"/>
      <c r="BL270" s="52"/>
      <c r="BM270" s="51"/>
      <c r="BN270" s="1335" t="str">
        <f t="shared" si="54"/>
        <v/>
      </c>
      <c r="BO270" s="50" t="str">
        <f t="shared" si="55"/>
        <v/>
      </c>
      <c r="BP270" s="49" t="str">
        <f t="shared" si="56"/>
        <v/>
      </c>
      <c r="BQ270" s="47">
        <f>IF(ISBLANK(#REF!),"",LEN(BD270)-LEN(SUBSTITUTE(BD270," ",""))+1)</f>
        <v>1</v>
      </c>
      <c r="BR270" s="48">
        <f t="shared" si="57"/>
        <v>0</v>
      </c>
      <c r="BS270" s="47">
        <f t="shared" si="58"/>
        <v>0</v>
      </c>
      <c r="BT270" s="47">
        <f t="shared" si="59"/>
        <v>0</v>
      </c>
      <c r="BU270" s="185"/>
      <c r="BV270" s="2"/>
      <c r="BW270" s="2"/>
      <c r="BX270" s="2"/>
      <c r="BY270" s="2"/>
      <c r="BZ270" s="2"/>
      <c r="CA270" s="2"/>
      <c r="CB270"/>
      <c r="CC270"/>
      <c r="CD270"/>
      <c r="CE270"/>
      <c r="CF270"/>
      <c r="CG270"/>
      <c r="CH270"/>
      <c r="CI270"/>
      <c r="CJ270"/>
      <c r="CK270"/>
      <c r="CL270"/>
      <c r="CM270"/>
      <c r="CN270"/>
      <c r="CO270"/>
      <c r="CP270"/>
      <c r="CQ270" s="2"/>
      <c r="CR270" s="6">
        <v>1</v>
      </c>
    </row>
    <row r="271" spans="1:96" s="1" customFormat="1" ht="15.75">
      <c r="A271"/>
      <c r="B271" s="108" t="str">
        <f t="shared" si="61"/>
        <v>►</v>
      </c>
      <c r="C271" s="1232" t="str">
        <f>C230</f>
        <v xml:space="preserve">C patisserie flan garniture Clafoutis aux cerises_2023-09-20.xlsx 10 personnes </v>
      </c>
      <c r="D271" s="1232">
        <f>D230</f>
        <v>10</v>
      </c>
      <c r="E271" s="1232" t="str">
        <f>E230</f>
        <v>personnes</v>
      </c>
      <c r="F271" s="259"/>
      <c r="G271" s="254"/>
      <c r="H271" s="253" t="str">
        <f t="shared" si="63"/>
        <v/>
      </c>
      <c r="I271" s="252"/>
      <c r="J271" s="258"/>
      <c r="K271" s="257">
        <v>1</v>
      </c>
      <c r="L271" s="1773"/>
      <c r="M271"/>
      <c r="N271"/>
      <c r="O271"/>
      <c r="AA271"/>
      <c r="AB271"/>
      <c r="AC271"/>
      <c r="AD271"/>
      <c r="AE271"/>
      <c r="AF271"/>
      <c r="AG271"/>
      <c r="AH271"/>
      <c r="AI271"/>
      <c r="AJ271"/>
      <c r="AK271"/>
      <c r="AL271"/>
      <c r="AM271"/>
      <c r="AN271"/>
      <c r="AO271"/>
      <c r="AP271"/>
      <c r="AQ271"/>
      <c r="AR271"/>
      <c r="AS271"/>
      <c r="AT271"/>
      <c r="AU271"/>
      <c r="AV271"/>
      <c r="AW271" s="1327" t="str">
        <f>IF(AND(AZ271&lt;&gt;"", LEN(TRIM(AZ271))&gt;0), MAX(AW20:AW270)+1, "")</f>
        <v/>
      </c>
      <c r="AX271" s="1327" t="str" cm="1">
        <f t="array" ref="AX271">IFERROR(INDEX(AZ21:AZ290, MATCH(ROW()-MIN(ROW(AZ21:AZ290))+1, AW21:AW290, 0)), "")</f>
        <v/>
      </c>
      <c r="AY271" s="1343" t="str">
        <f>SUBSTITUTE(SUBSTITUTE(AY270,";"," "),","," ")</f>
        <v/>
      </c>
      <c r="AZ271" s="1339" t="str">
        <f>IFERROR(LEFT(RIGHT(AY272,LEN(AY272)-LEN(AZ267)-LEN(AZ268)-LEN(AZ269)-LEN(AZ270)),FIND("¤",SUBSTITUTE(LEFT(RIGHT(AY272,LEN(AY272)-LEN(AZ267)-LEN(AZ268)-LEN(AZ269)-LEN(AZ270)),AZ19+1)," ","¤",LEN(LEFT(RIGHT(AY272,LEN(AY272)-LEN(AZ267)-LEN(AZ268)-LEN(AZ269)-LEN(AZ270)),AZ19+1))-LEN(SUBSTITUTE(LEFT(RIGHT(AY272,LEN(AY272)-LEN(AZ267)-LEN(AZ268)-LEN(AZ269)-LEN(AZ270)),AZ19+1)," ",""))))),"")</f>
        <v/>
      </c>
      <c r="BA271" s="1279" t="s">
        <v>1</v>
      </c>
      <c r="BB271" s="1354"/>
      <c r="BC271"/>
      <c r="BD271" s="1" t="str">
        <f t="shared" si="52"/>
        <v/>
      </c>
      <c r="BE271" s="1332" t="str">
        <f>IF(LEN(SUBSTITUTE(AX271, BE17, "")) &lt; LEN(AX271), SUBSTITUTE(AX271, BE17, ""), AX271)</f>
        <v/>
      </c>
      <c r="BF271" s="1332" t="str">
        <f>IF(LEN(SUBSTITUTE(BE271, BF17, "")) &lt; LEN(BE271), SUBSTITUTE(BE271, BF17, ""), BE271)</f>
        <v/>
      </c>
      <c r="BG271" s="1332" t="str">
        <f>IF(LEN(SUBSTITUTE(BF271, BG17, "")) &lt; LEN(BF271), SUBSTITUTE(BF271, BG17, ""), BF271)</f>
        <v/>
      </c>
      <c r="BH271" s="1332" t="str">
        <f>IF(LEN(SUBSTITUTE(BG271, BH17, "")) &lt; LEN(BG271), SUBSTITUTE(BG271, BH17, ""), BG271)</f>
        <v/>
      </c>
      <c r="BI271" s="1332" t="s">
        <v>1</v>
      </c>
      <c r="BJ271" s="1333"/>
      <c r="BK271" s="1334"/>
      <c r="BL271" s="52"/>
      <c r="BM271" s="51"/>
      <c r="BN271" s="1335" t="str">
        <f t="shared" si="54"/>
        <v/>
      </c>
      <c r="BO271" s="50" t="str">
        <f t="shared" si="55"/>
        <v/>
      </c>
      <c r="BP271" s="49" t="str">
        <f t="shared" si="56"/>
        <v/>
      </c>
      <c r="BQ271" s="47">
        <f>IF(ISBLANK(#REF!),"",LEN(BD271)-LEN(SUBSTITUTE(BD271," ",""))+1)</f>
        <v>1</v>
      </c>
      <c r="BR271" s="48">
        <f t="shared" si="57"/>
        <v>0</v>
      </c>
      <c r="BS271" s="47">
        <f t="shared" si="58"/>
        <v>0</v>
      </c>
      <c r="BT271" s="47">
        <f t="shared" si="59"/>
        <v>0</v>
      </c>
      <c r="BU271" s="185"/>
      <c r="BV271" s="2"/>
      <c r="BW271" s="2"/>
      <c r="BX271" s="2"/>
      <c r="BY271" s="2"/>
      <c r="BZ271" s="2"/>
      <c r="CA271" s="2"/>
      <c r="CB271"/>
      <c r="CC271"/>
      <c r="CD271"/>
      <c r="CE271"/>
      <c r="CF271"/>
      <c r="CG271"/>
      <c r="CH271"/>
      <c r="CI271"/>
      <c r="CJ271"/>
      <c r="CK271"/>
      <c r="CL271"/>
      <c r="CM271"/>
      <c r="CN271"/>
      <c r="CO271"/>
      <c r="CP271"/>
      <c r="CQ271" s="2"/>
      <c r="CR271" s="6">
        <v>1</v>
      </c>
    </row>
    <row r="272" spans="1:96" s="1" customFormat="1" ht="15.75">
      <c r="A272"/>
      <c r="B272" s="108" t="str">
        <f t="shared" si="61"/>
        <v>►</v>
      </c>
      <c r="C272" s="1232" t="str">
        <f>C230</f>
        <v xml:space="preserve">C patisserie flan garniture Clafoutis aux cerises_2023-09-20.xlsx 10 personnes </v>
      </c>
      <c r="D272" s="1232">
        <f>D230</f>
        <v>10</v>
      </c>
      <c r="E272" s="1232" t="str">
        <f>E230</f>
        <v>personnes</v>
      </c>
      <c r="F272" s="259"/>
      <c r="G272" s="254"/>
      <c r="H272" s="253" t="str">
        <f t="shared" si="63"/>
        <v/>
      </c>
      <c r="I272" s="252"/>
      <c r="J272" s="258"/>
      <c r="K272" s="257">
        <v>1</v>
      </c>
      <c r="L272" s="1773"/>
      <c r="M272"/>
      <c r="N272"/>
      <c r="O272"/>
      <c r="AA272"/>
      <c r="AB272"/>
      <c r="AC272"/>
      <c r="AD272"/>
      <c r="AE272"/>
      <c r="AF272"/>
      <c r="AG272"/>
      <c r="AH272"/>
      <c r="AI272"/>
      <c r="AJ272"/>
      <c r="AK272"/>
      <c r="AL272"/>
      <c r="AM272"/>
      <c r="AN272"/>
      <c r="AO272"/>
      <c r="AP272"/>
      <c r="AQ272"/>
      <c r="AR272"/>
      <c r="AS272"/>
      <c r="AT272"/>
      <c r="AU272"/>
      <c r="AV272"/>
      <c r="AW272" s="1327" t="str">
        <f>IF(AND(AZ272&lt;&gt;"", LEN(TRIM(AZ272))&gt;0), MAX(AW20:AW271)+1, "")</f>
        <v/>
      </c>
      <c r="AX272" s="1327" t="str" cm="1">
        <f t="array" ref="AX272">IFERROR(INDEX(AZ21:AZ290, MATCH(ROW()-MIN(ROW(AZ21:AZ290))+1, AW21:AW290, 0)), "")</f>
        <v/>
      </c>
      <c r="AY272" s="1344" t="str">
        <f>IFERROR(SUBSTITUTE(SUBSTITUTE(SUBSTITUTE(AY271,"  "," "),"  "," "),"  "," "),AY271)</f>
        <v/>
      </c>
      <c r="AZ272" s="1339" t="str">
        <f>IF(LEN(AY272) &gt; LEN(AZ267) + LEN(AZ268) + LEN(AZ269)+ LEN(AZ270) + LEN(AZ271), RIGHT(AY272, LEN(AY272) - LEN(AZ267) - LEN(AZ268) - LEN(AZ269) - LEN(AZ270) - LEN(AZ271)), "")</f>
        <v/>
      </c>
      <c r="BA272" s="1279" t="s">
        <v>1</v>
      </c>
      <c r="BB272" s="1354"/>
      <c r="BC272"/>
      <c r="BD272" s="1" t="str">
        <f t="shared" si="52"/>
        <v/>
      </c>
      <c r="BE272" s="1332" t="str">
        <f>IF(LEN(SUBSTITUTE(AX272, BE17, "")) &lt; LEN(AX272), SUBSTITUTE(AX272, BE17, ""), AX272)</f>
        <v/>
      </c>
      <c r="BF272" s="1332" t="str">
        <f>IF(LEN(SUBSTITUTE(BE272, BF17, "")) &lt; LEN(BE272), SUBSTITUTE(BE272, BF17, ""), BE272)</f>
        <v/>
      </c>
      <c r="BG272" s="1332" t="str">
        <f>IF(LEN(SUBSTITUTE(BF272, BG17, "")) &lt; LEN(BF272), SUBSTITUTE(BF272, BG17, ""), BF272)</f>
        <v/>
      </c>
      <c r="BH272" s="1332" t="str">
        <f>IF(LEN(SUBSTITUTE(BG272, BH17, "")) &lt; LEN(BG272), SUBSTITUTE(BG272, BH17, ""), BG272)</f>
        <v/>
      </c>
      <c r="BI272" s="1332" t="s">
        <v>1</v>
      </c>
      <c r="BJ272" s="1333"/>
      <c r="BK272" s="1334"/>
      <c r="BL272" s="52"/>
      <c r="BM272" s="51"/>
      <c r="BN272" s="1335" t="str">
        <f t="shared" si="54"/>
        <v/>
      </c>
      <c r="BO272" s="50" t="str">
        <f t="shared" si="55"/>
        <v/>
      </c>
      <c r="BP272" s="49" t="str">
        <f t="shared" si="56"/>
        <v/>
      </c>
      <c r="BQ272" s="47">
        <f>IF(ISBLANK(#REF!),"",LEN(BD272)-LEN(SUBSTITUTE(BD272," ",""))+1)</f>
        <v>1</v>
      </c>
      <c r="BR272" s="48">
        <f t="shared" si="57"/>
        <v>0</v>
      </c>
      <c r="BS272" s="47">
        <f t="shared" si="58"/>
        <v>0</v>
      </c>
      <c r="BT272" s="47">
        <f t="shared" si="59"/>
        <v>0</v>
      </c>
      <c r="BU272" s="185"/>
      <c r="BV272" s="2"/>
      <c r="BW272" s="2"/>
      <c r="BX272" s="2"/>
      <c r="BY272" s="2"/>
      <c r="BZ272" s="2"/>
      <c r="CA272" s="2"/>
      <c r="CB272"/>
      <c r="CC272"/>
      <c r="CD272"/>
      <c r="CE272"/>
      <c r="CF272"/>
      <c r="CG272"/>
      <c r="CH272"/>
      <c r="CI272"/>
      <c r="CJ272"/>
      <c r="CK272"/>
      <c r="CL272"/>
      <c r="CM272"/>
      <c r="CN272"/>
      <c r="CO272"/>
      <c r="CP272"/>
      <c r="CQ272" s="2"/>
      <c r="CR272" s="6">
        <v>1</v>
      </c>
    </row>
    <row r="273" spans="1:96" s="1" customFormat="1" ht="15.75">
      <c r="A273"/>
      <c r="B273" s="108" t="str">
        <f t="shared" si="61"/>
        <v>►</v>
      </c>
      <c r="C273" s="1232" t="str">
        <f>C230</f>
        <v xml:space="preserve">C patisserie flan garniture Clafoutis aux cerises_2023-09-20.xlsx 10 personnes </v>
      </c>
      <c r="D273" s="1232">
        <f>D230</f>
        <v>10</v>
      </c>
      <c r="E273" s="1232" t="str">
        <f>E230</f>
        <v>personnes</v>
      </c>
      <c r="F273" s="259"/>
      <c r="G273" s="254"/>
      <c r="H273" s="253" t="str">
        <f t="shared" si="63"/>
        <v/>
      </c>
      <c r="I273" s="252"/>
      <c r="J273" s="258"/>
      <c r="K273" s="257">
        <v>1</v>
      </c>
      <c r="L273" s="1773"/>
      <c r="M273"/>
      <c r="N273"/>
      <c r="O273"/>
      <c r="P273"/>
      <c r="Q273"/>
      <c r="R273"/>
      <c r="S273"/>
      <c r="T273"/>
      <c r="U273"/>
      <c r="V273"/>
      <c r="W273"/>
      <c r="X273"/>
      <c r="Y273"/>
      <c r="Z273"/>
      <c r="AA273"/>
      <c r="AB273"/>
      <c r="AC273"/>
      <c r="AD273"/>
      <c r="AE273"/>
      <c r="AF273"/>
      <c r="AG273"/>
      <c r="AH273"/>
      <c r="AI273"/>
      <c r="AJ273"/>
      <c r="AK273"/>
      <c r="AL273"/>
      <c r="AM273"/>
      <c r="AN273"/>
      <c r="AO273"/>
      <c r="AP273"/>
      <c r="AQ273"/>
      <c r="AR273"/>
      <c r="AS273"/>
      <c r="AT273"/>
      <c r="AU273"/>
      <c r="AV273"/>
      <c r="AW273" s="1327" t="str">
        <f>IF(AND(AZ273&lt;&gt;"", LEN(TRIM(AZ273))&gt;0), MAX(AW20:AW272)+1, "")</f>
        <v/>
      </c>
      <c r="AX273" s="1327" t="str" cm="1">
        <f t="array" ref="AX273">IFERROR(INDEX(AZ21:AZ290, MATCH(ROW()-MIN(ROW(AZ21:AZ290))+1, AW21:AW290, 0)), "")</f>
        <v/>
      </c>
      <c r="AY273" s="1328" t="str">
        <f>(SUBSTITUTE(SUBSTITUTE(BB63,CHAR(13)&amp;CHAR(10)," "),CHAR(10)," "))</f>
        <v/>
      </c>
      <c r="AZ273" s="1329" t="str">
        <f>IF(LEN(AY278)&lt;AZ19,AY273,LEFT(AY278,FIND("¤",SUBSTITUTE(LEFT(AY278,AZ19+1)," ","¤",LEN(LEFT(AY278,AZ19+1))-LEN(SUBSTITUTE(LEFT(AY278,AZ19+1)," ",""))))))</f>
        <v/>
      </c>
      <c r="BA273" s="1279" t="s">
        <v>1</v>
      </c>
      <c r="BB273" s="1354"/>
      <c r="BC273"/>
      <c r="BD273" s="1" t="str">
        <f t="shared" si="52"/>
        <v/>
      </c>
      <c r="BE273" s="1332" t="str">
        <f>IF(LEN(SUBSTITUTE(AX273, BE17, "")) &lt; LEN(AX273), SUBSTITUTE(AX273, BE17, ""), AX273)</f>
        <v/>
      </c>
      <c r="BF273" s="1332" t="str">
        <f>IF(LEN(SUBSTITUTE(BE273, BF17, "")) &lt; LEN(BE273), SUBSTITUTE(BE273, BF17, ""), BE273)</f>
        <v/>
      </c>
      <c r="BG273" s="1332" t="str">
        <f>IF(LEN(SUBSTITUTE(BF273, BG17, "")) &lt; LEN(BF273), SUBSTITUTE(BF273, BG17, ""), BF273)</f>
        <v/>
      </c>
      <c r="BH273" s="1332" t="str">
        <f>IF(LEN(SUBSTITUTE(BG273, BH17, "")) &lt; LEN(BG273), SUBSTITUTE(BG273, BH17, ""), BG273)</f>
        <v/>
      </c>
      <c r="BI273" s="1332" t="s">
        <v>1</v>
      </c>
      <c r="BJ273" s="1333"/>
      <c r="BK273" s="1334"/>
      <c r="BL273" s="52"/>
      <c r="BM273" s="51"/>
      <c r="BN273" s="1335" t="str">
        <f t="shared" si="54"/>
        <v/>
      </c>
      <c r="BO273" s="50" t="str">
        <f t="shared" si="55"/>
        <v/>
      </c>
      <c r="BP273" s="49" t="str">
        <f t="shared" si="56"/>
        <v/>
      </c>
      <c r="BQ273" s="47">
        <f>IF(ISBLANK(#REF!),"",LEN(BD273)-LEN(SUBSTITUTE(BD273," ",""))+1)</f>
        <v>1</v>
      </c>
      <c r="BR273" s="48">
        <f t="shared" si="57"/>
        <v>0</v>
      </c>
      <c r="BS273" s="47">
        <f t="shared" si="58"/>
        <v>0</v>
      </c>
      <c r="BT273" s="47">
        <f t="shared" si="59"/>
        <v>0</v>
      </c>
      <c r="BU273" s="185"/>
      <c r="BV273" s="2"/>
      <c r="BW273" s="2"/>
      <c r="BX273" s="2"/>
      <c r="BY273" s="2"/>
      <c r="BZ273" s="2"/>
      <c r="CA273" s="2"/>
      <c r="CB273"/>
      <c r="CC273"/>
      <c r="CD273"/>
      <c r="CE273"/>
      <c r="CF273"/>
      <c r="CG273"/>
      <c r="CH273"/>
      <c r="CI273"/>
      <c r="CJ273"/>
      <c r="CK273"/>
      <c r="CL273"/>
      <c r="CM273"/>
      <c r="CN273"/>
      <c r="CO273"/>
      <c r="CP273"/>
      <c r="CQ273" s="2"/>
      <c r="CR273" s="6">
        <v>1</v>
      </c>
    </row>
    <row r="274" spans="1:96" s="1" customFormat="1" ht="15.75">
      <c r="A274"/>
      <c r="B274" s="108" t="str">
        <f t="shared" si="61"/>
        <v>►</v>
      </c>
      <c r="C274" s="1232" t="str">
        <f>C230</f>
        <v xml:space="preserve">C patisserie flan garniture Clafoutis aux cerises_2023-09-20.xlsx 10 personnes </v>
      </c>
      <c r="D274" s="1232">
        <f>D230</f>
        <v>10</v>
      </c>
      <c r="E274" s="1232" t="str">
        <f>E230</f>
        <v>personnes</v>
      </c>
      <c r="F274" s="259"/>
      <c r="G274" s="254"/>
      <c r="H274" s="253" t="str">
        <f t="shared" si="63"/>
        <v/>
      </c>
      <c r="I274" s="252"/>
      <c r="J274" s="258"/>
      <c r="K274" s="257">
        <v>1</v>
      </c>
      <c r="L274" s="1773"/>
      <c r="M274"/>
      <c r="N274"/>
      <c r="O274"/>
      <c r="P274"/>
      <c r="Q274"/>
      <c r="R274"/>
      <c r="S274"/>
      <c r="T274"/>
      <c r="U274"/>
      <c r="V274"/>
      <c r="W274"/>
      <c r="X274"/>
      <c r="Y274"/>
      <c r="Z274"/>
      <c r="AA274"/>
      <c r="AB274"/>
      <c r="AC274"/>
      <c r="AD274"/>
      <c r="AE274"/>
      <c r="AF274"/>
      <c r="AG274"/>
      <c r="AH274"/>
      <c r="AI274"/>
      <c r="AJ274"/>
      <c r="AK274"/>
      <c r="AL274"/>
      <c r="AM274"/>
      <c r="AN274"/>
      <c r="AO274"/>
      <c r="AP274"/>
      <c r="AQ274"/>
      <c r="AR274"/>
      <c r="AS274"/>
      <c r="AT274"/>
      <c r="AU274"/>
      <c r="AV274"/>
      <c r="AW274" s="1327" t="str">
        <f>IF(AND(AZ274&lt;&gt;"", LEN(TRIM(AZ274))&gt;0), MAX(AW20:AW273)+1, "")</f>
        <v/>
      </c>
      <c r="AX274" s="1327" t="str" cm="1">
        <f t="array" ref="AX274">IFERROR(INDEX(AZ21:AZ290, MATCH(ROW()-MIN(ROW(AZ21:AZ290))+1, AW21:AW290, 0)), "")</f>
        <v/>
      </c>
      <c r="AY274" s="1336" t="str">
        <f>IFERROR(TRIM(SUBSTITUTE(SUBSTITUTE(SUBSTITUTE(SUBSTITUTE(SUBSTITUTE(AY273," .",".")," ;",";")," :",":"),",",","),",","")),AY273)</f>
        <v/>
      </c>
      <c r="AZ274" s="1329" t="str">
        <f>IFERROR(IF(LEN(AY278) &gt; LEN(AZ273), LEFT(RIGHT(AY278, LEN(AY278) - LEN(AZ273)), FIND("¤", SUBSTITUTE(LEFT(RIGHT(AY278, LEN(AY278) - LEN(AZ273)), AZ19+1), " ", "¤", LEN(LEFT(RIGHT(AY278, LEN(AY278) - LEN(AZ273)), AZ19+1)) - LEN(SUBSTITUTE(LEFT(RIGHT(AY278, LEN(AY278) - LEN(AZ273)), AZ19+1), " ", ""))))), ""), "")</f>
        <v/>
      </c>
      <c r="BA274" s="1279" t="s">
        <v>1</v>
      </c>
      <c r="BB274" s="1354"/>
      <c r="BC274"/>
      <c r="BD274" s="1" t="str">
        <f t="shared" si="52"/>
        <v/>
      </c>
      <c r="BE274" s="1332" t="str">
        <f>IF(LEN(SUBSTITUTE(AX274, BE17, "")) &lt; LEN(AX274), SUBSTITUTE(AX274, BE17, ""), AX274)</f>
        <v/>
      </c>
      <c r="BF274" s="1332" t="str">
        <f>IF(LEN(SUBSTITUTE(BE274, BF17, "")) &lt; LEN(BE274), SUBSTITUTE(BE274, BF17, ""), BE274)</f>
        <v/>
      </c>
      <c r="BG274" s="1332" t="str">
        <f>IF(LEN(SUBSTITUTE(BF274, BG17, "")) &lt; LEN(BF274), SUBSTITUTE(BF274, BG17, ""), BF274)</f>
        <v/>
      </c>
      <c r="BH274" s="1332" t="str">
        <f>IF(LEN(SUBSTITUTE(BG274, BH17, "")) &lt; LEN(BG274), SUBSTITUTE(BG274, BH17, ""), BG274)</f>
        <v/>
      </c>
      <c r="BI274" s="1332" t="s">
        <v>1</v>
      </c>
      <c r="BJ274" s="1333"/>
      <c r="BK274" s="1334"/>
      <c r="BL274" s="52"/>
      <c r="BM274" s="51"/>
      <c r="BN274" s="1335" t="str">
        <f t="shared" si="54"/>
        <v/>
      </c>
      <c r="BO274" s="50" t="str">
        <f t="shared" si="55"/>
        <v/>
      </c>
      <c r="BP274" s="49" t="str">
        <f t="shared" si="56"/>
        <v/>
      </c>
      <c r="BQ274" s="47">
        <f>IF(ISBLANK(#REF!),"",LEN(BD274)-LEN(SUBSTITUTE(BD274," ",""))+1)</f>
        <v>1</v>
      </c>
      <c r="BR274" s="48">
        <f t="shared" si="57"/>
        <v>0</v>
      </c>
      <c r="BS274" s="47">
        <f t="shared" si="58"/>
        <v>0</v>
      </c>
      <c r="BT274" s="47">
        <f t="shared" si="59"/>
        <v>0</v>
      </c>
      <c r="BU274" s="185"/>
      <c r="BV274" s="2"/>
      <c r="BW274" s="2"/>
      <c r="BX274" s="2"/>
      <c r="BY274" s="2"/>
      <c r="BZ274" s="2"/>
      <c r="CA274" s="2"/>
      <c r="CB274"/>
      <c r="CC274"/>
      <c r="CD274"/>
      <c r="CE274"/>
      <c r="CF274"/>
      <c r="CG274"/>
      <c r="CH274"/>
      <c r="CI274"/>
      <c r="CJ274"/>
      <c r="CK274"/>
      <c r="CL274"/>
      <c r="CM274"/>
      <c r="CN274"/>
      <c r="CO274"/>
      <c r="CP274"/>
      <c r="CQ274" s="2"/>
      <c r="CR274" s="6">
        <v>1</v>
      </c>
    </row>
    <row r="275" spans="1:96" s="1" customFormat="1" ht="16.5" thickBot="1">
      <c r="A275"/>
      <c r="B275" s="247" t="s">
        <v>11</v>
      </c>
      <c r="C275" s="1266" t="str">
        <f>C230</f>
        <v xml:space="preserve">C patisserie flan garniture Clafoutis aux cerises_2023-09-20.xlsx 10 personnes </v>
      </c>
      <c r="D275" s="1267">
        <f>D230</f>
        <v>10</v>
      </c>
      <c r="E275" s="1268" t="str">
        <f>E230</f>
        <v>personnes</v>
      </c>
      <c r="F275" s="1269" t="s">
        <v>1524</v>
      </c>
      <c r="G275" s="1219"/>
      <c r="H275" s="1219" t="s">
        <v>1814</v>
      </c>
      <c r="I275" s="1219"/>
      <c r="J275" s="1219"/>
      <c r="K275" s="1219"/>
      <c r="L275" s="1442"/>
      <c r="M275"/>
      <c r="N275"/>
      <c r="O275"/>
      <c r="P275"/>
      <c r="Q275"/>
      <c r="R275"/>
      <c r="S275"/>
      <c r="T275"/>
      <c r="U275"/>
      <c r="V275"/>
      <c r="W275"/>
      <c r="X275"/>
      <c r="Y275"/>
      <c r="Z275"/>
      <c r="AA275"/>
      <c r="AB275"/>
      <c r="AC275"/>
      <c r="AD275"/>
      <c r="AE275"/>
      <c r="AF275"/>
      <c r="AG275"/>
      <c r="AH275"/>
      <c r="AI275"/>
      <c r="AJ275"/>
      <c r="AK275"/>
      <c r="AL275"/>
      <c r="AM275"/>
      <c r="AN275"/>
      <c r="AO275"/>
      <c r="AP275"/>
      <c r="AQ275"/>
      <c r="AR275"/>
      <c r="AS275"/>
      <c r="AT275"/>
      <c r="AU275"/>
      <c r="AV275"/>
      <c r="AW275" s="1327" t="str">
        <f>IF(AND(AZ275&lt;&gt;"", LEN(TRIM(AZ275))&gt;0), MAX(AW20:AW274)+1, "")</f>
        <v/>
      </c>
      <c r="AX275" s="1327" t="str" cm="1">
        <f t="array" ref="AX275">IFERROR(INDEX(AZ21:AZ290, MATCH(ROW()-MIN(ROW(AZ21:AZ290))+1, AW21:AW290, 0)), "")</f>
        <v/>
      </c>
      <c r="AY275" s="1336" t="str">
        <f>IFERROR(SUBSTITUTE(SUBSTITUTE(SUBSTITUTE(SUBSTITUTE(SUBSTITUTE(SUBSTITUTE(AY274,",",";"),".",";"),";",";"),"-",";"),":",";"),"?",";"),AY274)</f>
        <v/>
      </c>
      <c r="AZ275" s="1329" t="str">
        <f>IFERROR(IF(LEN(AY278)&gt;LEN(AZ273)+LEN(AZ274),LEFT(RIGHT(AY278,LEN(AY278)-LEN(AZ273)-LEN(AZ274)),FIND("¤",SUBSTITUTE(LEFT(RIGHT(AY278,LEN(AY278)-LEN(AZ273)-LEN(AZ274)),AZ19+1)," ","¤",LEN(LEFT(RIGHT(AY278,LEN(AY278)-LEN(AZ273)-LEN(AZ274)),AZ19+1))-LEN(SUBSTITUTE(LEFT(RIGHT(AY278,LEN(AY278)-LEN(AZ273)-LEN(AZ274)),AZ19+1)," ",""))))),""),"")</f>
        <v/>
      </c>
      <c r="BA275" s="1279" t="s">
        <v>1</v>
      </c>
      <c r="BB275" s="1354"/>
      <c r="BC275"/>
      <c r="BD275" s="1" t="str">
        <f t="shared" si="52"/>
        <v/>
      </c>
      <c r="BE275" s="1332" t="str">
        <f>IF(LEN(SUBSTITUTE(AX275, BE17, "")) &lt; LEN(AX275), SUBSTITUTE(AX275, BE17, ""), AX275)</f>
        <v/>
      </c>
      <c r="BF275" s="1332" t="str">
        <f>IF(LEN(SUBSTITUTE(BE275, BF17, "")) &lt; LEN(BE275), SUBSTITUTE(BE275, BF17, ""), BE275)</f>
        <v/>
      </c>
      <c r="BG275" s="1332" t="str">
        <f>IF(LEN(SUBSTITUTE(BF275, BG17, "")) &lt; LEN(BF275), SUBSTITUTE(BF275, BG17, ""), BF275)</f>
        <v/>
      </c>
      <c r="BH275" s="1332" t="str">
        <f>IF(LEN(SUBSTITUTE(BG275, BH17, "")) &lt; LEN(BG275), SUBSTITUTE(BG275, BH17, ""), BG275)</f>
        <v/>
      </c>
      <c r="BI275" s="1332" t="s">
        <v>1</v>
      </c>
      <c r="BJ275" s="1333"/>
      <c r="BK275" s="1334"/>
      <c r="BL275" s="52"/>
      <c r="BM275" s="51"/>
      <c r="BN275" s="1335" t="str">
        <f t="shared" si="54"/>
        <v/>
      </c>
      <c r="BO275" s="50" t="str">
        <f t="shared" si="55"/>
        <v/>
      </c>
      <c r="BP275" s="49" t="str">
        <f t="shared" si="56"/>
        <v/>
      </c>
      <c r="BQ275" s="47">
        <f>IF(ISBLANK(#REF!),"",LEN(BD275)-LEN(SUBSTITUTE(BD275," ",""))+1)</f>
        <v>1</v>
      </c>
      <c r="BR275" s="48">
        <f t="shared" si="57"/>
        <v>0</v>
      </c>
      <c r="BS275" s="47">
        <f t="shared" si="58"/>
        <v>0</v>
      </c>
      <c r="BT275" s="47">
        <f t="shared" si="59"/>
        <v>0</v>
      </c>
      <c r="BU275" s="185"/>
      <c r="BV275" s="2"/>
      <c r="BW275" s="2"/>
      <c r="BX275" s="2"/>
      <c r="BY275" s="2"/>
      <c r="BZ275" s="2"/>
      <c r="CA275" s="2"/>
      <c r="CB275"/>
      <c r="CC275"/>
      <c r="CD275"/>
      <c r="CE275"/>
      <c r="CF275"/>
      <c r="CG275"/>
      <c r="CH275"/>
      <c r="CI275"/>
      <c r="CJ275"/>
      <c r="CK275"/>
      <c r="CL275"/>
      <c r="CM275"/>
      <c r="CN275"/>
      <c r="CO275"/>
      <c r="CP275"/>
      <c r="CQ275" s="2"/>
      <c r="CR275" s="6">
        <v>1</v>
      </c>
    </row>
    <row r="276" spans="1:96" s="1" customFormat="1">
      <c r="A276"/>
      <c r="B276"/>
      <c r="C276"/>
      <c r="D276"/>
      <c r="E276"/>
      <c r="F276"/>
      <c r="G276"/>
      <c r="H276"/>
      <c r="I276"/>
      <c r="J276"/>
      <c r="K276"/>
      <c r="L276"/>
      <c r="M276"/>
      <c r="N276"/>
      <c r="O276"/>
      <c r="P276"/>
      <c r="Q276"/>
      <c r="R276"/>
      <c r="S276"/>
      <c r="T276"/>
      <c r="U276"/>
      <c r="V276"/>
      <c r="W276"/>
      <c r="X276"/>
      <c r="Y276"/>
      <c r="Z276"/>
      <c r="AA276"/>
      <c r="AB276"/>
      <c r="AC276"/>
      <c r="AD276"/>
      <c r="AE276"/>
      <c r="AF276"/>
      <c r="AG276"/>
      <c r="AH276"/>
      <c r="AI276"/>
      <c r="AJ276"/>
      <c r="AK276"/>
      <c r="AL276"/>
      <c r="AM276"/>
      <c r="AN276"/>
      <c r="AO276"/>
      <c r="AP276"/>
      <c r="AQ276"/>
      <c r="AR276"/>
      <c r="AS276"/>
      <c r="AT276"/>
      <c r="AU276"/>
      <c r="AV276"/>
      <c r="AW276" s="1327" t="str">
        <f>IF(AND(AZ276&lt;&gt;"", LEN(TRIM(AZ276))&gt;0), MAX(AW20:AW275)+1, "")</f>
        <v/>
      </c>
      <c r="AX276" s="1327" t="str" cm="1">
        <f t="array" ref="AX276">IFERROR(INDEX(AZ21:AZ290, MATCH(ROW()-MIN(ROW(AZ21:AZ290))+1, AW21:AW290, 0)), "")</f>
        <v/>
      </c>
      <c r="AY276" s="1336" t="str">
        <f>IFERROR(SUBSTITUTE(AY275,"."," "),AY275)</f>
        <v/>
      </c>
      <c r="AZ276" s="1329" t="str">
        <f>IFERROR(LEFT(RIGHT(AY278,LEN(AY278)-LEN(AZ273)-LEN(AZ274)-LEN(AZ275)),FIND("¤",SUBSTITUTE(LEFT(RIGHT(AY278,LEN(AY278)-LEN(AZ273)-LEN(AZ274)-LEN(AZ275)),AZ19+1)," ","¤",LEN(LEFT(RIGHT(AY278,LEN(AY278)-LEN(AZ273)-LEN(AZ274)-LEN(AZ275)),AZ19+1))-LEN(SUBSTITUTE(LEFT(RIGHT(AY278,LEN(AY278)-LEN(AZ273)-LEN(AZ274)-LEN(AZ275)),AZ19+1)," ",""))))),"")</f>
        <v/>
      </c>
      <c r="BA276" s="1279" t="s">
        <v>1</v>
      </c>
      <c r="BB276" s="1354"/>
      <c r="BC276"/>
      <c r="BD276" s="1" t="str">
        <f t="shared" si="52"/>
        <v/>
      </c>
      <c r="BE276" s="1332" t="str">
        <f>IF(LEN(SUBSTITUTE(AX276, BE17, "")) &lt; LEN(AX276), SUBSTITUTE(AX276, BE17, ""), AX276)</f>
        <v/>
      </c>
      <c r="BF276" s="1332" t="str">
        <f>IF(LEN(SUBSTITUTE(BE276, BF17, "")) &lt; LEN(BE276), SUBSTITUTE(BE276, BF17, ""), BE276)</f>
        <v/>
      </c>
      <c r="BG276" s="1332" t="str">
        <f>IF(LEN(SUBSTITUTE(BF276, BG17, "")) &lt; LEN(BF276), SUBSTITUTE(BF276, BG17, ""), BF276)</f>
        <v/>
      </c>
      <c r="BH276" s="1332" t="str">
        <f>IF(LEN(SUBSTITUTE(BG276, BH17, "")) &lt; LEN(BG276), SUBSTITUTE(BG276, BH17, ""), BG276)</f>
        <v/>
      </c>
      <c r="BI276" s="1332" t="s">
        <v>1</v>
      </c>
      <c r="BJ276" s="1333"/>
      <c r="BK276" s="1334"/>
      <c r="BL276" s="52"/>
      <c r="BM276" s="51"/>
      <c r="BN276" s="1335" t="str">
        <f t="shared" si="54"/>
        <v/>
      </c>
      <c r="BO276" s="50" t="str">
        <f t="shared" si="55"/>
        <v/>
      </c>
      <c r="BP276" s="49" t="str">
        <f t="shared" si="56"/>
        <v/>
      </c>
      <c r="BQ276" s="47">
        <f>IF(ISBLANK(#REF!),"",LEN(BD276)-LEN(SUBSTITUTE(BD276," ",""))+1)</f>
        <v>1</v>
      </c>
      <c r="BR276" s="48">
        <f t="shared" si="57"/>
        <v>0</v>
      </c>
      <c r="BS276" s="47">
        <f t="shared" si="58"/>
        <v>0</v>
      </c>
      <c r="BT276" s="47">
        <f t="shared" si="59"/>
        <v>0</v>
      </c>
      <c r="BU276" s="185"/>
      <c r="BV276" s="2"/>
      <c r="BW276" s="2"/>
      <c r="BX276" s="2"/>
      <c r="BY276" s="2"/>
      <c r="BZ276" s="2"/>
      <c r="CA276" s="2"/>
      <c r="CB276"/>
      <c r="CC276"/>
      <c r="CD276"/>
      <c r="CE276"/>
      <c r="CF276"/>
      <c r="CG276"/>
      <c r="CH276"/>
      <c r="CI276"/>
      <c r="CJ276"/>
      <c r="CK276"/>
      <c r="CL276"/>
      <c r="CM276"/>
      <c r="CN276"/>
      <c r="CO276"/>
      <c r="CP276"/>
      <c r="CQ276" s="2"/>
      <c r="CR276" s="6">
        <v>1</v>
      </c>
    </row>
    <row r="277" spans="1:96" s="1" customFormat="1">
      <c r="A277"/>
      <c r="B277"/>
      <c r="C277"/>
      <c r="D277"/>
      <c r="E277"/>
      <c r="F277"/>
      <c r="G277"/>
      <c r="H277"/>
      <c r="I277"/>
      <c r="J277"/>
      <c r="K277"/>
      <c r="L277"/>
      <c r="M277"/>
      <c r="N277"/>
      <c r="O277"/>
      <c r="P277"/>
      <c r="Q277"/>
      <c r="R277"/>
      <c r="S277"/>
      <c r="T277"/>
      <c r="U277"/>
      <c r="V277"/>
      <c r="W277"/>
      <c r="X277"/>
      <c r="Y277"/>
      <c r="Z277"/>
      <c r="AA277"/>
      <c r="AB277"/>
      <c r="AC277"/>
      <c r="AD277"/>
      <c r="AE277"/>
      <c r="AF277"/>
      <c r="AG277"/>
      <c r="AH277"/>
      <c r="AI277"/>
      <c r="AJ277"/>
      <c r="AK277"/>
      <c r="AL277"/>
      <c r="AM277"/>
      <c r="AN277"/>
      <c r="AO277"/>
      <c r="AP277"/>
      <c r="AQ277"/>
      <c r="AR277"/>
      <c r="AS277"/>
      <c r="AT277"/>
      <c r="AU277"/>
      <c r="AV277"/>
      <c r="AW277" s="1327" t="str">
        <f>IF(AND(AZ277&lt;&gt;"", LEN(TRIM(AZ277))&gt;0), MAX(AW20:AW276)+1, "")</f>
        <v/>
      </c>
      <c r="AX277" s="1327" t="str" cm="1">
        <f t="array" ref="AX277">IFERROR(INDEX(AZ21:AZ290, MATCH(ROW()-MIN(ROW(AZ21:AZ290))+1, AW21:AW290, 0)), "")</f>
        <v/>
      </c>
      <c r="AY277" s="1337" t="str">
        <f>SUBSTITUTE(SUBSTITUTE(AY276,";"," "),","," ")</f>
        <v/>
      </c>
      <c r="AZ277" s="1329" t="str">
        <f>IFERROR(LEFT(RIGHT(AY278,LEN(AY278)-LEN(AZ273)-LEN(AZ274)-LEN(AZ275)-LEN(AZ276)),FIND("¤",SUBSTITUTE(LEFT(RIGHT(AY278,LEN(AY278)-LEN(AZ273)-LEN(AZ274)-LEN(AZ275)-LEN(AZ276)),AZ19+1)," ","¤",LEN(LEFT(RIGHT(AY278,LEN(AY278)-LEN(AZ273)-LEN(AZ274)-LEN(AZ275)-LEN(AZ276)),AZ19+1))-LEN(SUBSTITUTE(LEFT(RIGHT(AY278,LEN(AY278)-LEN(AZ273)-LEN(AZ274)-LEN(AZ275)-LEN(AZ276)),AZ19+1)," ",""))))),"")</f>
        <v/>
      </c>
      <c r="BA277" s="1279" t="s">
        <v>1</v>
      </c>
      <c r="BB277" s="1354"/>
      <c r="BC277"/>
      <c r="BD277" s="1" t="str">
        <f t="shared" ref="BD277:BD290" si="64">BP277</f>
        <v/>
      </c>
      <c r="BE277" s="1332" t="str">
        <f>IF(LEN(SUBSTITUTE(AX277, BE17, "")) &lt; LEN(AX277), SUBSTITUTE(AX277, BE17, ""), AX277)</f>
        <v/>
      </c>
      <c r="BF277" s="1332" t="str">
        <f>IF(LEN(SUBSTITUTE(BE277, BF17, "")) &lt; LEN(BE277), SUBSTITUTE(BE277, BF17, ""), BE277)</f>
        <v/>
      </c>
      <c r="BG277" s="1332" t="str">
        <f>IF(LEN(SUBSTITUTE(BF277, BG17, "")) &lt; LEN(BF277), SUBSTITUTE(BF277, BG17, ""), BF277)</f>
        <v/>
      </c>
      <c r="BH277" s="1332" t="str">
        <f>IF(LEN(SUBSTITUTE(BG277, BH17, "")) &lt; LEN(BG277), SUBSTITUTE(BG277, BH17, ""), BG277)</f>
        <v/>
      </c>
      <c r="BI277" s="1332" t="s">
        <v>1</v>
      </c>
      <c r="BJ277" s="1333"/>
      <c r="BK277" s="1334"/>
      <c r="BL277" s="52"/>
      <c r="BM277" s="51"/>
      <c r="BN277" s="1335" t="str">
        <f t="shared" si="54"/>
        <v/>
      </c>
      <c r="BO277" s="50" t="str">
        <f t="shared" si="55"/>
        <v/>
      </c>
      <c r="BP277" s="49" t="str">
        <f t="shared" si="56"/>
        <v/>
      </c>
      <c r="BQ277" s="47">
        <f>IF(ISBLANK(#REF!),"",LEN(BD277)-LEN(SUBSTITUTE(BD277," ",""))+1)</f>
        <v>1</v>
      </c>
      <c r="BR277" s="48">
        <f t="shared" si="57"/>
        <v>0</v>
      </c>
      <c r="BS277" s="47">
        <f t="shared" si="58"/>
        <v>0</v>
      </c>
      <c r="BT277" s="47">
        <f t="shared" si="59"/>
        <v>0</v>
      </c>
      <c r="BU277" s="185"/>
      <c r="BV277" s="2"/>
      <c r="BW277" s="2"/>
      <c r="BX277" s="2"/>
      <c r="BY277" s="2"/>
      <c r="BZ277" s="2"/>
      <c r="CA277" s="2"/>
      <c r="CB277"/>
      <c r="CC277"/>
      <c r="CD277"/>
      <c r="CE277"/>
      <c r="CF277"/>
      <c r="CG277"/>
      <c r="CH277"/>
      <c r="CI277"/>
      <c r="CJ277"/>
      <c r="CK277"/>
      <c r="CL277"/>
      <c r="CM277"/>
      <c r="CN277"/>
      <c r="CO277"/>
      <c r="CP277"/>
      <c r="CQ277" s="2"/>
      <c r="CR277" s="6">
        <v>1</v>
      </c>
    </row>
    <row r="278" spans="1:96" s="1" customFormat="1">
      <c r="A278"/>
      <c r="B278"/>
      <c r="C278"/>
      <c r="D278"/>
      <c r="E278"/>
      <c r="F278"/>
      <c r="G278"/>
      <c r="H278"/>
      <c r="I278"/>
      <c r="J278"/>
      <c r="K278"/>
      <c r="L278"/>
      <c r="M278"/>
      <c r="N278"/>
      <c r="O278"/>
      <c r="P278"/>
      <c r="Q278"/>
      <c r="R278"/>
      <c r="S278"/>
      <c r="T278"/>
      <c r="U278"/>
      <c r="V278"/>
      <c r="W278"/>
      <c r="X278"/>
      <c r="Y278"/>
      <c r="Z278"/>
      <c r="AA278"/>
      <c r="AB278"/>
      <c r="AC278"/>
      <c r="AD278"/>
      <c r="AE278"/>
      <c r="AF278"/>
      <c r="AG278"/>
      <c r="AH278"/>
      <c r="AI278"/>
      <c r="AJ278"/>
      <c r="AK278"/>
      <c r="AL278"/>
      <c r="AM278"/>
      <c r="AN278"/>
      <c r="AO278"/>
      <c r="AP278"/>
      <c r="AQ278"/>
      <c r="AR278"/>
      <c r="AS278"/>
      <c r="AT278"/>
      <c r="AU278"/>
      <c r="AV278"/>
      <c r="AW278" s="1327" t="str">
        <f>IF(AND(AZ278&lt;&gt;"", LEN(TRIM(AZ278))&gt;0), MAX(AW20:AW277)+1, "")</f>
        <v/>
      </c>
      <c r="AX278" s="1327" t="str" cm="1">
        <f t="array" ref="AX278">IFERROR(INDEX(AZ21:AZ290, MATCH(ROW()-MIN(ROW(AZ21:AZ290))+1, AW21:AW290, 0)), "")</f>
        <v/>
      </c>
      <c r="AY278" s="1338" t="str">
        <f>IFERROR(SUBSTITUTE(SUBSTITUTE(SUBSTITUTE(AY277,"  "," "),"  "," "),"  "," "),AY277)</f>
        <v/>
      </c>
      <c r="AZ278" s="1329" t="str">
        <f>IF(LEN(AY278) &gt; LEN(AZ273) + LEN(AZ274) + LEN(AZ275)+ LEN(AZ276) + LEN(AZ277), RIGHT(AY278, LEN(AY278) - LEN(AZ273) - LEN(AZ274) - LEN(AZ275) - LEN(AZ276) - LEN(AZ277)), "")</f>
        <v/>
      </c>
      <c r="BA278" s="1279" t="s">
        <v>1</v>
      </c>
      <c r="BB278" s="1354"/>
      <c r="BC278"/>
      <c r="BD278" s="1" t="str">
        <f t="shared" si="64"/>
        <v/>
      </c>
      <c r="BE278" s="1332" t="str">
        <f>IF(LEN(SUBSTITUTE(AX278, BE17, "")) &lt; LEN(AX278), SUBSTITUTE(AX278, BE17, ""), AX278)</f>
        <v/>
      </c>
      <c r="BF278" s="1332" t="str">
        <f>IF(LEN(SUBSTITUTE(BE278, BF17, "")) &lt; LEN(BE278), SUBSTITUTE(BE278, BF17, ""), BE278)</f>
        <v/>
      </c>
      <c r="BG278" s="1332" t="str">
        <f>IF(LEN(SUBSTITUTE(BF278, BG17, "")) &lt; LEN(BF278), SUBSTITUTE(BF278, BG17, ""), BF278)</f>
        <v/>
      </c>
      <c r="BH278" s="1332" t="str">
        <f>IF(LEN(SUBSTITUTE(BG278, BH17, "")) &lt; LEN(BG278), SUBSTITUTE(BG278, BH17, ""), BG278)</f>
        <v/>
      </c>
      <c r="BI278" s="1332" t="s">
        <v>1</v>
      </c>
      <c r="BJ278" s="1333"/>
      <c r="BK278" s="1334"/>
      <c r="BL278" s="52"/>
      <c r="BM278" s="51"/>
      <c r="BN278" s="1335" t="str">
        <f t="shared" si="54"/>
        <v/>
      </c>
      <c r="BO278" s="50" t="str">
        <f t="shared" si="55"/>
        <v/>
      </c>
      <c r="BP278" s="49" t="str">
        <f t="shared" si="56"/>
        <v/>
      </c>
      <c r="BQ278" s="47">
        <f>IF(ISBLANK(#REF!),"",LEN(BD278)-LEN(SUBSTITUTE(BD278," ",""))+1)</f>
        <v>1</v>
      </c>
      <c r="BR278" s="48">
        <f t="shared" si="57"/>
        <v>0</v>
      </c>
      <c r="BS278" s="47">
        <f t="shared" si="58"/>
        <v>0</v>
      </c>
      <c r="BT278" s="47">
        <f t="shared" si="59"/>
        <v>0</v>
      </c>
      <c r="BU278" s="185"/>
      <c r="BV278" s="2"/>
      <c r="BW278" s="2"/>
      <c r="BX278" s="2"/>
      <c r="BY278" s="2"/>
      <c r="BZ278" s="2"/>
      <c r="CA278" s="2"/>
      <c r="CB278"/>
      <c r="CC278"/>
      <c r="CD278"/>
      <c r="CE278"/>
      <c r="CF278"/>
      <c r="CG278"/>
      <c r="CH278"/>
      <c r="CI278"/>
      <c r="CJ278"/>
      <c r="CK278"/>
      <c r="CL278"/>
      <c r="CM278"/>
      <c r="CN278"/>
      <c r="CO278"/>
      <c r="CP278"/>
      <c r="CQ278" s="2"/>
      <c r="CR278" s="6">
        <v>1</v>
      </c>
    </row>
    <row r="279" spans="1:96" s="1" customFormat="1">
      <c r="A279"/>
      <c r="B279"/>
      <c r="C279"/>
      <c r="D279"/>
      <c r="E279"/>
      <c r="F279"/>
      <c r="G279"/>
      <c r="H279"/>
      <c r="I279"/>
      <c r="J279"/>
      <c r="K279"/>
      <c r="L279"/>
      <c r="M279"/>
      <c r="N279"/>
      <c r="O279"/>
      <c r="P279"/>
      <c r="Q279"/>
      <c r="R279"/>
      <c r="S279"/>
      <c r="T279"/>
      <c r="U279"/>
      <c r="V279"/>
      <c r="W279"/>
      <c r="X279"/>
      <c r="Y279"/>
      <c r="Z279"/>
      <c r="AA279"/>
      <c r="AB279"/>
      <c r="AC279"/>
      <c r="AD279"/>
      <c r="AE279"/>
      <c r="AF279"/>
      <c r="AG279"/>
      <c r="AH279"/>
      <c r="AI279"/>
      <c r="AJ279"/>
      <c r="AK279"/>
      <c r="AL279"/>
      <c r="AM279"/>
      <c r="AN279"/>
      <c r="AO279"/>
      <c r="AP279"/>
      <c r="AQ279"/>
      <c r="AR279"/>
      <c r="AS279"/>
      <c r="AT279"/>
      <c r="AU279"/>
      <c r="AV279"/>
      <c r="AW279" s="1327" t="str">
        <f>IF(AND(AZ279&lt;&gt;"", LEN(TRIM(AZ279))&gt;0), MAX(AW20:AW278)+1, "")</f>
        <v/>
      </c>
      <c r="AX279" s="1327" t="str" cm="1">
        <f t="array" ref="AX279">IFERROR(INDEX(AZ21:AZ290, MATCH(ROW()-MIN(ROW(AZ21:AZ290))+1, AW21:AW290, 0)), "")</f>
        <v/>
      </c>
      <c r="AY279" s="1328" t="str">
        <f>(SUBSTITUTE(SUBSTITUTE(BB64,CHAR(13)&amp;CHAR(10)," "),CHAR(10)," "))</f>
        <v/>
      </c>
      <c r="AZ279" s="1339" t="str">
        <f>IF(LEN(AY284)&lt;AZ19,AY279,LEFT(AY284,FIND("¤",SUBSTITUTE(LEFT(AY284,AZ19+1)," ","¤",LEN(LEFT(AY284,AZ19+1))-LEN(SUBSTITUTE(LEFT(AY284,AZ19+1)," ",""))))))</f>
        <v/>
      </c>
      <c r="BA279" s="1279" t="s">
        <v>1</v>
      </c>
      <c r="BB279" s="1354"/>
      <c r="BC279"/>
      <c r="BD279" s="1" t="str">
        <f t="shared" si="64"/>
        <v/>
      </c>
      <c r="BE279" s="1332" t="str">
        <f>IF(LEN(SUBSTITUTE(AX279, BE17, "")) &lt; LEN(AX279), SUBSTITUTE(AX279, BE17, ""), AX279)</f>
        <v/>
      </c>
      <c r="BF279" s="1332" t="str">
        <f>IF(LEN(SUBSTITUTE(BE279, BF17, "")) &lt; LEN(BE279), SUBSTITUTE(BE279, BF17, ""), BE279)</f>
        <v/>
      </c>
      <c r="BG279" s="1332" t="str">
        <f>IF(LEN(SUBSTITUTE(BF279, BG17, "")) &lt; LEN(BF279), SUBSTITUTE(BF279, BG17, ""), BF279)</f>
        <v/>
      </c>
      <c r="BH279" s="1332" t="str">
        <f>IF(LEN(SUBSTITUTE(BG279, BH17, "")) &lt; LEN(BG279), SUBSTITUTE(BG279, BH17, ""), BG279)</f>
        <v/>
      </c>
      <c r="BI279" s="1332" t="s">
        <v>1</v>
      </c>
      <c r="BJ279" s="1333"/>
      <c r="BK279" s="1334"/>
      <c r="BL279" s="52"/>
      <c r="BM279" s="51"/>
      <c r="BN279" s="1335" t="str">
        <f t="shared" si="54"/>
        <v/>
      </c>
      <c r="BO279" s="50" t="str">
        <f t="shared" si="55"/>
        <v/>
      </c>
      <c r="BP279" s="49" t="str">
        <f t="shared" si="56"/>
        <v/>
      </c>
      <c r="BQ279" s="47">
        <f>IF(ISBLANK(#REF!),"",LEN(BD279)-LEN(SUBSTITUTE(BD279," ",""))+1)</f>
        <v>1</v>
      </c>
      <c r="BR279" s="48">
        <f t="shared" si="57"/>
        <v>0</v>
      </c>
      <c r="BS279" s="47">
        <f t="shared" si="58"/>
        <v>0</v>
      </c>
      <c r="BT279" s="47">
        <f t="shared" si="59"/>
        <v>0</v>
      </c>
      <c r="BU279" s="185"/>
      <c r="BV279" s="2"/>
      <c r="BW279" s="2"/>
      <c r="BX279" s="2"/>
      <c r="BY279" s="2"/>
      <c r="BZ279" s="2"/>
      <c r="CA279" s="2"/>
      <c r="CB279"/>
      <c r="CC279"/>
      <c r="CD279"/>
      <c r="CE279"/>
      <c r="CF279"/>
      <c r="CG279"/>
      <c r="CH279"/>
      <c r="CI279"/>
      <c r="CJ279"/>
      <c r="CK279"/>
      <c r="CL279"/>
      <c r="CM279"/>
      <c r="CN279"/>
      <c r="CO279"/>
      <c r="CP279"/>
      <c r="CQ279" s="2"/>
      <c r="CR279" s="6">
        <v>1</v>
      </c>
    </row>
    <row r="280" spans="1:96" s="1" customFormat="1">
      <c r="A280"/>
      <c r="B280"/>
      <c r="C280"/>
      <c r="D280"/>
      <c r="E280"/>
      <c r="F280"/>
      <c r="G280"/>
      <c r="H280"/>
      <c r="I280"/>
      <c r="J280"/>
      <c r="K280"/>
      <c r="L280"/>
      <c r="M280"/>
      <c r="N280"/>
      <c r="O280"/>
      <c r="P280"/>
      <c r="Q280"/>
      <c r="R280"/>
      <c r="S280"/>
      <c r="T280"/>
      <c r="U280"/>
      <c r="V280"/>
      <c r="W280"/>
      <c r="X280"/>
      <c r="Y280"/>
      <c r="Z280"/>
      <c r="AA280"/>
      <c r="AB280"/>
      <c r="AC280"/>
      <c r="AD280"/>
      <c r="AE280"/>
      <c r="AF280"/>
      <c r="AG280"/>
      <c r="AH280"/>
      <c r="AI280"/>
      <c r="AJ280"/>
      <c r="AK280"/>
      <c r="AL280"/>
      <c r="AM280"/>
      <c r="AN280"/>
      <c r="AO280"/>
      <c r="AP280"/>
      <c r="AQ280"/>
      <c r="AR280"/>
      <c r="AS280"/>
      <c r="AT280"/>
      <c r="AU280"/>
      <c r="AV280"/>
      <c r="AW280" s="1327" t="str">
        <f>IF(AND(AZ280&lt;&gt;"", LEN(TRIM(AZ280))&gt;0), MAX(AW20:AW279)+1, "")</f>
        <v/>
      </c>
      <c r="AX280" s="1327" t="str" cm="1">
        <f t="array" ref="AX280">IFERROR(INDEX(AZ21:AZ290, MATCH(ROW()-MIN(ROW(AZ21:AZ290))+1, AW21:AW290, 0)), "")</f>
        <v/>
      </c>
      <c r="AY280" s="1340" t="str">
        <f>IFERROR(TRIM(SUBSTITUTE(SUBSTITUTE(SUBSTITUTE(SUBSTITUTE(SUBSTITUTE(AY279," .",".")," ;",";")," :",":"),",",","),",","")),AY279)</f>
        <v/>
      </c>
      <c r="AZ280" s="1339" t="str">
        <f>IFERROR(IF(LEN(AY284) &gt; LEN(AZ279), LEFT(RIGHT(AY284, LEN(AY284) - LEN(AZ279)), FIND("¤", SUBSTITUTE(LEFT(RIGHT(AY284, LEN(AY284) - LEN(AZ279)), AZ19+1), " ", "¤", LEN(LEFT(RIGHT(AY284, LEN(AY284) - LEN(AZ279)), AZ19+1)) - LEN(SUBSTITUTE(LEFT(RIGHT(AY284, LEN(AY284) - LEN(AZ279)), AZ19+1), " ", ""))))), ""), "")</f>
        <v/>
      </c>
      <c r="BA280" s="1279" t="s">
        <v>1</v>
      </c>
      <c r="BB280" s="1354"/>
      <c r="BC280"/>
      <c r="BD280" s="1" t="str">
        <f t="shared" si="64"/>
        <v/>
      </c>
      <c r="BE280" s="1332" t="str">
        <f>IF(LEN(SUBSTITUTE(AX280, BE17, "")) &lt; LEN(AX280), SUBSTITUTE(AX280, BE17, ""), AX280)</f>
        <v/>
      </c>
      <c r="BF280" s="1332" t="str">
        <f>IF(LEN(SUBSTITUTE(BE280, BF17, "")) &lt; LEN(BE280), SUBSTITUTE(BE280, BF17, ""), BE280)</f>
        <v/>
      </c>
      <c r="BG280" s="1332" t="str">
        <f>IF(LEN(SUBSTITUTE(BF280, BG17, "")) &lt; LEN(BF280), SUBSTITUTE(BF280, BG17, ""), BF280)</f>
        <v/>
      </c>
      <c r="BH280" s="1332" t="str">
        <f>IF(LEN(SUBSTITUTE(BG280, BH17, "")) &lt; LEN(BG280), SUBSTITUTE(BG280, BH17, ""), BG280)</f>
        <v/>
      </c>
      <c r="BI280" s="1332" t="s">
        <v>1</v>
      </c>
      <c r="BJ280" s="1333"/>
      <c r="BK280" s="1334"/>
      <c r="BL280" s="52"/>
      <c r="BM280" s="51"/>
      <c r="BN280" s="1335" t="str">
        <f t="shared" si="54"/>
        <v/>
      </c>
      <c r="BO280" s="50" t="str">
        <f t="shared" si="55"/>
        <v/>
      </c>
      <c r="BP280" s="49" t="str">
        <f t="shared" si="56"/>
        <v/>
      </c>
      <c r="BQ280" s="47">
        <f>IF(ISBLANK(#REF!),"",LEN(BD280)-LEN(SUBSTITUTE(BD280," ",""))+1)</f>
        <v>1</v>
      </c>
      <c r="BR280" s="48">
        <f t="shared" si="57"/>
        <v>0</v>
      </c>
      <c r="BS280" s="47">
        <f t="shared" si="58"/>
        <v>0</v>
      </c>
      <c r="BT280" s="47">
        <f t="shared" si="59"/>
        <v>0</v>
      </c>
      <c r="BU280" s="185"/>
      <c r="BV280" s="2"/>
      <c r="BW280" s="2"/>
      <c r="BX280" s="2"/>
      <c r="BY280" s="2"/>
      <c r="BZ280" s="2"/>
      <c r="CA280" s="2"/>
      <c r="CB280"/>
      <c r="CC280"/>
      <c r="CD280"/>
      <c r="CE280"/>
      <c r="CF280"/>
      <c r="CG280"/>
      <c r="CH280"/>
      <c r="CI280"/>
      <c r="CJ280"/>
      <c r="CK280"/>
      <c r="CL280"/>
      <c r="CM280"/>
      <c r="CN280"/>
      <c r="CO280"/>
      <c r="CP280"/>
      <c r="CQ280" s="2"/>
      <c r="CR280" s="6">
        <v>1</v>
      </c>
    </row>
    <row r="281" spans="1:96" s="1" customFormat="1">
      <c r="A281"/>
      <c r="B281"/>
      <c r="C281"/>
      <c r="D281"/>
      <c r="E281"/>
      <c r="F281"/>
      <c r="G281"/>
      <c r="H281"/>
      <c r="I281"/>
      <c r="J281"/>
      <c r="K281"/>
      <c r="L281"/>
      <c r="M281"/>
      <c r="N281"/>
      <c r="O281"/>
      <c r="P281"/>
      <c r="Q281"/>
      <c r="R281"/>
      <c r="S281"/>
      <c r="T281"/>
      <c r="U281"/>
      <c r="V281"/>
      <c r="W281"/>
      <c r="X281"/>
      <c r="Y281"/>
      <c r="Z281"/>
      <c r="AA281"/>
      <c r="AB281"/>
      <c r="AC281"/>
      <c r="AD281"/>
      <c r="AE281"/>
      <c r="AF281"/>
      <c r="AG281"/>
      <c r="AH281"/>
      <c r="AI281"/>
      <c r="AJ281"/>
      <c r="AK281"/>
      <c r="AL281"/>
      <c r="AM281"/>
      <c r="AN281"/>
      <c r="AO281"/>
      <c r="AP281"/>
      <c r="AQ281"/>
      <c r="AR281"/>
      <c r="AS281"/>
      <c r="AT281"/>
      <c r="AU281"/>
      <c r="AV281"/>
      <c r="AW281" s="1327" t="str">
        <f>IF(AND(AZ281&lt;&gt;"", LEN(TRIM(AZ281))&gt;0), MAX(AW20:AW280)+1, "")</f>
        <v/>
      </c>
      <c r="AX281" s="1327" t="str" cm="1">
        <f t="array" ref="AX281">IFERROR(INDEX(AZ21:AZ290, MATCH(ROW()-MIN(ROW(AZ21:AZ290))+1, AW21:AW290, 0)), "")</f>
        <v/>
      </c>
      <c r="AY281" s="1340" t="str">
        <f>IFERROR(SUBSTITUTE(SUBSTITUTE(SUBSTITUTE(SUBSTITUTE(SUBSTITUTE(SUBSTITUTE(AY280,",",";"),".",";"),";",";"),"-",";"),":",";"),"?",";"),AY280)</f>
        <v/>
      </c>
      <c r="AZ281" s="1339" t="str">
        <f>IFERROR(IF(LEN(AY284)&gt;LEN(AZ279)+LEN(AZ280),LEFT(RIGHT(AY284,LEN(AY284)-LEN(AZ279)-LEN(AZ280)),FIND("¤",SUBSTITUTE(LEFT(RIGHT(AY284,LEN(AY284)-LEN(AZ279)-LEN(AZ280)),AZ19+1)," ","¤",LEN(LEFT(RIGHT(AY284,LEN(AY284)-LEN(AZ279)-LEN(AZ280)),AZ19+1))-LEN(SUBSTITUTE(LEFT(RIGHT(AY284,LEN(AY284)-LEN(AZ279)-LEN(AZ280)),AZ19+1)," ",""))))),""),"")</f>
        <v/>
      </c>
      <c r="BA281" s="1279" t="s">
        <v>1</v>
      </c>
      <c r="BB281" s="1354"/>
      <c r="BC281"/>
      <c r="BD281" s="1" t="str">
        <f t="shared" si="64"/>
        <v/>
      </c>
      <c r="BE281" s="1332" t="str">
        <f>IF(LEN(SUBSTITUTE(AX281, BE17, "")) &lt; LEN(AX281), SUBSTITUTE(AX281, BE17, ""), AX281)</f>
        <v/>
      </c>
      <c r="BF281" s="1332" t="str">
        <f>IF(LEN(SUBSTITUTE(BE281, BF17, "")) &lt; LEN(BE281), SUBSTITUTE(BE281, BF17, ""), BE281)</f>
        <v/>
      </c>
      <c r="BG281" s="1332" t="str">
        <f>IF(LEN(SUBSTITUTE(BF281, BG17, "")) &lt; LEN(BF281), SUBSTITUTE(BF281, BG17, ""), BF281)</f>
        <v/>
      </c>
      <c r="BH281" s="1332" t="str">
        <f>IF(LEN(SUBSTITUTE(BG281, BH17, "")) &lt; LEN(BG281), SUBSTITUTE(BG281, BH17, ""), BG281)</f>
        <v/>
      </c>
      <c r="BI281" s="1332" t="s">
        <v>1</v>
      </c>
      <c r="BJ281" s="1333"/>
      <c r="BK281" s="1334"/>
      <c r="BL281" s="52"/>
      <c r="BM281" s="51"/>
      <c r="BN281" s="1335" t="str">
        <f t="shared" si="54"/>
        <v/>
      </c>
      <c r="BO281" s="50" t="str">
        <f t="shared" si="55"/>
        <v/>
      </c>
      <c r="BP281" s="49" t="str">
        <f t="shared" si="56"/>
        <v/>
      </c>
      <c r="BQ281" s="47">
        <f>IF(ISBLANK(#REF!),"",LEN(BD281)-LEN(SUBSTITUTE(BD281," ",""))+1)</f>
        <v>1</v>
      </c>
      <c r="BR281" s="48">
        <f t="shared" si="57"/>
        <v>0</v>
      </c>
      <c r="BS281" s="47">
        <f t="shared" si="58"/>
        <v>0</v>
      </c>
      <c r="BT281" s="47">
        <f t="shared" si="59"/>
        <v>0</v>
      </c>
      <c r="BU281" s="185"/>
      <c r="BV281" s="2"/>
      <c r="BW281" s="2"/>
      <c r="BX281" s="2"/>
      <c r="BY281" s="2"/>
      <c r="BZ281" s="2"/>
      <c r="CA281" s="2"/>
      <c r="CB281"/>
      <c r="CC281"/>
      <c r="CD281"/>
      <c r="CE281"/>
      <c r="CF281"/>
      <c r="CG281"/>
      <c r="CH281"/>
      <c r="CI281"/>
      <c r="CJ281"/>
      <c r="CK281"/>
      <c r="CL281"/>
      <c r="CM281"/>
      <c r="CN281"/>
      <c r="CO281"/>
      <c r="CP281"/>
      <c r="CQ281" s="2"/>
      <c r="CR281" s="6">
        <v>1</v>
      </c>
    </row>
    <row r="282" spans="1:96" s="1" customFormat="1">
      <c r="A282"/>
      <c r="B282"/>
      <c r="C282"/>
      <c r="D282"/>
      <c r="E282"/>
      <c r="F282"/>
      <c r="G282"/>
      <c r="H282"/>
      <c r="I282"/>
      <c r="J282"/>
      <c r="K282"/>
      <c r="L282"/>
      <c r="M282"/>
      <c r="N282"/>
      <c r="O282"/>
      <c r="P282"/>
      <c r="Q282"/>
      <c r="R282"/>
      <c r="S282"/>
      <c r="T282"/>
      <c r="U282"/>
      <c r="V282"/>
      <c r="W282"/>
      <c r="X282"/>
      <c r="Y282"/>
      <c r="Z282"/>
      <c r="AA282"/>
      <c r="AB282"/>
      <c r="AC282"/>
      <c r="AD282"/>
      <c r="AE282"/>
      <c r="AF282"/>
      <c r="AG282"/>
      <c r="AH282"/>
      <c r="AI282"/>
      <c r="AJ282"/>
      <c r="AK282"/>
      <c r="AL282"/>
      <c r="AM282"/>
      <c r="AN282"/>
      <c r="AO282"/>
      <c r="AP282"/>
      <c r="AQ282"/>
      <c r="AR282"/>
      <c r="AS282"/>
      <c r="AT282"/>
      <c r="AU282"/>
      <c r="AV282"/>
      <c r="AW282" s="1327" t="str">
        <f>IF(AND(AZ282&lt;&gt;"", LEN(TRIM(AZ282))&gt;0), MAX(AW20:AW281)+1, "")</f>
        <v/>
      </c>
      <c r="AX282" s="1327" t="str" cm="1">
        <f t="array" ref="AX282">IFERROR(INDEX(AZ21:AZ290, MATCH(ROW()-MIN(ROW(AZ21:AZ290))+1, AW21:AW290, 0)), "")</f>
        <v/>
      </c>
      <c r="AY282" s="1340" t="str">
        <f>IFERROR(SUBSTITUTE(AY281,"."," "),AY281)</f>
        <v/>
      </c>
      <c r="AZ282" s="1339" t="str">
        <f>IFERROR(LEFT(RIGHT(AY284,LEN(AY284)-LEN(AZ279)-LEN(AZ280)-LEN(AZ281)),FIND("¤",SUBSTITUTE(LEFT(RIGHT(AY284,LEN(AY284)-LEN(AZ279)-LEN(AZ280)-LEN(AZ281)),AZ19+1)," ","¤",LEN(LEFT(RIGHT(AY284,LEN(AY284)-LEN(AZ279)-LEN(AZ280)-LEN(AZ281)),AZ19+1))-LEN(SUBSTITUTE(LEFT(RIGHT(AY284,LEN(AY284)-LEN(AZ279)-LEN(AZ280)-LEN(AZ281)),AZ19+1)," ",""))))),"")</f>
        <v/>
      </c>
      <c r="BA282" s="1279" t="s">
        <v>1</v>
      </c>
      <c r="BB282" s="1354"/>
      <c r="BC282"/>
      <c r="BD282" s="1" t="str">
        <f t="shared" si="64"/>
        <v/>
      </c>
      <c r="BE282" s="1332" t="str">
        <f>IF(LEN(SUBSTITUTE(AX282, BE17, "")) &lt; LEN(AX282), SUBSTITUTE(AX282, BE17, ""), AX282)</f>
        <v/>
      </c>
      <c r="BF282" s="1332" t="str">
        <f>IF(LEN(SUBSTITUTE(BE282, BF17, "")) &lt; LEN(BE282), SUBSTITUTE(BE282, BF17, ""), BE282)</f>
        <v/>
      </c>
      <c r="BG282" s="1332" t="str">
        <f>IF(LEN(SUBSTITUTE(BF282, BG17, "")) &lt; LEN(BF282), SUBSTITUTE(BF282, BG17, ""), BF282)</f>
        <v/>
      </c>
      <c r="BH282" s="1332" t="str">
        <f>IF(LEN(SUBSTITUTE(BG282, BH17, "")) &lt; LEN(BG282), SUBSTITUTE(BG282, BH17, ""), BG282)</f>
        <v/>
      </c>
      <c r="BI282" s="1332" t="s">
        <v>1</v>
      </c>
      <c r="BJ282" s="1333"/>
      <c r="BK282" s="1334"/>
      <c r="BL282" s="52"/>
      <c r="BM282" s="51"/>
      <c r="BN282" s="1335" t="str">
        <f t="shared" si="54"/>
        <v/>
      </c>
      <c r="BO282" s="50" t="str">
        <f t="shared" si="55"/>
        <v/>
      </c>
      <c r="BP282" s="49" t="str">
        <f t="shared" si="56"/>
        <v/>
      </c>
      <c r="BQ282" s="47">
        <f>IF(ISBLANK(#REF!),"",LEN(BD282)-LEN(SUBSTITUTE(BD282," ",""))+1)</f>
        <v>1</v>
      </c>
      <c r="BR282" s="48">
        <f t="shared" si="57"/>
        <v>0</v>
      </c>
      <c r="BS282" s="47">
        <f t="shared" si="58"/>
        <v>0</v>
      </c>
      <c r="BT282" s="47">
        <f t="shared" si="59"/>
        <v>0</v>
      </c>
      <c r="BU282" s="185"/>
      <c r="BV282" s="2"/>
      <c r="BW282" s="2"/>
      <c r="BX282" s="2"/>
      <c r="BY282" s="2"/>
      <c r="BZ282" s="2"/>
      <c r="CA282" s="2"/>
      <c r="CB282"/>
      <c r="CC282"/>
      <c r="CD282"/>
      <c r="CE282"/>
      <c r="CF282"/>
      <c r="CG282"/>
      <c r="CH282"/>
      <c r="CI282"/>
      <c r="CJ282"/>
      <c r="CK282"/>
      <c r="CL282"/>
      <c r="CM282"/>
      <c r="CN282"/>
      <c r="CO282"/>
      <c r="CP282"/>
      <c r="CQ282" s="2"/>
      <c r="CR282" s="6">
        <v>1</v>
      </c>
    </row>
    <row r="283" spans="1:96" s="1" customFormat="1">
      <c r="A283"/>
      <c r="B283"/>
      <c r="C283"/>
      <c r="D283"/>
      <c r="E283"/>
      <c r="F283"/>
      <c r="G283"/>
      <c r="H283"/>
      <c r="I283"/>
      <c r="J283"/>
      <c r="K283"/>
      <c r="L283"/>
      <c r="M283"/>
      <c r="N283"/>
      <c r="O283"/>
      <c r="P283"/>
      <c r="Q283"/>
      <c r="R283"/>
      <c r="S283"/>
      <c r="T283"/>
      <c r="U283"/>
      <c r="V283"/>
      <c r="W283"/>
      <c r="X283"/>
      <c r="Y283"/>
      <c r="Z283"/>
      <c r="AA283"/>
      <c r="AB283"/>
      <c r="AC283"/>
      <c r="AD283"/>
      <c r="AE283"/>
      <c r="AF283"/>
      <c r="AG283"/>
      <c r="AH283"/>
      <c r="AI283"/>
      <c r="AJ283"/>
      <c r="AK283"/>
      <c r="AL283"/>
      <c r="AM283"/>
      <c r="AN283"/>
      <c r="AO283"/>
      <c r="AP283"/>
      <c r="AQ283"/>
      <c r="AR283"/>
      <c r="AS283"/>
      <c r="AT283"/>
      <c r="AU283"/>
      <c r="AV283"/>
      <c r="AW283" s="1327" t="str">
        <f>IF(AND(AZ283&lt;&gt;"", LEN(TRIM(AZ283))&gt;0), MAX(AW20:AW282)+1, "")</f>
        <v/>
      </c>
      <c r="AX283" s="1327" t="str" cm="1">
        <f t="array" ref="AX283">IFERROR(INDEX(AZ21:AZ290, MATCH(ROW()-MIN(ROW(AZ21:AZ290))+1, AW21:AW290, 0)), "")</f>
        <v/>
      </c>
      <c r="AY283" s="1343" t="str">
        <f>SUBSTITUTE(SUBSTITUTE(AY282,";"," "),","," ")</f>
        <v/>
      </c>
      <c r="AZ283" s="1339" t="str">
        <f>IFERROR(LEFT(RIGHT(AY284,LEN(AY284)-LEN(AZ279)-LEN(AZ280)-LEN(AZ281)-LEN(AZ282)),FIND("¤",SUBSTITUTE(LEFT(RIGHT(AY284,LEN(AY284)-LEN(AZ279)-LEN(AZ280)-LEN(AZ281)-LEN(AZ282)),AZ19+1)," ","¤",LEN(LEFT(RIGHT(AY284,LEN(AY284)-LEN(AZ279)-LEN(AZ280)-LEN(AZ281)-LEN(AZ282)),AZ19+1))-LEN(SUBSTITUTE(LEFT(RIGHT(AY284,LEN(AY284)-LEN(AZ279)-LEN(AZ280)-LEN(AZ281)-LEN(AZ282)),AZ19+1)," ",""))))),"")</f>
        <v/>
      </c>
      <c r="BA283" s="1279" t="s">
        <v>1</v>
      </c>
      <c r="BB283" s="1354"/>
      <c r="BC283"/>
      <c r="BD283" s="1" t="str">
        <f t="shared" si="64"/>
        <v/>
      </c>
      <c r="BE283" s="1332" t="str">
        <f>IF(LEN(SUBSTITUTE(AX283, BE17, "")) &lt; LEN(AX283), SUBSTITUTE(AX283, BE17, ""), AX283)</f>
        <v/>
      </c>
      <c r="BF283" s="1332" t="str">
        <f>IF(LEN(SUBSTITUTE(BE283, BF17, "")) &lt; LEN(BE283), SUBSTITUTE(BE283, BF17, ""), BE283)</f>
        <v/>
      </c>
      <c r="BG283" s="1332" t="str">
        <f>IF(LEN(SUBSTITUTE(BF283, BG17, "")) &lt; LEN(BF283), SUBSTITUTE(BF283, BG17, ""), BF283)</f>
        <v/>
      </c>
      <c r="BH283" s="1332" t="str">
        <f>IF(LEN(SUBSTITUTE(BG283, BH17, "")) &lt; LEN(BG283), SUBSTITUTE(BG283, BH17, ""), BG283)</f>
        <v/>
      </c>
      <c r="BI283" s="1332" t="s">
        <v>1</v>
      </c>
      <c r="BJ283" s="1333"/>
      <c r="BK283" s="1334"/>
      <c r="BL283" s="52"/>
      <c r="BM283" s="51"/>
      <c r="BN283" s="1335" t="str">
        <f t="shared" si="54"/>
        <v/>
      </c>
      <c r="BO283" s="50" t="str">
        <f t="shared" si="55"/>
        <v/>
      </c>
      <c r="BP283" s="49" t="str">
        <f t="shared" si="56"/>
        <v/>
      </c>
      <c r="BQ283" s="47">
        <f>IF(ISBLANK(#REF!),"",LEN(BD283)-LEN(SUBSTITUTE(BD283," ",""))+1)</f>
        <v>1</v>
      </c>
      <c r="BR283" s="48">
        <f t="shared" si="57"/>
        <v>0</v>
      </c>
      <c r="BS283" s="47">
        <f t="shared" si="58"/>
        <v>0</v>
      </c>
      <c r="BT283" s="47">
        <f t="shared" si="59"/>
        <v>0</v>
      </c>
      <c r="BU283" s="185"/>
      <c r="BV283" s="2"/>
      <c r="BW283" s="2"/>
      <c r="BX283" s="2"/>
      <c r="BY283" s="2"/>
      <c r="BZ283" s="2"/>
      <c r="CA283" s="2"/>
      <c r="CB283"/>
      <c r="CC283"/>
      <c r="CD283"/>
      <c r="CE283"/>
      <c r="CF283"/>
      <c r="CG283"/>
      <c r="CH283"/>
      <c r="CI283"/>
      <c r="CJ283"/>
      <c r="CK283"/>
      <c r="CL283"/>
      <c r="CM283"/>
      <c r="CN283"/>
      <c r="CO283"/>
      <c r="CP283"/>
      <c r="CQ283" s="2"/>
      <c r="CR283" s="6">
        <v>1</v>
      </c>
    </row>
    <row r="284" spans="1:96" s="1" customFormat="1">
      <c r="A284"/>
      <c r="B284"/>
      <c r="C284"/>
      <c r="D284"/>
      <c r="E284"/>
      <c r="F284"/>
      <c r="G284"/>
      <c r="H284"/>
      <c r="I284"/>
      <c r="J284"/>
      <c r="K284"/>
      <c r="L284"/>
      <c r="M284"/>
      <c r="N284"/>
      <c r="O284"/>
      <c r="P284"/>
      <c r="Q284"/>
      <c r="R284"/>
      <c r="S284"/>
      <c r="T284"/>
      <c r="U284"/>
      <c r="V284"/>
      <c r="W284"/>
      <c r="X284"/>
      <c r="Y284"/>
      <c r="Z284"/>
      <c r="AA284"/>
      <c r="AB284"/>
      <c r="AC284"/>
      <c r="AD284"/>
      <c r="AE284"/>
      <c r="AF284"/>
      <c r="AG284"/>
      <c r="AH284"/>
      <c r="AI284"/>
      <c r="AJ284"/>
      <c r="AK284"/>
      <c r="AL284"/>
      <c r="AM284"/>
      <c r="AN284"/>
      <c r="AO284"/>
      <c r="AP284"/>
      <c r="AQ284"/>
      <c r="AR284"/>
      <c r="AS284"/>
      <c r="AT284"/>
      <c r="AU284"/>
      <c r="AV284"/>
      <c r="AW284" s="1327" t="str">
        <f>IF(AND(AZ284&lt;&gt;"", LEN(TRIM(AZ284))&gt;0), MAX(AW20:AW283)+1, "")</f>
        <v/>
      </c>
      <c r="AX284" s="1327" t="str" cm="1">
        <f t="array" ref="AX284">IFERROR(INDEX(AZ21:AZ290, MATCH(ROW()-MIN(ROW(AZ21:AZ290))+1, AW21:AW290, 0)), "")</f>
        <v/>
      </c>
      <c r="AY284" s="1344" t="str">
        <f>IFERROR(SUBSTITUTE(SUBSTITUTE(SUBSTITUTE(AY283,"  "," "),"  "," "),"  "," "),AY283)</f>
        <v/>
      </c>
      <c r="AZ284" s="1339" t="str">
        <f>IF(LEN(AY284) &gt; LEN(AZ279) + LEN(AZ280) + LEN(AZ281)+ LEN(AZ282) + LEN(AZ283), RIGHT(AY284, LEN(AY284) - LEN(AZ279) - LEN(AZ280) - LEN(AZ281) - LEN(AZ282) - LEN(AZ283)), "")</f>
        <v/>
      </c>
      <c r="BA284" s="1279" t="s">
        <v>1</v>
      </c>
      <c r="BB284" s="1354"/>
      <c r="BC284"/>
      <c r="BD284" s="1" t="str">
        <f t="shared" si="64"/>
        <v/>
      </c>
      <c r="BE284" s="1332" t="str">
        <f>IF(LEN(SUBSTITUTE(AX284, BE17, "")) &lt; LEN(AX284), SUBSTITUTE(AX284, BE17, ""), AX284)</f>
        <v/>
      </c>
      <c r="BF284" s="1332" t="str">
        <f>IF(LEN(SUBSTITUTE(BE284, BF17, "")) &lt; LEN(BE284), SUBSTITUTE(BE284, BF17, ""), BE284)</f>
        <v/>
      </c>
      <c r="BG284" s="1332" t="str">
        <f>IF(LEN(SUBSTITUTE(BF284, BG17, "")) &lt; LEN(BF284), SUBSTITUTE(BF284, BG17, ""), BF284)</f>
        <v/>
      </c>
      <c r="BH284" s="1332" t="str">
        <f>IF(LEN(SUBSTITUTE(BG284, BH17, "")) &lt; LEN(BG284), SUBSTITUTE(BG284, BH17, ""), BG284)</f>
        <v/>
      </c>
      <c r="BI284" s="1332" t="s">
        <v>1</v>
      </c>
      <c r="BJ284" s="1333"/>
      <c r="BK284" s="1334"/>
      <c r="BL284" s="52"/>
      <c r="BM284" s="51"/>
      <c r="BN284" s="1335" t="str">
        <f t="shared" si="54"/>
        <v/>
      </c>
      <c r="BO284" s="50" t="str">
        <f t="shared" si="55"/>
        <v/>
      </c>
      <c r="BP284" s="49" t="str">
        <f t="shared" si="56"/>
        <v/>
      </c>
      <c r="BQ284" s="47">
        <f>IF(ISBLANK(#REF!),"",LEN(BD284)-LEN(SUBSTITUTE(BD284," ",""))+1)</f>
        <v>1</v>
      </c>
      <c r="BR284" s="48">
        <f t="shared" si="57"/>
        <v>0</v>
      </c>
      <c r="BS284" s="47">
        <f t="shared" si="58"/>
        <v>0</v>
      </c>
      <c r="BT284" s="47">
        <f t="shared" si="59"/>
        <v>0</v>
      </c>
      <c r="BU284" s="185"/>
      <c r="BV284" s="2"/>
      <c r="BW284" s="2"/>
      <c r="BX284" s="2"/>
      <c r="BY284" s="2"/>
      <c r="BZ284" s="2"/>
      <c r="CA284" s="2"/>
      <c r="CB284"/>
      <c r="CC284"/>
      <c r="CD284"/>
      <c r="CE284"/>
      <c r="CF284"/>
      <c r="CG284"/>
      <c r="CH284"/>
      <c r="CI284"/>
      <c r="CJ284"/>
      <c r="CK284"/>
      <c r="CL284"/>
      <c r="CM284"/>
      <c r="CN284"/>
      <c r="CO284"/>
      <c r="CP284"/>
      <c r="CQ284" s="2"/>
      <c r="CR284" s="6">
        <v>1</v>
      </c>
    </row>
    <row r="285" spans="1:96" s="1" customFormat="1">
      <c r="A285"/>
      <c r="B285"/>
      <c r="C285"/>
      <c r="D285"/>
      <c r="E285"/>
      <c r="F285"/>
      <c r="G285"/>
      <c r="H285"/>
      <c r="I285"/>
      <c r="J285"/>
      <c r="K285"/>
      <c r="L285"/>
      <c r="M285"/>
      <c r="N285"/>
      <c r="O285"/>
      <c r="P285"/>
      <c r="Q285"/>
      <c r="R285"/>
      <c r="S285"/>
      <c r="T285"/>
      <c r="U285"/>
      <c r="V285"/>
      <c r="W285"/>
      <c r="X285"/>
      <c r="Y285"/>
      <c r="Z285"/>
      <c r="AA285"/>
      <c r="AB285"/>
      <c r="AC285"/>
      <c r="AD285"/>
      <c r="AE285"/>
      <c r="AF285"/>
      <c r="AG285"/>
      <c r="AH285"/>
      <c r="AI285"/>
      <c r="AJ285"/>
      <c r="AK285"/>
      <c r="AL285"/>
      <c r="AM285"/>
      <c r="AN285"/>
      <c r="AO285"/>
      <c r="AP285"/>
      <c r="AQ285"/>
      <c r="AR285"/>
      <c r="AS285"/>
      <c r="AT285"/>
      <c r="AU285"/>
      <c r="AV285"/>
      <c r="AW285" s="1327" t="str">
        <f>IF(AND(AZ285&lt;&gt;"", LEN(TRIM(AZ285))&gt;0), MAX(AW20:AW284)+1, "")</f>
        <v/>
      </c>
      <c r="AX285" s="1327" t="str" cm="1">
        <f t="array" ref="AX285">IFERROR(INDEX(AZ21:AZ290, MATCH(ROW()-MIN(ROW(AZ21:AZ290))+1, AW21:AW290, 0)), "")</f>
        <v/>
      </c>
      <c r="AY285" s="1328" t="str">
        <f>(SUBSTITUTE(SUBSTITUTE(BB65,CHAR(13)&amp;CHAR(10)," "),CHAR(10)," "))</f>
        <v/>
      </c>
      <c r="AZ285" s="1329" t="str">
        <f>IF(LEN(AY290)&lt;AZ19,AY285,LEFT(AY290,FIND("¤",SUBSTITUTE(LEFT(AY290,AZ19+1)," ","¤",LEN(LEFT(AY290,AZ19+1))-LEN(SUBSTITUTE(LEFT(AY290,AZ19+1)," ",""))))))</f>
        <v/>
      </c>
      <c r="BA285" s="1279" t="s">
        <v>1</v>
      </c>
      <c r="BB285" s="1354"/>
      <c r="BC285"/>
      <c r="BD285" s="1" t="str">
        <f t="shared" si="64"/>
        <v/>
      </c>
      <c r="BE285" s="1332" t="str">
        <f>IF(LEN(SUBSTITUTE(AX285, BE17, "")) &lt; LEN(AX285), SUBSTITUTE(AX285, BE17, ""), AX285)</f>
        <v/>
      </c>
      <c r="BF285" s="1332" t="str">
        <f>IF(LEN(SUBSTITUTE(BE285, BF17, "")) &lt; LEN(BE285), SUBSTITUTE(BE285, BF17, ""), BE285)</f>
        <v/>
      </c>
      <c r="BG285" s="1332" t="str">
        <f>IF(LEN(SUBSTITUTE(BF285, BG17, "")) &lt; LEN(BF285), SUBSTITUTE(BF285, BG17, ""), BF285)</f>
        <v/>
      </c>
      <c r="BH285" s="1332" t="str">
        <f>IF(LEN(SUBSTITUTE(BG285, BH17, "")) &lt; LEN(BG285), SUBSTITUTE(BG285, BH17, ""), BG285)</f>
        <v/>
      </c>
      <c r="BI285" s="1332" t="s">
        <v>1</v>
      </c>
      <c r="BJ285" s="1333"/>
      <c r="BK285" s="1334"/>
      <c r="BL285" s="52"/>
      <c r="BM285" s="51"/>
      <c r="BN285" s="1335" t="str">
        <f t="shared" si="54"/>
        <v/>
      </c>
      <c r="BO285" s="50" t="str">
        <f t="shared" si="55"/>
        <v/>
      </c>
      <c r="BP285" s="49" t="str">
        <f t="shared" si="56"/>
        <v/>
      </c>
      <c r="BQ285" s="47">
        <f>IF(ISBLANK(#REF!),"",LEN(BD285)-LEN(SUBSTITUTE(BD285," ",""))+1)</f>
        <v>1</v>
      </c>
      <c r="BR285" s="48">
        <f t="shared" si="57"/>
        <v>0</v>
      </c>
      <c r="BS285" s="47">
        <f t="shared" si="58"/>
        <v>0</v>
      </c>
      <c r="BT285" s="47">
        <f t="shared" si="59"/>
        <v>0</v>
      </c>
      <c r="BU285" s="185"/>
      <c r="BV285" s="2"/>
      <c r="BW285" s="2"/>
      <c r="BX285" s="2"/>
      <c r="BY285" s="2"/>
      <c r="BZ285" s="2"/>
      <c r="CA285" s="2"/>
      <c r="CB285"/>
      <c r="CC285"/>
      <c r="CD285"/>
      <c r="CE285"/>
      <c r="CF285"/>
      <c r="CG285"/>
      <c r="CH285"/>
      <c r="CI285"/>
      <c r="CJ285"/>
      <c r="CK285"/>
      <c r="CL285"/>
      <c r="CM285"/>
      <c r="CN285"/>
      <c r="CO285"/>
      <c r="CP285"/>
      <c r="CQ285" s="2"/>
      <c r="CR285" s="6">
        <v>1</v>
      </c>
    </row>
    <row r="286" spans="1:96" s="1" customFormat="1">
      <c r="A286"/>
      <c r="B286"/>
      <c r="C286"/>
      <c r="D286"/>
      <c r="E286"/>
      <c r="F286"/>
      <c r="G286"/>
      <c r="H286"/>
      <c r="I286"/>
      <c r="J286"/>
      <c r="K286"/>
      <c r="L286"/>
      <c r="M286"/>
      <c r="N286"/>
      <c r="O286"/>
      <c r="P286"/>
      <c r="Q286"/>
      <c r="R286"/>
      <c r="S286"/>
      <c r="T286"/>
      <c r="U286"/>
      <c r="V286"/>
      <c r="W286"/>
      <c r="X286"/>
      <c r="Y286"/>
      <c r="Z286"/>
      <c r="AA286"/>
      <c r="AB286"/>
      <c r="AC286"/>
      <c r="AD286"/>
      <c r="AE286"/>
      <c r="AF286"/>
      <c r="AG286"/>
      <c r="AH286"/>
      <c r="AI286"/>
      <c r="AJ286"/>
      <c r="AK286"/>
      <c r="AL286"/>
      <c r="AM286"/>
      <c r="AN286"/>
      <c r="AO286"/>
      <c r="AP286"/>
      <c r="AQ286"/>
      <c r="AR286"/>
      <c r="AS286"/>
      <c r="AT286"/>
      <c r="AU286"/>
      <c r="AV286"/>
      <c r="AW286" s="1327" t="str">
        <f>IF(AND(AZ286&lt;&gt;"", LEN(TRIM(AZ286))&gt;0), MAX(AW20:AW285)+1, "")</f>
        <v/>
      </c>
      <c r="AX286" s="1327" t="str" cm="1">
        <f t="array" ref="AX286">IFERROR(INDEX(AZ21:AZ290, MATCH(ROW()-MIN(ROW(AZ21:AZ290))+1, AW21:AW290, 0)), "")</f>
        <v/>
      </c>
      <c r="AY286" s="1336" t="str">
        <f>IFERROR(TRIM(SUBSTITUTE(SUBSTITUTE(SUBSTITUTE(SUBSTITUTE(SUBSTITUTE(AY285," .",".")," ;",";")," :",":"),",",","),",","")),AY285)</f>
        <v/>
      </c>
      <c r="AZ286" s="1329" t="str">
        <f>IFERROR(IF(LEN(AY290) &gt; LEN(AZ285), LEFT(RIGHT(AY290, LEN(AY290) - LEN(AZ285)), FIND("¤", SUBSTITUTE(LEFT(RIGHT(AY290, LEN(AY290) - LEN(AZ285)), AZ19+1), " ", "¤", LEN(LEFT(RIGHT(AY290, LEN(AY290) - LEN(AZ285)), AZ19+1)) - LEN(SUBSTITUTE(LEFT(RIGHT(AY290, LEN(AY290) - LEN(AZ285)), AZ19+1), " ", ""))))), ""), "")</f>
        <v/>
      </c>
      <c r="BA286" s="1279" t="s">
        <v>1</v>
      </c>
      <c r="BB286" s="1354"/>
      <c r="BC286"/>
      <c r="BD286" s="1" t="str">
        <f t="shared" si="64"/>
        <v/>
      </c>
      <c r="BE286" s="1332" t="str">
        <f>IF(LEN(SUBSTITUTE(AX286, BE17, "")) &lt; LEN(AX286), SUBSTITUTE(AX286, BE17, ""), AX286)</f>
        <v/>
      </c>
      <c r="BF286" s="1332" t="str">
        <f>IF(LEN(SUBSTITUTE(BE286, BF17, "")) &lt; LEN(BE286), SUBSTITUTE(BE286, BF17, ""), BE286)</f>
        <v/>
      </c>
      <c r="BG286" s="1332" t="str">
        <f>IF(LEN(SUBSTITUTE(BF286, BG17, "")) &lt; LEN(BF286), SUBSTITUTE(BF286, BG17, ""), BF286)</f>
        <v/>
      </c>
      <c r="BH286" s="1332" t="str">
        <f>IF(LEN(SUBSTITUTE(BG286, BH17, "")) &lt; LEN(BG286), SUBSTITUTE(BG286, BH17, ""), BG286)</f>
        <v/>
      </c>
      <c r="BI286" s="1332" t="s">
        <v>1</v>
      </c>
      <c r="BJ286" s="1333"/>
      <c r="BK286" s="1334"/>
      <c r="BL286" s="52"/>
      <c r="BM286" s="51"/>
      <c r="BN286" s="1335" t="str">
        <f t="shared" si="54"/>
        <v/>
      </c>
      <c r="BO286" s="50" t="str">
        <f t="shared" si="55"/>
        <v/>
      </c>
      <c r="BP286" s="49" t="str">
        <f t="shared" si="56"/>
        <v/>
      </c>
      <c r="BQ286" s="47">
        <f>IF(ISBLANK(#REF!),"",LEN(BD286)-LEN(SUBSTITUTE(BD286," ",""))+1)</f>
        <v>1</v>
      </c>
      <c r="BR286" s="48">
        <f t="shared" si="57"/>
        <v>0</v>
      </c>
      <c r="BS286" s="47">
        <f t="shared" si="58"/>
        <v>0</v>
      </c>
      <c r="BT286" s="47">
        <f t="shared" si="59"/>
        <v>0</v>
      </c>
      <c r="BU286" s="185"/>
      <c r="BV286" s="2"/>
      <c r="BW286" s="2"/>
      <c r="BX286" s="2"/>
      <c r="BY286" s="2"/>
      <c r="BZ286" s="2"/>
      <c r="CA286" s="2"/>
      <c r="CB286"/>
      <c r="CC286"/>
      <c r="CD286"/>
      <c r="CE286"/>
      <c r="CF286"/>
      <c r="CG286"/>
      <c r="CH286"/>
      <c r="CI286"/>
      <c r="CJ286"/>
      <c r="CK286"/>
      <c r="CL286"/>
      <c r="CM286"/>
      <c r="CN286"/>
      <c r="CO286"/>
      <c r="CP286"/>
      <c r="CQ286" s="2"/>
      <c r="CR286" s="6">
        <v>1</v>
      </c>
    </row>
    <row r="287" spans="1:96" s="1" customFormat="1">
      <c r="A287"/>
      <c r="B287"/>
      <c r="C287"/>
      <c r="D287"/>
      <c r="E287"/>
      <c r="F287"/>
      <c r="G287"/>
      <c r="H287"/>
      <c r="I287"/>
      <c r="J287"/>
      <c r="K287"/>
      <c r="L287"/>
      <c r="M287"/>
      <c r="N287"/>
      <c r="O287"/>
      <c r="P287"/>
      <c r="Q287"/>
      <c r="R287"/>
      <c r="S287"/>
      <c r="T287"/>
      <c r="U287"/>
      <c r="V287"/>
      <c r="W287"/>
      <c r="X287"/>
      <c r="Y287"/>
      <c r="Z287"/>
      <c r="AA287"/>
      <c r="AB287"/>
      <c r="AC287"/>
      <c r="AD287"/>
      <c r="AE287"/>
      <c r="AF287"/>
      <c r="AG287"/>
      <c r="AH287"/>
      <c r="AI287"/>
      <c r="AJ287"/>
      <c r="AK287"/>
      <c r="AL287"/>
      <c r="AM287"/>
      <c r="AN287"/>
      <c r="AO287"/>
      <c r="AP287"/>
      <c r="AQ287"/>
      <c r="AR287"/>
      <c r="AS287"/>
      <c r="AT287"/>
      <c r="AU287"/>
      <c r="AV287"/>
      <c r="AW287" s="1327" t="str">
        <f>IF(AND(AZ287&lt;&gt;"", LEN(TRIM(AZ287))&gt;0), MAX(AW20:AW286)+1, "")</f>
        <v/>
      </c>
      <c r="AX287" s="1327" t="str" cm="1">
        <f t="array" ref="AX287">IFERROR(INDEX(AZ21:AZ290, MATCH(ROW()-MIN(ROW(AZ21:AZ290))+1, AW21:AW290, 0)), "")</f>
        <v/>
      </c>
      <c r="AY287" s="1336" t="str">
        <f>IFERROR(SUBSTITUTE(SUBSTITUTE(SUBSTITUTE(SUBSTITUTE(SUBSTITUTE(SUBSTITUTE(AY286,",",";"),".",";"),";",";"),"-",";"),":",";"),"?",";"),AY286)</f>
        <v/>
      </c>
      <c r="AZ287" s="1329" t="str">
        <f>IFERROR(IF(LEN(AY290)&gt;LEN(AZ285)+LEN(AZ286),LEFT(RIGHT(AY290,LEN(AY290)-LEN(AZ285)-LEN(AZ286)),FIND("¤",SUBSTITUTE(LEFT(RIGHT(AY290,LEN(AY290)-LEN(AZ285)-LEN(AZ286)),AZ19+1)," ","¤",LEN(LEFT(RIGHT(AY290,LEN(AY290)-LEN(AZ285)-LEN(AZ286)),AZ19+1))-LEN(SUBSTITUTE(LEFT(RIGHT(AY290,LEN(AY290)-LEN(AZ285)-LEN(AZ286)),AZ19+1)," ",""))))),""),"")</f>
        <v/>
      </c>
      <c r="BA287" s="1279" t="s">
        <v>1</v>
      </c>
      <c r="BB287" s="1354"/>
      <c r="BC287"/>
      <c r="BD287" s="1" t="str">
        <f t="shared" si="64"/>
        <v/>
      </c>
      <c r="BE287" s="1332" t="str">
        <f>IF(LEN(SUBSTITUTE(AX287, BE17, "")) &lt; LEN(AX287), SUBSTITUTE(AX287, BE17, ""), AX287)</f>
        <v/>
      </c>
      <c r="BF287" s="1332" t="str">
        <f>IF(LEN(SUBSTITUTE(BE287, BF17, "")) &lt; LEN(BE287), SUBSTITUTE(BE287, BF17, ""), BE287)</f>
        <v/>
      </c>
      <c r="BG287" s="1332" t="str">
        <f>IF(LEN(SUBSTITUTE(BF287, BG17, "")) &lt; LEN(BF287), SUBSTITUTE(BF287, BG17, ""), BF287)</f>
        <v/>
      </c>
      <c r="BH287" s="1332" t="str">
        <f>IF(LEN(SUBSTITUTE(BG287, BH17, "")) &lt; LEN(BG287), SUBSTITUTE(BG287, BH17, ""), BG287)</f>
        <v/>
      </c>
      <c r="BI287" s="1332" t="s">
        <v>1</v>
      </c>
      <c r="BJ287" s="1333"/>
      <c r="BK287" s="1334"/>
      <c r="BL287" s="52"/>
      <c r="BM287" s="51"/>
      <c r="BN287" s="1335" t="str">
        <f t="shared" ref="BN287:BN290" si="65">IF(BK287&lt;&gt;"", TRIM(SUBSTITUTE(SUBSTITUTE(BH287, TRIM(BJ287), ""), TRIM(BK287), "")), TRIM(SUBSTITUTE(BH287, TRIM(BJ287), "")))</f>
        <v/>
      </c>
      <c r="BO287" s="50" t="str">
        <f t="shared" ref="BO287:BO290" si="66">SUBSTITUTE(BN287,BL287,BM287)</f>
        <v/>
      </c>
      <c r="BP287" s="49" t="str">
        <f t="shared" ref="BP287:BP290" si="67">TRIM(SUBSTITUTE(BO287,BL287,BM287))</f>
        <v/>
      </c>
      <c r="BQ287" s="47">
        <f>IF(ISBLANK(#REF!),"",LEN(BD287)-LEN(SUBSTITUTE(BD287," ",""))+1)</f>
        <v>1</v>
      </c>
      <c r="BR287" s="48">
        <f t="shared" ref="BR287:BR290" si="68">BT287-BS287</f>
        <v>0</v>
      </c>
      <c r="BS287" s="47">
        <f t="shared" ref="BS287:BS290" si="69">LEN(TRIM(BD287)) - LEN(SUBSTITUTE(TRIM(BD287), " ", ""))</f>
        <v>0</v>
      </c>
      <c r="BT287" s="47">
        <f t="shared" ref="BT287:BT290" si="70">LEN(BD287)</f>
        <v>0</v>
      </c>
      <c r="BU287" s="185"/>
      <c r="BV287" s="2"/>
      <c r="BW287" s="2"/>
      <c r="BX287" s="2"/>
      <c r="BY287" s="2"/>
      <c r="BZ287" s="2"/>
      <c r="CA287" s="2"/>
      <c r="CB287"/>
      <c r="CC287"/>
      <c r="CD287"/>
      <c r="CE287"/>
      <c r="CF287"/>
      <c r="CG287"/>
      <c r="CH287"/>
      <c r="CI287"/>
      <c r="CJ287"/>
      <c r="CK287"/>
      <c r="CL287"/>
      <c r="CM287"/>
      <c r="CN287"/>
      <c r="CO287"/>
      <c r="CP287"/>
      <c r="CQ287" s="2"/>
      <c r="CR287" s="6">
        <v>1</v>
      </c>
    </row>
    <row r="288" spans="1:96" s="1" customFormat="1">
      <c r="A288"/>
      <c r="B288"/>
      <c r="C288"/>
      <c r="D288"/>
      <c r="E288"/>
      <c r="F288"/>
      <c r="G288"/>
      <c r="H288"/>
      <c r="I288"/>
      <c r="J288"/>
      <c r="K288"/>
      <c r="L288"/>
      <c r="M288"/>
      <c r="N288"/>
      <c r="O288"/>
      <c r="P288"/>
      <c r="Q288"/>
      <c r="R288"/>
      <c r="S288"/>
      <c r="T288"/>
      <c r="U288"/>
      <c r="V288"/>
      <c r="W288"/>
      <c r="X288"/>
      <c r="Y288"/>
      <c r="Z288"/>
      <c r="AA288"/>
      <c r="AB288"/>
      <c r="AC288"/>
      <c r="AD288"/>
      <c r="AE288"/>
      <c r="AF288"/>
      <c r="AG288"/>
      <c r="AH288"/>
      <c r="AI288"/>
      <c r="AJ288"/>
      <c r="AK288"/>
      <c r="AL288"/>
      <c r="AM288"/>
      <c r="AN288"/>
      <c r="AO288"/>
      <c r="AP288"/>
      <c r="AQ288"/>
      <c r="AR288"/>
      <c r="AS288"/>
      <c r="AT288"/>
      <c r="AU288"/>
      <c r="AV288"/>
      <c r="AW288" s="1327" t="str">
        <f>IF(AND(AZ288&lt;&gt;"", LEN(TRIM(AZ288))&gt;0), MAX(AW20:AW287)+1, "")</f>
        <v/>
      </c>
      <c r="AX288" s="1327" t="str" cm="1">
        <f t="array" ref="AX288">IFERROR(INDEX(AZ21:AZ290, MATCH(ROW()-MIN(ROW(AZ21:AZ290))+1, AW21:AW290, 0)), "")</f>
        <v/>
      </c>
      <c r="AY288" s="1336" t="str">
        <f>IFERROR(SUBSTITUTE(AY287,"."," "),AY287)</f>
        <v/>
      </c>
      <c r="AZ288" s="1329" t="str">
        <f>IFERROR(LEFT(RIGHT(AY290,LEN(AY290)-LEN(AZ285)-LEN(AZ286)-LEN(AZ287)),FIND("¤",SUBSTITUTE(LEFT(RIGHT(AY290,LEN(AY290)-LEN(AZ285)-LEN(AZ286)-LEN(AZ287)),AZ19+1)," ","¤",LEN(LEFT(RIGHT(AY290,LEN(AY290)-LEN(AZ285)-LEN(AZ286)-LEN(AZ287)),AZ19+1))-LEN(SUBSTITUTE(LEFT(RIGHT(AY290,LEN(AY290)-LEN(AZ285)-LEN(AZ286)-LEN(AZ287)),AZ19+1)," ",""))))),"")</f>
        <v/>
      </c>
      <c r="BA288" s="1279" t="s">
        <v>1</v>
      </c>
      <c r="BB288" s="1354"/>
      <c r="BC288"/>
      <c r="BD288" s="1" t="str">
        <f t="shared" si="64"/>
        <v/>
      </c>
      <c r="BE288" s="1332" t="str">
        <f>IF(LEN(SUBSTITUTE(AX288, BE17, "")) &lt; LEN(AX288), SUBSTITUTE(AX288, BE17, ""), AX288)</f>
        <v/>
      </c>
      <c r="BF288" s="1332" t="str">
        <f>IF(LEN(SUBSTITUTE(BE288, BF17, "")) &lt; LEN(BE288), SUBSTITUTE(BE288, BF17, ""), BE288)</f>
        <v/>
      </c>
      <c r="BG288" s="1332" t="str">
        <f>IF(LEN(SUBSTITUTE(BF288, BG17, "")) &lt; LEN(BF288), SUBSTITUTE(BF288, BG17, ""), BF288)</f>
        <v/>
      </c>
      <c r="BH288" s="1332" t="str">
        <f>IF(LEN(SUBSTITUTE(BG288, BH17, "")) &lt; LEN(BG288), SUBSTITUTE(BG288, BH17, ""), BG288)</f>
        <v/>
      </c>
      <c r="BI288" s="1332" t="s">
        <v>1</v>
      </c>
      <c r="BJ288" s="1333"/>
      <c r="BK288" s="1334"/>
      <c r="BL288" s="52"/>
      <c r="BM288" s="51"/>
      <c r="BN288" s="1335" t="str">
        <f t="shared" si="65"/>
        <v/>
      </c>
      <c r="BO288" s="50" t="str">
        <f t="shared" si="66"/>
        <v/>
      </c>
      <c r="BP288" s="49" t="str">
        <f t="shared" si="67"/>
        <v/>
      </c>
      <c r="BQ288" s="47">
        <f>IF(ISBLANK(#REF!),"",LEN(BD288)-LEN(SUBSTITUTE(BD288," ",""))+1)</f>
        <v>1</v>
      </c>
      <c r="BR288" s="48">
        <f t="shared" si="68"/>
        <v>0</v>
      </c>
      <c r="BS288" s="47">
        <f t="shared" si="69"/>
        <v>0</v>
      </c>
      <c r="BT288" s="47">
        <f t="shared" si="70"/>
        <v>0</v>
      </c>
      <c r="BU288" s="185"/>
      <c r="BV288" s="2"/>
      <c r="BW288" s="2"/>
      <c r="BX288" s="2"/>
      <c r="BY288" s="2"/>
      <c r="BZ288" s="2"/>
      <c r="CA288" s="2"/>
      <c r="CB288"/>
      <c r="CC288"/>
      <c r="CD288"/>
      <c r="CE288"/>
      <c r="CF288"/>
      <c r="CG288"/>
      <c r="CH288"/>
      <c r="CI288"/>
      <c r="CJ288"/>
      <c r="CK288"/>
      <c r="CL288"/>
      <c r="CM288"/>
      <c r="CN288"/>
      <c r="CO288"/>
      <c r="CP288"/>
      <c r="CQ288" s="2"/>
      <c r="CR288" s="6">
        <v>1</v>
      </c>
    </row>
    <row r="289" spans="1:98" s="1" customFormat="1">
      <c r="A289"/>
      <c r="B289"/>
      <c r="C289"/>
      <c r="D289"/>
      <c r="E289"/>
      <c r="F289"/>
      <c r="G289"/>
      <c r="H289"/>
      <c r="I289"/>
      <c r="J289"/>
      <c r="K289"/>
      <c r="L289"/>
      <c r="M289"/>
      <c r="N289"/>
      <c r="O289"/>
      <c r="P289"/>
      <c r="Q289"/>
      <c r="R289"/>
      <c r="S289"/>
      <c r="T289"/>
      <c r="U289"/>
      <c r="V289"/>
      <c r="W289"/>
      <c r="X289"/>
      <c r="Y289"/>
      <c r="Z289"/>
      <c r="AA289"/>
      <c r="AB289"/>
      <c r="AC289"/>
      <c r="AD289"/>
      <c r="AE289"/>
      <c r="AF289"/>
      <c r="AG289"/>
      <c r="AH289"/>
      <c r="AI289"/>
      <c r="AJ289"/>
      <c r="AK289"/>
      <c r="AL289"/>
      <c r="AM289"/>
      <c r="AN289"/>
      <c r="AO289"/>
      <c r="AP289"/>
      <c r="AQ289"/>
      <c r="AR289"/>
      <c r="AS289"/>
      <c r="AT289"/>
      <c r="AU289"/>
      <c r="AV289"/>
      <c r="AW289" s="1327" t="str">
        <f>IF(AND(AZ289&lt;&gt;"", LEN(TRIM(AZ289))&gt;0), MAX(AW20:AW288)+1, "")</f>
        <v/>
      </c>
      <c r="AX289" s="1327" t="str" cm="1">
        <f t="array" ref="AX289">IFERROR(INDEX(AZ21:AZ290, MATCH(ROW()-MIN(ROW(AZ21:AZ290))+1, AW21:AW290, 0)), "")</f>
        <v/>
      </c>
      <c r="AY289" s="1337" t="str">
        <f>SUBSTITUTE(SUBSTITUTE(AY288,";"," "),","," ")</f>
        <v/>
      </c>
      <c r="AZ289" s="1329" t="str">
        <f>IFERROR(LEFT(RIGHT(AY290,LEN(AY290)-LEN(AZ285)-LEN(AZ286)-LEN(AZ287)-LEN(AZ288)),FIND("¤",SUBSTITUTE(LEFT(RIGHT(AY290,LEN(AY290)-LEN(AZ285)-LEN(AZ286)-LEN(AZ287)-LEN(AZ288)),AZ19+1)," ","¤",LEN(LEFT(RIGHT(AY290,LEN(AY290)-LEN(AZ285)-LEN(AZ286)-LEN(AZ287)-LEN(AZ288)),AZ19+1))-LEN(SUBSTITUTE(LEFT(RIGHT(AY290,LEN(AY290)-LEN(AZ285)-LEN(AZ286)-LEN(AZ287)-LEN(AZ288)),AZ19+1)," ",""))))),"")</f>
        <v/>
      </c>
      <c r="BA289" s="1279" t="s">
        <v>1</v>
      </c>
      <c r="BB289" s="1354"/>
      <c r="BC289"/>
      <c r="BD289" s="1" t="str">
        <f t="shared" si="64"/>
        <v/>
      </c>
      <c r="BE289" s="1332" t="str">
        <f>IF(LEN(SUBSTITUTE(AX289, BE17, "")) &lt; LEN(AX289), SUBSTITUTE(AX289, BE17, ""), AX289)</f>
        <v/>
      </c>
      <c r="BF289" s="1332" t="str">
        <f>IF(LEN(SUBSTITUTE(BE289, BF17, "")) &lt; LEN(BE289), SUBSTITUTE(BE289, BF17, ""), BE289)</f>
        <v/>
      </c>
      <c r="BG289" s="1332" t="str">
        <f>IF(LEN(SUBSTITUTE(BF289, BG17, "")) &lt; LEN(BF289), SUBSTITUTE(BF289, BG17, ""), BF289)</f>
        <v/>
      </c>
      <c r="BH289" s="1332" t="str">
        <f>IF(LEN(SUBSTITUTE(BG289, BH17, "")) &lt; LEN(BG289), SUBSTITUTE(BG289, BH17, ""), BG289)</f>
        <v/>
      </c>
      <c r="BI289" s="1332" t="s">
        <v>1</v>
      </c>
      <c r="BJ289" s="1333"/>
      <c r="BK289" s="1334"/>
      <c r="BL289" s="52"/>
      <c r="BM289" s="51"/>
      <c r="BN289" s="1335" t="str">
        <f t="shared" si="65"/>
        <v/>
      </c>
      <c r="BO289" s="50" t="str">
        <f t="shared" si="66"/>
        <v/>
      </c>
      <c r="BP289" s="49" t="str">
        <f t="shared" si="67"/>
        <v/>
      </c>
      <c r="BQ289" s="47">
        <f>IF(ISBLANK(#REF!),"",LEN(BD289)-LEN(SUBSTITUTE(BD289," ",""))+1)</f>
        <v>1</v>
      </c>
      <c r="BR289" s="48">
        <f t="shared" si="68"/>
        <v>0</v>
      </c>
      <c r="BS289" s="47">
        <f t="shared" si="69"/>
        <v>0</v>
      </c>
      <c r="BT289" s="47">
        <f t="shared" si="70"/>
        <v>0</v>
      </c>
      <c r="BU289" s="185"/>
      <c r="BV289" s="2"/>
      <c r="BW289" s="2"/>
      <c r="BX289" s="2"/>
      <c r="BY289" s="2"/>
      <c r="BZ289" s="2"/>
      <c r="CA289" s="2"/>
      <c r="CB289"/>
      <c r="CC289"/>
      <c r="CD289"/>
      <c r="CE289"/>
      <c r="CF289"/>
      <c r="CG289"/>
      <c r="CH289"/>
      <c r="CI289"/>
      <c r="CJ289"/>
      <c r="CK289"/>
      <c r="CL289"/>
      <c r="CM289"/>
      <c r="CN289"/>
      <c r="CO289"/>
      <c r="CP289"/>
      <c r="CQ289" s="2"/>
      <c r="CR289" s="6">
        <v>1</v>
      </c>
    </row>
    <row r="290" spans="1:98" s="1" customFormat="1">
      <c r="A290"/>
      <c r="B290"/>
      <c r="C290"/>
      <c r="D290"/>
      <c r="E290"/>
      <c r="F290"/>
      <c r="G290"/>
      <c r="H290"/>
      <c r="I290"/>
      <c r="J290"/>
      <c r="K290"/>
      <c r="L290"/>
      <c r="M290"/>
      <c r="N290"/>
      <c r="O290"/>
      <c r="P290"/>
      <c r="Q290"/>
      <c r="R290"/>
      <c r="S290"/>
      <c r="T290"/>
      <c r="U290"/>
      <c r="V290"/>
      <c r="W290"/>
      <c r="X290"/>
      <c r="Y290"/>
      <c r="Z290"/>
      <c r="AA290"/>
      <c r="AB290"/>
      <c r="AC290"/>
      <c r="AD290"/>
      <c r="AE290"/>
      <c r="AF290"/>
      <c r="AG290"/>
      <c r="AH290"/>
      <c r="AI290"/>
      <c r="AJ290"/>
      <c r="AK290"/>
      <c r="AL290"/>
      <c r="AM290"/>
      <c r="AN290"/>
      <c r="AO290"/>
      <c r="AP290"/>
      <c r="AQ290"/>
      <c r="AR290"/>
      <c r="AS290"/>
      <c r="AT290"/>
      <c r="AU290"/>
      <c r="AV290"/>
      <c r="AW290" s="1327" t="str">
        <f>IF(AND(AZ290&lt;&gt;"", LEN(TRIM(AZ290))&gt;0), MAX(AW20:AW289)+1, "")</f>
        <v/>
      </c>
      <c r="AX290" s="1327" t="str" cm="1">
        <f t="array" ref="AX290">IFERROR(INDEX(AZ21:AZ290, MATCH(ROW()-MIN(ROW(AZ21:AZ290))+1, AW21:AW290, 0)), "")</f>
        <v/>
      </c>
      <c r="AY290" s="1338" t="str">
        <f>IFERROR(SUBSTITUTE(SUBSTITUTE(SUBSTITUTE(AY289,"  "," "),"  "," "),"  "," "),AY289)</f>
        <v/>
      </c>
      <c r="AZ290" s="1329" t="str">
        <f>IF(LEN(AY290) &gt; LEN(AZ285) + LEN(AZ286) + LEN(AZ287)+ LEN(AZ288) + LEN(AZ289), RIGHT(AY290, LEN(AY290) - LEN(AZ285) - LEN(AZ286) - LEN(AZ287) - LEN(AZ288) - LEN(AZ289)), "")</f>
        <v/>
      </c>
      <c r="BA290" s="1279" t="s">
        <v>1</v>
      </c>
      <c r="BB290" s="1354"/>
      <c r="BC290"/>
      <c r="BD290" s="1" t="str">
        <f t="shared" si="64"/>
        <v/>
      </c>
      <c r="BE290" s="1332" t="str">
        <f>IF(LEN(SUBSTITUTE(AX290, BE17, "")) &lt; LEN(AX290), SUBSTITUTE(AX290, BE17, ""), AX290)</f>
        <v/>
      </c>
      <c r="BF290" s="1332" t="str">
        <f>IF(LEN(SUBSTITUTE(BE290, BF17, "")) &lt; LEN(BE290), SUBSTITUTE(BE290, BF17, ""), BE290)</f>
        <v/>
      </c>
      <c r="BG290" s="1332" t="str">
        <f>IF(LEN(SUBSTITUTE(BF290, BG17, "")) &lt; LEN(BF290), SUBSTITUTE(BF290, BG17, ""), BF290)</f>
        <v/>
      </c>
      <c r="BH290" s="1332" t="str">
        <f>IF(LEN(SUBSTITUTE(BG290, BH17, "")) &lt; LEN(BG290), SUBSTITUTE(BG290, BH17, ""), BG290)</f>
        <v/>
      </c>
      <c r="BI290" s="1332" t="s">
        <v>1</v>
      </c>
      <c r="BJ290" s="1333"/>
      <c r="BK290" s="1334"/>
      <c r="BL290" s="52"/>
      <c r="BM290" s="51"/>
      <c r="BN290" s="1335" t="str">
        <f t="shared" si="65"/>
        <v/>
      </c>
      <c r="BO290" s="50" t="str">
        <f t="shared" si="66"/>
        <v/>
      </c>
      <c r="BP290" s="49" t="str">
        <f t="shared" si="67"/>
        <v/>
      </c>
      <c r="BQ290" s="47">
        <f>IF(ISBLANK(#REF!),"",LEN(BD290)-LEN(SUBSTITUTE(BD290," ",""))+1)</f>
        <v>1</v>
      </c>
      <c r="BR290" s="48">
        <f t="shared" si="68"/>
        <v>0</v>
      </c>
      <c r="BS290" s="47">
        <f t="shared" si="69"/>
        <v>0</v>
      </c>
      <c r="BT290" s="47">
        <f t="shared" si="70"/>
        <v>0</v>
      </c>
      <c r="BU290" s="185"/>
      <c r="BV290" s="2"/>
      <c r="BW290" s="2"/>
      <c r="BX290" s="2"/>
      <c r="BY290" s="2"/>
      <c r="BZ290" s="2"/>
      <c r="CA290" s="2"/>
      <c r="CB290"/>
      <c r="CC290"/>
      <c r="CD290"/>
      <c r="CE290"/>
      <c r="CF290"/>
      <c r="CG290"/>
      <c r="CH290"/>
      <c r="CI290"/>
      <c r="CJ290"/>
      <c r="CK290"/>
      <c r="CL290"/>
      <c r="CM290"/>
      <c r="CN290"/>
      <c r="CO290"/>
      <c r="CP290"/>
      <c r="CQ290" s="2"/>
      <c r="CR290" s="7" t="s">
        <v>0</v>
      </c>
    </row>
    <row r="291" spans="1:98" s="1" customFormat="1">
      <c r="A291" s="6">
        <v>1</v>
      </c>
      <c r="B291" s="6">
        <v>1</v>
      </c>
      <c r="C291" s="6">
        <v>1</v>
      </c>
      <c r="D291" s="6">
        <v>1</v>
      </c>
      <c r="E291" s="6">
        <v>1</v>
      </c>
      <c r="F291" s="6">
        <v>1</v>
      </c>
      <c r="G291" s="6">
        <v>1</v>
      </c>
      <c r="H291" s="6">
        <v>1</v>
      </c>
      <c r="I291" s="6">
        <v>1</v>
      </c>
      <c r="J291" s="6">
        <v>1</v>
      </c>
      <c r="K291" s="6">
        <v>1</v>
      </c>
      <c r="L291" s="6">
        <v>1</v>
      </c>
      <c r="M291" s="6">
        <v>1</v>
      </c>
      <c r="N291" s="6">
        <v>1</v>
      </c>
      <c r="O291" s="6">
        <v>1</v>
      </c>
      <c r="P291" s="6">
        <v>1</v>
      </c>
      <c r="Q291" s="6">
        <v>1</v>
      </c>
      <c r="R291" s="6">
        <v>1</v>
      </c>
      <c r="S291" s="6">
        <v>1</v>
      </c>
      <c r="T291" s="6">
        <v>1</v>
      </c>
      <c r="U291" s="6">
        <v>1</v>
      </c>
      <c r="V291" s="6">
        <v>1</v>
      </c>
      <c r="W291" s="6">
        <v>1</v>
      </c>
      <c r="X291" s="6">
        <v>1</v>
      </c>
      <c r="Y291" s="6">
        <v>1</v>
      </c>
      <c r="Z291" s="6">
        <v>1</v>
      </c>
      <c r="AA291" s="6">
        <v>1</v>
      </c>
      <c r="AB291" s="6">
        <v>1</v>
      </c>
      <c r="AC291" s="6">
        <v>1</v>
      </c>
      <c r="AD291" s="6">
        <v>1</v>
      </c>
      <c r="AE291" s="6">
        <v>1</v>
      </c>
      <c r="AF291" s="6">
        <v>1</v>
      </c>
      <c r="AG291" s="6">
        <v>1</v>
      </c>
      <c r="AH291" s="6">
        <v>1</v>
      </c>
      <c r="AI291" s="6">
        <v>1</v>
      </c>
      <c r="AJ291" s="6">
        <v>1</v>
      </c>
      <c r="AK291" s="6">
        <v>1</v>
      </c>
      <c r="AL291" s="6">
        <v>1</v>
      </c>
      <c r="AM291" s="6">
        <v>1</v>
      </c>
      <c r="AN291" s="6">
        <v>1</v>
      </c>
      <c r="AO291" s="6">
        <v>1</v>
      </c>
      <c r="AP291" s="6">
        <v>1</v>
      </c>
      <c r="AQ291" s="6">
        <v>1</v>
      </c>
      <c r="AR291" s="6">
        <v>1</v>
      </c>
      <c r="AS291" s="6">
        <v>1</v>
      </c>
      <c r="AT291" s="6">
        <v>1</v>
      </c>
      <c r="AU291" s="6">
        <v>1</v>
      </c>
      <c r="AV291" s="6">
        <v>1</v>
      </c>
      <c r="AW291" s="6">
        <v>1</v>
      </c>
      <c r="AX291" s="6">
        <v>1</v>
      </c>
      <c r="AY291" s="6">
        <v>1</v>
      </c>
      <c r="AZ291" s="6">
        <v>1</v>
      </c>
      <c r="BA291" s="6">
        <v>1</v>
      </c>
      <c r="BB291" s="6">
        <v>1</v>
      </c>
      <c r="BC291" s="6">
        <v>1</v>
      </c>
      <c r="BD291" s="6">
        <v>1</v>
      </c>
      <c r="BE291" s="6">
        <v>1</v>
      </c>
      <c r="BF291" s="6">
        <v>1</v>
      </c>
      <c r="BG291" s="6">
        <v>1</v>
      </c>
      <c r="BH291" s="6">
        <v>1</v>
      </c>
      <c r="BI291" s="6">
        <v>1</v>
      </c>
      <c r="BJ291" s="6">
        <v>1</v>
      </c>
      <c r="BK291" s="6">
        <v>1</v>
      </c>
      <c r="BL291" s="6">
        <v>1</v>
      </c>
      <c r="BM291" s="6">
        <v>1</v>
      </c>
      <c r="BN291" s="6">
        <v>1</v>
      </c>
      <c r="BO291" s="6">
        <v>1</v>
      </c>
      <c r="BP291" s="6">
        <v>1</v>
      </c>
      <c r="BQ291" s="6">
        <v>1</v>
      </c>
      <c r="BR291" s="6">
        <v>1</v>
      </c>
      <c r="BS291" s="6">
        <v>1</v>
      </c>
      <c r="BT291" s="6">
        <v>1</v>
      </c>
      <c r="BU291" s="6">
        <v>1</v>
      </c>
      <c r="BV291" s="6">
        <v>1</v>
      </c>
      <c r="BW291" s="6">
        <v>1</v>
      </c>
      <c r="BX291" s="6">
        <v>1</v>
      </c>
      <c r="BY291" s="6">
        <v>1</v>
      </c>
      <c r="BZ291" s="6">
        <v>1</v>
      </c>
      <c r="CA291" s="6">
        <v>1</v>
      </c>
      <c r="CB291" s="6">
        <v>1</v>
      </c>
      <c r="CC291" s="6">
        <v>1</v>
      </c>
      <c r="CD291" s="6">
        <v>1</v>
      </c>
      <c r="CE291" s="6">
        <v>1</v>
      </c>
      <c r="CF291" s="6">
        <v>1</v>
      </c>
      <c r="CG291" s="6">
        <v>1</v>
      </c>
      <c r="CH291" s="6">
        <v>1</v>
      </c>
      <c r="CI291" s="6">
        <v>1</v>
      </c>
      <c r="CJ291" s="6">
        <v>1</v>
      </c>
      <c r="CK291" s="6">
        <v>1</v>
      </c>
      <c r="CL291" s="6">
        <v>1</v>
      </c>
      <c r="CM291" s="6">
        <v>1</v>
      </c>
      <c r="CN291" s="6">
        <v>1</v>
      </c>
      <c r="CO291" s="6">
        <v>1</v>
      </c>
      <c r="CP291" s="6">
        <v>1</v>
      </c>
      <c r="CQ291" s="6">
        <v>1</v>
      </c>
      <c r="CR291" s="5" t="str">
        <f>ADDRESS(ROW(),COLUMN(),4)</f>
        <v>CR291</v>
      </c>
      <c r="CS291" s="4"/>
      <c r="CT291" s="3" t="str">
        <f>ADDRESS(ROW(),COLUMN(),4)</f>
        <v>CT291</v>
      </c>
    </row>
  </sheetData>
  <mergeCells count="140">
    <mergeCell ref="G78:H78"/>
    <mergeCell ref="I78:L78"/>
    <mergeCell ref="K80:L81"/>
    <mergeCell ref="H84:I84"/>
    <mergeCell ref="J84:K84"/>
    <mergeCell ref="I87:I88"/>
    <mergeCell ref="J87:J88"/>
    <mergeCell ref="K87:K88"/>
    <mergeCell ref="BW4:BZ6"/>
    <mergeCell ref="CB4:CH6"/>
    <mergeCell ref="CJ4:CP6"/>
    <mergeCell ref="CB9:CE10"/>
    <mergeCell ref="G10:H10"/>
    <mergeCell ref="I10:L10"/>
    <mergeCell ref="AA10:AB10"/>
    <mergeCell ref="AK10:AL10"/>
    <mergeCell ref="AM10:AP10"/>
    <mergeCell ref="AQ10:AR10"/>
    <mergeCell ref="P3:P4"/>
    <mergeCell ref="T3:Z4"/>
    <mergeCell ref="AF3:AF4"/>
    <mergeCell ref="AJ3:AP4"/>
    <mergeCell ref="BB3:BB4"/>
    <mergeCell ref="BD3:BD4"/>
    <mergeCell ref="CG15:CH16"/>
    <mergeCell ref="H16:I16"/>
    <mergeCell ref="J16:K16"/>
    <mergeCell ref="BJ16:BK17"/>
    <mergeCell ref="BL16:BL17"/>
    <mergeCell ref="BM16:BM17"/>
    <mergeCell ref="CM10:CM11"/>
    <mergeCell ref="BB11:BB12"/>
    <mergeCell ref="BE11:BH11"/>
    <mergeCell ref="K12:L13"/>
    <mergeCell ref="AO12:AP13"/>
    <mergeCell ref="AZ12:AZ13"/>
    <mergeCell ref="BJ12:BM14"/>
    <mergeCell ref="BE13:BH16"/>
    <mergeCell ref="AZ14:AZ15"/>
    <mergeCell ref="CF15:CF16"/>
    <mergeCell ref="AL16:AM16"/>
    <mergeCell ref="AN16:AO16"/>
    <mergeCell ref="AC19:AC20"/>
    <mergeCell ref="AD19:AD20"/>
    <mergeCell ref="BD19:BD20"/>
    <mergeCell ref="BJ19:BK19"/>
    <mergeCell ref="BL19:BM19"/>
    <mergeCell ref="BN19:BN20"/>
    <mergeCell ref="CJ17:CP18"/>
    <mergeCell ref="AJ18:AN18"/>
    <mergeCell ref="I19:I20"/>
    <mergeCell ref="J19:J20"/>
    <mergeCell ref="K19:K20"/>
    <mergeCell ref="W19:W20"/>
    <mergeCell ref="X19:X20"/>
    <mergeCell ref="Y19:Y20"/>
    <mergeCell ref="AA19:AA20"/>
    <mergeCell ref="AB19:AB20"/>
    <mergeCell ref="CJ19:CP20"/>
    <mergeCell ref="CJ21:CP21"/>
    <mergeCell ref="CJ22:CP23"/>
    <mergeCell ref="CF23:CF24"/>
    <mergeCell ref="CG23:CG24"/>
    <mergeCell ref="CJ25:CP26"/>
    <mergeCell ref="BO19:BO20"/>
    <mergeCell ref="BP19:BP20"/>
    <mergeCell ref="BQ19:BQ20"/>
    <mergeCell ref="BR19:BR20"/>
    <mergeCell ref="BS19:BS20"/>
    <mergeCell ref="BT19:BT20"/>
    <mergeCell ref="CC63:CD65"/>
    <mergeCell ref="CE63:CF65"/>
    <mergeCell ref="CB73:CE76"/>
    <mergeCell ref="CJ29:CK30"/>
    <mergeCell ref="CB31:CB32"/>
    <mergeCell ref="CC31:CC32"/>
    <mergeCell ref="CE31:CE32"/>
    <mergeCell ref="BW39:BZ42"/>
    <mergeCell ref="BW43:BZ44"/>
    <mergeCell ref="CE43:CE44"/>
    <mergeCell ref="CF43:CF44"/>
    <mergeCell ref="CJ44:CP45"/>
    <mergeCell ref="AI42:AN45"/>
    <mergeCell ref="CF93:CG100"/>
    <mergeCell ref="BY96:BY97"/>
    <mergeCell ref="CB100:CB101"/>
    <mergeCell ref="CK100:CO102"/>
    <mergeCell ref="BW102:BX103"/>
    <mergeCell ref="BY102:BZ103"/>
    <mergeCell ref="CC78:CE79"/>
    <mergeCell ref="CF78:CF79"/>
    <mergeCell ref="CG78:CH79"/>
    <mergeCell ref="BW79:BZ80"/>
    <mergeCell ref="BW85:BZ86"/>
    <mergeCell ref="CB106:CB111"/>
    <mergeCell ref="CC107:CH109"/>
    <mergeCell ref="BW111:BZ111"/>
    <mergeCell ref="CB113:CB124"/>
    <mergeCell ref="CC113:CC114"/>
    <mergeCell ref="BW121:BZ121"/>
    <mergeCell ref="CB178:CH180"/>
    <mergeCell ref="CL178:CP178"/>
    <mergeCell ref="CL179:CP179"/>
    <mergeCell ref="CL180:CP180"/>
    <mergeCell ref="CL181:CP181"/>
    <mergeCell ref="CB149:CB156"/>
    <mergeCell ref="CC168:CH169"/>
    <mergeCell ref="CK168:CP168"/>
    <mergeCell ref="CK172:CP175"/>
    <mergeCell ref="CM205:CP207"/>
    <mergeCell ref="CE208:CE209"/>
    <mergeCell ref="CJ214:CL216"/>
    <mergeCell ref="CM214:CP217"/>
    <mergeCell ref="CJ218:CL220"/>
    <mergeCell ref="CL182:CP182"/>
    <mergeCell ref="CB183:CB193"/>
    <mergeCell ref="CL183:CP183"/>
    <mergeCell ref="CK184:CP185"/>
    <mergeCell ref="CC191:CF193"/>
    <mergeCell ref="CB195:CH196"/>
    <mergeCell ref="G224:H224"/>
    <mergeCell ref="I224:L224"/>
    <mergeCell ref="K226:L227"/>
    <mergeCell ref="H230:I230"/>
    <mergeCell ref="J230:K230"/>
    <mergeCell ref="I233:I234"/>
    <mergeCell ref="J233:J234"/>
    <mergeCell ref="K233:K234"/>
    <mergeCell ref="CJ204:CL207"/>
    <mergeCell ref="I52:I53"/>
    <mergeCell ref="J52:J53"/>
    <mergeCell ref="K52:K53"/>
    <mergeCell ref="AA56:AB56"/>
    <mergeCell ref="S88:X91"/>
    <mergeCell ref="U56:V56"/>
    <mergeCell ref="W56:Z56"/>
    <mergeCell ref="Y58:Z59"/>
    <mergeCell ref="V62:W62"/>
    <mergeCell ref="X62:Y62"/>
    <mergeCell ref="T64:X64"/>
  </mergeCells>
  <conditionalFormatting sqref="K21:K40">
    <cfRule type="cellIs" dxfId="12" priority="3" operator="notEqual">
      <formula>1</formula>
    </cfRule>
  </conditionalFormatting>
  <conditionalFormatting sqref="K235:K274">
    <cfRule type="cellIs" dxfId="11" priority="5" operator="notEqual">
      <formula>1</formula>
    </cfRule>
  </conditionalFormatting>
  <conditionalFormatting sqref="CC115:CC116">
    <cfRule type="cellIs" dxfId="10" priority="7" operator="notEqual">
      <formula>1</formula>
    </cfRule>
  </conditionalFormatting>
  <conditionalFormatting sqref="K89:K108">
    <cfRule type="cellIs" dxfId="9" priority="1" operator="notEqual">
      <formula>1</formula>
    </cfRule>
  </conditionalFormatting>
  <hyperlinks>
    <hyperlink ref="CM231" r:id="rId1" xr:uid="{7745FE8A-34C6-412C-8672-324B8069B17D}"/>
    <hyperlink ref="CJ226" r:id="rId2" xr:uid="{D5A993B7-FC79-4CC4-986A-15047C8AFE92}"/>
    <hyperlink ref="CJ232" r:id="rId3" xr:uid="{C907DF0E-8404-48A0-A00F-B28F1DEBA24E}"/>
    <hyperlink ref="CJ229" r:id="rId4" xr:uid="{5F8BE6BA-6AE7-4472-93E6-89C3CD550340}"/>
    <hyperlink ref="CM228" r:id="rId5" xr:uid="{4062B76D-0435-4BB9-911D-99D8A937F1F1}"/>
    <hyperlink ref="CM226" r:id="rId6" xr:uid="{83C40DC7-C846-41EA-85CB-57D9F24F2254}"/>
    <hyperlink ref="CN152" r:id="rId7" xr:uid="{D61C4B2B-21A4-4DB3-B82A-8282CB9A1DBE}"/>
    <hyperlink ref="CJ235" r:id="rId8" xr:uid="{CB59E3C6-C593-43E3-84FA-EA527E185F9C}"/>
    <hyperlink ref="CL235" r:id="rId9" xr:uid="{3CD117D7-DC6D-4E83-B78B-8A8024DF615D}"/>
  </hyperlinks>
  <pageMargins left="0.7" right="0.7" top="0.75" bottom="0.75" header="0.3" footer="0.3"/>
  <pageSetup paperSize="9" orientation="portrait" r:id="rId10"/>
  <drawing r:id="rId1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C8787D-C3AB-49AF-8442-FA8967CB86A7}">
  <dimension ref="A1:CT291"/>
  <sheetViews>
    <sheetView showZeros="0" topLeftCell="L1" zoomScale="106" zoomScaleNormal="106" workbookViewId="0">
      <selection activeCell="CT291" sqref="CT291"/>
    </sheetView>
  </sheetViews>
  <sheetFormatPr baseColWidth="10" defaultRowHeight="15"/>
  <cols>
    <col min="1" max="1" width="6.7109375" customWidth="1"/>
    <col min="2" max="2" width="3.7109375" customWidth="1"/>
    <col min="3" max="5" width="2.7109375" customWidth="1"/>
    <col min="6" max="7" width="11.7109375" customWidth="1"/>
    <col min="8" max="8" width="3.7109375" customWidth="1"/>
    <col min="9" max="10" width="11.7109375" customWidth="1"/>
    <col min="11" max="11" width="9.7109375" customWidth="1"/>
    <col min="12" max="12" width="40.7109375" customWidth="1"/>
    <col min="13" max="13" width="6.7109375" customWidth="1"/>
    <col min="14" max="14" width="13.28515625" customWidth="1"/>
    <col min="15" max="15" width="5.5703125" customWidth="1"/>
    <col min="16" max="16" width="3.7109375" customWidth="1"/>
    <col min="17" max="19" width="2.7109375" customWidth="1"/>
    <col min="20" max="21" width="11.7109375" customWidth="1"/>
    <col min="22" max="22" width="3.7109375" customWidth="1"/>
    <col min="23" max="24" width="11.7109375" customWidth="1"/>
    <col min="25" max="25" width="9.7109375" customWidth="1"/>
    <col min="26" max="26" width="40.7109375" customWidth="1"/>
    <col min="27" max="27" width="11.7109375" customWidth="1"/>
    <col min="28" max="28" width="14.7109375" customWidth="1"/>
    <col min="29" max="30" width="11.7109375" customWidth="1"/>
    <col min="31" max="31" width="5.5703125" customWidth="1"/>
    <col min="32" max="32" width="3.7109375" customWidth="1"/>
    <col min="33" max="35" width="2.7109375" customWidth="1"/>
    <col min="36" max="37" width="11.7109375" customWidth="1"/>
    <col min="38" max="38" width="3.7109375" customWidth="1"/>
    <col min="39" max="40" width="11.7109375" customWidth="1"/>
    <col min="41" max="41" width="9.7109375" customWidth="1"/>
    <col min="42" max="42" width="40.7109375" customWidth="1"/>
    <col min="43" max="43" width="11.7109375" customWidth="1"/>
    <col min="44" max="44" width="14.7109375" customWidth="1"/>
    <col min="45" max="46" width="11.7109375" customWidth="1"/>
    <col min="47" max="47" width="5.5703125" customWidth="1"/>
    <col min="48" max="48" width="5.85546875" customWidth="1"/>
    <col min="49" max="51" width="4.7109375" customWidth="1"/>
    <col min="52" max="52" width="15.5703125" customWidth="1"/>
    <col min="53" max="53" width="2.85546875" customWidth="1"/>
    <col min="54" max="54" width="149" customWidth="1"/>
    <col min="55" max="55" width="4.7109375" customWidth="1"/>
    <col min="56" max="56" width="60.7109375" customWidth="1"/>
    <col min="57" max="57" width="6.28515625" customWidth="1"/>
    <col min="58" max="60" width="5.7109375" customWidth="1"/>
    <col min="61" max="61" width="2.140625" customWidth="1"/>
    <col min="62" max="65" width="25.7109375" customWidth="1"/>
    <col min="66" max="68" width="8.7109375" customWidth="1"/>
    <col min="69" max="72" width="10.7109375" customWidth="1"/>
    <col min="73" max="73" width="6.28515625" customWidth="1"/>
    <col min="74" max="74" width="7" style="2" customWidth="1"/>
    <col min="75" max="75" width="19.7109375" style="2" customWidth="1"/>
    <col min="76" max="76" width="19" style="2" customWidth="1"/>
    <col min="77" max="77" width="25.7109375" style="2" customWidth="1"/>
    <col min="78" max="78" width="16.7109375" style="2" customWidth="1"/>
    <col min="79" max="79" width="7" style="2" customWidth="1"/>
    <col min="80" max="80" width="19.7109375" customWidth="1"/>
    <col min="81" max="81" width="18.7109375" customWidth="1"/>
    <col min="82" max="82" width="25.7109375" customWidth="1"/>
    <col min="83" max="83" width="16.7109375" customWidth="1"/>
    <col min="84" max="84" width="17" bestFit="1" customWidth="1"/>
    <col min="85" max="86" width="11.7109375" customWidth="1"/>
    <col min="88" max="88" width="19.7109375" customWidth="1"/>
    <col min="89" max="89" width="32.28515625" customWidth="1"/>
    <col min="90" max="90" width="25.7109375" customWidth="1"/>
    <col min="91" max="91" width="16.7109375" customWidth="1"/>
    <col min="92" max="92" width="6.7109375" customWidth="1"/>
    <col min="93" max="93" width="22.7109375" customWidth="1"/>
    <col min="94" max="94" width="24.5703125" customWidth="1"/>
    <col min="95" max="95" width="4.42578125" style="2" customWidth="1"/>
    <col min="96" max="96" width="8.7109375" customWidth="1"/>
    <col min="97" max="97" width="11.42578125" style="1"/>
    <col min="98" max="98" width="43.5703125" style="1" customWidth="1"/>
  </cols>
  <sheetData>
    <row r="1" spans="1:98" ht="15.75" customHeight="1" thickTop="1">
      <c r="A1" s="5" t="str">
        <f>ADDRESS(ROW(),COLUMN(),4)</f>
        <v>A1</v>
      </c>
      <c r="P1" s="349" t="str">
        <f t="shared" ref="P1:AT1" si="0">SUBSTITUTE(ADDRESS(1,COLUMN(),4),"1","")</f>
        <v>P</v>
      </c>
      <c r="Q1" s="349"/>
      <c r="R1" s="349"/>
      <c r="S1" s="349" t="str">
        <f t="shared" si="0"/>
        <v>S</v>
      </c>
      <c r="T1" s="349" t="str">
        <f t="shared" si="0"/>
        <v>T</v>
      </c>
      <c r="U1" s="349" t="str">
        <f t="shared" si="0"/>
        <v>U</v>
      </c>
      <c r="V1" s="349" t="str">
        <f t="shared" si="0"/>
        <v>V</v>
      </c>
      <c r="W1" s="349" t="str">
        <f t="shared" si="0"/>
        <v>W</v>
      </c>
      <c r="X1" s="349" t="str">
        <f t="shared" si="0"/>
        <v>X</v>
      </c>
      <c r="Y1" s="349" t="str">
        <f t="shared" si="0"/>
        <v>Y</v>
      </c>
      <c r="Z1" s="349" t="str">
        <f t="shared" si="0"/>
        <v>Z</v>
      </c>
      <c r="AA1" s="349" t="str">
        <f t="shared" si="0"/>
        <v>AA</v>
      </c>
      <c r="AB1" s="349" t="str">
        <f t="shared" si="0"/>
        <v>AB</v>
      </c>
      <c r="AC1" s="349" t="str">
        <f t="shared" si="0"/>
        <v>AC</v>
      </c>
      <c r="AD1" s="349" t="str">
        <f t="shared" si="0"/>
        <v>AD</v>
      </c>
      <c r="AF1" s="349" t="str">
        <f t="shared" si="0"/>
        <v>AF</v>
      </c>
      <c r="AG1" s="349"/>
      <c r="AH1" s="349"/>
      <c r="AI1" s="349" t="str">
        <f t="shared" si="0"/>
        <v>AI</v>
      </c>
      <c r="AJ1" s="349" t="str">
        <f t="shared" si="0"/>
        <v>AJ</v>
      </c>
      <c r="AK1" s="349" t="str">
        <f t="shared" si="0"/>
        <v>AK</v>
      </c>
      <c r="AL1" s="349" t="str">
        <f t="shared" si="0"/>
        <v>AL</v>
      </c>
      <c r="AM1" s="349" t="str">
        <f t="shared" si="0"/>
        <v>AM</v>
      </c>
      <c r="AN1" s="349" t="str">
        <f t="shared" si="0"/>
        <v>AN</v>
      </c>
      <c r="AO1" s="349" t="str">
        <f t="shared" si="0"/>
        <v>AO</v>
      </c>
      <c r="AP1" s="349" t="str">
        <f t="shared" si="0"/>
        <v>AP</v>
      </c>
      <c r="AQ1" s="349" t="str">
        <f t="shared" si="0"/>
        <v>AQ</v>
      </c>
      <c r="AR1" s="349" t="str">
        <f t="shared" si="0"/>
        <v>AR</v>
      </c>
      <c r="AS1" s="349" t="str">
        <f t="shared" si="0"/>
        <v>AS</v>
      </c>
      <c r="AT1" s="349" t="str">
        <f t="shared" si="0"/>
        <v>AT</v>
      </c>
      <c r="AU1" s="349"/>
      <c r="AV1" s="349" t="str">
        <f t="shared" ref="AV1:BU1" si="1">SUBSTITUTE(ADDRESS(1,COLUMN(),4),"1","")</f>
        <v>AV</v>
      </c>
      <c r="AW1" s="349" t="str">
        <f t="shared" si="1"/>
        <v>AW</v>
      </c>
      <c r="AX1" s="349" t="str">
        <f t="shared" si="1"/>
        <v>AX</v>
      </c>
      <c r="AY1" s="349" t="str">
        <f t="shared" si="1"/>
        <v>AY</v>
      </c>
      <c r="AZ1" s="349" t="str">
        <f t="shared" si="1"/>
        <v>AZ</v>
      </c>
      <c r="BA1" s="349"/>
      <c r="BB1" s="349" t="str">
        <f t="shared" si="1"/>
        <v>BB</v>
      </c>
      <c r="BC1" s="349" t="str">
        <f t="shared" si="1"/>
        <v>BC</v>
      </c>
      <c r="BD1" s="349" t="str">
        <f t="shared" si="1"/>
        <v>BD</v>
      </c>
      <c r="BE1" s="349" t="str">
        <f t="shared" si="1"/>
        <v>BE</v>
      </c>
      <c r="BF1" s="349" t="str">
        <f t="shared" si="1"/>
        <v>BF</v>
      </c>
      <c r="BG1" s="349" t="str">
        <f t="shared" si="1"/>
        <v>BG</v>
      </c>
      <c r="BH1" s="349" t="str">
        <f t="shared" si="1"/>
        <v>BH</v>
      </c>
      <c r="BI1" s="349" t="str">
        <f t="shared" si="1"/>
        <v>BI</v>
      </c>
      <c r="BJ1" s="349" t="str">
        <f t="shared" si="1"/>
        <v>BJ</v>
      </c>
      <c r="BK1" s="349" t="str">
        <f t="shared" si="1"/>
        <v>BK</v>
      </c>
      <c r="BL1" s="349" t="str">
        <f t="shared" si="1"/>
        <v>BL</v>
      </c>
      <c r="BM1" s="349" t="str">
        <f t="shared" si="1"/>
        <v>BM</v>
      </c>
      <c r="BN1" s="349" t="str">
        <f t="shared" si="1"/>
        <v>BN</v>
      </c>
      <c r="BO1" s="349" t="str">
        <f t="shared" si="1"/>
        <v>BO</v>
      </c>
      <c r="BP1" s="349" t="str">
        <f t="shared" si="1"/>
        <v>BP</v>
      </c>
      <c r="BQ1" s="349" t="str">
        <f t="shared" si="1"/>
        <v>BQ</v>
      </c>
      <c r="BR1" s="349" t="str">
        <f t="shared" si="1"/>
        <v>BR</v>
      </c>
      <c r="BS1" s="349" t="str">
        <f t="shared" si="1"/>
        <v>BS</v>
      </c>
      <c r="BT1" s="349" t="str">
        <f t="shared" si="1"/>
        <v>BT</v>
      </c>
      <c r="BU1" s="349" t="str">
        <f t="shared" si="1"/>
        <v>BU</v>
      </c>
      <c r="BV1" s="349"/>
      <c r="BW1" s="349" t="str">
        <f t="shared" ref="BW1:CQ1" si="2">SUBSTITUTE(ADDRESS(1,COLUMN(),4),"1","")</f>
        <v>BW</v>
      </c>
      <c r="BX1" s="349" t="str">
        <f t="shared" si="2"/>
        <v>BX</v>
      </c>
      <c r="BY1" s="349" t="str">
        <f t="shared" si="2"/>
        <v>BY</v>
      </c>
      <c r="BZ1" s="349" t="str">
        <f t="shared" si="2"/>
        <v>BZ</v>
      </c>
      <c r="CA1" s="349" t="str">
        <f t="shared" si="2"/>
        <v>CA</v>
      </c>
      <c r="CB1" s="349" t="str">
        <f t="shared" si="2"/>
        <v>CB</v>
      </c>
      <c r="CC1" s="349" t="str">
        <f t="shared" si="2"/>
        <v>CC</v>
      </c>
      <c r="CD1" s="349" t="str">
        <f t="shared" si="2"/>
        <v>CD</v>
      </c>
      <c r="CE1" s="349" t="str">
        <f t="shared" si="2"/>
        <v>CE</v>
      </c>
      <c r="CF1" s="349" t="str">
        <f t="shared" si="2"/>
        <v>CF</v>
      </c>
      <c r="CG1" s="349" t="str">
        <f t="shared" si="2"/>
        <v>CG</v>
      </c>
      <c r="CH1" s="349" t="str">
        <f t="shared" si="2"/>
        <v>CH</v>
      </c>
      <c r="CI1" s="349" t="str">
        <f t="shared" si="2"/>
        <v>CI</v>
      </c>
      <c r="CJ1" s="349" t="str">
        <f t="shared" si="2"/>
        <v>CJ</v>
      </c>
      <c r="CK1" s="349" t="str">
        <f t="shared" si="2"/>
        <v>CK</v>
      </c>
      <c r="CL1" s="349" t="str">
        <f t="shared" si="2"/>
        <v>CL</v>
      </c>
      <c r="CM1" s="349" t="str">
        <f t="shared" si="2"/>
        <v>CM</v>
      </c>
      <c r="CN1" s="349" t="str">
        <f t="shared" si="2"/>
        <v>CN</v>
      </c>
      <c r="CO1" s="349" t="str">
        <f t="shared" si="2"/>
        <v>CO</v>
      </c>
      <c r="CP1" s="349" t="str">
        <f t="shared" si="2"/>
        <v>CP</v>
      </c>
      <c r="CQ1" s="349" t="str">
        <f t="shared" si="2"/>
        <v>CQ</v>
      </c>
      <c r="CR1" s="348" t="str">
        <f>SUBSTITUTE(ADDRESS(1,COLUMN(),4),"1","")</f>
        <v>CR</v>
      </c>
      <c r="CS1" s="347" t="str">
        <f>SUBSTITUTE(ADDRESS(1,COLUMN(),4),"1","")</f>
        <v>CS</v>
      </c>
      <c r="CT1" s="347" t="str">
        <f>SUBSTITUTE(ADDRESS(1,COLUMN(),4),"1","")</f>
        <v>CT</v>
      </c>
    </row>
    <row r="2" spans="1:98" ht="15.75" customHeight="1" thickBot="1">
      <c r="A2" s="346"/>
      <c r="P2" s="30">
        <f t="shared" ref="P2:AT2" ca="1" si="3">CELL("largeur",P2)</f>
        <v>3</v>
      </c>
      <c r="Q2" s="30"/>
      <c r="R2" s="30"/>
      <c r="S2" s="30">
        <f t="shared" ca="1" si="3"/>
        <v>2</v>
      </c>
      <c r="T2" s="30">
        <f t="shared" ca="1" si="3"/>
        <v>11</v>
      </c>
      <c r="U2" s="30">
        <f t="shared" ca="1" si="3"/>
        <v>11</v>
      </c>
      <c r="V2" s="30">
        <f t="shared" ca="1" si="3"/>
        <v>3</v>
      </c>
      <c r="W2" s="30">
        <f t="shared" ca="1" si="3"/>
        <v>11</v>
      </c>
      <c r="X2" s="30">
        <f t="shared" ca="1" si="3"/>
        <v>11</v>
      </c>
      <c r="Y2" s="30">
        <f t="shared" ca="1" si="3"/>
        <v>9</v>
      </c>
      <c r="Z2" s="30">
        <f t="shared" ca="1" si="3"/>
        <v>40</v>
      </c>
      <c r="AA2" s="30">
        <f t="shared" ca="1" si="3"/>
        <v>11</v>
      </c>
      <c r="AB2" s="30">
        <f t="shared" ca="1" si="3"/>
        <v>14</v>
      </c>
      <c r="AC2" s="30">
        <f t="shared" ca="1" si="3"/>
        <v>11</v>
      </c>
      <c r="AD2" s="30">
        <f t="shared" ca="1" si="3"/>
        <v>11</v>
      </c>
      <c r="AF2" s="30">
        <f t="shared" ca="1" si="3"/>
        <v>3</v>
      </c>
      <c r="AG2" s="30"/>
      <c r="AH2" s="30"/>
      <c r="AI2" s="30">
        <f t="shared" ca="1" si="3"/>
        <v>2</v>
      </c>
      <c r="AJ2" s="30">
        <f t="shared" ca="1" si="3"/>
        <v>11</v>
      </c>
      <c r="AK2" s="30">
        <f t="shared" ca="1" si="3"/>
        <v>11</v>
      </c>
      <c r="AL2" s="30">
        <f t="shared" ca="1" si="3"/>
        <v>3</v>
      </c>
      <c r="AM2" s="30">
        <f t="shared" ca="1" si="3"/>
        <v>11</v>
      </c>
      <c r="AN2" s="30">
        <f t="shared" ca="1" si="3"/>
        <v>11</v>
      </c>
      <c r="AO2" s="30">
        <f t="shared" ca="1" si="3"/>
        <v>9</v>
      </c>
      <c r="AP2" s="30">
        <f t="shared" ca="1" si="3"/>
        <v>40</v>
      </c>
      <c r="AQ2" s="30">
        <f t="shared" ca="1" si="3"/>
        <v>11</v>
      </c>
      <c r="AR2" s="30">
        <f t="shared" ca="1" si="3"/>
        <v>14</v>
      </c>
      <c r="AS2" s="30">
        <f t="shared" ca="1" si="3"/>
        <v>11</v>
      </c>
      <c r="AT2" s="30">
        <f t="shared" ca="1" si="3"/>
        <v>11</v>
      </c>
      <c r="AU2" s="30"/>
      <c r="AV2" s="30">
        <f t="shared" ref="AV2:BU2" ca="1" si="4">CELL("largeur",AV2)</f>
        <v>5</v>
      </c>
      <c r="AW2" s="30">
        <f t="shared" ca="1" si="4"/>
        <v>4</v>
      </c>
      <c r="AX2" s="30">
        <f t="shared" ca="1" si="4"/>
        <v>4</v>
      </c>
      <c r="AY2" s="30">
        <f t="shared" ca="1" si="4"/>
        <v>4</v>
      </c>
      <c r="AZ2" s="30">
        <f t="shared" ca="1" si="4"/>
        <v>15</v>
      </c>
      <c r="BA2" s="30"/>
      <c r="BB2" s="30">
        <f t="shared" ca="1" si="4"/>
        <v>148</v>
      </c>
      <c r="BC2" s="30">
        <f t="shared" ca="1" si="4"/>
        <v>4</v>
      </c>
      <c r="BD2" s="30">
        <f t="shared" ca="1" si="4"/>
        <v>60</v>
      </c>
      <c r="BE2" s="30">
        <f t="shared" ca="1" si="4"/>
        <v>6</v>
      </c>
      <c r="BF2" s="30">
        <f t="shared" ca="1" si="4"/>
        <v>5</v>
      </c>
      <c r="BG2" s="30">
        <f t="shared" ca="1" si="4"/>
        <v>5</v>
      </c>
      <c r="BH2" s="30">
        <f t="shared" ca="1" si="4"/>
        <v>5</v>
      </c>
      <c r="BI2" s="30">
        <f t="shared" ca="1" si="4"/>
        <v>1</v>
      </c>
      <c r="BJ2" s="30">
        <f t="shared" ca="1" si="4"/>
        <v>25</v>
      </c>
      <c r="BK2" s="30">
        <f t="shared" ca="1" si="4"/>
        <v>25</v>
      </c>
      <c r="BL2" s="30">
        <f t="shared" ca="1" si="4"/>
        <v>25</v>
      </c>
      <c r="BM2" s="30">
        <f t="shared" ca="1" si="4"/>
        <v>25</v>
      </c>
      <c r="BN2" s="30">
        <f t="shared" ca="1" si="4"/>
        <v>8</v>
      </c>
      <c r="BO2" s="30">
        <f t="shared" ca="1" si="4"/>
        <v>8</v>
      </c>
      <c r="BP2" s="30">
        <f t="shared" ca="1" si="4"/>
        <v>8</v>
      </c>
      <c r="BQ2" s="30">
        <f t="shared" ca="1" si="4"/>
        <v>10</v>
      </c>
      <c r="BR2" s="30">
        <f t="shared" ca="1" si="4"/>
        <v>10</v>
      </c>
      <c r="BS2" s="30">
        <f t="shared" ca="1" si="4"/>
        <v>10</v>
      </c>
      <c r="BT2" s="30">
        <f t="shared" ca="1" si="4"/>
        <v>10</v>
      </c>
      <c r="BU2" s="30">
        <f t="shared" ca="1" si="4"/>
        <v>6</v>
      </c>
      <c r="BV2" s="30"/>
      <c r="BW2" s="30">
        <f t="shared" ref="BW2:CQ2" ca="1" si="5">CELL("largeur",BW2)</f>
        <v>19</v>
      </c>
      <c r="BX2" s="30">
        <f t="shared" ca="1" si="5"/>
        <v>18</v>
      </c>
      <c r="BY2" s="30">
        <f t="shared" ca="1" si="5"/>
        <v>25</v>
      </c>
      <c r="BZ2" s="30">
        <f t="shared" ca="1" si="5"/>
        <v>16</v>
      </c>
      <c r="CA2" s="30">
        <f t="shared" ca="1" si="5"/>
        <v>6</v>
      </c>
      <c r="CB2" s="30">
        <f t="shared" ca="1" si="5"/>
        <v>19</v>
      </c>
      <c r="CC2" s="30">
        <f t="shared" ca="1" si="5"/>
        <v>18</v>
      </c>
      <c r="CD2" s="30">
        <f t="shared" ca="1" si="5"/>
        <v>25</v>
      </c>
      <c r="CE2" s="30">
        <f t="shared" ca="1" si="5"/>
        <v>16</v>
      </c>
      <c r="CF2" s="30">
        <f t="shared" ca="1" si="5"/>
        <v>16</v>
      </c>
      <c r="CG2" s="30">
        <f t="shared" ca="1" si="5"/>
        <v>11</v>
      </c>
      <c r="CH2" s="30">
        <f t="shared" ca="1" si="5"/>
        <v>11</v>
      </c>
      <c r="CI2" s="30">
        <f t="shared" ca="1" si="5"/>
        <v>11</v>
      </c>
      <c r="CJ2" s="30">
        <f t="shared" ca="1" si="5"/>
        <v>19</v>
      </c>
      <c r="CK2" s="30">
        <f t="shared" ca="1" si="5"/>
        <v>32</v>
      </c>
      <c r="CL2" s="30">
        <f t="shared" ca="1" si="5"/>
        <v>25</v>
      </c>
      <c r="CM2" s="30">
        <f t="shared" ca="1" si="5"/>
        <v>16</v>
      </c>
      <c r="CN2" s="30">
        <f t="shared" ca="1" si="5"/>
        <v>6</v>
      </c>
      <c r="CO2" s="30">
        <f t="shared" ca="1" si="5"/>
        <v>22</v>
      </c>
      <c r="CP2" s="30">
        <f t="shared" ca="1" si="5"/>
        <v>24</v>
      </c>
      <c r="CQ2" s="30">
        <f t="shared" ca="1" si="5"/>
        <v>4</v>
      </c>
      <c r="CR2" s="6">
        <v>1</v>
      </c>
      <c r="CS2" s="342"/>
      <c r="CT2" s="342" t="s">
        <v>361</v>
      </c>
    </row>
    <row r="3" spans="1:98" ht="24.95" customHeight="1" thickBot="1">
      <c r="P3" s="2141" t="s">
        <v>215</v>
      </c>
      <c r="Q3" s="343"/>
      <c r="R3" s="1747"/>
      <c r="S3" s="1747"/>
      <c r="T3" s="2194" t="s">
        <v>1804</v>
      </c>
      <c r="U3" s="2194"/>
      <c r="V3" s="2194"/>
      <c r="W3" s="2194"/>
      <c r="X3" s="2194"/>
      <c r="Y3" s="2194"/>
      <c r="Z3" s="2194"/>
      <c r="AA3" s="1748"/>
      <c r="AB3" s="1748"/>
      <c r="AC3" s="1756" t="s">
        <v>352</v>
      </c>
      <c r="AD3" s="1758" t="str">
        <f>CR291</f>
        <v>CR291</v>
      </c>
      <c r="AF3" s="2141" t="s">
        <v>215</v>
      </c>
      <c r="AG3" s="343"/>
      <c r="AH3" s="1747"/>
      <c r="AI3" s="1747"/>
      <c r="AJ3" s="2194" t="s">
        <v>1805</v>
      </c>
      <c r="AK3" s="2194"/>
      <c r="AL3" s="2194"/>
      <c r="AM3" s="2194"/>
      <c r="AN3" s="2194"/>
      <c r="AO3" s="2194"/>
      <c r="AP3" s="2194"/>
      <c r="AQ3" s="1748"/>
      <c r="AR3" s="1748"/>
      <c r="AS3" s="1756" t="s">
        <v>352</v>
      </c>
      <c r="AT3" s="1758" t="str">
        <f>CR291</f>
        <v>CR291</v>
      </c>
      <c r="AV3" s="1226" t="s">
        <v>11</v>
      </c>
      <c r="AW3" s="1227"/>
      <c r="AX3" s="1227"/>
      <c r="AY3" s="1227"/>
      <c r="AZ3" s="1227"/>
      <c r="BA3" s="1227"/>
      <c r="BB3" s="2158" t="s">
        <v>1658</v>
      </c>
      <c r="BC3" s="99"/>
      <c r="BD3" s="2158" t="s">
        <v>1560</v>
      </c>
      <c r="BE3" s="1227"/>
      <c r="BF3" s="1227"/>
      <c r="BG3" s="1227"/>
      <c r="BH3" s="1227"/>
      <c r="BI3" s="1227"/>
      <c r="BJ3" s="1227"/>
      <c r="BK3" s="1227"/>
      <c r="BL3" s="1227"/>
      <c r="BM3" s="1228" t="s">
        <v>192</v>
      </c>
      <c r="BN3" s="1229" t="s">
        <v>1525</v>
      </c>
      <c r="BO3" s="1230"/>
      <c r="BP3" s="1227"/>
      <c r="BQ3" s="1227"/>
      <c r="BR3" s="1227"/>
      <c r="BS3" s="1227"/>
      <c r="BT3" s="1227"/>
      <c r="BU3" s="1231"/>
      <c r="BV3"/>
      <c r="BW3"/>
      <c r="BX3"/>
      <c r="BY3" s="337" t="s">
        <v>362</v>
      </c>
      <c r="BZ3"/>
      <c r="CA3"/>
      <c r="CQ3"/>
      <c r="CR3" s="6">
        <v>1</v>
      </c>
      <c r="CS3" s="334" cm="1">
        <f t="array" aca="1" ref="CS3" ca="1">COUNTA(A1:CR291+COUNTBLANK(A1:CR291))</f>
        <v>27936</v>
      </c>
      <c r="CT3" s="333" t="str">
        <f>"cellules entre"&amp;" " &amp;A1&amp;" et  "&amp;CR291</f>
        <v>cellules entre A1 et  CR291</v>
      </c>
    </row>
    <row r="4" spans="1:98" ht="21.6" customHeight="1" thickBot="1">
      <c r="B4" s="1763" t="s">
        <v>1812</v>
      </c>
      <c r="C4" s="1763"/>
      <c r="D4" s="1763"/>
      <c r="E4" s="1763"/>
      <c r="F4" s="1763"/>
      <c r="G4" s="1763"/>
      <c r="H4" s="1763"/>
      <c r="I4" s="1763"/>
      <c r="J4" s="1763"/>
      <c r="K4" s="1763"/>
      <c r="L4" s="1763"/>
      <c r="P4" s="2142"/>
      <c r="Q4" s="335"/>
      <c r="R4" s="1746"/>
      <c r="S4" s="1746"/>
      <c r="T4" s="2195"/>
      <c r="U4" s="2195"/>
      <c r="V4" s="2195"/>
      <c r="W4" s="2195"/>
      <c r="X4" s="2195"/>
      <c r="Y4" s="2195"/>
      <c r="Z4" s="2195"/>
      <c r="AA4" s="706"/>
      <c r="AB4" s="1757" t="s">
        <v>1854</v>
      </c>
      <c r="AC4" s="1754"/>
      <c r="AD4" s="1755"/>
      <c r="AF4" s="2142"/>
      <c r="AG4" s="335"/>
      <c r="AH4" s="1746"/>
      <c r="AI4" s="1746"/>
      <c r="AJ4" s="2195"/>
      <c r="AK4" s="2195"/>
      <c r="AL4" s="2195"/>
      <c r="AM4" s="2195"/>
      <c r="AN4" s="2195"/>
      <c r="AO4" s="2195"/>
      <c r="AP4" s="2195"/>
      <c r="AQ4" s="706"/>
      <c r="AR4" s="1757" t="s">
        <v>1855</v>
      </c>
      <c r="AS4" s="1754"/>
      <c r="AT4" s="1755"/>
      <c r="AV4" s="36" t="s">
        <v>11</v>
      </c>
      <c r="AW4" s="1233"/>
      <c r="AX4" s="1233"/>
      <c r="AY4" s="1233"/>
      <c r="AZ4" s="1233"/>
      <c r="BA4" s="1233"/>
      <c r="BB4" s="2159"/>
      <c r="BC4" s="59"/>
      <c r="BD4" s="2159"/>
      <c r="BE4" s="1233"/>
      <c r="BF4" s="1233"/>
      <c r="BG4" s="1233"/>
      <c r="BH4" s="1233"/>
      <c r="BI4" s="1233"/>
      <c r="BJ4" s="1233"/>
      <c r="BK4" s="1233"/>
      <c r="BL4" s="1233"/>
      <c r="BM4" s="1234" t="s">
        <v>191</v>
      </c>
      <c r="BN4" s="341" t="s">
        <v>1529</v>
      </c>
      <c r="BO4" s="184"/>
      <c r="BP4" s="1233"/>
      <c r="BQ4" s="1233"/>
      <c r="BR4" s="1233"/>
      <c r="BS4" s="1233"/>
      <c r="BT4" s="1233"/>
      <c r="BU4" s="1235"/>
      <c r="BW4" s="1918" t="s">
        <v>341</v>
      </c>
      <c r="BX4" s="1919"/>
      <c r="BY4" s="1919"/>
      <c r="BZ4" s="1920"/>
      <c r="CB4" s="1918" t="s">
        <v>1526</v>
      </c>
      <c r="CC4" s="1919"/>
      <c r="CD4" s="1919"/>
      <c r="CE4" s="1919"/>
      <c r="CF4" s="1919"/>
      <c r="CG4" s="1919"/>
      <c r="CH4" s="1920"/>
      <c r="CI4" s="1"/>
      <c r="CJ4" s="1918" t="s">
        <v>364</v>
      </c>
      <c r="CK4" s="1919"/>
      <c r="CL4" s="1919"/>
      <c r="CM4" s="1919"/>
      <c r="CN4" s="1919"/>
      <c r="CO4" s="1919"/>
      <c r="CP4" s="1920"/>
      <c r="CQ4" s="8"/>
      <c r="CR4" s="6">
        <v>1</v>
      </c>
      <c r="CS4" s="334">
        <f ca="1">COUNTA(A1:CR291)</f>
        <v>9171</v>
      </c>
      <c r="CT4" s="333" t="s">
        <v>357</v>
      </c>
    </row>
    <row r="5" spans="1:98" ht="21.6" customHeight="1" thickBot="1">
      <c r="S5" s="1745" t="s">
        <v>34</v>
      </c>
      <c r="T5" s="330" t="str">
        <f ca="1">CELL("nomfichier")</f>
        <v>D:\Données\1.UPRT\0-UPRT.fait\1-UPRT.FR-SITE-WEB\ff-fiches-fabrications\ff.fiches.fabrication.2023\ffr.restaurant.2023\[ff.15.colonnes.17.11.2024.xlsx]Mode.emploi.01.11.2024</v>
      </c>
      <c r="AD5" t="s">
        <v>1</v>
      </c>
      <c r="AI5" s="1745" t="s">
        <v>34</v>
      </c>
      <c r="AJ5" s="330" t="str">
        <f ca="1">CELL("nomfichier")</f>
        <v>D:\Données\1.UPRT\0-UPRT.fait\1-UPRT.FR-SITE-WEB\ff-fiches-fabrications\ff.fiches.fabrication.2023\ffr.restaurant.2023\[ff.15.colonnes.17.11.2024.xlsx]Mode.emploi.01.11.2024</v>
      </c>
      <c r="AT5" t="s">
        <v>1</v>
      </c>
      <c r="AV5" s="36" t="s">
        <v>11</v>
      </c>
      <c r="AW5" s="1236"/>
      <c r="AX5" s="1236"/>
      <c r="AY5" s="1233"/>
      <c r="AZ5" s="1233"/>
      <c r="BA5" s="1233"/>
      <c r="BB5" s="1236" t="s">
        <v>1527</v>
      </c>
      <c r="BC5" s="59"/>
      <c r="BD5" s="1236" t="s">
        <v>1528</v>
      </c>
      <c r="BE5" s="184"/>
      <c r="BF5" s="184"/>
      <c r="BG5" s="184"/>
      <c r="BH5" s="184"/>
      <c r="BI5" s="184"/>
      <c r="BJ5" s="1236"/>
      <c r="BK5" s="1236"/>
      <c r="BL5" s="59"/>
      <c r="BM5" s="1237" t="s">
        <v>190</v>
      </c>
      <c r="BN5" s="341" t="s">
        <v>1531</v>
      </c>
      <c r="BO5" s="184"/>
      <c r="BP5" s="184"/>
      <c r="BQ5" s="184"/>
      <c r="BR5" s="184"/>
      <c r="BS5" s="184"/>
      <c r="BT5" s="184"/>
      <c r="BU5" s="191"/>
      <c r="BW5" s="1921"/>
      <c r="BX5" s="1922"/>
      <c r="BY5" s="1922"/>
      <c r="BZ5" s="1923"/>
      <c r="CB5" s="1921"/>
      <c r="CC5" s="1922"/>
      <c r="CD5" s="1922"/>
      <c r="CE5" s="1922"/>
      <c r="CF5" s="1922"/>
      <c r="CG5" s="1922"/>
      <c r="CH5" s="1923"/>
      <c r="CI5" s="1"/>
      <c r="CJ5" s="1921"/>
      <c r="CK5" s="1922"/>
      <c r="CL5" s="1922"/>
      <c r="CM5" s="1922"/>
      <c r="CN5" s="1922"/>
      <c r="CO5" s="1922"/>
      <c r="CP5" s="1923"/>
      <c r="CQ5" s="8"/>
      <c r="CR5" s="6">
        <v>1</v>
      </c>
      <c r="CS5" s="334">
        <f ca="1">COUNTBLANK(A1:CR291)</f>
        <v>21843</v>
      </c>
      <c r="CT5" s="333" t="s">
        <v>354</v>
      </c>
    </row>
    <row r="6" spans="1:98" ht="16.5" customHeight="1" thickTop="1" thickBot="1">
      <c r="P6" s="1752" t="s">
        <v>1523</v>
      </c>
      <c r="Q6" s="1753" t="s">
        <v>30</v>
      </c>
      <c r="R6" s="1753" t="s">
        <v>29</v>
      </c>
      <c r="S6" s="1753" t="s">
        <v>28</v>
      </c>
      <c r="T6" s="1753" t="s">
        <v>27</v>
      </c>
      <c r="U6" s="1753" t="s">
        <v>26</v>
      </c>
      <c r="V6" s="1753" t="s">
        <v>25</v>
      </c>
      <c r="W6" s="1753" t="s">
        <v>24</v>
      </c>
      <c r="X6" s="1753" t="s">
        <v>23</v>
      </c>
      <c r="Y6" s="1753" t="s">
        <v>22</v>
      </c>
      <c r="Z6" s="1753" t="s">
        <v>21</v>
      </c>
      <c r="AA6" s="1750" t="s">
        <v>20</v>
      </c>
      <c r="AB6" s="1750" t="s">
        <v>19</v>
      </c>
      <c r="AC6" s="1750" t="s">
        <v>18</v>
      </c>
      <c r="AD6" s="1751" t="s">
        <v>17</v>
      </c>
      <c r="AF6" s="1752" t="s">
        <v>1523</v>
      </c>
      <c r="AG6" s="1753" t="s">
        <v>30</v>
      </c>
      <c r="AH6" s="1753" t="s">
        <v>29</v>
      </c>
      <c r="AI6" s="1753" t="s">
        <v>28</v>
      </c>
      <c r="AJ6" s="1753" t="s">
        <v>27</v>
      </c>
      <c r="AK6" s="1753" t="s">
        <v>26</v>
      </c>
      <c r="AL6" s="1753" t="s">
        <v>25</v>
      </c>
      <c r="AM6" s="1753" t="s">
        <v>24</v>
      </c>
      <c r="AN6" s="1753" t="s">
        <v>23</v>
      </c>
      <c r="AO6" s="1753" t="s">
        <v>22</v>
      </c>
      <c r="AP6" s="1753" t="s">
        <v>21</v>
      </c>
      <c r="AQ6" s="1750" t="s">
        <v>20</v>
      </c>
      <c r="AR6" s="1750" t="s">
        <v>19</v>
      </c>
      <c r="AS6" s="1750" t="s">
        <v>18</v>
      </c>
      <c r="AT6" s="1751" t="s">
        <v>17</v>
      </c>
      <c r="AV6" s="36" t="s">
        <v>11</v>
      </c>
      <c r="AW6" s="1238"/>
      <c r="AX6" s="1238"/>
      <c r="AY6" s="1233"/>
      <c r="AZ6" s="1233"/>
      <c r="BA6" s="1233"/>
      <c r="BB6" s="339" t="s">
        <v>1530</v>
      </c>
      <c r="BC6" s="59"/>
      <c r="BD6" s="339" t="s">
        <v>1530</v>
      </c>
      <c r="BE6" s="184"/>
      <c r="BF6" s="184"/>
      <c r="BG6" s="184"/>
      <c r="BH6" s="184"/>
      <c r="BI6" s="184"/>
      <c r="BJ6" s="1238"/>
      <c r="BK6" s="1238"/>
      <c r="BL6" s="59"/>
      <c r="BM6" s="1239" t="s">
        <v>189</v>
      </c>
      <c r="BN6" s="341" t="s">
        <v>1532</v>
      </c>
      <c r="BO6" s="59"/>
      <c r="BP6" s="184"/>
      <c r="BQ6" s="184"/>
      <c r="BR6" s="184"/>
      <c r="BS6" s="184"/>
      <c r="BT6" s="184"/>
      <c r="BU6" s="191"/>
      <c r="BW6" s="1921"/>
      <c r="BX6" s="1922"/>
      <c r="BY6" s="1922"/>
      <c r="BZ6" s="1923"/>
      <c r="CB6" s="1924"/>
      <c r="CC6" s="1925"/>
      <c r="CD6" s="1925"/>
      <c r="CE6" s="1925"/>
      <c r="CF6" s="1925"/>
      <c r="CG6" s="1925"/>
      <c r="CH6" s="1926"/>
      <c r="CI6" s="1"/>
      <c r="CJ6" s="1924"/>
      <c r="CK6" s="1925"/>
      <c r="CL6" s="1925"/>
      <c r="CM6" s="1925"/>
      <c r="CN6" s="1925"/>
      <c r="CO6" s="1925"/>
      <c r="CP6" s="1926"/>
      <c r="CQ6" s="8"/>
      <c r="CR6" s="6">
        <v>1</v>
      </c>
      <c r="CS6" s="334">
        <f>SUM(CR1:CR289)+2</f>
        <v>290</v>
      </c>
      <c r="CT6" s="333" t="s">
        <v>351</v>
      </c>
    </row>
    <row r="7" spans="1:98" ht="16.5" customHeight="1" thickTop="1">
      <c r="B7" s="1762">
        <v>3</v>
      </c>
      <c r="C7" s="1762">
        <v>2</v>
      </c>
      <c r="D7" s="1762">
        <v>2</v>
      </c>
      <c r="E7" s="1762">
        <v>2</v>
      </c>
      <c r="F7" s="1762">
        <v>11</v>
      </c>
      <c r="G7" s="1762">
        <v>11</v>
      </c>
      <c r="H7" s="1762">
        <v>3</v>
      </c>
      <c r="I7" s="1762">
        <v>11</v>
      </c>
      <c r="J7" s="1762">
        <v>11</v>
      </c>
      <c r="K7" s="1762">
        <v>9</v>
      </c>
      <c r="L7" s="1762">
        <v>40</v>
      </c>
      <c r="M7" t="s">
        <v>1810</v>
      </c>
      <c r="P7" s="91"/>
      <c r="Q7" s="91"/>
      <c r="R7" s="91"/>
      <c r="S7" s="91"/>
      <c r="T7" s="91"/>
      <c r="U7" s="91"/>
      <c r="V7" s="91"/>
      <c r="W7" s="91"/>
      <c r="X7" s="91"/>
      <c r="Y7" s="91"/>
      <c r="Z7" s="91"/>
      <c r="AA7" s="91"/>
      <c r="AB7" s="91"/>
      <c r="AC7" s="91"/>
      <c r="AD7" s="91"/>
      <c r="AF7" s="91"/>
      <c r="AG7" s="91"/>
      <c r="AH7" s="91"/>
      <c r="AI7" s="91"/>
      <c r="AJ7" s="91"/>
      <c r="AK7" s="91"/>
      <c r="AL7" s="91"/>
      <c r="AM7" s="91"/>
      <c r="AN7" s="91"/>
      <c r="AO7" s="91"/>
      <c r="AP7" s="91"/>
      <c r="AQ7" s="91"/>
      <c r="AR7" s="91"/>
      <c r="AS7" s="91"/>
      <c r="AT7" s="91"/>
      <c r="AV7" s="36" t="s">
        <v>12</v>
      </c>
      <c r="AW7" s="1244"/>
      <c r="AX7" s="1244"/>
      <c r="AY7" s="1244"/>
      <c r="AZ7" s="1244"/>
      <c r="BA7" s="1244"/>
      <c r="BB7" s="339" t="s">
        <v>1659</v>
      </c>
      <c r="BC7" s="59"/>
      <c r="BD7" s="1456" t="s">
        <v>1670</v>
      </c>
      <c r="BE7" s="184"/>
      <c r="BF7" s="1244"/>
      <c r="BG7" s="1244"/>
      <c r="BH7" s="1244"/>
      <c r="BI7" s="1244"/>
      <c r="BJ7" s="1244"/>
      <c r="BK7" s="1244"/>
      <c r="BL7" s="1244"/>
      <c r="BM7" s="1245" t="s">
        <v>1535</v>
      </c>
      <c r="BN7" s="341" t="s">
        <v>1536</v>
      </c>
      <c r="BO7" s="59"/>
      <c r="BP7" s="184"/>
      <c r="BQ7" s="184"/>
      <c r="BR7" s="184"/>
      <c r="BS7" s="184"/>
      <c r="BT7" s="184"/>
      <c r="BU7" s="191"/>
      <c r="BW7" s="314" t="s">
        <v>338</v>
      </c>
      <c r="BX7" s="298"/>
      <c r="BY7" s="154"/>
      <c r="BZ7" s="153"/>
      <c r="CB7" s="350" t="s">
        <v>365</v>
      </c>
      <c r="CC7" s="351"/>
      <c r="CD7" s="352"/>
      <c r="CE7" s="352"/>
      <c r="CF7" s="84"/>
      <c r="CG7" s="84"/>
      <c r="CH7" s="353"/>
      <c r="CI7" s="1"/>
      <c r="CJ7" s="354" t="s">
        <v>159</v>
      </c>
      <c r="CK7" s="355"/>
      <c r="CL7" s="355"/>
      <c r="CM7" s="355"/>
      <c r="CN7" s="91"/>
      <c r="CO7" s="59"/>
      <c r="CP7" s="93"/>
      <c r="CQ7" s="8"/>
      <c r="CR7" s="6">
        <v>1</v>
      </c>
      <c r="CS7" s="334">
        <f>SUM(A291:CQ291)+1</f>
        <v>96</v>
      </c>
      <c r="CT7" s="333" t="s">
        <v>348</v>
      </c>
    </row>
    <row r="8" spans="1:98" ht="16.5" customHeight="1">
      <c r="P8" s="2365" t="s">
        <v>12</v>
      </c>
      <c r="Q8" s="2366"/>
      <c r="R8" s="2367"/>
      <c r="S8" s="2367"/>
      <c r="T8" s="2367" t="s">
        <v>1534</v>
      </c>
      <c r="U8" s="2367"/>
      <c r="V8" s="2367"/>
      <c r="W8" s="2367"/>
      <c r="X8" s="2367"/>
      <c r="Y8" s="1749" t="s">
        <v>1799</v>
      </c>
      <c r="Z8" s="91"/>
      <c r="AA8" s="1744" t="s">
        <v>646</v>
      </c>
      <c r="AB8" s="1742" t="s">
        <v>1797</v>
      </c>
      <c r="AC8" s="1743"/>
      <c r="AD8" s="1743" t="s">
        <v>1</v>
      </c>
      <c r="AF8" s="2370" t="s">
        <v>12</v>
      </c>
      <c r="AG8" s="2371"/>
      <c r="AH8" s="2262"/>
      <c r="AI8" s="2262"/>
      <c r="AJ8" s="2262" t="s">
        <v>1534</v>
      </c>
      <c r="AK8" s="2262"/>
      <c r="AL8" s="2262"/>
      <c r="AM8" s="2262"/>
      <c r="AN8" s="2262"/>
      <c r="AO8" s="1749" t="s">
        <v>1799</v>
      </c>
      <c r="AP8" s="91"/>
      <c r="AQ8" s="1744" t="s">
        <v>646</v>
      </c>
      <c r="AR8" s="1742" t="s">
        <v>1797</v>
      </c>
      <c r="AS8" s="1743"/>
      <c r="AT8" s="1743" t="s">
        <v>1</v>
      </c>
      <c r="AV8" s="36" t="s">
        <v>12</v>
      </c>
      <c r="AW8" s="1244"/>
      <c r="AX8" s="1244"/>
      <c r="AY8" s="1244"/>
      <c r="AZ8" s="1244"/>
      <c r="BA8" s="1244"/>
      <c r="BB8" s="1246" t="s">
        <v>1538</v>
      </c>
      <c r="BC8" s="59"/>
      <c r="BD8" s="1455" t="str">
        <f ca="1">_xlfn.FORMULATEXT(BD9)</f>
        <v>="à la fin de la formule cellule " &amp; ADRESSE(LIGNE(BD14); COLONNE(BD14); 4) &amp; " = " &amp; BD17&amp;" cliquez sur Ctrl + Shift ⬆️+ Entrée ⬅️"</v>
      </c>
      <c r="BE8" s="184"/>
      <c r="BF8" s="1244"/>
      <c r="BG8" s="1244"/>
      <c r="BH8" s="1244"/>
      <c r="BI8" s="1244"/>
      <c r="BJ8" s="1244"/>
      <c r="BK8" s="1244"/>
      <c r="BL8" s="1244"/>
      <c r="BM8" s="703" t="s">
        <v>1539</v>
      </c>
      <c r="BN8" s="341" t="s">
        <v>1540</v>
      </c>
      <c r="BO8" s="59"/>
      <c r="BP8" s="184"/>
      <c r="BQ8" s="184"/>
      <c r="BR8" s="184"/>
      <c r="BS8" s="184"/>
      <c r="BT8" s="184"/>
      <c r="BU8" s="191"/>
      <c r="BW8" s="46"/>
      <c r="BX8" s="45"/>
      <c r="BY8" s="45"/>
      <c r="BZ8" s="22"/>
      <c r="CB8" s="356" t="s">
        <v>366</v>
      </c>
      <c r="CC8" s="45"/>
      <c r="CD8" s="45"/>
      <c r="CE8" s="45"/>
      <c r="CF8" s="91"/>
      <c r="CG8" s="91"/>
      <c r="CH8" s="185"/>
      <c r="CI8" s="1"/>
      <c r="CJ8" s="357" t="s">
        <v>367</v>
      </c>
      <c r="CK8" s="355"/>
      <c r="CL8" s="355"/>
      <c r="CM8" s="355"/>
      <c r="CN8" s="91"/>
      <c r="CO8" s="59"/>
      <c r="CP8" s="93"/>
      <c r="CQ8" s="8"/>
      <c r="CR8" s="6">
        <v>1</v>
      </c>
    </row>
    <row r="9" spans="1:98" ht="16.5" customHeight="1" thickBot="1">
      <c r="P9" s="91"/>
      <c r="Q9" s="91"/>
      <c r="R9" s="91"/>
      <c r="S9" s="91"/>
      <c r="T9" s="91"/>
      <c r="U9" s="91"/>
      <c r="V9" s="91"/>
      <c r="W9" s="91"/>
      <c r="X9" s="91"/>
      <c r="Y9" s="91"/>
      <c r="Z9" s="91"/>
      <c r="AA9" s="91"/>
      <c r="AB9" s="91"/>
      <c r="AC9" s="91"/>
      <c r="AD9" s="91"/>
      <c r="AF9" s="91"/>
      <c r="AG9" s="91"/>
      <c r="AH9" s="91"/>
      <c r="AI9" s="91"/>
      <c r="AJ9" s="91"/>
      <c r="AK9" s="91"/>
      <c r="AL9" s="91"/>
      <c r="AM9" s="91"/>
      <c r="AN9" s="91"/>
      <c r="AO9" s="91"/>
      <c r="AP9" s="91"/>
      <c r="AQ9" s="91"/>
      <c r="AR9" s="91"/>
      <c r="AS9" s="91"/>
      <c r="AT9" s="91"/>
      <c r="AV9" s="36" t="s">
        <v>12</v>
      </c>
      <c r="AW9" s="1244"/>
      <c r="AX9" s="1244"/>
      <c r="AY9" s="1244"/>
      <c r="AZ9" s="1244"/>
      <c r="BA9" s="1244"/>
      <c r="BB9" s="1443"/>
      <c r="BC9" s="1244"/>
      <c r="BD9" s="1457" t="str">
        <f>"à la fin de la formule cellule " &amp; ADDRESS(ROW(BD14), COLUMN(BD14), 4) &amp; " = " &amp; BD17&amp;" cliquez sur Ctrl + Shift ⬆️+ Entrée ⬅️"</f>
        <v>à la fin de la formule cellule BD14 = ❾ Copiez le texte de cette colonne pour le coller ensuite sur vos fiches cliquez sur Ctrl + Shift ⬆️+ Entrée ⬅️</v>
      </c>
      <c r="BE9" s="1244"/>
      <c r="BF9" s="1244"/>
      <c r="BG9" s="1244"/>
      <c r="BH9" s="1244"/>
      <c r="BI9" s="1244"/>
      <c r="BJ9" s="1244"/>
      <c r="BK9" s="1244"/>
      <c r="BL9" s="1244"/>
      <c r="BM9" s="1248" t="s">
        <v>580</v>
      </c>
      <c r="BN9" s="341" t="s">
        <v>1528</v>
      </c>
      <c r="BO9" s="59"/>
      <c r="BP9" s="184"/>
      <c r="BQ9" s="184"/>
      <c r="BR9" s="184"/>
      <c r="BS9" s="184"/>
      <c r="BT9" s="184"/>
      <c r="BU9" s="191"/>
      <c r="BW9" s="314" t="s">
        <v>332</v>
      </c>
      <c r="BX9" s="298"/>
      <c r="BY9" s="154"/>
      <c r="BZ9" s="153"/>
      <c r="CB9" s="1927" t="s">
        <v>368</v>
      </c>
      <c r="CC9" s="1928"/>
      <c r="CD9" s="1928"/>
      <c r="CE9" s="1928"/>
      <c r="CF9" s="91"/>
      <c r="CG9" s="91"/>
      <c r="CH9" s="185"/>
      <c r="CI9" s="1"/>
      <c r="CJ9" s="110"/>
      <c r="CK9" s="59"/>
      <c r="CL9" s="59"/>
      <c r="CM9" s="59"/>
      <c r="CN9" s="91"/>
      <c r="CO9" s="59"/>
      <c r="CP9" s="93"/>
      <c r="CQ9" s="8"/>
      <c r="CR9" s="6">
        <v>1</v>
      </c>
    </row>
    <row r="10" spans="1:98" s="1" customFormat="1" ht="33" customHeight="1">
      <c r="A10"/>
      <c r="B10" s="203" t="s">
        <v>11</v>
      </c>
      <c r="C10" s="2339" t="str">
        <f>C16</f>
        <v xml:space="preserve">C patisserie flan garniture Clafoutis aux cerises_2023-09-20.xlsx 10 personnes </v>
      </c>
      <c r="D10" s="2340">
        <f>D16</f>
        <v>10</v>
      </c>
      <c r="E10" s="2340" t="str">
        <f>E16</f>
        <v>personnes</v>
      </c>
      <c r="F10" s="205" t="s">
        <v>214</v>
      </c>
      <c r="G10" s="2098" t="s">
        <v>209</v>
      </c>
      <c r="H10" s="2098"/>
      <c r="I10" s="2138" t="s">
        <v>1791</v>
      </c>
      <c r="J10" s="2138"/>
      <c r="K10" s="2138"/>
      <c r="L10" s="2138"/>
      <c r="M10"/>
      <c r="N10"/>
      <c r="O10"/>
      <c r="P10" s="203" t="s">
        <v>215</v>
      </c>
      <c r="Q10" s="2339"/>
      <c r="R10" s="2340"/>
      <c r="S10" s="2340"/>
      <c r="T10" s="2347"/>
      <c r="U10" s="2231"/>
      <c r="V10" s="2231"/>
      <c r="W10" s="2232"/>
      <c r="X10" s="2232"/>
      <c r="Y10" s="2232"/>
      <c r="Z10" s="2232"/>
      <c r="AA10" s="2144" t="s">
        <v>209</v>
      </c>
      <c r="AB10" s="2144"/>
      <c r="AC10" s="2290" t="s">
        <v>210</v>
      </c>
      <c r="AD10" s="2291" t="str">
        <f>LEFT(W10,1)</f>
        <v/>
      </c>
      <c r="AE10"/>
      <c r="AF10" s="203" t="s">
        <v>11</v>
      </c>
      <c r="AG10" s="2280" t="str">
        <f>AG16</f>
        <v xml:space="preserve">C patisserie flan garniture Clafoutis aux cerises-2023-09-20.xlsx 10 personnes </v>
      </c>
      <c r="AH10" s="2281">
        <f>AH16</f>
        <v>10</v>
      </c>
      <c r="AI10" s="2281" t="str">
        <f>AI16</f>
        <v>personnes</v>
      </c>
      <c r="AJ10" s="205" t="s">
        <v>214</v>
      </c>
      <c r="AK10" s="2098" t="s">
        <v>209</v>
      </c>
      <c r="AL10" s="2098"/>
      <c r="AM10" s="2241" t="s">
        <v>1791</v>
      </c>
      <c r="AN10" s="2241"/>
      <c r="AO10" s="2241"/>
      <c r="AP10" s="2241"/>
      <c r="AQ10" s="2144" t="s">
        <v>209</v>
      </c>
      <c r="AR10" s="2144"/>
      <c r="AS10" s="2290" t="s">
        <v>210</v>
      </c>
      <c r="AT10" s="2291" t="str">
        <f>LEFT(AM10,1)</f>
        <v>N</v>
      </c>
      <c r="AU10"/>
      <c r="AV10" s="36" t="s">
        <v>12</v>
      </c>
      <c r="AW10" s="1244"/>
      <c r="AX10" s="1244"/>
      <c r="AY10" s="1244"/>
      <c r="AZ10" s="1244"/>
      <c r="BA10" s="1244"/>
      <c r="BB10" s="1443"/>
      <c r="BC10" s="1244"/>
      <c r="BD10" s="1444" t="s">
        <v>1531</v>
      </c>
      <c r="BE10" s="1244"/>
      <c r="BF10" s="1244"/>
      <c r="BG10" s="1244"/>
      <c r="BH10" s="1244"/>
      <c r="BI10" s="1244"/>
      <c r="BJ10" s="1244"/>
      <c r="BK10" s="1244"/>
      <c r="BL10" s="1244"/>
      <c r="BM10" s="1248"/>
      <c r="BN10" s="341" t="s">
        <v>173</v>
      </c>
      <c r="BO10" s="59"/>
      <c r="BP10" s="59"/>
      <c r="BQ10" s="59"/>
      <c r="BR10" s="59"/>
      <c r="BS10" s="59"/>
      <c r="BT10" s="59"/>
      <c r="BU10" s="93"/>
      <c r="BV10" s="2"/>
      <c r="BW10" s="46"/>
      <c r="BX10" s="45"/>
      <c r="BY10" s="45"/>
      <c r="BZ10" s="22"/>
      <c r="CA10" s="2"/>
      <c r="CB10" s="1929"/>
      <c r="CC10" s="1930"/>
      <c r="CD10" s="1930"/>
      <c r="CE10" s="1930"/>
      <c r="CF10" s="227"/>
      <c r="CG10" s="227"/>
      <c r="CH10" s="358"/>
      <c r="CI10" s="15" t="s">
        <v>1</v>
      </c>
      <c r="CJ10" s="110"/>
      <c r="CK10" s="359" t="s">
        <v>1803</v>
      </c>
      <c r="CL10" s="27" t="s">
        <v>9</v>
      </c>
      <c r="CM10" s="1931" t="s">
        <v>8</v>
      </c>
      <c r="CN10" s="91"/>
      <c r="CO10" s="59"/>
      <c r="CP10" s="93"/>
      <c r="CQ10" s="8"/>
      <c r="CR10" s="6">
        <v>1</v>
      </c>
    </row>
    <row r="11" spans="1:98" s="1" customFormat="1" ht="18.75" customHeight="1" thickBot="1">
      <c r="A11"/>
      <c r="B11" s="104" t="s">
        <v>11</v>
      </c>
      <c r="C11" s="2316" t="str">
        <f>C16</f>
        <v xml:space="preserve">C patisserie flan garniture Clafoutis aux cerises_2023-09-20.xlsx 10 personnes </v>
      </c>
      <c r="D11" s="2316">
        <f>D16</f>
        <v>10</v>
      </c>
      <c r="E11" s="2316" t="str">
        <f>E16</f>
        <v>personnes</v>
      </c>
      <c r="F11" s="2317"/>
      <c r="G11" s="2318" t="s">
        <v>1848</v>
      </c>
      <c r="H11" s="2319"/>
      <c r="I11" s="2319"/>
      <c r="J11" s="2320" t="s">
        <v>212</v>
      </c>
      <c r="K11" s="201" t="s">
        <v>211</v>
      </c>
      <c r="L11" s="1419"/>
      <c r="M11"/>
      <c r="N11"/>
      <c r="O11"/>
      <c r="P11" s="104"/>
      <c r="Q11" s="2316"/>
      <c r="R11" s="2316"/>
      <c r="S11" s="2316"/>
      <c r="T11" s="2317"/>
      <c r="U11" s="2318"/>
      <c r="V11" s="2319"/>
      <c r="W11" s="2319"/>
      <c r="X11" s="2320"/>
      <c r="Y11" s="201"/>
      <c r="Z11" s="1419"/>
      <c r="AA11" s="324" t="s">
        <v>340</v>
      </c>
      <c r="AB11" s="323">
        <f>IF(OR(ISBLANK(AC12), ISBLANK(AC13)), 0, AC12/AC13)</f>
        <v>12</v>
      </c>
      <c r="AC11" s="322">
        <f>AA61/AC12</f>
        <v>0</v>
      </c>
      <c r="AD11" s="321" t="s">
        <v>339</v>
      </c>
      <c r="AE11"/>
      <c r="AF11" s="2242" t="s">
        <v>11</v>
      </c>
      <c r="AG11" s="2282" t="str">
        <f>AG16</f>
        <v xml:space="preserve">C patisserie flan garniture Clafoutis aux cerises-2023-09-20.xlsx 10 personnes </v>
      </c>
      <c r="AH11" s="2282">
        <f>AH16</f>
        <v>10</v>
      </c>
      <c r="AI11" s="2282" t="str">
        <f>AI16</f>
        <v>personnes</v>
      </c>
      <c r="AJ11" s="2283"/>
      <c r="AK11" s="2284" t="s">
        <v>1848</v>
      </c>
      <c r="AL11" s="2285"/>
      <c r="AM11" s="2285"/>
      <c r="AN11" s="2286" t="s">
        <v>212</v>
      </c>
      <c r="AO11" s="201" t="s">
        <v>211</v>
      </c>
      <c r="AP11" s="1419"/>
      <c r="AQ11" s="324" t="s">
        <v>340</v>
      </c>
      <c r="AR11" s="323">
        <f>IF(OR(ISBLANK(AS12), ISBLANK(AS13)), 0, AS12/AS13)</f>
        <v>12</v>
      </c>
      <c r="AS11" s="322">
        <f>AQ61/AS12</f>
        <v>0</v>
      </c>
      <c r="AT11" s="321" t="s">
        <v>339</v>
      </c>
      <c r="AU11"/>
      <c r="AV11" s="36" t="s">
        <v>11</v>
      </c>
      <c r="AW11" s="1254"/>
      <c r="AX11" s="1254"/>
      <c r="AY11" s="1254"/>
      <c r="AZ11" s="192" t="s">
        <v>191</v>
      </c>
      <c r="BA11" s="1279" t="s">
        <v>1</v>
      </c>
      <c r="BB11" s="2143" t="s">
        <v>1561</v>
      </c>
      <c r="BC11" s="59"/>
      <c r="BD11" s="1280" t="s">
        <v>1562</v>
      </c>
      <c r="BE11" s="2160" t="s">
        <v>189</v>
      </c>
      <c r="BF11" s="2160"/>
      <c r="BG11" s="2160"/>
      <c r="BH11" s="2160"/>
      <c r="BI11" s="1281"/>
      <c r="BJ11" s="1282" t="s">
        <v>1366</v>
      </c>
      <c r="BK11" s="1283" t="s">
        <v>1365</v>
      </c>
      <c r="BL11" s="1281" t="s">
        <v>1364</v>
      </c>
      <c r="BM11" s="1284" t="s">
        <v>1363</v>
      </c>
      <c r="BN11" s="1285"/>
      <c r="BO11" s="1286"/>
      <c r="BP11" s="1286"/>
      <c r="BQ11" s="1286"/>
      <c r="BR11" s="1286"/>
      <c r="BS11" s="1286"/>
      <c r="BT11" s="1286"/>
      <c r="BU11" s="1287"/>
      <c r="BV11" s="2"/>
      <c r="BW11" s="309" t="s">
        <v>328</v>
      </c>
      <c r="BX11" s="298"/>
      <c r="BY11" s="154"/>
      <c r="BZ11" s="153"/>
      <c r="CA11" s="2"/>
      <c r="CB11" s="360"/>
      <c r="CC11" s="361" t="s">
        <v>369</v>
      </c>
      <c r="CD11" s="59"/>
      <c r="CE11" s="59"/>
      <c r="CF11" s="91"/>
      <c r="CG11" s="59"/>
      <c r="CH11" s="93"/>
      <c r="CJ11" s="110"/>
      <c r="CK11" s="59"/>
      <c r="CL11" s="362" t="s">
        <v>9</v>
      </c>
      <c r="CM11" s="1931"/>
      <c r="CN11" s="91"/>
      <c r="CO11" s="59"/>
      <c r="CP11" s="93"/>
      <c r="CQ11" s="8"/>
      <c r="CR11" s="6">
        <v>1</v>
      </c>
    </row>
    <row r="12" spans="1:98" s="1" customFormat="1" ht="18.75" customHeight="1" thickTop="1">
      <c r="A12"/>
      <c r="B12" s="104" t="s">
        <v>11</v>
      </c>
      <c r="C12" s="1232" t="str">
        <f>C16</f>
        <v xml:space="preserve">C patisserie flan garniture Clafoutis aux cerises_2023-09-20.xlsx 10 personnes </v>
      </c>
      <c r="D12" s="1232">
        <f>D16</f>
        <v>10</v>
      </c>
      <c r="E12" s="1232" t="str">
        <f>E16</f>
        <v>personnes</v>
      </c>
      <c r="F12" s="1697"/>
      <c r="G12" s="1698"/>
      <c r="H12" s="1698"/>
      <c r="I12" s="1698"/>
      <c r="J12" s="199" t="s">
        <v>205</v>
      </c>
      <c r="K12" s="2139" t="str">
        <f>F14</f>
        <v xml:space="preserve">C patisserie flan garniture Clafoutis aux cerises_2023-09-20.xlsx 10 personnes </v>
      </c>
      <c r="L12" s="2140"/>
      <c r="M12"/>
      <c r="N12"/>
      <c r="O12"/>
      <c r="P12" s="104"/>
      <c r="Q12" s="1232"/>
      <c r="R12" s="1232"/>
      <c r="S12" s="1232"/>
      <c r="T12" s="2348"/>
      <c r="U12" s="2348"/>
      <c r="V12" s="2348" t="s">
        <v>201</v>
      </c>
      <c r="W12" s="2348"/>
      <c r="X12" s="2349"/>
      <c r="Y12" s="2350"/>
      <c r="Z12" s="2234"/>
      <c r="AA12" s="91"/>
      <c r="AB12" s="320" t="s">
        <v>334</v>
      </c>
      <c r="AC12" s="319">
        <v>120</v>
      </c>
      <c r="AD12" s="318" t="str">
        <f>AD13</f>
        <v>couverts</v>
      </c>
      <c r="AE12"/>
      <c r="AF12" s="2242" t="s">
        <v>11</v>
      </c>
      <c r="AG12" s="1232" t="str">
        <f>AG16</f>
        <v xml:space="preserve">C patisserie flan garniture Clafoutis aux cerises-2023-09-20.xlsx 10 personnes </v>
      </c>
      <c r="AH12" s="1232">
        <f>AH16</f>
        <v>10</v>
      </c>
      <c r="AI12" s="1232" t="str">
        <f>AI16</f>
        <v>personnes</v>
      </c>
      <c r="AJ12" s="1697"/>
      <c r="AK12" s="1698"/>
      <c r="AL12" s="1698"/>
      <c r="AM12" s="1698"/>
      <c r="AN12" s="199" t="s">
        <v>205</v>
      </c>
      <c r="AO12" s="2139" t="str">
        <f>AJ14</f>
        <v xml:space="preserve">C patisserie flan garniture Clafoutis aux cerises-2023-09-20.xlsx 10 personnes </v>
      </c>
      <c r="AP12" s="2140"/>
      <c r="AQ12" s="91"/>
      <c r="AR12" s="320" t="s">
        <v>334</v>
      </c>
      <c r="AS12" s="319">
        <v>120</v>
      </c>
      <c r="AT12" s="318" t="str">
        <f>AT13</f>
        <v>couverts</v>
      </c>
      <c r="AU12"/>
      <c r="AV12" s="36" t="s">
        <v>11</v>
      </c>
      <c r="AW12" s="1254"/>
      <c r="AX12" s="1254"/>
      <c r="AY12" s="1254"/>
      <c r="AZ12" s="2177" t="s">
        <v>1669</v>
      </c>
      <c r="BA12" s="1279" t="s">
        <v>1</v>
      </c>
      <c r="BB12" s="2143"/>
      <c r="BC12" s="59"/>
      <c r="BD12" s="1288" t="s">
        <v>1660</v>
      </c>
      <c r="BE12" s="1289"/>
      <c r="BF12" s="1289"/>
      <c r="BG12" s="1289"/>
      <c r="BH12" s="1289"/>
      <c r="BI12" s="1290"/>
      <c r="BJ12" s="2161" t="s">
        <v>1563</v>
      </c>
      <c r="BK12" s="2161"/>
      <c r="BL12" s="2161"/>
      <c r="BM12" s="2161"/>
      <c r="BN12" s="1285"/>
      <c r="BO12" s="1286"/>
      <c r="BP12" s="1286"/>
      <c r="BQ12" s="1286"/>
      <c r="BR12" s="1286"/>
      <c r="BS12" s="1286"/>
      <c r="BT12" s="1286"/>
      <c r="BU12" s="1287"/>
      <c r="BV12" s="2"/>
      <c r="BW12" s="46"/>
      <c r="BX12" s="45"/>
      <c r="BY12" s="45"/>
      <c r="BZ12" s="22"/>
      <c r="CA12" s="2"/>
      <c r="CB12" s="360"/>
      <c r="CC12" s="341" t="s">
        <v>370</v>
      </c>
      <c r="CD12" s="59"/>
      <c r="CE12" s="59"/>
      <c r="CF12" s="91"/>
      <c r="CG12" s="59"/>
      <c r="CH12" s="93"/>
      <c r="CJ12" s="110"/>
      <c r="CK12" s="59"/>
      <c r="CL12" s="59"/>
      <c r="CM12" s="59"/>
      <c r="CN12" s="91"/>
      <c r="CO12" s="59"/>
      <c r="CP12" s="93"/>
      <c r="CQ12" s="8"/>
      <c r="CR12" s="6">
        <v>1</v>
      </c>
    </row>
    <row r="13" spans="1:98" s="1" customFormat="1" ht="18.75" customHeight="1" thickBot="1">
      <c r="A13"/>
      <c r="B13" s="104" t="s">
        <v>11</v>
      </c>
      <c r="C13" s="1232" t="str">
        <f>C16</f>
        <v xml:space="preserve">C patisserie flan garniture Clafoutis aux cerises_2023-09-20.xlsx 10 personnes </v>
      </c>
      <c r="D13" s="1232">
        <f>D16</f>
        <v>10</v>
      </c>
      <c r="E13" s="1232" t="str">
        <f>E16</f>
        <v>personnes</v>
      </c>
      <c r="F13" s="195">
        <v>10</v>
      </c>
      <c r="G13" s="194" t="s">
        <v>1537</v>
      </c>
      <c r="H13" s="193" t="s">
        <v>193</v>
      </c>
      <c r="I13" s="193"/>
      <c r="J13" s="197"/>
      <c r="K13" s="2139"/>
      <c r="L13" s="2140"/>
      <c r="M13"/>
      <c r="N13"/>
      <c r="O13"/>
      <c r="P13" s="104"/>
      <c r="Q13" s="1232"/>
      <c r="R13" s="1232"/>
      <c r="S13" s="1232"/>
      <c r="T13" s="2351"/>
      <c r="U13" s="2352"/>
      <c r="V13" s="2353"/>
      <c r="W13" s="2353"/>
      <c r="X13" s="2354"/>
      <c r="Y13" s="2350"/>
      <c r="Z13" s="2234"/>
      <c r="AA13" s="91"/>
      <c r="AB13" s="317" t="s">
        <v>333</v>
      </c>
      <c r="AC13" s="316">
        <v>10</v>
      </c>
      <c r="AD13" s="315" t="s">
        <v>198</v>
      </c>
      <c r="AF13" s="2242" t="s">
        <v>11</v>
      </c>
      <c r="AG13" s="1232" t="str">
        <f>AG16</f>
        <v xml:space="preserve">C patisserie flan garniture Clafoutis aux cerises-2023-09-20.xlsx 10 personnes </v>
      </c>
      <c r="AH13" s="1232">
        <f>AH16</f>
        <v>10</v>
      </c>
      <c r="AI13" s="1232" t="str">
        <f>AI16</f>
        <v>personnes</v>
      </c>
      <c r="AJ13" s="195">
        <v>10</v>
      </c>
      <c r="AK13" s="194" t="s">
        <v>1537</v>
      </c>
      <c r="AL13" s="193" t="s">
        <v>193</v>
      </c>
      <c r="AM13" s="193"/>
      <c r="AN13" s="197"/>
      <c r="AO13" s="2139"/>
      <c r="AP13" s="2140"/>
      <c r="AQ13" s="91"/>
      <c r="AR13" s="317" t="s">
        <v>333</v>
      </c>
      <c r="AS13" s="316">
        <v>10</v>
      </c>
      <c r="AT13" s="315" t="s">
        <v>198</v>
      </c>
      <c r="AV13" s="36" t="s">
        <v>11</v>
      </c>
      <c r="AW13" s="1254"/>
      <c r="AX13" s="1254"/>
      <c r="AY13" s="1254"/>
      <c r="AZ13" s="2177"/>
      <c r="BA13" s="1279" t="s">
        <v>1</v>
      </c>
      <c r="BB13" s="1291" t="s">
        <v>1564</v>
      </c>
      <c r="BC13" s="59"/>
      <c r="BD13" s="1292">
        <v>60</v>
      </c>
      <c r="BE13" s="2162" t="s">
        <v>1532</v>
      </c>
      <c r="BF13" s="2162"/>
      <c r="BG13" s="2162"/>
      <c r="BH13" s="2162"/>
      <c r="BI13" s="1290"/>
      <c r="BJ13" s="2161"/>
      <c r="BK13" s="2161"/>
      <c r="BL13" s="2161"/>
      <c r="BM13" s="2161"/>
      <c r="BN13" s="1285"/>
      <c r="BO13" s="1286"/>
      <c r="BP13" s="1286"/>
      <c r="BQ13" s="1286"/>
      <c r="BR13" s="1286"/>
      <c r="BS13" s="1286"/>
      <c r="BT13" s="1286"/>
      <c r="BU13" s="1287"/>
      <c r="BV13" s="2"/>
      <c r="BW13" s="309" t="s">
        <v>321</v>
      </c>
      <c r="BX13" s="298"/>
      <c r="BY13" s="154"/>
      <c r="BZ13" s="153"/>
      <c r="CA13" s="2"/>
      <c r="CB13" s="110"/>
      <c r="CC13" s="363" t="s">
        <v>371</v>
      </c>
      <c r="CD13" s="59"/>
      <c r="CE13" s="59"/>
      <c r="CF13" s="91"/>
      <c r="CG13" s="59"/>
      <c r="CH13" s="364" t="s">
        <v>372</v>
      </c>
      <c r="CJ13" s="365" t="s">
        <v>373</v>
      </c>
      <c r="CK13" s="59"/>
      <c r="CL13" s="59"/>
      <c r="CM13" s="59"/>
      <c r="CN13" s="91"/>
      <c r="CO13" s="59"/>
      <c r="CP13" s="93"/>
      <c r="CQ13" s="8"/>
      <c r="CR13" s="6">
        <v>1</v>
      </c>
    </row>
    <row r="14" spans="1:98" s="1" customFormat="1" ht="18.75" customHeight="1" thickTop="1">
      <c r="A14"/>
      <c r="B14" s="104" t="s">
        <v>11</v>
      </c>
      <c r="C14" s="1232" t="str">
        <f>C16</f>
        <v xml:space="preserve">C patisserie flan garniture Clafoutis aux cerises_2023-09-20.xlsx 10 personnes </v>
      </c>
      <c r="D14" s="1232">
        <f>D16</f>
        <v>10</v>
      </c>
      <c r="E14" s="1232" t="str">
        <f>E16</f>
        <v>personnes</v>
      </c>
      <c r="F14" s="2307" t="str">
        <f>F15 &amp; " " &amp; F16 &amp; " " &amp; H16 &amp; " " &amp; J16 &amp; " " &amp; L16 &amp; " " &amp; F13 &amp; " " &amp; G13 &amp; " "</f>
        <v xml:space="preserve">C patisserie flan garniture Clafoutis aux cerises_2023-09-20.xlsx 10 personnes </v>
      </c>
      <c r="G14" s="2308"/>
      <c r="H14" s="2308"/>
      <c r="I14" s="2308"/>
      <c r="J14" s="2308"/>
      <c r="K14" s="2309"/>
      <c r="L14" s="2310" t="s">
        <v>187</v>
      </c>
      <c r="M14"/>
      <c r="N14"/>
      <c r="O14"/>
      <c r="P14" s="104"/>
      <c r="Q14" s="1232"/>
      <c r="R14" s="1232"/>
      <c r="S14" s="1232"/>
      <c r="T14" s="2355"/>
      <c r="U14" s="2356"/>
      <c r="V14" s="2356"/>
      <c r="W14" s="2356"/>
      <c r="X14" s="2356"/>
      <c r="Y14" s="2355"/>
      <c r="Z14" s="2357"/>
      <c r="AA14" s="91"/>
      <c r="AB14" s="313" t="s">
        <v>224</v>
      </c>
      <c r="AC14" s="208"/>
      <c r="AD14" s="312"/>
      <c r="AF14" s="2242" t="s">
        <v>11</v>
      </c>
      <c r="AG14" s="1232" t="str">
        <f>AG16</f>
        <v xml:space="preserve">C patisserie flan garniture Clafoutis aux cerises-2023-09-20.xlsx 10 personnes </v>
      </c>
      <c r="AH14" s="1232">
        <f>AH16</f>
        <v>10</v>
      </c>
      <c r="AI14" s="1232" t="str">
        <f>AI16</f>
        <v>personnes</v>
      </c>
      <c r="AJ14" s="2273" t="str">
        <f>AJ15 &amp; " " &amp; AJ16 &amp; " " &amp; AL16 &amp; " " &amp; AN16 &amp; " " &amp; AP16 &amp; " " &amp; AJ13 &amp; " " &amp; AK13 &amp; " "</f>
        <v xml:space="preserve">C patisserie flan garniture Clafoutis aux cerises-2023-09-20.xlsx 10 personnes </v>
      </c>
      <c r="AK14" s="2274"/>
      <c r="AL14" s="2274"/>
      <c r="AM14" s="2274"/>
      <c r="AN14" s="2274"/>
      <c r="AO14" s="2275"/>
      <c r="AP14" s="2276" t="s">
        <v>187</v>
      </c>
      <c r="AQ14" s="91"/>
      <c r="AR14" s="313" t="s">
        <v>224</v>
      </c>
      <c r="AS14" s="208"/>
      <c r="AT14" s="312"/>
      <c r="AV14" s="36" t="s">
        <v>11</v>
      </c>
      <c r="AW14" s="1254"/>
      <c r="AX14" s="1254"/>
      <c r="AY14" s="1254"/>
      <c r="AZ14" s="2176" t="s">
        <v>1575</v>
      </c>
      <c r="BA14" s="1279" t="s">
        <v>1</v>
      </c>
      <c r="BB14" s="1293"/>
      <c r="BC14" s="59"/>
      <c r="BD14" s="1294" t="str">
        <f ca="1">"Largeur de cette colonne : " &amp; BD16 &amp; IF(BD16 &gt; BD13, " - Colonne trop large de " &amp; (BD16 - BD13), IF(BD13 &gt; BD16, " - Élargissez la colonne à " &amp; BD13, ""))</f>
        <v>Largeur de cette colonne : 60</v>
      </c>
      <c r="BE14" s="2162"/>
      <c r="BF14" s="2162"/>
      <c r="BG14" s="2162"/>
      <c r="BH14" s="2162"/>
      <c r="BI14" s="1290"/>
      <c r="BJ14" s="2161"/>
      <c r="BK14" s="2161"/>
      <c r="BL14" s="2161"/>
      <c r="BM14" s="2161"/>
      <c r="BN14" s="1285"/>
      <c r="BO14" s="1286"/>
      <c r="BP14" s="1286"/>
      <c r="BQ14" s="1286"/>
      <c r="BR14" s="1286"/>
      <c r="BS14" s="1286"/>
      <c r="BT14" s="1286"/>
      <c r="BU14" s="1287"/>
      <c r="BV14" s="2"/>
      <c r="BW14" s="46"/>
      <c r="BX14" s="45"/>
      <c r="BY14" s="45"/>
      <c r="BZ14" s="22"/>
      <c r="CA14" s="2"/>
      <c r="CB14" s="366" t="s">
        <v>214</v>
      </c>
      <c r="CC14" s="367"/>
      <c r="CD14" s="368"/>
      <c r="CE14" s="368"/>
      <c r="CF14" s="204"/>
      <c r="CG14" s="369" t="s">
        <v>374</v>
      </c>
      <c r="CH14" s="370" t="s">
        <v>375</v>
      </c>
      <c r="CJ14" s="110"/>
      <c r="CK14" s="59"/>
      <c r="CL14" s="59"/>
      <c r="CM14" s="59"/>
      <c r="CN14" s="91"/>
      <c r="CO14" s="59"/>
      <c r="CP14" s="93"/>
      <c r="CQ14" s="8"/>
      <c r="CR14" s="6">
        <v>1</v>
      </c>
    </row>
    <row r="15" spans="1:98" s="1" customFormat="1" ht="18.75" customHeight="1">
      <c r="A15"/>
      <c r="B15" s="104" t="s">
        <v>11</v>
      </c>
      <c r="C15" s="1232" t="str">
        <f>C16</f>
        <v xml:space="preserve">C patisserie flan garniture Clafoutis aux cerises_2023-09-20.xlsx 10 personnes </v>
      </c>
      <c r="D15" s="1232">
        <f>D16</f>
        <v>10</v>
      </c>
      <c r="E15" s="1232" t="str">
        <f>E16</f>
        <v>personnes</v>
      </c>
      <c r="F15" s="2311" t="str">
        <f>LEFT(L16,1)</f>
        <v>C</v>
      </c>
      <c r="G15" s="2312" t="s">
        <v>185</v>
      </c>
      <c r="H15" s="2312" t="s">
        <v>184</v>
      </c>
      <c r="I15" s="2312"/>
      <c r="J15" s="2312" t="s">
        <v>183</v>
      </c>
      <c r="K15" s="2312"/>
      <c r="L15" s="2313" t="s">
        <v>182</v>
      </c>
      <c r="M15"/>
      <c r="N15"/>
      <c r="O15"/>
      <c r="P15" s="104"/>
      <c r="Q15" s="1232"/>
      <c r="R15" s="1232"/>
      <c r="S15" s="1232"/>
      <c r="T15" s="2358"/>
      <c r="U15" s="2359"/>
      <c r="V15" s="2359"/>
      <c r="W15" s="2359"/>
      <c r="X15" s="2359"/>
      <c r="Y15" s="2359"/>
      <c r="Z15" s="2313"/>
      <c r="AA15" s="2271"/>
      <c r="AB15" s="2271"/>
      <c r="AC15" s="2271"/>
      <c r="AD15" s="2272" t="str">
        <f ca="1">IF(COUNTIF(Q72:AD72,"&lt;0.5")=0,"Aucune colonne masquée",COUNTIF(Q72:AD72,"&lt;0.5")&amp;" colonnes masquées : "&amp;(AA16&amp;AB16))</f>
        <v>Aucune colonne masquée</v>
      </c>
      <c r="AF15" s="2242" t="s">
        <v>11</v>
      </c>
      <c r="AG15" s="1232" t="str">
        <f>AG16</f>
        <v xml:space="preserve">C patisserie flan garniture Clafoutis aux cerises-2023-09-20.xlsx 10 personnes </v>
      </c>
      <c r="AH15" s="1232">
        <f>AH16</f>
        <v>10</v>
      </c>
      <c r="AI15" s="1232" t="str">
        <f>AI16</f>
        <v>personnes</v>
      </c>
      <c r="AJ15" s="2277" t="str">
        <f>LEFT(AP16,1)</f>
        <v>C</v>
      </c>
      <c r="AK15" s="2278" t="s">
        <v>185</v>
      </c>
      <c r="AL15" s="2278" t="s">
        <v>184</v>
      </c>
      <c r="AM15" s="2278"/>
      <c r="AN15" s="2278" t="s">
        <v>183</v>
      </c>
      <c r="AO15" s="2278"/>
      <c r="AP15" s="2279" t="s">
        <v>182</v>
      </c>
      <c r="AQ15" s="2271"/>
      <c r="AR15" s="2271"/>
      <c r="AS15" s="2271"/>
      <c r="AT15" s="2272" t="str">
        <f ca="1">IF(COUNTIF(AG72:AT72,"&lt;0.5")=0,"Aucune colonne masquée",COUNTIF(AG72:AT72,"&lt;0.5")&amp;" colonnes masquées : "&amp;(AQ16&amp;AR16))</f>
        <v>Aucune colonne masquée</v>
      </c>
      <c r="AV15" s="36" t="s">
        <v>11</v>
      </c>
      <c r="AW15" s="1254"/>
      <c r="AX15" s="1254"/>
      <c r="AY15" s="1254"/>
      <c r="AZ15" s="2176"/>
      <c r="BA15" s="1279" t="s">
        <v>1</v>
      </c>
      <c r="BB15" s="1295" t="s">
        <v>1565</v>
      </c>
      <c r="BC15" s="59"/>
      <c r="BD15" s="1280" t="str">
        <f>"Ajustez la largeur de cette colonne à  " &amp;BD13</f>
        <v>Ajustez la largeur de cette colonne à  60</v>
      </c>
      <c r="BE15" s="2162"/>
      <c r="BF15" s="2162"/>
      <c r="BG15" s="2162"/>
      <c r="BH15" s="2162"/>
      <c r="BI15" s="1290"/>
      <c r="BJ15" s="1296"/>
      <c r="BK15" s="1283"/>
      <c r="BL15" s="1281"/>
      <c r="BM15" s="1284"/>
      <c r="BN15" s="1285"/>
      <c r="BO15" s="1286"/>
      <c r="BP15" s="1286"/>
      <c r="BQ15" s="1286"/>
      <c r="BR15" s="1286"/>
      <c r="BS15" s="1286"/>
      <c r="BT15" s="1286"/>
      <c r="BU15" s="1287"/>
      <c r="BV15" s="2"/>
      <c r="BW15" s="302" t="s">
        <v>312</v>
      </c>
      <c r="BX15" s="298"/>
      <c r="BY15" s="154"/>
      <c r="BZ15" s="153"/>
      <c r="CA15" s="2"/>
      <c r="CB15" s="371" t="s">
        <v>212</v>
      </c>
      <c r="CC15" s="201" t="s">
        <v>211</v>
      </c>
      <c r="CD15" s="186"/>
      <c r="CE15" s="186"/>
      <c r="CF15" s="1805" t="s">
        <v>210</v>
      </c>
      <c r="CG15" s="1806" t="s">
        <v>209</v>
      </c>
      <c r="CH15" s="1807"/>
      <c r="CJ15" s="1250" t="s">
        <v>335</v>
      </c>
      <c r="CK15" s="1241"/>
      <c r="CL15" s="1241" t="s">
        <v>1534</v>
      </c>
      <c r="CM15" s="1242"/>
      <c r="CN15" s="1242"/>
      <c r="CO15" s="1243" t="s">
        <v>335</v>
      </c>
      <c r="CP15" s="93"/>
      <c r="CQ15" s="8"/>
      <c r="CR15" s="6">
        <v>1</v>
      </c>
    </row>
    <row r="16" spans="1:98" s="1" customFormat="1" ht="18.75" customHeight="1" thickBot="1">
      <c r="A16"/>
      <c r="B16" s="104" t="s">
        <v>11</v>
      </c>
      <c r="C16" s="1247" t="str">
        <f>F14</f>
        <v xml:space="preserve">C patisserie flan garniture Clafoutis aux cerises_2023-09-20.xlsx 10 personnes </v>
      </c>
      <c r="D16" s="1247">
        <f>F13</f>
        <v>10</v>
      </c>
      <c r="E16" s="1247" t="str">
        <f>G13</f>
        <v>personnes</v>
      </c>
      <c r="F16" s="1428" t="s">
        <v>1541</v>
      </c>
      <c r="G16" s="1429"/>
      <c r="H16" s="1803" t="s">
        <v>1542</v>
      </c>
      <c r="I16" s="1803"/>
      <c r="J16" s="1803" t="s">
        <v>176</v>
      </c>
      <c r="K16" s="1803"/>
      <c r="L16" s="1445" t="s">
        <v>1543</v>
      </c>
      <c r="M16"/>
      <c r="N16"/>
      <c r="O16"/>
      <c r="P16" s="104"/>
      <c r="Q16" s="1247"/>
      <c r="R16" s="1247"/>
      <c r="S16" s="1247"/>
      <c r="T16" s="2360"/>
      <c r="U16" s="2360"/>
      <c r="V16" s="2360"/>
      <c r="W16" s="2360"/>
      <c r="X16" s="2360"/>
      <c r="Y16" s="2360"/>
      <c r="Z16" s="1431"/>
      <c r="AA16" s="2288" t="str">
        <f ca="1">IF(Q72&lt;0.5,Q71&amp;".","")&amp;IF(R72&lt;0.5,R71&amp;".","")&amp;IF(S72&lt;0.5,S71&amp;".","")&amp;IF(T72&lt;0.5,T71&amp;".","")&amp;IF(U72&lt;0.5,U71&amp;".","")&amp;IF(V72&lt;0.5,V71&amp;".","")&amp;IF(W72&lt;0.5,W71&amp;".","")&amp;IF(X72&lt;0.5,X71&amp;".","")&amp;IF(Y72&lt;0.5,Y71&amp;".","")</f>
        <v/>
      </c>
      <c r="AB16" s="2289" t="str">
        <f ca="1">IF(Z72&lt;0.5,Z71&amp;".","")&amp;IF(AA72&lt;0.5,AA71&amp;".","")&amp;IF(AB72&lt;0.5,AB71&amp;".","")&amp;IF(AC72&lt;0.5,AC71&amp;".","")&amp;IF(AD72&lt;0.5,AD71&amp;".","")</f>
        <v/>
      </c>
      <c r="AC16" s="2287"/>
      <c r="AD16" s="2272" t="str">
        <f>ROWS(P10:P73)-SUBTOTAL(103,P10:P73)&amp;" "&amp;"Lignes masquées"</f>
        <v>50 Lignes masquées</v>
      </c>
      <c r="AF16" s="2242" t="s">
        <v>11</v>
      </c>
      <c r="AG16" s="1247" t="str">
        <f>AJ14</f>
        <v xml:space="preserve">C patisserie flan garniture Clafoutis aux cerises-2023-09-20.xlsx 10 personnes </v>
      </c>
      <c r="AH16" s="1247">
        <f>AJ13</f>
        <v>10</v>
      </c>
      <c r="AI16" s="1247" t="str">
        <f>AK13</f>
        <v>personnes</v>
      </c>
      <c r="AJ16" s="1428" t="s">
        <v>1541</v>
      </c>
      <c r="AK16" s="1429"/>
      <c r="AL16" s="1803" t="s">
        <v>1542</v>
      </c>
      <c r="AM16" s="1803"/>
      <c r="AN16" s="1803" t="s">
        <v>176</v>
      </c>
      <c r="AO16" s="1803"/>
      <c r="AP16" s="1445" t="s">
        <v>1661</v>
      </c>
      <c r="AQ16" s="2288" t="str">
        <f ca="1">IF(AG72&lt;0.5,AG71&amp;".","")&amp;IF(AH72&lt;0.5,AH71&amp;".","")&amp;IF(AI72&lt;0.5,AI71&amp;".","")&amp;IF(AJ72&lt;0.5,AJ71&amp;".","")&amp;IF(AK72&lt;0.5,AK71&amp;".","")&amp;IF(AL72&lt;0.5,AL71&amp;".","")&amp;IF(AM72&lt;0.5,AM71&amp;".","")&amp;IF(AN72&lt;0.5,AN71&amp;".","")&amp;IF(AO72&lt;0.5,AO71&amp;".","")</f>
        <v/>
      </c>
      <c r="AR16" s="2289" t="str">
        <f ca="1">IF(AP72&lt;0.5,AP71&amp;".","")&amp;IF(AQ72&lt;0.5,AQ71&amp;".","")&amp;IF(AR72&lt;0.5,AR71&amp;".","")&amp;IF(AS72&lt;0.5,AS71&amp;".","")&amp;IF(AT72&lt;0.5,AT71&amp;".","")</f>
        <v/>
      </c>
      <c r="AS16" s="2287"/>
      <c r="AT16" s="2272" t="str">
        <f>ROWS(AF10:AF73)-SUBTOTAL(103,AF10:AF73)&amp;" "&amp;"Lignes masquées"</f>
        <v>0 Lignes masquées</v>
      </c>
      <c r="AV16" s="36" t="s">
        <v>11</v>
      </c>
      <c r="AW16" s="1254"/>
      <c r="AX16" s="1254"/>
      <c r="AY16" s="1254"/>
      <c r="AZ16" s="1297" t="s">
        <v>577</v>
      </c>
      <c r="BA16" s="1279" t="s">
        <v>1</v>
      </c>
      <c r="BB16" s="1291"/>
      <c r="BC16" s="59"/>
      <c r="BD16" s="1298">
        <f ca="1">CELL("largeur",BD16)</f>
        <v>60</v>
      </c>
      <c r="BE16" s="2163"/>
      <c r="BF16" s="2163"/>
      <c r="BG16" s="2163"/>
      <c r="BH16" s="2163"/>
      <c r="BI16" s="1290"/>
      <c r="BJ16" s="2164" t="s">
        <v>1566</v>
      </c>
      <c r="BK16" s="2164"/>
      <c r="BL16" s="2164" t="s">
        <v>150</v>
      </c>
      <c r="BM16" s="2167" t="s">
        <v>181</v>
      </c>
      <c r="BN16" s="1285"/>
      <c r="BO16" s="1286"/>
      <c r="BP16" s="1286"/>
      <c r="BQ16" s="1286"/>
      <c r="BR16" s="1286"/>
      <c r="BS16" s="1286"/>
      <c r="BT16" s="1286"/>
      <c r="BU16" s="1287"/>
      <c r="BV16" s="2"/>
      <c r="BW16" s="46"/>
      <c r="BX16" s="45"/>
      <c r="BY16" s="45"/>
      <c r="BZ16" s="22"/>
      <c r="CA16" s="2"/>
      <c r="CB16" s="372" t="s">
        <v>205</v>
      </c>
      <c r="CC16" s="325" t="s">
        <v>376</v>
      </c>
      <c r="CD16" s="325"/>
      <c r="CE16" s="186"/>
      <c r="CF16" s="1805"/>
      <c r="CG16" s="1806"/>
      <c r="CH16" s="1807"/>
      <c r="CJ16" s="373"/>
      <c r="CK16" s="374"/>
      <c r="CL16" s="374"/>
      <c r="CM16" s="374"/>
      <c r="CN16" s="91"/>
      <c r="CO16" s="59"/>
      <c r="CP16" s="93"/>
      <c r="CQ16" s="8"/>
      <c r="CR16" s="6">
        <v>1</v>
      </c>
    </row>
    <row r="17" spans="1:96" s="1" customFormat="1" ht="18.75" customHeight="1" thickTop="1" thickBot="1">
      <c r="A17"/>
      <c r="B17" s="104" t="s">
        <v>11</v>
      </c>
      <c r="C17" s="1232" t="str">
        <f>C16</f>
        <v xml:space="preserve">C patisserie flan garniture Clafoutis aux cerises_2023-09-20.xlsx 10 personnes </v>
      </c>
      <c r="D17" s="1232">
        <f>D16</f>
        <v>10</v>
      </c>
      <c r="E17" s="1232" t="str">
        <f>E16</f>
        <v>personnes</v>
      </c>
      <c r="F17" s="1432" t="s">
        <v>1657</v>
      </c>
      <c r="G17" s="1433"/>
      <c r="H17" s="1433"/>
      <c r="I17" s="1433"/>
      <c r="J17" s="1433"/>
      <c r="K17" s="1433"/>
      <c r="L17" s="1699"/>
      <c r="M17"/>
      <c r="N17"/>
      <c r="O17"/>
      <c r="P17" s="104"/>
      <c r="Q17" s="1232"/>
      <c r="R17" s="1232"/>
      <c r="S17" s="1232"/>
      <c r="T17" s="1434"/>
      <c r="U17" s="1433"/>
      <c r="V17" s="1433"/>
      <c r="W17" s="1433"/>
      <c r="X17" s="1433"/>
      <c r="Y17" s="1433"/>
      <c r="Z17" s="1433"/>
      <c r="AA17" s="1433"/>
      <c r="AB17" s="1433"/>
      <c r="AC17" s="1433"/>
      <c r="AD17" s="1703"/>
      <c r="AF17" s="2242" t="s">
        <v>11</v>
      </c>
      <c r="AG17" s="1232" t="str">
        <f>AG16</f>
        <v xml:space="preserve">C patisserie flan garniture Clafoutis aux cerises-2023-09-20.xlsx 10 personnes </v>
      </c>
      <c r="AH17" s="1232">
        <f>AH16</f>
        <v>10</v>
      </c>
      <c r="AI17" s="1232" t="str">
        <f>AI16</f>
        <v>personnes</v>
      </c>
      <c r="AJ17" s="1446">
        <f ca="1">CELL("largeur",AJ17)</f>
        <v>11</v>
      </c>
      <c r="AK17" s="1304">
        <f t="shared" ref="AK17:AO17" ca="1" si="6">CELL("largeur",AK17)</f>
        <v>11</v>
      </c>
      <c r="AL17" s="1304">
        <f t="shared" ca="1" si="6"/>
        <v>3</v>
      </c>
      <c r="AM17" s="1304">
        <f t="shared" ca="1" si="6"/>
        <v>11</v>
      </c>
      <c r="AN17" s="1304">
        <f t="shared" ca="1" si="6"/>
        <v>11</v>
      </c>
      <c r="AO17" s="1304">
        <f t="shared" ca="1" si="6"/>
        <v>9</v>
      </c>
      <c r="AP17" s="1447">
        <f ca="1">CELL("largeur",AP17)</f>
        <v>40</v>
      </c>
      <c r="AQ17" s="1304">
        <f t="shared" ref="AQ17:AT17" ca="1" si="7">CELL("largeur",AQ17)</f>
        <v>11</v>
      </c>
      <c r="AR17" s="1304">
        <f t="shared" ca="1" si="7"/>
        <v>14</v>
      </c>
      <c r="AS17" s="1304">
        <f t="shared" ca="1" si="7"/>
        <v>11</v>
      </c>
      <c r="AT17" s="1305">
        <f t="shared" ca="1" si="7"/>
        <v>11</v>
      </c>
      <c r="AV17" s="36" t="s">
        <v>11</v>
      </c>
      <c r="AW17" s="1254"/>
      <c r="AX17" s="1254"/>
      <c r="AY17" s="1254"/>
      <c r="AZ17" s="1299" t="s">
        <v>1567</v>
      </c>
      <c r="BA17" s="1279" t="s">
        <v>1</v>
      </c>
      <c r="BB17" s="1300" t="str">
        <f ca="1">"Largeur de cette colonne : "&amp;CELL("largeur",BB17)</f>
        <v>Largeur de cette colonne : 148</v>
      </c>
      <c r="BC17" s="59"/>
      <c r="BD17" s="1301" t="s">
        <v>1568</v>
      </c>
      <c r="BE17" s="1302"/>
      <c r="BF17" s="1302"/>
      <c r="BG17" s="1302"/>
      <c r="BH17" s="1303"/>
      <c r="BI17" s="1290"/>
      <c r="BJ17" s="2165"/>
      <c r="BK17" s="2165"/>
      <c r="BL17" s="2166"/>
      <c r="BM17" s="2168"/>
      <c r="BN17" s="1286"/>
      <c r="BO17" s="1286"/>
      <c r="BP17" s="1286"/>
      <c r="BQ17" s="1286"/>
      <c r="BR17" s="1286"/>
      <c r="BS17" s="1286"/>
      <c r="BT17" s="1286"/>
      <c r="BU17" s="1287"/>
      <c r="BV17" s="2"/>
      <c r="BW17" s="302" t="s">
        <v>307</v>
      </c>
      <c r="BX17" s="298"/>
      <c r="BY17" s="154"/>
      <c r="BZ17" s="153"/>
      <c r="CA17" s="2"/>
      <c r="CB17" s="375"/>
      <c r="CC17" s="91"/>
      <c r="CD17" s="91"/>
      <c r="CE17" s="325"/>
      <c r="CF17" s="91"/>
      <c r="CG17" s="91"/>
      <c r="CH17" s="185"/>
      <c r="CJ17" s="1932" t="s">
        <v>377</v>
      </c>
      <c r="CK17" s="1933"/>
      <c r="CL17" s="1933"/>
      <c r="CM17" s="1933"/>
      <c r="CN17" s="1933"/>
      <c r="CO17" s="1933"/>
      <c r="CP17" s="1934"/>
      <c r="CQ17" s="8"/>
      <c r="CR17" s="6">
        <v>1</v>
      </c>
    </row>
    <row r="18" spans="1:96" s="1" customFormat="1" ht="18.75" customHeight="1" thickTop="1" thickBot="1">
      <c r="A18"/>
      <c r="B18" s="104" t="s">
        <v>11</v>
      </c>
      <c r="C18" s="1232" t="str">
        <f>C16</f>
        <v xml:space="preserve">C patisserie flan garniture Clafoutis aux cerises_2023-09-20.xlsx 10 personnes </v>
      </c>
      <c r="D18" s="1232">
        <f>D16</f>
        <v>10</v>
      </c>
      <c r="E18" s="1232" t="str">
        <f>E16</f>
        <v>personnes</v>
      </c>
      <c r="F18" s="1700"/>
      <c r="G18" s="1433"/>
      <c r="H18" s="1433"/>
      <c r="I18" s="1433"/>
      <c r="J18" s="1433"/>
      <c r="K18" s="1433"/>
      <c r="L18" s="1701"/>
      <c r="M18"/>
      <c r="N18"/>
      <c r="O18"/>
      <c r="P18" s="104"/>
      <c r="Q18" s="1232"/>
      <c r="R18" s="1232"/>
      <c r="S18" s="1232"/>
      <c r="T18" s="1704"/>
      <c r="U18" s="1433"/>
      <c r="V18" s="1433"/>
      <c r="W18" s="1433"/>
      <c r="X18" s="1433"/>
      <c r="Y18" s="1433"/>
      <c r="Z18" s="1433"/>
      <c r="AA18" s="1433"/>
      <c r="AB18" s="1433"/>
      <c r="AC18" s="1433"/>
      <c r="AD18" s="1703"/>
      <c r="AF18" s="2243" t="s">
        <v>12</v>
      </c>
      <c r="AG18" s="1232" t="str">
        <f>AG16</f>
        <v xml:space="preserve">C patisserie flan garniture Clafoutis aux cerises-2023-09-20.xlsx 10 personnes </v>
      </c>
      <c r="AH18" s="1232">
        <f>AH16</f>
        <v>10</v>
      </c>
      <c r="AI18" s="1232" t="str">
        <f>AI16</f>
        <v>personnes</v>
      </c>
      <c r="AJ18" s="2169" t="s">
        <v>171</v>
      </c>
      <c r="AK18" s="2170"/>
      <c r="AL18" s="2170"/>
      <c r="AM18" s="2170"/>
      <c r="AN18" s="2170"/>
      <c r="AO18" s="2247" t="s">
        <v>170</v>
      </c>
      <c r="AP18" s="2252" t="s">
        <v>1574</v>
      </c>
      <c r="AQ18" s="2292"/>
      <c r="AR18" s="2292"/>
      <c r="AS18" s="2292"/>
      <c r="AT18" s="2338" t="s">
        <v>1575</v>
      </c>
      <c r="AV18" s="36" t="s">
        <v>11</v>
      </c>
      <c r="AW18" s="1306" t="s">
        <v>30</v>
      </c>
      <c r="AX18" s="1306" t="s">
        <v>29</v>
      </c>
      <c r="AY18" s="1306" t="s">
        <v>28</v>
      </c>
      <c r="AZ18" s="1306" t="s">
        <v>27</v>
      </c>
      <c r="BA18" s="1279" t="s">
        <v>1</v>
      </c>
      <c r="BB18" s="1307" t="s">
        <v>23</v>
      </c>
      <c r="BC18" s="1308" t="s">
        <v>1</v>
      </c>
      <c r="BD18" s="1309" t="s">
        <v>21</v>
      </c>
      <c r="BE18" s="1454" t="s">
        <v>20</v>
      </c>
      <c r="BF18" s="1454" t="s">
        <v>19</v>
      </c>
      <c r="BG18" s="1454" t="s">
        <v>18</v>
      </c>
      <c r="BH18" s="1454" t="s">
        <v>17</v>
      </c>
      <c r="BI18" s="1306" t="s">
        <v>507</v>
      </c>
      <c r="BJ18" s="1451" t="s">
        <v>637</v>
      </c>
      <c r="BK18" s="1452" t="s">
        <v>638</v>
      </c>
      <c r="BL18" s="1453" t="s">
        <v>639</v>
      </c>
      <c r="BM18" s="1306" t="s">
        <v>640</v>
      </c>
      <c r="BN18" s="1306" t="s">
        <v>641</v>
      </c>
      <c r="BO18" s="1306" t="s">
        <v>642</v>
      </c>
      <c r="BP18" s="1306" t="s">
        <v>643</v>
      </c>
      <c r="BQ18" s="1306" t="s">
        <v>1569</v>
      </c>
      <c r="BR18" s="1306" t="s">
        <v>1570</v>
      </c>
      <c r="BS18" s="1306" t="s">
        <v>1571</v>
      </c>
      <c r="BT18" s="1306" t="s">
        <v>1572</v>
      </c>
      <c r="BU18" s="1306" t="s">
        <v>1573</v>
      </c>
      <c r="BV18" s="2"/>
      <c r="BW18" s="46"/>
      <c r="BX18" s="45"/>
      <c r="BY18" s="45"/>
      <c r="BZ18" s="22"/>
      <c r="CA18" s="2"/>
      <c r="CB18" s="360"/>
      <c r="CC18" s="341" t="s">
        <v>378</v>
      </c>
      <c r="CD18" s="59"/>
      <c r="CE18" s="59"/>
      <c r="CF18" s="91"/>
      <c r="CG18" s="59"/>
      <c r="CH18" s="93"/>
      <c r="CJ18" s="1932"/>
      <c r="CK18" s="1933"/>
      <c r="CL18" s="1933"/>
      <c r="CM18" s="1933"/>
      <c r="CN18" s="1933"/>
      <c r="CO18" s="1933"/>
      <c r="CP18" s="1934"/>
      <c r="CQ18" s="8"/>
      <c r="CR18" s="6">
        <v>1</v>
      </c>
    </row>
    <row r="19" spans="1:96" s="1" customFormat="1" ht="18.75" customHeight="1" thickTop="1" thickBot="1">
      <c r="A19"/>
      <c r="B19" s="104" t="s">
        <v>11</v>
      </c>
      <c r="C19" s="1232" t="str">
        <f>C16</f>
        <v xml:space="preserve">C patisserie flan garniture Clafoutis aux cerises_2023-09-20.xlsx 10 personnes </v>
      </c>
      <c r="D19" s="1232">
        <f>D16</f>
        <v>10</v>
      </c>
      <c r="E19" s="1232" t="str">
        <f>E16</f>
        <v>personnes</v>
      </c>
      <c r="F19" s="1435" t="s">
        <v>327</v>
      </c>
      <c r="G19" s="1436" t="s">
        <v>326</v>
      </c>
      <c r="H19" s="1437"/>
      <c r="I19" s="2145" t="s">
        <v>325</v>
      </c>
      <c r="J19" s="2146" t="s">
        <v>301</v>
      </c>
      <c r="K19" s="2148" t="s">
        <v>261</v>
      </c>
      <c r="L19" s="1438" t="s">
        <v>324</v>
      </c>
      <c r="M19"/>
      <c r="N19" s="144" t="s">
        <v>26</v>
      </c>
      <c r="O19"/>
      <c r="P19" s="104"/>
      <c r="Q19" s="1232"/>
      <c r="R19" s="1232"/>
      <c r="S19" s="1232"/>
      <c r="T19" s="1435" t="s">
        <v>327</v>
      </c>
      <c r="U19" s="1436" t="s">
        <v>326</v>
      </c>
      <c r="V19" s="1437"/>
      <c r="W19" s="2145" t="s">
        <v>325</v>
      </c>
      <c r="X19" s="2146" t="s">
        <v>301</v>
      </c>
      <c r="Y19" s="2148" t="s">
        <v>261</v>
      </c>
      <c r="Z19" s="1438" t="s">
        <v>324</v>
      </c>
      <c r="AA19" s="2152" t="s">
        <v>323</v>
      </c>
      <c r="AB19" s="2154" t="s">
        <v>322</v>
      </c>
      <c r="AC19" s="2155" t="s">
        <v>134</v>
      </c>
      <c r="AD19" s="2157" t="s">
        <v>83</v>
      </c>
      <c r="AF19" s="2243" t="s">
        <v>12</v>
      </c>
      <c r="AG19" s="1232" t="str">
        <f>AG16</f>
        <v xml:space="preserve">C patisserie flan garniture Clafoutis aux cerises-2023-09-20.xlsx 10 personnes </v>
      </c>
      <c r="AH19" s="1232">
        <f>AH16</f>
        <v>10</v>
      </c>
      <c r="AI19" s="1232" t="str">
        <f>AI16</f>
        <v>personnes</v>
      </c>
      <c r="AJ19" s="161" t="s">
        <v>152</v>
      </c>
      <c r="AK19" s="1251" t="s">
        <v>151</v>
      </c>
      <c r="AL19" s="1316"/>
      <c r="AM19" s="1317" t="s">
        <v>162</v>
      </c>
      <c r="AN19" s="170">
        <v>65</v>
      </c>
      <c r="AO19" s="2247" t="s">
        <v>161</v>
      </c>
      <c r="AP19" s="1448" t="s">
        <v>160</v>
      </c>
      <c r="AQ19" s="1324"/>
      <c r="AR19" s="1251" t="s">
        <v>151</v>
      </c>
      <c r="AS19" s="2293"/>
      <c r="AT19" s="162">
        <v>65</v>
      </c>
      <c r="AV19" s="36" t="s">
        <v>11</v>
      </c>
      <c r="AW19" s="1310"/>
      <c r="AX19" s="1310"/>
      <c r="AY19" s="1311" t="s">
        <v>1576</v>
      </c>
      <c r="AZ19" s="1312">
        <v>65</v>
      </c>
      <c r="BA19" s="1279" t="s">
        <v>1</v>
      </c>
      <c r="BB19" s="1313" t="s">
        <v>1577</v>
      </c>
      <c r="BC19" s="1308" t="s">
        <v>1</v>
      </c>
      <c r="BD19" s="2171" t="s">
        <v>1578</v>
      </c>
      <c r="BE19" s="1314"/>
      <c r="BF19" s="1314"/>
      <c r="BG19" s="1314"/>
      <c r="BH19" s="1314"/>
      <c r="BI19" s="1314"/>
      <c r="BJ19" s="2173" t="s">
        <v>1566</v>
      </c>
      <c r="BK19" s="2173"/>
      <c r="BL19" s="2174" t="s">
        <v>150</v>
      </c>
      <c r="BM19" s="2174"/>
      <c r="BN19" s="2175" t="s">
        <v>1579</v>
      </c>
      <c r="BO19" s="2175" t="s">
        <v>168</v>
      </c>
      <c r="BP19" s="2175" t="s">
        <v>167</v>
      </c>
      <c r="BQ19" s="2175" t="s">
        <v>166</v>
      </c>
      <c r="BR19" s="2175" t="s">
        <v>165</v>
      </c>
      <c r="BS19" s="2175" t="s">
        <v>164</v>
      </c>
      <c r="BT19" s="2175" t="s">
        <v>163</v>
      </c>
      <c r="BU19" s="1315"/>
      <c r="BV19" s="2"/>
      <c r="BW19" s="299" t="s">
        <v>306</v>
      </c>
      <c r="BX19" s="298"/>
      <c r="BY19" s="154"/>
      <c r="BZ19" s="153"/>
      <c r="CA19" s="2"/>
      <c r="CB19" s="376"/>
      <c r="CC19" s="377" t="s">
        <v>379</v>
      </c>
      <c r="CD19" s="59"/>
      <c r="CE19" s="59"/>
      <c r="CF19" s="91"/>
      <c r="CG19" s="59"/>
      <c r="CH19" s="93"/>
      <c r="CJ19" s="1935" t="s">
        <v>346</v>
      </c>
      <c r="CK19" s="1936"/>
      <c r="CL19" s="1936"/>
      <c r="CM19" s="1936"/>
      <c r="CN19" s="1936"/>
      <c r="CO19" s="1936"/>
      <c r="CP19" s="1937"/>
      <c r="CQ19" s="8"/>
      <c r="CR19" s="6">
        <v>1</v>
      </c>
    </row>
    <row r="20" spans="1:96" s="1" customFormat="1" ht="18.75" customHeight="1" thickTop="1">
      <c r="A20"/>
      <c r="B20" s="104" t="s">
        <v>11</v>
      </c>
      <c r="C20" s="1232" t="str">
        <f>C16</f>
        <v xml:space="preserve">C patisserie flan garniture Clafoutis aux cerises_2023-09-20.xlsx 10 personnes </v>
      </c>
      <c r="D20" s="1232">
        <f>D16</f>
        <v>10</v>
      </c>
      <c r="E20" s="1232" t="str">
        <f>E16</f>
        <v>personnes</v>
      </c>
      <c r="F20" s="1439" t="s">
        <v>317</v>
      </c>
      <c r="G20" s="307" t="s">
        <v>316</v>
      </c>
      <c r="H20" s="168" t="s">
        <v>315</v>
      </c>
      <c r="I20" s="1904"/>
      <c r="J20" s="2147"/>
      <c r="K20" s="2149"/>
      <c r="L20" s="1440" t="s">
        <v>314</v>
      </c>
      <c r="M20"/>
      <c r="N20" s="308" t="s">
        <v>318</v>
      </c>
      <c r="O20"/>
      <c r="P20" s="104"/>
      <c r="Q20" s="1232"/>
      <c r="R20" s="1232"/>
      <c r="S20" s="1232"/>
      <c r="T20" s="1439" t="s">
        <v>317</v>
      </c>
      <c r="U20" s="307" t="s">
        <v>316</v>
      </c>
      <c r="V20" s="168" t="s">
        <v>315</v>
      </c>
      <c r="W20" s="1904"/>
      <c r="X20" s="2147"/>
      <c r="Y20" s="2149"/>
      <c r="Z20" s="1440" t="s">
        <v>314</v>
      </c>
      <c r="AA20" s="2153"/>
      <c r="AB20" s="1836"/>
      <c r="AC20" s="2156"/>
      <c r="AD20" s="1886"/>
      <c r="AF20" s="2242" t="s">
        <v>11</v>
      </c>
      <c r="AG20" s="1232" t="str">
        <f>AG16</f>
        <v xml:space="preserve">C patisserie flan garniture Clafoutis aux cerises-2023-09-20.xlsx 10 personnes </v>
      </c>
      <c r="AH20" s="1232">
        <f>AH16</f>
        <v>10</v>
      </c>
      <c r="AI20" s="1232" t="str">
        <f>AI16</f>
        <v>personnes</v>
      </c>
      <c r="AJ20" s="1449"/>
      <c r="AK20" s="1322"/>
      <c r="AL20" s="1323" t="s">
        <v>1584</v>
      </c>
      <c r="AM20" s="1322">
        <f ca="1">SUM(AJ17:AM17)</f>
        <v>36</v>
      </c>
      <c r="AN20" s="164" t="s">
        <v>154</v>
      </c>
      <c r="AO20" s="2248">
        <v>0</v>
      </c>
      <c r="AP20" s="1450" t="s">
        <v>153</v>
      </c>
      <c r="AQ20" s="1324"/>
      <c r="AR20" s="1325" t="s">
        <v>1585</v>
      </c>
      <c r="AS20" s="1326">
        <f ca="1">AP17+AR17+AS17</f>
        <v>65</v>
      </c>
      <c r="AT20" s="2336">
        <f>IF(AT19=0,0,IF(LEN(AP20)&gt;AT19,LEN(AP20)-AT19&amp;" en trop",0))</f>
        <v>0</v>
      </c>
      <c r="AV20" s="36" t="s">
        <v>11</v>
      </c>
      <c r="AW20" s="1318">
        <v>0</v>
      </c>
      <c r="AX20" s="1318"/>
      <c r="AY20" s="1319"/>
      <c r="AZ20" s="1319"/>
      <c r="BA20" s="1279" t="s">
        <v>1</v>
      </c>
      <c r="BB20" s="1320" t="s">
        <v>1580</v>
      </c>
      <c r="BC20" s="1308" t="s">
        <v>1</v>
      </c>
      <c r="BD20" s="2172"/>
      <c r="BE20" s="1314"/>
      <c r="BF20" s="1314"/>
      <c r="BG20" s="1314"/>
      <c r="BH20" s="1314"/>
      <c r="BI20" s="1314"/>
      <c r="BJ20" s="1321" t="s">
        <v>1581</v>
      </c>
      <c r="BK20" s="1321" t="s">
        <v>1581</v>
      </c>
      <c r="BL20" s="1220" t="s">
        <v>1582</v>
      </c>
      <c r="BM20" s="1220" t="s">
        <v>1583</v>
      </c>
      <c r="BN20" s="2175"/>
      <c r="BO20" s="2175"/>
      <c r="BP20" s="2175"/>
      <c r="BQ20" s="2175"/>
      <c r="BR20" s="2175"/>
      <c r="BS20" s="2175"/>
      <c r="BT20" s="2175"/>
      <c r="BU20" s="1315"/>
      <c r="BV20" s="2"/>
      <c r="BW20" s="46"/>
      <c r="BX20" s="45"/>
      <c r="BY20" s="45"/>
      <c r="BZ20" s="22"/>
      <c r="CA20" s="2"/>
      <c r="CB20" s="360"/>
      <c r="CC20" s="341" t="s">
        <v>380</v>
      </c>
      <c r="CD20" s="59"/>
      <c r="CE20" s="59"/>
      <c r="CF20" s="91"/>
      <c r="CG20" s="59"/>
      <c r="CH20" s="93"/>
      <c r="CJ20" s="1935"/>
      <c r="CK20" s="1936"/>
      <c r="CL20" s="1936"/>
      <c r="CM20" s="1936"/>
      <c r="CN20" s="1936"/>
      <c r="CO20" s="1936"/>
      <c r="CP20" s="1937"/>
      <c r="CQ20" s="8"/>
      <c r="CR20" s="6">
        <v>1</v>
      </c>
    </row>
    <row r="21" spans="1:96" s="1" customFormat="1" ht="18.75" customHeight="1">
      <c r="A21"/>
      <c r="B21" s="104" t="s">
        <v>11</v>
      </c>
      <c r="C21" s="1232" t="str">
        <f>C16</f>
        <v xml:space="preserve">C patisserie flan garniture Clafoutis aux cerises_2023-09-20.xlsx 10 personnes </v>
      </c>
      <c r="D21" s="1232">
        <f>D16</f>
        <v>10</v>
      </c>
      <c r="E21" s="1232" t="str">
        <f>E16</f>
        <v>personnes</v>
      </c>
      <c r="F21" s="259"/>
      <c r="G21" s="254"/>
      <c r="H21" s="280" t="str">
        <f t="shared" ref="H21:H60" si="8">IF(AND(F21&gt;0,I21&gt;0),"de","")</f>
        <v/>
      </c>
      <c r="I21" s="252"/>
      <c r="J21" s="270"/>
      <c r="K21" s="257">
        <v>1</v>
      </c>
      <c r="L21" s="1441"/>
      <c r="M21"/>
      <c r="N21" s="306" t="s">
        <v>313</v>
      </c>
      <c r="O21"/>
      <c r="P21" s="104"/>
      <c r="Q21" s="1232"/>
      <c r="R21" s="1232"/>
      <c r="S21" s="1232"/>
      <c r="T21" s="1775"/>
      <c r="U21" s="1613"/>
      <c r="V21" s="253"/>
      <c r="W21" s="1614"/>
      <c r="X21" s="1615"/>
      <c r="Y21" s="1615"/>
      <c r="Z21" s="1776"/>
      <c r="AA21" s="251">
        <f>IFERROR(INDEX(T69:AD69,MATCH(X21,T68:AD68,0)) * W21 * IF(ISBLANK(T21), 1, T21), 0)</f>
        <v>0</v>
      </c>
      <c r="AB21" s="305">
        <f>(AA21*Y21)*AB11</f>
        <v>0</v>
      </c>
      <c r="AC21" s="304">
        <f>(T21*Y21)*AB11</f>
        <v>0</v>
      </c>
      <c r="AD21" s="1249">
        <f t="shared" ref="AD21" si="9">U21</f>
        <v>0</v>
      </c>
      <c r="AF21" s="108" t="s">
        <v>11</v>
      </c>
      <c r="AG21" s="1232" t="str">
        <f>AG16</f>
        <v xml:space="preserve">C patisserie flan garniture Clafoutis aux cerises-2023-09-20.xlsx 10 personnes </v>
      </c>
      <c r="AH21" s="1232">
        <f>AH16</f>
        <v>10</v>
      </c>
      <c r="AI21" s="1232" t="str">
        <f>AI16</f>
        <v>personnes</v>
      </c>
      <c r="AJ21" s="1353" t="s">
        <v>149</v>
      </c>
      <c r="AK21" s="1353"/>
      <c r="AL21" s="40"/>
      <c r="AM21" s="88"/>
      <c r="AN21" s="107" t="str">
        <f>TEXT(ROUND(LEN(AJ21)/AN19, 1), "0.0") &amp; " lignes"</f>
        <v>0.4 lignes</v>
      </c>
      <c r="AO21" s="2249" t="str">
        <f ca="1">IF(ISBLANK(AP21),"",LARGE(OFFSET(AO20,0,0,ROWS(AO20:AO20)),1)+1)</f>
        <v/>
      </c>
      <c r="AP21" s="1252"/>
      <c r="AQ21" s="1324"/>
      <c r="AR21" s="41"/>
      <c r="AS21" s="89"/>
      <c r="AT21" s="2337">
        <f>IF(AT19=0,0,IF(LEN(AP21)&gt;AT19,LEN(AP21)-AT19&amp;" en trop",0))</f>
        <v>0</v>
      </c>
      <c r="AV21" s="36" t="s">
        <v>11</v>
      </c>
      <c r="AW21" s="1327">
        <f>IF(AND(AZ21&lt;&gt;"", LEN(TRIM(AZ21))&gt;0), MAX(AW20:AW20)+1, "")</f>
        <v>1</v>
      </c>
      <c r="AX21" s="1327" t="str" cm="1">
        <f t="array" ref="AX21">IFERROR(INDEX(AZ21:AZ290, MATCH(ROW()-MIN(ROW(AZ21:AZ290))+1, AW21:AW290, 0)), "")</f>
        <v>bœuf bourguignon de grand-mère</v>
      </c>
      <c r="AY21" s="1328" t="str">
        <f>(SUBSTITUTE(SUBSTITUTE(BB21,CHAR(13)&amp;CHAR(10)," "),CHAR(10)," "))</f>
        <v>bœuf bourguignon de grand-mère</v>
      </c>
      <c r="AZ21" s="1329" t="str">
        <f>IF(LEN(AY26)&lt;AZ19,AY21,LEFT(AY26,FIND("¤",SUBSTITUTE(LEFT(AY26,AZ19+1)," ","¤",LEN(LEFT(AY26,AZ19+1))-LEN(SUBSTITUTE(LEFT(AY26,AZ19+1)," ",""))))))</f>
        <v>bœuf bourguignon de grand-mère</v>
      </c>
      <c r="BA21" s="1279" t="s">
        <v>1</v>
      </c>
      <c r="BB21" s="1330" t="s">
        <v>1586</v>
      </c>
      <c r="BC21" s="1308" t="s">
        <v>1</v>
      </c>
      <c r="BD21" s="1331" t="str">
        <f t="shared" ref="BD21:BD84" si="10">BP21</f>
        <v>bœuf bourguignon de tonton Albert</v>
      </c>
      <c r="BE21" s="1332" t="str">
        <f>IF(LEN(SUBSTITUTE(AX21, BE17, "")) &lt; LEN(AX21), SUBSTITUTE(AX21, BE17, ""), AX21)</f>
        <v>bœuf bourguignon de grand-mère</v>
      </c>
      <c r="BF21" s="1332" t="str">
        <f>IF(LEN(SUBSTITUTE(BE21, BF17, "")) &lt; LEN(BE21), SUBSTITUTE(BE21, BF17, ""), BE21)</f>
        <v>bœuf bourguignon de grand-mère</v>
      </c>
      <c r="BG21" s="1332" t="str">
        <f>IF(LEN(SUBSTITUTE(BF21, BG17, "")) &lt; LEN(BF21), SUBSTITUTE(BF21, BG17, ""), BF21)</f>
        <v>bœuf bourguignon de grand-mère</v>
      </c>
      <c r="BH21" s="1332" t="str">
        <f>IF(LEN(SUBSTITUTE(BG21, BH17, "")) &lt; LEN(BG21), SUBSTITUTE(BG21, BH17, ""), BG21)</f>
        <v>bœuf bourguignon de grand-mère</v>
      </c>
      <c r="BI21" s="1332" t="s">
        <v>1</v>
      </c>
      <c r="BJ21" s="1333"/>
      <c r="BK21" s="1334"/>
      <c r="BL21" s="52" t="s">
        <v>1662</v>
      </c>
      <c r="BM21" s="51" t="s">
        <v>1663</v>
      </c>
      <c r="BN21" s="1335" t="str">
        <f t="shared" ref="BN21:BN94" si="11">IF(BK21&lt;&gt;"", TRIM(SUBSTITUTE(SUBSTITUTE(BH21, TRIM(BJ21), ""), TRIM(BK21), "")), TRIM(SUBSTITUTE(BH21, TRIM(BJ21), "")))</f>
        <v>bœuf bourguignon de grand-mère</v>
      </c>
      <c r="BO21" s="50" t="str">
        <f t="shared" ref="BO21:BO94" si="12">SUBSTITUTE(BN21,BL21,BM21)</f>
        <v>bœuf bourguignon de tonton Albert</v>
      </c>
      <c r="BP21" s="49" t="str">
        <f t="shared" ref="BP21:BP94" si="13">TRIM(SUBSTITUTE(BO21,BL21,BM21))</f>
        <v>bœuf bourguignon de tonton Albert</v>
      </c>
      <c r="BQ21" s="47">
        <f>IF(ISBLANK(#REF!),"",LEN(BD21)-LEN(SUBSTITUTE(BD21," ",""))+1)</f>
        <v>5</v>
      </c>
      <c r="BR21" s="48">
        <f t="shared" ref="BR21:BR94" si="14">BT21-BS21</f>
        <v>29</v>
      </c>
      <c r="BS21" s="47">
        <f t="shared" ref="BS21:BS94" si="15">LEN(TRIM(BD21)) - LEN(SUBSTITUTE(TRIM(BD21), " ", ""))</f>
        <v>4</v>
      </c>
      <c r="BT21" s="47">
        <f t="shared" ref="BT21:BT94" si="16">LEN(BD21)</f>
        <v>33</v>
      </c>
      <c r="BU21" s="185"/>
      <c r="BV21" s="2"/>
      <c r="BW21" s="299" t="s">
        <v>301</v>
      </c>
      <c r="BX21" s="298"/>
      <c r="BY21" s="154"/>
      <c r="BZ21" s="153"/>
      <c r="CA21" s="2"/>
      <c r="CB21" s="360"/>
      <c r="CC21" s="341" t="s">
        <v>381</v>
      </c>
      <c r="CD21" s="59"/>
      <c r="CE21" s="59"/>
      <c r="CF21" s="91"/>
      <c r="CG21" s="59"/>
      <c r="CH21" s="93"/>
      <c r="CJ21" s="1938" t="s">
        <v>203</v>
      </c>
      <c r="CK21" s="1939"/>
      <c r="CL21" s="1939"/>
      <c r="CM21" s="1939"/>
      <c r="CN21" s="1939"/>
      <c r="CO21" s="1939"/>
      <c r="CP21" s="1940"/>
      <c r="CQ21" s="8"/>
      <c r="CR21" s="6">
        <v>1</v>
      </c>
    </row>
    <row r="22" spans="1:96" s="1" customFormat="1" ht="18.75" customHeight="1" thickBot="1">
      <c r="A22"/>
      <c r="B22" s="108" t="str">
        <f t="shared" ref="B22:B58" si="17">IF(L22&lt;&gt;"","A","►")</f>
        <v>A</v>
      </c>
      <c r="C22" s="1232" t="str">
        <f>C16</f>
        <v xml:space="preserve">C patisserie flan garniture Clafoutis aux cerises_2023-09-20.xlsx 10 personnes </v>
      </c>
      <c r="D22" s="1232">
        <f>D16</f>
        <v>10</v>
      </c>
      <c r="E22" s="1232" t="str">
        <f>E16</f>
        <v>personnes</v>
      </c>
      <c r="F22" s="259"/>
      <c r="G22" s="254"/>
      <c r="H22" s="253" t="str">
        <f t="shared" si="8"/>
        <v/>
      </c>
      <c r="I22" s="252">
        <v>600</v>
      </c>
      <c r="J22" s="294" t="s">
        <v>231</v>
      </c>
      <c r="K22" s="257">
        <v>1</v>
      </c>
      <c r="L22" s="1773" t="s">
        <v>1544</v>
      </c>
      <c r="M22"/>
      <c r="N22" s="224" t="s">
        <v>231</v>
      </c>
      <c r="O22"/>
      <c r="P22" s="108"/>
      <c r="Q22" s="1232"/>
      <c r="R22" s="1232"/>
      <c r="S22" s="1232"/>
      <c r="T22" s="1775"/>
      <c r="U22" s="1613"/>
      <c r="V22" s="253"/>
      <c r="W22" s="1614"/>
      <c r="X22" s="1615"/>
      <c r="Y22" s="1615"/>
      <c r="Z22" s="1776"/>
      <c r="AA22" s="251">
        <f>IFERROR(INDEX(T69:AD69,MATCH(X22,T68:AD68,0)) * W22 * IF(ISBLANK(T22), 1, T22), 0)</f>
        <v>0</v>
      </c>
      <c r="AB22" s="250">
        <f>(AA22*Y22)*AB11</f>
        <v>0</v>
      </c>
      <c r="AC22" s="1412">
        <f>(T22*Y22)*AB11</f>
        <v>0</v>
      </c>
      <c r="AD22" s="1509">
        <f>U22</f>
        <v>0</v>
      </c>
      <c r="AF22" s="108" t="s">
        <v>11</v>
      </c>
      <c r="AG22" s="1232" t="str">
        <f>AG16</f>
        <v xml:space="preserve">C patisserie flan garniture Clafoutis aux cerises-2023-09-20.xlsx 10 personnes </v>
      </c>
      <c r="AH22" s="1232">
        <f>AH16</f>
        <v>10</v>
      </c>
      <c r="AI22" s="1232" t="str">
        <f>AI16</f>
        <v>personnes</v>
      </c>
      <c r="AJ22" s="1353" t="s">
        <v>148</v>
      </c>
      <c r="AK22" s="2236"/>
      <c r="AL22" s="2236"/>
      <c r="AM22" s="2236"/>
      <c r="AN22" s="107" t="str">
        <f>TEXT(ROUND(LEN(AJ22)/AN19, 1), "0.0") &amp; " lignes"</f>
        <v>0.4 lignes</v>
      </c>
      <c r="AO22" s="2249" t="str">
        <f ca="1">IF(ISBLANK(AP22),"",LARGE(OFFSET(AO20,0,0,ROWS(AO20:AO21)),1)+1)</f>
        <v/>
      </c>
      <c r="AP22" s="468"/>
      <c r="AQ22" s="1715"/>
      <c r="AR22" s="41"/>
      <c r="AS22" s="89"/>
      <c r="AT22" s="2337">
        <f>IF(AT19=0,0,IF(LEN(AP22)&gt;AT19,LEN(AP22)-AT19&amp;" en trop",0))</f>
        <v>0</v>
      </c>
      <c r="AV22" s="53" t="str">
        <f t="shared" ref="AV22:AV47" si="18">IF(OR(LEN(BE22)&gt;1),"A", "►")</f>
        <v>A</v>
      </c>
      <c r="AW22" s="1327" t="str">
        <f>IF(AND(AZ22&lt;&gt;"", LEN(TRIM(AZ22))&gt;0), MAX(AW20:AW21)+1, "")</f>
        <v/>
      </c>
      <c r="AX22" s="1327" t="str" cm="1">
        <f t="array" ref="AX22">IFERROR(INDEX(AZ21:AZ290, MATCH(ROW()-MIN(ROW(AZ21:AZ290))+1, AW21:AW290, 0)), "")</f>
        <v>Préparation</v>
      </c>
      <c r="AY22" s="1336" t="str">
        <f>(TRIM(SUBSTITUTE(SUBSTITUTE(SUBSTITUTE(SUBSTITUTE(SUBSTITUTE(AY21," .",".")," ;",";")," :",":"),",",","),",","")))</f>
        <v>bœuf bourguignon de grand-mère</v>
      </c>
      <c r="AZ22" s="1329" t="str">
        <f>IFERROR(IF(LEN(AY26) &gt; LEN(AZ21), LEFT(RIGHT(AY26, LEN(AY26) - LEN(AZ21)), FIND("¤", SUBSTITUTE(LEFT(RIGHT(AY26, LEN(AY26) - LEN(AZ21)), AZ19+1), " ", "¤", LEN(LEFT(RIGHT(AY26, LEN(AY26) - LEN(AZ21)), AZ19+1)) - LEN(SUBSTITUTE(LEFT(RIGHT(AY26, LEN(AY26) - LEN(AZ21)), AZ19+1), " ", ""))))), ""), "")</f>
        <v/>
      </c>
      <c r="BA22" s="1279" t="s">
        <v>1</v>
      </c>
      <c r="BB22" s="1330" t="s">
        <v>1587</v>
      </c>
      <c r="BC22" s="1308" t="s">
        <v>1</v>
      </c>
      <c r="BD22" s="1331" t="str">
        <f t="shared" si="10"/>
        <v>Préparation</v>
      </c>
      <c r="BE22" s="1332" t="str">
        <f>IF(LEN(SUBSTITUTE(AX22, BE17, "")) &lt; LEN(AX22), SUBSTITUTE(AX22, BE17, ""), AX22)</f>
        <v>Préparation</v>
      </c>
      <c r="BF22" s="1332" t="str">
        <f>IF(LEN(SUBSTITUTE(BE22, BF17, "")) &lt; LEN(BE22), SUBSTITUTE(BE22, BF17, ""), BE22)</f>
        <v>Préparation</v>
      </c>
      <c r="BG22" s="1332" t="str">
        <f>IF(LEN(SUBSTITUTE(BF22, BG17, "")) &lt; LEN(BF22), SUBSTITUTE(BF22, BG17, ""), BF22)</f>
        <v>Préparation</v>
      </c>
      <c r="BH22" s="1332" t="str">
        <f>IF(LEN(SUBSTITUTE(BG22, BH17, "")) &lt; LEN(BG22), SUBSTITUTE(BG22, BH17, ""), BG22)</f>
        <v>Préparation</v>
      </c>
      <c r="BI22" s="1332" t="s">
        <v>1</v>
      </c>
      <c r="BJ22" s="1333"/>
      <c r="BK22" s="1334"/>
      <c r="BL22" s="52"/>
      <c r="BM22" s="51"/>
      <c r="BN22" s="1335" t="str">
        <f t="shared" si="11"/>
        <v>Préparation</v>
      </c>
      <c r="BO22" s="50" t="str">
        <f t="shared" si="12"/>
        <v>Préparation</v>
      </c>
      <c r="BP22" s="49" t="str">
        <f t="shared" si="13"/>
        <v>Préparation</v>
      </c>
      <c r="BQ22" s="47">
        <f>IF(ISBLANK(#REF!),"",LEN(BD22)-LEN(SUBSTITUTE(BD22," ",""))+1)</f>
        <v>1</v>
      </c>
      <c r="BR22" s="48">
        <f t="shared" si="14"/>
        <v>11</v>
      </c>
      <c r="BS22" s="47">
        <f t="shared" si="15"/>
        <v>0</v>
      </c>
      <c r="BT22" s="47">
        <f t="shared" si="16"/>
        <v>11</v>
      </c>
      <c r="BU22" s="185"/>
      <c r="BV22" s="2"/>
      <c r="BW22" s="46"/>
      <c r="BX22" s="45"/>
      <c r="BY22" s="45"/>
      <c r="BZ22" s="22"/>
      <c r="CA22" s="2"/>
      <c r="CB22" s="110" t="s">
        <v>392</v>
      </c>
      <c r="CC22" s="59"/>
      <c r="CD22" s="59"/>
      <c r="CE22" s="59"/>
      <c r="CF22" s="91"/>
      <c r="CG22" s="59"/>
      <c r="CH22" s="93"/>
      <c r="CJ22" s="1944" t="s">
        <v>200</v>
      </c>
      <c r="CK22" s="1945"/>
      <c r="CL22" s="1945"/>
      <c r="CM22" s="1945"/>
      <c r="CN22" s="1945"/>
      <c r="CO22" s="1945"/>
      <c r="CP22" s="1946"/>
      <c r="CQ22" s="8"/>
      <c r="CR22" s="6">
        <v>1</v>
      </c>
    </row>
    <row r="23" spans="1:96" s="1" customFormat="1" ht="18.75" customHeight="1" thickTop="1">
      <c r="A23"/>
      <c r="B23" s="108" t="str">
        <f t="shared" si="17"/>
        <v>A</v>
      </c>
      <c r="C23" s="1232" t="str">
        <f>C16</f>
        <v xml:space="preserve">C patisserie flan garniture Clafoutis aux cerises_2023-09-20.xlsx 10 personnes </v>
      </c>
      <c r="D23" s="1232">
        <f>D16</f>
        <v>10</v>
      </c>
      <c r="E23" s="1232" t="str">
        <f>E16</f>
        <v>personnes</v>
      </c>
      <c r="F23" s="259">
        <v>4</v>
      </c>
      <c r="G23" s="271" t="s">
        <v>603</v>
      </c>
      <c r="H23" s="280" t="str">
        <f t="shared" si="8"/>
        <v/>
      </c>
      <c r="I23" s="252"/>
      <c r="J23" s="270"/>
      <c r="K23" s="257">
        <v>1</v>
      </c>
      <c r="L23" s="1773" t="s">
        <v>603</v>
      </c>
      <c r="M23"/>
      <c r="N23" s="303" t="s">
        <v>230</v>
      </c>
      <c r="O23"/>
      <c r="P23" s="108"/>
      <c r="Q23" s="1232"/>
      <c r="R23" s="1232"/>
      <c r="S23" s="1232"/>
      <c r="T23" s="1775"/>
      <c r="U23" s="1613"/>
      <c r="V23" s="253"/>
      <c r="W23" s="1614"/>
      <c r="X23" s="1615"/>
      <c r="Y23" s="1615"/>
      <c r="Z23" s="1776"/>
      <c r="AA23" s="251">
        <f>IFERROR(INDEX(T69:AD69,MATCH(X23,T68:AD68,0)) * W23 * IF(ISBLANK(T23), 1, T23), 0)</f>
        <v>0</v>
      </c>
      <c r="AB23" s="262">
        <f>(AA23*Y23)*AB11</f>
        <v>0</v>
      </c>
      <c r="AC23" s="261">
        <f>(T23*Y23)*AB11</f>
        <v>0</v>
      </c>
      <c r="AD23" s="260">
        <f t="shared" ref="AD23:AD60" si="19">U23</f>
        <v>0</v>
      </c>
      <c r="AF23" s="108" t="str">
        <f t="shared" ref="AF23:AF60" si="20">IF(OR(AP23&lt;&gt;"", AR23&lt;&gt;""),"A", "►")</f>
        <v>►</v>
      </c>
      <c r="AG23" s="1232" t="str">
        <f>AG16</f>
        <v xml:space="preserve">C patisserie flan garniture Clafoutis aux cerises-2023-09-20.xlsx 10 personnes </v>
      </c>
      <c r="AH23" s="1232">
        <f>AH16</f>
        <v>10</v>
      </c>
      <c r="AI23" s="1232" t="str">
        <f>AI16</f>
        <v>personnes</v>
      </c>
      <c r="AJ23" s="1353"/>
      <c r="AK23" s="2236"/>
      <c r="AL23" s="2236"/>
      <c r="AM23" s="2236"/>
      <c r="AN23" s="107" t="str">
        <f>TEXT(ROUND(LEN(AJ23)/AN19, 1), "0.0") &amp; " lignes"</f>
        <v>0.0 lignes</v>
      </c>
      <c r="AO23" s="2249" t="str">
        <f ca="1">IF(ISBLANK(AP23),"",LARGE(OFFSET(AO20,0,0,ROWS(AO20:AO22)),1)+1)</f>
        <v/>
      </c>
      <c r="AP23" s="468"/>
      <c r="AQ23" s="1715"/>
      <c r="AR23" s="41"/>
      <c r="AS23" s="89"/>
      <c r="AT23" s="2337">
        <f>IF(AT19=0,0,IF(LEN(AP23)&gt;AT19,LEN(AP23)-AT19&amp;" en trop",0))</f>
        <v>0</v>
      </c>
      <c r="AV23" s="53" t="str">
        <f t="shared" si="18"/>
        <v>A</v>
      </c>
      <c r="AW23" s="1327" t="str">
        <f>IF(AND(AZ23&lt;&gt;"", LEN(TRIM(AZ23))&gt;0), MAX(AW20:AW22)+1, "")</f>
        <v/>
      </c>
      <c r="AX23" s="1327" t="str" cm="1">
        <f t="array" ref="AX23">IFERROR(INDEX(AZ21:AZ290, MATCH(ROW()-MIN(ROW(AZ21:AZ290))+1, AW21:AW290, 0)), "")</f>
        <v>Portez à ébullition, puis baissez le feu et</v>
      </c>
      <c r="AY23" s="1336" t="str">
        <f>(SUBSTITUTE(SUBSTITUTE(SUBSTITUTE(SUBSTITUTE(SUBSTITUTE(SUBSTITUTE(AY22,",",";"),".",";"),";",";"),"-",";"),":",";"),"?",";"))</f>
        <v>bœuf bourguignon de grand;mère</v>
      </c>
      <c r="AZ23" s="1329" t="str">
        <f>IFERROR(IF(LEN(AY26)&gt;LEN(AZ21)+LEN(AZ22),LEFT(RIGHT(AY26,LEN(AY26)-LEN(AZ21)-LEN(AZ22)),FIND("¤",SUBSTITUTE(LEFT(RIGHT(AY26,LEN(AY26)-LEN(AZ21)-LEN(AZ22)),AZ19+1)," ","¤",LEN(LEFT(RIGHT(AY26,LEN(AY26)-LEN(AZ21)-LEN(AZ22)),AZ19+1))-LEN(SUBSTITUTE(LEFT(RIGHT(AY26,LEN(AY26)-LEN(AZ21)-LEN(AZ22)),AZ19+1)," ",""))))),""),"")</f>
        <v/>
      </c>
      <c r="BA23" s="1279" t="s">
        <v>1</v>
      </c>
      <c r="BB23" s="1330"/>
      <c r="BC23" s="1308" t="s">
        <v>1</v>
      </c>
      <c r="BD23" s="1331" t="str">
        <f t="shared" si="10"/>
        <v>Portez à ébullition, puis baissez le feu ensuite</v>
      </c>
      <c r="BE23" s="1332" t="str">
        <f>IF(LEN(SUBSTITUTE(AX23, BE17, "")) &lt; LEN(AX23), SUBSTITUTE(AX23, BE17, ""), AX23)</f>
        <v>Portez à ébullition, puis baissez le feu et</v>
      </c>
      <c r="BF23" s="1332" t="str">
        <f>IF(LEN(SUBSTITUTE(BE23, BF17, "")) &lt; LEN(BE23), SUBSTITUTE(BE23, BF17, ""), BE23)</f>
        <v>Portez à ébullition, puis baissez le feu et</v>
      </c>
      <c r="BG23" s="1332" t="str">
        <f>IF(LEN(SUBSTITUTE(BF23, BG17, "")) &lt; LEN(BF23), SUBSTITUTE(BF23, BG17, ""), BF23)</f>
        <v>Portez à ébullition, puis baissez le feu et</v>
      </c>
      <c r="BH23" s="1332" t="str">
        <f>IF(LEN(SUBSTITUTE(BG23, BH17, "")) &lt; LEN(BG23), SUBSTITUTE(BG23, BH17, ""), BG23)</f>
        <v>Portez à ébullition, puis baissez le feu et</v>
      </c>
      <c r="BI23" s="1332" t="s">
        <v>1</v>
      </c>
      <c r="BJ23" s="1333"/>
      <c r="BK23" s="1334"/>
      <c r="BL23" s="52" t="s">
        <v>1481</v>
      </c>
      <c r="BM23" s="51" t="s">
        <v>1664</v>
      </c>
      <c r="BN23" s="1335" t="str">
        <f t="shared" si="11"/>
        <v>Portez à ébullition, puis baissez le feu et</v>
      </c>
      <c r="BO23" s="50" t="str">
        <f t="shared" si="12"/>
        <v>Portez à ébullition, puis baissez le feu ensuite</v>
      </c>
      <c r="BP23" s="49" t="str">
        <f t="shared" si="13"/>
        <v>Portez à ébullition, puis baissez le feu ensuite</v>
      </c>
      <c r="BQ23" s="47">
        <f>IF(ISBLANK(#REF!),"",LEN(BD23)-LEN(SUBSTITUTE(BD23," ",""))+1)</f>
        <v>8</v>
      </c>
      <c r="BR23" s="48">
        <f t="shared" si="14"/>
        <v>41</v>
      </c>
      <c r="BS23" s="47">
        <f t="shared" si="15"/>
        <v>7</v>
      </c>
      <c r="BT23" s="47">
        <f t="shared" si="16"/>
        <v>48</v>
      </c>
      <c r="BU23" s="185"/>
      <c r="BV23" s="2"/>
      <c r="BW23" s="297" t="s">
        <v>297</v>
      </c>
      <c r="BX23" s="296"/>
      <c r="BY23" s="154"/>
      <c r="BZ23" s="153"/>
      <c r="CA23" s="2"/>
      <c r="CB23" s="416" t="s">
        <v>324</v>
      </c>
      <c r="CC23" s="417" t="s">
        <v>327</v>
      </c>
      <c r="CD23" s="418" t="s">
        <v>326</v>
      </c>
      <c r="CE23" s="419"/>
      <c r="CF23" s="1903" t="s">
        <v>325</v>
      </c>
      <c r="CG23" s="1838" t="s">
        <v>301</v>
      </c>
      <c r="CH23" s="93"/>
      <c r="CJ23" s="1944"/>
      <c r="CK23" s="1945"/>
      <c r="CL23" s="1945"/>
      <c r="CM23" s="1945"/>
      <c r="CN23" s="1945"/>
      <c r="CO23" s="1945"/>
      <c r="CP23" s="1946"/>
      <c r="CQ23" s="8"/>
      <c r="CR23" s="6">
        <v>1</v>
      </c>
    </row>
    <row r="24" spans="1:96" s="1" customFormat="1" ht="18.75" customHeight="1">
      <c r="A24"/>
      <c r="B24" s="108" t="str">
        <f t="shared" si="17"/>
        <v>A</v>
      </c>
      <c r="C24" s="1232" t="str">
        <f>C16</f>
        <v xml:space="preserve">C patisserie flan garniture Clafoutis aux cerises_2023-09-20.xlsx 10 personnes </v>
      </c>
      <c r="D24" s="1232">
        <f>D16</f>
        <v>10</v>
      </c>
      <c r="E24" s="1232" t="str">
        <f>E16</f>
        <v>personnes</v>
      </c>
      <c r="F24" s="301">
        <v>2</v>
      </c>
      <c r="G24" s="271" t="s">
        <v>1545</v>
      </c>
      <c r="H24" s="253" t="str">
        <f t="shared" si="8"/>
        <v/>
      </c>
      <c r="I24" s="252"/>
      <c r="J24" s="270"/>
      <c r="K24" s="257">
        <v>1</v>
      </c>
      <c r="L24" s="1773" t="s">
        <v>1546</v>
      </c>
      <c r="M24"/>
      <c r="N24" s="220" t="s">
        <v>228</v>
      </c>
      <c r="O24"/>
      <c r="P24" s="108"/>
      <c r="Q24" s="1232"/>
      <c r="R24" s="1232"/>
      <c r="S24" s="1232"/>
      <c r="T24" s="1775"/>
      <c r="U24" s="1613"/>
      <c r="V24" s="253"/>
      <c r="W24" s="1614"/>
      <c r="X24" s="1615"/>
      <c r="Y24" s="1615"/>
      <c r="Z24" s="1776"/>
      <c r="AA24" s="251">
        <f>IFERROR(INDEX(T69:AD69,MATCH(X24,T68:AD68,0)) * W24 * IF(ISBLANK(T24), 1, T24), 0)</f>
        <v>0</v>
      </c>
      <c r="AB24" s="250">
        <f>(AA24*Y24)*AB11</f>
        <v>0</v>
      </c>
      <c r="AC24" s="249">
        <f>(T24*Y24)*AB11</f>
        <v>0</v>
      </c>
      <c r="AD24" s="248">
        <f t="shared" si="19"/>
        <v>0</v>
      </c>
      <c r="AF24" s="108" t="str">
        <f t="shared" si="20"/>
        <v>►</v>
      </c>
      <c r="AG24" s="1232" t="str">
        <f>AG16</f>
        <v xml:space="preserve">C patisserie flan garniture Clafoutis aux cerises-2023-09-20.xlsx 10 personnes </v>
      </c>
      <c r="AH24" s="1232">
        <f>AH16</f>
        <v>10</v>
      </c>
      <c r="AI24" s="1232" t="str">
        <f>AI16</f>
        <v>personnes</v>
      </c>
      <c r="AJ24" s="1353"/>
      <c r="AK24" s="2236"/>
      <c r="AL24" s="2236"/>
      <c r="AM24" s="2236"/>
      <c r="AN24" s="107" t="str">
        <f>TEXT(ROUND(LEN(AJ24)/AN19, 1), "0.0") &amp; " lignes"</f>
        <v>0.0 lignes</v>
      </c>
      <c r="AO24" s="2249" t="str">
        <f ca="1">IF(ISBLANK(AP24),"",LARGE(OFFSET(AO20,0,0,ROWS(AO20:AO23)),1)+1)</f>
        <v/>
      </c>
      <c r="AP24" s="468"/>
      <c r="AQ24" s="1715"/>
      <c r="AR24" s="41"/>
      <c r="AS24" s="89"/>
      <c r="AT24" s="2337">
        <f>IF(AT19=0,0,IF(LEN(AP24)&gt;AT19,LEN(AP24)-AT19&amp;" en trop",0))</f>
        <v>0</v>
      </c>
      <c r="AV24" s="53" t="str">
        <f t="shared" si="18"/>
        <v>A</v>
      </c>
      <c r="AW24" s="1327" t="str">
        <f>IF(AND(AZ24&lt;&gt;"", LEN(TRIM(AZ24))&gt;0), MAX(AW20:AW23)+1, "")</f>
        <v/>
      </c>
      <c r="AX24" s="1327" t="str" cm="1">
        <f t="array" ref="AX24">IFERROR(INDEX(AZ21:AZ290, MATCH(ROW()-MIN(ROW(AZ21:AZ290))+1, AW21:AW290, 0)), "")</f>
        <v xml:space="preserve">1 Coupez la viande en cubes d’environ 4 cm et mettez la dans un </v>
      </c>
      <c r="AY24" s="1336" t="str">
        <f>(SUBSTITUTE(AY23,"."," "))</f>
        <v>bœuf bourguignon de grand;mère</v>
      </c>
      <c r="AZ24" s="1329" t="str">
        <f>IFERROR(LEFT(RIGHT(AY26,LEN(AY26)-LEN(AZ21)-LEN(AZ22)-LEN(AZ23)),FIND("¤",SUBSTITUTE(LEFT(RIGHT(AY26,LEN(AY26)-LEN(AZ21)-LEN(AZ22)-LEN(AZ23)),AZ19+1)," ","¤",LEN(LEFT(RIGHT(AY26,LEN(AY26)-LEN(AZ21)-LEN(AZ22)-LEN(AZ23)),AZ19+1))-LEN(SUBSTITUTE(LEFT(RIGHT(AY26,LEN(AY26)-LEN(AZ21)-LEN(AZ22)-LEN(AZ23)),AZ19+1)," ",""))))),"")</f>
        <v/>
      </c>
      <c r="BA24" s="1279" t="s">
        <v>1</v>
      </c>
      <c r="BB24" s="1330" t="s">
        <v>1588</v>
      </c>
      <c r="BC24" s="1308" t="s">
        <v>1</v>
      </c>
      <c r="BD24" s="1331" t="str">
        <f t="shared" si="10"/>
        <v>1 Coupez la viande en cubes d’environ 4 cm et mettez la dans un</v>
      </c>
      <c r="BE24" s="1332" t="str">
        <f>IF(LEN(SUBSTITUTE(AX24, BE17, "")) &lt; LEN(AX24), SUBSTITUTE(AX24, BE17, ""), AX24)</f>
        <v xml:space="preserve">1 Coupez la viande en cubes d’environ 4 cm et mettez la dans un </v>
      </c>
      <c r="BF24" s="1332" t="str">
        <f>IF(LEN(SUBSTITUTE(BE24, BF17, "")) &lt; LEN(BE24), SUBSTITUTE(BE24, BF17, ""), BE24)</f>
        <v xml:space="preserve">1 Coupez la viande en cubes d’environ 4 cm et mettez la dans un </v>
      </c>
      <c r="BG24" s="1332" t="str">
        <f>IF(LEN(SUBSTITUTE(BF24, BG17, "")) &lt; LEN(BF24), SUBSTITUTE(BF24, BG17, ""), BF24)</f>
        <v xml:space="preserve">1 Coupez la viande en cubes d’environ 4 cm et mettez la dans un </v>
      </c>
      <c r="BH24" s="1332" t="str">
        <f>IF(LEN(SUBSTITUTE(BG24, BH17, "")) &lt; LEN(BG24), SUBSTITUTE(BG24, BH17, ""), BG24)</f>
        <v xml:space="preserve">1 Coupez la viande en cubes d’environ 4 cm et mettez la dans un </v>
      </c>
      <c r="BI24" s="1332" t="s">
        <v>1</v>
      </c>
      <c r="BJ24" s="1333"/>
      <c r="BK24" s="1334"/>
      <c r="BL24" s="52"/>
      <c r="BM24" s="51"/>
      <c r="BN24" s="1335" t="str">
        <f t="shared" si="11"/>
        <v>1 Coupez la viande en cubes d’environ 4 cm et mettez la dans un</v>
      </c>
      <c r="BO24" s="50" t="str">
        <f t="shared" si="12"/>
        <v>1 Coupez la viande en cubes d’environ 4 cm et mettez la dans un</v>
      </c>
      <c r="BP24" s="49" t="str">
        <f t="shared" si="13"/>
        <v>1 Coupez la viande en cubes d’environ 4 cm et mettez la dans un</v>
      </c>
      <c r="BQ24" s="47">
        <f>IF(ISBLANK(#REF!),"",LEN(BD24)-LEN(SUBSTITUTE(BD24," ",""))+1)</f>
        <v>14</v>
      </c>
      <c r="BR24" s="48">
        <f t="shared" si="14"/>
        <v>50</v>
      </c>
      <c r="BS24" s="47">
        <f t="shared" si="15"/>
        <v>13</v>
      </c>
      <c r="BT24" s="47">
        <f t="shared" si="16"/>
        <v>63</v>
      </c>
      <c r="BU24" s="185"/>
      <c r="BV24" s="2"/>
      <c r="BW24" s="46"/>
      <c r="BX24" s="45"/>
      <c r="BY24" s="45"/>
      <c r="BZ24" s="22"/>
      <c r="CA24" s="2"/>
      <c r="CB24" s="420" t="s">
        <v>314</v>
      </c>
      <c r="CC24" s="421" t="s">
        <v>317</v>
      </c>
      <c r="CD24" s="307" t="s">
        <v>316</v>
      </c>
      <c r="CE24" s="168" t="s">
        <v>315</v>
      </c>
      <c r="CF24" s="1904"/>
      <c r="CG24" s="1905"/>
      <c r="CH24" s="93"/>
      <c r="CJ24" s="110"/>
      <c r="CK24" s="59"/>
      <c r="CL24" s="378" t="s">
        <v>186</v>
      </c>
      <c r="CM24" s="59"/>
      <c r="CN24" s="59"/>
      <c r="CO24" s="59"/>
      <c r="CP24" s="93"/>
      <c r="CQ24" s="8"/>
      <c r="CR24" s="6">
        <v>1</v>
      </c>
    </row>
    <row r="25" spans="1:96" s="1" customFormat="1" ht="18.75" customHeight="1">
      <c r="A25"/>
      <c r="B25" s="108" t="str">
        <f t="shared" si="17"/>
        <v>A</v>
      </c>
      <c r="C25" s="1232" t="str">
        <f>C16</f>
        <v xml:space="preserve">C patisserie flan garniture Clafoutis aux cerises_2023-09-20.xlsx 10 personnes </v>
      </c>
      <c r="D25" s="1232">
        <f>D16</f>
        <v>10</v>
      </c>
      <c r="E25" s="1232" t="str">
        <f>E16</f>
        <v>personnes</v>
      </c>
      <c r="F25" s="259">
        <v>0.5</v>
      </c>
      <c r="G25" s="271" t="s">
        <v>1545</v>
      </c>
      <c r="H25" s="280" t="str">
        <f t="shared" si="8"/>
        <v/>
      </c>
      <c r="I25" s="252"/>
      <c r="J25" s="270"/>
      <c r="K25" s="257">
        <v>1</v>
      </c>
      <c r="L25" s="1773" t="s">
        <v>1547</v>
      </c>
      <c r="M25"/>
      <c r="N25" s="220" t="s">
        <v>226</v>
      </c>
      <c r="O25"/>
      <c r="P25" s="108"/>
      <c r="Q25" s="1232"/>
      <c r="R25" s="1232"/>
      <c r="S25" s="1232"/>
      <c r="T25" s="1775"/>
      <c r="U25" s="1613"/>
      <c r="V25" s="253"/>
      <c r="W25" s="1614"/>
      <c r="X25" s="1615"/>
      <c r="Y25" s="1615"/>
      <c r="Z25" s="1776"/>
      <c r="AA25" s="251">
        <f>IFERROR(INDEX(T69:AD69,MATCH(X25,T68:AD68,0)) * W25 * IF(ISBLANK(T25), 1, T25), 0)</f>
        <v>0</v>
      </c>
      <c r="AB25" s="262">
        <f>(AA25*Y25)*AB11</f>
        <v>0</v>
      </c>
      <c r="AC25" s="261">
        <f>(T25*Y25)*AB11</f>
        <v>0</v>
      </c>
      <c r="AD25" s="260">
        <f t="shared" si="19"/>
        <v>0</v>
      </c>
      <c r="AF25" s="108" t="str">
        <f t="shared" si="20"/>
        <v>►</v>
      </c>
      <c r="AG25" s="1232" t="str">
        <f>AG16</f>
        <v xml:space="preserve">C patisserie flan garniture Clafoutis aux cerises-2023-09-20.xlsx 10 personnes </v>
      </c>
      <c r="AH25" s="1232">
        <f>AH16</f>
        <v>10</v>
      </c>
      <c r="AI25" s="1232" t="str">
        <f>AI16</f>
        <v>personnes</v>
      </c>
      <c r="AJ25" s="1353"/>
      <c r="AK25" s="2236"/>
      <c r="AL25" s="2236"/>
      <c r="AM25" s="2236"/>
      <c r="AN25" s="107" t="str">
        <f>TEXT(ROUND(LEN(AJ25)/AN19, 1), "0.0") &amp; " lignes"</f>
        <v>0.0 lignes</v>
      </c>
      <c r="AO25" s="2249" t="str">
        <f ca="1">IF(ISBLANK(AP25),"",LARGE(OFFSET(AO20,0,0,ROWS(AO20:AO24)),1)+1)</f>
        <v/>
      </c>
      <c r="AP25" s="468"/>
      <c r="AQ25" s="1715"/>
      <c r="AR25" s="41"/>
      <c r="AS25" s="89"/>
      <c r="AT25" s="2337">
        <f>IF(AT19=0,0,IF(LEN(AP25)&gt;AT19,LEN(AP25)-AT19&amp;" en trop",0))</f>
        <v>0</v>
      </c>
      <c r="AV25" s="53" t="str">
        <f t="shared" si="18"/>
        <v>A</v>
      </c>
      <c r="AW25" s="1327" t="str">
        <f>IF(AND(AZ25&lt;&gt;"", LEN(TRIM(AZ25))&gt;0), MAX(AW20:AW24)+1, "")</f>
        <v/>
      </c>
      <c r="AX25" s="1327" t="str" cm="1">
        <f t="array" ref="AX25">IFERROR(INDEX(AZ21:AZ290, MATCH(ROW()-MIN(ROW(AZ21:AZ290))+1, AW21:AW290, 0)), "")</f>
        <v xml:space="preserve">grand saladier Ajoutez y les oignons coupés en rondelles les </v>
      </c>
      <c r="AY25" s="1337" t="str">
        <f>SUBSTITUTE(SUBSTITUTE(AY24,";"," "),","," ")</f>
        <v>bœuf bourguignon de grand mère</v>
      </c>
      <c r="AZ25" s="1329" t="str">
        <f>IFERROR(LEFT(RIGHT(AY26,LEN(AY26)-LEN(AZ21)-LEN(AZ22)-LEN(AZ23)-LEN(AZ24)),FIND("¤",SUBSTITUTE(LEFT(RIGHT(AY26,LEN(AY26)-LEN(AZ21)-LEN(AZ22)-LEN(AZ23)-LEN(AZ24)),AZ19+1)," ","¤",LEN(LEFT(RIGHT(AY26,LEN(AY26)-LEN(AZ21)-LEN(AZ22)-LEN(AZ23)-LEN(AZ24)),AZ19+1))-LEN(SUBSTITUTE(LEFT(RIGHT(AY26,LEN(AY26)-LEN(AZ21)-LEN(AZ22)-LEN(AZ23)-LEN(AZ24)),AZ19+1)," ",""))))),"")</f>
        <v/>
      </c>
      <c r="BA25" s="1279" t="s">
        <v>1</v>
      </c>
      <c r="BB25" s="1330"/>
      <c r="BC25" s="1308" t="s">
        <v>1</v>
      </c>
      <c r="BD25" s="1331" t="str">
        <f t="shared" si="10"/>
        <v>grand saladier Ajoutez y les oignons coupés en brunoise les</v>
      </c>
      <c r="BE25" s="1332" t="str">
        <f>IF(LEN(SUBSTITUTE(AX25, BE17, "")) &lt; LEN(AX25), SUBSTITUTE(AX25, BE17, ""), AX25)</f>
        <v xml:space="preserve">grand saladier Ajoutez y les oignons coupés en rondelles les </v>
      </c>
      <c r="BF25" s="1332" t="str">
        <f>IF(LEN(SUBSTITUTE(BE25, BF17, "")) &lt; LEN(BE25), SUBSTITUTE(BE25, BF17, ""), BE25)</f>
        <v xml:space="preserve">grand saladier Ajoutez y les oignons coupés en rondelles les </v>
      </c>
      <c r="BG25" s="1332" t="str">
        <f>IF(LEN(SUBSTITUTE(BF25, BG17, "")) &lt; LEN(BF25), SUBSTITUTE(BF25, BG17, ""), BF25)</f>
        <v xml:space="preserve">grand saladier Ajoutez y les oignons coupés en rondelles les </v>
      </c>
      <c r="BH25" s="1332" t="str">
        <f>IF(LEN(SUBSTITUTE(BG25, BH17, "")) &lt; LEN(BG25), SUBSTITUTE(BG25, BH17, ""), BG25)</f>
        <v xml:space="preserve">grand saladier Ajoutez y les oignons coupés en rondelles les </v>
      </c>
      <c r="BI25" s="1332" t="s">
        <v>1</v>
      </c>
      <c r="BJ25" s="1333"/>
      <c r="BK25" s="1334"/>
      <c r="BL25" s="52" t="s">
        <v>1665</v>
      </c>
      <c r="BM25" s="51" t="s">
        <v>1666</v>
      </c>
      <c r="BN25" s="1335" t="str">
        <f t="shared" si="11"/>
        <v>grand saladier Ajoutez y les oignons coupés en rondelles les</v>
      </c>
      <c r="BO25" s="50" t="str">
        <f t="shared" si="12"/>
        <v>grand saladier Ajoutez y les oignons coupés en brunoise les</v>
      </c>
      <c r="BP25" s="49" t="str">
        <f t="shared" si="13"/>
        <v>grand saladier Ajoutez y les oignons coupés en brunoise les</v>
      </c>
      <c r="BQ25" s="47">
        <f>IF(ISBLANK(#REF!),"",LEN(BD25)-LEN(SUBSTITUTE(BD25," ",""))+1)</f>
        <v>10</v>
      </c>
      <c r="BR25" s="48">
        <f t="shared" si="14"/>
        <v>50</v>
      </c>
      <c r="BS25" s="47">
        <f t="shared" si="15"/>
        <v>9</v>
      </c>
      <c r="BT25" s="47">
        <f t="shared" si="16"/>
        <v>59</v>
      </c>
      <c r="BU25" s="185"/>
      <c r="BV25" s="2"/>
      <c r="BW25" s="276"/>
      <c r="BX25" s="293" t="s">
        <v>228</v>
      </c>
      <c r="BY25" s="292" t="s">
        <v>226</v>
      </c>
      <c r="BZ25" s="153"/>
      <c r="CA25" s="2"/>
      <c r="CB25" s="422" t="s">
        <v>302</v>
      </c>
      <c r="CC25" s="423">
        <v>27</v>
      </c>
      <c r="CD25" s="271" t="s">
        <v>393</v>
      </c>
      <c r="CE25" s="424" t="s">
        <v>315</v>
      </c>
      <c r="CF25" s="252">
        <v>20</v>
      </c>
      <c r="CG25" s="224" t="s">
        <v>231</v>
      </c>
      <c r="CH25" s="93"/>
      <c r="CJ25" s="1915" t="s">
        <v>383</v>
      </c>
      <c r="CK25" s="1916"/>
      <c r="CL25" s="1916"/>
      <c r="CM25" s="1916"/>
      <c r="CN25" s="1916"/>
      <c r="CO25" s="1916"/>
      <c r="CP25" s="1917"/>
      <c r="CQ25" s="8"/>
      <c r="CR25" s="6">
        <v>1</v>
      </c>
    </row>
    <row r="26" spans="1:96" s="1" customFormat="1" ht="18.75" customHeight="1">
      <c r="A26"/>
      <c r="B26" s="108" t="str">
        <f t="shared" si="17"/>
        <v>A</v>
      </c>
      <c r="C26" s="1232" t="str">
        <f>C16</f>
        <v xml:space="preserve">C patisserie flan garniture Clafoutis aux cerises_2023-09-20.xlsx 10 personnes </v>
      </c>
      <c r="D26" s="1232">
        <f>D16</f>
        <v>10</v>
      </c>
      <c r="E26" s="1232" t="str">
        <f>E16</f>
        <v>personnes</v>
      </c>
      <c r="F26" s="259"/>
      <c r="G26" s="254"/>
      <c r="H26" s="253" t="str">
        <f t="shared" si="8"/>
        <v/>
      </c>
      <c r="I26" s="252">
        <v>30</v>
      </c>
      <c r="J26" s="220" t="s">
        <v>226</v>
      </c>
      <c r="K26" s="257">
        <v>1</v>
      </c>
      <c r="L26" s="1773" t="s">
        <v>308</v>
      </c>
      <c r="M26"/>
      <c r="N26" s="220" t="s">
        <v>227</v>
      </c>
      <c r="O26"/>
      <c r="P26" s="108"/>
      <c r="Q26" s="1232"/>
      <c r="R26" s="1232"/>
      <c r="S26" s="1232"/>
      <c r="T26" s="1775"/>
      <c r="U26" s="1613"/>
      <c r="V26" s="253"/>
      <c r="W26" s="1614"/>
      <c r="X26" s="1615"/>
      <c r="Y26" s="1615"/>
      <c r="Z26" s="1776"/>
      <c r="AA26" s="251">
        <f>IFERROR(INDEX(T69:AD69,MATCH(X26,T68:AD68,0)) * W26 * IF(ISBLANK(T26), 1, T26), 0)</f>
        <v>0</v>
      </c>
      <c r="AB26" s="250">
        <f>(AA26*Y26)*AB11</f>
        <v>0</v>
      </c>
      <c r="AC26" s="249">
        <f>(T26*Y26)*AB11</f>
        <v>0</v>
      </c>
      <c r="AD26" s="248">
        <f t="shared" si="19"/>
        <v>0</v>
      </c>
      <c r="AF26" s="108" t="str">
        <f t="shared" si="20"/>
        <v>►</v>
      </c>
      <c r="AG26" s="1232" t="str">
        <f>AG16</f>
        <v xml:space="preserve">C patisserie flan garniture Clafoutis aux cerises-2023-09-20.xlsx 10 personnes </v>
      </c>
      <c r="AH26" s="1232">
        <f>AH16</f>
        <v>10</v>
      </c>
      <c r="AI26" s="1232" t="str">
        <f>AI16</f>
        <v>personnes</v>
      </c>
      <c r="AJ26" s="1353"/>
      <c r="AK26" s="2236"/>
      <c r="AL26" s="2236"/>
      <c r="AM26" s="2236"/>
      <c r="AN26" s="107" t="str">
        <f>TEXT(ROUND(LEN(AJ26)/AN19, 1), "0.0") &amp; " lignes"</f>
        <v>0.0 lignes</v>
      </c>
      <c r="AO26" s="2249" t="str">
        <f ca="1">IF(ISBLANK(AP26),"",LARGE(OFFSET(AO20,0,0,ROWS(AO20:AO25)),1)+1)</f>
        <v/>
      </c>
      <c r="AP26" s="468"/>
      <c r="AQ26" s="1715"/>
      <c r="AR26" s="41"/>
      <c r="AS26" s="89"/>
      <c r="AT26" s="2337">
        <f>IF(AT19=0,0,IF(LEN(AP26)&gt;AT19,LEN(AP26)-AT19&amp;" en trop",0))</f>
        <v>0</v>
      </c>
      <c r="AV26" s="53" t="str">
        <f t="shared" si="18"/>
        <v>A</v>
      </c>
      <c r="AW26" s="1327" t="str">
        <f>IF(AND(AZ26&lt;&gt;"", LEN(TRIM(AZ26))&gt;0), MAX(AW20:AW25)+1, "")</f>
        <v/>
      </c>
      <c r="AX26" s="1327" t="str" cm="1">
        <f t="array" ref="AX26">IFERROR(INDEX(AZ21:AZ290, MATCH(ROW()-MIN(ROW(AZ21:AZ290))+1, AW21:AW290, 0)), "")</f>
        <v xml:space="preserve">carottes coupées en rondelles les lardons l’ail émincé et le </v>
      </c>
      <c r="AY26" s="1338" t="str">
        <f>(SUBSTITUTE(SUBSTITUTE(SUBSTITUTE(AY25,"  "," "),"  "," "),"  "," "))</f>
        <v>bœuf bourguignon de grand mère</v>
      </c>
      <c r="AZ26" s="1329" t="str">
        <f>IF(LEN(AY26) &gt; LEN(AZ21) + LEN(AZ22) + LEN(AZ23)+ LEN(AZ24) + LEN(AZ25), RIGHT(AY26, LEN(AY26) - LEN(AZ21) - LEN(AZ22) - LEN(AZ23) - LEN(AZ24) - LEN(AZ25)), "")</f>
        <v/>
      </c>
      <c r="BA26" s="1279" t="s">
        <v>1</v>
      </c>
      <c r="BB26" s="1330" t="s">
        <v>1589</v>
      </c>
      <c r="BC26" s="1308" t="s">
        <v>1</v>
      </c>
      <c r="BD26" s="1331" t="str">
        <f t="shared" si="10"/>
        <v>carottes coupées en rondelles les lardons l’ail émincé et le</v>
      </c>
      <c r="BE26" s="1332" t="str">
        <f>IF(LEN(SUBSTITUTE(AX26, BE17, "")) &lt; LEN(AX26), SUBSTITUTE(AX26, BE17, ""), AX26)</f>
        <v xml:space="preserve">carottes coupées en rondelles les lardons l’ail émincé et le </v>
      </c>
      <c r="BF26" s="1332" t="str">
        <f>IF(LEN(SUBSTITUTE(BE26, BF17, "")) &lt; LEN(BE26), SUBSTITUTE(BE26, BF17, ""), BE26)</f>
        <v xml:space="preserve">carottes coupées en rondelles les lardons l’ail émincé et le </v>
      </c>
      <c r="BG26" s="1332" t="str">
        <f>IF(LEN(SUBSTITUTE(BF26, BG17, "")) &lt; LEN(BF26), SUBSTITUTE(BF26, BG17, ""), BF26)</f>
        <v xml:space="preserve">carottes coupées en rondelles les lardons l’ail émincé et le </v>
      </c>
      <c r="BH26" s="1332" t="str">
        <f>IF(LEN(SUBSTITUTE(BG26, BH17, "")) &lt; LEN(BG26), SUBSTITUTE(BG26, BH17, ""), BG26)</f>
        <v xml:space="preserve">carottes coupées en rondelles les lardons l’ail émincé et le </v>
      </c>
      <c r="BI26" s="1332" t="s">
        <v>1</v>
      </c>
      <c r="BJ26" s="1333"/>
      <c r="BK26" s="1334"/>
      <c r="BL26" s="52"/>
      <c r="BM26" s="51"/>
      <c r="BN26" s="1335" t="str">
        <f t="shared" si="11"/>
        <v>carottes coupées en rondelles les lardons l’ail émincé et le</v>
      </c>
      <c r="BO26" s="50" t="str">
        <f t="shared" si="12"/>
        <v>carottes coupées en rondelles les lardons l’ail émincé et le</v>
      </c>
      <c r="BP26" s="49" t="str">
        <f t="shared" si="13"/>
        <v>carottes coupées en rondelles les lardons l’ail émincé et le</v>
      </c>
      <c r="BQ26" s="47">
        <f>IF(ISBLANK(#REF!),"",LEN(BD26)-LEN(SUBSTITUTE(BD26," ",""))+1)</f>
        <v>10</v>
      </c>
      <c r="BR26" s="48">
        <f t="shared" si="14"/>
        <v>51</v>
      </c>
      <c r="BS26" s="47">
        <f t="shared" si="15"/>
        <v>9</v>
      </c>
      <c r="BT26" s="47">
        <f t="shared" si="16"/>
        <v>60</v>
      </c>
      <c r="BU26" s="185"/>
      <c r="BV26" s="2"/>
      <c r="BW26" s="276"/>
      <c r="BX26" s="293" t="s">
        <v>227</v>
      </c>
      <c r="BY26" s="292" t="s">
        <v>232</v>
      </c>
      <c r="BZ26" s="153"/>
      <c r="CA26" s="2"/>
      <c r="CB26" s="110"/>
      <c r="CC26" s="59"/>
      <c r="CD26" s="59"/>
      <c r="CE26" s="59"/>
      <c r="CF26" s="91"/>
      <c r="CG26" s="59"/>
      <c r="CH26" s="93"/>
      <c r="CJ26" s="1915"/>
      <c r="CK26" s="1916"/>
      <c r="CL26" s="1916"/>
      <c r="CM26" s="1916"/>
      <c r="CN26" s="1916"/>
      <c r="CO26" s="1916"/>
      <c r="CP26" s="1917"/>
      <c r="CQ26" s="8"/>
      <c r="CR26" s="6">
        <v>1</v>
      </c>
    </row>
    <row r="27" spans="1:96" s="1" customFormat="1" ht="18.75" customHeight="1">
      <c r="A27"/>
      <c r="B27" s="108" t="str">
        <f t="shared" si="17"/>
        <v>A</v>
      </c>
      <c r="C27" s="1232" t="str">
        <f>C16</f>
        <v xml:space="preserve">C patisserie flan garniture Clafoutis aux cerises_2023-09-20.xlsx 10 personnes </v>
      </c>
      <c r="D27" s="1232">
        <f>D16</f>
        <v>10</v>
      </c>
      <c r="E27" s="1232" t="str">
        <f>E16</f>
        <v>personnes</v>
      </c>
      <c r="F27" s="259"/>
      <c r="G27" s="254"/>
      <c r="H27" s="253" t="str">
        <f t="shared" si="8"/>
        <v/>
      </c>
      <c r="I27" s="252">
        <v>100</v>
      </c>
      <c r="J27" s="294" t="s">
        <v>231</v>
      </c>
      <c r="K27" s="257">
        <v>1</v>
      </c>
      <c r="L27" s="1773" t="s">
        <v>397</v>
      </c>
      <c r="M27"/>
      <c r="N27" s="220" t="s">
        <v>232</v>
      </c>
      <c r="O27"/>
      <c r="P27" s="108"/>
      <c r="Q27" s="1232"/>
      <c r="R27" s="1232"/>
      <c r="S27" s="1232"/>
      <c r="T27" s="1775"/>
      <c r="U27" s="1613"/>
      <c r="V27" s="253"/>
      <c r="W27" s="1614"/>
      <c r="X27" s="1615"/>
      <c r="Y27" s="1615"/>
      <c r="Z27" s="1776"/>
      <c r="AA27" s="251">
        <f>IFERROR(INDEX(T69:AD69,MATCH(X27,T68:AD68,0)) * W27 * IF(ISBLANK(T27), 1, T27), 0)</f>
        <v>0</v>
      </c>
      <c r="AB27" s="262">
        <f>(AA27*Y27)*AB11</f>
        <v>0</v>
      </c>
      <c r="AC27" s="261">
        <f>(T27*Y27)*AB11</f>
        <v>0</v>
      </c>
      <c r="AD27" s="260">
        <f t="shared" si="19"/>
        <v>0</v>
      </c>
      <c r="AF27" s="108" t="str">
        <f t="shared" si="20"/>
        <v>►</v>
      </c>
      <c r="AG27" s="1232" t="str">
        <f>AG16</f>
        <v xml:space="preserve">C patisserie flan garniture Clafoutis aux cerises-2023-09-20.xlsx 10 personnes </v>
      </c>
      <c r="AH27" s="1232">
        <f>AH16</f>
        <v>10</v>
      </c>
      <c r="AI27" s="1232" t="str">
        <f>AI16</f>
        <v>personnes</v>
      </c>
      <c r="AJ27" s="1353"/>
      <c r="AK27" s="2236"/>
      <c r="AL27" s="2236"/>
      <c r="AM27" s="2236"/>
      <c r="AN27" s="107" t="str">
        <f>TEXT(ROUND(LEN(AJ27)/AN19, 1), "0.0") &amp; " lignes"</f>
        <v>0.0 lignes</v>
      </c>
      <c r="AO27" s="2249" t="str">
        <f ca="1">IF(ISBLANK(AP27),"",LARGE(OFFSET(AO20,0,0,ROWS(AO20:AO26)),1)+1)</f>
        <v/>
      </c>
      <c r="AP27" s="468"/>
      <c r="AQ27" s="1715"/>
      <c r="AR27" s="41"/>
      <c r="AS27" s="89"/>
      <c r="AT27" s="2337">
        <f>IF(AT19=0,0,IF(LEN(AP27)&gt;AT19,LEN(AP27)-AT19&amp;" en trop",0))</f>
        <v>0</v>
      </c>
      <c r="AV27" s="53" t="str">
        <f t="shared" si="18"/>
        <v>A</v>
      </c>
      <c r="AW27" s="1327">
        <f>IF(AND(AZ27&lt;&gt;"", LEN(TRIM(AZ27))&gt;0), MAX(AW20:AW26)+1, "")</f>
        <v>2</v>
      </c>
      <c r="AX27" s="1327" t="str" cm="1">
        <f t="array" ref="AX27">IFERROR(INDEX(AZ21:AZ290, MATCH(ROW()-MIN(ROW(AZ21:AZ290))+1, AW21:AW290, 0)), "")</f>
        <v xml:space="preserve">bouquet garni Versez le vin rouge sur le tout et laissez mariner </v>
      </c>
      <c r="AY27" s="1328" t="str">
        <f>(SUBSTITUTE(SUBSTITUTE(BB22,CHAR(13)&amp;CHAR(10)," "),CHAR(10)," "))</f>
        <v>Préparation</v>
      </c>
      <c r="AZ27" s="1339" t="str">
        <f>IF(LEN(AY32)&lt;AZ19,AY27,LEFT(AY32,FIND("¤",SUBSTITUTE(LEFT(AY32,AZ19+1)," ","¤",LEN(LEFT(AY32,AZ19+1))-LEN(SUBSTITUTE(LEFT(AY32,AZ19+1)," ",""))))))</f>
        <v>Préparation</v>
      </c>
      <c r="BA27" s="1279" t="s">
        <v>1</v>
      </c>
      <c r="BB27" s="1330" t="s">
        <v>1590</v>
      </c>
      <c r="BC27" s="1308" t="s">
        <v>1</v>
      </c>
      <c r="BD27" s="1331" t="str">
        <f t="shared" si="10"/>
        <v>bouquet garni Versez le vin rouge sur le tout et laissez mariner</v>
      </c>
      <c r="BE27" s="1332" t="str">
        <f>IF(LEN(SUBSTITUTE(AX27, BE17, "")) &lt; LEN(AX27), SUBSTITUTE(AX27, BE17, ""), AX27)</f>
        <v xml:space="preserve">bouquet garni Versez le vin rouge sur le tout et laissez mariner </v>
      </c>
      <c r="BF27" s="1332" t="str">
        <f>IF(LEN(SUBSTITUTE(BE27, BF17, "")) &lt; LEN(BE27), SUBSTITUTE(BE27, BF17, ""), BE27)</f>
        <v xml:space="preserve">bouquet garni Versez le vin rouge sur le tout et laissez mariner </v>
      </c>
      <c r="BG27" s="1332" t="str">
        <f>IF(LEN(SUBSTITUTE(BF27, BG17, "")) &lt; LEN(BF27), SUBSTITUTE(BF27, BG17, ""), BF27)</f>
        <v xml:space="preserve">bouquet garni Versez le vin rouge sur le tout et laissez mariner </v>
      </c>
      <c r="BH27" s="1332" t="str">
        <f>IF(LEN(SUBSTITUTE(BG27, BH17, "")) &lt; LEN(BG27), SUBSTITUTE(BG27, BH17, ""), BG27)</f>
        <v xml:space="preserve">bouquet garni Versez le vin rouge sur le tout et laissez mariner </v>
      </c>
      <c r="BI27" s="1332" t="s">
        <v>1</v>
      </c>
      <c r="BJ27" s="1333"/>
      <c r="BK27" s="1334"/>
      <c r="BL27" s="52"/>
      <c r="BM27" s="51"/>
      <c r="BN27" s="1335" t="str">
        <f t="shared" si="11"/>
        <v>bouquet garni Versez le vin rouge sur le tout et laissez mariner</v>
      </c>
      <c r="BO27" s="50" t="str">
        <f t="shared" si="12"/>
        <v>bouquet garni Versez le vin rouge sur le tout et laissez mariner</v>
      </c>
      <c r="BP27" s="49" t="str">
        <f t="shared" si="13"/>
        <v>bouquet garni Versez le vin rouge sur le tout et laissez mariner</v>
      </c>
      <c r="BQ27" s="47">
        <f>IF(ISBLANK(#REF!),"",LEN(BD27)-LEN(SUBSTITUTE(BD27," ",""))+1)</f>
        <v>12</v>
      </c>
      <c r="BR27" s="48">
        <f t="shared" si="14"/>
        <v>53</v>
      </c>
      <c r="BS27" s="47">
        <f t="shared" si="15"/>
        <v>11</v>
      </c>
      <c r="BT27" s="47">
        <f t="shared" si="16"/>
        <v>64</v>
      </c>
      <c r="BU27" s="185"/>
      <c r="BV27" s="2"/>
      <c r="BW27" s="276"/>
      <c r="BX27" s="291" t="s">
        <v>194</v>
      </c>
      <c r="BY27" s="290" t="s">
        <v>231</v>
      </c>
      <c r="BZ27" s="153"/>
      <c r="CA27" s="2"/>
      <c r="CB27" s="425" t="s">
        <v>315</v>
      </c>
      <c r="CC27" s="426" t="s">
        <v>394</v>
      </c>
      <c r="CD27" s="426"/>
      <c r="CE27" s="426"/>
      <c r="CF27" s="91"/>
      <c r="CG27" s="59"/>
      <c r="CH27" s="93"/>
      <c r="CJ27" s="110"/>
      <c r="CK27" s="59"/>
      <c r="CL27" s="59"/>
      <c r="CM27" s="59"/>
      <c r="CN27" s="59"/>
      <c r="CO27" s="59"/>
      <c r="CP27" s="93"/>
      <c r="CQ27" s="8"/>
      <c r="CR27" s="6">
        <v>1</v>
      </c>
    </row>
    <row r="28" spans="1:96" s="1" customFormat="1" ht="18.75" customHeight="1">
      <c r="A28"/>
      <c r="B28" s="108" t="str">
        <f t="shared" si="17"/>
        <v>A</v>
      </c>
      <c r="C28" s="1232" t="str">
        <f>C16</f>
        <v xml:space="preserve">C patisserie flan garniture Clafoutis aux cerises_2023-09-20.xlsx 10 personnes </v>
      </c>
      <c r="D28" s="1232">
        <f>D16</f>
        <v>10</v>
      </c>
      <c r="E28" s="1232" t="str">
        <f>E16</f>
        <v>personnes</v>
      </c>
      <c r="F28" s="259"/>
      <c r="G28" s="254"/>
      <c r="H28" s="253" t="str">
        <f t="shared" si="8"/>
        <v/>
      </c>
      <c r="I28" s="252">
        <v>100</v>
      </c>
      <c r="J28" s="294" t="s">
        <v>231</v>
      </c>
      <c r="K28" s="257">
        <v>1</v>
      </c>
      <c r="L28" s="1773" t="s">
        <v>1548</v>
      </c>
      <c r="M28"/>
      <c r="N28" s="133" t="s">
        <v>103</v>
      </c>
      <c r="O28"/>
      <c r="P28" s="108"/>
      <c r="Q28" s="1232"/>
      <c r="R28" s="1232"/>
      <c r="S28" s="1232"/>
      <c r="T28" s="1775"/>
      <c r="U28" s="1613"/>
      <c r="V28" s="253"/>
      <c r="W28" s="1614"/>
      <c r="X28" s="1615"/>
      <c r="Y28" s="1615"/>
      <c r="Z28" s="1776"/>
      <c r="AA28" s="251">
        <f>IFERROR(INDEX(T69:AD69,MATCH(X28,T68:AD68,0)) * W28 * IF(ISBLANK(T28), 1, T28), 0)</f>
        <v>0</v>
      </c>
      <c r="AB28" s="250">
        <f>(AA28*Y28)*AB11</f>
        <v>0</v>
      </c>
      <c r="AC28" s="249">
        <f>(T28*Y28)*AB11</f>
        <v>0</v>
      </c>
      <c r="AD28" s="248">
        <f t="shared" si="19"/>
        <v>0</v>
      </c>
      <c r="AF28" s="108" t="str">
        <f t="shared" si="20"/>
        <v>►</v>
      </c>
      <c r="AG28" s="1232" t="str">
        <f>AG16</f>
        <v xml:space="preserve">C patisserie flan garniture Clafoutis aux cerises-2023-09-20.xlsx 10 personnes </v>
      </c>
      <c r="AH28" s="1232">
        <f>AH16</f>
        <v>10</v>
      </c>
      <c r="AI28" s="1232" t="str">
        <f>AI16</f>
        <v>personnes</v>
      </c>
      <c r="AJ28" s="1353"/>
      <c r="AK28" s="2236"/>
      <c r="AL28" s="2236"/>
      <c r="AM28" s="2236"/>
      <c r="AN28" s="107" t="str">
        <f>TEXT(ROUND(LEN(AJ28)/AN19, 1), "0.0") &amp; " lignes"</f>
        <v>0.0 lignes</v>
      </c>
      <c r="AO28" s="2249" t="str">
        <f ca="1">IF(ISBLANK(AP28),"",LARGE(OFFSET(AO20,0,0,ROWS(AO20:AO27)),1)+1)</f>
        <v/>
      </c>
      <c r="AP28" s="468"/>
      <c r="AQ28" s="1715"/>
      <c r="AR28" s="41"/>
      <c r="AS28" s="89"/>
      <c r="AT28" s="2337">
        <f>IF(AT19=0,0,IF(LEN(AP28)&gt;AT19,LEN(AP28)-AT19&amp;" en trop",0))</f>
        <v>0</v>
      </c>
      <c r="AV28" s="53" t="str">
        <f t="shared" si="18"/>
        <v>A</v>
      </c>
      <c r="AW28" s="1327" t="str">
        <f>IF(AND(AZ28&lt;&gt;"", LEN(TRIM(AZ28))&gt;0), MAX(AW20:AW27)+1, "")</f>
        <v/>
      </c>
      <c r="AX28" s="1327" t="str" cm="1">
        <f t="array" ref="AX28">IFERROR(INDEX(AZ21:AZ290, MATCH(ROW()-MIN(ROW(AZ21:AZ290))+1, AW21:AW290, 0)), "")</f>
        <v xml:space="preserve">au frais pendant 24 heures </v>
      </c>
      <c r="AY28" s="1340" t="str">
        <f>(TRIM(SUBSTITUTE(SUBSTITUTE(SUBSTITUTE(SUBSTITUTE(SUBSTITUTE(AY27," .",".")," ;",";")," :",":"),",",","),",","")))</f>
        <v>Préparation</v>
      </c>
      <c r="AZ28" s="1339" t="str">
        <f>IFERROR(IF(LEN(AY32) &gt; LEN(AZ27), LEFT(RIGHT(AY32, LEN(AY32) - LEN(AZ27)), FIND("¤", SUBSTITUTE(LEFT(RIGHT(AY32, LEN(AY32) - LEN(AZ27)), AZ19+1), " ", "¤", LEN(LEFT(RIGHT(AY32, LEN(AY32) - LEN(AZ27)), AZ19+1)) - LEN(SUBSTITUTE(LEFT(RIGHT(AY32, LEN(AY32) - LEN(AZ27)), AZ19+1), " ", ""))))), ""), "")</f>
        <v/>
      </c>
      <c r="BA28" s="1279" t="s">
        <v>1</v>
      </c>
      <c r="BB28" s="1330" t="s">
        <v>1591</v>
      </c>
      <c r="BC28" s="1308" t="s">
        <v>1</v>
      </c>
      <c r="BD28" s="1331" t="str">
        <f t="shared" si="10"/>
        <v>au frais pendant un certain temps</v>
      </c>
      <c r="BE28" s="1332" t="str">
        <f>IF(LEN(SUBSTITUTE(AX28, BE17, "")) &lt; LEN(AX28), SUBSTITUTE(AX28, BE17, ""), AX28)</f>
        <v xml:space="preserve">au frais pendant 24 heures </v>
      </c>
      <c r="BF28" s="1332" t="str">
        <f>IF(LEN(SUBSTITUTE(BE28, BF17, "")) &lt; LEN(BE28), SUBSTITUTE(BE28, BF17, ""), BE28)</f>
        <v xml:space="preserve">au frais pendant 24 heures </v>
      </c>
      <c r="BG28" s="1332" t="str">
        <f>IF(LEN(SUBSTITUTE(BF28, BG17, "")) &lt; LEN(BF28), SUBSTITUTE(BF28, BG17, ""), BF28)</f>
        <v xml:space="preserve">au frais pendant 24 heures </v>
      </c>
      <c r="BH28" s="1332" t="str">
        <f>IF(LEN(SUBSTITUTE(BG28, BH17, "")) &lt; LEN(BG28), SUBSTITUTE(BG28, BH17, ""), BG28)</f>
        <v xml:space="preserve">au frais pendant 24 heures </v>
      </c>
      <c r="BI28" s="1332" t="s">
        <v>1</v>
      </c>
      <c r="BJ28" s="1333"/>
      <c r="BK28" s="1334"/>
      <c r="BL28" s="52" t="s">
        <v>1667</v>
      </c>
      <c r="BM28" s="51" t="s">
        <v>1668</v>
      </c>
      <c r="BN28" s="1335" t="str">
        <f t="shared" si="11"/>
        <v>au frais pendant 24 heures</v>
      </c>
      <c r="BO28" s="50" t="str">
        <f t="shared" si="12"/>
        <v>au frais pendant un certain temps</v>
      </c>
      <c r="BP28" s="49" t="str">
        <f t="shared" si="13"/>
        <v>au frais pendant un certain temps</v>
      </c>
      <c r="BQ28" s="47">
        <f>IF(ISBLANK(#REF!),"",LEN(BD28)-LEN(SUBSTITUTE(BD28," ",""))+1)</f>
        <v>6</v>
      </c>
      <c r="BR28" s="48">
        <f t="shared" si="14"/>
        <v>28</v>
      </c>
      <c r="BS28" s="47">
        <f t="shared" si="15"/>
        <v>5</v>
      </c>
      <c r="BT28" s="47">
        <f t="shared" si="16"/>
        <v>33</v>
      </c>
      <c r="BU28" s="185"/>
      <c r="BV28" s="2"/>
      <c r="BW28" s="276"/>
      <c r="BX28" s="288" t="s">
        <v>103</v>
      </c>
      <c r="BY28" s="289" t="s">
        <v>294</v>
      </c>
      <c r="BZ28" s="153"/>
      <c r="CA28" s="2"/>
      <c r="CB28" s="110" t="s">
        <v>395</v>
      </c>
      <c r="CC28" s="59"/>
      <c r="CD28" s="59"/>
      <c r="CE28" s="59"/>
      <c r="CF28" s="91"/>
      <c r="CG28" s="59"/>
      <c r="CH28" s="93"/>
      <c r="CJ28" s="387" t="s">
        <v>169</v>
      </c>
      <c r="CK28" s="388"/>
      <c r="CL28" s="388"/>
      <c r="CM28" s="388"/>
      <c r="CN28" s="388"/>
      <c r="CO28" s="388"/>
      <c r="CP28" s="389"/>
      <c r="CQ28" s="8"/>
      <c r="CR28" s="6">
        <v>1</v>
      </c>
    </row>
    <row r="29" spans="1:96" s="1" customFormat="1" ht="18.75" customHeight="1">
      <c r="A29"/>
      <c r="B29" s="108" t="str">
        <f t="shared" si="17"/>
        <v>►</v>
      </c>
      <c r="C29" s="1232" t="str">
        <f>C16</f>
        <v xml:space="preserve">C patisserie flan garniture Clafoutis aux cerises_2023-09-20.xlsx 10 personnes </v>
      </c>
      <c r="D29" s="1232">
        <f>D16</f>
        <v>10</v>
      </c>
      <c r="E29" s="1232" t="str">
        <f>E16</f>
        <v>personnes</v>
      </c>
      <c r="F29" s="259"/>
      <c r="G29" s="271"/>
      <c r="H29" s="253" t="str">
        <f t="shared" si="8"/>
        <v/>
      </c>
      <c r="I29" s="252"/>
      <c r="J29" s="270"/>
      <c r="K29" s="257">
        <v>1</v>
      </c>
      <c r="L29" s="1773"/>
      <c r="M29"/>
      <c r="N29" s="133" t="s">
        <v>102</v>
      </c>
      <c r="O29"/>
      <c r="P29" s="108"/>
      <c r="Q29" s="1232"/>
      <c r="R29" s="1232"/>
      <c r="S29" s="1232"/>
      <c r="T29" s="1775"/>
      <c r="U29" s="1613"/>
      <c r="V29" s="253"/>
      <c r="W29" s="1614"/>
      <c r="X29" s="1615"/>
      <c r="Y29" s="1615"/>
      <c r="Z29" s="1776"/>
      <c r="AA29" s="251">
        <f>IFERROR(INDEX(T69:AD69,MATCH(X29,T68:AD68,0)) * W29 * IF(ISBLANK(T29), 1, T29), 0)</f>
        <v>0</v>
      </c>
      <c r="AB29" s="262">
        <f>(AA29*Y29)*AB11</f>
        <v>0</v>
      </c>
      <c r="AC29" s="261">
        <f>(T29*Y29)*AB11</f>
        <v>0</v>
      </c>
      <c r="AD29" s="260">
        <f t="shared" si="19"/>
        <v>0</v>
      </c>
      <c r="AF29" s="108" t="str">
        <f t="shared" si="20"/>
        <v>►</v>
      </c>
      <c r="AG29" s="1232" t="str">
        <f>AG16</f>
        <v xml:space="preserve">C patisserie flan garniture Clafoutis aux cerises-2023-09-20.xlsx 10 personnes </v>
      </c>
      <c r="AH29" s="1232">
        <f>AH16</f>
        <v>10</v>
      </c>
      <c r="AI29" s="1232" t="str">
        <f>AI16</f>
        <v>personnes</v>
      </c>
      <c r="AJ29" s="1353"/>
      <c r="AK29" s="2236"/>
      <c r="AL29" s="2236"/>
      <c r="AM29" s="2236"/>
      <c r="AN29" s="107" t="str">
        <f>TEXT(ROUND(LEN(AJ29)/AN19, 1), "0.0") &amp; " lignes"</f>
        <v>0.0 lignes</v>
      </c>
      <c r="AO29" s="2249" t="str">
        <f ca="1">IF(ISBLANK(AP29),"",LARGE(OFFSET(AO20,0,0,ROWS(AO20:AO28)),1)+1)</f>
        <v/>
      </c>
      <c r="AP29" s="468"/>
      <c r="AQ29" s="1715"/>
      <c r="AR29" s="89"/>
      <c r="AS29" s="89"/>
      <c r="AT29" s="2337">
        <f>IF(AT19=0,0,IF(LEN(AP29)&gt;AT19,LEN(AP29)-AT19&amp;" en trop",0))</f>
        <v>0</v>
      </c>
      <c r="AV29" s="53" t="str">
        <f t="shared" si="18"/>
        <v>A</v>
      </c>
      <c r="AW29" s="1327" t="str">
        <f>IF(AND(AZ29&lt;&gt;"", LEN(TRIM(AZ29))&gt;0), MAX(AW20:AW28)+1, "")</f>
        <v/>
      </c>
      <c r="AX29" s="1327" t="str" cm="1">
        <f t="array" ref="AX29">IFERROR(INDEX(AZ21:AZ290, MATCH(ROW()-MIN(ROW(AZ21:AZ290))+1, AW21:AW290, 0)), "")</f>
        <v xml:space="preserve">2 Le lendemain sortez la viande et les légumes de la marinade et </v>
      </c>
      <c r="AY29" s="1340" t="str">
        <f>(SUBSTITUTE(SUBSTITUTE(SUBSTITUTE(SUBSTITUTE(SUBSTITUTE(SUBSTITUTE(AY28,",",";"),".",";"),";",";"),"-",";"),":",";"),"?",";"))</f>
        <v>Préparation</v>
      </c>
      <c r="AZ29" s="1339" t="str">
        <f>IFERROR(IF(LEN(AY32)&gt;LEN(AZ27)+LEN(AZ28),LEFT(RIGHT(AY32,LEN(AY32)-LEN(AZ27)-LEN(AZ28)),FIND("¤",SUBSTITUTE(LEFT(RIGHT(AY32,LEN(AY32)-LEN(AZ27)-LEN(AZ28)),AZ19+1)," ","¤",LEN(LEFT(RIGHT(AY32,LEN(AY32)-LEN(AZ27)-LEN(AZ28)),AZ19+1))-LEN(SUBSTITUTE(LEFT(RIGHT(AY32,LEN(AY32)-LEN(AZ27)-LEN(AZ28)),AZ19+1)," ",""))))),""),"")</f>
        <v/>
      </c>
      <c r="BA29" s="1279" t="s">
        <v>1</v>
      </c>
      <c r="BB29" s="1330" t="s">
        <v>1592</v>
      </c>
      <c r="BC29" s="1308" t="s">
        <v>1</v>
      </c>
      <c r="BD29" s="1331" t="str">
        <f t="shared" si="10"/>
        <v>2 Le lendemain sortez la viande et les légumes de la marinade et</v>
      </c>
      <c r="BE29" s="1332" t="str">
        <f>IF(LEN(SUBSTITUTE(AX29, BE17, "")) &lt; LEN(AX29), SUBSTITUTE(AX29, BE17, ""), AX29)</f>
        <v xml:space="preserve">2 Le lendemain sortez la viande et les légumes de la marinade et </v>
      </c>
      <c r="BF29" s="1332" t="str">
        <f>IF(LEN(SUBSTITUTE(BE29, BF17, "")) &lt; LEN(BE29), SUBSTITUTE(BE29, BF17, ""), BE29)</f>
        <v xml:space="preserve">2 Le lendemain sortez la viande et les légumes de la marinade et </v>
      </c>
      <c r="BG29" s="1332" t="str">
        <f>IF(LEN(SUBSTITUTE(BF29, BG17, "")) &lt; LEN(BF29), SUBSTITUTE(BF29, BG17, ""), BF29)</f>
        <v xml:space="preserve">2 Le lendemain sortez la viande et les légumes de la marinade et </v>
      </c>
      <c r="BH29" s="1332" t="str">
        <f>IF(LEN(SUBSTITUTE(BG29, BH17, "")) &lt; LEN(BG29), SUBSTITUTE(BG29, BH17, ""), BG29)</f>
        <v xml:space="preserve">2 Le lendemain sortez la viande et les légumes de la marinade et </v>
      </c>
      <c r="BI29" s="1332" t="s">
        <v>1</v>
      </c>
      <c r="BJ29" s="1333"/>
      <c r="BK29" s="1334"/>
      <c r="BL29" s="52"/>
      <c r="BM29" s="51"/>
      <c r="BN29" s="1335" t="str">
        <f t="shared" si="11"/>
        <v>2 Le lendemain sortez la viande et les légumes de la marinade et</v>
      </c>
      <c r="BO29" s="50" t="str">
        <f t="shared" si="12"/>
        <v>2 Le lendemain sortez la viande et les légumes de la marinade et</v>
      </c>
      <c r="BP29" s="49" t="str">
        <f t="shared" si="13"/>
        <v>2 Le lendemain sortez la viande et les légumes de la marinade et</v>
      </c>
      <c r="BQ29" s="47">
        <f>IF(ISBLANK(#REF!),"",LEN(BD29)-LEN(SUBSTITUTE(BD29," ",""))+1)</f>
        <v>13</v>
      </c>
      <c r="BR29" s="48">
        <f t="shared" si="14"/>
        <v>52</v>
      </c>
      <c r="BS29" s="47">
        <f t="shared" si="15"/>
        <v>12</v>
      </c>
      <c r="BT29" s="47">
        <f t="shared" si="16"/>
        <v>64</v>
      </c>
      <c r="BU29" s="185"/>
      <c r="BV29" s="2"/>
      <c r="BW29" s="276"/>
      <c r="BX29" s="288" t="s">
        <v>102</v>
      </c>
      <c r="BY29" s="287" t="s">
        <v>229</v>
      </c>
      <c r="BZ29" s="153"/>
      <c r="CA29" s="2"/>
      <c r="CB29" s="110"/>
      <c r="CC29" s="59"/>
      <c r="CD29" s="59"/>
      <c r="CE29" s="59"/>
      <c r="CF29" s="91"/>
      <c r="CG29" s="59"/>
      <c r="CH29" s="93"/>
      <c r="CJ29" s="1894" t="s">
        <v>384</v>
      </c>
      <c r="CK29" s="1895"/>
      <c r="CL29" s="390"/>
      <c r="CM29" s="39"/>
      <c r="CN29" s="39"/>
      <c r="CO29" s="39"/>
      <c r="CP29" s="391"/>
      <c r="CQ29" s="8" t="s">
        <v>1</v>
      </c>
      <c r="CR29" s="6">
        <v>1</v>
      </c>
    </row>
    <row r="30" spans="1:96" s="1" customFormat="1" ht="23.25" customHeight="1" thickBot="1">
      <c r="A30"/>
      <c r="B30" s="108" t="str">
        <f t="shared" si="17"/>
        <v>►</v>
      </c>
      <c r="C30" s="1232" t="str">
        <f>C16</f>
        <v xml:space="preserve">C patisserie flan garniture Clafoutis aux cerises_2023-09-20.xlsx 10 personnes </v>
      </c>
      <c r="D30" s="1232">
        <f>D16</f>
        <v>10</v>
      </c>
      <c r="E30" s="1232" t="str">
        <f>E16</f>
        <v>personnes</v>
      </c>
      <c r="F30" s="259"/>
      <c r="G30" s="271"/>
      <c r="H30" s="253" t="str">
        <f t="shared" si="8"/>
        <v/>
      </c>
      <c r="I30" s="252"/>
      <c r="J30" s="270"/>
      <c r="K30" s="257">
        <v>1</v>
      </c>
      <c r="L30" s="1773"/>
      <c r="M30"/>
      <c r="N30" s="225" t="s">
        <v>96</v>
      </c>
      <c r="O30"/>
      <c r="P30" s="108"/>
      <c r="Q30" s="1232"/>
      <c r="R30" s="1232"/>
      <c r="S30" s="1232"/>
      <c r="T30" s="1775"/>
      <c r="U30" s="1613"/>
      <c r="V30" s="253"/>
      <c r="W30" s="1614"/>
      <c r="X30" s="1615"/>
      <c r="Y30" s="1615"/>
      <c r="Z30" s="1776"/>
      <c r="AA30" s="251">
        <f>IFERROR(INDEX(T69:AD69,MATCH(X30,T68:AD68,0)) * W30 * IF(ISBLANK(T30), 1, T30), 0)</f>
        <v>0</v>
      </c>
      <c r="AB30" s="295">
        <f>(AA30*Y30)*AB11</f>
        <v>0</v>
      </c>
      <c r="AC30" s="249">
        <f>(T30*Y30)*AB11</f>
        <v>0</v>
      </c>
      <c r="AD30" s="248">
        <f t="shared" si="19"/>
        <v>0</v>
      </c>
      <c r="AF30" s="108" t="str">
        <f t="shared" si="20"/>
        <v>►</v>
      </c>
      <c r="AG30" s="1232" t="str">
        <f>AG16</f>
        <v xml:space="preserve">C patisserie flan garniture Clafoutis aux cerises-2023-09-20.xlsx 10 personnes </v>
      </c>
      <c r="AH30" s="1232">
        <f>AH16</f>
        <v>10</v>
      </c>
      <c r="AI30" s="1232" t="str">
        <f>AI16</f>
        <v>personnes</v>
      </c>
      <c r="AJ30" s="1353"/>
      <c r="AK30" s="2236"/>
      <c r="AL30" s="2236"/>
      <c r="AM30" s="2236"/>
      <c r="AN30" s="107" t="str">
        <f>TEXT(ROUND(LEN(AJ30)/AN19, 1), "0.0") &amp; " lignes"</f>
        <v>0.0 lignes</v>
      </c>
      <c r="AO30" s="2249" t="str">
        <f ca="1">IF(ISBLANK(AP30),"",LARGE(OFFSET(AO20,0,0,ROWS(AO20:AO29)),1)+1)</f>
        <v/>
      </c>
      <c r="AP30" s="468"/>
      <c r="AQ30" s="1715"/>
      <c r="AR30" s="89"/>
      <c r="AS30" s="89"/>
      <c r="AT30" s="2337">
        <f>IF(AT19=0,0,IF(LEN(AP30)&gt;AT19,LEN(AP30)-AT19&amp;" en trop",0))</f>
        <v>0</v>
      </c>
      <c r="AV30" s="53" t="str">
        <f t="shared" si="18"/>
        <v>A</v>
      </c>
      <c r="AW30" s="1327" t="str">
        <f>IF(AND(AZ30&lt;&gt;"", LEN(TRIM(AZ30))&gt;0), MAX(AW20:AW29)+1, "")</f>
        <v/>
      </c>
      <c r="AX30" s="1327" t="str" cm="1">
        <f t="array" ref="AX30">IFERROR(INDEX(AZ21:AZ290, MATCH(ROW()-MIN(ROW(AZ21:AZ290))+1, AW21:AW290, 0)), "")</f>
        <v xml:space="preserve">égouttez les Réservez la marinade </v>
      </c>
      <c r="AY30" s="1340" t="str">
        <f>(SUBSTITUTE(AY29,"."," "))</f>
        <v>Préparation</v>
      </c>
      <c r="AZ30" s="1339" t="str">
        <f>IFERROR(LEFT(RIGHT(AY32,LEN(AY32)-LEN(AZ27)-LEN(AZ28)-LEN(AZ29)),FIND("¤",SUBSTITUTE(LEFT(RIGHT(AY32,LEN(AY32)-LEN(AZ27)-LEN(AZ28)-LEN(AZ29)),AZ19+1)," ","¤",LEN(LEFT(RIGHT(AY32,LEN(AY32)-LEN(AZ27)-LEN(AZ28)-LEN(AZ29)),AZ19+1))-LEN(SUBSTITUTE(LEFT(RIGHT(AY32,LEN(AY32)-LEN(AZ27)-LEN(AZ28)-LEN(AZ29)),AZ19+1)," ",""))))),"")</f>
        <v/>
      </c>
      <c r="BA30" s="1279" t="s">
        <v>1</v>
      </c>
      <c r="BB30" s="1330" t="s">
        <v>1593</v>
      </c>
      <c r="BC30" s="1308" t="s">
        <v>1</v>
      </c>
      <c r="BD30" s="1331" t="str">
        <f t="shared" si="10"/>
        <v>égouttez les Réservez la marinade</v>
      </c>
      <c r="BE30" s="1332" t="str">
        <f>IF(LEN(SUBSTITUTE(AX30, BE17, "")) &lt; LEN(AX30), SUBSTITUTE(AX30, BE17, ""), AX30)</f>
        <v xml:space="preserve">égouttez les Réservez la marinade </v>
      </c>
      <c r="BF30" s="1332" t="str">
        <f>IF(LEN(SUBSTITUTE(BE30, BF17, "")) &lt; LEN(BE30), SUBSTITUTE(BE30, BF17, ""), BE30)</f>
        <v xml:space="preserve">égouttez les Réservez la marinade </v>
      </c>
      <c r="BG30" s="1332" t="str">
        <f>IF(LEN(SUBSTITUTE(BF30, BG17, "")) &lt; LEN(BF30), SUBSTITUTE(BF30, BG17, ""), BF30)</f>
        <v xml:space="preserve">égouttez les Réservez la marinade </v>
      </c>
      <c r="BH30" s="1332" t="str">
        <f>IF(LEN(SUBSTITUTE(BG30, BH17, "")) &lt; LEN(BG30), SUBSTITUTE(BG30, BH17, ""), BG30)</f>
        <v xml:space="preserve">égouttez les Réservez la marinade </v>
      </c>
      <c r="BI30" s="1332" t="s">
        <v>1</v>
      </c>
      <c r="BJ30" s="1333"/>
      <c r="BK30" s="1334"/>
      <c r="BL30" s="52"/>
      <c r="BM30" s="51"/>
      <c r="BN30" s="1335" t="str">
        <f t="shared" si="11"/>
        <v>égouttez les Réservez la marinade</v>
      </c>
      <c r="BO30" s="50" t="str">
        <f t="shared" si="12"/>
        <v>égouttez les Réservez la marinade</v>
      </c>
      <c r="BP30" s="49" t="str">
        <f t="shared" si="13"/>
        <v>égouttez les Réservez la marinade</v>
      </c>
      <c r="BQ30" s="47">
        <f>IF(ISBLANK(#REF!),"",LEN(BD30)-LEN(SUBSTITUTE(BD30," ",""))+1)</f>
        <v>5</v>
      </c>
      <c r="BR30" s="48">
        <f t="shared" si="14"/>
        <v>29</v>
      </c>
      <c r="BS30" s="47">
        <f t="shared" si="15"/>
        <v>4</v>
      </c>
      <c r="BT30" s="47">
        <f t="shared" si="16"/>
        <v>33</v>
      </c>
      <c r="BU30" s="185"/>
      <c r="BV30" s="2"/>
      <c r="BW30" s="276"/>
      <c r="BX30" s="286" t="s">
        <v>290</v>
      </c>
      <c r="BY30" s="285"/>
      <c r="BZ30" s="153"/>
      <c r="CA30" s="2"/>
      <c r="CB30" s="427"/>
      <c r="CC30" s="428" t="s">
        <v>297</v>
      </c>
      <c r="CF30" s="91"/>
      <c r="CG30" s="59"/>
      <c r="CH30" s="93"/>
      <c r="CJ30" s="1894"/>
      <c r="CK30" s="1895"/>
      <c r="CL30" s="390"/>
      <c r="CM30" s="39"/>
      <c r="CN30" s="39"/>
      <c r="CO30" s="39"/>
      <c r="CP30" s="391"/>
      <c r="CQ30" s="8" t="s">
        <v>1</v>
      </c>
      <c r="CR30" s="6">
        <v>1</v>
      </c>
    </row>
    <row r="31" spans="1:96" s="1" customFormat="1" ht="18.75" customHeight="1" thickTop="1" thickBot="1">
      <c r="A31"/>
      <c r="B31" s="108" t="str">
        <f t="shared" si="17"/>
        <v>►</v>
      </c>
      <c r="C31" s="1232" t="str">
        <f>C16</f>
        <v xml:space="preserve">C patisserie flan garniture Clafoutis aux cerises_2023-09-20.xlsx 10 personnes </v>
      </c>
      <c r="D31" s="1232">
        <f>D16</f>
        <v>10</v>
      </c>
      <c r="E31" s="1232" t="str">
        <f>E16</f>
        <v>personnes</v>
      </c>
      <c r="F31" s="259"/>
      <c r="G31" s="271"/>
      <c r="H31" s="253" t="str">
        <f t="shared" si="8"/>
        <v/>
      </c>
      <c r="I31" s="252"/>
      <c r="J31" s="270"/>
      <c r="K31" s="257">
        <v>1</v>
      </c>
      <c r="L31" s="1773"/>
      <c r="M31"/>
      <c r="N31" s="129" t="s">
        <v>95</v>
      </c>
      <c r="O31"/>
      <c r="P31" s="108"/>
      <c r="Q31" s="1232"/>
      <c r="R31" s="1232"/>
      <c r="S31" s="1232"/>
      <c r="T31" s="1775"/>
      <c r="U31" s="1613"/>
      <c r="V31" s="253"/>
      <c r="W31" s="1614"/>
      <c r="X31" s="1615"/>
      <c r="Y31" s="1615"/>
      <c r="Z31" s="1776"/>
      <c r="AA31" s="251">
        <f>IFERROR(INDEX(T69:AD69,MATCH(X31,T68:AD68,0)) * W31 * IF(ISBLANK(T31), 1, T31), 0)</f>
        <v>0</v>
      </c>
      <c r="AB31" s="262">
        <f>(AA31*Y31)*AB11</f>
        <v>0</v>
      </c>
      <c r="AC31" s="261">
        <f>(T31*Y31)*AB11</f>
        <v>0</v>
      </c>
      <c r="AD31" s="260">
        <f t="shared" si="19"/>
        <v>0</v>
      </c>
      <c r="AF31" s="108" t="str">
        <f t="shared" si="20"/>
        <v>►</v>
      </c>
      <c r="AG31" s="1232" t="str">
        <f>AG16</f>
        <v xml:space="preserve">C patisserie flan garniture Clafoutis aux cerises-2023-09-20.xlsx 10 personnes </v>
      </c>
      <c r="AH31" s="1232">
        <f>AH16</f>
        <v>10</v>
      </c>
      <c r="AI31" s="1232" t="str">
        <f>AI16</f>
        <v>personnes</v>
      </c>
      <c r="AJ31" s="1353"/>
      <c r="AK31" s="2236"/>
      <c r="AL31" s="2236"/>
      <c r="AM31" s="2236"/>
      <c r="AN31" s="107" t="str">
        <f>TEXT(ROUND(LEN(AJ31)/AN19, 1), "0.0") &amp; " lignes"</f>
        <v>0.0 lignes</v>
      </c>
      <c r="AO31" s="2249" t="str">
        <f ca="1">IF(ISBLANK(AP31),"",LARGE(OFFSET(AO20,0,0,ROWS(AO20:AO30)),1)+1)</f>
        <v/>
      </c>
      <c r="AP31" s="468"/>
      <c r="AQ31" s="1715"/>
      <c r="AR31" s="89"/>
      <c r="AS31" s="89"/>
      <c r="AT31" s="2337">
        <f>IF(AT19=0,0,IF(LEN(AP31)&gt;AT19,LEN(AP31)-AT19&amp;" en trop",0))</f>
        <v>0</v>
      </c>
      <c r="AV31" s="53" t="str">
        <f t="shared" si="18"/>
        <v>A</v>
      </c>
      <c r="AW31" s="1327" t="str">
        <f>IF(AND(AZ31&lt;&gt;"", LEN(TRIM(AZ31))&gt;0), MAX(AW20:AW30)+1, "")</f>
        <v/>
      </c>
      <c r="AX31" s="1327" t="str" cm="1">
        <f t="array" ref="AX31">IFERROR(INDEX(AZ21:AZ290, MATCH(ROW()-MIN(ROW(AZ21:AZ290))+1, AW21:AW290, 0)), "")</f>
        <v xml:space="preserve">3 Dans une cocotte en fonte faites chauffer l’huile d’olive à feu </v>
      </c>
      <c r="AY31" s="1343" t="str">
        <f>SUBSTITUTE(SUBSTITUTE(AY30,";"," "),","," ")</f>
        <v>Préparation</v>
      </c>
      <c r="AZ31" s="1339" t="str">
        <f>IFERROR(LEFT(RIGHT(AY32,LEN(AY32)-LEN(AZ27)-LEN(AZ28)-LEN(AZ29)-LEN(AZ30)),FIND("¤",SUBSTITUTE(LEFT(RIGHT(AY32,LEN(AY32)-LEN(AZ27)-LEN(AZ28)-LEN(AZ29)-LEN(AZ30)),AZ19+1)," ","¤",LEN(LEFT(RIGHT(AY32,LEN(AY32)-LEN(AZ27)-LEN(AZ28)-LEN(AZ29)-LEN(AZ30)),AZ19+1))-LEN(SUBSTITUTE(LEFT(RIGHT(AY32,LEN(AY32)-LEN(AZ27)-LEN(AZ28)-LEN(AZ29)-LEN(AZ30)),AZ19+1)," ",""))))),"")</f>
        <v/>
      </c>
      <c r="BA31" s="1279" t="s">
        <v>1</v>
      </c>
      <c r="BB31" s="1330" t="s">
        <v>1594</v>
      </c>
      <c r="BC31" s="1308" t="s">
        <v>1</v>
      </c>
      <c r="BD31" s="1331" t="str">
        <f t="shared" si="10"/>
        <v>3 Dans une cocotte en fonte faites chauffer l’huile d’olive à feu</v>
      </c>
      <c r="BE31" s="1332" t="str">
        <f>IF(LEN(SUBSTITUTE(AX31, BE17, "")) &lt; LEN(AX31), SUBSTITUTE(AX31, BE17, ""), AX31)</f>
        <v xml:space="preserve">3 Dans une cocotte en fonte faites chauffer l’huile d’olive à feu </v>
      </c>
      <c r="BF31" s="1332" t="str">
        <f>IF(LEN(SUBSTITUTE(BE31, BF17, "")) &lt; LEN(BE31), SUBSTITUTE(BE31, BF17, ""), BE31)</f>
        <v xml:space="preserve">3 Dans une cocotte en fonte faites chauffer l’huile d’olive à feu </v>
      </c>
      <c r="BG31" s="1332" t="str">
        <f>IF(LEN(SUBSTITUTE(BF31, BG17, "")) &lt; LEN(BF31), SUBSTITUTE(BF31, BG17, ""), BF31)</f>
        <v xml:space="preserve">3 Dans une cocotte en fonte faites chauffer l’huile d’olive à feu </v>
      </c>
      <c r="BH31" s="1332" t="str">
        <f>IF(LEN(SUBSTITUTE(BG31, BH17, "")) &lt; LEN(BG31), SUBSTITUTE(BG31, BH17, ""), BG31)</f>
        <v xml:space="preserve">3 Dans une cocotte en fonte faites chauffer l’huile d’olive à feu </v>
      </c>
      <c r="BI31" s="1332" t="s">
        <v>1</v>
      </c>
      <c r="BJ31" s="1333"/>
      <c r="BK31" s="1334"/>
      <c r="BL31" s="52"/>
      <c r="BM31" s="51"/>
      <c r="BN31" s="1335" t="str">
        <f t="shared" si="11"/>
        <v>3 Dans une cocotte en fonte faites chauffer l’huile d’olive à feu</v>
      </c>
      <c r="BO31" s="50" t="str">
        <f t="shared" si="12"/>
        <v>3 Dans une cocotte en fonte faites chauffer l’huile d’olive à feu</v>
      </c>
      <c r="BP31" s="49" t="str">
        <f t="shared" si="13"/>
        <v>3 Dans une cocotte en fonte faites chauffer l’huile d’olive à feu</v>
      </c>
      <c r="BQ31" s="47">
        <f>IF(ISBLANK(#REF!),"",LEN(BD31)-LEN(SUBSTITUTE(BD31," ",""))+1)</f>
        <v>12</v>
      </c>
      <c r="BR31" s="48">
        <f t="shared" si="14"/>
        <v>54</v>
      </c>
      <c r="BS31" s="47">
        <f t="shared" si="15"/>
        <v>11</v>
      </c>
      <c r="BT31" s="47">
        <f t="shared" si="16"/>
        <v>65</v>
      </c>
      <c r="BU31" s="185"/>
      <c r="BV31" s="2"/>
      <c r="BW31" s="276"/>
      <c r="BX31" s="284" t="s">
        <v>289</v>
      </c>
      <c r="BY31" s="283"/>
      <c r="BZ31" s="153"/>
      <c r="CA31" s="2"/>
      <c r="CB31" s="1840" t="s">
        <v>325</v>
      </c>
      <c r="CC31" s="1838" t="s">
        <v>301</v>
      </c>
      <c r="CD31" s="429" t="s">
        <v>324</v>
      </c>
      <c r="CE31" s="1906" t="s">
        <v>323</v>
      </c>
      <c r="CF31" s="91"/>
      <c r="CG31" s="59"/>
      <c r="CH31" s="93"/>
      <c r="CJ31" s="394" t="s">
        <v>386</v>
      </c>
      <c r="CK31" s="169"/>
      <c r="CL31" s="167"/>
      <c r="CM31" s="167"/>
      <c r="CN31" s="166" t="s">
        <v>159</v>
      </c>
      <c r="CO31" s="166"/>
      <c r="CP31" s="395"/>
      <c r="CQ31" s="8" t="s">
        <v>1</v>
      </c>
      <c r="CR31" s="6">
        <v>1</v>
      </c>
    </row>
    <row r="32" spans="1:96" s="1" customFormat="1" ht="18.75" customHeight="1" thickTop="1" thickBot="1">
      <c r="A32"/>
      <c r="B32" s="108" t="str">
        <f t="shared" si="17"/>
        <v>►</v>
      </c>
      <c r="C32" s="1232" t="str">
        <f>C16</f>
        <v xml:space="preserve">C patisserie flan garniture Clafoutis aux cerises_2023-09-20.xlsx 10 personnes </v>
      </c>
      <c r="D32" s="1232">
        <f>D16</f>
        <v>10</v>
      </c>
      <c r="E32" s="1232" t="str">
        <f>E16</f>
        <v>personnes</v>
      </c>
      <c r="F32" s="259"/>
      <c r="G32" s="254"/>
      <c r="H32" s="253" t="str">
        <f t="shared" si="8"/>
        <v/>
      </c>
      <c r="I32" s="252"/>
      <c r="J32" s="270"/>
      <c r="K32" s="257">
        <v>1</v>
      </c>
      <c r="L32" s="1773"/>
      <c r="M32"/>
      <c r="N32" s="133" t="s">
        <v>294</v>
      </c>
      <c r="O32"/>
      <c r="P32" s="108"/>
      <c r="Q32" s="1232"/>
      <c r="R32" s="1232"/>
      <c r="S32" s="1232"/>
      <c r="T32" s="1775"/>
      <c r="U32" s="1613"/>
      <c r="V32" s="253"/>
      <c r="W32" s="1614"/>
      <c r="X32" s="1615"/>
      <c r="Y32" s="1615"/>
      <c r="Z32" s="1776"/>
      <c r="AA32" s="251">
        <f>IFERROR(INDEX(T69:AD69,MATCH(X32,T68:AD68,0)) * W32 * IF(ISBLANK(T32), 1, T32), 0)</f>
        <v>0</v>
      </c>
      <c r="AB32" s="250">
        <f>(AA32*Y32)*AB11</f>
        <v>0</v>
      </c>
      <c r="AC32" s="249">
        <f>(T32*Y32)*AB11</f>
        <v>0</v>
      </c>
      <c r="AD32" s="248">
        <f t="shared" si="19"/>
        <v>0</v>
      </c>
      <c r="AF32" s="108" t="str">
        <f t="shared" si="20"/>
        <v>►</v>
      </c>
      <c r="AG32" s="1232" t="str">
        <f>AG16</f>
        <v xml:space="preserve">C patisserie flan garniture Clafoutis aux cerises-2023-09-20.xlsx 10 personnes </v>
      </c>
      <c r="AH32" s="1232">
        <f>AH16</f>
        <v>10</v>
      </c>
      <c r="AI32" s="1232" t="str">
        <f>AI16</f>
        <v>personnes</v>
      </c>
      <c r="AJ32" s="1353"/>
      <c r="AK32" s="2236"/>
      <c r="AL32" s="2236"/>
      <c r="AM32" s="2236"/>
      <c r="AN32" s="107" t="str">
        <f>TEXT(ROUND(LEN(AJ32)/AN19, 1), "0.0") &amp; " lignes"</f>
        <v>0.0 lignes</v>
      </c>
      <c r="AO32" s="2249" t="str">
        <f ca="1">IF(ISBLANK(AP32),"",LARGE(OFFSET(AO20,0,0,ROWS(AO20:AO31)),1)+1)</f>
        <v/>
      </c>
      <c r="AP32" s="468"/>
      <c r="AQ32" s="1715"/>
      <c r="AR32" s="89"/>
      <c r="AS32" s="89"/>
      <c r="AT32" s="2337">
        <f>IF(AT19=0,0,IF(LEN(AP32)&gt;AT19,LEN(AP32)-AT19&amp;" en trop",0))</f>
        <v>0</v>
      </c>
      <c r="AV32" s="53" t="str">
        <f t="shared" si="18"/>
        <v>A</v>
      </c>
      <c r="AW32" s="1327" t="str">
        <f>IF(AND(AZ32&lt;&gt;"", LEN(TRIM(AZ32))&gt;0), MAX(AW20:AW31)+1, "")</f>
        <v/>
      </c>
      <c r="AX32" s="1327" t="str" cm="1">
        <f t="array" ref="AX32">IFERROR(INDEX(AZ21:AZ290, MATCH(ROW()-MIN(ROW(AZ21:AZ290))+1, AW21:AW290, 0)), "")</f>
        <v xml:space="preserve">moyen Ajoutez la viande et faites la dorer de tous les côtés </v>
      </c>
      <c r="AY32" s="1344" t="str">
        <f>(SUBSTITUTE(SUBSTITUTE(SUBSTITUTE(AY31,"  "," "),"  "," "),"  "," "))</f>
        <v>Préparation</v>
      </c>
      <c r="AZ32" s="1339" t="str">
        <f>IF(LEN(AY32) &gt; LEN(AZ27) + LEN(AZ28) + LEN(AZ29)+ LEN(AZ30) + LEN(AZ31), RIGHT(AY32, LEN(AY32) - LEN(AZ27) - LEN(AZ28) - LEN(AZ29) - LEN(AZ30) - LEN(AZ31)), "")</f>
        <v/>
      </c>
      <c r="BA32" s="1279" t="s">
        <v>1</v>
      </c>
      <c r="BB32" s="1330" t="s">
        <v>1595</v>
      </c>
      <c r="BC32" s="1308" t="s">
        <v>1</v>
      </c>
      <c r="BD32" s="1331" t="str">
        <f t="shared" si="10"/>
        <v>moyen Ajoutez la viande et faites la dorer de tous les côtés</v>
      </c>
      <c r="BE32" s="1332" t="str">
        <f>IF(LEN(SUBSTITUTE(AX32, BE17, "")) &lt; LEN(AX32), SUBSTITUTE(AX32, BE17, ""), AX32)</f>
        <v xml:space="preserve">moyen Ajoutez la viande et faites la dorer de tous les côtés </v>
      </c>
      <c r="BF32" s="1332" t="str">
        <f>IF(LEN(SUBSTITUTE(BE32, BF17, "")) &lt; LEN(BE32), SUBSTITUTE(BE32, BF17, ""), BE32)</f>
        <v xml:space="preserve">moyen Ajoutez la viande et faites la dorer de tous les côtés </v>
      </c>
      <c r="BG32" s="1332" t="str">
        <f>IF(LEN(SUBSTITUTE(BF32, BG17, "")) &lt; LEN(BF32), SUBSTITUTE(BF32, BG17, ""), BF32)</f>
        <v xml:space="preserve">moyen Ajoutez la viande et faites la dorer de tous les côtés </v>
      </c>
      <c r="BH32" s="1332" t="str">
        <f>IF(LEN(SUBSTITUTE(BG32, BH17, "")) &lt; LEN(BG32), SUBSTITUTE(BG32, BH17, ""), BG32)</f>
        <v xml:space="preserve">moyen Ajoutez la viande et faites la dorer de tous les côtés </v>
      </c>
      <c r="BI32" s="1332" t="s">
        <v>1</v>
      </c>
      <c r="BJ32" s="1333"/>
      <c r="BK32" s="1334"/>
      <c r="BL32" s="52"/>
      <c r="BM32" s="51"/>
      <c r="BN32" s="1335" t="str">
        <f t="shared" si="11"/>
        <v>moyen Ajoutez la viande et faites la dorer de tous les côtés</v>
      </c>
      <c r="BO32" s="50" t="str">
        <f t="shared" si="12"/>
        <v>moyen Ajoutez la viande et faites la dorer de tous les côtés</v>
      </c>
      <c r="BP32" s="49" t="str">
        <f t="shared" si="13"/>
        <v>moyen Ajoutez la viande et faites la dorer de tous les côtés</v>
      </c>
      <c r="BQ32" s="47">
        <f>IF(ISBLANK(#REF!),"",LEN(BD32)-LEN(SUBSTITUTE(BD32," ",""))+1)</f>
        <v>12</v>
      </c>
      <c r="BR32" s="48">
        <f t="shared" si="14"/>
        <v>49</v>
      </c>
      <c r="BS32" s="47">
        <f t="shared" si="15"/>
        <v>11</v>
      </c>
      <c r="BT32" s="47">
        <f t="shared" si="16"/>
        <v>60</v>
      </c>
      <c r="BU32" s="185"/>
      <c r="BV32" s="2"/>
      <c r="BW32" s="276"/>
      <c r="BX32" s="282" t="s">
        <v>286</v>
      </c>
      <c r="BY32" s="278" t="s">
        <v>285</v>
      </c>
      <c r="BZ32" s="153"/>
      <c r="CA32" s="2"/>
      <c r="CB32" s="1841"/>
      <c r="CC32" s="1905"/>
      <c r="CD32" s="430" t="s">
        <v>314</v>
      </c>
      <c r="CE32" s="1907"/>
      <c r="CF32" s="91"/>
      <c r="CG32" s="59"/>
      <c r="CH32" s="93"/>
      <c r="CJ32" s="110"/>
      <c r="CK32" s="300">
        <v>65</v>
      </c>
      <c r="CL32" s="161" t="s">
        <v>152</v>
      </c>
      <c r="CM32" s="1251" t="s">
        <v>151</v>
      </c>
      <c r="CN32" s="40"/>
      <c r="CO32" s="88"/>
      <c r="CP32" s="160" t="s">
        <v>199</v>
      </c>
      <c r="CQ32" s="8" t="s">
        <v>1</v>
      </c>
      <c r="CR32" s="6">
        <v>1</v>
      </c>
    </row>
    <row r="33" spans="1:96" s="1" customFormat="1" ht="18.75" customHeight="1" thickTop="1">
      <c r="A33"/>
      <c r="B33" s="108" t="str">
        <f t="shared" si="17"/>
        <v>►</v>
      </c>
      <c r="C33" s="1232" t="str">
        <f>C16</f>
        <v xml:space="preserve">C patisserie flan garniture Clafoutis aux cerises_2023-09-20.xlsx 10 personnes </v>
      </c>
      <c r="D33" s="1232">
        <f>D16</f>
        <v>10</v>
      </c>
      <c r="E33" s="1232" t="str">
        <f>E16</f>
        <v>personnes</v>
      </c>
      <c r="F33" s="259"/>
      <c r="G33" s="254"/>
      <c r="H33" s="253" t="str">
        <f t="shared" si="8"/>
        <v/>
      </c>
      <c r="I33" s="252"/>
      <c r="J33" s="258"/>
      <c r="K33" s="257">
        <v>1</v>
      </c>
      <c r="L33" s="1773"/>
      <c r="M33"/>
      <c r="N33" s="133" t="s">
        <v>290</v>
      </c>
      <c r="O33"/>
      <c r="P33" s="108"/>
      <c r="Q33" s="1232"/>
      <c r="R33" s="1232"/>
      <c r="S33" s="1232"/>
      <c r="T33" s="1775"/>
      <c r="U33" s="1613"/>
      <c r="V33" s="253"/>
      <c r="W33" s="1614"/>
      <c r="X33" s="1615"/>
      <c r="Y33" s="1615"/>
      <c r="Z33" s="1776"/>
      <c r="AA33" s="251">
        <f>IFERROR(INDEX(T69:AD69,MATCH(X33,T68:AD68,0)) * W33 * IF(ISBLANK(T33), 1, T33), 0)</f>
        <v>0</v>
      </c>
      <c r="AB33" s="262">
        <f>(AA33*Y33)*AB11</f>
        <v>0</v>
      </c>
      <c r="AC33" s="261">
        <f>(T33*Y33)*AB11</f>
        <v>0</v>
      </c>
      <c r="AD33" s="260">
        <f t="shared" si="19"/>
        <v>0</v>
      </c>
      <c r="AF33" s="108" t="str">
        <f t="shared" si="20"/>
        <v>►</v>
      </c>
      <c r="AG33" s="1232" t="str">
        <f>AG16</f>
        <v xml:space="preserve">C patisserie flan garniture Clafoutis aux cerises-2023-09-20.xlsx 10 personnes </v>
      </c>
      <c r="AH33" s="1232">
        <f>AH16</f>
        <v>10</v>
      </c>
      <c r="AI33" s="1232" t="str">
        <f>AI16</f>
        <v>personnes</v>
      </c>
      <c r="AJ33" s="1353"/>
      <c r="AK33" s="2236"/>
      <c r="AL33" s="2236"/>
      <c r="AM33" s="2236"/>
      <c r="AN33" s="107" t="str">
        <f>TEXT(ROUND(LEN(AJ33)/AN19, 1), "0.0") &amp; " lignes"</f>
        <v>0.0 lignes</v>
      </c>
      <c r="AO33" s="2249" t="str">
        <f ca="1">IF(ISBLANK(AP33),"",LARGE(OFFSET(AO20,0,0,ROWS(AO20:AO32)),1)+1)</f>
        <v/>
      </c>
      <c r="AP33" s="468"/>
      <c r="AQ33" s="1715"/>
      <c r="AR33" s="89"/>
      <c r="AS33" s="89"/>
      <c r="AT33" s="2337">
        <f>IF(AT19=0,0,IF(LEN(AP33)&gt;AT19,LEN(AP33)-AT19&amp;" en trop",0))</f>
        <v>0</v>
      </c>
      <c r="AV33" s="53" t="str">
        <f t="shared" si="18"/>
        <v>A</v>
      </c>
      <c r="AW33" s="1327" t="str">
        <f>IF(AND(AZ33&lt;&gt;"", LEN(TRIM(AZ33))&gt;0), MAX(AW20:AW32)+1, "")</f>
        <v/>
      </c>
      <c r="AX33" s="1327" t="str" cm="1">
        <f t="array" ref="AX33">IFERROR(INDEX(AZ21:AZ290, MATCH(ROW()-MIN(ROW(AZ21:AZ290))+1, AW21:AW290, 0)), "")</f>
        <v xml:space="preserve">Retirez la de la cocotte et réservez la </v>
      </c>
      <c r="AY33" s="1328" t="str">
        <f>(SUBSTITUTE(SUBSTITUTE(BB23,CHAR(13)&amp;CHAR(10)," "),CHAR(10)," "))</f>
        <v/>
      </c>
      <c r="AZ33" s="1329" t="str">
        <f>IF(LEN(AY38)&lt;AZ19,AY33,LEFT(AY38,FIND("¤",SUBSTITUTE(LEFT(AY38,AZ19+1)," ","¤",LEN(LEFT(AY38,AZ19+1))-LEN(SUBSTITUTE(LEFT(AY38,AZ19+1)," ",""))))))</f>
        <v/>
      </c>
      <c r="BA33" s="1279" t="s">
        <v>1</v>
      </c>
      <c r="BB33" s="1330" t="s">
        <v>1596</v>
      </c>
      <c r="BC33" s="1308" t="s">
        <v>1</v>
      </c>
      <c r="BD33" s="1331" t="str">
        <f t="shared" si="10"/>
        <v>Retirez la de la cocotte et réservez la</v>
      </c>
      <c r="BE33" s="1332" t="str">
        <f>IF(LEN(SUBSTITUTE(AX33, BE17, "")) &lt; LEN(AX33), SUBSTITUTE(AX33, BE17, ""), AX33)</f>
        <v xml:space="preserve">Retirez la de la cocotte et réservez la </v>
      </c>
      <c r="BF33" s="1332" t="str">
        <f>IF(LEN(SUBSTITUTE(BE33, BF17, "")) &lt; LEN(BE33), SUBSTITUTE(BE33, BF17, ""), BE33)</f>
        <v xml:space="preserve">Retirez la de la cocotte et réservez la </v>
      </c>
      <c r="BG33" s="1332" t="str">
        <f>IF(LEN(SUBSTITUTE(BF33, BG17, "")) &lt; LEN(BF33), SUBSTITUTE(BF33, BG17, ""), BF33)</f>
        <v xml:space="preserve">Retirez la de la cocotte et réservez la </v>
      </c>
      <c r="BH33" s="1332" t="str">
        <f>IF(LEN(SUBSTITUTE(BG33, BH17, "")) &lt; LEN(BG33), SUBSTITUTE(BG33, BH17, ""), BG33)</f>
        <v xml:space="preserve">Retirez la de la cocotte et réservez la </v>
      </c>
      <c r="BI33" s="1332" t="s">
        <v>1</v>
      </c>
      <c r="BJ33" s="1333"/>
      <c r="BK33" s="1334"/>
      <c r="BL33" s="52"/>
      <c r="BM33" s="51"/>
      <c r="BN33" s="1335" t="str">
        <f t="shared" si="11"/>
        <v>Retirez la de la cocotte et réservez la</v>
      </c>
      <c r="BO33" s="50" t="str">
        <f t="shared" si="12"/>
        <v>Retirez la de la cocotte et réservez la</v>
      </c>
      <c r="BP33" s="49" t="str">
        <f t="shared" si="13"/>
        <v>Retirez la de la cocotte et réservez la</v>
      </c>
      <c r="BQ33" s="47">
        <f>IF(ISBLANK(#REF!),"",LEN(BD33)-LEN(SUBSTITUTE(BD33," ",""))+1)</f>
        <v>8</v>
      </c>
      <c r="BR33" s="48">
        <f t="shared" si="14"/>
        <v>32</v>
      </c>
      <c r="BS33" s="47">
        <f t="shared" si="15"/>
        <v>7</v>
      </c>
      <c r="BT33" s="47">
        <f t="shared" si="16"/>
        <v>39</v>
      </c>
      <c r="BU33" s="185"/>
      <c r="BV33" s="2"/>
      <c r="BW33" s="276"/>
      <c r="BX33" s="279" t="s">
        <v>284</v>
      </c>
      <c r="BY33" s="278" t="s">
        <v>283</v>
      </c>
      <c r="BZ33" s="153"/>
      <c r="CA33" s="2"/>
      <c r="CB33" s="431">
        <v>20</v>
      </c>
      <c r="CC33" s="224" t="s">
        <v>231</v>
      </c>
      <c r="CD33" s="432" t="s">
        <v>302</v>
      </c>
      <c r="CE33" s="433" t="s">
        <v>396</v>
      </c>
      <c r="CF33" s="91"/>
      <c r="CG33" s="59"/>
      <c r="CH33" s="93"/>
      <c r="CJ33" s="110"/>
      <c r="CK33" s="158" t="str">
        <f>IF(CK32=0, 0, IF(LEN(CL33)&gt;CK32, LEN(CL33)-CK32 &amp; " en trop", LEN(CL33)))&amp;" car."</f>
        <v>62 en trop car.</v>
      </c>
      <c r="CL33" s="157" t="s">
        <v>388</v>
      </c>
      <c r="CM33" s="41"/>
      <c r="CN33" s="40"/>
      <c r="CO33" s="88"/>
      <c r="CP33" s="87" t="str">
        <f>TEXT(ROUND(LEN(CL33)/CK32, 1), "0.0") &amp; " lignes"</f>
        <v>2.0 lignes</v>
      </c>
      <c r="CQ33" s="8" t="s">
        <v>1</v>
      </c>
      <c r="CR33" s="6">
        <v>1</v>
      </c>
    </row>
    <row r="34" spans="1:96" s="1" customFormat="1" ht="18.75" customHeight="1">
      <c r="A34"/>
      <c r="B34" s="108" t="str">
        <f t="shared" si="17"/>
        <v>►</v>
      </c>
      <c r="C34" s="1232" t="str">
        <f>C16</f>
        <v xml:space="preserve">C patisserie flan garniture Clafoutis aux cerises_2023-09-20.xlsx 10 personnes </v>
      </c>
      <c r="D34" s="1232">
        <f>D16</f>
        <v>10</v>
      </c>
      <c r="E34" s="1232" t="str">
        <f>E16</f>
        <v>personnes</v>
      </c>
      <c r="F34" s="259"/>
      <c r="G34" s="254"/>
      <c r="H34" s="253" t="str">
        <f t="shared" si="8"/>
        <v/>
      </c>
      <c r="I34" s="252"/>
      <c r="J34" s="270"/>
      <c r="K34" s="257">
        <v>1</v>
      </c>
      <c r="L34" s="1773"/>
      <c r="M34"/>
      <c r="N34" s="133" t="s">
        <v>229</v>
      </c>
      <c r="O34"/>
      <c r="P34" s="108"/>
      <c r="Q34" s="1232"/>
      <c r="R34" s="1232"/>
      <c r="S34" s="1232"/>
      <c r="T34" s="1775"/>
      <c r="U34" s="1613"/>
      <c r="V34" s="253"/>
      <c r="W34" s="1614"/>
      <c r="X34" s="1615"/>
      <c r="Y34" s="1615"/>
      <c r="Z34" s="1776"/>
      <c r="AA34" s="251">
        <f>IFERROR(INDEX(T69:AD69,MATCH(X34,T68:AD68,0)) * W34 * IF(ISBLANK(T34), 1, T34), 0)</f>
        <v>0</v>
      </c>
      <c r="AB34" s="250">
        <f>(AA34*Y34)*AB11</f>
        <v>0</v>
      </c>
      <c r="AC34" s="249">
        <f>(T34*Y34)*AB11</f>
        <v>0</v>
      </c>
      <c r="AD34" s="248">
        <f t="shared" si="19"/>
        <v>0</v>
      </c>
      <c r="AF34" s="108" t="str">
        <f t="shared" si="20"/>
        <v>►</v>
      </c>
      <c r="AG34" s="1232" t="str">
        <f>AG16</f>
        <v xml:space="preserve">C patisserie flan garniture Clafoutis aux cerises-2023-09-20.xlsx 10 personnes </v>
      </c>
      <c r="AH34" s="1232">
        <f>AH16</f>
        <v>10</v>
      </c>
      <c r="AI34" s="1232" t="str">
        <f>AI16</f>
        <v>personnes</v>
      </c>
      <c r="AJ34" s="1353"/>
      <c r="AK34" s="2236"/>
      <c r="AL34" s="2236"/>
      <c r="AM34" s="2236"/>
      <c r="AN34" s="107" t="str">
        <f>TEXT(ROUND(LEN(AJ34)/AN19, 1), "0.0") &amp; " lignes"</f>
        <v>0.0 lignes</v>
      </c>
      <c r="AO34" s="2249" t="str">
        <f ca="1">IF(ISBLANK(AP34),"",LARGE(OFFSET(AO20,0,0,ROWS(AO20:AO33)),1)+1)</f>
        <v/>
      </c>
      <c r="AP34" s="468"/>
      <c r="AQ34" s="1715"/>
      <c r="AR34" s="89"/>
      <c r="AS34" s="89"/>
      <c r="AT34" s="2337">
        <f>IF(AT19=0,0,IF(LEN(AP34)&gt;AT19,LEN(AP34)-AT19&amp;" en trop",0))</f>
        <v>0</v>
      </c>
      <c r="AV34" s="53" t="str">
        <f t="shared" si="18"/>
        <v>A</v>
      </c>
      <c r="AW34" s="1327" t="str">
        <f>IF(AND(AZ34&lt;&gt;"", LEN(TRIM(AZ34))&gt;0), MAX(AW20:AW33)+1, "")</f>
        <v/>
      </c>
      <c r="AX34" s="1327" t="str" cm="1">
        <f t="array" ref="AX34">IFERROR(INDEX(AZ21:AZ290, MATCH(ROW()-MIN(ROW(AZ21:AZ290))+1, AW21:AW290, 0)), "")</f>
        <v xml:space="preserve">4 Dans la même cocotte faites revenir les légumes et les lardons </v>
      </c>
      <c r="AY34" s="1336" t="str">
        <f>IFERROR(TRIM(SUBSTITUTE(SUBSTITUTE(SUBSTITUTE(SUBSTITUTE(SUBSTITUTE(AY33," .",".")," ;",";")," :",":"),",",","),",","")),AY33)</f>
        <v/>
      </c>
      <c r="AZ34" s="1329" t="str">
        <f>IFERROR(IF(LEN(AY38) &gt; LEN(AZ33), LEFT(RIGHT(AY38, LEN(AY38) - LEN(AZ33)), FIND("¤", SUBSTITUTE(LEFT(RIGHT(AY38, LEN(AY38) - LEN(AZ33)), AZ19+1), " ", "¤", LEN(LEFT(RIGHT(AY38, LEN(AY38) - LEN(AZ33)), AZ19+1)) - LEN(SUBSTITUTE(LEFT(RIGHT(AY38, LEN(AY38) - LEN(AZ33)), AZ19+1), " ", ""))))), ""), "")</f>
        <v/>
      </c>
      <c r="BA34" s="1279" t="s">
        <v>1</v>
      </c>
      <c r="BB34" s="1330" t="s">
        <v>1597</v>
      </c>
      <c r="BC34" s="1308" t="s">
        <v>1</v>
      </c>
      <c r="BD34" s="1331" t="str">
        <f t="shared" si="10"/>
        <v>4 Dans la même cocotte faites revenir les légumes et les lardons</v>
      </c>
      <c r="BE34" s="1332" t="str">
        <f>IF(LEN(SUBSTITUTE(AX34, BE17, "")) &lt; LEN(AX34), SUBSTITUTE(AX34, BE17, ""), AX34)</f>
        <v xml:space="preserve">4 Dans la même cocotte faites revenir les légumes et les lardons </v>
      </c>
      <c r="BF34" s="1332" t="str">
        <f>IF(LEN(SUBSTITUTE(BE34, BF17, "")) &lt; LEN(BE34), SUBSTITUTE(BE34, BF17, ""), BE34)</f>
        <v xml:space="preserve">4 Dans la même cocotte faites revenir les légumes et les lardons </v>
      </c>
      <c r="BG34" s="1332" t="str">
        <f>IF(LEN(SUBSTITUTE(BF34, BG17, "")) &lt; LEN(BF34), SUBSTITUTE(BF34, BG17, ""), BF34)</f>
        <v xml:space="preserve">4 Dans la même cocotte faites revenir les légumes et les lardons </v>
      </c>
      <c r="BH34" s="1332" t="str">
        <f>IF(LEN(SUBSTITUTE(BG34, BH17, "")) &lt; LEN(BG34), SUBSTITUTE(BG34, BH17, ""), BG34)</f>
        <v xml:space="preserve">4 Dans la même cocotte faites revenir les légumes et les lardons </v>
      </c>
      <c r="BI34" s="1332" t="s">
        <v>1</v>
      </c>
      <c r="BJ34" s="1333"/>
      <c r="BK34" s="1334"/>
      <c r="BL34" s="52"/>
      <c r="BM34" s="51"/>
      <c r="BN34" s="1335" t="str">
        <f t="shared" si="11"/>
        <v>4 Dans la même cocotte faites revenir les légumes et les lardons</v>
      </c>
      <c r="BO34" s="50" t="str">
        <f t="shared" si="12"/>
        <v>4 Dans la même cocotte faites revenir les légumes et les lardons</v>
      </c>
      <c r="BP34" s="49" t="str">
        <f t="shared" si="13"/>
        <v>4 Dans la même cocotte faites revenir les légumes et les lardons</v>
      </c>
      <c r="BQ34" s="47">
        <f>IF(ISBLANK(#REF!),"",LEN(BD34)-LEN(SUBSTITUTE(BD34," ",""))+1)</f>
        <v>12</v>
      </c>
      <c r="BR34" s="48">
        <f t="shared" si="14"/>
        <v>53</v>
      </c>
      <c r="BS34" s="47">
        <f t="shared" si="15"/>
        <v>11</v>
      </c>
      <c r="BT34" s="47">
        <f t="shared" si="16"/>
        <v>64</v>
      </c>
      <c r="BU34" s="185"/>
      <c r="BV34" s="2"/>
      <c r="BW34" s="276"/>
      <c r="BX34" s="279" t="s">
        <v>282</v>
      </c>
      <c r="BY34" s="278" t="s">
        <v>281</v>
      </c>
      <c r="BZ34" s="153"/>
      <c r="CA34" s="2"/>
      <c r="CB34" s="434">
        <v>1.75</v>
      </c>
      <c r="CC34" s="303" t="s">
        <v>230</v>
      </c>
      <c r="CD34" s="432" t="s">
        <v>397</v>
      </c>
      <c r="CE34" s="433" t="s">
        <v>398</v>
      </c>
      <c r="CF34" s="91"/>
      <c r="CG34" s="59"/>
      <c r="CH34" s="93"/>
      <c r="CJ34" s="110"/>
      <c r="CK34" s="62" t="str">
        <f>IF(CK32=0, 0, IF(LEN(CL34)&gt;CK32, LEN(CL34)-CK32 &amp; " en trop", LEN(CL34)))&amp;" car."</f>
        <v>0 car.</v>
      </c>
      <c r="CL34" s="157"/>
      <c r="CM34" s="41"/>
      <c r="CN34" s="40"/>
      <c r="CO34" s="88"/>
      <c r="CP34" s="87" t="str">
        <f>TEXT(ROUND(LEN(CL34)/CK32, 1), "0.0") &amp; " lignes"</f>
        <v>0.0 lignes</v>
      </c>
      <c r="CQ34" s="8" t="s">
        <v>1</v>
      </c>
      <c r="CR34" s="6">
        <v>1</v>
      </c>
    </row>
    <row r="35" spans="1:96" s="1" customFormat="1" ht="18.75" customHeight="1">
      <c r="A35"/>
      <c r="B35" s="108" t="str">
        <f t="shared" si="17"/>
        <v>►</v>
      </c>
      <c r="C35" s="1232" t="str">
        <f>C16</f>
        <v xml:space="preserve">C patisserie flan garniture Clafoutis aux cerises_2023-09-20.xlsx 10 personnes </v>
      </c>
      <c r="D35" s="1232">
        <f>D16</f>
        <v>10</v>
      </c>
      <c r="E35" s="1232" t="str">
        <f>E16</f>
        <v>personnes</v>
      </c>
      <c r="F35" s="259"/>
      <c r="G35" s="254"/>
      <c r="H35" s="253" t="str">
        <f t="shared" si="8"/>
        <v/>
      </c>
      <c r="I35" s="252"/>
      <c r="J35" s="270"/>
      <c r="K35" s="257">
        <v>1</v>
      </c>
      <c r="L35" s="1773"/>
      <c r="M35"/>
      <c r="N35"/>
      <c r="O35"/>
      <c r="P35" s="108"/>
      <c r="Q35" s="1232"/>
      <c r="R35" s="1232"/>
      <c r="S35" s="1232"/>
      <c r="T35" s="1775"/>
      <c r="U35" s="1613"/>
      <c r="V35" s="253"/>
      <c r="W35" s="1614"/>
      <c r="X35" s="1615"/>
      <c r="Y35" s="1615"/>
      <c r="Z35" s="1776"/>
      <c r="AA35" s="251">
        <f>IFERROR(INDEX(T69:AD69,MATCH(X35,T68:AD68,0)) * W35 * IF(ISBLANK(T35), 1, T35), 0)</f>
        <v>0</v>
      </c>
      <c r="AB35" s="262">
        <f>(AA35*Y35)*AB11</f>
        <v>0</v>
      </c>
      <c r="AC35" s="261">
        <f>(T35*Y35)*AB11</f>
        <v>0</v>
      </c>
      <c r="AD35" s="260">
        <f t="shared" si="19"/>
        <v>0</v>
      </c>
      <c r="AF35" s="108" t="str">
        <f t="shared" si="20"/>
        <v>►</v>
      </c>
      <c r="AG35" s="1232" t="str">
        <f>AG16</f>
        <v xml:space="preserve">C patisserie flan garniture Clafoutis aux cerises-2023-09-20.xlsx 10 personnes </v>
      </c>
      <c r="AH35" s="1232">
        <f>AH16</f>
        <v>10</v>
      </c>
      <c r="AI35" s="1232" t="str">
        <f>AI16</f>
        <v>personnes</v>
      </c>
      <c r="AJ35" s="1353"/>
      <c r="AK35" s="2236"/>
      <c r="AL35" s="2236"/>
      <c r="AM35" s="2236"/>
      <c r="AN35" s="107" t="str">
        <f>TEXT(ROUND(LEN(AJ35)/AN19, 1), "0.0") &amp; " lignes"</f>
        <v>0.0 lignes</v>
      </c>
      <c r="AO35" s="2249" t="str">
        <f ca="1">IF(ISBLANK(AP35),"",LARGE(OFFSET(AO20,0,0,ROWS(AO20:AO34)),1)+1)</f>
        <v/>
      </c>
      <c r="AP35" s="468"/>
      <c r="AQ35" s="1715"/>
      <c r="AR35" s="89"/>
      <c r="AS35" s="89"/>
      <c r="AT35" s="2337">
        <f>IF(AT19=0,0,IF(LEN(AP35)&gt;AT19,LEN(AP35)-AT19&amp;" en trop",0))</f>
        <v>0</v>
      </c>
      <c r="AV35" s="53" t="str">
        <f t="shared" si="18"/>
        <v>A</v>
      </c>
      <c r="AW35" s="1327" t="str">
        <f>IF(AND(AZ35&lt;&gt;"", LEN(TRIM(AZ35))&gt;0), MAX(AW20:AW34)+1, "")</f>
        <v/>
      </c>
      <c r="AX35" s="1327" t="str" cm="1">
        <f t="array" ref="AX35">IFERROR(INDEX(AZ21:AZ290, MATCH(ROW()-MIN(ROW(AZ21:AZ290))+1, AW21:AW290, 0)), "")</f>
        <v xml:space="preserve">pendant environ 5 minutes Saupoudrez de farine et mélangez bien </v>
      </c>
      <c r="AY35" s="1336" t="str">
        <f>IFERROR(SUBSTITUTE(SUBSTITUTE(SUBSTITUTE(SUBSTITUTE(SUBSTITUTE(SUBSTITUTE(AY34,",",";"),".",";"),";",";"),"-",";"),":",";"),"?",";"),AY34)</f>
        <v/>
      </c>
      <c r="AZ35" s="1329" t="str">
        <f>IFERROR(IF(LEN(AY38)&gt;LEN(AZ33)+LEN(AZ34),LEFT(RIGHT(AY38,LEN(AY38)-LEN(AZ33)-LEN(AZ34)),FIND("¤",SUBSTITUTE(LEFT(RIGHT(AY38,LEN(AY38)-LEN(AZ33)-LEN(AZ34)),AZ19+1)," ","¤",LEN(LEFT(RIGHT(AY38,LEN(AY38)-LEN(AZ33)-LEN(AZ34)),AZ19+1))-LEN(SUBSTITUTE(LEFT(RIGHT(AY38,LEN(AY38)-LEN(AZ33)-LEN(AZ34)),AZ19+1)," ",""))))),""),"")</f>
        <v/>
      </c>
      <c r="BA35" s="1279" t="s">
        <v>1</v>
      </c>
      <c r="BB35" s="1330"/>
      <c r="BC35" s="1308" t="s">
        <v>1</v>
      </c>
      <c r="BD35" s="1331" t="str">
        <f t="shared" si="10"/>
        <v>pendant environ 5 minutes Saupoudrez de farine et mélangez bien</v>
      </c>
      <c r="BE35" s="1332" t="str">
        <f>IF(LEN(SUBSTITUTE(AX35, BE17, "")) &lt; LEN(AX35), SUBSTITUTE(AX35, BE17, ""), AX35)</f>
        <v xml:space="preserve">pendant environ 5 minutes Saupoudrez de farine et mélangez bien </v>
      </c>
      <c r="BF35" s="1332" t="str">
        <f>IF(LEN(SUBSTITUTE(BE35, BF17, "")) &lt; LEN(BE35), SUBSTITUTE(BE35, BF17, ""), BE35)</f>
        <v xml:space="preserve">pendant environ 5 minutes Saupoudrez de farine et mélangez bien </v>
      </c>
      <c r="BG35" s="1332" t="str">
        <f>IF(LEN(SUBSTITUTE(BF35, BG17, "")) &lt; LEN(BF35), SUBSTITUTE(BF35, BG17, ""), BF35)</f>
        <v xml:space="preserve">pendant environ 5 minutes Saupoudrez de farine et mélangez bien </v>
      </c>
      <c r="BH35" s="1332" t="str">
        <f>IF(LEN(SUBSTITUTE(BG35, BH17, "")) &lt; LEN(BG35), SUBSTITUTE(BG35, BH17, ""), BG35)</f>
        <v xml:space="preserve">pendant environ 5 minutes Saupoudrez de farine et mélangez bien </v>
      </c>
      <c r="BI35" s="1332" t="s">
        <v>1</v>
      </c>
      <c r="BJ35" s="1333"/>
      <c r="BK35" s="1334"/>
      <c r="BL35" s="52"/>
      <c r="BM35" s="51"/>
      <c r="BN35" s="1335" t="str">
        <f t="shared" si="11"/>
        <v>pendant environ 5 minutes Saupoudrez de farine et mélangez bien</v>
      </c>
      <c r="BO35" s="50" t="str">
        <f t="shared" si="12"/>
        <v>pendant environ 5 minutes Saupoudrez de farine et mélangez bien</v>
      </c>
      <c r="BP35" s="49" t="str">
        <f t="shared" si="13"/>
        <v>pendant environ 5 minutes Saupoudrez de farine et mélangez bien</v>
      </c>
      <c r="BQ35" s="47">
        <f>IF(ISBLANK(#REF!),"",LEN(BD35)-LEN(SUBSTITUTE(BD35," ",""))+1)</f>
        <v>10</v>
      </c>
      <c r="BR35" s="48">
        <f t="shared" si="14"/>
        <v>54</v>
      </c>
      <c r="BS35" s="47">
        <f t="shared" si="15"/>
        <v>9</v>
      </c>
      <c r="BT35" s="47">
        <f t="shared" si="16"/>
        <v>63</v>
      </c>
      <c r="BU35" s="185"/>
      <c r="BV35" s="2"/>
      <c r="BW35" s="276"/>
      <c r="BX35" s="279" t="s">
        <v>277</v>
      </c>
      <c r="BY35" s="278" t="s">
        <v>276</v>
      </c>
      <c r="BZ35" s="153"/>
      <c r="CA35" s="2"/>
      <c r="CB35" s="431">
        <v>1.345</v>
      </c>
      <c r="CC35" s="133" t="s">
        <v>103</v>
      </c>
      <c r="CD35" s="432" t="s">
        <v>308</v>
      </c>
      <c r="CE35" s="433" t="s">
        <v>399</v>
      </c>
      <c r="CF35" s="91"/>
      <c r="CG35" s="59"/>
      <c r="CH35" s="93"/>
      <c r="CJ35" s="110"/>
      <c r="CK35" s="62" t="str">
        <f>IF(CK32=0, 0, IF(LEN(CL35)&gt;CK32, LEN(CL35)-CK32 &amp; " en trop", LEN(CL35)))&amp;" car."</f>
        <v>37 car.</v>
      </c>
      <c r="CL35" s="146" t="s">
        <v>142</v>
      </c>
      <c r="CM35" s="41"/>
      <c r="CN35" s="40"/>
      <c r="CO35" s="88"/>
      <c r="CP35" s="87" t="str">
        <f>TEXT(ROUND(LEN(CL35)/CK32, 1), "0.0") &amp; " lignes"</f>
        <v>0.6 lignes</v>
      </c>
      <c r="CQ35" s="8" t="s">
        <v>1</v>
      </c>
      <c r="CR35" s="6">
        <v>1</v>
      </c>
    </row>
    <row r="36" spans="1:96" s="1" customFormat="1" ht="18.75" customHeight="1">
      <c r="A36"/>
      <c r="B36" s="108" t="str">
        <f t="shared" si="17"/>
        <v>►</v>
      </c>
      <c r="C36" s="1232" t="str">
        <f>C16</f>
        <v xml:space="preserve">C patisserie flan garniture Clafoutis aux cerises_2023-09-20.xlsx 10 personnes </v>
      </c>
      <c r="D36" s="1232">
        <f>D16</f>
        <v>10</v>
      </c>
      <c r="E36" s="1232" t="str">
        <f>E16</f>
        <v>personnes</v>
      </c>
      <c r="F36" s="259"/>
      <c r="G36" s="254"/>
      <c r="H36" s="253" t="str">
        <f t="shared" si="8"/>
        <v/>
      </c>
      <c r="I36" s="252"/>
      <c r="J36" s="270"/>
      <c r="K36" s="257">
        <v>1</v>
      </c>
      <c r="L36" s="1773"/>
      <c r="M36"/>
      <c r="N36"/>
      <c r="O36"/>
      <c r="P36" s="108"/>
      <c r="Q36" s="1232"/>
      <c r="R36" s="1232"/>
      <c r="S36" s="1232"/>
      <c r="T36" s="1775"/>
      <c r="U36" s="1613"/>
      <c r="V36" s="253"/>
      <c r="W36" s="1614"/>
      <c r="X36" s="1615"/>
      <c r="Y36" s="1615"/>
      <c r="Z36" s="1776"/>
      <c r="AA36" s="251">
        <f>IFERROR(INDEX(T69:AD69,MATCH(X36,T68:AD68,0)) * W36 * IF(ISBLANK(T36), 1, T36), 0)</f>
        <v>0</v>
      </c>
      <c r="AB36" s="250">
        <f>(AA36*Y36)*AB11</f>
        <v>0</v>
      </c>
      <c r="AC36" s="249">
        <f>(T36*Y36)*AB11</f>
        <v>0</v>
      </c>
      <c r="AD36" s="248">
        <f t="shared" si="19"/>
        <v>0</v>
      </c>
      <c r="AF36" s="108" t="str">
        <f t="shared" si="20"/>
        <v>►</v>
      </c>
      <c r="AG36" s="1232" t="str">
        <f>AG16</f>
        <v xml:space="preserve">C patisserie flan garniture Clafoutis aux cerises-2023-09-20.xlsx 10 personnes </v>
      </c>
      <c r="AH36" s="1232">
        <f>AH16</f>
        <v>10</v>
      </c>
      <c r="AI36" s="1232" t="str">
        <f>AI16</f>
        <v>personnes</v>
      </c>
      <c r="AJ36" s="1353"/>
      <c r="AK36" s="2236"/>
      <c r="AL36" s="2236"/>
      <c r="AM36" s="2236"/>
      <c r="AN36" s="107" t="str">
        <f>TEXT(ROUND(LEN(AJ36)/AN19, 1), "0.0") &amp; " lignes"</f>
        <v>0.0 lignes</v>
      </c>
      <c r="AO36" s="2244" t="str">
        <f ca="1">IF(ISBLANK(AP36),"",LARGE(OFFSET(AO20,0,0,ROWS(AO20:AO35)),1)+1)</f>
        <v/>
      </c>
      <c r="AP36" s="468"/>
      <c r="AQ36" s="1715"/>
      <c r="AR36" s="89"/>
      <c r="AS36" s="89"/>
      <c r="AT36" s="2337">
        <f>IF(AT19=0,0,IF(LEN(AP36)&gt;AT19,LEN(AP36)-AT19&amp;" en trop",0))</f>
        <v>0</v>
      </c>
      <c r="AV36" s="53" t="str">
        <f t="shared" si="18"/>
        <v>A</v>
      </c>
      <c r="AW36" s="1327" t="str">
        <f>IF(AND(AZ36&lt;&gt;"", LEN(TRIM(AZ36))&gt;0), MAX(AW20:AW35)+1, "")</f>
        <v/>
      </c>
      <c r="AX36" s="1327" t="str" cm="1">
        <f t="array" ref="AX36">IFERROR(INDEX(AZ21:AZ290, MATCH(ROW()-MIN(ROW(AZ21:AZ290))+1, AW21:AW290, 0)), "")</f>
        <v xml:space="preserve">5 Remettez la viande dans la cocotte et versez la marinade </v>
      </c>
      <c r="AY36" s="1336" t="str">
        <f>IFERROR(SUBSTITUTE(AY35,"."," "),AY35)</f>
        <v/>
      </c>
      <c r="AZ36" s="1329" t="str">
        <f>IFERROR(LEFT(RIGHT(AY38,LEN(AY38)-LEN(AZ33)-LEN(AZ34)-LEN(AZ35)),FIND("¤",SUBSTITUTE(LEFT(RIGHT(AY38,LEN(AY38)-LEN(AZ33)-LEN(AZ34)-LEN(AZ35)),AZ19+1)," ","¤",LEN(LEFT(RIGHT(AY38,LEN(AY38)-LEN(AZ33)-LEN(AZ34)-LEN(AZ35)),AZ19+1))-LEN(SUBSTITUTE(LEFT(RIGHT(AY38,LEN(AY38)-LEN(AZ33)-LEN(AZ34)-LEN(AZ35)),AZ19+1)," ",""))))),"")</f>
        <v/>
      </c>
      <c r="BA36" s="1279" t="s">
        <v>1</v>
      </c>
      <c r="BB36" s="1330"/>
      <c r="BC36" s="1308" t="s">
        <v>1</v>
      </c>
      <c r="BD36" s="1331" t="str">
        <f t="shared" si="10"/>
        <v>5 Remettez la viande dans la cocotte et versez la marinade</v>
      </c>
      <c r="BE36" s="1332" t="str">
        <f>IF(LEN(SUBSTITUTE(AX36, BE17, "")) &lt; LEN(AX36), SUBSTITUTE(AX36, BE17, ""), AX36)</f>
        <v xml:space="preserve">5 Remettez la viande dans la cocotte et versez la marinade </v>
      </c>
      <c r="BF36" s="1332" t="str">
        <f>IF(LEN(SUBSTITUTE(BE36, BF17, "")) &lt; LEN(BE36), SUBSTITUTE(BE36, BF17, ""), BE36)</f>
        <v xml:space="preserve">5 Remettez la viande dans la cocotte et versez la marinade </v>
      </c>
      <c r="BG36" s="1332" t="str">
        <f>IF(LEN(SUBSTITUTE(BF36, BG17, "")) &lt; LEN(BF36), SUBSTITUTE(BF36, BG17, ""), BF36)</f>
        <v xml:space="preserve">5 Remettez la viande dans la cocotte et versez la marinade </v>
      </c>
      <c r="BH36" s="1332" t="str">
        <f>IF(LEN(SUBSTITUTE(BG36, BH17, "")) &lt; LEN(BG36), SUBSTITUTE(BG36, BH17, ""), BG36)</f>
        <v xml:space="preserve">5 Remettez la viande dans la cocotte et versez la marinade </v>
      </c>
      <c r="BI36" s="1332" t="s">
        <v>1</v>
      </c>
      <c r="BJ36" s="1333"/>
      <c r="BK36" s="1334"/>
      <c r="BL36" s="52"/>
      <c r="BM36" s="51"/>
      <c r="BN36" s="1335" t="str">
        <f t="shared" si="11"/>
        <v>5 Remettez la viande dans la cocotte et versez la marinade</v>
      </c>
      <c r="BO36" s="50" t="str">
        <f t="shared" si="12"/>
        <v>5 Remettez la viande dans la cocotte et versez la marinade</v>
      </c>
      <c r="BP36" s="49" t="str">
        <f t="shared" si="13"/>
        <v>5 Remettez la viande dans la cocotte et versez la marinade</v>
      </c>
      <c r="BQ36" s="47">
        <f>IF(ISBLANK(#REF!),"",LEN(BD36)-LEN(SUBSTITUTE(BD36," ",""))+1)</f>
        <v>11</v>
      </c>
      <c r="BR36" s="48">
        <f t="shared" si="14"/>
        <v>48</v>
      </c>
      <c r="BS36" s="47">
        <f t="shared" si="15"/>
        <v>10</v>
      </c>
      <c r="BT36" s="47">
        <f t="shared" si="16"/>
        <v>58</v>
      </c>
      <c r="BU36" s="185"/>
      <c r="BV36" s="2"/>
      <c r="BW36" s="276"/>
      <c r="BX36" s="275" t="s">
        <v>275</v>
      </c>
      <c r="BY36" s="274" t="s">
        <v>274</v>
      </c>
      <c r="BZ36" s="153"/>
      <c r="CA36" s="2"/>
      <c r="CB36" s="431">
        <v>3</v>
      </c>
      <c r="CC36" s="225" t="s">
        <v>96</v>
      </c>
      <c r="CD36" s="432" t="s">
        <v>400</v>
      </c>
      <c r="CE36" s="433" t="s">
        <v>401</v>
      </c>
      <c r="CF36" s="91"/>
      <c r="CG36" s="59"/>
      <c r="CH36" s="93"/>
      <c r="CJ36" s="110"/>
      <c r="CK36" s="62" t="str">
        <f>IF(CK32=0, 0, IF(LEN(CL36)&gt;CK32, LEN(CL36)-CK32 &amp; " en trop", LEN(CL36)))&amp;" car."</f>
        <v>0 car.</v>
      </c>
      <c r="CL36" s="146"/>
      <c r="CM36" s="41"/>
      <c r="CN36" s="40"/>
      <c r="CO36" s="88"/>
      <c r="CP36" s="87" t="str">
        <f>TEXT(ROUND(LEN(CL36)/CK32, 1), "0.0") &amp; " lignes"</f>
        <v>0.0 lignes</v>
      </c>
      <c r="CQ36" s="8" t="s">
        <v>1</v>
      </c>
      <c r="CR36" s="6">
        <v>1</v>
      </c>
    </row>
    <row r="37" spans="1:96" s="1" customFormat="1" ht="18.75" customHeight="1">
      <c r="A37"/>
      <c r="B37" s="108" t="str">
        <f t="shared" si="17"/>
        <v>►</v>
      </c>
      <c r="C37" s="1232" t="str">
        <f>C16</f>
        <v xml:space="preserve">C patisserie flan garniture Clafoutis aux cerises_2023-09-20.xlsx 10 personnes </v>
      </c>
      <c r="D37" s="1232">
        <f>D16</f>
        <v>10</v>
      </c>
      <c r="E37" s="1232" t="str">
        <f>E16</f>
        <v>personnes</v>
      </c>
      <c r="F37" s="259"/>
      <c r="G37" s="254"/>
      <c r="H37" s="253" t="str">
        <f t="shared" si="8"/>
        <v/>
      </c>
      <c r="I37" s="252"/>
      <c r="J37" s="270"/>
      <c r="K37" s="257">
        <v>1</v>
      </c>
      <c r="L37" s="1773"/>
      <c r="M37"/>
      <c r="N37"/>
      <c r="O37"/>
      <c r="P37" s="108"/>
      <c r="Q37" s="1232"/>
      <c r="R37" s="1232"/>
      <c r="S37" s="1232"/>
      <c r="T37" s="1775"/>
      <c r="U37" s="1613"/>
      <c r="V37" s="253"/>
      <c r="W37" s="1614"/>
      <c r="X37" s="1615"/>
      <c r="Y37" s="1615"/>
      <c r="Z37" s="1776"/>
      <c r="AA37" s="251">
        <f>IFERROR(INDEX(T69:AD69,MATCH(X37,T68:AD68,0)) * W37 * IF(ISBLANK(T37), 1, T37), 0)</f>
        <v>0</v>
      </c>
      <c r="AB37" s="262">
        <f>(AA37*Y37)*AB11</f>
        <v>0</v>
      </c>
      <c r="AC37" s="261">
        <f>(T37*Y37)*AB11</f>
        <v>0</v>
      </c>
      <c r="AD37" s="260">
        <f t="shared" si="19"/>
        <v>0</v>
      </c>
      <c r="AF37" s="108" t="str">
        <f t="shared" si="20"/>
        <v>►</v>
      </c>
      <c r="AG37" s="1232" t="str">
        <f>AG16</f>
        <v xml:space="preserve">C patisserie flan garniture Clafoutis aux cerises-2023-09-20.xlsx 10 personnes </v>
      </c>
      <c r="AH37" s="1232">
        <f>AH16</f>
        <v>10</v>
      </c>
      <c r="AI37" s="1232" t="str">
        <f>AI16</f>
        <v>personnes</v>
      </c>
      <c r="AJ37" s="1353"/>
      <c r="AK37" s="2236"/>
      <c r="AL37" s="2236"/>
      <c r="AM37" s="2236"/>
      <c r="AN37" s="107" t="str">
        <f>TEXT(ROUND(LEN(AJ37)/AN19, 1), "0.0") &amp; " lignes"</f>
        <v>0.0 lignes</v>
      </c>
      <c r="AO37" s="2244" t="str">
        <f ca="1">IF(ISBLANK(AP37),"",LARGE(OFFSET(AO20,0,0,ROWS(AO20:AO36)),1)+1)</f>
        <v/>
      </c>
      <c r="AP37" s="468"/>
      <c r="AQ37" s="1715"/>
      <c r="AR37" s="89"/>
      <c r="AS37" s="89"/>
      <c r="AT37" s="2337">
        <f>IF(AT19=0,0,IF(LEN(AP37)&gt;AT19,LEN(AP37)-AT19&amp;" en trop",0))</f>
        <v>0</v>
      </c>
      <c r="AV37" s="53" t="str">
        <f t="shared" si="18"/>
        <v>A</v>
      </c>
      <c r="AW37" s="1327" t="str">
        <f>IF(AND(AZ37&lt;&gt;"", LEN(TRIM(AZ37))&gt;0), MAX(AW20:AW36)+1, "")</f>
        <v/>
      </c>
      <c r="AX37" s="1327" t="str" cm="1">
        <f t="array" ref="AX37">IFERROR(INDEX(AZ21:AZ290, MATCH(ROW()-MIN(ROW(AZ21:AZ290))+1, AW21:AW290, 0)), "")</f>
        <v xml:space="preserve">filtrée par dessus Ajoutez de l’eau si nécessaire pour recouvrir </v>
      </c>
      <c r="AY37" s="1337" t="str">
        <f>SUBSTITUTE(SUBSTITUTE(AY36,";"," "),","," ")</f>
        <v/>
      </c>
      <c r="AZ37" s="1329" t="str">
        <f>IFERROR(LEFT(RIGHT(AY38,LEN(AY38)-LEN(AZ33)-LEN(AZ34)-LEN(AZ35)-LEN(AZ36)),FIND("¤",SUBSTITUTE(LEFT(RIGHT(AY38,LEN(AY38)-LEN(AZ33)-LEN(AZ34)-LEN(AZ35)-LEN(AZ36)),AZ19+1)," ","¤",LEN(LEFT(RIGHT(AY38,LEN(AY38)-LEN(AZ33)-LEN(AZ34)-LEN(AZ35)-LEN(AZ36)),AZ19+1))-LEN(SUBSTITUTE(LEFT(RIGHT(AY38,LEN(AY38)-LEN(AZ33)-LEN(AZ34)-LEN(AZ35)-LEN(AZ36)),AZ19+1)," ",""))))),"")</f>
        <v/>
      </c>
      <c r="BA37" s="1279" t="s">
        <v>1</v>
      </c>
      <c r="BB37" s="1330"/>
      <c r="BC37" s="1308" t="s">
        <v>1</v>
      </c>
      <c r="BD37" s="1331" t="str">
        <f t="shared" si="10"/>
        <v>filtrée par dessus Ajoutez de l’eau si nécessaire pour recouvrir</v>
      </c>
      <c r="BE37" s="1332" t="str">
        <f>IF(LEN(SUBSTITUTE(AX37, BE17, "")) &lt; LEN(AX37), SUBSTITUTE(AX37, BE17, ""), AX37)</f>
        <v xml:space="preserve">filtrée par dessus Ajoutez de l’eau si nécessaire pour recouvrir </v>
      </c>
      <c r="BF37" s="1332" t="str">
        <f>IF(LEN(SUBSTITUTE(BE37, BF17, "")) &lt; LEN(BE37), SUBSTITUTE(BE37, BF17, ""), BE37)</f>
        <v xml:space="preserve">filtrée par dessus Ajoutez de l’eau si nécessaire pour recouvrir </v>
      </c>
      <c r="BG37" s="1332" t="str">
        <f>IF(LEN(SUBSTITUTE(BF37, BG17, "")) &lt; LEN(BF37), SUBSTITUTE(BF37, BG17, ""), BF37)</f>
        <v xml:space="preserve">filtrée par dessus Ajoutez de l’eau si nécessaire pour recouvrir </v>
      </c>
      <c r="BH37" s="1332" t="str">
        <f>IF(LEN(SUBSTITUTE(BG37, BH17, "")) &lt; LEN(BG37), SUBSTITUTE(BG37, BH17, ""), BG37)</f>
        <v xml:space="preserve">filtrée par dessus Ajoutez de l’eau si nécessaire pour recouvrir </v>
      </c>
      <c r="BI37" s="1332" t="s">
        <v>1</v>
      </c>
      <c r="BJ37" s="1333"/>
      <c r="BK37" s="1334"/>
      <c r="BL37" s="52"/>
      <c r="BM37" s="51"/>
      <c r="BN37" s="1335" t="str">
        <f t="shared" si="11"/>
        <v>filtrée par dessus Ajoutez de l’eau si nécessaire pour recouvrir</v>
      </c>
      <c r="BO37" s="50" t="str">
        <f t="shared" si="12"/>
        <v>filtrée par dessus Ajoutez de l’eau si nécessaire pour recouvrir</v>
      </c>
      <c r="BP37" s="49" t="str">
        <f t="shared" si="13"/>
        <v>filtrée par dessus Ajoutez de l’eau si nécessaire pour recouvrir</v>
      </c>
      <c r="BQ37" s="47">
        <f>IF(ISBLANK(#REF!),"",LEN(BD37)-LEN(SUBSTITUTE(BD37," ",""))+1)</f>
        <v>10</v>
      </c>
      <c r="BR37" s="48">
        <f t="shared" si="14"/>
        <v>55</v>
      </c>
      <c r="BS37" s="47">
        <f t="shared" si="15"/>
        <v>9</v>
      </c>
      <c r="BT37" s="47">
        <f t="shared" si="16"/>
        <v>64</v>
      </c>
      <c r="BU37" s="185"/>
      <c r="BV37" s="2"/>
      <c r="BW37" s="46"/>
      <c r="BX37" s="45"/>
      <c r="BY37" s="45"/>
      <c r="BZ37" s="22"/>
      <c r="CA37" s="2"/>
      <c r="CB37" s="435">
        <v>2.5</v>
      </c>
      <c r="CC37" s="133" t="s">
        <v>229</v>
      </c>
      <c r="CD37" s="432" t="s">
        <v>402</v>
      </c>
      <c r="CE37" s="433" t="s">
        <v>403</v>
      </c>
      <c r="CF37" s="91"/>
      <c r="CG37" s="59"/>
      <c r="CH37" s="93"/>
      <c r="CJ37" s="110"/>
      <c r="CK37" s="62" t="str">
        <f>IF(CK32=0, 0, IF(LEN(CL37)&gt;CK32, LEN(CL37)-CK32 &amp; " en trop", LEN(CL37)))&amp;" car."</f>
        <v>0 car.</v>
      </c>
      <c r="CL37" s="146"/>
      <c r="CM37" s="88" t="s">
        <v>140</v>
      </c>
      <c r="CN37" s="40"/>
      <c r="CO37" s="88"/>
      <c r="CP37" s="87" t="str">
        <f>TEXT(ROUND(LEN(CL37)/CK32, 1), "0.0") &amp; " lignes"</f>
        <v>0.0 lignes</v>
      </c>
      <c r="CQ37" s="8" t="s">
        <v>1</v>
      </c>
      <c r="CR37" s="6">
        <v>1</v>
      </c>
    </row>
    <row r="38" spans="1:96" s="1" customFormat="1" ht="18.75" customHeight="1">
      <c r="A38"/>
      <c r="B38" s="108" t="str">
        <f t="shared" si="17"/>
        <v>►</v>
      </c>
      <c r="C38" s="1232" t="str">
        <f>C16</f>
        <v xml:space="preserve">C patisserie flan garniture Clafoutis aux cerises_2023-09-20.xlsx 10 personnes </v>
      </c>
      <c r="D38" s="1232">
        <f>D16</f>
        <v>10</v>
      </c>
      <c r="E38" s="1232" t="str">
        <f>E16</f>
        <v>personnes</v>
      </c>
      <c r="F38" s="259"/>
      <c r="G38" s="271"/>
      <c r="H38" s="280" t="str">
        <f t="shared" si="8"/>
        <v/>
      </c>
      <c r="I38" s="281"/>
      <c r="J38" s="270"/>
      <c r="K38" s="257">
        <v>1</v>
      </c>
      <c r="L38" s="1773"/>
      <c r="M38"/>
      <c r="N38"/>
      <c r="O38"/>
      <c r="P38" s="108"/>
      <c r="Q38" s="1232"/>
      <c r="R38" s="1232"/>
      <c r="S38" s="1232"/>
      <c r="T38" s="1775"/>
      <c r="U38" s="1613"/>
      <c r="V38" s="253"/>
      <c r="W38" s="1614"/>
      <c r="X38" s="1615"/>
      <c r="Y38" s="1615"/>
      <c r="Z38" s="1776"/>
      <c r="AA38" s="251">
        <f>IFERROR(INDEX(T69:AD69,MATCH(X38,T68:AD68,0)) * W38 * IF(ISBLANK(T38), 1, T38), 0)</f>
        <v>0</v>
      </c>
      <c r="AB38" s="250">
        <f>(AA38*Y38)*AB11</f>
        <v>0</v>
      </c>
      <c r="AC38" s="249">
        <f>(T38*Y38)*AB11</f>
        <v>0</v>
      </c>
      <c r="AD38" s="248">
        <f t="shared" si="19"/>
        <v>0</v>
      </c>
      <c r="AF38" s="108" t="str">
        <f t="shared" si="20"/>
        <v>►</v>
      </c>
      <c r="AG38" s="1232" t="str">
        <f>AG16</f>
        <v xml:space="preserve">C patisserie flan garniture Clafoutis aux cerises-2023-09-20.xlsx 10 personnes </v>
      </c>
      <c r="AH38" s="1232">
        <f>AH16</f>
        <v>10</v>
      </c>
      <c r="AI38" s="1232" t="str">
        <f>AI16</f>
        <v>personnes</v>
      </c>
      <c r="AJ38" s="1353"/>
      <c r="AK38" s="2236"/>
      <c r="AL38" s="2236"/>
      <c r="AM38" s="2236"/>
      <c r="AN38" s="107" t="str">
        <f>TEXT(ROUND(LEN(AJ38)/AN19, 1), "0.0") &amp; " lignes"</f>
        <v>0.0 lignes</v>
      </c>
      <c r="AO38" s="2244" t="str">
        <f ca="1">IF(ISBLANK(AP38),"",LARGE(OFFSET(AO20,0,0,ROWS(AO20:AO37)),1)+1)</f>
        <v/>
      </c>
      <c r="AP38" s="468"/>
      <c r="AQ38" s="1715"/>
      <c r="AR38" s="89"/>
      <c r="AS38" s="89"/>
      <c r="AT38" s="2337">
        <f>IF(AT19=0,0,IF(LEN(AP38)&gt;AT19,LEN(AP38)-AT19&amp;" en trop",0))</f>
        <v>0</v>
      </c>
      <c r="AV38" s="53" t="str">
        <f t="shared" si="18"/>
        <v>A</v>
      </c>
      <c r="AW38" s="1327" t="str">
        <f>IF(AND(AZ38&lt;&gt;"", LEN(TRIM(AZ38))&gt;0), MAX(AW20:AW37)+1, "")</f>
        <v/>
      </c>
      <c r="AX38" s="1327" t="str" cm="1">
        <f t="array" ref="AX38">IFERROR(INDEX(AZ21:AZ290, MATCH(ROW()-MIN(ROW(AZ21:AZ290))+1, AW21:AW290, 0)), "")</f>
        <v xml:space="preserve">la viande Salez et poivrez </v>
      </c>
      <c r="AY38" s="1338" t="str">
        <f>IFERROR(SUBSTITUTE(SUBSTITUTE(SUBSTITUTE(AY37,"  "," "),"  "," "),"  "," "),AY37)</f>
        <v/>
      </c>
      <c r="AZ38" s="1329" t="str">
        <f>IF(LEN(AY38) &gt; LEN(AZ33) + LEN(AZ34) + LEN(AZ35)+ LEN(AZ36) + LEN(AZ37), RIGHT(AY38, LEN(AY38) - LEN(AZ33) - LEN(AZ34) - LEN(AZ35) - LEN(AZ36) - LEN(AZ37)), "")</f>
        <v/>
      </c>
      <c r="BA38" s="1279" t="s">
        <v>1</v>
      </c>
      <c r="BB38" s="1330"/>
      <c r="BC38" s="1308" t="s">
        <v>1</v>
      </c>
      <c r="BD38" s="1331" t="str">
        <f t="shared" si="10"/>
        <v>la viande Salez et poivrez</v>
      </c>
      <c r="BE38" s="1332" t="str">
        <f>IF(LEN(SUBSTITUTE(AX38, BE17, "")) &lt; LEN(AX38), SUBSTITUTE(AX38, BE17, ""), AX38)</f>
        <v xml:space="preserve">la viande Salez et poivrez </v>
      </c>
      <c r="BF38" s="1332" t="str">
        <f>IF(LEN(SUBSTITUTE(BE38, BF17, "")) &lt; LEN(BE38), SUBSTITUTE(BE38, BF17, ""), BE38)</f>
        <v xml:space="preserve">la viande Salez et poivrez </v>
      </c>
      <c r="BG38" s="1332" t="str">
        <f>IF(LEN(SUBSTITUTE(BF38, BG17, "")) &lt; LEN(BF38), SUBSTITUTE(BF38, BG17, ""), BF38)</f>
        <v xml:space="preserve">la viande Salez et poivrez </v>
      </c>
      <c r="BH38" s="1332" t="str">
        <f>IF(LEN(SUBSTITUTE(BG38, BH17, "")) &lt; LEN(BG38), SUBSTITUTE(BG38, BH17, ""), BG38)</f>
        <v xml:space="preserve">la viande Salez et poivrez </v>
      </c>
      <c r="BI38" s="1332" t="s">
        <v>1</v>
      </c>
      <c r="BJ38" s="1333"/>
      <c r="BK38" s="1334"/>
      <c r="BL38" s="52"/>
      <c r="BM38" s="51"/>
      <c r="BN38" s="1335" t="str">
        <f t="shared" si="11"/>
        <v>la viande Salez et poivrez</v>
      </c>
      <c r="BO38" s="50" t="str">
        <f t="shared" si="12"/>
        <v>la viande Salez et poivrez</v>
      </c>
      <c r="BP38" s="49" t="str">
        <f t="shared" si="13"/>
        <v>la viande Salez et poivrez</v>
      </c>
      <c r="BQ38" s="47">
        <f>IF(ISBLANK(#REF!),"",LEN(BD38)-LEN(SUBSTITUTE(BD38," ",""))+1)</f>
        <v>5</v>
      </c>
      <c r="BR38" s="48">
        <f t="shared" si="14"/>
        <v>22</v>
      </c>
      <c r="BS38" s="47">
        <f t="shared" si="15"/>
        <v>4</v>
      </c>
      <c r="BT38" s="47">
        <f t="shared" si="16"/>
        <v>26</v>
      </c>
      <c r="BU38" s="185"/>
      <c r="BV38" s="2"/>
      <c r="BW38" s="273" t="s">
        <v>270</v>
      </c>
      <c r="BX38" s="272"/>
      <c r="BY38" s="174"/>
      <c r="BZ38" s="173"/>
      <c r="CA38" s="2"/>
      <c r="CB38" s="437" t="s">
        <v>306</v>
      </c>
      <c r="CC38" s="230"/>
      <c r="CD38" s="59"/>
      <c r="CE38" s="59"/>
      <c r="CF38" s="91"/>
      <c r="CG38" s="59"/>
      <c r="CH38" s="93"/>
      <c r="CJ38" s="408" t="s">
        <v>51</v>
      </c>
      <c r="CK38" s="59"/>
      <c r="CL38" s="59"/>
      <c r="CM38" s="1252" t="s">
        <v>1549</v>
      </c>
      <c r="CN38" s="59"/>
      <c r="CO38" s="59"/>
      <c r="CP38" s="93"/>
      <c r="CQ38" s="8" t="s">
        <v>1</v>
      </c>
      <c r="CR38" s="6">
        <v>1</v>
      </c>
    </row>
    <row r="39" spans="1:96" s="1" customFormat="1" ht="18.75" customHeight="1">
      <c r="A39"/>
      <c r="B39" s="108" t="str">
        <f t="shared" si="17"/>
        <v>►</v>
      </c>
      <c r="C39" s="1232" t="str">
        <f>C16</f>
        <v xml:space="preserve">C patisserie flan garniture Clafoutis aux cerises_2023-09-20.xlsx 10 personnes </v>
      </c>
      <c r="D39" s="1232">
        <f>D16</f>
        <v>10</v>
      </c>
      <c r="E39" s="1232" t="str">
        <f>E16</f>
        <v>personnes</v>
      </c>
      <c r="F39" s="259"/>
      <c r="G39" s="271"/>
      <c r="H39" s="253" t="str">
        <f t="shared" si="8"/>
        <v/>
      </c>
      <c r="I39" s="281"/>
      <c r="J39" s="270"/>
      <c r="K39" s="257">
        <v>1</v>
      </c>
      <c r="L39" s="1773"/>
      <c r="M39"/>
      <c r="N39"/>
      <c r="O39"/>
      <c r="P39" s="108"/>
      <c r="Q39" s="1232"/>
      <c r="R39" s="1232"/>
      <c r="S39" s="1232"/>
      <c r="T39" s="1775"/>
      <c r="U39" s="1613"/>
      <c r="V39" s="253"/>
      <c r="W39" s="1614"/>
      <c r="X39" s="1615"/>
      <c r="Y39" s="1615"/>
      <c r="Z39" s="1776"/>
      <c r="AA39" s="251">
        <f>IFERROR(INDEX(T69:AD69,MATCH(X39,T68:AD68,0)) * W39 * IF(ISBLANK(T39), 1, T39), 0)</f>
        <v>0</v>
      </c>
      <c r="AB39" s="262">
        <f>(AA39*Y39)*AB11</f>
        <v>0</v>
      </c>
      <c r="AC39" s="261">
        <f>(T39*Y39)*AB11</f>
        <v>0</v>
      </c>
      <c r="AD39" s="260">
        <f t="shared" si="19"/>
        <v>0</v>
      </c>
      <c r="AF39" s="108" t="str">
        <f t="shared" si="20"/>
        <v>►</v>
      </c>
      <c r="AG39" s="1232" t="str">
        <f>AG16</f>
        <v xml:space="preserve">C patisserie flan garniture Clafoutis aux cerises-2023-09-20.xlsx 10 personnes </v>
      </c>
      <c r="AH39" s="1232">
        <f>AH16</f>
        <v>10</v>
      </c>
      <c r="AI39" s="1232" t="str">
        <f>AI16</f>
        <v>personnes</v>
      </c>
      <c r="AJ39" s="1353"/>
      <c r="AK39" s="2236"/>
      <c r="AL39" s="2236"/>
      <c r="AM39" s="2236"/>
      <c r="AN39" s="107" t="str">
        <f>TEXT(ROUND(LEN(AJ39)/AN19, 1), "0.0") &amp; " lignes"</f>
        <v>0.0 lignes</v>
      </c>
      <c r="AO39" s="2244" t="str">
        <f ca="1">IF(ISBLANK(AP39),"",LARGE(OFFSET(AO20,0,0,ROWS(AO20:AO38)),1)+1)</f>
        <v/>
      </c>
      <c r="AP39" s="468"/>
      <c r="AQ39" s="1715"/>
      <c r="AR39" s="89"/>
      <c r="AS39" s="89"/>
      <c r="AT39" s="2337">
        <f>IF(AT19=0,0,IF(LEN(AP39)&gt;AT19,LEN(AP39)-AT19&amp;" en trop",0))</f>
        <v>0</v>
      </c>
      <c r="AV39" s="53" t="str">
        <f t="shared" si="18"/>
        <v>A</v>
      </c>
      <c r="AW39" s="1327">
        <f>IF(AND(AZ39&lt;&gt;"", LEN(TRIM(AZ39))&gt;0), MAX(AW20:AW38)+1, "")</f>
        <v>3</v>
      </c>
      <c r="AX39" s="1327" t="str" cm="1">
        <f t="array" ref="AX39">IFERROR(INDEX(AZ21:AZ290, MATCH(ROW()-MIN(ROW(AZ21:AZ290))+1, AW21:AW290, 0)), "")</f>
        <v xml:space="preserve">6 Portez à ébullition puis baissez le feu et laissez mijoter à </v>
      </c>
      <c r="AY39" s="1328" t="str">
        <f>(SUBSTITUTE(SUBSTITUTE(BB24,CHAR(13)&amp;CHAR(10)," "),CHAR(10)," "))</f>
        <v>Portez à ébullition, puis baissez le feu et</v>
      </c>
      <c r="AZ39" s="1339" t="str">
        <f>IF(LEN(AY44)&lt;AZ19,AY39,LEFT(AY44,FIND("¤",SUBSTITUTE(LEFT(AY44,AZ19+1)," ","¤",LEN(LEFT(AY44,AZ19+1))-LEN(SUBSTITUTE(LEFT(AY44,AZ19+1)," ",""))))))</f>
        <v>Portez à ébullition, puis baissez le feu et</v>
      </c>
      <c r="BA39" s="1279" t="s">
        <v>1</v>
      </c>
      <c r="BB39" s="1330"/>
      <c r="BC39" s="1308" t="s">
        <v>1</v>
      </c>
      <c r="BD39" s="1331" t="str">
        <f t="shared" si="10"/>
        <v>6 Portez à ébullition puis baissez le feu et laissez mijoter à</v>
      </c>
      <c r="BE39" s="1332" t="str">
        <f>IF(LEN(SUBSTITUTE(AX39, BE17, "")) &lt; LEN(AX39), SUBSTITUTE(AX39, BE17, ""), AX39)</f>
        <v xml:space="preserve">6 Portez à ébullition puis baissez le feu et laissez mijoter à </v>
      </c>
      <c r="BF39" s="1332" t="str">
        <f>IF(LEN(SUBSTITUTE(BE39, BF17, "")) &lt; LEN(BE39), SUBSTITUTE(BE39, BF17, ""), BE39)</f>
        <v xml:space="preserve">6 Portez à ébullition puis baissez le feu et laissez mijoter à </v>
      </c>
      <c r="BG39" s="1332" t="str">
        <f>IF(LEN(SUBSTITUTE(BF39, BG17, "")) &lt; LEN(BF39), SUBSTITUTE(BF39, BG17, ""), BF39)</f>
        <v xml:space="preserve">6 Portez à ébullition puis baissez le feu et laissez mijoter à </v>
      </c>
      <c r="BH39" s="1332" t="str">
        <f>IF(LEN(SUBSTITUTE(BG39, BH17, "")) &lt; LEN(BG39), SUBSTITUTE(BG39, BH17, ""), BG39)</f>
        <v xml:space="preserve">6 Portez à ébullition puis baissez le feu et laissez mijoter à </v>
      </c>
      <c r="BI39" s="1332" t="s">
        <v>1</v>
      </c>
      <c r="BJ39" s="1333"/>
      <c r="BK39" s="1334"/>
      <c r="BL39" s="52"/>
      <c r="BM39" s="51"/>
      <c r="BN39" s="1335" t="str">
        <f t="shared" si="11"/>
        <v>6 Portez à ébullition puis baissez le feu et laissez mijoter à</v>
      </c>
      <c r="BO39" s="50" t="str">
        <f t="shared" si="12"/>
        <v>6 Portez à ébullition puis baissez le feu et laissez mijoter à</v>
      </c>
      <c r="BP39" s="49" t="str">
        <f t="shared" si="13"/>
        <v>6 Portez à ébullition puis baissez le feu et laissez mijoter à</v>
      </c>
      <c r="BQ39" s="47">
        <f>IF(ISBLANK(#REF!),"",LEN(BD39)-LEN(SUBSTITUTE(BD39," ",""))+1)</f>
        <v>12</v>
      </c>
      <c r="BR39" s="48">
        <f t="shared" si="14"/>
        <v>51</v>
      </c>
      <c r="BS39" s="47">
        <f t="shared" si="15"/>
        <v>11</v>
      </c>
      <c r="BT39" s="47">
        <f t="shared" si="16"/>
        <v>62</v>
      </c>
      <c r="BU39" s="185"/>
      <c r="BV39" s="2"/>
      <c r="BW39" s="1892" t="s">
        <v>269</v>
      </c>
      <c r="BX39" s="1893"/>
      <c r="BY39" s="1893"/>
      <c r="BZ39" s="1896"/>
      <c r="CA39" s="2"/>
      <c r="CB39" s="438"/>
      <c r="CC39" s="91"/>
      <c r="CD39" s="91"/>
      <c r="CE39" s="91"/>
      <c r="CF39" s="439"/>
      <c r="CG39" s="59"/>
      <c r="CH39" s="93"/>
      <c r="CJ39" s="408" t="s">
        <v>1550</v>
      </c>
      <c r="CK39" s="59"/>
      <c r="CL39" s="59"/>
      <c r="CM39" s="1252" t="s">
        <v>1551</v>
      </c>
      <c r="CN39" s="59"/>
      <c r="CO39" s="59"/>
      <c r="CP39" s="93"/>
      <c r="CQ39" s="8" t="s">
        <v>1</v>
      </c>
      <c r="CR39" s="6">
        <v>1</v>
      </c>
    </row>
    <row r="40" spans="1:96" s="1" customFormat="1" ht="18.75" customHeight="1">
      <c r="A40"/>
      <c r="B40" s="108" t="str">
        <f t="shared" si="17"/>
        <v>►</v>
      </c>
      <c r="C40" s="1232" t="str">
        <f>C16</f>
        <v xml:space="preserve">C patisserie flan garniture Clafoutis aux cerises_2023-09-20.xlsx 10 personnes </v>
      </c>
      <c r="D40" s="1232">
        <f>D16</f>
        <v>10</v>
      </c>
      <c r="E40" s="1232" t="str">
        <f>E16</f>
        <v>personnes</v>
      </c>
      <c r="F40" s="259"/>
      <c r="G40" s="271"/>
      <c r="H40" s="280" t="str">
        <f t="shared" si="8"/>
        <v/>
      </c>
      <c r="I40" s="252"/>
      <c r="J40" s="270"/>
      <c r="K40" s="257">
        <v>1</v>
      </c>
      <c r="L40" s="1773"/>
      <c r="M40"/>
      <c r="N40"/>
      <c r="O40"/>
      <c r="P40" s="108"/>
      <c r="Q40" s="1232"/>
      <c r="R40" s="1232"/>
      <c r="S40" s="1232"/>
      <c r="T40" s="1775"/>
      <c r="U40" s="1613"/>
      <c r="V40" s="253"/>
      <c r="W40" s="1614"/>
      <c r="X40" s="1615"/>
      <c r="Y40" s="1615"/>
      <c r="Z40" s="1776"/>
      <c r="AA40" s="251">
        <f>IFERROR(INDEX(T69:AD69,MATCH(X40,T68:AD68,0)) * W40 * IF(ISBLANK(T40), 1, T40), 0)</f>
        <v>0</v>
      </c>
      <c r="AB40" s="250">
        <f>(AA40*Y40)*AB11</f>
        <v>0</v>
      </c>
      <c r="AC40" s="249">
        <f>(T40*Y40)*AB11</f>
        <v>0</v>
      </c>
      <c r="AD40" s="248">
        <f t="shared" si="19"/>
        <v>0</v>
      </c>
      <c r="AE40"/>
      <c r="AF40" s="108" t="str">
        <f t="shared" si="20"/>
        <v>►</v>
      </c>
      <c r="AG40" s="1232" t="str">
        <f>AG16</f>
        <v xml:space="preserve">C patisserie flan garniture Clafoutis aux cerises-2023-09-20.xlsx 10 personnes </v>
      </c>
      <c r="AH40" s="1232">
        <f>AH16</f>
        <v>10</v>
      </c>
      <c r="AI40" s="1232" t="str">
        <f>AI16</f>
        <v>personnes</v>
      </c>
      <c r="AJ40" s="1353"/>
      <c r="AK40" s="2236"/>
      <c r="AL40" s="2236"/>
      <c r="AM40" s="2236"/>
      <c r="AN40" s="107" t="str">
        <f>TEXT(ROUND(LEN(AJ40)/AN19, 1), "0.0") &amp; " lignes"</f>
        <v>0.0 lignes</v>
      </c>
      <c r="AO40" s="2244" t="str">
        <f ca="1">IF(ISBLANK(AP40),"",LARGE(OFFSET(AO20,0,0,ROWS(AO20:AO39)),1)+1)</f>
        <v/>
      </c>
      <c r="AP40" s="468"/>
      <c r="AQ40" s="1715"/>
      <c r="AR40" s="89"/>
      <c r="AS40" s="89"/>
      <c r="AT40" s="2337">
        <f>IF(AT19=0,0,IF(LEN(AP40)&gt;AT19,LEN(AP40)-AT19&amp;" en trop",0))</f>
        <v>0</v>
      </c>
      <c r="AU40"/>
      <c r="AV40" s="53" t="str">
        <f t="shared" si="18"/>
        <v>A</v>
      </c>
      <c r="AW40" s="1327" t="str">
        <f>IF(AND(AZ40&lt;&gt;"", LEN(TRIM(AZ40))&gt;0), MAX(AW20:AW39)+1, "")</f>
        <v/>
      </c>
      <c r="AX40" s="1327" t="str" cm="1">
        <f t="array" ref="AX40">IFERROR(INDEX(AZ21:AZ290, MATCH(ROW()-MIN(ROW(AZ21:AZ290))+1, AW21:AW290, 0)), "")</f>
        <v xml:space="preserve">feu doux pendant environ 3 heures en remuant de temps en temps La </v>
      </c>
      <c r="AY40" s="1340" t="str">
        <f>IFERROR(TRIM(SUBSTITUTE(SUBSTITUTE(SUBSTITUTE(SUBSTITUTE(SUBSTITUTE(AY39," .",".")," ;",";")," :",":"),",",","),",","")),AY39)</f>
        <v>Portez à ébullition puis baissez le feu et</v>
      </c>
      <c r="AZ40" s="1339" t="str">
        <f>IFERROR(IF(LEN(AY44) &gt; LEN(AZ39), LEFT(RIGHT(AY44, LEN(AY44) - LEN(AZ39)), FIND("¤", SUBSTITUTE(LEFT(RIGHT(AY44, LEN(AY44) - LEN(AZ39)), AZ19+1), " ", "¤", LEN(LEFT(RIGHT(AY44, LEN(AY44) - LEN(AZ39)), AZ19+1)) - LEN(SUBSTITUTE(LEFT(RIGHT(AY44, LEN(AY44) - LEN(AZ39)), AZ19+1), " ", ""))))), ""), "")</f>
        <v/>
      </c>
      <c r="BA40" s="1279" t="s">
        <v>1</v>
      </c>
      <c r="BB40" s="1330"/>
      <c r="BC40" s="1308" t="s">
        <v>1</v>
      </c>
      <c r="BD40" s="1331" t="str">
        <f t="shared" si="10"/>
        <v>feu doux pendant environ 3 heures en remuant de temps en temps La</v>
      </c>
      <c r="BE40" s="1332" t="str">
        <f>IF(LEN(SUBSTITUTE(AX40, BE17, "")) &lt; LEN(AX40), SUBSTITUTE(AX40, BE17, ""), AX40)</f>
        <v xml:space="preserve">feu doux pendant environ 3 heures en remuant de temps en temps La </v>
      </c>
      <c r="BF40" s="1332" t="str">
        <f>IF(LEN(SUBSTITUTE(BE40, BF17, "")) &lt; LEN(BE40), SUBSTITUTE(BE40, BF17, ""), BE40)</f>
        <v xml:space="preserve">feu doux pendant environ 3 heures en remuant de temps en temps La </v>
      </c>
      <c r="BG40" s="1332" t="str">
        <f>IF(LEN(SUBSTITUTE(BF40, BG17, "")) &lt; LEN(BF40), SUBSTITUTE(BF40, BG17, ""), BF40)</f>
        <v xml:space="preserve">feu doux pendant environ 3 heures en remuant de temps en temps La </v>
      </c>
      <c r="BH40" s="1332" t="str">
        <f>IF(LEN(SUBSTITUTE(BG40, BH17, "")) &lt; LEN(BG40), SUBSTITUTE(BG40, BH17, ""), BG40)</f>
        <v xml:space="preserve">feu doux pendant environ 3 heures en remuant de temps en temps La </v>
      </c>
      <c r="BI40" s="1332" t="s">
        <v>1</v>
      </c>
      <c r="BJ40" s="1333"/>
      <c r="BK40" s="1334"/>
      <c r="BL40" s="52"/>
      <c r="BM40" s="51"/>
      <c r="BN40" s="1335" t="str">
        <f t="shared" si="11"/>
        <v>feu doux pendant environ 3 heures en remuant de temps en temps La</v>
      </c>
      <c r="BO40" s="50" t="str">
        <f t="shared" si="12"/>
        <v>feu doux pendant environ 3 heures en remuant de temps en temps La</v>
      </c>
      <c r="BP40" s="49" t="str">
        <f t="shared" si="13"/>
        <v>feu doux pendant environ 3 heures en remuant de temps en temps La</v>
      </c>
      <c r="BQ40" s="47">
        <f>IF(ISBLANK(#REF!),"",LEN(BD40)-LEN(SUBSTITUTE(BD40," ",""))+1)</f>
        <v>13</v>
      </c>
      <c r="BR40" s="48">
        <f t="shared" si="14"/>
        <v>53</v>
      </c>
      <c r="BS40" s="47">
        <f t="shared" si="15"/>
        <v>12</v>
      </c>
      <c r="BT40" s="47">
        <f t="shared" si="16"/>
        <v>65</v>
      </c>
      <c r="BU40" s="185"/>
      <c r="BV40" s="2"/>
      <c r="BW40" s="1892"/>
      <c r="BX40" s="1893"/>
      <c r="BY40" s="1893"/>
      <c r="BZ40" s="1896"/>
      <c r="CA40" s="2"/>
      <c r="CB40" s="244"/>
      <c r="CC40" s="412" t="s">
        <v>407</v>
      </c>
      <c r="CD40" s="412"/>
      <c r="CE40" s="412"/>
      <c r="CF40" s="439"/>
      <c r="CG40" s="59"/>
      <c r="CH40" s="93"/>
      <c r="CJ40" s="408" t="s">
        <v>43</v>
      </c>
      <c r="CK40" s="59"/>
      <c r="CL40" s="59"/>
      <c r="CM40" s="1252" t="s">
        <v>1552</v>
      </c>
      <c r="CN40" s="59"/>
      <c r="CO40" s="59"/>
      <c r="CP40" s="93"/>
      <c r="CQ40" s="8" t="s">
        <v>1</v>
      </c>
      <c r="CR40" s="6">
        <v>1</v>
      </c>
    </row>
    <row r="41" spans="1:96" s="1" customFormat="1" ht="18.75" customHeight="1">
      <c r="A41"/>
      <c r="B41" s="108" t="str">
        <f t="shared" si="17"/>
        <v>►</v>
      </c>
      <c r="C41" s="1232" t="str">
        <f>C16</f>
        <v xml:space="preserve">C patisserie flan garniture Clafoutis aux cerises_2023-09-20.xlsx 10 personnes </v>
      </c>
      <c r="D41" s="1232">
        <f>D16</f>
        <v>10</v>
      </c>
      <c r="E41" s="1232" t="str">
        <f>E16</f>
        <v>personnes</v>
      </c>
      <c r="F41" s="259"/>
      <c r="G41" s="254"/>
      <c r="H41" s="253" t="str">
        <f t="shared" si="8"/>
        <v/>
      </c>
      <c r="I41" s="277"/>
      <c r="J41" s="270"/>
      <c r="K41" s="257">
        <v>1</v>
      </c>
      <c r="L41" s="1773"/>
      <c r="M41"/>
      <c r="N41"/>
      <c r="O41"/>
      <c r="P41" s="108"/>
      <c r="Q41" s="1232"/>
      <c r="R41" s="1232"/>
      <c r="S41" s="1232"/>
      <c r="T41" s="1775"/>
      <c r="U41" s="1613"/>
      <c r="V41" s="253"/>
      <c r="W41" s="1614"/>
      <c r="X41" s="1615"/>
      <c r="Y41" s="1615"/>
      <c r="Z41" s="1776"/>
      <c r="AA41" s="251">
        <f>IFERROR(INDEX(T69:AD69,MATCH(X41,T68:AD68,0)) * W41 * IF(ISBLANK(T41), 1, T41), 0)</f>
        <v>0</v>
      </c>
      <c r="AB41" s="262">
        <f>(AA41*Y41)*AB11</f>
        <v>0</v>
      </c>
      <c r="AC41" s="261">
        <f>(T41*Y41)*AB11</f>
        <v>0</v>
      </c>
      <c r="AD41" s="260">
        <f t="shared" si="19"/>
        <v>0</v>
      </c>
      <c r="AE41"/>
      <c r="AF41" s="108" t="str">
        <f t="shared" si="20"/>
        <v>►</v>
      </c>
      <c r="AG41" s="1232" t="str">
        <f>AG16</f>
        <v xml:space="preserve">C patisserie flan garniture Clafoutis aux cerises-2023-09-20.xlsx 10 personnes </v>
      </c>
      <c r="AH41" s="1232">
        <f>AH16</f>
        <v>10</v>
      </c>
      <c r="AI41" s="1232" t="str">
        <f>AI16</f>
        <v>personnes</v>
      </c>
      <c r="AJ41" s="1353"/>
      <c r="AK41" s="2236"/>
      <c r="AL41" s="2236"/>
      <c r="AM41" s="2236"/>
      <c r="AN41" s="107" t="str">
        <f>TEXT(ROUND(LEN(AJ41)/AN19, 1), "0.0") &amp; " lignes"</f>
        <v>0.0 lignes</v>
      </c>
      <c r="AO41" s="2244" t="str">
        <f ca="1">IF(ISBLANK(AP41),"",LARGE(OFFSET(AO20,0,0,ROWS(AO20:AO40)),1)+1)</f>
        <v/>
      </c>
      <c r="AP41" s="468"/>
      <c r="AQ41" s="1715"/>
      <c r="AR41" s="89"/>
      <c r="AS41" s="89"/>
      <c r="AT41" s="2337">
        <f>IF(AT19=0,0,IF(LEN(AP41)&gt;AT19,LEN(AP41)-AT19&amp;" en trop",0))</f>
        <v>0</v>
      </c>
      <c r="AU41"/>
      <c r="AV41" s="53" t="str">
        <f t="shared" si="18"/>
        <v>A</v>
      </c>
      <c r="AW41" s="1327" t="str">
        <f>IF(AND(AZ41&lt;&gt;"", LEN(TRIM(AZ41))&gt;0), MAX(AW20:AW40)+1, "")</f>
        <v/>
      </c>
      <c r="AX41" s="1327" t="str" cm="1">
        <f t="array" ref="AX41">IFERROR(INDEX(AZ21:AZ290, MATCH(ROW()-MIN(ROW(AZ21:AZ290))+1, AW21:AW290, 0)), "")</f>
        <v xml:space="preserve">viande doit être tendre et la sauce onctueuse </v>
      </c>
      <c r="AY41" s="1340" t="str">
        <f>IFERROR(SUBSTITUTE(SUBSTITUTE(SUBSTITUTE(SUBSTITUTE(SUBSTITUTE(SUBSTITUTE(AY40,",",";"),".",";"),";",";"),"-",";"),":",";"),"?",";"),AY40)</f>
        <v>Portez à ébullition puis baissez le feu et</v>
      </c>
      <c r="AZ41" s="1339" t="str">
        <f>IFERROR(IF(LEN(AY44)&gt;LEN(AZ39)+LEN(AZ40),LEFT(RIGHT(AY44,LEN(AY44)-LEN(AZ39)-LEN(AZ40)),FIND("¤",SUBSTITUTE(LEFT(RIGHT(AY44,LEN(AY44)-LEN(AZ39)-LEN(AZ40)),AZ19+1)," ","¤",LEN(LEFT(RIGHT(AY44,LEN(AY44)-LEN(AZ39)-LEN(AZ40)),AZ19+1))-LEN(SUBSTITUTE(LEFT(RIGHT(AY44,LEN(AY44)-LEN(AZ39)-LEN(AZ40)),AZ19+1)," ",""))))),""),"")</f>
        <v/>
      </c>
      <c r="BA41" s="1279" t="s">
        <v>1</v>
      </c>
      <c r="BB41" s="1330"/>
      <c r="BC41" s="1308" t="s">
        <v>1</v>
      </c>
      <c r="BD41" s="1331" t="str">
        <f t="shared" si="10"/>
        <v>viande doit être tendre et la sauce onctueuse</v>
      </c>
      <c r="BE41" s="1332" t="str">
        <f>IF(LEN(SUBSTITUTE(AX41, BE17, "")) &lt; LEN(AX41), SUBSTITUTE(AX41, BE17, ""), AX41)</f>
        <v xml:space="preserve">viande doit être tendre et la sauce onctueuse </v>
      </c>
      <c r="BF41" s="1332" t="str">
        <f>IF(LEN(SUBSTITUTE(BE41, BF17, "")) &lt; LEN(BE41), SUBSTITUTE(BE41, BF17, ""), BE41)</f>
        <v xml:space="preserve">viande doit être tendre et la sauce onctueuse </v>
      </c>
      <c r="BG41" s="1332" t="str">
        <f>IF(LEN(SUBSTITUTE(BF41, BG17, "")) &lt; LEN(BF41), SUBSTITUTE(BF41, BG17, ""), BF41)</f>
        <v xml:space="preserve">viande doit être tendre et la sauce onctueuse </v>
      </c>
      <c r="BH41" s="1332" t="str">
        <f>IF(LEN(SUBSTITUTE(BG41, BH17, "")) &lt; LEN(BG41), SUBSTITUTE(BG41, BH17, ""), BG41)</f>
        <v xml:space="preserve">viande doit être tendre et la sauce onctueuse </v>
      </c>
      <c r="BI41" s="1332" t="s">
        <v>1</v>
      </c>
      <c r="BJ41" s="1333"/>
      <c r="BK41" s="1334"/>
      <c r="BL41" s="52"/>
      <c r="BM41" s="51"/>
      <c r="BN41" s="1335" t="str">
        <f t="shared" si="11"/>
        <v>viande doit être tendre et la sauce onctueuse</v>
      </c>
      <c r="BO41" s="50" t="str">
        <f t="shared" si="12"/>
        <v>viande doit être tendre et la sauce onctueuse</v>
      </c>
      <c r="BP41" s="49" t="str">
        <f t="shared" si="13"/>
        <v>viande doit être tendre et la sauce onctueuse</v>
      </c>
      <c r="BQ41" s="47">
        <f>IF(ISBLANK(#REF!),"",LEN(BD41)-LEN(SUBSTITUTE(BD41," ",""))+1)</f>
        <v>8</v>
      </c>
      <c r="BR41" s="48">
        <f t="shared" si="14"/>
        <v>38</v>
      </c>
      <c r="BS41" s="47">
        <f t="shared" si="15"/>
        <v>7</v>
      </c>
      <c r="BT41" s="47">
        <f t="shared" si="16"/>
        <v>45</v>
      </c>
      <c r="BU41" s="185"/>
      <c r="BV41" s="2"/>
      <c r="BW41" s="1892"/>
      <c r="BX41" s="1893"/>
      <c r="BY41" s="1893"/>
      <c r="BZ41" s="1896"/>
      <c r="CA41" s="2"/>
      <c r="CB41" s="110" t="s">
        <v>392</v>
      </c>
      <c r="CC41" s="59"/>
      <c r="CD41" s="59"/>
      <c r="CE41" s="59"/>
      <c r="CF41" s="91"/>
      <c r="CG41" s="59"/>
      <c r="CH41" s="93"/>
      <c r="CJ41" s="408" t="s">
        <v>39</v>
      </c>
      <c r="CK41" s="59"/>
      <c r="CL41" s="59"/>
      <c r="CM41" s="1252" t="s">
        <v>1553</v>
      </c>
      <c r="CN41" s="59"/>
      <c r="CO41" s="59"/>
      <c r="CP41" s="93"/>
      <c r="CQ41" s="8" t="s">
        <v>1</v>
      </c>
      <c r="CR41" s="6">
        <v>1</v>
      </c>
    </row>
    <row r="42" spans="1:96" s="1" customFormat="1" ht="24.75" customHeight="1" thickBot="1">
      <c r="A42"/>
      <c r="B42" s="108" t="str">
        <f t="shared" si="17"/>
        <v>►</v>
      </c>
      <c r="C42" s="1232" t="str">
        <f>C16</f>
        <v xml:space="preserve">C patisserie flan garniture Clafoutis aux cerises_2023-09-20.xlsx 10 personnes </v>
      </c>
      <c r="D42" s="1232">
        <f>D16</f>
        <v>10</v>
      </c>
      <c r="E42" s="1232" t="str">
        <f>E16</f>
        <v>personnes</v>
      </c>
      <c r="F42" s="259"/>
      <c r="G42" s="254"/>
      <c r="H42" s="253" t="str">
        <f t="shared" si="8"/>
        <v/>
      </c>
      <c r="I42" s="277"/>
      <c r="J42" s="270"/>
      <c r="K42" s="257">
        <v>1</v>
      </c>
      <c r="L42" s="1773"/>
      <c r="M42"/>
      <c r="N42"/>
      <c r="O42"/>
      <c r="P42" s="108"/>
      <c r="Q42" s="1232"/>
      <c r="R42" s="1232"/>
      <c r="S42" s="1232"/>
      <c r="T42" s="1775"/>
      <c r="U42" s="1613"/>
      <c r="V42" s="253"/>
      <c r="W42" s="1614"/>
      <c r="X42" s="1615"/>
      <c r="Y42" s="1615"/>
      <c r="Z42" s="1776"/>
      <c r="AA42" s="251">
        <f>IFERROR(INDEX(T69:AD69,MATCH(X42,T68:AD68,0)) * W42 * IF(ISBLANK(T42), 1, T42), 0)</f>
        <v>0</v>
      </c>
      <c r="AB42" s="250">
        <f>(AA42*Y42)*AB11</f>
        <v>0</v>
      </c>
      <c r="AC42" s="249">
        <f>(T42*Y42)*AB11</f>
        <v>0</v>
      </c>
      <c r="AD42" s="248">
        <f t="shared" si="19"/>
        <v>0</v>
      </c>
      <c r="AF42" s="108" t="str">
        <f t="shared" si="20"/>
        <v>►</v>
      </c>
      <c r="AG42" s="1232" t="str">
        <f>AG16</f>
        <v xml:space="preserve">C patisserie flan garniture Clafoutis aux cerises-2023-09-20.xlsx 10 personnes </v>
      </c>
      <c r="AH42" s="1232">
        <f>AH16</f>
        <v>10</v>
      </c>
      <c r="AI42" s="1232" t="str">
        <f>AI16</f>
        <v>personnes</v>
      </c>
      <c r="AJ42" s="1353"/>
      <c r="AK42" s="2236"/>
      <c r="AL42" s="2236"/>
      <c r="AM42" s="2236"/>
      <c r="AN42" s="107" t="str">
        <f>TEXT(ROUND(LEN(AJ42)/AN19, 1), "0.0") &amp; " lignes"</f>
        <v>0.0 lignes</v>
      </c>
      <c r="AO42" s="2244" t="str">
        <f ca="1">IF(ISBLANK(AP42),"",LARGE(OFFSET(AO20,0,0,ROWS(AO20:AO41)),1)+1)</f>
        <v/>
      </c>
      <c r="AP42" s="468"/>
      <c r="AQ42" s="1715"/>
      <c r="AR42" s="89"/>
      <c r="AS42" s="89"/>
      <c r="AT42" s="2337">
        <f>IF(AT19=0,0,IF(LEN(AP42)&gt;AT19,LEN(AP42)-AT19&amp;" en trop",0))</f>
        <v>0</v>
      </c>
      <c r="AV42" s="53" t="str">
        <f t="shared" si="18"/>
        <v>A</v>
      </c>
      <c r="AW42" s="1327" t="str">
        <f>IF(AND(AZ42&lt;&gt;"", LEN(TRIM(AZ42))&gt;0), MAX(AW20:AW41)+1, "")</f>
        <v/>
      </c>
      <c r="AX42" s="1327" t="str" cm="1">
        <f t="array" ref="AX42">IFERROR(INDEX(AZ21:AZ290, MATCH(ROW()-MIN(ROW(AZ21:AZ290))+1, AW21:AW290, 0)), "")</f>
        <v xml:space="preserve">7 Pendant ce temps faites revenir les champignons dans une poêle </v>
      </c>
      <c r="AY42" s="1340" t="str">
        <f>IFERROR(SUBSTITUTE(AY41,"."," "),AY41)</f>
        <v>Portez à ébullition puis baissez le feu et</v>
      </c>
      <c r="AZ42" s="1339" t="str">
        <f>IFERROR(LEFT(RIGHT(AY44,LEN(AY44)-LEN(AZ39)-LEN(AZ40)-LEN(AZ41)),FIND("¤",SUBSTITUTE(LEFT(RIGHT(AY44,LEN(AY44)-LEN(AZ39)-LEN(AZ40)-LEN(AZ41)),AZ19+1)," ","¤",LEN(LEFT(RIGHT(AY44,LEN(AY44)-LEN(AZ39)-LEN(AZ40)-LEN(AZ41)),AZ19+1))-LEN(SUBSTITUTE(LEFT(RIGHT(AY44,LEN(AY44)-LEN(AZ39)-LEN(AZ40)-LEN(AZ41)),AZ19+1)," ",""))))),"")</f>
        <v/>
      </c>
      <c r="BA42" s="1279" t="s">
        <v>1</v>
      </c>
      <c r="BB42" s="1330"/>
      <c r="BC42" s="1308" t="s">
        <v>1</v>
      </c>
      <c r="BD42" s="1331" t="str">
        <f t="shared" si="10"/>
        <v>7 Pendant ce temps faites revenir les champignons dans une poêle</v>
      </c>
      <c r="BE42" s="1332" t="str">
        <f>IF(LEN(SUBSTITUTE(AX42, BE17, "")) &lt; LEN(AX42), SUBSTITUTE(AX42, BE17, ""), AX42)</f>
        <v xml:space="preserve">7 Pendant ce temps faites revenir les champignons dans une poêle </v>
      </c>
      <c r="BF42" s="1332" t="str">
        <f>IF(LEN(SUBSTITUTE(BE42, BF17, "")) &lt; LEN(BE42), SUBSTITUTE(BE42, BF17, ""), BE42)</f>
        <v xml:space="preserve">7 Pendant ce temps faites revenir les champignons dans une poêle </v>
      </c>
      <c r="BG42" s="1332" t="str">
        <f>IF(LEN(SUBSTITUTE(BF42, BG17, "")) &lt; LEN(BF42), SUBSTITUTE(BF42, BG17, ""), BF42)</f>
        <v xml:space="preserve">7 Pendant ce temps faites revenir les champignons dans une poêle </v>
      </c>
      <c r="BH42" s="1332" t="str">
        <f>IF(LEN(SUBSTITUTE(BG42, BH17, "")) &lt; LEN(BG42), SUBSTITUTE(BG42, BH17, ""), BG42)</f>
        <v xml:space="preserve">7 Pendant ce temps faites revenir les champignons dans une poêle </v>
      </c>
      <c r="BI42" s="1332" t="s">
        <v>1</v>
      </c>
      <c r="BJ42" s="1333"/>
      <c r="BK42" s="1334"/>
      <c r="BL42" s="52"/>
      <c r="BM42" s="51"/>
      <c r="BN42" s="1335" t="str">
        <f t="shared" si="11"/>
        <v>7 Pendant ce temps faites revenir les champignons dans une poêle</v>
      </c>
      <c r="BO42" s="50" t="str">
        <f t="shared" si="12"/>
        <v>7 Pendant ce temps faites revenir les champignons dans une poêle</v>
      </c>
      <c r="BP42" s="49" t="str">
        <f t="shared" si="13"/>
        <v>7 Pendant ce temps faites revenir les champignons dans une poêle</v>
      </c>
      <c r="BQ42" s="47">
        <f>IF(ISBLANK(#REF!),"",LEN(BD42)-LEN(SUBSTITUTE(BD42," ",""))+1)</f>
        <v>11</v>
      </c>
      <c r="BR42" s="48">
        <f t="shared" si="14"/>
        <v>54</v>
      </c>
      <c r="BS42" s="47">
        <f t="shared" si="15"/>
        <v>10</v>
      </c>
      <c r="BT42" s="47">
        <f t="shared" si="16"/>
        <v>64</v>
      </c>
      <c r="BU42" s="185"/>
      <c r="BV42" s="2"/>
      <c r="BW42" s="1892"/>
      <c r="BX42" s="1893"/>
      <c r="BY42" s="1893"/>
      <c r="BZ42" s="1896"/>
      <c r="CA42" s="2"/>
      <c r="CB42" s="244" t="s">
        <v>410</v>
      </c>
      <c r="CC42" s="91"/>
      <c r="CD42" s="91"/>
      <c r="CE42" s="91"/>
      <c r="CF42" s="91"/>
      <c r="CG42" s="91"/>
      <c r="CH42" s="93"/>
      <c r="CJ42" s="408" t="s">
        <v>37</v>
      </c>
      <c r="CK42" s="59"/>
      <c r="CL42" s="59"/>
      <c r="CM42" s="1252" t="s">
        <v>1554</v>
      </c>
      <c r="CN42" s="59"/>
      <c r="CO42" s="59"/>
      <c r="CP42" s="93"/>
      <c r="CQ42" s="8" t="s">
        <v>1</v>
      </c>
      <c r="CR42" s="6">
        <v>1</v>
      </c>
    </row>
    <row r="43" spans="1:96" s="1" customFormat="1" ht="24" customHeight="1" thickTop="1">
      <c r="A43"/>
      <c r="B43" s="108" t="str">
        <f t="shared" si="17"/>
        <v>►</v>
      </c>
      <c r="C43" s="1232" t="str">
        <f>C16</f>
        <v xml:space="preserve">C patisserie flan garniture Clafoutis aux cerises_2023-09-20.xlsx 10 personnes </v>
      </c>
      <c r="D43" s="1232">
        <f>D16</f>
        <v>10</v>
      </c>
      <c r="E43" s="1232" t="str">
        <f>E16</f>
        <v>personnes</v>
      </c>
      <c r="F43" s="259"/>
      <c r="G43" s="254"/>
      <c r="H43" s="253" t="str">
        <f t="shared" si="8"/>
        <v/>
      </c>
      <c r="I43" s="252"/>
      <c r="J43" s="270"/>
      <c r="K43" s="257">
        <v>1</v>
      </c>
      <c r="L43" s="1773"/>
      <c r="M43"/>
      <c r="N43"/>
      <c r="O43"/>
      <c r="P43" s="108"/>
      <c r="Q43" s="1232"/>
      <c r="R43" s="1232"/>
      <c r="S43" s="1232"/>
      <c r="T43" s="1775"/>
      <c r="U43" s="1613"/>
      <c r="V43" s="253"/>
      <c r="W43" s="1614"/>
      <c r="X43" s="1615"/>
      <c r="Y43" s="1615"/>
      <c r="Z43" s="1776"/>
      <c r="AA43" s="251">
        <f>IFERROR(INDEX(T69:AD69,MATCH(X43,T68:AD68,0)) * W43 * IF(ISBLANK(T43), 1, T43), 0)</f>
        <v>0</v>
      </c>
      <c r="AB43" s="262">
        <f>(AA43*Y43)*AB11</f>
        <v>0</v>
      </c>
      <c r="AC43" s="261">
        <f>(T43*Y43)*AB11</f>
        <v>0</v>
      </c>
      <c r="AD43" s="260">
        <f t="shared" si="19"/>
        <v>0</v>
      </c>
      <c r="AF43" s="108" t="str">
        <f t="shared" si="20"/>
        <v>►</v>
      </c>
      <c r="AG43" s="1232" t="str">
        <f>AG16</f>
        <v xml:space="preserve">C patisserie flan garniture Clafoutis aux cerises-2023-09-20.xlsx 10 personnes </v>
      </c>
      <c r="AH43" s="1232">
        <f>AH16</f>
        <v>10</v>
      </c>
      <c r="AI43" s="1232" t="str">
        <f>AI16</f>
        <v>personnes</v>
      </c>
      <c r="AJ43" s="1353"/>
      <c r="AK43" s="2236"/>
      <c r="AL43" s="2236"/>
      <c r="AM43" s="2236"/>
      <c r="AN43" s="107" t="str">
        <f>TEXT(ROUND(LEN(AJ43)/AN19, 1), "0.0") &amp; " lignes"</f>
        <v>0.0 lignes</v>
      </c>
      <c r="AO43" s="2244" t="str">
        <f ca="1">IF(ISBLANK(AP43),"",LARGE(OFFSET(AO20,0,0,ROWS(AO20:AO42)),1)+1)</f>
        <v/>
      </c>
      <c r="AP43" s="468"/>
      <c r="AQ43" s="1715"/>
      <c r="AR43" s="89"/>
      <c r="AS43" s="89"/>
      <c r="AT43" s="2337">
        <f>IF(AT19=0,0,IF(LEN(AP43)&gt;AT19,LEN(AP43)-AT19&amp;" en trop",0))</f>
        <v>0</v>
      </c>
      <c r="AV43" s="53" t="str">
        <f t="shared" si="18"/>
        <v>A</v>
      </c>
      <c r="AW43" s="1327" t="str">
        <f>IF(AND(AZ43&lt;&gt;"", LEN(TRIM(AZ43))&gt;0), MAX(AW20:AW42)+1, "")</f>
        <v/>
      </c>
      <c r="AX43" s="1327" t="str" cm="1">
        <f t="array" ref="AX43">IFERROR(INDEX(AZ21:AZ290, MATCH(ROW()-MIN(ROW(AZ21:AZ290))+1, AW21:AW290, 0)), "")</f>
        <v xml:space="preserve">avec un peu d’huile d’olive pendant environ 5 minutes </v>
      </c>
      <c r="AY43" s="1343" t="str">
        <f>SUBSTITUTE(SUBSTITUTE(AY42,";"," "),","," ")</f>
        <v>Portez à ébullition puis baissez le feu et</v>
      </c>
      <c r="AZ43" s="1339" t="str">
        <f>IFERROR(LEFT(RIGHT(AY44,LEN(AY44)-LEN(AZ39)-LEN(AZ40)-LEN(AZ41)-LEN(AZ42)),FIND("¤",SUBSTITUTE(LEFT(RIGHT(AY44,LEN(AY44)-LEN(AZ39)-LEN(AZ40)-LEN(AZ41)-LEN(AZ42)),AZ19+1)," ","¤",LEN(LEFT(RIGHT(AY44,LEN(AY44)-LEN(AZ39)-LEN(AZ40)-LEN(AZ41)-LEN(AZ42)),AZ19+1))-LEN(SUBSTITUTE(LEFT(RIGHT(AY44,LEN(AY44)-LEN(AZ39)-LEN(AZ40)-LEN(AZ41)-LEN(AZ42)),AZ19+1)," ",""))))),"")</f>
        <v/>
      </c>
      <c r="BA43" s="1279" t="s">
        <v>1</v>
      </c>
      <c r="BB43" s="1330"/>
      <c r="BC43" s="1308" t="s">
        <v>1</v>
      </c>
      <c r="BD43" s="1331" t="str">
        <f t="shared" si="10"/>
        <v>avec un peu d’huile d’olive pendant environ 7 minutes</v>
      </c>
      <c r="BE43" s="1332" t="str">
        <f>IF(LEN(SUBSTITUTE(AX43, BE17, "")) &lt; LEN(AX43), SUBSTITUTE(AX43, BE17, ""), AX43)</f>
        <v xml:space="preserve">avec un peu d’huile d’olive pendant environ 5 minutes </v>
      </c>
      <c r="BF43" s="1332" t="str">
        <f>IF(LEN(SUBSTITUTE(BE43, BF17, "")) &lt; LEN(BE43), SUBSTITUTE(BE43, BF17, ""), BE43)</f>
        <v xml:space="preserve">avec un peu d’huile d’olive pendant environ 5 minutes </v>
      </c>
      <c r="BG43" s="1332" t="str">
        <f>IF(LEN(SUBSTITUTE(BF43, BG17, "")) &lt; LEN(BF43), SUBSTITUTE(BF43, BG17, ""), BF43)</f>
        <v xml:space="preserve">avec un peu d’huile d’olive pendant environ 5 minutes </v>
      </c>
      <c r="BH43" s="1332" t="str">
        <f>IF(LEN(SUBSTITUTE(BG43, BH17, "")) &lt; LEN(BG43), SUBSTITUTE(BG43, BH17, ""), BG43)</f>
        <v xml:space="preserve">avec un peu d’huile d’olive pendant environ 5 minutes </v>
      </c>
      <c r="BI43" s="1332" t="s">
        <v>1</v>
      </c>
      <c r="BJ43" s="1333"/>
      <c r="BK43" s="1334"/>
      <c r="BL43" s="52">
        <v>5</v>
      </c>
      <c r="BM43" s="51">
        <v>7</v>
      </c>
      <c r="BN43" s="1335" t="str">
        <f t="shared" si="11"/>
        <v>avec un peu d’huile d’olive pendant environ 5 minutes</v>
      </c>
      <c r="BO43" s="50" t="str">
        <f t="shared" si="12"/>
        <v>avec un peu d’huile d’olive pendant environ 7 minutes</v>
      </c>
      <c r="BP43" s="49" t="str">
        <f t="shared" si="13"/>
        <v>avec un peu d’huile d’olive pendant environ 7 minutes</v>
      </c>
      <c r="BQ43" s="47">
        <f>IF(ISBLANK(#REF!),"",LEN(BD43)-LEN(SUBSTITUTE(BD43," ",""))+1)</f>
        <v>9</v>
      </c>
      <c r="BR43" s="48">
        <f t="shared" si="14"/>
        <v>45</v>
      </c>
      <c r="BS43" s="47">
        <f t="shared" si="15"/>
        <v>8</v>
      </c>
      <c r="BT43" s="47">
        <f t="shared" si="16"/>
        <v>53</v>
      </c>
      <c r="BU43" s="185"/>
      <c r="BV43" s="2"/>
      <c r="BW43" s="1897" t="s">
        <v>265</v>
      </c>
      <c r="BX43" s="1898"/>
      <c r="BY43" s="1898"/>
      <c r="BZ43" s="1899"/>
      <c r="CA43" s="2"/>
      <c r="CB43" s="441" t="s">
        <v>327</v>
      </c>
      <c r="CC43" s="418" t="s">
        <v>326</v>
      </c>
      <c r="CD43" s="419"/>
      <c r="CE43" s="1903" t="s">
        <v>325</v>
      </c>
      <c r="CF43" s="1838" t="s">
        <v>301</v>
      </c>
      <c r="CG43" s="442" t="s">
        <v>324</v>
      </c>
      <c r="CH43" s="93"/>
      <c r="CJ43" s="415"/>
      <c r="CP43" s="159"/>
      <c r="CQ43" s="8" t="s">
        <v>1</v>
      </c>
      <c r="CR43" s="6">
        <v>1</v>
      </c>
    </row>
    <row r="44" spans="1:96" s="1" customFormat="1" ht="16.5" customHeight="1">
      <c r="A44"/>
      <c r="B44" s="108" t="str">
        <f t="shared" si="17"/>
        <v>►</v>
      </c>
      <c r="C44" s="1232" t="str">
        <f>C16</f>
        <v xml:space="preserve">C patisserie flan garniture Clafoutis aux cerises_2023-09-20.xlsx 10 personnes </v>
      </c>
      <c r="D44" s="1232">
        <f>D16</f>
        <v>10</v>
      </c>
      <c r="E44" s="1232" t="str">
        <f>E16</f>
        <v>personnes</v>
      </c>
      <c r="F44" s="259"/>
      <c r="G44" s="271"/>
      <c r="H44" s="253" t="str">
        <f t="shared" si="8"/>
        <v/>
      </c>
      <c r="I44" s="252"/>
      <c r="J44" s="270"/>
      <c r="K44" s="257">
        <v>1</v>
      </c>
      <c r="L44" s="1773"/>
      <c r="M44"/>
      <c r="N44"/>
      <c r="O44"/>
      <c r="P44" s="108"/>
      <c r="Q44" s="1232"/>
      <c r="R44" s="1232"/>
      <c r="S44" s="1232"/>
      <c r="T44" s="1775"/>
      <c r="U44" s="1613"/>
      <c r="V44" s="253"/>
      <c r="W44" s="1614"/>
      <c r="X44" s="1615"/>
      <c r="Y44" s="1615"/>
      <c r="Z44" s="1776"/>
      <c r="AA44" s="251">
        <f>IFERROR(INDEX(T69:AD69,MATCH(X44,T68:AD68,0)) * W44 * IF(ISBLANK(T44), 1, T44), 0)</f>
        <v>0</v>
      </c>
      <c r="AB44" s="250">
        <f>(AA44*Y44)*AB11</f>
        <v>0</v>
      </c>
      <c r="AC44" s="249">
        <f>(T44*Y44)*AB11</f>
        <v>0</v>
      </c>
      <c r="AD44" s="248">
        <f t="shared" si="19"/>
        <v>0</v>
      </c>
      <c r="AF44" s="108" t="str">
        <f t="shared" si="20"/>
        <v>►</v>
      </c>
      <c r="AG44" s="1232" t="str">
        <f>AG16</f>
        <v xml:space="preserve">C patisserie flan garniture Clafoutis aux cerises-2023-09-20.xlsx 10 personnes </v>
      </c>
      <c r="AH44" s="1232">
        <f>AH16</f>
        <v>10</v>
      </c>
      <c r="AI44" s="1232" t="str">
        <f>AI16</f>
        <v>personnes</v>
      </c>
      <c r="AJ44" s="1353"/>
      <c r="AK44" s="2236"/>
      <c r="AL44" s="2236"/>
      <c r="AM44" s="2236"/>
      <c r="AN44" s="107" t="str">
        <f>TEXT(ROUND(LEN(AJ44)/AN19, 1), "0.0") &amp; " lignes"</f>
        <v>0.0 lignes</v>
      </c>
      <c r="AO44" s="2244" t="str">
        <f ca="1">IF(ISBLANK(AP44),"",LARGE(OFFSET(AO20,0,0,ROWS(AO20:AO43)),1)+1)</f>
        <v/>
      </c>
      <c r="AP44" s="468"/>
      <c r="AQ44" s="1715"/>
      <c r="AR44" s="89"/>
      <c r="AS44" s="89"/>
      <c r="AT44" s="2337">
        <f>IF(AT19=0,0,IF(LEN(AP44)&gt;AT19,LEN(AP44)-AT19&amp;" en trop",0))</f>
        <v>0</v>
      </c>
      <c r="AV44" s="53" t="str">
        <f t="shared" si="18"/>
        <v>A</v>
      </c>
      <c r="AW44" s="1327" t="str">
        <f>IF(AND(AZ44&lt;&gt;"", LEN(TRIM(AZ44))&gt;0), MAX(AW20:AW43)+1, "")</f>
        <v/>
      </c>
      <c r="AX44" s="1327" t="str" cm="1">
        <f t="array" ref="AX44">IFERROR(INDEX(AZ21:AZ290, MATCH(ROW()-MIN(ROW(AZ21:AZ290))+1, AW21:AW290, 0)), "")</f>
        <v xml:space="preserve">8 Ajoutez les champignons dans la cocotte environ 30 minutes </v>
      </c>
      <c r="AY44" s="1344" t="str">
        <f>IFERROR(SUBSTITUTE(SUBSTITUTE(SUBSTITUTE(AY43,"  "," "),"  "," "),"  "," "),AY43)</f>
        <v>Portez à ébullition puis baissez le feu et</v>
      </c>
      <c r="AZ44" s="1339" t="str">
        <f>IF(LEN(AY44) &gt; LEN(AZ39) + LEN(AZ40) + LEN(AZ41)+ LEN(AZ42) + LEN(AZ43), RIGHT(AY44, LEN(AY44) - LEN(AZ39) - LEN(AZ40) - LEN(AZ41) - LEN(AZ42) - LEN(AZ43)), "")</f>
        <v/>
      </c>
      <c r="BA44" s="1279" t="s">
        <v>1</v>
      </c>
      <c r="BB44" s="1330"/>
      <c r="BC44" s="1308" t="s">
        <v>1</v>
      </c>
      <c r="BD44" s="1331" t="str">
        <f t="shared" si="10"/>
        <v>8 Ajoutez les champignons dans la cocotte environ 30 minutes</v>
      </c>
      <c r="BE44" s="1332" t="str">
        <f>IF(LEN(SUBSTITUTE(AX44, BE17, "")) &lt; LEN(AX44), SUBSTITUTE(AX44, BE17, ""), AX44)</f>
        <v xml:space="preserve">8 Ajoutez les champignons dans la cocotte environ 30 minutes </v>
      </c>
      <c r="BF44" s="1332" t="str">
        <f>IF(LEN(SUBSTITUTE(BE44, BF17, "")) &lt; LEN(BE44), SUBSTITUTE(BE44, BF17, ""), BE44)</f>
        <v xml:space="preserve">8 Ajoutez les champignons dans la cocotte environ 30 minutes </v>
      </c>
      <c r="BG44" s="1332" t="str">
        <f>IF(LEN(SUBSTITUTE(BF44, BG17, "")) &lt; LEN(BF44), SUBSTITUTE(BF44, BG17, ""), BF44)</f>
        <v xml:space="preserve">8 Ajoutez les champignons dans la cocotte environ 30 minutes </v>
      </c>
      <c r="BH44" s="1332" t="str">
        <f>IF(LEN(SUBSTITUTE(BG44, BH17, "")) &lt; LEN(BG44), SUBSTITUTE(BG44, BH17, ""), BG44)</f>
        <v xml:space="preserve">8 Ajoutez les champignons dans la cocotte environ 30 minutes </v>
      </c>
      <c r="BI44" s="1332" t="s">
        <v>1</v>
      </c>
      <c r="BJ44" s="1333"/>
      <c r="BK44" s="1334"/>
      <c r="BL44" s="52"/>
      <c r="BM44" s="51"/>
      <c r="BN44" s="1335" t="str">
        <f t="shared" si="11"/>
        <v>8 Ajoutez les champignons dans la cocotte environ 30 minutes</v>
      </c>
      <c r="BO44" s="50" t="str">
        <f t="shared" si="12"/>
        <v>8 Ajoutez les champignons dans la cocotte environ 30 minutes</v>
      </c>
      <c r="BP44" s="49" t="str">
        <f t="shared" si="13"/>
        <v>8 Ajoutez les champignons dans la cocotte environ 30 minutes</v>
      </c>
      <c r="BQ44" s="47">
        <f>IF(ISBLANK(#REF!),"",LEN(BD44)-LEN(SUBSTITUTE(BD44," ",""))+1)</f>
        <v>10</v>
      </c>
      <c r="BR44" s="48">
        <f t="shared" si="14"/>
        <v>51</v>
      </c>
      <c r="BS44" s="47">
        <f t="shared" si="15"/>
        <v>9</v>
      </c>
      <c r="BT44" s="47">
        <f t="shared" si="16"/>
        <v>60</v>
      </c>
      <c r="BU44" s="185"/>
      <c r="BV44" s="2"/>
      <c r="BW44" s="1897"/>
      <c r="BX44" s="1898"/>
      <c r="BY44" s="1898"/>
      <c r="BZ44" s="1899"/>
      <c r="CA44" s="2"/>
      <c r="CB44" s="443" t="s">
        <v>317</v>
      </c>
      <c r="CC44" s="444" t="s">
        <v>316</v>
      </c>
      <c r="CD44" s="253" t="s">
        <v>315</v>
      </c>
      <c r="CE44" s="1910"/>
      <c r="CF44" s="1839"/>
      <c r="CG44" s="445" t="s">
        <v>314</v>
      </c>
      <c r="CH44" s="93"/>
      <c r="CJ44" s="1900" t="s">
        <v>1555</v>
      </c>
      <c r="CK44" s="1901"/>
      <c r="CL44" s="1901"/>
      <c r="CM44" s="1901"/>
      <c r="CN44" s="1901"/>
      <c r="CO44" s="1901"/>
      <c r="CP44" s="1902"/>
      <c r="CQ44" s="8" t="s">
        <v>1</v>
      </c>
      <c r="CR44" s="6">
        <v>1</v>
      </c>
    </row>
    <row r="45" spans="1:96" s="1" customFormat="1" ht="18.75" customHeight="1">
      <c r="A45"/>
      <c r="B45" s="108" t="str">
        <f t="shared" si="17"/>
        <v>►</v>
      </c>
      <c r="C45" s="1232" t="str">
        <f>C16</f>
        <v xml:space="preserve">C patisserie flan garniture Clafoutis aux cerises_2023-09-20.xlsx 10 personnes </v>
      </c>
      <c r="D45" s="1232">
        <f>D16</f>
        <v>10</v>
      </c>
      <c r="E45" s="1232" t="str">
        <f>E16</f>
        <v>personnes</v>
      </c>
      <c r="F45" s="259"/>
      <c r="G45" s="271"/>
      <c r="H45" s="253" t="str">
        <f t="shared" si="8"/>
        <v/>
      </c>
      <c r="I45" s="252"/>
      <c r="J45" s="270"/>
      <c r="K45" s="257">
        <v>1</v>
      </c>
      <c r="L45" s="1773"/>
      <c r="M45"/>
      <c r="N45"/>
      <c r="O45"/>
      <c r="P45" s="108"/>
      <c r="Q45" s="1232"/>
      <c r="R45" s="1232"/>
      <c r="S45" s="1232"/>
      <c r="T45" s="1775"/>
      <c r="U45" s="1613"/>
      <c r="V45" s="253"/>
      <c r="W45" s="1614"/>
      <c r="X45" s="1615"/>
      <c r="Y45" s="1615"/>
      <c r="Z45" s="1776"/>
      <c r="AA45" s="251">
        <f>IFERROR(INDEX(T69:AD69,MATCH(X45,T68:AD68,0)) * W45 * IF(ISBLANK(T45), 1, T45), 0)</f>
        <v>0</v>
      </c>
      <c r="AB45" s="262">
        <f>(AA45*Y45)*AB11</f>
        <v>0</v>
      </c>
      <c r="AC45" s="261">
        <f>(T45*Y45)*AB11</f>
        <v>0</v>
      </c>
      <c r="AD45" s="260">
        <f t="shared" si="19"/>
        <v>0</v>
      </c>
      <c r="AF45" s="108" t="str">
        <f t="shared" si="20"/>
        <v>►</v>
      </c>
      <c r="AG45" s="1232" t="str">
        <f>AG16</f>
        <v xml:space="preserve">C patisserie flan garniture Clafoutis aux cerises-2023-09-20.xlsx 10 personnes </v>
      </c>
      <c r="AH45" s="1232">
        <f>AH16</f>
        <v>10</v>
      </c>
      <c r="AI45" s="1232" t="str">
        <f>AI16</f>
        <v>personnes</v>
      </c>
      <c r="AJ45" s="1353"/>
      <c r="AK45" s="2236"/>
      <c r="AL45" s="2236"/>
      <c r="AM45" s="2236"/>
      <c r="AN45" s="107" t="str">
        <f>TEXT(ROUND(LEN(AJ45)/AN19, 1), "0.0") &amp; " lignes"</f>
        <v>0.0 lignes</v>
      </c>
      <c r="AO45" s="2244" t="str">
        <f ca="1">IF(ISBLANK(AP45),"",LARGE(OFFSET(AO20,0,0,ROWS(AO20:AO44)),1)+1)</f>
        <v/>
      </c>
      <c r="AP45" s="468"/>
      <c r="AQ45" s="1715"/>
      <c r="AR45" s="89"/>
      <c r="AS45" s="89"/>
      <c r="AT45" s="2337">
        <f>IF(AT19=0,0,IF(LEN(AP45)&gt;AT19,LEN(AP45)-AT19&amp;" en trop",0))</f>
        <v>0</v>
      </c>
      <c r="AV45" s="53" t="str">
        <f t="shared" si="18"/>
        <v>A</v>
      </c>
      <c r="AW45" s="1327" t="str">
        <f>IF(AND(AZ45&lt;&gt;"", LEN(TRIM(AZ45))&gt;0), MAX(AW20:AW44)+1, "")</f>
        <v/>
      </c>
      <c r="AX45" s="1327" t="str" cm="1">
        <f t="array" ref="AX45">IFERROR(INDEX(AZ21:AZ290, MATCH(ROW()-MIN(ROW(AZ21:AZ290))+1, AW21:AW290, 0)), "")</f>
        <v xml:space="preserve">avant la fin de la cuisson </v>
      </c>
      <c r="AY45" s="1328" t="str">
        <f>(SUBSTITUTE(SUBSTITUTE(BB25,CHAR(13)&amp;CHAR(10)," "),CHAR(10)," "))</f>
        <v/>
      </c>
      <c r="AZ45" s="1329" t="str">
        <f>IF(LEN(AY50)&lt;AZ19,AY45,LEFT(AY50,FIND("¤",SUBSTITUTE(LEFT(AY50,AZ19+1)," ","¤",LEN(LEFT(AY50,AZ19+1))-LEN(SUBSTITUTE(LEFT(AY50,AZ19+1)," ",""))))))</f>
        <v/>
      </c>
      <c r="BA45" s="1279" t="s">
        <v>1</v>
      </c>
      <c r="BB45" s="1330"/>
      <c r="BC45" s="1308" t="s">
        <v>1</v>
      </c>
      <c r="BD45" s="1331" t="str">
        <f t="shared" si="10"/>
        <v>avant la fin de la cuisson</v>
      </c>
      <c r="BE45" s="1332" t="str">
        <f>IF(LEN(SUBSTITUTE(AX45, BE17, "")) &lt; LEN(AX45), SUBSTITUTE(AX45, BE17, ""), AX45)</f>
        <v xml:space="preserve">avant la fin de la cuisson </v>
      </c>
      <c r="BF45" s="1332" t="str">
        <f>IF(LEN(SUBSTITUTE(BE45, BF17, "")) &lt; LEN(BE45), SUBSTITUTE(BE45, BF17, ""), BE45)</f>
        <v xml:space="preserve">avant la fin de la cuisson </v>
      </c>
      <c r="BG45" s="1332" t="str">
        <f>IF(LEN(SUBSTITUTE(BF45, BG17, "")) &lt; LEN(BF45), SUBSTITUTE(BF45, BG17, ""), BF45)</f>
        <v xml:space="preserve">avant la fin de la cuisson </v>
      </c>
      <c r="BH45" s="1332" t="str">
        <f>IF(LEN(SUBSTITUTE(BG45, BH17, "")) &lt; LEN(BG45), SUBSTITUTE(BG45, BH17, ""), BG45)</f>
        <v xml:space="preserve">avant la fin de la cuisson </v>
      </c>
      <c r="BI45" s="1332" t="s">
        <v>1</v>
      </c>
      <c r="BJ45" s="1333"/>
      <c r="BK45" s="1334"/>
      <c r="BL45" s="52"/>
      <c r="BM45" s="51"/>
      <c r="BN45" s="1335" t="str">
        <f t="shared" si="11"/>
        <v>avant la fin de la cuisson</v>
      </c>
      <c r="BO45" s="50" t="str">
        <f t="shared" si="12"/>
        <v>avant la fin de la cuisson</v>
      </c>
      <c r="BP45" s="49" t="str">
        <f t="shared" si="13"/>
        <v>avant la fin de la cuisson</v>
      </c>
      <c r="BQ45" s="47">
        <f>IF(ISBLANK(#REF!),"",LEN(BD45)-LEN(SUBSTITUTE(BD45," ",""))+1)</f>
        <v>6</v>
      </c>
      <c r="BR45" s="48">
        <f t="shared" si="14"/>
        <v>21</v>
      </c>
      <c r="BS45" s="47">
        <f t="shared" si="15"/>
        <v>5</v>
      </c>
      <c r="BT45" s="47">
        <f t="shared" si="16"/>
        <v>26</v>
      </c>
      <c r="BU45" s="185"/>
      <c r="BV45" s="2"/>
      <c r="BW45" s="269"/>
      <c r="BX45" s="268"/>
      <c r="BY45" s="154"/>
      <c r="BZ45" s="153"/>
      <c r="CA45" s="2"/>
      <c r="CB45" s="446">
        <v>27</v>
      </c>
      <c r="CC45" s="447" t="s">
        <v>393</v>
      </c>
      <c r="CD45" s="448" t="s">
        <v>315</v>
      </c>
      <c r="CE45" s="449">
        <v>20</v>
      </c>
      <c r="CF45" s="450" t="s">
        <v>231</v>
      </c>
      <c r="CG45" s="451" t="s">
        <v>302</v>
      </c>
      <c r="CH45" s="93"/>
      <c r="CJ45" s="1900"/>
      <c r="CK45" s="1901"/>
      <c r="CL45" s="1901"/>
      <c r="CM45" s="1901"/>
      <c r="CN45" s="1901"/>
      <c r="CO45" s="1901"/>
      <c r="CP45" s="1902"/>
      <c r="CQ45" s="8" t="s">
        <v>1</v>
      </c>
      <c r="CR45" s="6">
        <v>1</v>
      </c>
    </row>
    <row r="46" spans="1:96" s="1" customFormat="1" ht="18.75" customHeight="1">
      <c r="A46"/>
      <c r="B46" s="108" t="str">
        <f t="shared" si="17"/>
        <v>►</v>
      </c>
      <c r="C46" s="1232" t="str">
        <f>C16</f>
        <v xml:space="preserve">C patisserie flan garniture Clafoutis aux cerises_2023-09-20.xlsx 10 personnes </v>
      </c>
      <c r="D46" s="1232">
        <f>D16</f>
        <v>10</v>
      </c>
      <c r="E46" s="1232" t="str">
        <f>E16</f>
        <v>personnes</v>
      </c>
      <c r="F46" s="259"/>
      <c r="G46" s="271"/>
      <c r="H46" s="253" t="str">
        <f t="shared" si="8"/>
        <v/>
      </c>
      <c r="I46" s="252"/>
      <c r="J46" s="270"/>
      <c r="K46" s="257">
        <v>1</v>
      </c>
      <c r="L46" s="1773"/>
      <c r="M46"/>
      <c r="N46"/>
      <c r="O46"/>
      <c r="P46" s="108"/>
      <c r="Q46" s="1232"/>
      <c r="R46" s="1232"/>
      <c r="S46" s="1232"/>
      <c r="T46" s="1775"/>
      <c r="U46" s="1613"/>
      <c r="V46" s="253"/>
      <c r="W46" s="1614"/>
      <c r="X46" s="1615"/>
      <c r="Y46" s="1615"/>
      <c r="Z46" s="1776"/>
      <c r="AA46" s="251">
        <f>IFERROR(INDEX(T69:AD69,MATCH(X46,T68:AD68,0)) * W46 * IF(ISBLANK(T46), 1, T46), 0)</f>
        <v>0</v>
      </c>
      <c r="AB46" s="250">
        <f>(AA46*Y46)*AB11</f>
        <v>0</v>
      </c>
      <c r="AC46" s="249">
        <f>(T46*Y46)*AB11</f>
        <v>0</v>
      </c>
      <c r="AD46" s="248">
        <f t="shared" si="19"/>
        <v>0</v>
      </c>
      <c r="AF46" s="108" t="str">
        <f t="shared" si="20"/>
        <v>►</v>
      </c>
      <c r="AG46" s="1232" t="str">
        <f>AG16</f>
        <v xml:space="preserve">C patisserie flan garniture Clafoutis aux cerises-2023-09-20.xlsx 10 personnes </v>
      </c>
      <c r="AH46" s="1232">
        <f>AH16</f>
        <v>10</v>
      </c>
      <c r="AI46" s="1232" t="str">
        <f>AI16</f>
        <v>personnes</v>
      </c>
      <c r="AJ46" s="1353"/>
      <c r="AK46" s="2236"/>
      <c r="AL46" s="2236"/>
      <c r="AM46" s="2236"/>
      <c r="AN46" s="107" t="str">
        <f>TEXT(ROUND(LEN(AJ46)/AN19, 1), "0.0") &amp; " lignes"</f>
        <v>0.0 lignes</v>
      </c>
      <c r="AO46" s="2244" t="str">
        <f ca="1">IF(ISBLANK(AP46),"",LARGE(OFFSET(AO20,0,0,ROWS(AO20:AO45)),1)+1)</f>
        <v/>
      </c>
      <c r="AP46" s="468"/>
      <c r="AQ46" s="1715"/>
      <c r="AR46" s="89"/>
      <c r="AS46" s="89"/>
      <c r="AT46" s="2337">
        <f>IF(AT19=0,0,IF(LEN(AP46)&gt;AT19,LEN(AP46)-AT19&amp;" en trop",0))</f>
        <v>0</v>
      </c>
      <c r="AV46" s="53" t="str">
        <f t="shared" si="18"/>
        <v>A</v>
      </c>
      <c r="AW46" s="1327" t="str">
        <f>IF(AND(AZ46&lt;&gt;"", LEN(TRIM(AZ46))&gt;0), MAX(AW20:AW45)+1, "")</f>
        <v/>
      </c>
      <c r="AX46" s="1327" t="str" cm="1">
        <f t="array" ref="AX46">IFERROR(INDEX(AZ21:AZ290, MATCH(ROW()-MIN(ROW(AZ21:AZ290))+1, AW21:AW290, 0)), "")</f>
        <v xml:space="preserve">9 Servez le bœuf bourguignon bien chaud accompagné de pommes de </v>
      </c>
      <c r="AY46" s="1336" t="str">
        <f>IFERROR(TRIM(SUBSTITUTE(SUBSTITUTE(SUBSTITUTE(SUBSTITUTE(SUBSTITUTE(AY45," .",".")," ;",";")," :",":"),",",","),",","")),AY45)</f>
        <v/>
      </c>
      <c r="AZ46" s="1329" t="str">
        <f>IFERROR(IF(LEN(AY50) &gt; LEN(AZ45), LEFT(RIGHT(AY50, LEN(AY50) - LEN(AZ45)), FIND("¤", SUBSTITUTE(LEFT(RIGHT(AY50, LEN(AY50) - LEN(AZ45)), AZ19+1), " ", "¤", LEN(LEFT(RIGHT(AY50, LEN(AY50) - LEN(AZ45)), AZ19+1)) - LEN(SUBSTITUTE(LEFT(RIGHT(AY50, LEN(AY50) - LEN(AZ45)), AZ19+1), " ", ""))))), ""), "")</f>
        <v/>
      </c>
      <c r="BA46" s="1279" t="s">
        <v>1</v>
      </c>
      <c r="BB46" s="1330"/>
      <c r="BC46" s="1308" t="s">
        <v>1</v>
      </c>
      <c r="BD46" s="1331" t="str">
        <f t="shared" si="10"/>
        <v>9 Servez le bœuf bourguignon bien chaud accompagné de pommes de</v>
      </c>
      <c r="BE46" s="1332" t="str">
        <f>IF(LEN(SUBSTITUTE(AX46, BE17, "")) &lt; LEN(AX46), SUBSTITUTE(AX46, BE17, ""), AX46)</f>
        <v xml:space="preserve">9 Servez le bœuf bourguignon bien chaud accompagné de pommes de </v>
      </c>
      <c r="BF46" s="1332" t="str">
        <f>IF(LEN(SUBSTITUTE(BE46, BF17, "")) &lt; LEN(BE46), SUBSTITUTE(BE46, BF17, ""), BE46)</f>
        <v xml:space="preserve">9 Servez le bœuf bourguignon bien chaud accompagné de pommes de </v>
      </c>
      <c r="BG46" s="1332" t="str">
        <f>IF(LEN(SUBSTITUTE(BF46, BG17, "")) &lt; LEN(BF46), SUBSTITUTE(BF46, BG17, ""), BF46)</f>
        <v xml:space="preserve">9 Servez le bœuf bourguignon bien chaud accompagné de pommes de </v>
      </c>
      <c r="BH46" s="1332" t="str">
        <f>IF(LEN(SUBSTITUTE(BG46, BH17, "")) &lt; LEN(BG46), SUBSTITUTE(BG46, BH17, ""), BG46)</f>
        <v xml:space="preserve">9 Servez le bœuf bourguignon bien chaud accompagné de pommes de </v>
      </c>
      <c r="BI46" s="1332" t="s">
        <v>1</v>
      </c>
      <c r="BJ46" s="1333"/>
      <c r="BK46" s="1334"/>
      <c r="BL46" s="52"/>
      <c r="BM46" s="51"/>
      <c r="BN46" s="1335" t="str">
        <f t="shared" si="11"/>
        <v>9 Servez le bœuf bourguignon bien chaud accompagné de pommes de</v>
      </c>
      <c r="BO46" s="50" t="str">
        <f t="shared" si="12"/>
        <v>9 Servez le bœuf bourguignon bien chaud accompagné de pommes de</v>
      </c>
      <c r="BP46" s="49" t="str">
        <f t="shared" si="13"/>
        <v>9 Servez le bœuf bourguignon bien chaud accompagné de pommes de</v>
      </c>
      <c r="BQ46" s="47">
        <f>IF(ISBLANK(#REF!),"",LEN(BD46)-LEN(SUBSTITUTE(BD46," ",""))+1)</f>
        <v>11</v>
      </c>
      <c r="BR46" s="48">
        <f t="shared" si="14"/>
        <v>53</v>
      </c>
      <c r="BS46" s="47">
        <f t="shared" si="15"/>
        <v>10</v>
      </c>
      <c r="BT46" s="47">
        <f t="shared" si="16"/>
        <v>63</v>
      </c>
      <c r="BU46" s="185"/>
      <c r="BV46" s="2"/>
      <c r="BW46" s="267" t="s">
        <v>261</v>
      </c>
      <c r="BX46" s="265" t="s">
        <v>260</v>
      </c>
      <c r="BY46" s="174"/>
      <c r="BZ46" s="153"/>
      <c r="CA46" s="2"/>
      <c r="CB46" s="446"/>
      <c r="CC46" s="447" t="s">
        <v>411</v>
      </c>
      <c r="CD46" s="448"/>
      <c r="CE46" s="449">
        <v>1</v>
      </c>
      <c r="CF46" s="452" t="s">
        <v>96</v>
      </c>
      <c r="CG46" s="451" t="s">
        <v>412</v>
      </c>
      <c r="CH46" s="93"/>
      <c r="CJ46" s="110"/>
      <c r="CK46" s="59"/>
      <c r="CL46" s="59"/>
      <c r="CM46" s="59"/>
      <c r="CN46" s="59"/>
      <c r="CO46" s="59"/>
      <c r="CP46" s="93"/>
      <c r="CQ46" s="8" t="s">
        <v>1</v>
      </c>
      <c r="CR46" s="6">
        <v>1</v>
      </c>
    </row>
    <row r="47" spans="1:96" s="1" customFormat="1" ht="18.75" customHeight="1">
      <c r="A47"/>
      <c r="B47" s="108" t="str">
        <f t="shared" si="17"/>
        <v>►</v>
      </c>
      <c r="C47" s="1232" t="str">
        <f>C16</f>
        <v xml:space="preserve">C patisserie flan garniture Clafoutis aux cerises_2023-09-20.xlsx 10 personnes </v>
      </c>
      <c r="D47" s="1232">
        <f>D16</f>
        <v>10</v>
      </c>
      <c r="E47" s="1232" t="str">
        <f>E16</f>
        <v>personnes</v>
      </c>
      <c r="F47" s="259"/>
      <c r="G47" s="271"/>
      <c r="H47" s="253" t="str">
        <f t="shared" si="8"/>
        <v/>
      </c>
      <c r="I47" s="252"/>
      <c r="J47" s="270"/>
      <c r="K47" s="257">
        <v>1</v>
      </c>
      <c r="L47" s="1773"/>
      <c r="M47"/>
      <c r="N47"/>
      <c r="O47"/>
      <c r="P47" s="108"/>
      <c r="Q47" s="1232"/>
      <c r="R47" s="1232"/>
      <c r="S47" s="1232"/>
      <c r="T47" s="1775"/>
      <c r="U47" s="1613"/>
      <c r="V47" s="253"/>
      <c r="W47" s="1614"/>
      <c r="X47" s="1615"/>
      <c r="Y47" s="1615"/>
      <c r="Z47" s="1776"/>
      <c r="AA47" s="251">
        <f>IFERROR(INDEX(T69:AD69,MATCH(X47,T68:AD68,0)) * W47 * IF(ISBLANK(T47), 1, T47), 0)</f>
        <v>0</v>
      </c>
      <c r="AB47" s="262">
        <f>(AA47*Y47)*AB11</f>
        <v>0</v>
      </c>
      <c r="AC47" s="261">
        <f>(T47*Y47)*AB11</f>
        <v>0</v>
      </c>
      <c r="AD47" s="260">
        <f t="shared" si="19"/>
        <v>0</v>
      </c>
      <c r="AF47" s="108" t="str">
        <f t="shared" si="20"/>
        <v>►</v>
      </c>
      <c r="AG47" s="1232" t="str">
        <f>AG16</f>
        <v xml:space="preserve">C patisserie flan garniture Clafoutis aux cerises-2023-09-20.xlsx 10 personnes </v>
      </c>
      <c r="AH47" s="1232">
        <f>AH16</f>
        <v>10</v>
      </c>
      <c r="AI47" s="1232" t="str">
        <f>AI16</f>
        <v>personnes</v>
      </c>
      <c r="AJ47" s="1353"/>
      <c r="AK47" s="2236"/>
      <c r="AL47" s="2236"/>
      <c r="AM47" s="2236"/>
      <c r="AN47" s="107" t="str">
        <f>TEXT(ROUND(LEN(AJ47)/AN19, 1), "0.0") &amp; " lignes"</f>
        <v>0.0 lignes</v>
      </c>
      <c r="AO47" s="2244" t="str">
        <f ca="1">IF(ISBLANK(AP47),"",LARGE(OFFSET(AO20,0,0,ROWS(AO20:AO46)),1)+1)</f>
        <v/>
      </c>
      <c r="AP47" s="468"/>
      <c r="AQ47" s="1715"/>
      <c r="AR47" s="89"/>
      <c r="AS47" s="89"/>
      <c r="AT47" s="2337">
        <f>IF(AT19=0,0,IF(LEN(AP47)&gt;AT19,LEN(AP47)-AT19&amp;" en trop",0))</f>
        <v>0</v>
      </c>
      <c r="AV47" s="53" t="str">
        <f t="shared" si="18"/>
        <v>A</v>
      </c>
      <c r="AW47" s="1327" t="str">
        <f>IF(AND(AZ47&lt;&gt;"", LEN(TRIM(AZ47))&gt;0), MAX(AW20:AW46)+1, "")</f>
        <v/>
      </c>
      <c r="AX47" s="1327" t="str" cm="1">
        <f t="array" ref="AX47">IFERROR(INDEX(AZ21:AZ290, MATCH(ROW()-MIN(ROW(AZ21:AZ290))+1, AW21:AW290, 0)), "")</f>
        <v xml:space="preserve">terre de pâtes ou de riz </v>
      </c>
      <c r="AY47" s="1336" t="str">
        <f>IFERROR(SUBSTITUTE(SUBSTITUTE(SUBSTITUTE(SUBSTITUTE(SUBSTITUTE(SUBSTITUTE(AY46,",",";"),".",";"),";",";"),"-",";"),":",";"),"?",";"),AY46)</f>
        <v/>
      </c>
      <c r="AZ47" s="1329" t="str">
        <f>IFERROR(IF(LEN(AY50)&gt;LEN(AZ45)+LEN(AZ46),LEFT(RIGHT(AY50,LEN(AY50)-LEN(AZ45)-LEN(AZ46)),FIND("¤",SUBSTITUTE(LEFT(RIGHT(AY50,LEN(AY50)-LEN(AZ45)-LEN(AZ46)),AZ19+1)," ","¤",LEN(LEFT(RIGHT(AY50,LEN(AY50)-LEN(AZ45)-LEN(AZ46)),AZ19+1))-LEN(SUBSTITUTE(LEFT(RIGHT(AY50,LEN(AY50)-LEN(AZ45)-LEN(AZ46)),AZ19+1)," ",""))))),""),"")</f>
        <v/>
      </c>
      <c r="BA47" s="1279" t="s">
        <v>1</v>
      </c>
      <c r="BB47" s="1330"/>
      <c r="BC47" s="1308" t="s">
        <v>1</v>
      </c>
      <c r="BD47" s="1331" t="str">
        <f t="shared" si="10"/>
        <v>terre de pâtes ou de riz</v>
      </c>
      <c r="BE47" s="1332" t="str">
        <f>IF(LEN(SUBSTITUTE(AX47, BE17, "")) &lt; LEN(AX47), SUBSTITUTE(AX47, BE17, ""), AX47)</f>
        <v xml:space="preserve">terre de pâtes ou de riz </v>
      </c>
      <c r="BF47" s="1332" t="str">
        <f>IF(LEN(SUBSTITUTE(BE47, BF17, "")) &lt; LEN(BE47), SUBSTITUTE(BE47, BF17, ""), BE47)</f>
        <v xml:space="preserve">terre de pâtes ou de riz </v>
      </c>
      <c r="BG47" s="1332" t="str">
        <f>IF(LEN(SUBSTITUTE(BF47, BG17, "")) &lt; LEN(BF47), SUBSTITUTE(BF47, BG17, ""), BF47)</f>
        <v xml:space="preserve">terre de pâtes ou de riz </v>
      </c>
      <c r="BH47" s="1332" t="str">
        <f>IF(LEN(SUBSTITUTE(BG47, BH17, "")) &lt; LEN(BG47), SUBSTITUTE(BG47, BH17, ""), BG47)</f>
        <v xml:space="preserve">terre de pâtes ou de riz </v>
      </c>
      <c r="BI47" s="1332" t="s">
        <v>1</v>
      </c>
      <c r="BJ47" s="1333"/>
      <c r="BK47" s="1334"/>
      <c r="BL47" s="52"/>
      <c r="BM47" s="51"/>
      <c r="BN47" s="1335" t="str">
        <f t="shared" si="11"/>
        <v>terre de pâtes ou de riz</v>
      </c>
      <c r="BO47" s="50" t="str">
        <f t="shared" si="12"/>
        <v>terre de pâtes ou de riz</v>
      </c>
      <c r="BP47" s="49" t="str">
        <f t="shared" si="13"/>
        <v>terre de pâtes ou de riz</v>
      </c>
      <c r="BQ47" s="47">
        <f>IF(ISBLANK(#REF!),"",LEN(BD47)-LEN(SUBSTITUTE(BD47," ",""))+1)</f>
        <v>6</v>
      </c>
      <c r="BR47" s="48">
        <f t="shared" si="14"/>
        <v>19</v>
      </c>
      <c r="BS47" s="47">
        <f t="shared" si="15"/>
        <v>5</v>
      </c>
      <c r="BT47" s="47">
        <f t="shared" si="16"/>
        <v>24</v>
      </c>
      <c r="BU47" s="185"/>
      <c r="BV47" s="2"/>
      <c r="BW47" s="266" t="s">
        <v>256</v>
      </c>
      <c r="BX47" s="265"/>
      <c r="BY47" s="174"/>
      <c r="BZ47" s="153"/>
      <c r="CA47" s="2"/>
      <c r="CB47" s="455"/>
      <c r="CC47" s="447" t="s">
        <v>414</v>
      </c>
      <c r="CD47" s="448"/>
      <c r="CE47" s="449">
        <v>1</v>
      </c>
      <c r="CF47" s="456" t="s">
        <v>95</v>
      </c>
      <c r="CG47" s="457" t="s">
        <v>415</v>
      </c>
      <c r="CH47" s="93"/>
      <c r="CJ47" s="1253"/>
      <c r="CK47" s="341" t="s">
        <v>1556</v>
      </c>
      <c r="CL47" s="1254"/>
      <c r="CM47" s="1254"/>
      <c r="CN47" s="1254"/>
      <c r="CO47" s="1254"/>
      <c r="CP47" s="1255"/>
      <c r="CQ47" s="8" t="s">
        <v>1</v>
      </c>
      <c r="CR47" s="6">
        <v>1</v>
      </c>
    </row>
    <row r="48" spans="1:96" s="1" customFormat="1" ht="18.75" customHeight="1">
      <c r="A48"/>
      <c r="B48" s="108" t="str">
        <f t="shared" si="17"/>
        <v>►</v>
      </c>
      <c r="C48" s="1232" t="str">
        <f>C16</f>
        <v xml:space="preserve">C patisserie flan garniture Clafoutis aux cerises_2023-09-20.xlsx 10 personnes </v>
      </c>
      <c r="D48" s="1232">
        <f>D16</f>
        <v>10</v>
      </c>
      <c r="E48" s="1232" t="str">
        <f>E16</f>
        <v>personnes</v>
      </c>
      <c r="F48" s="259"/>
      <c r="G48" s="254"/>
      <c r="H48" s="253" t="str">
        <f t="shared" si="8"/>
        <v/>
      </c>
      <c r="I48" s="252"/>
      <c r="J48" s="270"/>
      <c r="K48" s="257">
        <v>1</v>
      </c>
      <c r="L48" s="1773"/>
      <c r="M48"/>
      <c r="N48"/>
      <c r="O48"/>
      <c r="P48" s="108"/>
      <c r="Q48" s="1232"/>
      <c r="R48" s="1232"/>
      <c r="S48" s="1232"/>
      <c r="T48" s="1775"/>
      <c r="U48" s="1613"/>
      <c r="V48" s="253"/>
      <c r="W48" s="1614"/>
      <c r="X48" s="1615"/>
      <c r="Y48" s="1615"/>
      <c r="Z48" s="1776"/>
      <c r="AA48" s="251">
        <f>IFERROR(INDEX(T69:AD69,MATCH(X48,T68:AD68,0)) * W48 * IF(ISBLANK(T48), 1, T48), 0)</f>
        <v>0</v>
      </c>
      <c r="AB48" s="250">
        <f>(AA48*Y48)*AB11</f>
        <v>0</v>
      </c>
      <c r="AC48" s="249">
        <f>(T48*Y48)*AB11</f>
        <v>0</v>
      </c>
      <c r="AD48" s="248">
        <f t="shared" si="19"/>
        <v>0</v>
      </c>
      <c r="AF48" s="108" t="str">
        <f t="shared" si="20"/>
        <v>►</v>
      </c>
      <c r="AG48" s="1232" t="str">
        <f>AG16</f>
        <v xml:space="preserve">C patisserie flan garniture Clafoutis aux cerises-2023-09-20.xlsx 10 personnes </v>
      </c>
      <c r="AH48" s="1232">
        <f>AH16</f>
        <v>10</v>
      </c>
      <c r="AI48" s="1232" t="str">
        <f>AI16</f>
        <v>personnes</v>
      </c>
      <c r="AJ48" s="1353"/>
      <c r="AK48" s="2236"/>
      <c r="AL48" s="2236"/>
      <c r="AM48" s="2236"/>
      <c r="AN48" s="107" t="str">
        <f>TEXT(ROUND(LEN(AJ48)/AN19, 1), "0.0") &amp; " lignes"</f>
        <v>0.0 lignes</v>
      </c>
      <c r="AO48" s="2244" t="str">
        <f ca="1">IF(ISBLANK(AP48),"",LARGE(OFFSET(AO20,0,0,ROWS(AO20:AO47)),1)+1)</f>
        <v/>
      </c>
      <c r="AP48" s="468"/>
      <c r="AQ48" s="1715"/>
      <c r="AR48" s="89"/>
      <c r="AS48" s="89"/>
      <c r="AT48" s="2337">
        <f>IF(AT19=0,0,IF(LEN(AP48)&gt;AT19,LEN(AP48)-AT19&amp;" en trop",0))</f>
        <v>0</v>
      </c>
      <c r="AV48" s="53" t="str">
        <f>IF(OR(LEN(BE48)&gt;1),"A", "►")</f>
        <v>►</v>
      </c>
      <c r="AW48" s="1327" t="str">
        <f>IF(AND(AZ48&lt;&gt;"", LEN(TRIM(AZ48))&gt;0), MAX(AW20:AW47)+1, "")</f>
        <v/>
      </c>
      <c r="AX48" s="1327" t="str" cm="1">
        <f t="array" ref="AX48">IFERROR(INDEX(AZ21:AZ290, MATCH(ROW()-MIN(ROW(AZ21:AZ290))+1, AW21:AW290, 0)), "")</f>
        <v/>
      </c>
      <c r="AY48" s="1336" t="str">
        <f>IFERROR(SUBSTITUTE(AY47,"."," "),AY47)</f>
        <v/>
      </c>
      <c r="AZ48" s="1329" t="str">
        <f>IFERROR(LEFT(RIGHT(AY50,LEN(AY50)-LEN(AZ45)-LEN(AZ46)-LEN(AZ47)),FIND("¤",SUBSTITUTE(LEFT(RIGHT(AY50,LEN(AY50)-LEN(AZ45)-LEN(AZ46)-LEN(AZ47)),AZ19+1)," ","¤",LEN(LEFT(RIGHT(AY50,LEN(AY50)-LEN(AZ45)-LEN(AZ46)-LEN(AZ47)),AZ19+1))-LEN(SUBSTITUTE(LEFT(RIGHT(AY50,LEN(AY50)-LEN(AZ45)-LEN(AZ46)-LEN(AZ47)),AZ19+1)," ",""))))),"")</f>
        <v/>
      </c>
      <c r="BA48" s="1279" t="s">
        <v>1</v>
      </c>
      <c r="BB48" s="1330"/>
      <c r="BC48" s="1308" t="s">
        <v>1</v>
      </c>
      <c r="BD48" s="1331" t="str">
        <f t="shared" si="10"/>
        <v/>
      </c>
      <c r="BE48" s="1332" t="str">
        <f>IF(LEN(SUBSTITUTE(AX48, BE17, "")) &lt; LEN(AX48), SUBSTITUTE(AX48, BE17, ""), AX48)</f>
        <v/>
      </c>
      <c r="BF48" s="1332" t="str">
        <f>IF(LEN(SUBSTITUTE(BE48, BF17, "")) &lt; LEN(BE48), SUBSTITUTE(BE48, BF17, ""), BE48)</f>
        <v/>
      </c>
      <c r="BG48" s="1332" t="str">
        <f>IF(LEN(SUBSTITUTE(BF48, BG17, "")) &lt; LEN(BF48), SUBSTITUTE(BF48, BG17, ""), BF48)</f>
        <v/>
      </c>
      <c r="BH48" s="1332" t="str">
        <f>IF(LEN(SUBSTITUTE(BG48, BH17, "")) &lt; LEN(BG48), SUBSTITUTE(BG48, BH17, ""), BG48)</f>
        <v/>
      </c>
      <c r="BI48" s="1332" t="s">
        <v>1</v>
      </c>
      <c r="BJ48" s="1333"/>
      <c r="BK48" s="1334"/>
      <c r="BL48" s="52"/>
      <c r="BM48" s="51"/>
      <c r="BN48" s="1335" t="str">
        <f t="shared" si="11"/>
        <v/>
      </c>
      <c r="BO48" s="50" t="str">
        <f t="shared" si="12"/>
        <v/>
      </c>
      <c r="BP48" s="49" t="str">
        <f t="shared" si="13"/>
        <v/>
      </c>
      <c r="BQ48" s="47">
        <f>IF(ISBLANK(#REF!),"",LEN(BD48)-LEN(SUBSTITUTE(BD48," ",""))+1)</f>
        <v>1</v>
      </c>
      <c r="BR48" s="48">
        <f t="shared" si="14"/>
        <v>0</v>
      </c>
      <c r="BS48" s="47">
        <f t="shared" si="15"/>
        <v>0</v>
      </c>
      <c r="BT48" s="47">
        <f t="shared" si="16"/>
        <v>0</v>
      </c>
      <c r="BU48" s="185"/>
      <c r="BV48" s="2"/>
      <c r="BW48" s="18" t="s">
        <v>255</v>
      </c>
      <c r="BX48" s="264"/>
      <c r="BY48" s="154"/>
      <c r="BZ48" s="153"/>
      <c r="CA48" s="2"/>
      <c r="CB48" s="455"/>
      <c r="CC48" s="447"/>
      <c r="CD48" s="448"/>
      <c r="CE48" s="449">
        <v>3</v>
      </c>
      <c r="CF48" s="459" t="s">
        <v>102</v>
      </c>
      <c r="CG48" s="457" t="s">
        <v>308</v>
      </c>
      <c r="CH48" s="93"/>
      <c r="CJ48" s="1253" t="s">
        <v>192</v>
      </c>
      <c r="CK48" s="341" t="s">
        <v>1525</v>
      </c>
      <c r="CL48" s="59"/>
      <c r="CM48" s="59"/>
      <c r="CN48" s="59"/>
      <c r="CO48" s="59"/>
      <c r="CP48" s="93"/>
      <c r="CQ48" s="8" t="s">
        <v>1</v>
      </c>
      <c r="CR48" s="6">
        <v>1</v>
      </c>
    </row>
    <row r="49" spans="1:96" s="1" customFormat="1" ht="18.75" customHeight="1">
      <c r="A49"/>
      <c r="B49" s="108" t="str">
        <f t="shared" si="17"/>
        <v>►</v>
      </c>
      <c r="C49" s="1232" t="str">
        <f>C16</f>
        <v xml:space="preserve">C patisserie flan garniture Clafoutis aux cerises_2023-09-20.xlsx 10 personnes </v>
      </c>
      <c r="D49" s="1232">
        <f>D16</f>
        <v>10</v>
      </c>
      <c r="E49" s="1232" t="str">
        <f>E16</f>
        <v>personnes</v>
      </c>
      <c r="F49" s="259"/>
      <c r="G49" s="254"/>
      <c r="H49" s="253" t="str">
        <f t="shared" si="8"/>
        <v/>
      </c>
      <c r="I49" s="252"/>
      <c r="J49" s="270"/>
      <c r="K49" s="257">
        <v>1</v>
      </c>
      <c r="L49" s="1773"/>
      <c r="M49"/>
      <c r="N49"/>
      <c r="O49"/>
      <c r="P49" s="108"/>
      <c r="Q49" s="1232"/>
      <c r="R49" s="1232"/>
      <c r="S49" s="1232"/>
      <c r="T49" s="1775"/>
      <c r="U49" s="1613"/>
      <c r="V49" s="253"/>
      <c r="W49" s="1614"/>
      <c r="X49" s="1615"/>
      <c r="Y49" s="1615"/>
      <c r="Z49" s="1776"/>
      <c r="AA49" s="251">
        <f>IFERROR(INDEX(T69:AD69,MATCH(X49,T68:AD68,0)) * W49 * IF(ISBLANK(T49), 1, T49), 0)</f>
        <v>0</v>
      </c>
      <c r="AB49" s="262">
        <f>(AA49*Y49)*AB11</f>
        <v>0</v>
      </c>
      <c r="AC49" s="261">
        <f>(T49*Y49)*AB11</f>
        <v>0</v>
      </c>
      <c r="AD49" s="260">
        <f t="shared" si="19"/>
        <v>0</v>
      </c>
      <c r="AF49" s="108" t="str">
        <f t="shared" si="20"/>
        <v>►</v>
      </c>
      <c r="AG49" s="1232" t="str">
        <f>AG16</f>
        <v xml:space="preserve">C patisserie flan garniture Clafoutis aux cerises-2023-09-20.xlsx 10 personnes </v>
      </c>
      <c r="AH49" s="1232">
        <f>AH16</f>
        <v>10</v>
      </c>
      <c r="AI49" s="1232" t="str">
        <f>AI16</f>
        <v>personnes</v>
      </c>
      <c r="AJ49" s="1353"/>
      <c r="AK49" s="2236"/>
      <c r="AL49" s="2236"/>
      <c r="AM49" s="2236"/>
      <c r="AN49" s="107" t="str">
        <f>TEXT(ROUND(LEN(AJ49)/AN19, 1), "0.0") &amp; " lignes"</f>
        <v>0.0 lignes</v>
      </c>
      <c r="AO49" s="2244" t="str">
        <f ca="1">IF(ISBLANK(AP49),"",LARGE(OFFSET(AO20,0,0,ROWS(AO20:AO48)),1)+1)</f>
        <v/>
      </c>
      <c r="AP49" s="468"/>
      <c r="AQ49" s="1715"/>
      <c r="AR49" s="89"/>
      <c r="AS49" s="89"/>
      <c r="AT49" s="2337">
        <f>IF(AT19=0,0,IF(LEN(AP49)&gt;AT19,LEN(AP49)-AT19&amp;" en trop",0))</f>
        <v>0</v>
      </c>
      <c r="AV49" s="53" t="str">
        <f t="shared" ref="AV49:AV65" si="21">IF(OR(LEN(BE49)&gt;1),"A", "►")</f>
        <v>►</v>
      </c>
      <c r="AW49" s="1327" t="str">
        <f>IF(AND(AZ49&lt;&gt;"", LEN(TRIM(AZ49))&gt;0), MAX(AW20:AW48)+1, "")</f>
        <v/>
      </c>
      <c r="AX49" s="1327" t="str" cm="1">
        <f t="array" ref="AX49">IFERROR(INDEX(AZ21:AZ290, MATCH(ROW()-MIN(ROW(AZ21:AZ290))+1, AW21:AW290, 0)), "")</f>
        <v/>
      </c>
      <c r="AY49" s="1337" t="str">
        <f>SUBSTITUTE(SUBSTITUTE(AY48,";"," "),","," ")</f>
        <v/>
      </c>
      <c r="AZ49" s="1329" t="str">
        <f>IFERROR(LEFT(RIGHT(AY50,LEN(AY50)-LEN(AZ45)-LEN(AZ46)-LEN(AZ47)-LEN(AZ48)),FIND("¤",SUBSTITUTE(LEFT(RIGHT(AY50,LEN(AY50)-LEN(AZ45)-LEN(AZ46)-LEN(AZ47)-LEN(AZ48)),AZ19+1)," ","¤",LEN(LEFT(RIGHT(AY50,LEN(AY50)-LEN(AZ45)-LEN(AZ46)-LEN(AZ47)-LEN(AZ48)),AZ19+1))-LEN(SUBSTITUTE(LEFT(RIGHT(AY50,LEN(AY50)-LEN(AZ45)-LEN(AZ46)-LEN(AZ47)-LEN(AZ48)),AZ19+1)," ",""))))),"")</f>
        <v/>
      </c>
      <c r="BA49" s="1279" t="s">
        <v>1</v>
      </c>
      <c r="BB49" s="1330"/>
      <c r="BC49" s="1308" t="s">
        <v>1</v>
      </c>
      <c r="BD49" s="1331" t="str">
        <f t="shared" si="10"/>
        <v/>
      </c>
      <c r="BE49" s="1332" t="str">
        <f>IF(LEN(SUBSTITUTE(AX49, BE17, "")) &lt; LEN(AX49), SUBSTITUTE(AX49, BE17, ""), AX49)</f>
        <v/>
      </c>
      <c r="BF49" s="1332" t="str">
        <f>IF(LEN(SUBSTITUTE(BE49, BF17, "")) &lt; LEN(BE49), SUBSTITUTE(BE49, BF17, ""), BE49)</f>
        <v/>
      </c>
      <c r="BG49" s="1332" t="str">
        <f>IF(LEN(SUBSTITUTE(BF49, BG17, "")) &lt; LEN(BF49), SUBSTITUTE(BF49, BG17, ""), BF49)</f>
        <v/>
      </c>
      <c r="BH49" s="1332" t="str">
        <f>IF(LEN(SUBSTITUTE(BG49, BH17, "")) &lt; LEN(BG49), SUBSTITUTE(BG49, BH17, ""), BG49)</f>
        <v/>
      </c>
      <c r="BI49" s="1332" t="s">
        <v>1</v>
      </c>
      <c r="BJ49" s="1333"/>
      <c r="BK49" s="1334"/>
      <c r="BL49" s="52"/>
      <c r="BM49" s="51"/>
      <c r="BN49" s="1335" t="str">
        <f t="shared" si="11"/>
        <v/>
      </c>
      <c r="BO49" s="50" t="str">
        <f t="shared" si="12"/>
        <v/>
      </c>
      <c r="BP49" s="49" t="str">
        <f t="shared" si="13"/>
        <v/>
      </c>
      <c r="BQ49" s="47">
        <f>IF(ISBLANK(#REF!),"",LEN(BD49)-LEN(SUBSTITUTE(BD49," ",""))+1)</f>
        <v>1</v>
      </c>
      <c r="BR49" s="48">
        <f t="shared" si="14"/>
        <v>0</v>
      </c>
      <c r="BS49" s="47">
        <f t="shared" si="15"/>
        <v>0</v>
      </c>
      <c r="BT49" s="47">
        <f t="shared" si="16"/>
        <v>0</v>
      </c>
      <c r="BU49" s="185"/>
      <c r="BV49" s="2"/>
      <c r="BW49" s="244" t="s">
        <v>254</v>
      </c>
      <c r="BX49" s="263"/>
      <c r="BY49" s="154"/>
      <c r="BZ49" s="153"/>
      <c r="CA49" s="2"/>
      <c r="CB49" s="455">
        <v>0.25</v>
      </c>
      <c r="CC49" s="447" t="s">
        <v>418</v>
      </c>
      <c r="CD49" s="448"/>
      <c r="CE49" s="449"/>
      <c r="CF49" s="461"/>
      <c r="CG49" s="457" t="s">
        <v>419</v>
      </c>
      <c r="CH49" s="93"/>
      <c r="CI49" s="15" t="s">
        <v>1</v>
      </c>
      <c r="CJ49" s="1256" t="s">
        <v>191</v>
      </c>
      <c r="CK49" s="341" t="s">
        <v>1529</v>
      </c>
      <c r="CL49" s="1257"/>
      <c r="CM49" s="1257"/>
      <c r="CN49" s="1257"/>
      <c r="CO49" s="1257"/>
      <c r="CP49" s="1258"/>
      <c r="CQ49" s="8" t="s">
        <v>1</v>
      </c>
      <c r="CR49" s="6">
        <v>1</v>
      </c>
    </row>
    <row r="50" spans="1:96" s="1" customFormat="1" ht="18.75" customHeight="1">
      <c r="A50"/>
      <c r="B50" s="108" t="str">
        <f t="shared" si="17"/>
        <v>►</v>
      </c>
      <c r="C50" s="1232" t="str">
        <f>C16</f>
        <v xml:space="preserve">C patisserie flan garniture Clafoutis aux cerises_2023-09-20.xlsx 10 personnes </v>
      </c>
      <c r="D50" s="1232">
        <f>D16</f>
        <v>10</v>
      </c>
      <c r="E50" s="1232" t="str">
        <f>E16</f>
        <v>personnes</v>
      </c>
      <c r="F50" s="259"/>
      <c r="G50" s="254"/>
      <c r="H50" s="253" t="str">
        <f t="shared" si="8"/>
        <v/>
      </c>
      <c r="I50" s="252"/>
      <c r="J50" s="270"/>
      <c r="K50" s="257">
        <v>1</v>
      </c>
      <c r="L50" s="1773"/>
      <c r="M50"/>
      <c r="N50"/>
      <c r="O50"/>
      <c r="P50" s="108"/>
      <c r="Q50" s="1232"/>
      <c r="R50" s="1232"/>
      <c r="S50" s="1232"/>
      <c r="T50" s="1775"/>
      <c r="U50" s="1613"/>
      <c r="V50" s="253"/>
      <c r="W50" s="1614"/>
      <c r="X50" s="1615"/>
      <c r="Y50" s="1615"/>
      <c r="Z50" s="1776"/>
      <c r="AA50" s="251">
        <f>IFERROR(INDEX(T69:AD69,MATCH(X50,T68:AD68,0)) * W50 * IF(ISBLANK(T50), 1, T50), 0)</f>
        <v>0</v>
      </c>
      <c r="AB50" s="250">
        <f>(AA50*Y50)*AB11</f>
        <v>0</v>
      </c>
      <c r="AC50" s="249">
        <f>(T50*Y50)*AB11</f>
        <v>0</v>
      </c>
      <c r="AD50" s="248">
        <f t="shared" si="19"/>
        <v>0</v>
      </c>
      <c r="AF50" s="108" t="str">
        <f t="shared" si="20"/>
        <v>►</v>
      </c>
      <c r="AG50" s="1232" t="str">
        <f>AG16</f>
        <v xml:space="preserve">C patisserie flan garniture Clafoutis aux cerises-2023-09-20.xlsx 10 personnes </v>
      </c>
      <c r="AH50" s="1232">
        <f>AH16</f>
        <v>10</v>
      </c>
      <c r="AI50" s="1232" t="str">
        <f>AI16</f>
        <v>personnes</v>
      </c>
      <c r="AJ50" s="1353"/>
      <c r="AK50" s="2236"/>
      <c r="AL50" s="2236"/>
      <c r="AM50" s="2236"/>
      <c r="AN50" s="107" t="str">
        <f>TEXT(ROUND(LEN(AJ50)/AN19, 1), "0.0") &amp; " lignes"</f>
        <v>0.0 lignes</v>
      </c>
      <c r="AO50" s="2244" t="str">
        <f ca="1">IF(ISBLANK(AP50),"",LARGE(OFFSET(AO20,0,0,ROWS(AO20:AO49)),1)+1)</f>
        <v/>
      </c>
      <c r="AP50" s="468"/>
      <c r="AQ50" s="1715"/>
      <c r="AR50" s="89"/>
      <c r="AS50" s="89"/>
      <c r="AT50" s="2337">
        <f>IF(AT19=0,0,IF(LEN(AP50)&gt;AT19,LEN(AP50)-AT19&amp;" en trop",0))</f>
        <v>0</v>
      </c>
      <c r="AV50" s="53" t="str">
        <f t="shared" si="21"/>
        <v>►</v>
      </c>
      <c r="AW50" s="1327" t="str">
        <f>IF(AND(AZ50&lt;&gt;"", LEN(TRIM(AZ50))&gt;0), MAX(AW20:AW49)+1, "")</f>
        <v/>
      </c>
      <c r="AX50" s="1327" t="str" cm="1">
        <f t="array" ref="AX50">IFERROR(INDEX(AZ21:AZ290, MATCH(ROW()-MIN(ROW(AZ21:AZ290))+1, AW21:AW290, 0)), "")</f>
        <v/>
      </c>
      <c r="AY50" s="1338" t="str">
        <f>IFERROR(SUBSTITUTE(SUBSTITUTE(SUBSTITUTE(AY49,"  "," "),"  "," "),"  "," "),AY49)</f>
        <v/>
      </c>
      <c r="AZ50" s="1329" t="str">
        <f>IF(LEN(AY50) &gt; LEN(AZ45) + LEN(AZ46) + LEN(AZ47)+ LEN(AZ48) + LEN(AZ49), RIGHT(AY50, LEN(AY50) - LEN(AZ45) - LEN(AZ46) - LEN(AZ47) - LEN(AZ48) - LEN(AZ49)), "")</f>
        <v/>
      </c>
      <c r="BA50" s="1279" t="s">
        <v>1</v>
      </c>
      <c r="BB50" s="1330"/>
      <c r="BC50" s="1308" t="s">
        <v>1</v>
      </c>
      <c r="BD50" s="1331" t="str">
        <f t="shared" si="10"/>
        <v/>
      </c>
      <c r="BE50" s="1332" t="str">
        <f>IF(LEN(SUBSTITUTE(AX50, BE17, "")) &lt; LEN(AX50), SUBSTITUTE(AX50, BE17, ""), AX50)</f>
        <v/>
      </c>
      <c r="BF50" s="1332" t="str">
        <f>IF(LEN(SUBSTITUTE(BE50, BF17, "")) &lt; LEN(BE50), SUBSTITUTE(BE50, BF17, ""), BE50)</f>
        <v/>
      </c>
      <c r="BG50" s="1332" t="str">
        <f>IF(LEN(SUBSTITUTE(BF50, BG17, "")) &lt; LEN(BF50), SUBSTITUTE(BF50, BG17, ""), BF50)</f>
        <v/>
      </c>
      <c r="BH50" s="1332" t="str">
        <f>IF(LEN(SUBSTITUTE(BG50, BH17, "")) &lt; LEN(BG50), SUBSTITUTE(BG50, BH17, ""), BG50)</f>
        <v/>
      </c>
      <c r="BI50" s="1332" t="s">
        <v>1</v>
      </c>
      <c r="BJ50" s="1333"/>
      <c r="BK50" s="1334"/>
      <c r="BL50" s="52"/>
      <c r="BM50" s="51"/>
      <c r="BN50" s="1335" t="str">
        <f t="shared" si="11"/>
        <v/>
      </c>
      <c r="BO50" s="50" t="str">
        <f t="shared" si="12"/>
        <v/>
      </c>
      <c r="BP50" s="49" t="str">
        <f t="shared" si="13"/>
        <v/>
      </c>
      <c r="BQ50" s="47">
        <f>IF(ISBLANK(#REF!),"",LEN(BD50)-LEN(SUBSTITUTE(BD50," ",""))+1)</f>
        <v>1</v>
      </c>
      <c r="BR50" s="48">
        <f t="shared" si="14"/>
        <v>0</v>
      </c>
      <c r="BS50" s="47">
        <f t="shared" si="15"/>
        <v>0</v>
      </c>
      <c r="BT50" s="47">
        <f t="shared" si="16"/>
        <v>0</v>
      </c>
      <c r="BU50" s="185"/>
      <c r="BV50" s="2"/>
      <c r="BW50" s="244" t="s">
        <v>250</v>
      </c>
      <c r="BX50" s="263"/>
      <c r="BY50" s="154"/>
      <c r="BZ50" s="153"/>
      <c r="CA50" s="2"/>
      <c r="CB50" s="455">
        <v>0.5</v>
      </c>
      <c r="CC50" s="447" t="s">
        <v>414</v>
      </c>
      <c r="CD50" s="448"/>
      <c r="CE50" s="449"/>
      <c r="CF50" s="461"/>
      <c r="CG50" s="457" t="s">
        <v>415</v>
      </c>
      <c r="CH50" s="93"/>
      <c r="CJ50" s="1259" t="s">
        <v>190</v>
      </c>
      <c r="CK50" s="341" t="s">
        <v>1531</v>
      </c>
      <c r="CL50" s="59"/>
      <c r="CM50" s="59"/>
      <c r="CN50" s="59"/>
      <c r="CO50" s="59"/>
      <c r="CP50" s="93"/>
      <c r="CQ50" s="8" t="s">
        <v>1</v>
      </c>
      <c r="CR50" s="6">
        <v>1</v>
      </c>
    </row>
    <row r="51" spans="1:96" s="1" customFormat="1" ht="18.75" customHeight="1">
      <c r="A51"/>
      <c r="B51" s="108" t="str">
        <f t="shared" si="17"/>
        <v>►</v>
      </c>
      <c r="C51" s="1232" t="str">
        <f>C16</f>
        <v xml:space="preserve">C patisserie flan garniture Clafoutis aux cerises_2023-09-20.xlsx 10 personnes </v>
      </c>
      <c r="D51" s="1232">
        <f>D16</f>
        <v>10</v>
      </c>
      <c r="E51" s="1232" t="str">
        <f>E16</f>
        <v>personnes</v>
      </c>
      <c r="F51" s="259"/>
      <c r="G51" s="254"/>
      <c r="H51" s="253" t="str">
        <f t="shared" si="8"/>
        <v/>
      </c>
      <c r="I51" s="252"/>
      <c r="J51" s="270"/>
      <c r="K51" s="257">
        <v>1</v>
      </c>
      <c r="L51" s="1773"/>
      <c r="M51"/>
      <c r="N51"/>
      <c r="O51"/>
      <c r="P51" s="108"/>
      <c r="Q51" s="1232"/>
      <c r="R51" s="1232"/>
      <c r="S51" s="1232"/>
      <c r="T51" s="1775"/>
      <c r="U51" s="1613"/>
      <c r="V51" s="253"/>
      <c r="W51" s="1614"/>
      <c r="X51" s="1615"/>
      <c r="Y51" s="1615"/>
      <c r="Z51" s="1776"/>
      <c r="AA51" s="251">
        <f>IFERROR(INDEX(T69:AD69,MATCH(X51,T68:AD68,0)) * W51 * IF(ISBLANK(T51), 1, T51), 0)</f>
        <v>0</v>
      </c>
      <c r="AB51" s="262">
        <f>(AA51*Y51)*AB11</f>
        <v>0</v>
      </c>
      <c r="AC51" s="261">
        <f>(T51*Y51)*AB11</f>
        <v>0</v>
      </c>
      <c r="AD51" s="260">
        <f t="shared" si="19"/>
        <v>0</v>
      </c>
      <c r="AF51" s="108" t="str">
        <f t="shared" si="20"/>
        <v>►</v>
      </c>
      <c r="AG51" s="1232" t="str">
        <f>AG16</f>
        <v xml:space="preserve">C patisserie flan garniture Clafoutis aux cerises-2023-09-20.xlsx 10 personnes </v>
      </c>
      <c r="AH51" s="1232">
        <f>AH16</f>
        <v>10</v>
      </c>
      <c r="AI51" s="1232" t="str">
        <f>AI16</f>
        <v>personnes</v>
      </c>
      <c r="AJ51" s="1353"/>
      <c r="AK51" s="2236"/>
      <c r="AL51" s="2236"/>
      <c r="AM51" s="2236"/>
      <c r="AN51" s="107" t="str">
        <f>TEXT(ROUND(LEN(AJ51)/AN19, 1), "0.0") &amp; " lignes"</f>
        <v>0.0 lignes</v>
      </c>
      <c r="AO51" s="2244" t="str">
        <f ca="1">IF(ISBLANK(AP51),"",LARGE(OFFSET(AO20,0,0,ROWS(AO20:AO50)),1)+1)</f>
        <v/>
      </c>
      <c r="AP51" s="468"/>
      <c r="AQ51" s="1715"/>
      <c r="AR51" s="89"/>
      <c r="AS51" s="89"/>
      <c r="AT51" s="2337">
        <f>IF(AT19=0,0,IF(LEN(AP51)&gt;AT19,LEN(AP51)-AT19&amp;" en trop",0))</f>
        <v>0</v>
      </c>
      <c r="AV51" s="53" t="str">
        <f t="shared" si="21"/>
        <v>►</v>
      </c>
      <c r="AW51" s="1327">
        <f>IF(AND(AZ51&lt;&gt;"", LEN(TRIM(AZ51))&gt;0), MAX(AW20:AW50)+1, "")</f>
        <v>4</v>
      </c>
      <c r="AX51" s="1327" t="str" cm="1">
        <f t="array" ref="AX51">IFERROR(INDEX(AZ21:AZ290, MATCH(ROW()-MIN(ROW(AZ21:AZ290))+1, AW21:AW290, 0)), "")</f>
        <v/>
      </c>
      <c r="AY51" s="1328" t="str">
        <f>(SUBSTITUTE(SUBSTITUTE(BB26,CHAR(13)&amp;CHAR(10)," "),CHAR(10)," "))</f>
        <v>1. Coupez la viande en cubes d’environ 4 cm et mettez-la dans un grand saladier. Ajoutez-y les oignons coupés en rondelles, les carottes coupées en rondelles, les lardons, l’ail émincé et le bouquet garni. Versez le vin rouge sur le tout et laissez mariner au frais pendant 24 heures.</v>
      </c>
      <c r="AZ51" s="1339" t="str">
        <f>IF(LEN(AY56)&lt;AZ19,AY51,LEFT(AY56,FIND("¤",SUBSTITUTE(LEFT(AY56,AZ19+1)," ","¤",LEN(LEFT(AY56,AZ19+1))-LEN(SUBSTITUTE(LEFT(AY56,AZ19+1)," ",""))))))</f>
        <v xml:space="preserve">1 Coupez la viande en cubes d’environ 4 cm et mettez la dans un </v>
      </c>
      <c r="BA51" s="1279" t="s">
        <v>1</v>
      </c>
      <c r="BB51" s="1330"/>
      <c r="BC51" s="1308" t="s">
        <v>1</v>
      </c>
      <c r="BD51" s="1331" t="str">
        <f t="shared" si="10"/>
        <v/>
      </c>
      <c r="BE51" s="1332" t="str">
        <f>IF(LEN(SUBSTITUTE(AX51, BE17, "")) &lt; LEN(AX51), SUBSTITUTE(AX51, BE17, ""), AX51)</f>
        <v/>
      </c>
      <c r="BF51" s="1332" t="str">
        <f>IF(LEN(SUBSTITUTE(BE51, BF17, "")) &lt; LEN(BE51), SUBSTITUTE(BE51, BF17, ""), BE51)</f>
        <v/>
      </c>
      <c r="BG51" s="1332" t="str">
        <f>IF(LEN(SUBSTITUTE(BF51, BG17, "")) &lt; LEN(BF51), SUBSTITUTE(BF51, BG17, ""), BF51)</f>
        <v/>
      </c>
      <c r="BH51" s="1332" t="str">
        <f>IF(LEN(SUBSTITUTE(BG51, BH17, "")) &lt; LEN(BG51), SUBSTITUTE(BG51, BH17, ""), BG51)</f>
        <v/>
      </c>
      <c r="BI51" s="1332" t="s">
        <v>1</v>
      </c>
      <c r="BJ51" s="1333"/>
      <c r="BK51" s="1334"/>
      <c r="BL51" s="52"/>
      <c r="BM51" s="51"/>
      <c r="BN51" s="1335" t="str">
        <f t="shared" si="11"/>
        <v/>
      </c>
      <c r="BO51" s="50" t="str">
        <f t="shared" si="12"/>
        <v/>
      </c>
      <c r="BP51" s="49" t="str">
        <f t="shared" si="13"/>
        <v/>
      </c>
      <c r="BQ51" s="47">
        <f>IF(ISBLANK(#REF!),"",LEN(BD51)-LEN(SUBSTITUTE(BD51," ",""))+1)</f>
        <v>1</v>
      </c>
      <c r="BR51" s="48">
        <f t="shared" si="14"/>
        <v>0</v>
      </c>
      <c r="BS51" s="47">
        <f t="shared" si="15"/>
        <v>0</v>
      </c>
      <c r="BT51" s="47">
        <f t="shared" si="16"/>
        <v>0</v>
      </c>
      <c r="BU51" s="185"/>
      <c r="BV51" s="2"/>
      <c r="BW51" s="244" t="s">
        <v>249</v>
      </c>
      <c r="BX51" s="263"/>
      <c r="BY51" s="154"/>
      <c r="BZ51" s="153"/>
      <c r="CA51" s="2"/>
      <c r="CB51" s="455">
        <v>0.75</v>
      </c>
      <c r="CC51" s="447" t="s">
        <v>420</v>
      </c>
      <c r="CD51" s="448"/>
      <c r="CE51" s="449"/>
      <c r="CF51" s="461"/>
      <c r="CG51" s="457" t="s">
        <v>421</v>
      </c>
      <c r="CH51" s="93"/>
      <c r="CJ51" s="1260" t="s">
        <v>189</v>
      </c>
      <c r="CK51" s="341" t="s">
        <v>1532</v>
      </c>
      <c r="CL51" s="1261"/>
      <c r="CM51" s="1261"/>
      <c r="CN51" s="1261"/>
      <c r="CO51" s="1261"/>
      <c r="CP51" s="1262"/>
      <c r="CQ51" s="8"/>
      <c r="CR51" s="6">
        <v>1</v>
      </c>
    </row>
    <row r="52" spans="1:96" s="1" customFormat="1" ht="18.75" customHeight="1">
      <c r="A52"/>
      <c r="B52" s="108" t="str">
        <f t="shared" si="17"/>
        <v>►</v>
      </c>
      <c r="C52" s="1232" t="str">
        <f>C16</f>
        <v xml:space="preserve">C patisserie flan garniture Clafoutis aux cerises_2023-09-20.xlsx 10 personnes </v>
      </c>
      <c r="D52" s="1232">
        <f>D16</f>
        <v>10</v>
      </c>
      <c r="E52" s="1232" t="str">
        <f>E16</f>
        <v>personnes</v>
      </c>
      <c r="F52" s="259"/>
      <c r="G52" s="254"/>
      <c r="H52" s="253" t="str">
        <f t="shared" si="8"/>
        <v/>
      </c>
      <c r="I52" s="252"/>
      <c r="J52" s="258"/>
      <c r="K52" s="257">
        <v>1</v>
      </c>
      <c r="L52" s="1773"/>
      <c r="M52"/>
      <c r="N52"/>
      <c r="O52"/>
      <c r="P52" s="108"/>
      <c r="Q52" s="1232"/>
      <c r="R52" s="1232"/>
      <c r="S52" s="1232"/>
      <c r="T52" s="1775"/>
      <c r="U52" s="1613"/>
      <c r="V52" s="253"/>
      <c r="W52" s="1614"/>
      <c r="X52" s="1615"/>
      <c r="Y52" s="1615"/>
      <c r="Z52" s="1776"/>
      <c r="AA52" s="251">
        <f>IFERROR(INDEX(T69:AD69,MATCH(X52,T68:AD68,0)) * W52 * IF(ISBLANK(T52), 1, T52), 0)</f>
        <v>0</v>
      </c>
      <c r="AB52" s="250">
        <f>(AA52*Y52)*AB11</f>
        <v>0</v>
      </c>
      <c r="AC52" s="249">
        <f>(T52*Y52)*AB11</f>
        <v>0</v>
      </c>
      <c r="AD52" s="248">
        <f t="shared" si="19"/>
        <v>0</v>
      </c>
      <c r="AF52" s="108" t="str">
        <f t="shared" si="20"/>
        <v>►</v>
      </c>
      <c r="AG52" s="1232" t="str">
        <f>AG16</f>
        <v xml:space="preserve">C patisserie flan garniture Clafoutis aux cerises-2023-09-20.xlsx 10 personnes </v>
      </c>
      <c r="AH52" s="1232">
        <f>AH16</f>
        <v>10</v>
      </c>
      <c r="AI52" s="1232" t="str">
        <f>AI16</f>
        <v>personnes</v>
      </c>
      <c r="AJ52" s="1353"/>
      <c r="AK52" s="2236"/>
      <c r="AL52" s="2236"/>
      <c r="AM52" s="2236"/>
      <c r="AN52" s="107" t="str">
        <f>TEXT(ROUND(LEN(AJ52)/AN19, 1), "0.0") &amp; " lignes"</f>
        <v>0.0 lignes</v>
      </c>
      <c r="AO52" s="2244" t="str">
        <f ca="1">IF(ISBLANK(AP52),"",LARGE(OFFSET(AO20,0,0,ROWS(AO20:AO51)),1)+1)</f>
        <v/>
      </c>
      <c r="AP52" s="468"/>
      <c r="AQ52" s="1715"/>
      <c r="AR52" s="89"/>
      <c r="AS52" s="89"/>
      <c r="AT52" s="2337">
        <f>IF(AT19=0,0,IF(LEN(AP52)&gt;AT19,LEN(AP52)-AT19&amp;" en trop",0))</f>
        <v>0</v>
      </c>
      <c r="AV52" s="53" t="str">
        <f t="shared" si="21"/>
        <v>►</v>
      </c>
      <c r="AW52" s="1327">
        <f>IF(AND(AZ52&lt;&gt;"", LEN(TRIM(AZ52))&gt;0), MAX(AW20:AW51)+1, "")</f>
        <v>5</v>
      </c>
      <c r="AX52" s="1327" t="str" cm="1">
        <f t="array" ref="AX52">IFERROR(INDEX(AZ21:AZ290, MATCH(ROW()-MIN(ROW(AZ21:AZ290))+1, AW21:AW290, 0)), "")</f>
        <v/>
      </c>
      <c r="AY52" s="1340" t="str">
        <f>IFERROR(TRIM(SUBSTITUTE(SUBSTITUTE(SUBSTITUTE(SUBSTITUTE(SUBSTITUTE(AY51," .",".")," ;",";")," :",":"),",",","),",","")),AY51)</f>
        <v>1. Coupez la viande en cubes d’environ 4 cm et mettez-la dans un grand saladier. Ajoutez-y les oignons coupés en rondelles les carottes coupées en rondelles les lardons l’ail émincé et le bouquet garni. Versez le vin rouge sur le tout et laissez mariner au frais pendant 24 heures.</v>
      </c>
      <c r="AZ52" s="1339" t="str">
        <f>IFERROR(IF(LEN(AY56) &gt; LEN(AZ51), LEFT(RIGHT(AY56, LEN(AY56) - LEN(AZ51)), FIND("¤", SUBSTITUTE(LEFT(RIGHT(AY56, LEN(AY56) - LEN(AZ51)), AZ19+1), " ", "¤", LEN(LEFT(RIGHT(AY56, LEN(AY56) - LEN(AZ51)), AZ19+1)) - LEN(SUBSTITUTE(LEFT(RIGHT(AY56, LEN(AY56) - LEN(AZ51)), AZ19+1), " ", ""))))), ""), "")</f>
        <v xml:space="preserve">grand saladier Ajoutez y les oignons coupés en rondelles les </v>
      </c>
      <c r="BA52" s="1279" t="s">
        <v>1</v>
      </c>
      <c r="BB52" s="1330"/>
      <c r="BC52" s="1308" t="s">
        <v>1</v>
      </c>
      <c r="BD52" s="1331" t="str">
        <f t="shared" si="10"/>
        <v/>
      </c>
      <c r="BE52" s="1332" t="str">
        <f>IF(LEN(SUBSTITUTE(AX52, BE17, "")) &lt; LEN(AX52), SUBSTITUTE(AX52, BE17, ""), AX52)</f>
        <v/>
      </c>
      <c r="BF52" s="1332" t="str">
        <f>IF(LEN(SUBSTITUTE(BE52, BF17, "")) &lt; LEN(BE52), SUBSTITUTE(BE52, BF17, ""), BE52)</f>
        <v/>
      </c>
      <c r="BG52" s="1332" t="str">
        <f>IF(LEN(SUBSTITUTE(BF52, BG17, "")) &lt; LEN(BF52), SUBSTITUTE(BF52, BG17, ""), BF52)</f>
        <v/>
      </c>
      <c r="BH52" s="1332" t="str">
        <f>IF(LEN(SUBSTITUTE(BG52, BH17, "")) &lt; LEN(BG52), SUBSTITUTE(BG52, BH17, ""), BG52)</f>
        <v/>
      </c>
      <c r="BI52" s="1332" t="s">
        <v>1</v>
      </c>
      <c r="BJ52" s="1333"/>
      <c r="BK52" s="1334"/>
      <c r="BL52" s="52"/>
      <c r="BM52" s="51"/>
      <c r="BN52" s="1335" t="str">
        <f t="shared" si="11"/>
        <v/>
      </c>
      <c r="BO52" s="50" t="str">
        <f t="shared" si="12"/>
        <v/>
      </c>
      <c r="BP52" s="49" t="str">
        <f t="shared" si="13"/>
        <v/>
      </c>
      <c r="BQ52" s="47">
        <f>IF(ISBLANK(#REF!),"",LEN(BD52)-LEN(SUBSTITUTE(BD52," ",""))+1)</f>
        <v>1</v>
      </c>
      <c r="BR52" s="48">
        <f t="shared" si="14"/>
        <v>0</v>
      </c>
      <c r="BS52" s="47">
        <f t="shared" si="15"/>
        <v>0</v>
      </c>
      <c r="BT52" s="47">
        <f t="shared" si="16"/>
        <v>0</v>
      </c>
      <c r="BU52" s="185"/>
      <c r="BV52" s="2"/>
      <c r="BW52" s="244" t="s">
        <v>248</v>
      </c>
      <c r="BX52" s="263"/>
      <c r="BY52" s="154"/>
      <c r="BZ52" s="153"/>
      <c r="CA52" s="2"/>
      <c r="CB52" s="462">
        <v>2</v>
      </c>
      <c r="CC52" s="463" t="s">
        <v>422</v>
      </c>
      <c r="CD52" s="448"/>
      <c r="CE52" s="449"/>
      <c r="CF52" s="461"/>
      <c r="CG52" s="457"/>
      <c r="CH52" s="93"/>
      <c r="CJ52" s="1263" t="s">
        <v>1535</v>
      </c>
      <c r="CK52" s="341" t="s">
        <v>1536</v>
      </c>
      <c r="CL52" s="59"/>
      <c r="CM52" s="59"/>
      <c r="CN52" s="59"/>
      <c r="CO52" s="59"/>
      <c r="CP52" s="93"/>
      <c r="CQ52" s="8"/>
      <c r="CR52" s="6">
        <v>1</v>
      </c>
    </row>
    <row r="53" spans="1:96" s="1" customFormat="1" ht="18.75" customHeight="1">
      <c r="A53"/>
      <c r="B53" s="108" t="str">
        <f t="shared" si="17"/>
        <v>►</v>
      </c>
      <c r="C53" s="1232" t="str">
        <f>C16</f>
        <v xml:space="preserve">C patisserie flan garniture Clafoutis aux cerises_2023-09-20.xlsx 10 personnes </v>
      </c>
      <c r="D53" s="1232">
        <f>D16</f>
        <v>10</v>
      </c>
      <c r="E53" s="1232" t="str">
        <f>E16</f>
        <v>personnes</v>
      </c>
      <c r="F53" s="259"/>
      <c r="G53" s="254"/>
      <c r="H53" s="253" t="str">
        <f t="shared" si="8"/>
        <v/>
      </c>
      <c r="I53" s="252"/>
      <c r="J53" s="258"/>
      <c r="K53" s="257">
        <v>1</v>
      </c>
      <c r="L53" s="1773"/>
      <c r="M53"/>
      <c r="N53"/>
      <c r="O53"/>
      <c r="P53" s="108"/>
      <c r="Q53" s="1232"/>
      <c r="R53" s="1232"/>
      <c r="S53" s="1232"/>
      <c r="T53" s="1775"/>
      <c r="U53" s="1613"/>
      <c r="V53" s="253"/>
      <c r="W53" s="1614"/>
      <c r="X53" s="1615"/>
      <c r="Y53" s="1615"/>
      <c r="Z53" s="1776"/>
      <c r="AA53" s="251">
        <f>IFERROR(INDEX(T69:AD69,MATCH(X53,T68:AD68,0)) * W53 * IF(ISBLANK(T53), 1, T53), 0)</f>
        <v>0</v>
      </c>
      <c r="AB53" s="262">
        <f>(AA53*Y53)*AB11</f>
        <v>0</v>
      </c>
      <c r="AC53" s="261">
        <f>(T53*Y53)*AB11</f>
        <v>0</v>
      </c>
      <c r="AD53" s="260">
        <f t="shared" si="19"/>
        <v>0</v>
      </c>
      <c r="AF53" s="108" t="str">
        <f t="shared" si="20"/>
        <v>►</v>
      </c>
      <c r="AG53" s="1232" t="str">
        <f>AG16</f>
        <v xml:space="preserve">C patisserie flan garniture Clafoutis aux cerises-2023-09-20.xlsx 10 personnes </v>
      </c>
      <c r="AH53" s="1232">
        <f>AH16</f>
        <v>10</v>
      </c>
      <c r="AI53" s="1232" t="str">
        <f>AI16</f>
        <v>personnes</v>
      </c>
      <c r="AJ53" s="1353"/>
      <c r="AK53" s="2236"/>
      <c r="AL53" s="2236"/>
      <c r="AM53" s="2236"/>
      <c r="AN53" s="107" t="str">
        <f>TEXT(ROUND(LEN(AJ53)/AN19, 1), "0.0") &amp; " lignes"</f>
        <v>0.0 lignes</v>
      </c>
      <c r="AO53" s="2244" t="str">
        <f ca="1">IF(ISBLANK(AP53),"",LARGE(OFFSET(AO20,0,0,ROWS(AO20:AO52)),1)+1)</f>
        <v/>
      </c>
      <c r="AP53" s="468"/>
      <c r="AQ53" s="1715"/>
      <c r="AR53" s="89"/>
      <c r="AS53" s="89"/>
      <c r="AT53" s="2337">
        <f>IF(AT19=0,0,IF(LEN(AP53)&gt;AT19,LEN(AP53)-AT19&amp;" en trop",0))</f>
        <v>0</v>
      </c>
      <c r="AV53" s="53" t="str">
        <f t="shared" si="21"/>
        <v>►</v>
      </c>
      <c r="AW53" s="1327">
        <f>IF(AND(AZ53&lt;&gt;"", LEN(TRIM(AZ53))&gt;0), MAX(AW20:AW52)+1, "")</f>
        <v>6</v>
      </c>
      <c r="AX53" s="1327" t="str" cm="1">
        <f t="array" ref="AX53">IFERROR(INDEX(AZ21:AZ290, MATCH(ROW()-MIN(ROW(AZ21:AZ290))+1, AW21:AW290, 0)), "")</f>
        <v/>
      </c>
      <c r="AY53" s="1340" t="str">
        <f>IFERROR(SUBSTITUTE(SUBSTITUTE(SUBSTITUTE(SUBSTITUTE(SUBSTITUTE(SUBSTITUTE(AY52,",",";"),".",";"),";",";"),"-",";"),":",";"),"?",";"),AY52)</f>
        <v>1; Coupez la viande en cubes d’environ 4 cm et mettez;la dans un grand saladier; Ajoutez;y les oignons coupés en rondelles les carottes coupées en rondelles les lardons l’ail émincé et le bouquet garni; Versez le vin rouge sur le tout et laissez mariner au frais pendant 24 heures;</v>
      </c>
      <c r="AZ53" s="1339" t="str">
        <f>IFERROR(IF(LEN(AY56)&gt;LEN(AZ51)+LEN(AZ52),LEFT(RIGHT(AY56,LEN(AY56)-LEN(AZ51)-LEN(AZ52)),FIND("¤",SUBSTITUTE(LEFT(RIGHT(AY56,LEN(AY56)-LEN(AZ51)-LEN(AZ52)),AZ19+1)," ","¤",LEN(LEFT(RIGHT(AY56,LEN(AY56)-LEN(AZ51)-LEN(AZ52)),AZ19+1))-LEN(SUBSTITUTE(LEFT(RIGHT(AY56,LEN(AY56)-LEN(AZ51)-LEN(AZ52)),AZ19+1)," ",""))))),""),"")</f>
        <v xml:space="preserve">carottes coupées en rondelles les lardons l’ail émincé et le </v>
      </c>
      <c r="BA53" s="1279" t="s">
        <v>1</v>
      </c>
      <c r="BB53" s="1330"/>
      <c r="BC53" s="1308" t="s">
        <v>1</v>
      </c>
      <c r="BD53" s="1331" t="str">
        <f t="shared" si="10"/>
        <v/>
      </c>
      <c r="BE53" s="1332" t="str">
        <f>IF(LEN(SUBSTITUTE(AX53, BE17, "")) &lt; LEN(AX53), SUBSTITUTE(AX53, BE17, ""), AX53)</f>
        <v/>
      </c>
      <c r="BF53" s="1332" t="str">
        <f>IF(LEN(SUBSTITUTE(BE53, BF17, "")) &lt; LEN(BE53), SUBSTITUTE(BE53, BF17, ""), BE53)</f>
        <v/>
      </c>
      <c r="BG53" s="1332" t="str">
        <f>IF(LEN(SUBSTITUTE(BF53, BG17, "")) &lt; LEN(BF53), SUBSTITUTE(BF53, BG17, ""), BF53)</f>
        <v/>
      </c>
      <c r="BH53" s="1332" t="str">
        <f>IF(LEN(SUBSTITUTE(BG53, BH17, "")) &lt; LEN(BG53), SUBSTITUTE(BG53, BH17, ""), BG53)</f>
        <v/>
      </c>
      <c r="BI53" s="1332" t="s">
        <v>1</v>
      </c>
      <c r="BJ53" s="1333"/>
      <c r="BK53" s="1334"/>
      <c r="BL53" s="52"/>
      <c r="BM53" s="51"/>
      <c r="BN53" s="1335" t="str">
        <f t="shared" si="11"/>
        <v/>
      </c>
      <c r="BO53" s="50" t="str">
        <f t="shared" si="12"/>
        <v/>
      </c>
      <c r="BP53" s="49" t="str">
        <f t="shared" si="13"/>
        <v/>
      </c>
      <c r="BQ53" s="47">
        <f>IF(ISBLANK(#REF!),"",LEN(BD53)-LEN(SUBSTITUTE(BD53," ",""))+1)</f>
        <v>1</v>
      </c>
      <c r="BR53" s="48">
        <f t="shared" si="14"/>
        <v>0</v>
      </c>
      <c r="BS53" s="47">
        <f t="shared" si="15"/>
        <v>0</v>
      </c>
      <c r="BT53" s="47">
        <f t="shared" si="16"/>
        <v>0</v>
      </c>
      <c r="BU53" s="185"/>
      <c r="BV53" s="2"/>
      <c r="BW53" s="244" t="s">
        <v>244</v>
      </c>
      <c r="BX53" s="243"/>
      <c r="BY53" s="154"/>
      <c r="BZ53" s="153"/>
      <c r="CA53" s="2"/>
      <c r="CB53" s="465" t="s">
        <v>424</v>
      </c>
      <c r="CC53" s="466"/>
      <c r="CD53" s="91"/>
      <c r="CE53" s="91"/>
      <c r="CF53" s="91"/>
      <c r="CG53" s="91"/>
      <c r="CH53" s="93"/>
      <c r="CJ53" s="1264" t="s">
        <v>1539</v>
      </c>
      <c r="CK53" s="341" t="s">
        <v>1540</v>
      </c>
      <c r="CL53" s="59"/>
      <c r="CM53" s="59"/>
      <c r="CN53" s="59"/>
      <c r="CO53" s="59"/>
      <c r="CP53" s="93"/>
      <c r="CQ53" s="8"/>
      <c r="CR53" s="6">
        <v>1</v>
      </c>
    </row>
    <row r="54" spans="1:96" s="1" customFormat="1" ht="18.75" customHeight="1">
      <c r="A54"/>
      <c r="B54" s="108" t="str">
        <f t="shared" si="17"/>
        <v>►</v>
      </c>
      <c r="C54" s="1232" t="str">
        <f>C16</f>
        <v xml:space="preserve">C patisserie flan garniture Clafoutis aux cerises_2023-09-20.xlsx 10 personnes </v>
      </c>
      <c r="D54" s="1232">
        <f>D16</f>
        <v>10</v>
      </c>
      <c r="E54" s="1232" t="str">
        <f>E16</f>
        <v>personnes</v>
      </c>
      <c r="F54" s="259"/>
      <c r="G54" s="254"/>
      <c r="H54" s="253" t="str">
        <f t="shared" si="8"/>
        <v/>
      </c>
      <c r="I54" s="252"/>
      <c r="J54" s="258"/>
      <c r="K54" s="257">
        <v>1</v>
      </c>
      <c r="L54" s="1773"/>
      <c r="M54"/>
      <c r="N54"/>
      <c r="O54"/>
      <c r="P54" s="108"/>
      <c r="Q54" s="1232"/>
      <c r="R54" s="1232"/>
      <c r="S54" s="1232"/>
      <c r="T54" s="1775"/>
      <c r="U54" s="1613"/>
      <c r="V54" s="253"/>
      <c r="W54" s="1614"/>
      <c r="X54" s="1615"/>
      <c r="Y54" s="1615"/>
      <c r="Z54" s="1776"/>
      <c r="AA54" s="251">
        <f>IFERROR(INDEX(T69:AD69,MATCH(X54,T68:AD68,0)) * W54 * IF(ISBLANK(T54), 1, T54), 0)</f>
        <v>0</v>
      </c>
      <c r="AB54" s="250">
        <f>(AA54*Y54)*AB11</f>
        <v>0</v>
      </c>
      <c r="AC54" s="249">
        <f>(T54*Y54)*AB11</f>
        <v>0</v>
      </c>
      <c r="AD54" s="248">
        <f t="shared" si="19"/>
        <v>0</v>
      </c>
      <c r="AE54"/>
      <c r="AF54" s="108" t="str">
        <f t="shared" si="20"/>
        <v>►</v>
      </c>
      <c r="AG54" s="1232" t="str">
        <f>AG16</f>
        <v xml:space="preserve">C patisserie flan garniture Clafoutis aux cerises-2023-09-20.xlsx 10 personnes </v>
      </c>
      <c r="AH54" s="1232">
        <f>AH16</f>
        <v>10</v>
      </c>
      <c r="AI54" s="1232" t="str">
        <f>AI16</f>
        <v>personnes</v>
      </c>
      <c r="AJ54" s="1353"/>
      <c r="AK54" s="2236"/>
      <c r="AL54" s="2236"/>
      <c r="AM54" s="2236"/>
      <c r="AN54" s="107" t="str">
        <f>TEXT(ROUND(LEN(AJ54)/AN19, 1), "0.0") &amp; " lignes"</f>
        <v>0.0 lignes</v>
      </c>
      <c r="AO54" s="2244" t="str">
        <f ca="1">IF(ISBLANK(AP54),"",LARGE(OFFSET(AO20,0,0,ROWS(AO20:AO53)),1)+1)</f>
        <v/>
      </c>
      <c r="AP54" s="468"/>
      <c r="AQ54" s="1715"/>
      <c r="AR54" s="89"/>
      <c r="AS54" s="89"/>
      <c r="AT54" s="2337">
        <f>IF(AT19=0,0,IF(LEN(AP54)&gt;AT19,LEN(AP54)-AT19&amp;" en trop",0))</f>
        <v>0</v>
      </c>
      <c r="AU54"/>
      <c r="AV54" s="53" t="str">
        <f t="shared" si="21"/>
        <v>►</v>
      </c>
      <c r="AW54" s="1327">
        <f>IF(AND(AZ54&lt;&gt;"", LEN(TRIM(AZ54))&gt;0), MAX(AW20:AW53)+1, "")</f>
        <v>7</v>
      </c>
      <c r="AX54" s="1327" t="str" cm="1">
        <f t="array" ref="AX54">IFERROR(INDEX(AZ21:AZ290, MATCH(ROW()-MIN(ROW(AZ21:AZ290))+1, AW21:AW290, 0)), "")</f>
        <v/>
      </c>
      <c r="AY54" s="1340" t="str">
        <f>IFERROR(SUBSTITUTE(AY53,"."," "),AY53)</f>
        <v>1; Coupez la viande en cubes d’environ 4 cm et mettez;la dans un grand saladier; Ajoutez;y les oignons coupés en rondelles les carottes coupées en rondelles les lardons l’ail émincé et le bouquet garni; Versez le vin rouge sur le tout et laissez mariner au frais pendant 24 heures;</v>
      </c>
      <c r="AZ54" s="1339" t="str">
        <f>IFERROR(LEFT(RIGHT(AY56,LEN(AY56)-LEN(AZ51)-LEN(AZ52)-LEN(AZ53)),FIND("¤",SUBSTITUTE(LEFT(RIGHT(AY56,LEN(AY56)-LEN(AZ51)-LEN(AZ52)-LEN(AZ53)),AZ19+1)," ","¤",LEN(LEFT(RIGHT(AY56,LEN(AY56)-LEN(AZ51)-LEN(AZ52)-LEN(AZ53)),AZ19+1))-LEN(SUBSTITUTE(LEFT(RIGHT(AY56,LEN(AY56)-LEN(AZ51)-LEN(AZ52)-LEN(AZ53)),AZ19+1)," ",""))))),"")</f>
        <v xml:space="preserve">bouquet garni Versez le vin rouge sur le tout et laissez mariner </v>
      </c>
      <c r="BA54" s="1279" t="s">
        <v>1</v>
      </c>
      <c r="BB54" s="1330"/>
      <c r="BC54" s="1308" t="s">
        <v>1</v>
      </c>
      <c r="BD54" s="1331" t="str">
        <f t="shared" si="10"/>
        <v/>
      </c>
      <c r="BE54" s="1332" t="str">
        <f>IF(LEN(SUBSTITUTE(AX54, BE17, "")) &lt; LEN(AX54), SUBSTITUTE(AX54, BE17, ""), AX54)</f>
        <v/>
      </c>
      <c r="BF54" s="1332" t="str">
        <f>IF(LEN(SUBSTITUTE(BE54, BF17, "")) &lt; LEN(BE54), SUBSTITUTE(BE54, BF17, ""), BE54)</f>
        <v/>
      </c>
      <c r="BG54" s="1332" t="str">
        <f>IF(LEN(SUBSTITUTE(BF54, BG17, "")) &lt; LEN(BF54), SUBSTITUTE(BF54, BG17, ""), BF54)</f>
        <v/>
      </c>
      <c r="BH54" s="1332" t="str">
        <f>IF(LEN(SUBSTITUTE(BG54, BH17, "")) &lt; LEN(BG54), SUBSTITUTE(BG54, BH17, ""), BG54)</f>
        <v/>
      </c>
      <c r="BI54" s="1332" t="s">
        <v>1</v>
      </c>
      <c r="BJ54" s="1333"/>
      <c r="BK54" s="1334"/>
      <c r="BL54" s="52"/>
      <c r="BM54" s="51"/>
      <c r="BN54" s="1335" t="str">
        <f t="shared" si="11"/>
        <v/>
      </c>
      <c r="BO54" s="50" t="str">
        <f t="shared" si="12"/>
        <v/>
      </c>
      <c r="BP54" s="49" t="str">
        <f t="shared" si="13"/>
        <v/>
      </c>
      <c r="BQ54" s="47">
        <f>IF(ISBLANK(#REF!),"",LEN(BD54)-LEN(SUBSTITUTE(BD54," ",""))+1)</f>
        <v>1</v>
      </c>
      <c r="BR54" s="48">
        <f t="shared" si="14"/>
        <v>0</v>
      </c>
      <c r="BS54" s="47">
        <f t="shared" si="15"/>
        <v>0</v>
      </c>
      <c r="BT54" s="47">
        <f t="shared" si="16"/>
        <v>0</v>
      </c>
      <c r="BU54" s="185"/>
      <c r="BV54" s="2"/>
      <c r="BW54" s="244"/>
      <c r="BX54" s="243"/>
      <c r="BY54" s="154"/>
      <c r="BZ54" s="153"/>
      <c r="CA54" s="2"/>
      <c r="CB54" s="458"/>
      <c r="CC54" s="468" t="s">
        <v>427</v>
      </c>
      <c r="CD54" s="91"/>
      <c r="CE54" s="91"/>
      <c r="CF54" s="91"/>
      <c r="CG54" s="91"/>
      <c r="CH54" s="93"/>
      <c r="CI54" s="15" t="s">
        <v>1</v>
      </c>
      <c r="CJ54" s="1265" t="s">
        <v>580</v>
      </c>
      <c r="CK54" s="341" t="s">
        <v>1528</v>
      </c>
      <c r="CL54" s="1254"/>
      <c r="CM54" s="1254"/>
      <c r="CN54" s="1254"/>
      <c r="CO54" s="1254"/>
      <c r="CP54" s="1255"/>
      <c r="CQ54" s="8" t="s">
        <v>1</v>
      </c>
      <c r="CR54" s="6">
        <v>1</v>
      </c>
    </row>
    <row r="55" spans="1:96" s="1" customFormat="1" ht="20.25" customHeight="1">
      <c r="A55"/>
      <c r="B55" s="108" t="str">
        <f t="shared" si="17"/>
        <v>►</v>
      </c>
      <c r="C55" s="1232" t="str">
        <f>C16</f>
        <v xml:space="preserve">C patisserie flan garniture Clafoutis aux cerises_2023-09-20.xlsx 10 personnes </v>
      </c>
      <c r="D55" s="1232">
        <f>D16</f>
        <v>10</v>
      </c>
      <c r="E55" s="1232" t="str">
        <f>E16</f>
        <v>personnes</v>
      </c>
      <c r="F55" s="259"/>
      <c r="G55" s="254"/>
      <c r="H55" s="253" t="str">
        <f t="shared" si="8"/>
        <v/>
      </c>
      <c r="I55" s="252"/>
      <c r="J55" s="258"/>
      <c r="K55" s="257">
        <v>1</v>
      </c>
      <c r="L55" s="1773"/>
      <c r="M55"/>
      <c r="N55"/>
      <c r="O55"/>
      <c r="P55" s="108"/>
      <c r="Q55" s="1232"/>
      <c r="R55" s="1232"/>
      <c r="S55" s="1232"/>
      <c r="T55" s="1775"/>
      <c r="U55" s="1613"/>
      <c r="V55" s="253"/>
      <c r="W55" s="1614"/>
      <c r="X55" s="1615"/>
      <c r="Y55" s="1615"/>
      <c r="Z55" s="1776"/>
      <c r="AA55" s="251">
        <f>IFERROR(INDEX(T69:AD69,MATCH(X55,T68:AD68,0)) * W55 * IF(ISBLANK(T55), 1, T55), 0)</f>
        <v>0</v>
      </c>
      <c r="AB55" s="262">
        <f>(AA55*Y55)*AB11</f>
        <v>0</v>
      </c>
      <c r="AC55" s="261">
        <f>(T55*Y55)*AB11</f>
        <v>0</v>
      </c>
      <c r="AD55" s="260">
        <f t="shared" si="19"/>
        <v>0</v>
      </c>
      <c r="AE55"/>
      <c r="AF55" s="108" t="str">
        <f t="shared" si="20"/>
        <v>►</v>
      </c>
      <c r="AG55" s="1232" t="str">
        <f>AG16</f>
        <v xml:space="preserve">C patisserie flan garniture Clafoutis aux cerises-2023-09-20.xlsx 10 personnes </v>
      </c>
      <c r="AH55" s="1232">
        <f>AH16</f>
        <v>10</v>
      </c>
      <c r="AI55" s="1232" t="str">
        <f>AI16</f>
        <v>personnes</v>
      </c>
      <c r="AJ55" s="1353"/>
      <c r="AK55" s="2236"/>
      <c r="AL55" s="2236"/>
      <c r="AM55" s="2236"/>
      <c r="AN55" s="107" t="str">
        <f>TEXT(ROUND(LEN(AJ55)/AN19, 1), "0.0") &amp; " lignes"</f>
        <v>0.0 lignes</v>
      </c>
      <c r="AO55" s="2244" t="str">
        <f ca="1">IF(ISBLANK(AP55),"",LARGE(OFFSET(AO20,0,0,ROWS(AO20:AO54)),1)+1)</f>
        <v/>
      </c>
      <c r="AP55" s="468"/>
      <c r="AQ55" s="1715"/>
      <c r="AR55" s="89"/>
      <c r="AS55" s="89"/>
      <c r="AT55" s="2337">
        <f>IF(AT19=0,0,IF(LEN(AP55)&gt;AT19,LEN(AP55)-AT19&amp;" en trop",0))</f>
        <v>0</v>
      </c>
      <c r="AU55"/>
      <c r="AV55" s="53" t="str">
        <f t="shared" si="21"/>
        <v>►</v>
      </c>
      <c r="AW55" s="1327">
        <f>IF(AND(AZ55&lt;&gt;"", LEN(TRIM(AZ55))&gt;0), MAX(AW20:AW54)+1, "")</f>
        <v>8</v>
      </c>
      <c r="AX55" s="1327" t="str" cm="1">
        <f t="array" ref="AX55">IFERROR(INDEX(AZ21:AZ290, MATCH(ROW()-MIN(ROW(AZ21:AZ290))+1, AW21:AW290, 0)), "")</f>
        <v/>
      </c>
      <c r="AY55" s="1343" t="str">
        <f>SUBSTITUTE(SUBSTITUTE(AY54,";"," "),","," ")</f>
        <v xml:space="preserve">1  Coupez la viande en cubes d’environ 4 cm et mettez la dans un grand saladier  Ajoutez y les oignons coupés en rondelles les carottes coupées en rondelles les lardons l’ail émincé et le bouquet garni  Versez le vin rouge sur le tout et laissez mariner au frais pendant 24 heures </v>
      </c>
      <c r="AZ55" s="1339" t="str">
        <f>IFERROR(LEFT(RIGHT(AY56,LEN(AY56)-LEN(AZ51)-LEN(AZ52)-LEN(AZ53)-LEN(AZ54)),FIND("¤",SUBSTITUTE(LEFT(RIGHT(AY56,LEN(AY56)-LEN(AZ51)-LEN(AZ52)-LEN(AZ53)-LEN(AZ54)),AZ19+1)," ","¤",LEN(LEFT(RIGHT(AY56,LEN(AY56)-LEN(AZ51)-LEN(AZ52)-LEN(AZ53)-LEN(AZ54)),AZ19+1))-LEN(SUBSTITUTE(LEFT(RIGHT(AY56,LEN(AY56)-LEN(AZ51)-LEN(AZ52)-LEN(AZ53)-LEN(AZ54)),AZ19+1)," ",""))))),"")</f>
        <v xml:space="preserve">au frais pendant 24 heures </v>
      </c>
      <c r="BA55" s="1279" t="s">
        <v>1</v>
      </c>
      <c r="BB55" s="1330"/>
      <c r="BC55" s="1308" t="s">
        <v>1</v>
      </c>
      <c r="BD55" s="1331" t="str">
        <f t="shared" si="10"/>
        <v/>
      </c>
      <c r="BE55" s="1332" t="str">
        <f>IF(LEN(SUBSTITUTE(AX55, BE17, "")) &lt; LEN(AX55), SUBSTITUTE(AX55, BE17, ""), AX55)</f>
        <v/>
      </c>
      <c r="BF55" s="1332" t="str">
        <f>IF(LEN(SUBSTITUTE(BE55, BF17, "")) &lt; LEN(BE55), SUBSTITUTE(BE55, BF17, ""), BE55)</f>
        <v/>
      </c>
      <c r="BG55" s="1332" t="str">
        <f>IF(LEN(SUBSTITUTE(BF55, BG17, "")) &lt; LEN(BF55), SUBSTITUTE(BF55, BG17, ""), BF55)</f>
        <v/>
      </c>
      <c r="BH55" s="1332" t="str">
        <f>IF(LEN(SUBSTITUTE(BG55, BH17, "")) &lt; LEN(BG55), SUBSTITUTE(BG55, BH17, ""), BG55)</f>
        <v/>
      </c>
      <c r="BI55" s="1332" t="s">
        <v>1</v>
      </c>
      <c r="BJ55" s="1333"/>
      <c r="BK55" s="1334"/>
      <c r="BL55" s="52"/>
      <c r="BM55" s="51"/>
      <c r="BN55" s="1335" t="str">
        <f t="shared" si="11"/>
        <v/>
      </c>
      <c r="BO55" s="50" t="str">
        <f t="shared" si="12"/>
        <v/>
      </c>
      <c r="BP55" s="49" t="str">
        <f t="shared" si="13"/>
        <v/>
      </c>
      <c r="BQ55" s="47">
        <f>IF(ISBLANK(#REF!),"",LEN(BD55)-LEN(SUBSTITUTE(BD55," ",""))+1)</f>
        <v>1</v>
      </c>
      <c r="BR55" s="48">
        <f t="shared" si="14"/>
        <v>0</v>
      </c>
      <c r="BS55" s="47">
        <f t="shared" si="15"/>
        <v>0</v>
      </c>
      <c r="BT55" s="47">
        <f t="shared" si="16"/>
        <v>0</v>
      </c>
      <c r="BU55" s="185"/>
      <c r="BV55" s="15"/>
      <c r="BW55" s="244"/>
      <c r="BX55" s="243"/>
      <c r="BY55" s="154"/>
      <c r="BZ55" s="153"/>
      <c r="CA55" s="2"/>
      <c r="CB55" s="458"/>
      <c r="CC55" s="468"/>
      <c r="CD55" s="91"/>
      <c r="CE55" s="91"/>
      <c r="CF55" s="91"/>
      <c r="CG55" s="91"/>
      <c r="CH55" s="93"/>
      <c r="CJ55" s="1265"/>
      <c r="CK55" s="341" t="s">
        <v>173</v>
      </c>
      <c r="CL55" s="59"/>
      <c r="CM55" s="59"/>
      <c r="CN55" s="59"/>
      <c r="CO55" s="59"/>
      <c r="CP55" s="93"/>
      <c r="CQ55" s="8" t="s">
        <v>1</v>
      </c>
      <c r="CR55" s="6">
        <v>1</v>
      </c>
    </row>
    <row r="56" spans="1:96" s="1" customFormat="1" ht="18.75" customHeight="1">
      <c r="A56"/>
      <c r="B56" s="108" t="str">
        <f t="shared" si="17"/>
        <v>►</v>
      </c>
      <c r="C56" s="1232" t="str">
        <f>C16</f>
        <v xml:space="preserve">C patisserie flan garniture Clafoutis aux cerises_2023-09-20.xlsx 10 personnes </v>
      </c>
      <c r="D56" s="1232">
        <f>D16</f>
        <v>10</v>
      </c>
      <c r="E56" s="1232" t="str">
        <f>E16</f>
        <v>personnes</v>
      </c>
      <c r="F56" s="259"/>
      <c r="G56" s="254"/>
      <c r="H56" s="253" t="str">
        <f t="shared" si="8"/>
        <v/>
      </c>
      <c r="I56" s="252"/>
      <c r="J56" s="258"/>
      <c r="K56" s="257">
        <v>1</v>
      </c>
      <c r="L56" s="1773"/>
      <c r="M56"/>
      <c r="N56"/>
      <c r="O56"/>
      <c r="P56" s="108"/>
      <c r="Q56" s="1232"/>
      <c r="R56" s="1232"/>
      <c r="S56" s="1232"/>
      <c r="T56" s="1775"/>
      <c r="U56" s="1613"/>
      <c r="V56" s="253"/>
      <c r="W56" s="1614"/>
      <c r="X56" s="1615"/>
      <c r="Y56" s="1615"/>
      <c r="Z56" s="1776"/>
      <c r="AA56" s="251">
        <f>IFERROR(INDEX(T69:AD69,MATCH(X56,T68:AD68,0)) * W56 * IF(ISBLANK(T56), 1, T56), 0)</f>
        <v>0</v>
      </c>
      <c r="AB56" s="250">
        <f>(AA56*Y56)*AB11</f>
        <v>0</v>
      </c>
      <c r="AC56" s="249">
        <f>(T56*Y56)*AB11</f>
        <v>0</v>
      </c>
      <c r="AD56" s="248">
        <f t="shared" si="19"/>
        <v>0</v>
      </c>
      <c r="AE56"/>
      <c r="AF56" s="108" t="str">
        <f t="shared" si="20"/>
        <v>►</v>
      </c>
      <c r="AG56" s="1232" t="str">
        <f>AG16</f>
        <v xml:space="preserve">C patisserie flan garniture Clafoutis aux cerises-2023-09-20.xlsx 10 personnes </v>
      </c>
      <c r="AH56" s="1232">
        <f>AH16</f>
        <v>10</v>
      </c>
      <c r="AI56" s="1232" t="str">
        <f>AI16</f>
        <v>personnes</v>
      </c>
      <c r="AJ56" s="1353"/>
      <c r="AK56" s="2236"/>
      <c r="AL56" s="2236"/>
      <c r="AM56" s="2236"/>
      <c r="AN56" s="107" t="str">
        <f>TEXT(ROUND(LEN(AJ56)/AN19, 1), "0.0") &amp; " lignes"</f>
        <v>0.0 lignes</v>
      </c>
      <c r="AO56" s="2244" t="str">
        <f ca="1">IF(ISBLANK(AP56),"",LARGE(OFFSET(AO20,0,0,ROWS(AO20:AO55)),1)+1)</f>
        <v/>
      </c>
      <c r="AP56" s="468"/>
      <c r="AQ56" s="1715"/>
      <c r="AR56" s="89"/>
      <c r="AS56" s="89"/>
      <c r="AT56" s="2337">
        <f>IF(AT19=0,0,IF(LEN(AP56)&gt;AT19,LEN(AP56)-AT19&amp;" en trop",0))</f>
        <v>0</v>
      </c>
      <c r="AU56"/>
      <c r="AV56" s="53" t="str">
        <f t="shared" si="21"/>
        <v>►</v>
      </c>
      <c r="AW56" s="1327" t="str">
        <f>IF(AND(AZ56&lt;&gt;"", LEN(TRIM(AZ56))&gt;0), MAX(AW20:AW55)+1, "")</f>
        <v/>
      </c>
      <c r="AX56" s="1327" t="str" cm="1">
        <f t="array" ref="AX56">IFERROR(INDEX(AZ21:AZ290, MATCH(ROW()-MIN(ROW(AZ21:AZ290))+1, AW21:AW290, 0)), "")</f>
        <v/>
      </c>
      <c r="AY56" s="1344" t="str">
        <f>IFERROR(SUBSTITUTE(SUBSTITUTE(SUBSTITUTE(AY55,"  "," "),"  "," "),"  "," "),AY55)</f>
        <v xml:space="preserve">1 Coupez la viande en cubes d’environ 4 cm et mettez la dans un grand saladier Ajoutez y les oignons coupés en rondelles les carottes coupées en rondelles les lardons l’ail émincé et le bouquet garni Versez le vin rouge sur le tout et laissez mariner au frais pendant 24 heures </v>
      </c>
      <c r="AZ56" s="1339" t="str">
        <f>IF(LEN(AY56) &gt; LEN(AZ51) + LEN(AZ52) + LEN(AZ53)+ LEN(AZ54) + LEN(AZ55), RIGHT(AY56, LEN(AY56) - LEN(AZ51) - LEN(AZ52) - LEN(AZ53) - LEN(AZ54) - LEN(AZ55)), "")</f>
        <v/>
      </c>
      <c r="BA56" s="1279" t="s">
        <v>1</v>
      </c>
      <c r="BB56" s="1330"/>
      <c r="BC56" s="1308" t="s">
        <v>1</v>
      </c>
      <c r="BD56" s="1331" t="str">
        <f t="shared" si="10"/>
        <v/>
      </c>
      <c r="BE56" s="1332" t="str">
        <f>IF(LEN(SUBSTITUTE(AX56, BE17, "")) &lt; LEN(AX56), SUBSTITUTE(AX56, BE17, ""), AX56)</f>
        <v/>
      </c>
      <c r="BF56" s="1332" t="str">
        <f>IF(LEN(SUBSTITUTE(BE56, BF17, "")) &lt; LEN(BE56), SUBSTITUTE(BE56, BF17, ""), BE56)</f>
        <v/>
      </c>
      <c r="BG56" s="1332" t="str">
        <f>IF(LEN(SUBSTITUTE(BF56, BG17, "")) &lt; LEN(BF56), SUBSTITUTE(BF56, BG17, ""), BF56)</f>
        <v/>
      </c>
      <c r="BH56" s="1332" t="str">
        <f>IF(LEN(SUBSTITUTE(BG56, BH17, "")) &lt; LEN(BG56), SUBSTITUTE(BG56, BH17, ""), BG56)</f>
        <v/>
      </c>
      <c r="BI56" s="1332" t="s">
        <v>1</v>
      </c>
      <c r="BJ56" s="1333"/>
      <c r="BK56" s="1334"/>
      <c r="BL56" s="52"/>
      <c r="BM56" s="51"/>
      <c r="BN56" s="1335" t="str">
        <f t="shared" si="11"/>
        <v/>
      </c>
      <c r="BO56" s="50" t="str">
        <f t="shared" si="12"/>
        <v/>
      </c>
      <c r="BP56" s="49" t="str">
        <f t="shared" si="13"/>
        <v/>
      </c>
      <c r="BQ56" s="47">
        <f>IF(ISBLANK(#REF!),"",LEN(BD56)-LEN(SUBSTITUTE(BD56," ",""))+1)</f>
        <v>1</v>
      </c>
      <c r="BR56" s="48">
        <f t="shared" si="14"/>
        <v>0</v>
      </c>
      <c r="BS56" s="47">
        <f t="shared" si="15"/>
        <v>0</v>
      </c>
      <c r="BT56" s="47">
        <f t="shared" si="16"/>
        <v>0</v>
      </c>
      <c r="BU56" s="185"/>
      <c r="BV56" s="2"/>
      <c r="BW56" s="242">
        <v>3</v>
      </c>
      <c r="BX56" s="241" t="s">
        <v>241</v>
      </c>
      <c r="BY56" s="154"/>
      <c r="BZ56" s="153"/>
      <c r="CA56" s="2"/>
      <c r="CB56" s="458"/>
      <c r="CC56" s="241" t="s">
        <v>306</v>
      </c>
      <c r="CD56" s="91"/>
      <c r="CE56" s="91"/>
      <c r="CF56" s="91"/>
      <c r="CG56" s="91"/>
      <c r="CH56" s="93"/>
      <c r="CJ56" s="110"/>
      <c r="CK56" s="59"/>
      <c r="CL56" s="59"/>
      <c r="CM56" s="59"/>
      <c r="CN56" s="59"/>
      <c r="CO56" s="59"/>
      <c r="CP56" s="93"/>
      <c r="CQ56" s="8" t="s">
        <v>1</v>
      </c>
      <c r="CR56" s="6">
        <v>1</v>
      </c>
    </row>
    <row r="57" spans="1:96" s="1" customFormat="1" ht="18.75" customHeight="1">
      <c r="A57"/>
      <c r="B57" s="108" t="str">
        <f t="shared" si="17"/>
        <v>►</v>
      </c>
      <c r="C57" s="1232" t="str">
        <f>C16</f>
        <v xml:space="preserve">C patisserie flan garniture Clafoutis aux cerises_2023-09-20.xlsx 10 personnes </v>
      </c>
      <c r="D57" s="1232">
        <f>D16</f>
        <v>10</v>
      </c>
      <c r="E57" s="1232" t="str">
        <f>E16</f>
        <v>personnes</v>
      </c>
      <c r="F57" s="259"/>
      <c r="G57" s="254"/>
      <c r="H57" s="253" t="str">
        <f t="shared" si="8"/>
        <v/>
      </c>
      <c r="I57" s="252"/>
      <c r="J57" s="258"/>
      <c r="K57" s="257">
        <v>1</v>
      </c>
      <c r="L57" s="1773"/>
      <c r="M57"/>
      <c r="N57"/>
      <c r="O57"/>
      <c r="P57" s="108"/>
      <c r="Q57" s="1232"/>
      <c r="R57" s="1232"/>
      <c r="S57" s="1232"/>
      <c r="T57" s="1775"/>
      <c r="U57" s="1613"/>
      <c r="V57" s="253"/>
      <c r="W57" s="1614"/>
      <c r="X57" s="1615"/>
      <c r="Y57" s="1615"/>
      <c r="Z57" s="1776"/>
      <c r="AA57" s="251">
        <f>IFERROR(INDEX(T69:AD69,MATCH(X57,T68:AD68,0)) * W57 * IF(ISBLANK(T57), 1, T57), 0)</f>
        <v>0</v>
      </c>
      <c r="AB57" s="262">
        <f>(AA57*Y57)*AB11</f>
        <v>0</v>
      </c>
      <c r="AC57" s="261">
        <f>(T57*Y57)*AB11</f>
        <v>0</v>
      </c>
      <c r="AD57" s="260">
        <f t="shared" si="19"/>
        <v>0</v>
      </c>
      <c r="AE57"/>
      <c r="AF57" s="108" t="str">
        <f t="shared" si="20"/>
        <v>►</v>
      </c>
      <c r="AG57" s="1232" t="str">
        <f>AG16</f>
        <v xml:space="preserve">C patisserie flan garniture Clafoutis aux cerises-2023-09-20.xlsx 10 personnes </v>
      </c>
      <c r="AH57" s="1232">
        <f>AH16</f>
        <v>10</v>
      </c>
      <c r="AI57" s="1232" t="str">
        <f>AI16</f>
        <v>personnes</v>
      </c>
      <c r="AJ57" s="1353"/>
      <c r="AK57" s="2236"/>
      <c r="AL57" s="2236"/>
      <c r="AM57" s="2236"/>
      <c r="AN57" s="107" t="str">
        <f>TEXT(ROUND(LEN(AJ57)/AN19, 1), "0.0") &amp; " lignes"</f>
        <v>0.0 lignes</v>
      </c>
      <c r="AO57" s="2244" t="str">
        <f ca="1">IF(ISBLANK(AP57),"",LARGE(OFFSET(AO20,0,0,ROWS(AO20:AO56)),1)+1)</f>
        <v/>
      </c>
      <c r="AP57" s="468"/>
      <c r="AQ57" s="1715"/>
      <c r="AR57" s="89"/>
      <c r="AS57" s="89"/>
      <c r="AT57" s="2337">
        <f>IF(AT19=0,0,IF(LEN(AP57)&gt;AT19,LEN(AP57)-AT19&amp;" en trop",0))</f>
        <v>0</v>
      </c>
      <c r="AU57"/>
      <c r="AV57" s="53" t="str">
        <f t="shared" si="21"/>
        <v>►</v>
      </c>
      <c r="AW57" s="1327">
        <f>IF(AND(AZ57&lt;&gt;"", LEN(TRIM(AZ57))&gt;0), MAX(AW20:AW56)+1, "")</f>
        <v>9</v>
      </c>
      <c r="AX57" s="1327" t="str" cm="1">
        <f t="array" ref="AX57">IFERROR(INDEX(AZ21:AZ290, MATCH(ROW()-MIN(ROW(AZ21:AZ290))+1, AW21:AW290, 0)), "")</f>
        <v/>
      </c>
      <c r="AY57" s="1328" t="str">
        <f>(SUBSTITUTE(SUBSTITUTE(BB27,CHAR(13)&amp;CHAR(10)," "),CHAR(10)," "))</f>
        <v>2. Le lendemain, sortez la viande et les légumes de la marinade et égouttez-les. Réservez la marinade.</v>
      </c>
      <c r="AZ57" s="1329" t="str">
        <f>IF(LEN(AY62)&lt;AZ19,AY57,LEFT(AY62,FIND("¤",SUBSTITUTE(LEFT(AY62,AZ19+1)," ","¤",LEN(LEFT(AY62,AZ19+1))-LEN(SUBSTITUTE(LEFT(AY62,AZ19+1)," ",""))))))</f>
        <v xml:space="preserve">2 Le lendemain sortez la viande et les légumes de la marinade et </v>
      </c>
      <c r="BA57" s="1279" t="s">
        <v>1</v>
      </c>
      <c r="BB57" s="1330"/>
      <c r="BC57" s="1308" t="s">
        <v>1</v>
      </c>
      <c r="BD57" s="1331" t="str">
        <f t="shared" si="10"/>
        <v/>
      </c>
      <c r="BE57" s="1332" t="str">
        <f>IF(LEN(SUBSTITUTE(AX57, BE17, "")) &lt; LEN(AX57), SUBSTITUTE(AX57, BE17, ""), AX57)</f>
        <v/>
      </c>
      <c r="BF57" s="1332" t="str">
        <f>IF(LEN(SUBSTITUTE(BE57, BF17, "")) &lt; LEN(BE57), SUBSTITUTE(BE57, BF17, ""), BE57)</f>
        <v/>
      </c>
      <c r="BG57" s="1332" t="str">
        <f>IF(LEN(SUBSTITUTE(BF57, BG17, "")) &lt; LEN(BF57), SUBSTITUTE(BF57, BG17, ""), BF57)</f>
        <v/>
      </c>
      <c r="BH57" s="1332" t="str">
        <f>IF(LEN(SUBSTITUTE(BG57, BH17, "")) &lt; LEN(BG57), SUBSTITUTE(BG57, BH17, ""), BG57)</f>
        <v/>
      </c>
      <c r="BI57" s="1332" t="s">
        <v>1</v>
      </c>
      <c r="BJ57" s="1333"/>
      <c r="BK57" s="1334"/>
      <c r="BL57" s="52"/>
      <c r="BM57" s="51"/>
      <c r="BN57" s="1335" t="str">
        <f t="shared" si="11"/>
        <v/>
      </c>
      <c r="BO57" s="50" t="str">
        <f t="shared" si="12"/>
        <v/>
      </c>
      <c r="BP57" s="49" t="str">
        <f t="shared" si="13"/>
        <v/>
      </c>
      <c r="BQ57" s="47">
        <f>IF(ISBLANK(#REF!),"",LEN(BD57)-LEN(SUBSTITUTE(BD57," ",""))+1)</f>
        <v>1</v>
      </c>
      <c r="BR57" s="48">
        <f t="shared" si="14"/>
        <v>0</v>
      </c>
      <c r="BS57" s="47">
        <f t="shared" si="15"/>
        <v>0</v>
      </c>
      <c r="BT57" s="47">
        <f t="shared" si="16"/>
        <v>0</v>
      </c>
      <c r="BU57" s="185"/>
      <c r="BV57" s="2"/>
      <c r="BW57" s="219" t="s">
        <v>240</v>
      </c>
      <c r="BX57" s="642"/>
      <c r="BY57" s="154"/>
      <c r="BZ57" s="153"/>
      <c r="CA57" s="2"/>
      <c r="CB57" s="458"/>
      <c r="CC57" s="91"/>
      <c r="CD57" s="91"/>
      <c r="CE57" s="91"/>
      <c r="CF57" s="91"/>
      <c r="CG57" s="91"/>
      <c r="CH57" s="93"/>
      <c r="CJ57" s="411"/>
      <c r="CK57" s="412"/>
      <c r="CL57" s="413"/>
      <c r="CM57" s="412"/>
      <c r="CN57" s="412"/>
      <c r="CO57" s="412"/>
      <c r="CP57" s="414"/>
      <c r="CQ57" s="8" t="s">
        <v>1</v>
      </c>
      <c r="CR57" s="6">
        <v>1</v>
      </c>
    </row>
    <row r="58" spans="1:96" s="1" customFormat="1" ht="18.75" customHeight="1">
      <c r="A58"/>
      <c r="B58" s="108" t="str">
        <f t="shared" si="17"/>
        <v>►</v>
      </c>
      <c r="C58" s="1232" t="str">
        <f>C16</f>
        <v xml:space="preserve">C patisserie flan garniture Clafoutis aux cerises_2023-09-20.xlsx 10 personnes </v>
      </c>
      <c r="D58" s="1232">
        <f>D16</f>
        <v>10</v>
      </c>
      <c r="E58" s="1232" t="str">
        <f>E16</f>
        <v>personnes</v>
      </c>
      <c r="F58" s="259"/>
      <c r="G58" s="254"/>
      <c r="H58" s="253" t="str">
        <f t="shared" si="8"/>
        <v/>
      </c>
      <c r="I58" s="252"/>
      <c r="J58" s="258"/>
      <c r="K58" s="257">
        <v>1</v>
      </c>
      <c r="L58" s="1773"/>
      <c r="M58"/>
      <c r="N58"/>
      <c r="O58"/>
      <c r="P58" s="108"/>
      <c r="Q58" s="1232"/>
      <c r="R58" s="1232"/>
      <c r="S58" s="1232"/>
      <c r="T58" s="1775"/>
      <c r="U58" s="1613"/>
      <c r="V58" s="253"/>
      <c r="W58" s="1614"/>
      <c r="X58" s="1615"/>
      <c r="Y58" s="1615"/>
      <c r="Z58" s="1776"/>
      <c r="AA58" s="251">
        <f>IFERROR(INDEX(T69:AD69,MATCH(X58,T68:AD68,0)) * W58 * IF(ISBLANK(T58), 1, T58), 0)</f>
        <v>0</v>
      </c>
      <c r="AB58" s="250">
        <f>(AA58*Y58)*AB11</f>
        <v>0</v>
      </c>
      <c r="AC58" s="249">
        <f>(T58*Y58)*AB11</f>
        <v>0</v>
      </c>
      <c r="AD58" s="248">
        <f t="shared" si="19"/>
        <v>0</v>
      </c>
      <c r="AE58"/>
      <c r="AF58" s="108" t="str">
        <f t="shared" si="20"/>
        <v>►</v>
      </c>
      <c r="AG58" s="1232" t="str">
        <f>AG16</f>
        <v xml:space="preserve">C patisserie flan garniture Clafoutis aux cerises-2023-09-20.xlsx 10 personnes </v>
      </c>
      <c r="AH58" s="1232">
        <f>AH16</f>
        <v>10</v>
      </c>
      <c r="AI58" s="1232" t="str">
        <f>AI16</f>
        <v>personnes</v>
      </c>
      <c r="AJ58" s="1353"/>
      <c r="AK58" s="2236"/>
      <c r="AL58" s="2236"/>
      <c r="AM58" s="2236"/>
      <c r="AN58" s="107" t="str">
        <f>TEXT(ROUND(LEN(AJ58)/AN19, 1), "0.0") &amp; " lignes"</f>
        <v>0.0 lignes</v>
      </c>
      <c r="AO58" s="2244" t="str">
        <f ca="1">IF(ISBLANK(AP58),"",LARGE(OFFSET(AO20,0,0,ROWS(AO20:AO57)),1)+1)</f>
        <v/>
      </c>
      <c r="AP58" s="468"/>
      <c r="AQ58" s="1715"/>
      <c r="AR58" s="89"/>
      <c r="AS58" s="89"/>
      <c r="AT58" s="2337">
        <f>IF(AT19=0,0,IF(LEN(AP58)&gt;AT19,LEN(AP58)-AT19&amp;" en trop",0))</f>
        <v>0</v>
      </c>
      <c r="AU58"/>
      <c r="AV58" s="53" t="str">
        <f t="shared" si="21"/>
        <v>►</v>
      </c>
      <c r="AW58" s="1327">
        <f>IF(AND(AZ58&lt;&gt;"", LEN(TRIM(AZ58))&gt;0), MAX(AW20:AW57)+1, "")</f>
        <v>10</v>
      </c>
      <c r="AX58" s="1327" t="str" cm="1">
        <f t="array" ref="AX58">IFERROR(INDEX(AZ21:AZ290, MATCH(ROW()-MIN(ROW(AZ21:AZ290))+1, AW21:AW290, 0)), "")</f>
        <v/>
      </c>
      <c r="AY58" s="1336" t="str">
        <f>IFERROR(TRIM(SUBSTITUTE(SUBSTITUTE(SUBSTITUTE(SUBSTITUTE(SUBSTITUTE(AY57," .",".")," ;",";")," :",":"),",",","),",","")),AY57)</f>
        <v>2. Le lendemain sortez la viande et les légumes de la marinade et égouttez-les. Réservez la marinade.</v>
      </c>
      <c r="AZ58" s="1329" t="str">
        <f>IFERROR(IF(LEN(AY62) &gt; LEN(AZ57), LEFT(RIGHT(AY62, LEN(AY62) - LEN(AZ57)), FIND("¤", SUBSTITUTE(LEFT(RIGHT(AY62, LEN(AY62) - LEN(AZ57)), AZ19+1), " ", "¤", LEN(LEFT(RIGHT(AY62, LEN(AY62) - LEN(AZ57)), AZ19+1)) - LEN(SUBSTITUTE(LEFT(RIGHT(AY62, LEN(AY62) - LEN(AZ57)), AZ19+1), " ", ""))))), ""), "")</f>
        <v xml:space="preserve">égouttez les Réservez la marinade </v>
      </c>
      <c r="BA58" s="1279" t="s">
        <v>1</v>
      </c>
      <c r="BB58" s="1330"/>
      <c r="BC58" s="1308" t="s">
        <v>1</v>
      </c>
      <c r="BD58" s="1331" t="str">
        <f t="shared" si="10"/>
        <v/>
      </c>
      <c r="BE58" s="1332" t="str">
        <f>IF(LEN(SUBSTITUTE(AX58, BE17, "")) &lt; LEN(AX58), SUBSTITUTE(AX58, BE17, ""), AX58)</f>
        <v/>
      </c>
      <c r="BF58" s="1332" t="str">
        <f>IF(LEN(SUBSTITUTE(BE58, BF17, "")) &lt; LEN(BE58), SUBSTITUTE(BE58, BF17, ""), BE58)</f>
        <v/>
      </c>
      <c r="BG58" s="1332" t="str">
        <f>IF(LEN(SUBSTITUTE(BF58, BG17, "")) &lt; LEN(BF58), SUBSTITUTE(BF58, BG17, ""), BF58)</f>
        <v/>
      </c>
      <c r="BH58" s="1332" t="str">
        <f>IF(LEN(SUBSTITUTE(BG58, BH17, "")) &lt; LEN(BG58), SUBSTITUTE(BG58, BH17, ""), BG58)</f>
        <v/>
      </c>
      <c r="BI58" s="1332" t="s">
        <v>1</v>
      </c>
      <c r="BJ58" s="1333"/>
      <c r="BK58" s="1334"/>
      <c r="BL58" s="52"/>
      <c r="BM58" s="51"/>
      <c r="BN58" s="1335" t="str">
        <f t="shared" si="11"/>
        <v/>
      </c>
      <c r="BO58" s="50" t="str">
        <f t="shared" si="12"/>
        <v/>
      </c>
      <c r="BP58" s="49" t="str">
        <f t="shared" si="13"/>
        <v/>
      </c>
      <c r="BQ58" s="47">
        <f>IF(ISBLANK(#REF!),"",LEN(BD58)-LEN(SUBSTITUTE(BD58," ",""))+1)</f>
        <v>1</v>
      </c>
      <c r="BR58" s="48">
        <f t="shared" si="14"/>
        <v>0</v>
      </c>
      <c r="BS58" s="47">
        <f t="shared" si="15"/>
        <v>0</v>
      </c>
      <c r="BT58" s="47">
        <f t="shared" si="16"/>
        <v>0</v>
      </c>
      <c r="BU58" s="185"/>
      <c r="BV58" s="2"/>
      <c r="BW58" s="237"/>
      <c r="BX58" s="236"/>
      <c r="BY58" s="154"/>
      <c r="BZ58" s="153"/>
      <c r="CA58" s="2"/>
      <c r="CB58" s="458"/>
      <c r="CC58" s="91"/>
      <c r="CD58" s="91"/>
      <c r="CE58" s="91"/>
      <c r="CF58" s="91"/>
      <c r="CG58" s="91"/>
      <c r="CH58" s="93"/>
      <c r="CJ58" s="410" t="s">
        <v>1557</v>
      </c>
      <c r="CK58" s="341"/>
      <c r="CL58" s="341"/>
      <c r="CM58" s="341"/>
      <c r="CN58" s="91"/>
      <c r="CO58" s="59"/>
      <c r="CP58" s="93"/>
      <c r="CQ58" s="8" t="s">
        <v>1</v>
      </c>
      <c r="CR58" s="6">
        <v>1</v>
      </c>
    </row>
    <row r="59" spans="1:96" s="1" customFormat="1" ht="18.75" customHeight="1">
      <c r="A59"/>
      <c r="B59" s="108" t="str">
        <f>IF(L59&lt;&gt;"","A","►")</f>
        <v>►</v>
      </c>
      <c r="C59" s="1232" t="str">
        <f>C16</f>
        <v xml:space="preserve">C patisserie flan garniture Clafoutis aux cerises_2023-09-20.xlsx 10 personnes </v>
      </c>
      <c r="D59" s="1232">
        <f>D16</f>
        <v>10</v>
      </c>
      <c r="E59" s="1232" t="str">
        <f>E16</f>
        <v>personnes</v>
      </c>
      <c r="F59" s="259"/>
      <c r="G59" s="254"/>
      <c r="H59" s="253" t="str">
        <f t="shared" si="8"/>
        <v/>
      </c>
      <c r="I59" s="252"/>
      <c r="J59" s="258"/>
      <c r="K59" s="257">
        <v>1</v>
      </c>
      <c r="L59" s="1773"/>
      <c r="M59"/>
      <c r="N59"/>
      <c r="O59"/>
      <c r="P59" s="108"/>
      <c r="Q59" s="1232"/>
      <c r="R59" s="1232"/>
      <c r="S59" s="1232"/>
      <c r="T59" s="1775"/>
      <c r="U59" s="1613"/>
      <c r="V59" s="253"/>
      <c r="W59" s="1614"/>
      <c r="X59" s="1615"/>
      <c r="Y59" s="1615"/>
      <c r="Z59" s="1776"/>
      <c r="AA59" s="251">
        <f>IFERROR(INDEX(T69:AD69,MATCH(X59,T68:AD68,0)) * W59 * IF(ISBLANK(T59), 1, T59), 0)</f>
        <v>0</v>
      </c>
      <c r="AB59" s="262">
        <f>(AA59*Y59)*AB11</f>
        <v>0</v>
      </c>
      <c r="AC59" s="261">
        <f>(T59*Y59)*AB11</f>
        <v>0</v>
      </c>
      <c r="AD59" s="260">
        <f t="shared" si="19"/>
        <v>0</v>
      </c>
      <c r="AE59"/>
      <c r="AF59" s="108" t="str">
        <f>IF(OR(AP59&lt;&gt;"", AR61&lt;&gt;""),"A", "►")</f>
        <v>A</v>
      </c>
      <c r="AG59" s="1232" t="str">
        <f>AG16</f>
        <v xml:space="preserve">C patisserie flan garniture Clafoutis aux cerises-2023-09-20.xlsx 10 personnes </v>
      </c>
      <c r="AH59" s="1232">
        <f>AH16</f>
        <v>10</v>
      </c>
      <c r="AI59" s="1232" t="str">
        <f>AI16</f>
        <v>personnes</v>
      </c>
      <c r="AJ59" s="1353"/>
      <c r="AK59" s="2236"/>
      <c r="AL59" s="2236"/>
      <c r="AM59" s="2236"/>
      <c r="AN59" s="107" t="str">
        <f>TEXT(ROUND(LEN(AJ59)/AN19, 1), "0.0") &amp; " lignes"</f>
        <v>0.0 lignes</v>
      </c>
      <c r="AO59" s="2245" t="str">
        <f>LEN(AP59)&amp;" car.&gt;"</f>
        <v>75 car.&gt;</v>
      </c>
      <c r="AP59" s="40" t="s">
        <v>32</v>
      </c>
      <c r="AQ59" s="2237"/>
      <c r="AR59" s="2237"/>
      <c r="AS59" s="2237"/>
      <c r="AT59" s="93"/>
      <c r="AU59"/>
      <c r="AV59" s="53" t="str">
        <f t="shared" si="21"/>
        <v>►</v>
      </c>
      <c r="AW59" s="1327" t="str">
        <f>IF(AND(AZ59&lt;&gt;"", LEN(TRIM(AZ59))&gt;0), MAX(AW20:AW58)+1, "")</f>
        <v/>
      </c>
      <c r="AX59" s="1327" t="str" cm="1">
        <f t="array" ref="AX59">IFERROR(INDEX(AZ21:AZ290, MATCH(ROW()-MIN(ROW(AZ21:AZ290))+1, AW21:AW290, 0)), "")</f>
        <v/>
      </c>
      <c r="AY59" s="1336" t="str">
        <f>IFERROR(SUBSTITUTE(SUBSTITUTE(SUBSTITUTE(SUBSTITUTE(SUBSTITUTE(SUBSTITUTE(AY58,",",";"),".",";"),";",";"),"-",";"),":",";"),"?",";"),AY58)</f>
        <v>2; Le lendemain sortez la viande et les légumes de la marinade et égouttez;les; Réservez la marinade;</v>
      </c>
      <c r="AZ59" s="1329" t="str">
        <f>IFERROR(IF(LEN(AY62)&gt;LEN(AZ57)+LEN(AZ58),LEFT(RIGHT(AY62,LEN(AY62)-LEN(AZ57)-LEN(AZ58)),FIND("¤",SUBSTITUTE(LEFT(RIGHT(AY62,LEN(AY62)-LEN(AZ57)-LEN(AZ58)),AZ19+1)," ","¤",LEN(LEFT(RIGHT(AY62,LEN(AY62)-LEN(AZ57)-LEN(AZ58)),AZ19+1))-LEN(SUBSTITUTE(LEFT(RIGHT(AY62,LEN(AY62)-LEN(AZ57)-LEN(AZ58)),AZ19+1)," ",""))))),""),"")</f>
        <v/>
      </c>
      <c r="BA59" s="1279" t="s">
        <v>1</v>
      </c>
      <c r="BB59" s="1330"/>
      <c r="BC59" s="1308" t="s">
        <v>1</v>
      </c>
      <c r="BD59" s="1331" t="str">
        <f t="shared" si="10"/>
        <v/>
      </c>
      <c r="BE59" s="1332" t="str">
        <f>IF(LEN(SUBSTITUTE(AX59, BE17, "")) &lt; LEN(AX59), SUBSTITUTE(AX59, BE17, ""), AX59)</f>
        <v/>
      </c>
      <c r="BF59" s="1332" t="str">
        <f>IF(LEN(SUBSTITUTE(BE59, BF17, "")) &lt; LEN(BE59), SUBSTITUTE(BE59, BF17, ""), BE59)</f>
        <v/>
      </c>
      <c r="BG59" s="1332" t="str">
        <f>IF(LEN(SUBSTITUTE(BF59, BG17, "")) &lt; LEN(BF59), SUBSTITUTE(BF59, BG17, ""), BF59)</f>
        <v/>
      </c>
      <c r="BH59" s="1332" t="str">
        <f>IF(LEN(SUBSTITUTE(BG59, BH17, "")) &lt; LEN(BG59), SUBSTITUTE(BG59, BH17, ""), BG59)</f>
        <v/>
      </c>
      <c r="BI59" s="1332" t="s">
        <v>1</v>
      </c>
      <c r="BJ59" s="1333"/>
      <c r="BK59" s="1334"/>
      <c r="BL59" s="52"/>
      <c r="BM59" s="51"/>
      <c r="BN59" s="1335" t="str">
        <f t="shared" si="11"/>
        <v/>
      </c>
      <c r="BO59" s="50" t="str">
        <f t="shared" si="12"/>
        <v/>
      </c>
      <c r="BP59" s="49" t="str">
        <f t="shared" si="13"/>
        <v/>
      </c>
      <c r="BQ59" s="47">
        <f>IF(ISBLANK(#REF!),"",LEN(BD59)-LEN(SUBSTITUTE(BD59," ",""))+1)</f>
        <v>1</v>
      </c>
      <c r="BR59" s="48">
        <f t="shared" si="14"/>
        <v>0</v>
      </c>
      <c r="BS59" s="47">
        <f t="shared" si="15"/>
        <v>0</v>
      </c>
      <c r="BT59" s="47">
        <f t="shared" si="16"/>
        <v>0</v>
      </c>
      <c r="BU59" s="185"/>
      <c r="BV59" s="2"/>
      <c r="BW59" s="232" t="s">
        <v>236</v>
      </c>
      <c r="BX59" s="17"/>
      <c r="BY59" s="154"/>
      <c r="BZ59" s="153"/>
      <c r="CA59" s="2"/>
      <c r="CB59" s="458"/>
      <c r="CC59" s="91"/>
      <c r="CD59" s="91"/>
      <c r="CE59" s="91"/>
      <c r="CF59" s="91"/>
      <c r="CG59" s="91"/>
      <c r="CH59" s="93"/>
      <c r="CJ59" s="436" t="s">
        <v>404</v>
      </c>
      <c r="CK59" s="91"/>
      <c r="CL59" s="91"/>
      <c r="CM59" s="91"/>
      <c r="CN59" s="91"/>
      <c r="CO59" s="91"/>
      <c r="CP59" s="185"/>
      <c r="CQ59" s="8" t="s">
        <v>1</v>
      </c>
      <c r="CR59" s="6">
        <v>1</v>
      </c>
    </row>
    <row r="60" spans="1:96" s="1" customFormat="1" ht="18.75" customHeight="1">
      <c r="A60"/>
      <c r="B60" s="108" t="str">
        <f t="shared" ref="B60" si="22">IF(L60&lt;&gt;"","A","►")</f>
        <v>►</v>
      </c>
      <c r="C60" s="1232" t="str">
        <f>C16</f>
        <v xml:space="preserve">C patisserie flan garniture Clafoutis aux cerises_2023-09-20.xlsx 10 personnes </v>
      </c>
      <c r="D60" s="1232">
        <f>D16</f>
        <v>10</v>
      </c>
      <c r="E60" s="1232" t="str">
        <f>E16</f>
        <v>personnes</v>
      </c>
      <c r="F60" s="259"/>
      <c r="G60" s="254"/>
      <c r="H60" s="253" t="str">
        <f t="shared" si="8"/>
        <v/>
      </c>
      <c r="I60" s="252"/>
      <c r="J60" s="258"/>
      <c r="K60" s="257">
        <v>1</v>
      </c>
      <c r="L60" s="1773"/>
      <c r="M60"/>
      <c r="N60"/>
      <c r="O60"/>
      <c r="P60" s="108"/>
      <c r="Q60" s="1232"/>
      <c r="R60" s="1232"/>
      <c r="S60" s="1232"/>
      <c r="T60" s="1714"/>
      <c r="U60" s="254"/>
      <c r="V60" s="1777"/>
      <c r="W60" s="252"/>
      <c r="X60" s="1778"/>
      <c r="Y60" s="1778"/>
      <c r="Z60" s="1779"/>
      <c r="AA60" s="251">
        <f>IFERROR(INDEX(T69:AD69,MATCH(X60,T68:AD68,0)) * W60 * IF(ISBLANK(T60), 1, T60), 0)</f>
        <v>0</v>
      </c>
      <c r="AB60" s="250">
        <f>(AA60*Y60)*AB11</f>
        <v>0</v>
      </c>
      <c r="AC60" s="249">
        <f>(T60*Y60)*AB11</f>
        <v>0</v>
      </c>
      <c r="AD60" s="248">
        <f t="shared" si="19"/>
        <v>0</v>
      </c>
      <c r="AE60"/>
      <c r="AF60" s="108" t="str">
        <f t="shared" ref="AF60:AF73" si="23">IF(OR(AP60&lt;&gt;"", AR60&lt;&gt;""),"A", "►")</f>
        <v>A</v>
      </c>
      <c r="AG60" s="1232" t="str">
        <f>AG16</f>
        <v xml:space="preserve">C patisserie flan garniture Clafoutis aux cerises-2023-09-20.xlsx 10 personnes </v>
      </c>
      <c r="AH60" s="1232">
        <f>AH16</f>
        <v>10</v>
      </c>
      <c r="AI60" s="1232" t="str">
        <f>AI16</f>
        <v>personnes</v>
      </c>
      <c r="AJ60" s="1353"/>
      <c r="AK60" s="2236"/>
      <c r="AL60" s="2236"/>
      <c r="AM60" s="2236"/>
      <c r="AN60" s="107" t="str">
        <f>TEXT(ROUND(LEN(AJ60)/AN19, 1), "0.0") &amp; " lignes"</f>
        <v>0.0 lignes</v>
      </c>
      <c r="AO60" s="2245" t="str">
        <f>LEN(AP60)&amp;" car.&gt;"</f>
        <v>69 car.&gt;</v>
      </c>
      <c r="AP60" s="1354" t="s">
        <v>1613</v>
      </c>
      <c r="AQ60" s="2237"/>
      <c r="AR60" s="2237"/>
      <c r="AS60" s="2237"/>
      <c r="AT60" s="93"/>
      <c r="AU60"/>
      <c r="AV60" s="53" t="str">
        <f t="shared" si="21"/>
        <v>►</v>
      </c>
      <c r="AW60" s="1327" t="str">
        <f>IF(AND(AZ60&lt;&gt;"", LEN(TRIM(AZ60))&gt;0), MAX(AW20:AW59)+1, "")</f>
        <v/>
      </c>
      <c r="AX60" s="1327" t="str" cm="1">
        <f t="array" ref="AX60">IFERROR(INDEX(AZ21:AZ290, MATCH(ROW()-MIN(ROW(AZ21:AZ290))+1, AW21:AW290, 0)), "")</f>
        <v/>
      </c>
      <c r="AY60" s="1336" t="str">
        <f>IFERROR(SUBSTITUTE(AY59,"."," "),AY59)</f>
        <v>2; Le lendemain sortez la viande et les légumes de la marinade et égouttez;les; Réservez la marinade;</v>
      </c>
      <c r="AZ60" s="1329" t="str">
        <f>IFERROR(LEFT(RIGHT(AY62,LEN(AY62)-LEN(AZ57)-LEN(AZ58)-LEN(AZ59)),FIND("¤",SUBSTITUTE(LEFT(RIGHT(AY62,LEN(AY62)-LEN(AZ57)-LEN(AZ58)-LEN(AZ59)),AZ19+1)," ","¤",LEN(LEFT(RIGHT(AY62,LEN(AY62)-LEN(AZ57)-LEN(AZ58)-LEN(AZ59)),AZ19+1))-LEN(SUBSTITUTE(LEFT(RIGHT(AY62,LEN(AY62)-LEN(AZ57)-LEN(AZ58)-LEN(AZ59)),AZ19+1)," ",""))))),"")</f>
        <v/>
      </c>
      <c r="BA60" s="1279" t="s">
        <v>1</v>
      </c>
      <c r="BB60" s="1330"/>
      <c r="BC60" s="1308" t="s">
        <v>1</v>
      </c>
      <c r="BD60" s="1331" t="str">
        <f t="shared" si="10"/>
        <v/>
      </c>
      <c r="BE60" s="1332" t="str">
        <f>IF(LEN(SUBSTITUTE(AX60, BE17, "")) &lt; LEN(AX60), SUBSTITUTE(AX60, BE17, ""), AX60)</f>
        <v/>
      </c>
      <c r="BF60" s="1332" t="str">
        <f>IF(LEN(SUBSTITUTE(BE60, BF17, "")) &lt; LEN(BE60), SUBSTITUTE(BE60, BF17, ""), BE60)</f>
        <v/>
      </c>
      <c r="BG60" s="1332" t="str">
        <f>IF(LEN(SUBSTITUTE(BF60, BG17, "")) &lt; LEN(BF60), SUBSTITUTE(BF60, BG17, ""), BF60)</f>
        <v/>
      </c>
      <c r="BH60" s="1332" t="str">
        <f>IF(LEN(SUBSTITUTE(BG60, BH17, "")) &lt; LEN(BG60), SUBSTITUTE(BG60, BH17, ""), BG60)</f>
        <v/>
      </c>
      <c r="BI60" s="1332" t="s">
        <v>1</v>
      </c>
      <c r="BJ60" s="1333"/>
      <c r="BK60" s="1334"/>
      <c r="BL60" s="52"/>
      <c r="BM60" s="51"/>
      <c r="BN60" s="1335" t="str">
        <f t="shared" si="11"/>
        <v/>
      </c>
      <c r="BO60" s="50" t="str">
        <f t="shared" si="12"/>
        <v/>
      </c>
      <c r="BP60" s="49" t="str">
        <f t="shared" si="13"/>
        <v/>
      </c>
      <c r="BQ60" s="47">
        <f>IF(ISBLANK(#REF!),"",LEN(BD60)-LEN(SUBSTITUTE(BD60," ",""))+1)</f>
        <v>1</v>
      </c>
      <c r="BR60" s="48">
        <f t="shared" si="14"/>
        <v>0</v>
      </c>
      <c r="BS60" s="47">
        <f t="shared" si="15"/>
        <v>0</v>
      </c>
      <c r="BT60" s="47">
        <f t="shared" si="16"/>
        <v>0</v>
      </c>
      <c r="BU60" s="185"/>
      <c r="BV60" s="2"/>
      <c r="BW60" s="219" t="s">
        <v>235</v>
      </c>
      <c r="BX60" s="17"/>
      <c r="BY60" s="154"/>
      <c r="BZ60" s="153"/>
      <c r="CA60" s="2"/>
      <c r="CB60" s="458"/>
      <c r="CC60" s="91"/>
      <c r="CD60" s="91"/>
      <c r="CE60" s="91"/>
      <c r="CF60" s="91"/>
      <c r="CG60" s="91"/>
      <c r="CH60" s="93"/>
      <c r="CJ60" s="436" t="s">
        <v>405</v>
      </c>
      <c r="CK60" s="91"/>
      <c r="CL60" s="91"/>
      <c r="CM60" s="91"/>
      <c r="CN60" s="91"/>
      <c r="CO60" s="91"/>
      <c r="CP60" s="185"/>
      <c r="CQ60" s="8" t="s">
        <v>1</v>
      </c>
      <c r="CR60" s="6">
        <v>1</v>
      </c>
    </row>
    <row r="61" spans="1:96" s="1" customFormat="1" ht="18.75" customHeight="1" thickBot="1">
      <c r="A61"/>
      <c r="B61" s="247" t="s">
        <v>11</v>
      </c>
      <c r="C61" s="2344" t="str">
        <f>C16</f>
        <v xml:space="preserve">C patisserie flan garniture Clafoutis aux cerises_2023-09-20.xlsx 10 personnes </v>
      </c>
      <c r="D61" s="2327">
        <f>D16</f>
        <v>10</v>
      </c>
      <c r="E61" s="2328" t="str">
        <f>E16</f>
        <v>personnes</v>
      </c>
      <c r="F61" s="1269" t="s">
        <v>1524</v>
      </c>
      <c r="G61" s="1219"/>
      <c r="H61" s="1219" t="s">
        <v>1814</v>
      </c>
      <c r="I61" s="1219"/>
      <c r="J61" s="1219"/>
      <c r="K61" s="1219"/>
      <c r="L61" s="1442"/>
      <c r="M61"/>
      <c r="N61"/>
      <c r="O61"/>
      <c r="P61" s="247" t="s">
        <v>11</v>
      </c>
      <c r="Q61" s="2344">
        <f>Q16</f>
        <v>0</v>
      </c>
      <c r="R61" s="2327">
        <f>R16</f>
        <v>0</v>
      </c>
      <c r="S61" s="2328">
        <f>S16</f>
        <v>0</v>
      </c>
      <c r="T61" s="1269" t="s">
        <v>1524</v>
      </c>
      <c r="U61" s="1219"/>
      <c r="V61" s="1219" t="s">
        <v>1813</v>
      </c>
      <c r="W61" s="1219"/>
      <c r="X61" s="1219"/>
      <c r="Y61" s="1219"/>
      <c r="Z61" s="1219"/>
      <c r="AA61" s="2300">
        <f>SUM(AA21:AA60)</f>
        <v>0</v>
      </c>
      <c r="AB61" s="2302"/>
      <c r="AC61" s="2302"/>
      <c r="AD61" s="2303"/>
      <c r="AE61"/>
      <c r="AF61" s="2253" t="s">
        <v>11</v>
      </c>
      <c r="AG61" s="2324" t="str">
        <f>AG16</f>
        <v xml:space="preserve">C patisserie flan garniture Clafoutis aux cerises-2023-09-20.xlsx 10 personnes </v>
      </c>
      <c r="AH61" s="2324">
        <f>AH16</f>
        <v>10</v>
      </c>
      <c r="AI61" s="2324" t="str">
        <f>AI16</f>
        <v>personnes</v>
      </c>
      <c r="AJ61" s="2255" t="s">
        <v>1524</v>
      </c>
      <c r="AK61" s="2251"/>
      <c r="AL61" s="2251" t="s">
        <v>1814</v>
      </c>
      <c r="AM61" s="2251"/>
      <c r="AN61" s="2251"/>
      <c r="AO61" s="2251"/>
      <c r="AP61" s="2251"/>
      <c r="AQ61" s="2342"/>
      <c r="AR61" s="2342"/>
      <c r="AS61" s="2342"/>
      <c r="AT61" s="2343"/>
      <c r="AU61"/>
      <c r="AV61" s="53" t="str">
        <f t="shared" si="21"/>
        <v>►</v>
      </c>
      <c r="AW61" s="1327" t="str">
        <f>IF(AND(AZ61&lt;&gt;"", LEN(TRIM(AZ61))&gt;0), MAX(AW20:AW60)+1, "")</f>
        <v/>
      </c>
      <c r="AX61" s="1327" t="str" cm="1">
        <f t="array" ref="AX61">IFERROR(INDEX(AZ21:AZ290, MATCH(ROW()-MIN(ROW(AZ21:AZ290))+1, AW21:AW290, 0)), "")</f>
        <v/>
      </c>
      <c r="AY61" s="1337" t="str">
        <f>SUBSTITUTE(SUBSTITUTE(AY60,";"," "),","," ")</f>
        <v xml:space="preserve">2  Le lendemain sortez la viande et les légumes de la marinade et égouttez les  Réservez la marinade </v>
      </c>
      <c r="AZ61" s="1329" t="str">
        <f>IFERROR(LEFT(RIGHT(AY62,LEN(AY62)-LEN(AZ57)-LEN(AZ58)-LEN(AZ59)-LEN(AZ60)),FIND("¤",SUBSTITUTE(LEFT(RIGHT(AY62,LEN(AY62)-LEN(AZ57)-LEN(AZ58)-LEN(AZ59)-LEN(AZ60)),AZ19+1)," ","¤",LEN(LEFT(RIGHT(AY62,LEN(AY62)-LEN(AZ57)-LEN(AZ58)-LEN(AZ59)-LEN(AZ60)),AZ19+1))-LEN(SUBSTITUTE(LEFT(RIGHT(AY62,LEN(AY62)-LEN(AZ57)-LEN(AZ58)-LEN(AZ59)-LEN(AZ60)),AZ19+1)," ",""))))),"")</f>
        <v/>
      </c>
      <c r="BA61" s="1279" t="s">
        <v>1</v>
      </c>
      <c r="BB61" s="1330"/>
      <c r="BC61" s="1308" t="s">
        <v>1</v>
      </c>
      <c r="BD61" s="1331" t="str">
        <f t="shared" si="10"/>
        <v/>
      </c>
      <c r="BE61" s="1332" t="str">
        <f>IF(LEN(SUBSTITUTE(AX61, BE17, "")) &lt; LEN(AX61), SUBSTITUTE(AX61, BE17, ""), AX61)</f>
        <v/>
      </c>
      <c r="BF61" s="1332" t="str">
        <f>IF(LEN(SUBSTITUTE(BE61, BF17, "")) &lt; LEN(BE61), SUBSTITUTE(BE61, BF17, ""), BE61)</f>
        <v/>
      </c>
      <c r="BG61" s="1332" t="str">
        <f>IF(LEN(SUBSTITUTE(BF61, BG17, "")) &lt; LEN(BF61), SUBSTITUTE(BF61, BG17, ""), BF61)</f>
        <v/>
      </c>
      <c r="BH61" s="1332" t="str">
        <f>IF(LEN(SUBSTITUTE(BG61, BH17, "")) &lt; LEN(BG61), SUBSTITUTE(BG61, BH17, ""), BG61)</f>
        <v/>
      </c>
      <c r="BI61" s="1332" t="s">
        <v>1</v>
      </c>
      <c r="BJ61" s="1333"/>
      <c r="BK61" s="1334"/>
      <c r="BL61" s="52"/>
      <c r="BM61" s="51"/>
      <c r="BN61" s="1335" t="str">
        <f t="shared" si="11"/>
        <v/>
      </c>
      <c r="BO61" s="50" t="str">
        <f t="shared" si="12"/>
        <v/>
      </c>
      <c r="BP61" s="49" t="str">
        <f t="shared" si="13"/>
        <v/>
      </c>
      <c r="BQ61" s="47">
        <f>IF(ISBLANK(#REF!),"",LEN(BD61)-LEN(SUBSTITUTE(BD61," ",""))+1)</f>
        <v>1</v>
      </c>
      <c r="BR61" s="48">
        <f t="shared" si="14"/>
        <v>0</v>
      </c>
      <c r="BS61" s="47">
        <f t="shared" si="15"/>
        <v>0</v>
      </c>
      <c r="BT61" s="47">
        <f t="shared" si="16"/>
        <v>0</v>
      </c>
      <c r="BU61" s="185"/>
      <c r="BV61" s="2"/>
      <c r="BW61" s="210">
        <v>10</v>
      </c>
      <c r="BX61" s="226" t="s">
        <v>198</v>
      </c>
      <c r="BY61" s="154"/>
      <c r="BZ61" s="153"/>
      <c r="CA61" s="2"/>
      <c r="CB61" s="458"/>
      <c r="CC61" s="91"/>
      <c r="CD61" s="91"/>
      <c r="CE61" s="91"/>
      <c r="CF61" s="91"/>
      <c r="CG61" s="91"/>
      <c r="CH61" s="93"/>
      <c r="CJ61" s="436" t="s">
        <v>406</v>
      </c>
      <c r="CK61" s="91"/>
      <c r="CL61" s="91"/>
      <c r="CM61" s="91"/>
      <c r="CN61" s="91"/>
      <c r="CO61" s="91"/>
      <c r="CP61" s="185"/>
      <c r="CQ61" s="8" t="s">
        <v>1</v>
      </c>
      <c r="CR61" s="6">
        <v>1</v>
      </c>
    </row>
    <row r="62" spans="1:96" s="1" customFormat="1" ht="18.75" customHeight="1" thickBot="1">
      <c r="A62"/>
      <c r="B62"/>
      <c r="C62"/>
      <c r="D62"/>
      <c r="E62"/>
      <c r="F62"/>
      <c r="G62"/>
      <c r="H62"/>
      <c r="I62"/>
      <c r="J62"/>
      <c r="K62"/>
      <c r="L62"/>
      <c r="M62"/>
      <c r="N62"/>
      <c r="O62"/>
      <c r="P62" s="165" t="s">
        <v>11</v>
      </c>
      <c r="Q62" s="1270"/>
      <c r="R62" s="1270"/>
      <c r="S62" s="1270"/>
      <c r="T62" s="1271"/>
      <c r="U62" s="1271"/>
      <c r="V62" s="1271"/>
      <c r="W62" s="1271"/>
      <c r="X62" s="1271"/>
      <c r="Y62" s="1272">
        <v>5.2083333333333336E-2</v>
      </c>
      <c r="Z62" s="1271" t="s">
        <v>61</v>
      </c>
      <c r="AA62" s="1273"/>
      <c r="AB62" s="239"/>
      <c r="AC62" s="239" t="s">
        <v>52</v>
      </c>
      <c r="AD62" s="238" t="s">
        <v>48</v>
      </c>
      <c r="AE62"/>
      <c r="AF62" s="2258" t="s">
        <v>11</v>
      </c>
      <c r="AG62" s="2259"/>
      <c r="AH62" s="2259"/>
      <c r="AI62" s="2181" t="s">
        <v>56</v>
      </c>
      <c r="AJ62" s="2182"/>
      <c r="AK62" s="2182"/>
      <c r="AL62" s="2182"/>
      <c r="AM62" s="2182"/>
      <c r="AN62" s="2183"/>
      <c r="AO62" s="59"/>
      <c r="AP62" s="59"/>
      <c r="AQ62" s="59"/>
      <c r="AR62" s="96" t="s">
        <v>61</v>
      </c>
      <c r="AS62" s="1357">
        <v>5.2083333333333336E-2</v>
      </c>
      <c r="AT62" s="1358" t="s">
        <v>60</v>
      </c>
      <c r="AU62"/>
      <c r="AV62" s="53" t="str">
        <f t="shared" si="21"/>
        <v>►</v>
      </c>
      <c r="AW62" s="1327" t="str">
        <f>IF(AND(AZ62&lt;&gt;"", LEN(TRIM(AZ62))&gt;0), MAX(AW20:AW61)+1, "")</f>
        <v/>
      </c>
      <c r="AX62" s="1327" t="str" cm="1">
        <f t="array" ref="AX62">IFERROR(INDEX(AZ21:AZ290, MATCH(ROW()-MIN(ROW(AZ21:AZ290))+1, AW21:AW290, 0)), "")</f>
        <v/>
      </c>
      <c r="AY62" s="1338" t="str">
        <f>IFERROR(SUBSTITUTE(SUBSTITUTE(SUBSTITUTE(AY61,"  "," "),"  "," "),"  "," "),AY61)</f>
        <v xml:space="preserve">2 Le lendemain sortez la viande et les légumes de la marinade et égouttez les Réservez la marinade </v>
      </c>
      <c r="AZ62" s="1329" t="str">
        <f>IF(LEN(AY62) &gt; LEN(AZ57) + LEN(AZ58) + LEN(AZ59)+ LEN(AZ60) + LEN(AZ61), RIGHT(AY62, LEN(AY62) - LEN(AZ57) - LEN(AZ58) - LEN(AZ59) - LEN(AZ60) - LEN(AZ61)), "")</f>
        <v/>
      </c>
      <c r="BA62" s="1279" t="s">
        <v>1</v>
      </c>
      <c r="BB62" s="1330"/>
      <c r="BC62" s="1308" t="s">
        <v>1</v>
      </c>
      <c r="BD62" s="1331" t="str">
        <f t="shared" si="10"/>
        <v/>
      </c>
      <c r="BE62" s="1332" t="str">
        <f>IF(LEN(SUBSTITUTE(AX62, BE17, "")) &lt; LEN(AX62), SUBSTITUTE(AX62, BE17, ""), AX62)</f>
        <v/>
      </c>
      <c r="BF62" s="1332" t="str">
        <f>IF(LEN(SUBSTITUTE(BE62, BF17, "")) &lt; LEN(BE62), SUBSTITUTE(BE62, BF17, ""), BE62)</f>
        <v/>
      </c>
      <c r="BG62" s="1332" t="str">
        <f>IF(LEN(SUBSTITUTE(BF62, BG17, "")) &lt; LEN(BF62), SUBSTITUTE(BF62, BG17, ""), BF62)</f>
        <v/>
      </c>
      <c r="BH62" s="1332" t="str">
        <f>IF(LEN(SUBSTITUTE(BG62, BH17, "")) &lt; LEN(BG62), SUBSTITUTE(BG62, BH17, ""), BG62)</f>
        <v/>
      </c>
      <c r="BI62" s="1332" t="s">
        <v>1</v>
      </c>
      <c r="BJ62" s="1333"/>
      <c r="BK62" s="1334"/>
      <c r="BL62" s="52"/>
      <c r="BM62" s="51"/>
      <c r="BN62" s="1335" t="str">
        <f t="shared" si="11"/>
        <v/>
      </c>
      <c r="BO62" s="50" t="str">
        <f t="shared" si="12"/>
        <v/>
      </c>
      <c r="BP62" s="49" t="str">
        <f t="shared" si="13"/>
        <v/>
      </c>
      <c r="BQ62" s="47">
        <f>IF(ISBLANK(#REF!),"",LEN(BD62)-LEN(SUBSTITUTE(BD62," ",""))+1)</f>
        <v>1</v>
      </c>
      <c r="BR62" s="48">
        <f t="shared" si="14"/>
        <v>0</v>
      </c>
      <c r="BS62" s="47">
        <f t="shared" si="15"/>
        <v>0</v>
      </c>
      <c r="BT62" s="47">
        <f t="shared" si="16"/>
        <v>0</v>
      </c>
      <c r="BU62" s="185"/>
      <c r="BV62" s="2"/>
      <c r="BW62" s="219" t="s">
        <v>225</v>
      </c>
      <c r="BX62" s="17"/>
      <c r="BY62" s="154"/>
      <c r="BZ62" s="153"/>
      <c r="CA62" s="2"/>
      <c r="CB62" s="458"/>
      <c r="CC62" s="59"/>
      <c r="CD62" s="59"/>
      <c r="CE62" s="59"/>
      <c r="CF62" s="91"/>
      <c r="CG62" s="59"/>
      <c r="CH62" s="93"/>
      <c r="CJ62" s="110"/>
      <c r="CK62" s="59"/>
      <c r="CL62" s="440" t="s">
        <v>408</v>
      </c>
      <c r="CM62" s="59"/>
      <c r="CN62" s="59"/>
      <c r="CO62" s="59"/>
      <c r="CP62" s="93"/>
      <c r="CQ62" s="8" t="s">
        <v>1</v>
      </c>
      <c r="CR62" s="6">
        <v>1</v>
      </c>
    </row>
    <row r="63" spans="1:96" s="1" customFormat="1" ht="33" customHeight="1" thickTop="1">
      <c r="A63"/>
      <c r="B63" s="203" t="s">
        <v>215</v>
      </c>
      <c r="C63" s="2339"/>
      <c r="D63" s="2340"/>
      <c r="E63" s="2340"/>
      <c r="F63" s="2347"/>
      <c r="G63" s="2231"/>
      <c r="H63" s="2231"/>
      <c r="I63" s="2232"/>
      <c r="J63" s="2232"/>
      <c r="K63" s="2232"/>
      <c r="L63" s="2232"/>
      <c r="M63"/>
      <c r="N63"/>
      <c r="O63"/>
      <c r="P63" s="165" t="s">
        <v>11</v>
      </c>
      <c r="Q63" s="1270"/>
      <c r="R63" s="1270"/>
      <c r="S63" s="1270"/>
      <c r="T63" s="229"/>
      <c r="U63" s="229"/>
      <c r="V63" s="229"/>
      <c r="W63" s="229"/>
      <c r="X63" s="229"/>
      <c r="Y63" s="95">
        <v>2.4305555555555556E-2</v>
      </c>
      <c r="Z63" s="229" t="s">
        <v>58</v>
      </c>
      <c r="AA63" s="240"/>
      <c r="AB63" s="239"/>
      <c r="AC63" s="239" t="s">
        <v>49</v>
      </c>
      <c r="AD63" s="238" t="s">
        <v>48</v>
      </c>
      <c r="AE63"/>
      <c r="AF63" s="2258" t="s">
        <v>11</v>
      </c>
      <c r="AG63" s="2259"/>
      <c r="AH63" s="2259"/>
      <c r="AI63" s="2184"/>
      <c r="AJ63" s="2185"/>
      <c r="AK63" s="2185"/>
      <c r="AL63" s="2185"/>
      <c r="AM63" s="2185"/>
      <c r="AN63" s="2186"/>
      <c r="AO63" s="91"/>
      <c r="AP63" s="91"/>
      <c r="AQ63" s="59"/>
      <c r="AR63" s="96" t="s">
        <v>58</v>
      </c>
      <c r="AS63" s="95">
        <v>2.4305555555555556E-2</v>
      </c>
      <c r="AT63" s="94">
        <f>AS62+AS63</f>
        <v>7.6388888888888895E-2</v>
      </c>
      <c r="AU63"/>
      <c r="AV63" s="53" t="str">
        <f t="shared" si="21"/>
        <v>►</v>
      </c>
      <c r="AW63" s="1327">
        <f>IF(AND(AZ63&lt;&gt;"", LEN(TRIM(AZ63))&gt;0), MAX(AW20:AW62)+1, "")</f>
        <v>11</v>
      </c>
      <c r="AX63" s="1327" t="str" cm="1">
        <f t="array" ref="AX63">IFERROR(INDEX(AZ21:AZ290, MATCH(ROW()-MIN(ROW(AZ21:AZ290))+1, AW21:AW290, 0)), "")</f>
        <v/>
      </c>
      <c r="AY63" s="1328" t="str">
        <f>(SUBSTITUTE(SUBSTITUTE(BB28,CHAR(13)&amp;CHAR(10)," "),CHAR(10)," "))</f>
        <v>3. Dans une cocotte en fonte, faites chauffer l’huile d’olive à feu moyen. Ajoutez la viande et faites-la dorer de tous les côtés. Retirez-la de la cocotte et réservez-la.</v>
      </c>
      <c r="AZ63" s="1339" t="str">
        <f>IF(LEN(AY68)&lt;AZ19,AY63,LEFT(AY68,FIND("¤",SUBSTITUTE(LEFT(AY68,AZ19+1)," ","¤",LEN(LEFT(AY68,AZ19+1))-LEN(SUBSTITUTE(LEFT(AY68,AZ19+1)," ",""))))))</f>
        <v xml:space="preserve">3 Dans une cocotte en fonte faites chauffer l’huile d’olive à feu </v>
      </c>
      <c r="BA63" s="1279" t="s">
        <v>1</v>
      </c>
      <c r="BB63" s="1330"/>
      <c r="BC63" s="1308" t="s">
        <v>1</v>
      </c>
      <c r="BD63" s="1331" t="str">
        <f t="shared" si="10"/>
        <v/>
      </c>
      <c r="BE63" s="1332" t="str">
        <f>IF(LEN(SUBSTITUTE(AX63, BE17, "")) &lt; LEN(AX63), SUBSTITUTE(AX63, BE17, ""), AX63)</f>
        <v/>
      </c>
      <c r="BF63" s="1332" t="str">
        <f>IF(LEN(SUBSTITUTE(BE63, BF17, "")) &lt; LEN(BE63), SUBSTITUTE(BE63, BF17, ""), BE63)</f>
        <v/>
      </c>
      <c r="BG63" s="1332" t="str">
        <f>IF(LEN(SUBSTITUTE(BF63, BG17, "")) &lt; LEN(BF63), SUBSTITUTE(BF63, BG17, ""), BF63)</f>
        <v/>
      </c>
      <c r="BH63" s="1332" t="str">
        <f>IF(LEN(SUBSTITUTE(BG63, BH17, "")) &lt; LEN(BG63), SUBSTITUTE(BG63, BH17, ""), BG63)</f>
        <v/>
      </c>
      <c r="BI63" s="1332" t="s">
        <v>1</v>
      </c>
      <c r="BJ63" s="1333"/>
      <c r="BK63" s="1334"/>
      <c r="BL63" s="52"/>
      <c r="BM63" s="51"/>
      <c r="BN63" s="1335" t="str">
        <f t="shared" si="11"/>
        <v/>
      </c>
      <c r="BO63" s="50" t="str">
        <f t="shared" si="12"/>
        <v/>
      </c>
      <c r="BP63" s="49" t="str">
        <f t="shared" si="13"/>
        <v/>
      </c>
      <c r="BQ63" s="47">
        <f>IF(ISBLANK(#REF!),"",LEN(BD63)-LEN(SUBSTITUTE(BD63," ",""))+1)</f>
        <v>1</v>
      </c>
      <c r="BR63" s="48">
        <f t="shared" si="14"/>
        <v>0</v>
      </c>
      <c r="BS63" s="47">
        <f t="shared" si="15"/>
        <v>0</v>
      </c>
      <c r="BT63" s="47">
        <f t="shared" si="16"/>
        <v>0</v>
      </c>
      <c r="BU63" s="185"/>
      <c r="BV63" s="2"/>
      <c r="BW63" s="210">
        <v>5</v>
      </c>
      <c r="BX63" s="2"/>
      <c r="BY63" s="154"/>
      <c r="BZ63" s="153"/>
      <c r="CA63" s="2"/>
      <c r="CB63" s="458"/>
      <c r="CC63" s="1880" t="s">
        <v>107</v>
      </c>
      <c r="CD63" s="1880"/>
      <c r="CE63" s="1883" t="s">
        <v>106</v>
      </c>
      <c r="CF63" s="1883"/>
      <c r="CG63" s="59"/>
      <c r="CH63" s="93"/>
      <c r="CJ63" s="110"/>
      <c r="CK63" s="59"/>
      <c r="CL63" s="440" t="s">
        <v>409</v>
      </c>
      <c r="CM63" s="59"/>
      <c r="CN63" s="59"/>
      <c r="CO63" s="59"/>
      <c r="CP63" s="93"/>
      <c r="CQ63" s="8" t="s">
        <v>1</v>
      </c>
      <c r="CR63" s="6">
        <v>1</v>
      </c>
    </row>
    <row r="64" spans="1:96" s="1" customFormat="1" ht="18.75" customHeight="1">
      <c r="A64"/>
      <c r="B64" s="104"/>
      <c r="C64" s="2316"/>
      <c r="D64" s="2316"/>
      <c r="E64" s="2316"/>
      <c r="F64" s="2317"/>
      <c r="G64" s="2318"/>
      <c r="H64" s="2319"/>
      <c r="I64" s="2319"/>
      <c r="J64" s="2320"/>
      <c r="K64" s="201"/>
      <c r="L64" s="1419"/>
      <c r="M64"/>
      <c r="N64"/>
      <c r="O64"/>
      <c r="P64" s="165" t="s">
        <v>11</v>
      </c>
      <c r="Q64" s="1270"/>
      <c r="R64" s="1270"/>
      <c r="S64" s="1270"/>
      <c r="T64" s="58"/>
      <c r="U64" s="58"/>
      <c r="V64" s="58" t="s">
        <v>38</v>
      </c>
      <c r="W64" s="65"/>
      <c r="X64" s="64"/>
      <c r="Y64" s="64"/>
      <c r="Z64" s="64"/>
      <c r="AA64" s="64"/>
      <c r="AB64" s="84"/>
      <c r="AC64" s="84"/>
      <c r="AD64" s="63"/>
      <c r="AE64"/>
      <c r="AF64" s="2258" t="s">
        <v>11</v>
      </c>
      <c r="AG64" s="2259"/>
      <c r="AH64" s="2259"/>
      <c r="AI64" s="2184"/>
      <c r="AJ64" s="2185"/>
      <c r="AK64" s="2185"/>
      <c r="AL64" s="2185"/>
      <c r="AM64" s="2185"/>
      <c r="AN64" s="2186"/>
      <c r="AO64" s="59"/>
      <c r="AP64" s="72"/>
      <c r="AQ64" s="85"/>
      <c r="AR64" s="83"/>
      <c r="AS64" s="82" t="s">
        <v>52</v>
      </c>
      <c r="AT64" s="81" t="s">
        <v>48</v>
      </c>
      <c r="AU64"/>
      <c r="AV64" s="53" t="str">
        <f t="shared" si="21"/>
        <v>►</v>
      </c>
      <c r="AW64" s="1327">
        <f>IF(AND(AZ64&lt;&gt;"", LEN(TRIM(AZ64))&gt;0), MAX(AW20:AW63)+1, "")</f>
        <v>12</v>
      </c>
      <c r="AX64" s="1327" t="str" cm="1">
        <f t="array" ref="AX64">IFERROR(INDEX(AZ21:AZ290, MATCH(ROW()-MIN(ROW(AZ21:AZ290))+1, AW21:AW290, 0)), "")</f>
        <v/>
      </c>
      <c r="AY64" s="1340" t="str">
        <f>IFERROR(TRIM(SUBSTITUTE(SUBSTITUTE(SUBSTITUTE(SUBSTITUTE(SUBSTITUTE(AY63," .",".")," ;",";")," :",":"),",",","),",","")),AY63)</f>
        <v>3. Dans une cocotte en fonte faites chauffer l’huile d’olive à feu moyen. Ajoutez la viande et faites-la dorer de tous les côtés. Retirez-la de la cocotte et réservez-la.</v>
      </c>
      <c r="AZ64" s="1339" t="str">
        <f>IFERROR(IF(LEN(AY68) &gt; LEN(AZ63), LEFT(RIGHT(AY68, LEN(AY68) - LEN(AZ63)), FIND("¤", SUBSTITUTE(LEFT(RIGHT(AY68, LEN(AY68) - LEN(AZ63)), AZ19+1), " ", "¤", LEN(LEFT(RIGHT(AY68, LEN(AY68) - LEN(AZ63)), AZ19+1)) - LEN(SUBSTITUTE(LEFT(RIGHT(AY68, LEN(AY68) - LEN(AZ63)), AZ19+1), " ", ""))))), ""), "")</f>
        <v xml:space="preserve">moyen Ajoutez la viande et faites la dorer de tous les côtés </v>
      </c>
      <c r="BA64" s="1279" t="s">
        <v>1</v>
      </c>
      <c r="BB64" s="1330"/>
      <c r="BC64" s="1308" t="s">
        <v>1</v>
      </c>
      <c r="BD64" s="1331" t="str">
        <f t="shared" si="10"/>
        <v/>
      </c>
      <c r="BE64" s="1332" t="str">
        <f>IF(LEN(SUBSTITUTE(AX64, BE17, "")) &lt; LEN(AX64), SUBSTITUTE(AX64, BE17, ""), AX64)</f>
        <v/>
      </c>
      <c r="BF64" s="1332" t="str">
        <f>IF(LEN(SUBSTITUTE(BE64, BF17, "")) &lt; LEN(BE64), SUBSTITUTE(BE64, BF17, ""), BE64)</f>
        <v/>
      </c>
      <c r="BG64" s="1332" t="str">
        <f>IF(LEN(SUBSTITUTE(BF64, BG17, "")) &lt; LEN(BF64), SUBSTITUTE(BF64, BG17, ""), BF64)</f>
        <v/>
      </c>
      <c r="BH64" s="1332" t="str">
        <f>IF(LEN(SUBSTITUTE(BG64, BH17, "")) &lt; LEN(BG64), SUBSTITUTE(BG64, BH17, ""), BG64)</f>
        <v/>
      </c>
      <c r="BI64" s="1332" t="s">
        <v>1</v>
      </c>
      <c r="BJ64" s="1333"/>
      <c r="BK64" s="1334"/>
      <c r="BL64" s="52"/>
      <c r="BM64" s="51"/>
      <c r="BN64" s="1335" t="str">
        <f t="shared" si="11"/>
        <v/>
      </c>
      <c r="BO64" s="50" t="str">
        <f t="shared" si="12"/>
        <v/>
      </c>
      <c r="BP64" s="49" t="str">
        <f t="shared" si="13"/>
        <v/>
      </c>
      <c r="BQ64" s="47">
        <f>IF(ISBLANK(#REF!),"",LEN(BD64)-LEN(SUBSTITUTE(BD64," ",""))+1)</f>
        <v>1</v>
      </c>
      <c r="BR64" s="48">
        <f t="shared" si="14"/>
        <v>0</v>
      </c>
      <c r="BS64" s="47">
        <f t="shared" si="15"/>
        <v>0</v>
      </c>
      <c r="BT64" s="47">
        <f t="shared" si="16"/>
        <v>0</v>
      </c>
      <c r="BU64" s="185"/>
      <c r="BV64" s="2"/>
      <c r="BW64" s="209" t="s">
        <v>224</v>
      </c>
      <c r="BX64" s="208" t="s">
        <v>188</v>
      </c>
      <c r="BY64" s="207"/>
      <c r="BZ64" s="153"/>
      <c r="CA64" s="2"/>
      <c r="CB64" s="458"/>
      <c r="CC64" s="1890"/>
      <c r="CD64" s="1890"/>
      <c r="CE64" s="1891"/>
      <c r="CF64" s="1891"/>
      <c r="CG64" s="59"/>
      <c r="CH64" s="93"/>
      <c r="CJ64" s="110"/>
      <c r="CK64" s="59"/>
      <c r="CL64" s="59"/>
      <c r="CM64" s="59"/>
      <c r="CN64" s="59"/>
      <c r="CO64" s="59"/>
      <c r="CP64" s="93"/>
      <c r="CQ64" s="8" t="s">
        <v>1</v>
      </c>
      <c r="CR64" s="6">
        <v>1</v>
      </c>
    </row>
    <row r="65" spans="1:96" s="1" customFormat="1" ht="18.75" customHeight="1" thickBot="1">
      <c r="A65"/>
      <c r="B65" s="104"/>
      <c r="C65" s="1232"/>
      <c r="D65" s="1232"/>
      <c r="E65" s="1232"/>
      <c r="F65" s="2348"/>
      <c r="G65" s="2348"/>
      <c r="H65" s="2348" t="s">
        <v>201</v>
      </c>
      <c r="I65" s="2348"/>
      <c r="J65" s="2349"/>
      <c r="K65" s="2350"/>
      <c r="L65" s="2234"/>
      <c r="M65"/>
      <c r="N65"/>
      <c r="O65"/>
      <c r="P65" s="165" t="s">
        <v>11</v>
      </c>
      <c r="Q65" s="1270"/>
      <c r="R65" s="1270"/>
      <c r="S65" s="1270"/>
      <c r="T65" s="57"/>
      <c r="U65" s="58"/>
      <c r="V65" s="57" t="s">
        <v>34</v>
      </c>
      <c r="W65" s="235" t="s">
        <v>33</v>
      </c>
      <c r="X65" s="234"/>
      <c r="Y65" s="234"/>
      <c r="Z65" s="234"/>
      <c r="AA65" s="234"/>
      <c r="AB65" s="227"/>
      <c r="AC65" s="227"/>
      <c r="AD65" s="233" t="s">
        <v>1</v>
      </c>
      <c r="AE65"/>
      <c r="AF65" s="2258" t="s">
        <v>11</v>
      </c>
      <c r="AG65" s="2259"/>
      <c r="AH65" s="2259"/>
      <c r="AI65" s="2187"/>
      <c r="AJ65" s="2188"/>
      <c r="AK65" s="2188"/>
      <c r="AL65" s="2188"/>
      <c r="AM65" s="2188"/>
      <c r="AN65" s="2189"/>
      <c r="AO65" s="59"/>
      <c r="AP65" s="80"/>
      <c r="AQ65" s="79"/>
      <c r="AR65" s="78"/>
      <c r="AS65" s="77" t="s">
        <v>49</v>
      </c>
      <c r="AT65" s="76" t="s">
        <v>48</v>
      </c>
      <c r="AU65"/>
      <c r="AV65" s="53" t="str">
        <f t="shared" si="21"/>
        <v>►</v>
      </c>
      <c r="AW65" s="1327">
        <f>IF(AND(AZ65&lt;&gt;"", LEN(TRIM(AZ65))&gt;0), MAX(AW20:AW64)+1, "")</f>
        <v>13</v>
      </c>
      <c r="AX65" s="1327" t="str" cm="1">
        <f t="array" ref="AX65">IFERROR(INDEX(AZ21:AZ290, MATCH(ROW()-MIN(ROW(AZ21:AZ290))+1, AW21:AW290, 0)), "")</f>
        <v/>
      </c>
      <c r="AY65" s="1340" t="str">
        <f>IFERROR(SUBSTITUTE(SUBSTITUTE(SUBSTITUTE(SUBSTITUTE(SUBSTITUTE(SUBSTITUTE(AY64,",",";"),".",";"),";",";"),"-",";"),":",";"),"?",";"),AY64)</f>
        <v>3; Dans une cocotte en fonte faites chauffer l’huile d’olive à feu moyen; Ajoutez la viande et faites;la dorer de tous les côtés; Retirez;la de la cocotte et réservez;la;</v>
      </c>
      <c r="AZ65" s="1339" t="str">
        <f>IFERROR(IF(LEN(AY68)&gt;LEN(AZ63)+LEN(AZ64),LEFT(RIGHT(AY68,LEN(AY68)-LEN(AZ63)-LEN(AZ64)),FIND("¤",SUBSTITUTE(LEFT(RIGHT(AY68,LEN(AY68)-LEN(AZ63)-LEN(AZ64)),AZ19+1)," ","¤",LEN(LEFT(RIGHT(AY68,LEN(AY68)-LEN(AZ63)-LEN(AZ64)),AZ19+1))-LEN(SUBSTITUTE(LEFT(RIGHT(AY68,LEN(AY68)-LEN(AZ63)-LEN(AZ64)),AZ19+1)," ",""))))),""),"")</f>
        <v xml:space="preserve">Retirez la de la cocotte et réservez la </v>
      </c>
      <c r="BA65" s="1279" t="s">
        <v>1</v>
      </c>
      <c r="BB65" s="1330"/>
      <c r="BC65" s="1308" t="s">
        <v>1</v>
      </c>
      <c r="BD65" s="1331" t="str">
        <f t="shared" si="10"/>
        <v/>
      </c>
      <c r="BE65" s="1332" t="str">
        <f>IF(LEN(SUBSTITUTE(AX65, BE17, "")) &lt; LEN(AX65), SUBSTITUTE(AX65, BE17, ""), AX65)</f>
        <v/>
      </c>
      <c r="BF65" s="1332" t="str">
        <f>IF(LEN(SUBSTITUTE(BE65, BF17, "")) &lt; LEN(BE65), SUBSTITUTE(BE65, BF17, ""), BE65)</f>
        <v/>
      </c>
      <c r="BG65" s="1332" t="str">
        <f>IF(LEN(SUBSTITUTE(BF65, BG17, "")) &lt; LEN(BF65), SUBSTITUTE(BF65, BG17, ""), BF65)</f>
        <v/>
      </c>
      <c r="BH65" s="1332" t="str">
        <f>IF(LEN(SUBSTITUTE(BG65, BH17, "")) &lt; LEN(BG65), SUBSTITUTE(BG65, BH17, ""), BG65)</f>
        <v/>
      </c>
      <c r="BI65" s="1332" t="s">
        <v>1</v>
      </c>
      <c r="BJ65" s="1333"/>
      <c r="BK65" s="1334"/>
      <c r="BL65" s="52"/>
      <c r="BM65" s="51"/>
      <c r="BN65" s="1335" t="str">
        <f t="shared" si="11"/>
        <v/>
      </c>
      <c r="BO65" s="50" t="str">
        <f t="shared" si="12"/>
        <v/>
      </c>
      <c r="BP65" s="49" t="str">
        <f t="shared" si="13"/>
        <v/>
      </c>
      <c r="BQ65" s="47">
        <f>IF(ISBLANK(#REF!),"",LEN(BD65)-LEN(SUBSTITUTE(BD65," ",""))+1)</f>
        <v>1</v>
      </c>
      <c r="BR65" s="48">
        <f t="shared" si="14"/>
        <v>0</v>
      </c>
      <c r="BS65" s="47">
        <f t="shared" si="15"/>
        <v>0</v>
      </c>
      <c r="BT65" s="47">
        <f t="shared" si="16"/>
        <v>0</v>
      </c>
      <c r="BU65" s="185"/>
      <c r="BV65" s="2"/>
      <c r="BW65" s="18" t="s">
        <v>220</v>
      </c>
      <c r="BX65" s="17"/>
      <c r="BY65" s="174"/>
      <c r="BZ65" s="173"/>
      <c r="CA65" s="2"/>
      <c r="CB65" s="458"/>
      <c r="CC65" s="1882"/>
      <c r="CD65" s="1882"/>
      <c r="CE65" s="1885"/>
      <c r="CF65" s="1885"/>
      <c r="CG65" s="59"/>
      <c r="CH65" s="93"/>
      <c r="CJ65" s="436"/>
      <c r="CK65" s="91" t="s">
        <v>1558</v>
      </c>
      <c r="CL65" s="91"/>
      <c r="CM65" s="91"/>
      <c r="CN65" s="91"/>
      <c r="CO65" s="91"/>
      <c r="CP65" s="185"/>
      <c r="CQ65" s="8" t="s">
        <v>1</v>
      </c>
      <c r="CR65" s="6">
        <v>1</v>
      </c>
    </row>
    <row r="66" spans="1:96" s="1" customFormat="1" ht="18.75" customHeight="1">
      <c r="A66"/>
      <c r="B66" s="104"/>
      <c r="C66" s="1232"/>
      <c r="D66" s="1232"/>
      <c r="E66" s="1232"/>
      <c r="F66" s="2351"/>
      <c r="G66" s="2352"/>
      <c r="H66" s="2353"/>
      <c r="I66" s="2353"/>
      <c r="J66" s="2354"/>
      <c r="K66" s="2350"/>
      <c r="L66" s="2234"/>
      <c r="M66"/>
      <c r="N66"/>
      <c r="O66"/>
      <c r="P66" s="165" t="s">
        <v>12</v>
      </c>
      <c r="Q66" s="1270"/>
      <c r="R66" s="1270"/>
      <c r="S66" s="1270"/>
      <c r="T66" s="229"/>
      <c r="U66" s="229"/>
      <c r="V66" s="229"/>
      <c r="W66" s="229"/>
      <c r="X66" s="229"/>
      <c r="Y66" s="231"/>
      <c r="Z66" s="230"/>
      <c r="AA66" s="230"/>
      <c r="AB66" s="84"/>
      <c r="AC66" s="84"/>
      <c r="AD66" s="71" t="s">
        <v>44</v>
      </c>
      <c r="AE66"/>
      <c r="AF66" s="2258" t="s">
        <v>11</v>
      </c>
      <c r="AG66" s="2259"/>
      <c r="AH66" s="2259"/>
      <c r="AI66" s="75"/>
      <c r="AK66" s="74" t="s">
        <v>45</v>
      </c>
      <c r="AL66" s="73">
        <v>70</v>
      </c>
      <c r="AN66" s="48" t="str">
        <f>LEN(AI62)&amp;" Caractères ▲"</f>
        <v>216 Caractères ▲</v>
      </c>
      <c r="AO66" s="59"/>
      <c r="AP66" s="72"/>
      <c r="AT66" s="71" t="s">
        <v>44</v>
      </c>
      <c r="AU66"/>
      <c r="AV66" s="656">
        <v>5</v>
      </c>
      <c r="AW66" s="1327" t="str">
        <f>IF(AND(AZ66&lt;&gt;"", LEN(TRIM(AZ66))&gt;0), MAX(AW20:AW65)+1, "")</f>
        <v/>
      </c>
      <c r="AX66" s="1327" t="str" cm="1">
        <f t="array" ref="AX66">IFERROR(INDEX(AZ21:AZ290, MATCH(ROW()-MIN(ROW(AZ21:AZ290))+1, AW21:AW290, 0)), "")</f>
        <v/>
      </c>
      <c r="AY66" s="1340" t="str">
        <f>IFERROR(SUBSTITUTE(AY65,"."," "),AY65)</f>
        <v>3; Dans une cocotte en fonte faites chauffer l’huile d’olive à feu moyen; Ajoutez la viande et faites;la dorer de tous les côtés; Retirez;la de la cocotte et réservez;la;</v>
      </c>
      <c r="AZ66" s="1339" t="str">
        <f>IFERROR(LEFT(RIGHT(AY68,LEN(AY68)-LEN(AZ63)-LEN(AZ64)-LEN(AZ65)),FIND("¤",SUBSTITUTE(LEFT(RIGHT(AY68,LEN(AY68)-LEN(AZ63)-LEN(AZ64)-LEN(AZ65)),AZ19+1)," ","¤",LEN(LEFT(RIGHT(AY68,LEN(AY68)-LEN(AZ63)-LEN(AZ64)-LEN(AZ65)),AZ19+1))-LEN(SUBSTITUTE(LEFT(RIGHT(AY68,LEN(AY68)-LEN(AZ63)-LEN(AZ64)-LEN(AZ65)),AZ19+1)," ",""))))),"")</f>
        <v/>
      </c>
      <c r="BA66" s="1279" t="s">
        <v>1</v>
      </c>
      <c r="BB66" s="35">
        <v>150</v>
      </c>
      <c r="BC66" s="1308" t="s">
        <v>1</v>
      </c>
      <c r="BD66" s="1331" t="str">
        <f t="shared" si="10"/>
        <v/>
      </c>
      <c r="BE66" s="1332" t="str">
        <f>IF(LEN(SUBSTITUTE(AX66, BE17, "")) &lt; LEN(AX66), SUBSTITUTE(AX66, BE17, ""), AX66)</f>
        <v/>
      </c>
      <c r="BF66" s="1332" t="str">
        <f>IF(LEN(SUBSTITUTE(BE66, BF17, "")) &lt; LEN(BE66), SUBSTITUTE(BE66, BF17, ""), BE66)</f>
        <v/>
      </c>
      <c r="BG66" s="1332" t="str">
        <f>IF(LEN(SUBSTITUTE(BF66, BG17, "")) &lt; LEN(BF66), SUBSTITUTE(BF66, BG17, ""), BF66)</f>
        <v/>
      </c>
      <c r="BH66" s="1332" t="str">
        <f>IF(LEN(SUBSTITUTE(BG66, BH17, "")) &lt; LEN(BG66), SUBSTITUTE(BG66, BH17, ""), BG66)</f>
        <v/>
      </c>
      <c r="BI66" s="1332" t="s">
        <v>1</v>
      </c>
      <c r="BJ66" s="1333"/>
      <c r="BK66" s="1334"/>
      <c r="BL66" s="52"/>
      <c r="BM66" s="51"/>
      <c r="BN66" s="1335" t="str">
        <f t="shared" si="11"/>
        <v/>
      </c>
      <c r="BO66" s="50" t="str">
        <f t="shared" si="12"/>
        <v/>
      </c>
      <c r="BP66" s="49" t="str">
        <f t="shared" si="13"/>
        <v/>
      </c>
      <c r="BQ66" s="47">
        <f>IF(ISBLANK(#REF!),"",LEN(BD66)-LEN(SUBSTITUTE(BD66," ",""))+1)</f>
        <v>1</v>
      </c>
      <c r="BR66" s="48">
        <f t="shared" si="14"/>
        <v>0</v>
      </c>
      <c r="BS66" s="47">
        <f t="shared" si="15"/>
        <v>0</v>
      </c>
      <c r="BT66" s="47">
        <f t="shared" si="16"/>
        <v>0</v>
      </c>
      <c r="BU66" s="185"/>
      <c r="BV66" s="2"/>
      <c r="BW66" s="206" t="s">
        <v>219</v>
      </c>
      <c r="BX66" s="17"/>
      <c r="BY66" s="174"/>
      <c r="BZ66" s="173"/>
      <c r="CA66" s="2"/>
      <c r="CB66" s="458"/>
      <c r="CC66" s="475" t="s">
        <v>103</v>
      </c>
      <c r="CD66" s="475" t="s">
        <v>102</v>
      </c>
      <c r="CE66" s="476" t="s">
        <v>101</v>
      </c>
      <c r="CF66" s="477" t="s">
        <v>100</v>
      </c>
      <c r="CG66" s="59"/>
      <c r="CH66" s="93"/>
      <c r="CJ66" s="436"/>
      <c r="CK66" s="91"/>
      <c r="CL66" s="91"/>
      <c r="CM66" s="91"/>
      <c r="CN66" s="91"/>
      <c r="CO66" s="91"/>
      <c r="CP66" s="185"/>
      <c r="CQ66" s="8" t="s">
        <v>1</v>
      </c>
      <c r="CR66" s="6">
        <v>1</v>
      </c>
    </row>
    <row r="67" spans="1:96" s="1" customFormat="1" ht="19.5" customHeight="1" thickBot="1">
      <c r="A67"/>
      <c r="B67" s="104"/>
      <c r="C67" s="1232"/>
      <c r="D67" s="1232"/>
      <c r="E67" s="1232"/>
      <c r="F67" s="2355"/>
      <c r="G67" s="2356"/>
      <c r="H67" s="2356"/>
      <c r="I67" s="2356"/>
      <c r="J67" s="2356"/>
      <c r="K67" s="2355"/>
      <c r="L67" s="2357"/>
      <c r="M67"/>
      <c r="N67"/>
      <c r="O67"/>
      <c r="P67" s="165" t="s">
        <v>12</v>
      </c>
      <c r="Q67" s="1270"/>
      <c r="R67" s="1270"/>
      <c r="S67" s="1270"/>
      <c r="T67" s="229"/>
      <c r="U67" s="229"/>
      <c r="V67" s="229"/>
      <c r="W67" s="229"/>
      <c r="X67" s="229"/>
      <c r="Y67" s="228"/>
      <c r="Z67" s="228"/>
      <c r="AA67" s="228"/>
      <c r="AB67" s="227"/>
      <c r="AC67" s="227"/>
      <c r="AD67" s="67" t="s">
        <v>40</v>
      </c>
      <c r="AF67" s="2258" t="s">
        <v>11</v>
      </c>
      <c r="AG67" s="2259"/>
      <c r="AH67" s="2259"/>
      <c r="AI67" s="69"/>
      <c r="AK67" s="70" t="s">
        <v>41</v>
      </c>
      <c r="AL67" s="69"/>
      <c r="AM67" s="68" t="str">
        <f>TEXT(ROUND(LEN(AI62)/AL66, 1), "0.0") &amp; " lignes"</f>
        <v>3.1 lignes</v>
      </c>
      <c r="AN67" s="59"/>
      <c r="AO67" s="59"/>
      <c r="AP67" s="59"/>
      <c r="AT67" s="67" t="s">
        <v>40</v>
      </c>
      <c r="AV67" s="700">
        <f t="shared" ref="AV67" ca="1" si="24">CELL("largeur",AV67)</f>
        <v>5</v>
      </c>
      <c r="AW67" s="1327" t="str">
        <f>IF(AND(AZ67&lt;&gt;"", LEN(TRIM(AZ67))&gt;0), MAX(AW20:AW66)+1, "")</f>
        <v/>
      </c>
      <c r="AX67" s="1327" t="str" cm="1">
        <f t="array" ref="AX67">IFERROR(INDEX(AZ21:AZ290, MATCH(ROW()-MIN(ROW(AZ21:AZ290))+1, AW21:AW290, 0)), "")</f>
        <v/>
      </c>
      <c r="AY67" s="1343" t="str">
        <f>SUBSTITUTE(SUBSTITUTE(AY66,";"," "),","," ")</f>
        <v xml:space="preserve">3  Dans une cocotte en fonte faites chauffer l’huile d’olive à feu moyen  Ajoutez la viande et faites la dorer de tous les côtés  Retirez la de la cocotte et réservez la </v>
      </c>
      <c r="AZ67" s="1339" t="str">
        <f>IFERROR(LEFT(RIGHT(AY68,LEN(AY68)-LEN(AZ63)-LEN(AZ64)-LEN(AZ65)-LEN(AZ66)),FIND("¤",SUBSTITUTE(LEFT(RIGHT(AY68,LEN(AY68)-LEN(AZ63)-LEN(AZ64)-LEN(AZ65)-LEN(AZ66)),AZ19+1)," ","¤",LEN(LEFT(RIGHT(AY68,LEN(AY68)-LEN(AZ63)-LEN(AZ64)-LEN(AZ65)-LEN(AZ66)),AZ19+1))-LEN(SUBSTITUTE(LEFT(RIGHT(AY68,LEN(AY68)-LEN(AZ63)-LEN(AZ64)-LEN(AZ65)-LEN(AZ66)),AZ19+1)," ",""))))),"")</f>
        <v/>
      </c>
      <c r="BA67" s="1279" t="s">
        <v>1</v>
      </c>
      <c r="BB67" s="29">
        <f t="shared" ref="BB67" ca="1" si="25">CELL("largeur",BB67)</f>
        <v>148</v>
      </c>
      <c r="BC67" s="1308" t="s">
        <v>1</v>
      </c>
      <c r="BD67" s="1331" t="str">
        <f t="shared" si="10"/>
        <v/>
      </c>
      <c r="BE67" s="1332" t="str">
        <f>IF(LEN(SUBSTITUTE(AX67, BE17, "")) &lt; LEN(AX67), SUBSTITUTE(AX67, BE17, ""), AX67)</f>
        <v/>
      </c>
      <c r="BF67" s="1332" t="str">
        <f>IF(LEN(SUBSTITUTE(BE67, BF17, "")) &lt; LEN(BE67), SUBSTITUTE(BE67, BF17, ""), BE67)</f>
        <v/>
      </c>
      <c r="BG67" s="1332" t="str">
        <f>IF(LEN(SUBSTITUTE(BF67, BG17, "")) &lt; LEN(BF67), SUBSTITUTE(BF67, BG17, ""), BF67)</f>
        <v/>
      </c>
      <c r="BH67" s="1332" t="str">
        <f>IF(LEN(SUBSTITUTE(BG67, BH17, "")) &lt; LEN(BG67), SUBSTITUTE(BG67, BH17, ""), BG67)</f>
        <v/>
      </c>
      <c r="BI67" s="1332" t="s">
        <v>1</v>
      </c>
      <c r="BJ67" s="1333"/>
      <c r="BK67" s="1334"/>
      <c r="BL67" s="52"/>
      <c r="BM67" s="51"/>
      <c r="BN67" s="1335" t="str">
        <f t="shared" si="11"/>
        <v/>
      </c>
      <c r="BO67" s="50" t="str">
        <f t="shared" si="12"/>
        <v/>
      </c>
      <c r="BP67" s="49" t="str">
        <f t="shared" si="13"/>
        <v/>
      </c>
      <c r="BQ67" s="47">
        <f>IF(ISBLANK(#REF!),"",LEN(BD67)-LEN(SUBSTITUTE(BD67," ",""))+1)</f>
        <v>1</v>
      </c>
      <c r="BR67" s="48">
        <f t="shared" si="14"/>
        <v>0</v>
      </c>
      <c r="BS67" s="47">
        <f t="shared" si="15"/>
        <v>0</v>
      </c>
      <c r="BT67" s="47">
        <f t="shared" si="16"/>
        <v>0</v>
      </c>
      <c r="BU67" s="185"/>
      <c r="BV67" s="2"/>
      <c r="BW67" s="206"/>
      <c r="BX67" s="17"/>
      <c r="BY67" s="174"/>
      <c r="BZ67" s="173"/>
      <c r="CA67" s="2"/>
      <c r="CB67" s="458"/>
      <c r="CC67" s="125">
        <v>0.25</v>
      </c>
      <c r="CD67" s="125">
        <v>0.5</v>
      </c>
      <c r="CE67" s="478" t="s">
        <v>440</v>
      </c>
      <c r="CF67" s="479"/>
      <c r="CG67" s="59"/>
      <c r="CH67" s="93"/>
      <c r="CJ67" s="110"/>
      <c r="CK67" s="59"/>
      <c r="CL67" s="59"/>
      <c r="CM67" s="59"/>
      <c r="CN67" s="59"/>
      <c r="CO67" s="59"/>
      <c r="CP67" s="93"/>
      <c r="CQ67" s="8" t="s">
        <v>1</v>
      </c>
      <c r="CR67" s="6">
        <v>1</v>
      </c>
    </row>
    <row r="68" spans="1:96" s="1" customFormat="1" ht="15.6" customHeight="1" thickBot="1">
      <c r="A68"/>
      <c r="B68" s="104"/>
      <c r="C68" s="1232"/>
      <c r="D68" s="1232"/>
      <c r="E68" s="1232"/>
      <c r="F68" s="2358"/>
      <c r="G68" s="2359"/>
      <c r="H68" s="2359"/>
      <c r="I68" s="2359"/>
      <c r="J68" s="2359"/>
      <c r="K68" s="2359"/>
      <c r="L68" s="2313"/>
      <c r="M68"/>
      <c r="N68"/>
      <c r="O68"/>
      <c r="P68" s="165" t="s">
        <v>12</v>
      </c>
      <c r="Q68" s="1270"/>
      <c r="R68" s="1270"/>
      <c r="S68" s="1270"/>
      <c r="T68" s="133" t="s">
        <v>103</v>
      </c>
      <c r="U68" s="133" t="s">
        <v>102</v>
      </c>
      <c r="V68" s="220" t="s">
        <v>232</v>
      </c>
      <c r="W68" s="225" t="s">
        <v>96</v>
      </c>
      <c r="X68" s="129" t="s">
        <v>95</v>
      </c>
      <c r="Y68" s="224" t="s">
        <v>231</v>
      </c>
      <c r="Z68" s="223" t="s">
        <v>230</v>
      </c>
      <c r="AA68" s="222" t="s">
        <v>229</v>
      </c>
      <c r="AB68" s="221" t="s">
        <v>228</v>
      </c>
      <c r="AC68" s="221" t="s">
        <v>227</v>
      </c>
      <c r="AD68" s="1274" t="s">
        <v>226</v>
      </c>
      <c r="AF68" s="2258" t="s">
        <v>11</v>
      </c>
      <c r="AG68" s="2259"/>
      <c r="AH68" s="2259"/>
      <c r="AI68" s="59"/>
      <c r="AJ68" s="59"/>
      <c r="AK68" s="59"/>
      <c r="AL68" s="59"/>
      <c r="AM68" s="59"/>
      <c r="AN68" s="58"/>
      <c r="AO68" s="58" t="s">
        <v>38</v>
      </c>
      <c r="AP68" s="65"/>
      <c r="AQ68" s="64"/>
      <c r="AR68" s="64"/>
      <c r="AS68" s="64"/>
      <c r="AT68" s="63"/>
      <c r="AV68"/>
      <c r="AW68" s="1327" t="str">
        <f>IF(AND(AZ68&lt;&gt;"", LEN(TRIM(AZ68))&gt;0), MAX(AW20:AW67)+1, "")</f>
        <v/>
      </c>
      <c r="AX68" s="1327" t="str" cm="1">
        <f t="array" ref="AX68">IFERROR(INDEX(AZ21:AZ290, MATCH(ROW()-MIN(ROW(AZ21:AZ290))+1, AW21:AW290, 0)), "")</f>
        <v/>
      </c>
      <c r="AY68" s="1344" t="str">
        <f>IFERROR(SUBSTITUTE(SUBSTITUTE(SUBSTITUTE(AY67,"  "," "),"  "," "),"  "," "),AY67)</f>
        <v xml:space="preserve">3 Dans une cocotte en fonte faites chauffer l’huile d’olive à feu moyen Ajoutez la viande et faites la dorer de tous les côtés Retirez la de la cocotte et réservez la </v>
      </c>
      <c r="AZ68" s="1339" t="str">
        <f>IF(LEN(AY68) &gt; LEN(AZ63) + LEN(AZ64) + LEN(AZ65)+ LEN(AZ66) + LEN(AZ67), RIGHT(AY68, LEN(AY68) - LEN(AZ63) - LEN(AZ64) - LEN(AZ65) - LEN(AZ66) - LEN(AZ67)), "")</f>
        <v/>
      </c>
      <c r="BA68" s="1279" t="s">
        <v>1</v>
      </c>
      <c r="BB68" s="1354"/>
      <c r="BD68" s="1" t="str">
        <f t="shared" si="10"/>
        <v/>
      </c>
      <c r="BE68" s="1332" t="str">
        <f>IF(LEN(SUBSTITUTE(AX68, BE17, "")) &lt; LEN(AX68), SUBSTITUTE(AX68, BE17, ""), AX68)</f>
        <v/>
      </c>
      <c r="BF68" s="1332" t="str">
        <f>IF(LEN(SUBSTITUTE(BE68, BF17, "")) &lt; LEN(BE68), SUBSTITUTE(BE68, BF17, ""), BE68)</f>
        <v/>
      </c>
      <c r="BG68" s="1332" t="str">
        <f>IF(LEN(SUBSTITUTE(BF68, BG17, "")) &lt; LEN(BF68), SUBSTITUTE(BF68, BG17, ""), BF68)</f>
        <v/>
      </c>
      <c r="BH68" s="1332" t="str">
        <f>IF(LEN(SUBSTITUTE(BG68, BH17, "")) &lt; LEN(BG68), SUBSTITUTE(BG68, BH17, ""), BG68)</f>
        <v/>
      </c>
      <c r="BI68" s="1332" t="s">
        <v>1</v>
      </c>
      <c r="BJ68" s="1333"/>
      <c r="BK68" s="1334"/>
      <c r="BL68" s="52"/>
      <c r="BM68" s="51"/>
      <c r="BN68" s="1335" t="str">
        <f t="shared" si="11"/>
        <v/>
      </c>
      <c r="BO68" s="50" t="str">
        <f t="shared" si="12"/>
        <v/>
      </c>
      <c r="BP68" s="49" t="str">
        <f t="shared" si="13"/>
        <v/>
      </c>
      <c r="BQ68" s="47">
        <f>IF(ISBLANK(#REF!),"",LEN(BD68)-LEN(SUBSTITUTE(BD68," ",""))+1)</f>
        <v>1</v>
      </c>
      <c r="BR68" s="48">
        <f t="shared" si="14"/>
        <v>0</v>
      </c>
      <c r="BS68" s="47">
        <f t="shared" si="15"/>
        <v>0</v>
      </c>
      <c r="BT68" s="47">
        <f t="shared" si="16"/>
        <v>0</v>
      </c>
      <c r="BU68" s="185"/>
      <c r="BV68" s="2"/>
      <c r="BW68" s="206"/>
      <c r="BX68" s="17"/>
      <c r="BY68" s="174"/>
      <c r="BZ68" s="173"/>
      <c r="CA68" s="15" t="s">
        <v>1</v>
      </c>
      <c r="CB68" s="458"/>
      <c r="CC68" s="481" t="s">
        <v>96</v>
      </c>
      <c r="CD68" s="482" t="s">
        <v>95</v>
      </c>
      <c r="CE68" s="476" t="s">
        <v>94</v>
      </c>
      <c r="CF68" s="483" t="s">
        <v>93</v>
      </c>
      <c r="CG68" s="59"/>
      <c r="CH68" s="93"/>
      <c r="CJ68" s="453"/>
      <c r="CK68" s="454" t="s">
        <v>1559</v>
      </c>
      <c r="CL68" s="59" t="s">
        <v>413</v>
      </c>
      <c r="CM68" s="91"/>
      <c r="CN68" s="91"/>
      <c r="CO68" s="91"/>
      <c r="CP68" s="185"/>
      <c r="CQ68" s="8" t="s">
        <v>1</v>
      </c>
      <c r="CR68" s="6">
        <v>1</v>
      </c>
    </row>
    <row r="69" spans="1:96" s="1" customFormat="1" ht="18.75" customHeight="1" thickTop="1" thickBot="1">
      <c r="A69"/>
      <c r="B69" s="104"/>
      <c r="C69" s="1247"/>
      <c r="D69" s="1247"/>
      <c r="E69" s="1247"/>
      <c r="F69" s="2360"/>
      <c r="G69" s="2360"/>
      <c r="H69" s="2360"/>
      <c r="I69" s="2360"/>
      <c r="J69" s="2360"/>
      <c r="K69" s="2360"/>
      <c r="L69" s="1431"/>
      <c r="M69"/>
      <c r="N69"/>
      <c r="O69"/>
      <c r="P69" s="165" t="s">
        <v>12</v>
      </c>
      <c r="Q69" s="1270"/>
      <c r="R69" s="1270"/>
      <c r="S69" s="1270"/>
      <c r="T69" s="218">
        <v>0.5</v>
      </c>
      <c r="U69" s="217">
        <v>0.25</v>
      </c>
      <c r="V69" s="215">
        <v>1E-3</v>
      </c>
      <c r="W69" s="217">
        <v>0.25</v>
      </c>
      <c r="X69" s="216">
        <v>0.5</v>
      </c>
      <c r="Y69" s="215">
        <v>1E-3</v>
      </c>
      <c r="Z69" s="214">
        <v>1</v>
      </c>
      <c r="AA69" s="213">
        <v>0.01</v>
      </c>
      <c r="AB69" s="212">
        <v>1</v>
      </c>
      <c r="AC69" s="211">
        <v>0.1</v>
      </c>
      <c r="AD69" s="1275">
        <v>0.01</v>
      </c>
      <c r="AF69" s="2258" t="s">
        <v>11</v>
      </c>
      <c r="AG69" s="2259"/>
      <c r="AH69" s="2259"/>
      <c r="AI69" s="59"/>
      <c r="AJ69" s="59"/>
      <c r="AK69" s="59"/>
      <c r="AL69" s="59"/>
      <c r="AM69" s="59"/>
      <c r="AN69" s="58"/>
      <c r="AO69" s="57" t="s">
        <v>34</v>
      </c>
      <c r="AP69" s="56" t="s">
        <v>33</v>
      </c>
      <c r="AQ69" s="55"/>
      <c r="AR69" s="55"/>
      <c r="AS69" s="55"/>
      <c r="AT69" s="54"/>
      <c r="AV69"/>
      <c r="AW69" s="1327">
        <f>IF(AND(AZ69&lt;&gt;"", LEN(TRIM(AZ69))&gt;0), MAX(AW20:AW68)+1, "")</f>
        <v>14</v>
      </c>
      <c r="AX69" s="1327" t="str" cm="1">
        <f t="array" ref="AX69">IFERROR(INDEX(AZ21:AZ290, MATCH(ROW()-MIN(ROW(AZ21:AZ290))+1, AW21:AW290, 0)), "")</f>
        <v/>
      </c>
      <c r="AY69" s="1328" t="str">
        <f>(SUBSTITUTE(SUBSTITUTE(BB29,CHAR(13)&amp;CHAR(10)," "),CHAR(10)," "))</f>
        <v>4. Dans la même cocotte, faites revenir les légumes et les lardons pendant environ 5 minutes. Saupoudrez de farine et mélangez bien.</v>
      </c>
      <c r="AZ69" s="1329" t="str">
        <f>IF(LEN(AY74)&lt;AZ19,AY69,LEFT(AY74,FIND("¤",SUBSTITUTE(LEFT(AY74,AZ19+1)," ","¤",LEN(LEFT(AY74,AZ19+1))-LEN(SUBSTITUTE(LEFT(AY74,AZ19+1)," ",""))))))</f>
        <v xml:space="preserve">4 Dans la même cocotte faites revenir les légumes et les lardons </v>
      </c>
      <c r="BA69" s="1279" t="s">
        <v>1</v>
      </c>
      <c r="BB69" s="1354"/>
      <c r="BD69" s="1" t="str">
        <f t="shared" si="10"/>
        <v/>
      </c>
      <c r="BE69" s="1332" t="str">
        <f>IF(LEN(SUBSTITUTE(AX69, BE17, "")) &lt; LEN(AX69), SUBSTITUTE(AX69, BE17, ""), AX69)</f>
        <v/>
      </c>
      <c r="BF69" s="1332" t="str">
        <f>IF(LEN(SUBSTITUTE(BE69, BF17, "")) &lt; LEN(BE69), SUBSTITUTE(BE69, BF17, ""), BE69)</f>
        <v/>
      </c>
      <c r="BG69" s="1332" t="str">
        <f>IF(LEN(SUBSTITUTE(BF69, BG17, "")) &lt; LEN(BF69), SUBSTITUTE(BF69, BG17, ""), BF69)</f>
        <v/>
      </c>
      <c r="BH69" s="1332" t="str">
        <f>IF(LEN(SUBSTITUTE(BG69, BH17, "")) &lt; LEN(BG69), SUBSTITUTE(BG69, BH17, ""), BG69)</f>
        <v/>
      </c>
      <c r="BI69" s="1332" t="s">
        <v>1</v>
      </c>
      <c r="BJ69" s="1333"/>
      <c r="BK69" s="1334"/>
      <c r="BL69" s="52"/>
      <c r="BM69" s="51"/>
      <c r="BN69" s="1335" t="str">
        <f t="shared" si="11"/>
        <v/>
      </c>
      <c r="BO69" s="50" t="str">
        <f t="shared" si="12"/>
        <v/>
      </c>
      <c r="BP69" s="49" t="str">
        <f t="shared" si="13"/>
        <v/>
      </c>
      <c r="BQ69" s="47">
        <f>IF(ISBLANK(#REF!),"",LEN(BD69)-LEN(SUBSTITUTE(BD69," ",""))+1)</f>
        <v>1</v>
      </c>
      <c r="BR69" s="48">
        <f t="shared" si="14"/>
        <v>0</v>
      </c>
      <c r="BS69" s="47">
        <f t="shared" si="15"/>
        <v>0</v>
      </c>
      <c r="BT69" s="47">
        <f t="shared" si="16"/>
        <v>0</v>
      </c>
      <c r="BU69" s="185"/>
      <c r="BV69" s="2"/>
      <c r="BW69" s="18" t="s">
        <v>213</v>
      </c>
      <c r="BX69" s="17"/>
      <c r="BY69" s="174"/>
      <c r="BZ69" s="173"/>
      <c r="CA69" s="2"/>
      <c r="CB69" s="458"/>
      <c r="CC69" s="125">
        <v>0.25</v>
      </c>
      <c r="CD69" s="125">
        <v>0.5</v>
      </c>
      <c r="CE69" s="478" t="s">
        <v>442</v>
      </c>
      <c r="CF69" s="479"/>
      <c r="CG69" s="59"/>
      <c r="CH69" s="93"/>
      <c r="CJ69" s="458"/>
      <c r="CK69" s="300">
        <v>65</v>
      </c>
      <c r="CL69" s="59" t="s">
        <v>416</v>
      </c>
      <c r="CM69" s="91"/>
      <c r="CN69" s="91"/>
      <c r="CO69" s="91"/>
      <c r="CP69" s="185"/>
      <c r="CQ69" s="8" t="s">
        <v>1</v>
      </c>
      <c r="CR69" s="6">
        <v>1</v>
      </c>
    </row>
    <row r="70" spans="1:96" s="1" customFormat="1" ht="15.6" customHeight="1" thickTop="1" thickBot="1">
      <c r="A70"/>
      <c r="B70" s="104"/>
      <c r="C70" s="1232"/>
      <c r="D70" s="1232"/>
      <c r="E70" s="1232"/>
      <c r="F70" s="1434"/>
      <c r="G70" s="1433"/>
      <c r="H70" s="1433"/>
      <c r="I70" s="1433"/>
      <c r="J70" s="1433"/>
      <c r="K70" s="1433"/>
      <c r="L70" s="1433"/>
      <c r="M70"/>
      <c r="N70"/>
      <c r="O70"/>
      <c r="P70" s="165" t="s">
        <v>11</v>
      </c>
      <c r="Q70" s="44" t="s">
        <v>30</v>
      </c>
      <c r="R70" s="44" t="s">
        <v>29</v>
      </c>
      <c r="S70" s="44" t="s">
        <v>28</v>
      </c>
      <c r="T70" s="44" t="s">
        <v>27</v>
      </c>
      <c r="U70" s="44" t="s">
        <v>26</v>
      </c>
      <c r="V70" s="44" t="s">
        <v>25</v>
      </c>
      <c r="W70" s="44" t="s">
        <v>24</v>
      </c>
      <c r="X70" s="44" t="s">
        <v>23</v>
      </c>
      <c r="Y70" s="44" t="s">
        <v>22</v>
      </c>
      <c r="Z70" s="44" t="s">
        <v>21</v>
      </c>
      <c r="AA70" s="43" t="s">
        <v>20</v>
      </c>
      <c r="AB70" s="43" t="s">
        <v>19</v>
      </c>
      <c r="AC70" s="43" t="s">
        <v>18</v>
      </c>
      <c r="AD70" s="42" t="s">
        <v>17</v>
      </c>
      <c r="AF70" s="2260" t="s">
        <v>12</v>
      </c>
      <c r="AG70" s="44" t="s">
        <v>30</v>
      </c>
      <c r="AH70" s="44" t="s">
        <v>29</v>
      </c>
      <c r="AI70" s="44" t="s">
        <v>28</v>
      </c>
      <c r="AJ70" s="44" t="s">
        <v>27</v>
      </c>
      <c r="AK70" s="44" t="s">
        <v>26</v>
      </c>
      <c r="AL70" s="44" t="s">
        <v>25</v>
      </c>
      <c r="AM70" s="44" t="s">
        <v>24</v>
      </c>
      <c r="AN70" s="44" t="s">
        <v>23</v>
      </c>
      <c r="AO70" s="44" t="s">
        <v>22</v>
      </c>
      <c r="AP70" s="44" t="s">
        <v>21</v>
      </c>
      <c r="AQ70" s="44" t="s">
        <v>20</v>
      </c>
      <c r="AR70" s="44" t="s">
        <v>19</v>
      </c>
      <c r="AS70" s="44" t="s">
        <v>18</v>
      </c>
      <c r="AT70" s="42" t="s">
        <v>17</v>
      </c>
      <c r="AV70"/>
      <c r="AW70" s="1327">
        <f>IF(AND(AZ70&lt;&gt;"", LEN(TRIM(AZ70))&gt;0), MAX(AW20:AW69)+1, "")</f>
        <v>15</v>
      </c>
      <c r="AX70" s="1327" t="str" cm="1">
        <f t="array" ref="AX70">IFERROR(INDEX(AZ21:AZ290, MATCH(ROW()-MIN(ROW(AZ21:AZ290))+1, AW21:AW290, 0)), "")</f>
        <v/>
      </c>
      <c r="AY70" s="1336" t="str">
        <f>IFERROR(TRIM(SUBSTITUTE(SUBSTITUTE(SUBSTITUTE(SUBSTITUTE(SUBSTITUTE(AY69," .",".")," ;",";")," :",":"),",",","),",","")),AY69)</f>
        <v>4. Dans la même cocotte faites revenir les légumes et les lardons pendant environ 5 minutes. Saupoudrez de farine et mélangez bien.</v>
      </c>
      <c r="AZ70" s="1329" t="str">
        <f>IFERROR(IF(LEN(AY74) &gt; LEN(AZ69), LEFT(RIGHT(AY74, LEN(AY74) - LEN(AZ69)), FIND("¤", SUBSTITUTE(LEFT(RIGHT(AY74, LEN(AY74) - LEN(AZ69)), AZ19+1), " ", "¤", LEN(LEFT(RIGHT(AY74, LEN(AY74) - LEN(AZ69)), AZ19+1)) - LEN(SUBSTITUTE(LEFT(RIGHT(AY74, LEN(AY74) - LEN(AZ69)), AZ19+1), " ", ""))))), ""), "")</f>
        <v xml:space="preserve">pendant environ 5 minutes Saupoudrez de farine et mélangez bien </v>
      </c>
      <c r="BA70" s="1279" t="s">
        <v>1</v>
      </c>
      <c r="BB70" s="1354"/>
      <c r="BD70" s="1" t="str">
        <f t="shared" si="10"/>
        <v/>
      </c>
      <c r="BE70" s="1332" t="str">
        <f>IF(LEN(SUBSTITUTE(AX70, BE17, "")) &lt; LEN(AX70), SUBSTITUTE(AX70, BE17, ""), AX70)</f>
        <v/>
      </c>
      <c r="BF70" s="1332" t="str">
        <f>IF(LEN(SUBSTITUTE(BE70, BF17, "")) &lt; LEN(BE70), SUBSTITUTE(BE70, BF17, ""), BE70)</f>
        <v/>
      </c>
      <c r="BG70" s="1332" t="str">
        <f>IF(LEN(SUBSTITUTE(BF70, BG17, "")) &lt; LEN(BF70), SUBSTITUTE(BF70, BG17, ""), BF70)</f>
        <v/>
      </c>
      <c r="BH70" s="1332" t="str">
        <f>IF(LEN(SUBSTITUTE(BG70, BH17, "")) &lt; LEN(BG70), SUBSTITUTE(BG70, BH17, ""), BG70)</f>
        <v/>
      </c>
      <c r="BI70" s="1332" t="s">
        <v>1</v>
      </c>
      <c r="BJ70" s="1333"/>
      <c r="BK70" s="1334"/>
      <c r="BL70" s="52"/>
      <c r="BM70" s="51"/>
      <c r="BN70" s="1335" t="str">
        <f t="shared" si="11"/>
        <v/>
      </c>
      <c r="BO70" s="50" t="str">
        <f t="shared" si="12"/>
        <v/>
      </c>
      <c r="BP70" s="49" t="str">
        <f t="shared" si="13"/>
        <v/>
      </c>
      <c r="BQ70" s="47">
        <f>IF(ISBLANK(#REF!),"",LEN(BD70)-LEN(SUBSTITUTE(BD70," ",""))+1)</f>
        <v>1</v>
      </c>
      <c r="BR70" s="48">
        <f t="shared" si="14"/>
        <v>0</v>
      </c>
      <c r="BS70" s="47">
        <f t="shared" si="15"/>
        <v>0</v>
      </c>
      <c r="BT70" s="47">
        <f t="shared" si="16"/>
        <v>0</v>
      </c>
      <c r="BU70" s="185"/>
      <c r="BV70" s="2"/>
      <c r="BW70" s="200" t="s">
        <v>208</v>
      </c>
      <c r="BX70" s="151"/>
      <c r="BY70" s="154"/>
      <c r="BZ70" s="153"/>
      <c r="CA70" s="2"/>
      <c r="CB70" s="458"/>
      <c r="CC70" s="20" t="s">
        <v>91</v>
      </c>
      <c r="CD70" s="20" t="s">
        <v>90</v>
      </c>
      <c r="CE70" s="20"/>
      <c r="CF70" s="20"/>
      <c r="CG70" s="59"/>
      <c r="CH70" s="93"/>
      <c r="CJ70" s="458"/>
      <c r="CK70" s="460" t="s">
        <v>417</v>
      </c>
      <c r="CL70" s="91"/>
      <c r="CM70" s="91"/>
      <c r="CN70" s="91"/>
      <c r="CO70" s="91"/>
      <c r="CP70" s="185"/>
      <c r="CQ70" s="8" t="s">
        <v>1</v>
      </c>
      <c r="CR70" s="6">
        <v>1</v>
      </c>
    </row>
    <row r="71" spans="1:96" s="1" customFormat="1" ht="15.6" customHeight="1" thickTop="1">
      <c r="A71"/>
      <c r="B71" s="104"/>
      <c r="C71" s="1232"/>
      <c r="D71" s="1232"/>
      <c r="E71" s="1232"/>
      <c r="F71" s="1704"/>
      <c r="G71" s="1433"/>
      <c r="H71" s="1433"/>
      <c r="I71" s="1433"/>
      <c r="J71" s="1433"/>
      <c r="K71" s="1433"/>
      <c r="L71" s="1433"/>
      <c r="M71"/>
      <c r="N71"/>
      <c r="O71"/>
      <c r="P71" s="165" t="s">
        <v>12</v>
      </c>
      <c r="Q71" s="1276" t="str">
        <f t="shared" ref="Q71:AD71" si="26">SUBSTITUTE(ADDRESS(1,COLUMN(),4),"1","")</f>
        <v>Q</v>
      </c>
      <c r="R71" s="1276" t="str">
        <f t="shared" si="26"/>
        <v>R</v>
      </c>
      <c r="S71" s="1276" t="str">
        <f t="shared" si="26"/>
        <v>S</v>
      </c>
      <c r="T71" s="1276" t="str">
        <f t="shared" si="26"/>
        <v>T</v>
      </c>
      <c r="U71" s="1276" t="str">
        <f t="shared" si="26"/>
        <v>U</v>
      </c>
      <c r="V71" s="1276" t="str">
        <f t="shared" si="26"/>
        <v>V</v>
      </c>
      <c r="W71" s="1276" t="str">
        <f t="shared" si="26"/>
        <v>W</v>
      </c>
      <c r="X71" s="1276" t="str">
        <f t="shared" si="26"/>
        <v>X</v>
      </c>
      <c r="Y71" s="1276" t="str">
        <f t="shared" si="26"/>
        <v>Y</v>
      </c>
      <c r="Z71" s="1276" t="str">
        <f t="shared" si="26"/>
        <v>Z</v>
      </c>
      <c r="AA71" s="2267" t="str">
        <f t="shared" si="26"/>
        <v>AA</v>
      </c>
      <c r="AB71" s="2267" t="str">
        <f t="shared" si="26"/>
        <v>AB</v>
      </c>
      <c r="AC71" s="2267" t="str">
        <f t="shared" si="26"/>
        <v>AC</v>
      </c>
      <c r="AD71" s="2268" t="str">
        <f t="shared" si="26"/>
        <v>AD</v>
      </c>
      <c r="AF71" s="2260" t="s">
        <v>12</v>
      </c>
      <c r="AG71" s="1276" t="str">
        <f t="shared" ref="AG71:AT71" si="27">SUBSTITUTE(ADDRESS(1,COLUMN(),4),"1","")</f>
        <v>AG</v>
      </c>
      <c r="AH71" s="1276" t="str">
        <f t="shared" si="27"/>
        <v>AH</v>
      </c>
      <c r="AI71" s="1276" t="str">
        <f t="shared" si="27"/>
        <v>AI</v>
      </c>
      <c r="AJ71" s="1276" t="str">
        <f t="shared" si="27"/>
        <v>AJ</v>
      </c>
      <c r="AK71" s="1276" t="str">
        <f t="shared" si="27"/>
        <v>AK</v>
      </c>
      <c r="AL71" s="1276" t="str">
        <f t="shared" si="27"/>
        <v>AL</v>
      </c>
      <c r="AM71" s="1276" t="str">
        <f t="shared" si="27"/>
        <v>AM</v>
      </c>
      <c r="AN71" s="1276" t="str">
        <f t="shared" si="27"/>
        <v>AN</v>
      </c>
      <c r="AO71" s="1276" t="str">
        <f t="shared" si="27"/>
        <v>AO</v>
      </c>
      <c r="AP71" s="1276" t="str">
        <f t="shared" si="27"/>
        <v>AP</v>
      </c>
      <c r="AQ71" s="2267" t="str">
        <f t="shared" si="27"/>
        <v>AQ</v>
      </c>
      <c r="AR71" s="2267" t="str">
        <f t="shared" si="27"/>
        <v>AR</v>
      </c>
      <c r="AS71" s="2267" t="str">
        <f t="shared" si="27"/>
        <v>AS</v>
      </c>
      <c r="AT71" s="2268" t="str">
        <f t="shared" si="27"/>
        <v>AT</v>
      </c>
      <c r="AV71"/>
      <c r="AW71" s="1327" t="str">
        <f>IF(AND(AZ71&lt;&gt;"", LEN(TRIM(AZ71))&gt;0), MAX(AW20:AW70)+1, "")</f>
        <v/>
      </c>
      <c r="AX71" s="1327" t="str" cm="1">
        <f t="array" ref="AX71">IFERROR(INDEX(AZ21:AZ290, MATCH(ROW()-MIN(ROW(AZ21:AZ290))+1, AW21:AW290, 0)), "")</f>
        <v/>
      </c>
      <c r="AY71" s="1336" t="str">
        <f>IFERROR(SUBSTITUTE(SUBSTITUTE(SUBSTITUTE(SUBSTITUTE(SUBSTITUTE(SUBSTITUTE(AY70,",",";"),".",";"),";",";"),"-",";"),":",";"),"?",";"),AY70)</f>
        <v>4; Dans la même cocotte faites revenir les légumes et les lardons pendant environ 5 minutes; Saupoudrez de farine et mélangez bien;</v>
      </c>
      <c r="AZ71" s="1329" t="str">
        <f>IFERROR(IF(LEN(AY74)&gt;LEN(AZ69)+LEN(AZ70),LEFT(RIGHT(AY74,LEN(AY74)-LEN(AZ69)-LEN(AZ70)),FIND("¤",SUBSTITUTE(LEFT(RIGHT(AY74,LEN(AY74)-LEN(AZ69)-LEN(AZ70)),AZ19+1)," ","¤",LEN(LEFT(RIGHT(AY74,LEN(AY74)-LEN(AZ69)-LEN(AZ70)),AZ19+1))-LEN(SUBSTITUTE(LEFT(RIGHT(AY74,LEN(AY74)-LEN(AZ69)-LEN(AZ70)),AZ19+1)," ",""))))),""),"")</f>
        <v/>
      </c>
      <c r="BA71" s="1279" t="s">
        <v>1</v>
      </c>
      <c r="BB71" s="1354"/>
      <c r="BD71" s="1" t="str">
        <f t="shared" si="10"/>
        <v/>
      </c>
      <c r="BE71" s="1332" t="str">
        <f>IF(LEN(SUBSTITUTE(AX71, BE17, "")) &lt; LEN(AX71), SUBSTITUTE(AX71, BE17, ""), AX71)</f>
        <v/>
      </c>
      <c r="BF71" s="1332" t="str">
        <f>IF(LEN(SUBSTITUTE(BE71, BF17, "")) &lt; LEN(BE71), SUBSTITUTE(BE71, BF17, ""), BE71)</f>
        <v/>
      </c>
      <c r="BG71" s="1332" t="str">
        <f>IF(LEN(SUBSTITUTE(BF71, BG17, "")) &lt; LEN(BF71), SUBSTITUTE(BF71, BG17, ""), BF71)</f>
        <v/>
      </c>
      <c r="BH71" s="1332" t="str">
        <f>IF(LEN(SUBSTITUTE(BG71, BH17, "")) &lt; LEN(BG71), SUBSTITUTE(BG71, BH17, ""), BG71)</f>
        <v/>
      </c>
      <c r="BI71" s="1332" t="s">
        <v>1</v>
      </c>
      <c r="BJ71" s="1333"/>
      <c r="BK71" s="1334"/>
      <c r="BL71" s="52"/>
      <c r="BM71" s="51"/>
      <c r="BN71" s="1335" t="str">
        <f t="shared" si="11"/>
        <v/>
      </c>
      <c r="BO71" s="50" t="str">
        <f t="shared" si="12"/>
        <v/>
      </c>
      <c r="BP71" s="49" t="str">
        <f t="shared" si="13"/>
        <v/>
      </c>
      <c r="BQ71" s="47">
        <f>IF(ISBLANK(#REF!),"",LEN(BD71)-LEN(SUBSTITUTE(BD71," ",""))+1)</f>
        <v>1</v>
      </c>
      <c r="BR71" s="48">
        <f t="shared" si="14"/>
        <v>0</v>
      </c>
      <c r="BS71" s="47">
        <f t="shared" si="15"/>
        <v>0</v>
      </c>
      <c r="BT71" s="47">
        <f t="shared" si="16"/>
        <v>0</v>
      </c>
      <c r="BU71" s="185"/>
      <c r="BV71" s="2"/>
      <c r="BW71" s="198" t="s">
        <v>204</v>
      </c>
      <c r="BX71" s="151"/>
      <c r="BY71" s="154"/>
      <c r="BZ71" s="153"/>
      <c r="CA71" s="2"/>
      <c r="CB71" s="458"/>
      <c r="CC71" s="20"/>
      <c r="CD71" s="20"/>
      <c r="CE71" s="20"/>
      <c r="CF71" s="20"/>
      <c r="CG71" s="91"/>
      <c r="CH71" s="185"/>
      <c r="CJ71" s="458"/>
      <c r="CK71" s="91"/>
      <c r="CL71" s="91"/>
      <c r="CM71" s="91"/>
      <c r="CN71" s="91"/>
      <c r="CO71" s="91"/>
      <c r="CP71" s="185"/>
      <c r="CQ71" s="8" t="s">
        <v>1</v>
      </c>
      <c r="CR71" s="6">
        <v>1</v>
      </c>
    </row>
    <row r="72" spans="1:96" s="1" customFormat="1" ht="17.25" customHeight="1">
      <c r="A72"/>
      <c r="B72" s="104"/>
      <c r="C72" s="1232"/>
      <c r="D72" s="1232"/>
      <c r="E72" s="1232"/>
      <c r="F72" s="1705" t="s">
        <v>327</v>
      </c>
      <c r="G72" s="1436" t="s">
        <v>326</v>
      </c>
      <c r="H72" s="1437"/>
      <c r="I72" s="2145" t="s">
        <v>325</v>
      </c>
      <c r="J72" s="2150" t="s">
        <v>301</v>
      </c>
      <c r="K72" s="2151" t="s">
        <v>261</v>
      </c>
      <c r="L72" s="1706" t="s">
        <v>324</v>
      </c>
      <c r="M72"/>
      <c r="N72"/>
      <c r="O72"/>
      <c r="P72" s="165" t="s">
        <v>11</v>
      </c>
      <c r="Q72" s="9">
        <f t="shared" ref="Q72:AD72" ca="1" si="28">CELL("largeur",Q72)</f>
        <v>2</v>
      </c>
      <c r="R72" s="9">
        <f t="shared" ca="1" si="28"/>
        <v>2</v>
      </c>
      <c r="S72" s="9">
        <f t="shared" ca="1" si="28"/>
        <v>2</v>
      </c>
      <c r="T72" s="9">
        <f t="shared" ca="1" si="28"/>
        <v>11</v>
      </c>
      <c r="U72" s="9">
        <f t="shared" ca="1" si="28"/>
        <v>11</v>
      </c>
      <c r="V72" s="9">
        <f t="shared" ca="1" si="28"/>
        <v>3</v>
      </c>
      <c r="W72" s="9">
        <f t="shared" ca="1" si="28"/>
        <v>11</v>
      </c>
      <c r="X72" s="9">
        <f t="shared" ca="1" si="28"/>
        <v>11</v>
      </c>
      <c r="Y72" s="9">
        <f t="shared" ca="1" si="28"/>
        <v>9</v>
      </c>
      <c r="Z72" s="9">
        <f t="shared" ca="1" si="28"/>
        <v>40</v>
      </c>
      <c r="AA72" s="2269">
        <f t="shared" ca="1" si="28"/>
        <v>11</v>
      </c>
      <c r="AB72" s="2269">
        <f t="shared" ca="1" si="28"/>
        <v>14</v>
      </c>
      <c r="AC72" s="2269">
        <f t="shared" ca="1" si="28"/>
        <v>11</v>
      </c>
      <c r="AD72" s="2270">
        <f t="shared" ca="1" si="28"/>
        <v>11</v>
      </c>
      <c r="AF72" s="2260" t="s">
        <v>12</v>
      </c>
      <c r="AG72" s="9">
        <f t="shared" ref="AG72:AT72" ca="1" si="29">CELL("largeur",AG72)</f>
        <v>2</v>
      </c>
      <c r="AH72" s="9">
        <f t="shared" ca="1" si="29"/>
        <v>2</v>
      </c>
      <c r="AI72" s="9">
        <f t="shared" ca="1" si="29"/>
        <v>2</v>
      </c>
      <c r="AJ72" s="9">
        <f t="shared" ca="1" si="29"/>
        <v>11</v>
      </c>
      <c r="AK72" s="9">
        <f t="shared" ca="1" si="29"/>
        <v>11</v>
      </c>
      <c r="AL72" s="9">
        <f t="shared" ca="1" si="29"/>
        <v>3</v>
      </c>
      <c r="AM72" s="9">
        <f t="shared" ca="1" si="29"/>
        <v>11</v>
      </c>
      <c r="AN72" s="9">
        <f t="shared" ca="1" si="29"/>
        <v>11</v>
      </c>
      <c r="AO72" s="9">
        <f t="shared" ca="1" si="29"/>
        <v>9</v>
      </c>
      <c r="AP72" s="9">
        <f t="shared" ca="1" si="29"/>
        <v>40</v>
      </c>
      <c r="AQ72" s="2269">
        <f t="shared" ca="1" si="29"/>
        <v>11</v>
      </c>
      <c r="AR72" s="2269">
        <f t="shared" ca="1" si="29"/>
        <v>14</v>
      </c>
      <c r="AS72" s="2269">
        <f t="shared" ca="1" si="29"/>
        <v>11</v>
      </c>
      <c r="AT72" s="2270">
        <f t="shared" ca="1" si="29"/>
        <v>11</v>
      </c>
      <c r="AV72"/>
      <c r="AW72" s="1327" t="str">
        <f>IF(AND(AZ72&lt;&gt;"", LEN(TRIM(AZ72))&gt;0), MAX(AW20:AW71)+1, "")</f>
        <v/>
      </c>
      <c r="AX72" s="1327" t="str" cm="1">
        <f t="array" ref="AX72">IFERROR(INDEX(AZ21:AZ290, MATCH(ROW()-MIN(ROW(AZ21:AZ290))+1, AW21:AW290, 0)), "")</f>
        <v/>
      </c>
      <c r="AY72" s="1336" t="str">
        <f>IFERROR(SUBSTITUTE(AY71,"."," "),AY71)</f>
        <v>4; Dans la même cocotte faites revenir les légumes et les lardons pendant environ 5 minutes; Saupoudrez de farine et mélangez bien;</v>
      </c>
      <c r="AZ72" s="1329" t="str">
        <f>IFERROR(LEFT(RIGHT(AY74,LEN(AY74)-LEN(AZ69)-LEN(AZ70)-LEN(AZ71)),FIND("¤",SUBSTITUTE(LEFT(RIGHT(AY74,LEN(AY74)-LEN(AZ69)-LEN(AZ70)-LEN(AZ71)),AZ19+1)," ","¤",LEN(LEFT(RIGHT(AY74,LEN(AY74)-LEN(AZ69)-LEN(AZ70)-LEN(AZ71)),AZ19+1))-LEN(SUBSTITUTE(LEFT(RIGHT(AY74,LEN(AY74)-LEN(AZ69)-LEN(AZ70)-LEN(AZ71)),AZ19+1)," ",""))))),"")</f>
        <v/>
      </c>
      <c r="BA72" s="1279" t="s">
        <v>1</v>
      </c>
      <c r="BB72" s="1354"/>
      <c r="BD72" s="1" t="str">
        <f t="shared" si="10"/>
        <v/>
      </c>
      <c r="BE72" s="1332" t="str">
        <f>IF(LEN(SUBSTITUTE(AX72, BE17, "")) &lt; LEN(AX72), SUBSTITUTE(AX72, BE17, ""), AX72)</f>
        <v/>
      </c>
      <c r="BF72" s="1332" t="str">
        <f>IF(LEN(SUBSTITUTE(BE72, BF17, "")) &lt; LEN(BE72), SUBSTITUTE(BE72, BF17, ""), BE72)</f>
        <v/>
      </c>
      <c r="BG72" s="1332" t="str">
        <f>IF(LEN(SUBSTITUTE(BF72, BG17, "")) &lt; LEN(BF72), SUBSTITUTE(BF72, BG17, ""), BF72)</f>
        <v/>
      </c>
      <c r="BH72" s="1332" t="str">
        <f>IF(LEN(SUBSTITUTE(BG72, BH17, "")) &lt; LEN(BG72), SUBSTITUTE(BG72, BH17, ""), BG72)</f>
        <v/>
      </c>
      <c r="BI72" s="1332" t="s">
        <v>1</v>
      </c>
      <c r="BJ72" s="1333"/>
      <c r="BK72" s="1334"/>
      <c r="BL72" s="52"/>
      <c r="BM72" s="51"/>
      <c r="BN72" s="1335" t="str">
        <f t="shared" si="11"/>
        <v/>
      </c>
      <c r="BO72" s="50" t="str">
        <f t="shared" si="12"/>
        <v/>
      </c>
      <c r="BP72" s="49" t="str">
        <f t="shared" si="13"/>
        <v/>
      </c>
      <c r="BQ72" s="47">
        <f>IF(ISBLANK(#REF!),"",LEN(BD72)-LEN(SUBSTITUTE(BD72," ",""))+1)</f>
        <v>1</v>
      </c>
      <c r="BR72" s="48">
        <f t="shared" si="14"/>
        <v>0</v>
      </c>
      <c r="BS72" s="47">
        <f t="shared" si="15"/>
        <v>0</v>
      </c>
      <c r="BT72" s="47">
        <f t="shared" si="16"/>
        <v>0</v>
      </c>
      <c r="BU72" s="185"/>
      <c r="BV72" s="2"/>
      <c r="BW72" s="196" t="s">
        <v>202</v>
      </c>
      <c r="BX72" s="151"/>
      <c r="BY72" s="154"/>
      <c r="BZ72" s="153"/>
      <c r="CA72" s="2"/>
      <c r="CB72" s="273" t="s">
        <v>270</v>
      </c>
      <c r="CC72" s="272"/>
      <c r="CD72" s="174"/>
      <c r="CE72" s="174"/>
      <c r="CF72" s="91"/>
      <c r="CG72" s="59"/>
      <c r="CH72" s="93"/>
      <c r="CJ72" s="458"/>
      <c r="CK72" s="91"/>
      <c r="CL72" s="91"/>
      <c r="CM72" s="91"/>
      <c r="CN72" s="91"/>
      <c r="CO72" s="91"/>
      <c r="CP72" s="185"/>
      <c r="CQ72" s="8" t="s">
        <v>1</v>
      </c>
      <c r="CR72" s="6">
        <v>1</v>
      </c>
    </row>
    <row r="73" spans="1:96" s="1" customFormat="1" ht="15.6" customHeight="1" thickBot="1">
      <c r="A73"/>
      <c r="B73" s="104"/>
      <c r="C73" s="1232"/>
      <c r="D73" s="1232"/>
      <c r="E73" s="1232"/>
      <c r="F73" s="1707" t="s">
        <v>317</v>
      </c>
      <c r="G73" s="307" t="s">
        <v>316</v>
      </c>
      <c r="H73" s="168" t="s">
        <v>315</v>
      </c>
      <c r="I73" s="1904"/>
      <c r="J73" s="2147"/>
      <c r="K73" s="2149"/>
      <c r="L73" s="1708" t="s">
        <v>314</v>
      </c>
      <c r="M73"/>
      <c r="N73"/>
      <c r="O73"/>
      <c r="P73" s="1277" t="s">
        <v>11</v>
      </c>
      <c r="Q73" s="33">
        <v>2</v>
      </c>
      <c r="R73" s="33">
        <v>2</v>
      </c>
      <c r="S73" s="33">
        <v>2</v>
      </c>
      <c r="T73" s="33">
        <v>15</v>
      </c>
      <c r="U73" s="33">
        <v>16</v>
      </c>
      <c r="V73" s="33">
        <v>17</v>
      </c>
      <c r="W73" s="33">
        <v>18</v>
      </c>
      <c r="X73" s="33">
        <v>19</v>
      </c>
      <c r="Y73" s="33">
        <v>9</v>
      </c>
      <c r="Z73" s="33">
        <v>40</v>
      </c>
      <c r="AA73" s="2296">
        <v>11</v>
      </c>
      <c r="AB73" s="2296">
        <v>14</v>
      </c>
      <c r="AC73" s="2296">
        <v>11</v>
      </c>
      <c r="AD73" s="2297">
        <v>11</v>
      </c>
      <c r="AF73" s="31" t="s">
        <v>11</v>
      </c>
      <c r="AG73" s="2261">
        <v>2</v>
      </c>
      <c r="AH73" s="2261">
        <v>2</v>
      </c>
      <c r="AI73" s="2261">
        <v>2</v>
      </c>
      <c r="AJ73" s="2261">
        <v>15</v>
      </c>
      <c r="AK73" s="2261">
        <v>16</v>
      </c>
      <c r="AL73" s="2261">
        <v>17</v>
      </c>
      <c r="AM73" s="2261">
        <v>18</v>
      </c>
      <c r="AN73" s="2261">
        <v>19</v>
      </c>
      <c r="AO73" s="2261">
        <v>9</v>
      </c>
      <c r="AP73" s="2341">
        <v>40</v>
      </c>
      <c r="AQ73" s="2296">
        <v>11</v>
      </c>
      <c r="AR73" s="2296">
        <v>14</v>
      </c>
      <c r="AS73" s="2296">
        <v>11</v>
      </c>
      <c r="AT73" s="2297">
        <v>11</v>
      </c>
      <c r="AV73"/>
      <c r="AW73" s="1327" t="str">
        <f>IF(AND(AZ73&lt;&gt;"", LEN(TRIM(AZ73))&gt;0), MAX(AW20:AW72)+1, "")</f>
        <v/>
      </c>
      <c r="AX73" s="1327" t="str" cm="1">
        <f t="array" ref="AX73">IFERROR(INDEX(AZ21:AZ290, MATCH(ROW()-MIN(ROW(AZ21:AZ290))+1, AW21:AW290, 0)), "")</f>
        <v/>
      </c>
      <c r="AY73" s="1337" t="str">
        <f>SUBSTITUTE(SUBSTITUTE(AY72,";"," "),","," ")</f>
        <v xml:space="preserve">4  Dans la même cocotte faites revenir les légumes et les lardons pendant environ 5 minutes  Saupoudrez de farine et mélangez bien </v>
      </c>
      <c r="AZ73" s="1329" t="str">
        <f>IFERROR(LEFT(RIGHT(AY74,LEN(AY74)-LEN(AZ69)-LEN(AZ70)-LEN(AZ71)-LEN(AZ72)),FIND("¤",SUBSTITUTE(LEFT(RIGHT(AY74,LEN(AY74)-LEN(AZ69)-LEN(AZ70)-LEN(AZ71)-LEN(AZ72)),AZ19+1)," ","¤",LEN(LEFT(RIGHT(AY74,LEN(AY74)-LEN(AZ69)-LEN(AZ70)-LEN(AZ71)-LEN(AZ72)),AZ19+1))-LEN(SUBSTITUTE(LEFT(RIGHT(AY74,LEN(AY74)-LEN(AZ69)-LEN(AZ70)-LEN(AZ71)-LEN(AZ72)),AZ19+1)," ",""))))),"")</f>
        <v/>
      </c>
      <c r="BA73" s="1279" t="s">
        <v>1</v>
      </c>
      <c r="BB73" s="1354"/>
      <c r="BD73" s="1" t="str">
        <f t="shared" si="10"/>
        <v/>
      </c>
      <c r="BE73" s="1332" t="str">
        <f>IF(LEN(SUBSTITUTE(AX73, BE17, "")) &lt; LEN(AX73), SUBSTITUTE(AX73, BE17, ""), AX73)</f>
        <v/>
      </c>
      <c r="BF73" s="1332" t="str">
        <f>IF(LEN(SUBSTITUTE(BE73, BF17, "")) &lt; LEN(BE73), SUBSTITUTE(BE73, BF17, ""), BE73)</f>
        <v/>
      </c>
      <c r="BG73" s="1332" t="str">
        <f>IF(LEN(SUBSTITUTE(BF73, BG17, "")) &lt; LEN(BF73), SUBSTITUTE(BF73, BG17, ""), BF73)</f>
        <v/>
      </c>
      <c r="BH73" s="1332" t="str">
        <f>IF(LEN(SUBSTITUTE(BG73, BH17, "")) &lt; LEN(BG73), SUBSTITUTE(BG73, BH17, ""), BG73)</f>
        <v/>
      </c>
      <c r="BI73" s="1332" t="s">
        <v>1</v>
      </c>
      <c r="BJ73" s="1333"/>
      <c r="BK73" s="1334"/>
      <c r="BL73" s="52"/>
      <c r="BM73" s="51"/>
      <c r="BN73" s="1335" t="str">
        <f t="shared" si="11"/>
        <v/>
      </c>
      <c r="BO73" s="50" t="str">
        <f t="shared" si="12"/>
        <v/>
      </c>
      <c r="BP73" s="49" t="str">
        <f t="shared" si="13"/>
        <v/>
      </c>
      <c r="BQ73" s="47">
        <f>IF(ISBLANK(#REF!),"",LEN(BD73)-LEN(SUBSTITUTE(BD73," ",""))+1)</f>
        <v>1</v>
      </c>
      <c r="BR73" s="48">
        <f t="shared" si="14"/>
        <v>0</v>
      </c>
      <c r="BS73" s="47">
        <f t="shared" si="15"/>
        <v>0</v>
      </c>
      <c r="BT73" s="47">
        <f t="shared" si="16"/>
        <v>0</v>
      </c>
      <c r="BU73" s="185"/>
      <c r="BV73" s="2"/>
      <c r="BW73" s="190">
        <v>16</v>
      </c>
      <c r="BX73" s="189" t="s">
        <v>198</v>
      </c>
      <c r="BY73" s="154"/>
      <c r="BZ73" s="188"/>
      <c r="CA73" s="2"/>
      <c r="CB73" s="1892" t="s">
        <v>269</v>
      </c>
      <c r="CC73" s="1893"/>
      <c r="CD73" s="1893"/>
      <c r="CE73" s="1893"/>
      <c r="CF73" s="91"/>
      <c r="CG73" s="59"/>
      <c r="CH73" s="93"/>
      <c r="CJ73" s="458"/>
      <c r="CK73" s="91"/>
      <c r="CL73" s="91"/>
      <c r="CM73" s="91"/>
      <c r="CN73" s="91"/>
      <c r="CO73" s="91"/>
      <c r="CP73" s="185"/>
      <c r="CQ73" s="8" t="s">
        <v>1</v>
      </c>
      <c r="CR73" s="6">
        <v>1</v>
      </c>
    </row>
    <row r="74" spans="1:96" s="1" customFormat="1" ht="15.6" customHeight="1">
      <c r="A74"/>
      <c r="B74" s="104"/>
      <c r="C74" s="1232"/>
      <c r="D74" s="1232"/>
      <c r="E74" s="1232"/>
      <c r="F74" s="1714"/>
      <c r="G74" s="254"/>
      <c r="H74" s="280"/>
      <c r="I74" s="252"/>
      <c r="J74" s="1506"/>
      <c r="K74" s="1505"/>
      <c r="L74" s="1773"/>
      <c r="M74"/>
      <c r="N74"/>
      <c r="O74"/>
      <c r="P74" s="59"/>
      <c r="Q74" s="59"/>
      <c r="R74" s="59"/>
      <c r="S74" s="59"/>
      <c r="T74" s="59"/>
      <c r="U74" s="59"/>
      <c r="V74" s="59"/>
      <c r="W74" s="59"/>
      <c r="X74" s="59"/>
      <c r="Y74" s="59"/>
      <c r="Z74" s="59"/>
      <c r="AA74" s="59"/>
      <c r="AB74" s="59"/>
      <c r="AC74" s="59"/>
      <c r="AD74" s="59"/>
      <c r="AF74"/>
      <c r="AG74"/>
      <c r="AH74"/>
      <c r="AI74"/>
      <c r="AJ74"/>
      <c r="AK74"/>
      <c r="AL74"/>
      <c r="AM74"/>
      <c r="AN74"/>
      <c r="AO74"/>
      <c r="AP74"/>
      <c r="AQ74"/>
      <c r="AR74"/>
      <c r="AS74"/>
      <c r="AT74"/>
      <c r="AV74"/>
      <c r="AW74" s="1327" t="str">
        <f>IF(AND(AZ74&lt;&gt;"", LEN(TRIM(AZ74))&gt;0), MAX(AW20:AW73)+1, "")</f>
        <v/>
      </c>
      <c r="AX74" s="1327" t="str" cm="1">
        <f t="array" ref="AX74">IFERROR(INDEX(AZ21:AZ290, MATCH(ROW()-MIN(ROW(AZ21:AZ290))+1, AW21:AW290, 0)), "")</f>
        <v/>
      </c>
      <c r="AY74" s="1338" t="str">
        <f>IFERROR(SUBSTITUTE(SUBSTITUTE(SUBSTITUTE(AY73,"  "," "),"  "," "),"  "," "),AY73)</f>
        <v xml:space="preserve">4 Dans la même cocotte faites revenir les légumes et les lardons pendant environ 5 minutes Saupoudrez de farine et mélangez bien </v>
      </c>
      <c r="AZ74" s="1329" t="str">
        <f>IF(LEN(AY74) &gt; LEN(AZ69) + LEN(AZ70) + LEN(AZ71)+ LEN(AZ72) + LEN(AZ73), RIGHT(AY74, LEN(AY74) - LEN(AZ69) - LEN(AZ70) - LEN(AZ71) - LEN(AZ72) - LEN(AZ73)), "")</f>
        <v/>
      </c>
      <c r="BA74" s="1279" t="s">
        <v>1</v>
      </c>
      <c r="BB74" s="1354"/>
      <c r="BD74" s="1" t="str">
        <f t="shared" si="10"/>
        <v/>
      </c>
      <c r="BE74" s="1332" t="str">
        <f>IF(LEN(SUBSTITUTE(AX74, BE17, "")) &lt; LEN(AX74), SUBSTITUTE(AX74, BE17, ""), AX74)</f>
        <v/>
      </c>
      <c r="BF74" s="1332" t="str">
        <f>IF(LEN(SUBSTITUTE(BE74, BF17, "")) &lt; LEN(BE74), SUBSTITUTE(BE74, BF17, ""), BE74)</f>
        <v/>
      </c>
      <c r="BG74" s="1332" t="str">
        <f>IF(LEN(SUBSTITUTE(BF74, BG17, "")) &lt; LEN(BF74), SUBSTITUTE(BF74, BG17, ""), BF74)</f>
        <v/>
      </c>
      <c r="BH74" s="1332" t="str">
        <f>IF(LEN(SUBSTITUTE(BG74, BH17, "")) &lt; LEN(BG74), SUBSTITUTE(BG74, BH17, ""), BG74)</f>
        <v/>
      </c>
      <c r="BI74" s="1332" t="s">
        <v>1</v>
      </c>
      <c r="BJ74" s="1333"/>
      <c r="BK74" s="1334"/>
      <c r="BL74" s="52"/>
      <c r="BM74" s="51"/>
      <c r="BN74" s="1335" t="str">
        <f t="shared" si="11"/>
        <v/>
      </c>
      <c r="BO74" s="50" t="str">
        <f t="shared" si="12"/>
        <v/>
      </c>
      <c r="BP74" s="49" t="str">
        <f t="shared" si="13"/>
        <v/>
      </c>
      <c r="BQ74" s="47">
        <f>IF(ISBLANK(#REF!),"",LEN(BD74)-LEN(SUBSTITUTE(BD74," ",""))+1)</f>
        <v>1</v>
      </c>
      <c r="BR74" s="48">
        <f t="shared" si="14"/>
        <v>0</v>
      </c>
      <c r="BS74" s="47">
        <f t="shared" si="15"/>
        <v>0</v>
      </c>
      <c r="BT74" s="47">
        <f t="shared" si="16"/>
        <v>0</v>
      </c>
      <c r="BU74" s="185"/>
      <c r="BV74" s="2"/>
      <c r="BW74" s="190">
        <v>25</v>
      </c>
      <c r="BX74" s="189" t="s">
        <v>188</v>
      </c>
      <c r="BY74" s="154"/>
      <c r="BZ74" s="188"/>
      <c r="CA74" s="2"/>
      <c r="CB74" s="1892"/>
      <c r="CC74" s="1893"/>
      <c r="CD74" s="1893"/>
      <c r="CE74" s="1893"/>
      <c r="CF74" s="91"/>
      <c r="CG74" s="59"/>
      <c r="CH74" s="93"/>
      <c r="CJ74" s="458"/>
      <c r="CK74" s="464" t="s">
        <v>423</v>
      </c>
      <c r="CL74" s="91"/>
      <c r="CM74" s="91"/>
      <c r="CN74" s="91"/>
      <c r="CO74" s="91"/>
      <c r="CP74" s="185"/>
      <c r="CQ74" s="8" t="s">
        <v>1</v>
      </c>
      <c r="CR74" s="6">
        <v>1</v>
      </c>
    </row>
    <row r="75" spans="1:96" s="1" customFormat="1" ht="15.75" customHeight="1">
      <c r="A75"/>
      <c r="B75" s="108"/>
      <c r="C75" s="1232"/>
      <c r="D75" s="1232"/>
      <c r="E75" s="1232"/>
      <c r="F75" s="1714"/>
      <c r="G75" s="254"/>
      <c r="H75" s="253"/>
      <c r="I75" s="252"/>
      <c r="J75" s="1505"/>
      <c r="K75" s="1505"/>
      <c r="L75" s="1773"/>
      <c r="M75"/>
      <c r="N75"/>
      <c r="O75"/>
      <c r="P75" s="2365" t="s">
        <v>12</v>
      </c>
      <c r="Q75" s="2366"/>
      <c r="R75" s="2367"/>
      <c r="S75" s="2367"/>
      <c r="T75" s="2367" t="s">
        <v>1534</v>
      </c>
      <c r="U75" s="2367"/>
      <c r="V75" s="2367"/>
      <c r="W75" s="2367"/>
      <c r="X75" s="2367"/>
      <c r="Y75" s="1749" t="s">
        <v>1799</v>
      </c>
      <c r="Z75" s="91"/>
      <c r="AA75" s="1744" t="s">
        <v>646</v>
      </c>
      <c r="AB75" s="1742" t="s">
        <v>1797</v>
      </c>
      <c r="AC75" s="1743"/>
      <c r="AD75" s="1743" t="s">
        <v>1</v>
      </c>
      <c r="AF75"/>
      <c r="AG75"/>
      <c r="AH75"/>
      <c r="AI75"/>
      <c r="AJ75"/>
      <c r="AK75"/>
      <c r="AL75"/>
      <c r="AM75"/>
      <c r="AN75"/>
      <c r="AO75"/>
      <c r="AP75"/>
      <c r="AQ75"/>
      <c r="AR75"/>
      <c r="AS75"/>
      <c r="AT75"/>
      <c r="AV75"/>
      <c r="AW75" s="1327">
        <f>IF(AND(AZ75&lt;&gt;"", LEN(TRIM(AZ75))&gt;0), MAX(AW20:AW74)+1, "")</f>
        <v>16</v>
      </c>
      <c r="AX75" s="1327" t="str" cm="1">
        <f t="array" ref="AX75">IFERROR(INDEX(AZ21:AZ290, MATCH(ROW()-MIN(ROW(AZ21:AZ290))+1, AW21:AW290, 0)), "")</f>
        <v/>
      </c>
      <c r="AY75" s="1328" t="str">
        <f>(SUBSTITUTE(SUBSTITUTE(BB30,CHAR(13)&amp;CHAR(10)," "),CHAR(10)," "))</f>
        <v>5. Remettez la viande dans la cocotte et versez la marinade filtrée par-dessus. Ajoutez de l’eau si nécessaire pour recouvrir la viande. Salez et poivrez.</v>
      </c>
      <c r="AZ75" s="1339" t="str">
        <f>IF(LEN(AY80)&lt;AZ19,AY75,LEFT(AY80,FIND("¤",SUBSTITUTE(LEFT(AY80,AZ19+1)," ","¤",LEN(LEFT(AY80,AZ19+1))-LEN(SUBSTITUTE(LEFT(AY80,AZ19+1)," ",""))))))</f>
        <v xml:space="preserve">5 Remettez la viande dans la cocotte et versez la marinade </v>
      </c>
      <c r="BA75" s="1279" t="s">
        <v>1</v>
      </c>
      <c r="BB75" s="1354"/>
      <c r="BD75" s="1" t="str">
        <f t="shared" si="10"/>
        <v/>
      </c>
      <c r="BE75" s="1332" t="str">
        <f>IF(LEN(SUBSTITUTE(AX75, BE17, "")) &lt; LEN(AX75), SUBSTITUTE(AX75, BE17, ""), AX75)</f>
        <v/>
      </c>
      <c r="BF75" s="1332" t="str">
        <f>IF(LEN(SUBSTITUTE(BE75, BF17, "")) &lt; LEN(BE75), SUBSTITUTE(BE75, BF17, ""), BE75)</f>
        <v/>
      </c>
      <c r="BG75" s="1332" t="str">
        <f>IF(LEN(SUBSTITUTE(BF75, BG17, "")) &lt; LEN(BF75), SUBSTITUTE(BF75, BG17, ""), BF75)</f>
        <v/>
      </c>
      <c r="BH75" s="1332" t="str">
        <f>IF(LEN(SUBSTITUTE(BG75, BH17, "")) &lt; LEN(BG75), SUBSTITUTE(BG75, BH17, ""), BG75)</f>
        <v/>
      </c>
      <c r="BI75" s="1332" t="s">
        <v>1</v>
      </c>
      <c r="BJ75" s="1333"/>
      <c r="BK75" s="1334"/>
      <c r="BL75" s="52"/>
      <c r="BM75" s="51"/>
      <c r="BN75" s="1335" t="str">
        <f t="shared" si="11"/>
        <v/>
      </c>
      <c r="BO75" s="50" t="str">
        <f t="shared" si="12"/>
        <v/>
      </c>
      <c r="BP75" s="49" t="str">
        <f t="shared" si="13"/>
        <v/>
      </c>
      <c r="BQ75" s="47">
        <f>IF(ISBLANK(#REF!),"",LEN(BD75)-LEN(SUBSTITUTE(BD75," ",""))+1)</f>
        <v>1</v>
      </c>
      <c r="BR75" s="48">
        <f t="shared" si="14"/>
        <v>0</v>
      </c>
      <c r="BS75" s="47">
        <f t="shared" si="15"/>
        <v>0</v>
      </c>
      <c r="BT75" s="47">
        <f t="shared" si="16"/>
        <v>0</v>
      </c>
      <c r="BU75" s="185"/>
      <c r="BV75" s="2"/>
      <c r="BW75" s="183" t="str">
        <f>BW69</f>
        <v>augmentez ou diminuez la valeur saisie</v>
      </c>
      <c r="BX75" s="182">
        <f>BX69</f>
        <v>0</v>
      </c>
      <c r="BY75" s="154"/>
      <c r="BZ75" s="173"/>
      <c r="CA75" s="2"/>
      <c r="CB75" s="1892"/>
      <c r="CC75" s="1893"/>
      <c r="CD75" s="1893"/>
      <c r="CE75" s="1893"/>
      <c r="CF75" s="91"/>
      <c r="CG75" s="59"/>
      <c r="CH75" s="93"/>
      <c r="CJ75" s="467" t="s">
        <v>425</v>
      </c>
      <c r="CK75" s="91" t="s">
        <v>426</v>
      </c>
      <c r="CL75" s="59"/>
      <c r="CM75" s="59"/>
      <c r="CN75" s="59"/>
      <c r="CO75" s="59"/>
      <c r="CP75" s="93"/>
      <c r="CQ75" s="8" t="s">
        <v>1</v>
      </c>
      <c r="CR75" s="6">
        <v>1</v>
      </c>
    </row>
    <row r="76" spans="1:96" s="1" customFormat="1" ht="15.6" customHeight="1" thickBot="1">
      <c r="A76"/>
      <c r="B76" s="108"/>
      <c r="C76" s="1232"/>
      <c r="D76" s="1232"/>
      <c r="E76" s="1232"/>
      <c r="F76" s="1714"/>
      <c r="G76" s="271"/>
      <c r="H76" s="280"/>
      <c r="I76" s="252"/>
      <c r="J76" s="1505"/>
      <c r="K76" s="1505"/>
      <c r="L76" s="1773"/>
      <c r="M76"/>
      <c r="N76"/>
      <c r="O76"/>
      <c r="P76" s="59"/>
      <c r="Q76" s="59"/>
      <c r="R76" s="59"/>
      <c r="S76" s="59"/>
      <c r="T76" s="59"/>
      <c r="U76" s="59"/>
      <c r="V76" s="59"/>
      <c r="W76" s="59"/>
      <c r="X76" s="59"/>
      <c r="Y76" s="59"/>
      <c r="Z76" s="59"/>
      <c r="AA76" s="59"/>
      <c r="AB76" s="59"/>
      <c r="AC76" s="59"/>
      <c r="AD76" s="59"/>
      <c r="AF76"/>
      <c r="AG76"/>
      <c r="AH76"/>
      <c r="AI76"/>
      <c r="AJ76"/>
      <c r="AK76"/>
      <c r="AL76"/>
      <c r="AM76"/>
      <c r="AN76"/>
      <c r="AO76"/>
      <c r="AP76"/>
      <c r="AQ76"/>
      <c r="AR76"/>
      <c r="AS76"/>
      <c r="AT76"/>
      <c r="AV76"/>
      <c r="AW76" s="1327">
        <f>IF(AND(AZ76&lt;&gt;"", LEN(TRIM(AZ76))&gt;0), MAX(AW20:AW75)+1, "")</f>
        <v>17</v>
      </c>
      <c r="AX76" s="1327" t="str" cm="1">
        <f t="array" ref="AX76">IFERROR(INDEX(AZ21:AZ290, MATCH(ROW()-MIN(ROW(AZ21:AZ290))+1, AW21:AW290, 0)), "")</f>
        <v/>
      </c>
      <c r="AY76" s="1340" t="str">
        <f>IFERROR(TRIM(SUBSTITUTE(SUBSTITUTE(SUBSTITUTE(SUBSTITUTE(SUBSTITUTE(AY75," .",".")," ;",";")," :",":"),",",","),",","")),AY75)</f>
        <v>5. Remettez la viande dans la cocotte et versez la marinade filtrée par-dessus. Ajoutez de l’eau si nécessaire pour recouvrir la viande. Salez et poivrez.</v>
      </c>
      <c r="AZ76" s="1339" t="str">
        <f>IFERROR(IF(LEN(AY80) &gt; LEN(AZ75), LEFT(RIGHT(AY80, LEN(AY80) - LEN(AZ75)), FIND("¤", SUBSTITUTE(LEFT(RIGHT(AY80, LEN(AY80) - LEN(AZ75)), AZ19+1), " ", "¤", LEN(LEFT(RIGHT(AY80, LEN(AY80) - LEN(AZ75)), AZ19+1)) - LEN(SUBSTITUTE(LEFT(RIGHT(AY80, LEN(AY80) - LEN(AZ75)), AZ19+1), " ", ""))))), ""), "")</f>
        <v xml:space="preserve">filtrée par dessus Ajoutez de l’eau si nécessaire pour recouvrir </v>
      </c>
      <c r="BA76" s="1279" t="s">
        <v>1</v>
      </c>
      <c r="BB76" s="1354"/>
      <c r="BD76" s="1" t="str">
        <f t="shared" si="10"/>
        <v/>
      </c>
      <c r="BE76" s="1332" t="str">
        <f>IF(LEN(SUBSTITUTE(AX76, BE17, "")) &lt; LEN(AX76), SUBSTITUTE(AX76, BE17, ""), AX76)</f>
        <v/>
      </c>
      <c r="BF76" s="1332" t="str">
        <f>IF(LEN(SUBSTITUTE(BE76, BF17, "")) &lt; LEN(BE76), SUBSTITUTE(BE76, BF17, ""), BE76)</f>
        <v/>
      </c>
      <c r="BG76" s="1332" t="str">
        <f>IF(LEN(SUBSTITUTE(BF76, BG17, "")) &lt; LEN(BF76), SUBSTITUTE(BF76, BG17, ""), BF76)</f>
        <v/>
      </c>
      <c r="BH76" s="1332" t="str">
        <f>IF(LEN(SUBSTITUTE(BG76, BH17, "")) &lt; LEN(BG76), SUBSTITUTE(BG76, BH17, ""), BG76)</f>
        <v/>
      </c>
      <c r="BI76" s="1332" t="s">
        <v>1</v>
      </c>
      <c r="BJ76" s="1333"/>
      <c r="BK76" s="1334"/>
      <c r="BL76" s="52"/>
      <c r="BM76" s="51"/>
      <c r="BN76" s="1335" t="str">
        <f t="shared" si="11"/>
        <v/>
      </c>
      <c r="BO76" s="50" t="str">
        <f t="shared" si="12"/>
        <v/>
      </c>
      <c r="BP76" s="49" t="str">
        <f t="shared" si="13"/>
        <v/>
      </c>
      <c r="BQ76" s="47">
        <f>IF(ISBLANK(#REF!),"",LEN(BD76)-LEN(SUBSTITUTE(BD76," ",""))+1)</f>
        <v>1</v>
      </c>
      <c r="BR76" s="48">
        <f t="shared" si="14"/>
        <v>0</v>
      </c>
      <c r="BS76" s="47">
        <f t="shared" si="15"/>
        <v>0</v>
      </c>
      <c r="BT76" s="47">
        <f t="shared" si="16"/>
        <v>0</v>
      </c>
      <c r="BU76" s="185"/>
      <c r="BV76" s="2"/>
      <c r="BW76" s="175"/>
      <c r="BX76" s="17"/>
      <c r="BY76" s="174"/>
      <c r="BZ76" s="173"/>
      <c r="CA76" s="2"/>
      <c r="CB76" s="1892"/>
      <c r="CC76" s="1893"/>
      <c r="CD76" s="1893"/>
      <c r="CE76" s="1893"/>
      <c r="CF76" s="91"/>
      <c r="CG76" s="59"/>
      <c r="CH76" s="93"/>
      <c r="CJ76" s="469" t="s">
        <v>428</v>
      </c>
      <c r="CK76" s="91"/>
      <c r="CL76" s="91"/>
      <c r="CM76" s="91"/>
      <c r="CN76" s="91"/>
      <c r="CO76" s="91"/>
      <c r="CP76" s="185"/>
      <c r="CQ76" s="8" t="s">
        <v>1</v>
      </c>
      <c r="CR76" s="6">
        <v>1</v>
      </c>
    </row>
    <row r="77" spans="1:96" s="1" customFormat="1" ht="33" customHeight="1" thickBot="1">
      <c r="A77"/>
      <c r="B77" s="108"/>
      <c r="C77" s="1232"/>
      <c r="D77" s="1232"/>
      <c r="E77" s="1232"/>
      <c r="F77" s="1714"/>
      <c r="G77" s="271"/>
      <c r="H77" s="280"/>
      <c r="I77" s="252"/>
      <c r="J77" s="1505"/>
      <c r="K77" s="1505"/>
      <c r="L77" s="1773"/>
      <c r="M77"/>
      <c r="N77"/>
      <c r="O77"/>
      <c r="P77" s="203" t="s">
        <v>11</v>
      </c>
      <c r="Q77" s="2280" t="str">
        <f>Q83</f>
        <v xml:space="preserve">C patisserie flan garniture Clafoutis aux cerises-2023-09-20.xlsx 10 personnes </v>
      </c>
      <c r="R77" s="2281">
        <f>R83</f>
        <v>10</v>
      </c>
      <c r="S77" s="2281" t="str">
        <f>S83</f>
        <v>personnes</v>
      </c>
      <c r="T77" s="205" t="s">
        <v>214</v>
      </c>
      <c r="U77" s="2098" t="s">
        <v>209</v>
      </c>
      <c r="V77" s="2098"/>
      <c r="W77" s="2241" t="s">
        <v>1791</v>
      </c>
      <c r="X77" s="2241"/>
      <c r="Y77" s="2241"/>
      <c r="Z77" s="2241"/>
      <c r="AA77" s="2144" t="s">
        <v>209</v>
      </c>
      <c r="AB77" s="2144"/>
      <c r="AC77" s="2290" t="s">
        <v>210</v>
      </c>
      <c r="AD77" s="2291" t="str">
        <f>LEFT(W77,1)</f>
        <v>N</v>
      </c>
      <c r="AF77"/>
      <c r="AG77"/>
      <c r="AH77"/>
      <c r="AI77"/>
      <c r="AJ77" s="59"/>
      <c r="AK77" s="59"/>
      <c r="AL77" s="59"/>
      <c r="AM77" s="59"/>
      <c r="AN77" s="59"/>
      <c r="AO77" s="59"/>
      <c r="AP77" s="59"/>
      <c r="AQ77"/>
      <c r="AR77"/>
      <c r="AS77"/>
      <c r="AT77"/>
      <c r="AV77"/>
      <c r="AW77" s="1327">
        <f>IF(AND(AZ77&lt;&gt;"", LEN(TRIM(AZ77))&gt;0), MAX(AW20:AW76)+1, "")</f>
        <v>18</v>
      </c>
      <c r="AX77" s="1327" t="str" cm="1">
        <f t="array" ref="AX77">IFERROR(INDEX(AZ21:AZ290, MATCH(ROW()-MIN(ROW(AZ21:AZ290))+1, AW21:AW290, 0)), "")</f>
        <v/>
      </c>
      <c r="AY77" s="1340" t="str">
        <f>IFERROR(SUBSTITUTE(SUBSTITUTE(SUBSTITUTE(SUBSTITUTE(SUBSTITUTE(SUBSTITUTE(AY76,",",";"),".",";"),";",";"),"-",";"),":",";"),"?",";"),AY76)</f>
        <v>5; Remettez la viande dans la cocotte et versez la marinade filtrée par;dessus; Ajoutez de l’eau si nécessaire pour recouvrir la viande; Salez et poivrez;</v>
      </c>
      <c r="AZ77" s="1339" t="str">
        <f>IFERROR(IF(LEN(AY80)&gt;LEN(AZ75)+LEN(AZ76),LEFT(RIGHT(AY80,LEN(AY80)-LEN(AZ75)-LEN(AZ76)),FIND("¤",SUBSTITUTE(LEFT(RIGHT(AY80,LEN(AY80)-LEN(AZ75)-LEN(AZ76)),AZ19+1)," ","¤",LEN(LEFT(RIGHT(AY80,LEN(AY80)-LEN(AZ75)-LEN(AZ76)),AZ19+1))-LEN(SUBSTITUTE(LEFT(RIGHT(AY80,LEN(AY80)-LEN(AZ75)-LEN(AZ76)),AZ19+1)," ",""))))),""),"")</f>
        <v xml:space="preserve">la viande Salez et poivrez </v>
      </c>
      <c r="BA77" s="1279" t="s">
        <v>1</v>
      </c>
      <c r="BB77" s="1354"/>
      <c r="BD77" s="1" t="str">
        <f t="shared" si="10"/>
        <v/>
      </c>
      <c r="BE77" s="1332" t="str">
        <f>IF(LEN(SUBSTITUTE(AX77, BE17, "")) &lt; LEN(AX77), SUBSTITUTE(AX77, BE17, ""), AX77)</f>
        <v/>
      </c>
      <c r="BF77" s="1332" t="str">
        <f>IF(LEN(SUBSTITUTE(BE77, BF17, "")) &lt; LEN(BE77), SUBSTITUTE(BE77, BF17, ""), BE77)</f>
        <v/>
      </c>
      <c r="BG77" s="1332" t="str">
        <f>IF(LEN(SUBSTITUTE(BF77, BG17, "")) &lt; LEN(BF77), SUBSTITUTE(BF77, BG17, ""), BF77)</f>
        <v/>
      </c>
      <c r="BH77" s="1332" t="str">
        <f>IF(LEN(SUBSTITUTE(BG77, BH17, "")) &lt; LEN(BG77), SUBSTITUTE(BG77, BH17, ""), BG77)</f>
        <v/>
      </c>
      <c r="BI77" s="1332" t="s">
        <v>1</v>
      </c>
      <c r="BJ77" s="1333"/>
      <c r="BK77" s="1334"/>
      <c r="BL77" s="52"/>
      <c r="BM77" s="51"/>
      <c r="BN77" s="1335" t="str">
        <f t="shared" si="11"/>
        <v/>
      </c>
      <c r="BO77" s="50" t="str">
        <f t="shared" si="12"/>
        <v/>
      </c>
      <c r="BP77" s="49" t="str">
        <f t="shared" si="13"/>
        <v/>
      </c>
      <c r="BQ77" s="47">
        <f>IF(ISBLANK(#REF!),"",LEN(BD77)-LEN(SUBSTITUTE(BD77," ",""))+1)</f>
        <v>1</v>
      </c>
      <c r="BR77" s="48">
        <f t="shared" si="14"/>
        <v>0</v>
      </c>
      <c r="BS77" s="47">
        <f t="shared" si="15"/>
        <v>0</v>
      </c>
      <c r="BT77" s="47">
        <f t="shared" si="16"/>
        <v>0</v>
      </c>
      <c r="BU77" s="185"/>
      <c r="BV77" s="2"/>
      <c r="BW77" s="175" t="s">
        <v>172</v>
      </c>
      <c r="BX77" s="17"/>
      <c r="BY77" s="174"/>
      <c r="BZ77" s="173"/>
      <c r="CA77" s="2"/>
      <c r="CB77" s="495" t="s">
        <v>447</v>
      </c>
      <c r="CC77"/>
      <c r="CD77"/>
      <c r="CE77"/>
      <c r="CF77"/>
      <c r="CG77"/>
      <c r="CH77" s="38"/>
      <c r="CJ77" s="470" t="s">
        <v>429</v>
      </c>
      <c r="CK77" s="91"/>
      <c r="CL77" s="91"/>
      <c r="CM77" s="91"/>
      <c r="CN77" s="91"/>
      <c r="CO77" s="91"/>
      <c r="CP77" s="185"/>
      <c r="CQ77" s="8" t="s">
        <v>1</v>
      </c>
      <c r="CR77" s="6">
        <v>1</v>
      </c>
    </row>
    <row r="78" spans="1:96" s="1" customFormat="1" ht="16.149999999999999" customHeight="1" thickTop="1">
      <c r="A78"/>
      <c r="B78" s="108"/>
      <c r="C78" s="1232"/>
      <c r="D78" s="1232"/>
      <c r="E78" s="1232"/>
      <c r="F78" s="1714"/>
      <c r="G78" s="271"/>
      <c r="H78" s="280"/>
      <c r="I78" s="252"/>
      <c r="J78" s="1505"/>
      <c r="K78" s="1505"/>
      <c r="L78" s="1773"/>
      <c r="M78"/>
      <c r="N78"/>
      <c r="O78"/>
      <c r="P78" s="2242" t="s">
        <v>11</v>
      </c>
      <c r="Q78" s="2282" t="str">
        <f>Q83</f>
        <v xml:space="preserve">C patisserie flan garniture Clafoutis aux cerises-2023-09-20.xlsx 10 personnes </v>
      </c>
      <c r="R78" s="2282">
        <f>R83</f>
        <v>10</v>
      </c>
      <c r="S78" s="2282" t="str">
        <f>S83</f>
        <v>personnes</v>
      </c>
      <c r="T78" s="2283"/>
      <c r="U78" s="2284" t="s">
        <v>1848</v>
      </c>
      <c r="V78" s="2285"/>
      <c r="W78" s="2285"/>
      <c r="X78" s="2286" t="s">
        <v>212</v>
      </c>
      <c r="Y78" s="201" t="s">
        <v>211</v>
      </c>
      <c r="Z78" s="1419"/>
      <c r="AA78" s="324" t="s">
        <v>340</v>
      </c>
      <c r="AB78" s="323">
        <f>IF(OR(ISBLANK(AC79), ISBLANK(AC80)), 0, AC79/AC80)</f>
        <v>12</v>
      </c>
      <c r="AC78" s="322">
        <f>AA128/AC79</f>
        <v>0</v>
      </c>
      <c r="AD78" s="321" t="s">
        <v>339</v>
      </c>
      <c r="AF78"/>
      <c r="AG78"/>
      <c r="AH78"/>
      <c r="AI78"/>
      <c r="AJ78" s="1252" t="s">
        <v>1600</v>
      </c>
      <c r="AK78" s="1252"/>
      <c r="AL78" s="59"/>
      <c r="AM78" s="59"/>
      <c r="AN78" s="59"/>
      <c r="AO78" s="1252" t="s">
        <v>1602</v>
      </c>
      <c r="AP78" s="59"/>
      <c r="AQ78"/>
      <c r="AR78"/>
      <c r="AS78"/>
      <c r="AT78"/>
      <c r="AV78"/>
      <c r="AW78" s="1327" t="str">
        <f>IF(AND(AZ78&lt;&gt;"", LEN(TRIM(AZ78))&gt;0), MAX(AW20:AW77)+1, "")</f>
        <v/>
      </c>
      <c r="AX78" s="1327" t="str" cm="1">
        <f t="array" ref="AX78">IFERROR(INDEX(AZ21:AZ290, MATCH(ROW()-MIN(ROW(AZ21:AZ290))+1, AW21:AW290, 0)), "")</f>
        <v/>
      </c>
      <c r="AY78" s="1340" t="str">
        <f>IFERROR(SUBSTITUTE(AY77,"."," "),AY77)</f>
        <v>5; Remettez la viande dans la cocotte et versez la marinade filtrée par;dessus; Ajoutez de l’eau si nécessaire pour recouvrir la viande; Salez et poivrez;</v>
      </c>
      <c r="AZ78" s="1339" t="str">
        <f>IFERROR(LEFT(RIGHT(AY80,LEN(AY80)-LEN(AZ75)-LEN(AZ76)-LEN(AZ77)),FIND("¤",SUBSTITUTE(LEFT(RIGHT(AY80,LEN(AY80)-LEN(AZ75)-LEN(AZ76)-LEN(AZ77)),AZ19+1)," ","¤",LEN(LEFT(RIGHT(AY80,LEN(AY80)-LEN(AZ75)-LEN(AZ76)-LEN(AZ77)),AZ19+1))-LEN(SUBSTITUTE(LEFT(RIGHT(AY80,LEN(AY80)-LEN(AZ75)-LEN(AZ76)-LEN(AZ77)),AZ19+1)," ",""))))),"")</f>
        <v/>
      </c>
      <c r="BA78" s="1279" t="s">
        <v>1</v>
      </c>
      <c r="BB78" s="1354"/>
      <c r="BD78" s="1" t="str">
        <f t="shared" si="10"/>
        <v/>
      </c>
      <c r="BE78" s="1332" t="str">
        <f>IF(LEN(SUBSTITUTE(AX78, BE17, "")) &lt; LEN(AX78), SUBSTITUTE(AX78, BE17, ""), AX78)</f>
        <v/>
      </c>
      <c r="BF78" s="1332" t="str">
        <f>IF(LEN(SUBSTITUTE(BE78, BF17, "")) &lt; LEN(BE78), SUBSTITUTE(BE78, BF17, ""), BE78)</f>
        <v/>
      </c>
      <c r="BG78" s="1332" t="str">
        <f>IF(LEN(SUBSTITUTE(BF78, BG17, "")) &lt; LEN(BF78), SUBSTITUTE(BF78, BG17, ""), BF78)</f>
        <v/>
      </c>
      <c r="BH78" s="1332" t="str">
        <f>IF(LEN(SUBSTITUTE(BG78, BH17, "")) &lt; LEN(BG78), SUBSTITUTE(BG78, BH17, ""), BG78)</f>
        <v/>
      </c>
      <c r="BI78" s="1332" t="s">
        <v>1</v>
      </c>
      <c r="BJ78" s="1333"/>
      <c r="BK78" s="1334"/>
      <c r="BL78" s="52"/>
      <c r="BM78" s="51"/>
      <c r="BN78" s="1335" t="str">
        <f t="shared" si="11"/>
        <v/>
      </c>
      <c r="BO78" s="50" t="str">
        <f t="shared" si="12"/>
        <v/>
      </c>
      <c r="BP78" s="49" t="str">
        <f t="shared" si="13"/>
        <v/>
      </c>
      <c r="BQ78" s="47">
        <f>IF(ISBLANK(#REF!),"",LEN(BD78)-LEN(SUBSTITUTE(BD78," ",""))+1)</f>
        <v>1</v>
      </c>
      <c r="BR78" s="48">
        <f t="shared" si="14"/>
        <v>0</v>
      </c>
      <c r="BS78" s="47">
        <f t="shared" si="15"/>
        <v>0</v>
      </c>
      <c r="BT78" s="47">
        <f t="shared" si="16"/>
        <v>0</v>
      </c>
      <c r="BU78" s="185"/>
      <c r="BV78" s="2"/>
      <c r="BW78" s="172"/>
      <c r="BX78" s="171"/>
      <c r="BY78" s="154"/>
      <c r="BZ78" s="153"/>
      <c r="CA78" s="2"/>
      <c r="CB78" s="416" t="s">
        <v>324</v>
      </c>
      <c r="CC78" s="1828" t="s">
        <v>449</v>
      </c>
      <c r="CD78" s="1829"/>
      <c r="CE78" s="1829"/>
      <c r="CF78" s="1832" t="s">
        <v>116</v>
      </c>
      <c r="CG78" s="1834" t="s">
        <v>450</v>
      </c>
      <c r="CH78" s="1835"/>
      <c r="CJ78" s="471" t="s">
        <v>430</v>
      </c>
      <c r="CK78" s="91"/>
      <c r="CL78" s="91"/>
      <c r="CM78" s="91"/>
      <c r="CN78" s="91"/>
      <c r="CO78" s="91"/>
      <c r="CP78" s="185"/>
      <c r="CQ78" s="8" t="s">
        <v>1</v>
      </c>
      <c r="CR78" s="6">
        <v>1</v>
      </c>
    </row>
    <row r="79" spans="1:96" s="1" customFormat="1" ht="16.149999999999999" customHeight="1">
      <c r="A79"/>
      <c r="B79" s="108"/>
      <c r="C79" s="1232"/>
      <c r="D79" s="1232"/>
      <c r="E79" s="1232"/>
      <c r="F79" s="1714"/>
      <c r="G79" s="271"/>
      <c r="H79" s="280"/>
      <c r="I79" s="252"/>
      <c r="J79" s="1505"/>
      <c r="K79" s="1505"/>
      <c r="L79" s="1773"/>
      <c r="M79"/>
      <c r="N79"/>
      <c r="O79"/>
      <c r="P79" s="2242" t="s">
        <v>11</v>
      </c>
      <c r="Q79" s="1232" t="str">
        <f>Q83</f>
        <v xml:space="preserve">C patisserie flan garniture Clafoutis aux cerises-2023-09-20.xlsx 10 personnes </v>
      </c>
      <c r="R79" s="1232">
        <f>R83</f>
        <v>10</v>
      </c>
      <c r="S79" s="1232" t="str">
        <f>S83</f>
        <v>personnes</v>
      </c>
      <c r="T79" s="1697"/>
      <c r="U79" s="1698"/>
      <c r="V79" s="1698"/>
      <c r="W79" s="1698"/>
      <c r="X79" s="199" t="s">
        <v>205</v>
      </c>
      <c r="Y79" s="2139" t="str">
        <f>T81</f>
        <v xml:space="preserve">C patisserie flan garniture Clafoutis aux cerises-2023-09-20.xlsx 10 personnes </v>
      </c>
      <c r="Z79" s="2140"/>
      <c r="AA79" s="91"/>
      <c r="AB79" s="320" t="s">
        <v>334</v>
      </c>
      <c r="AC79" s="319">
        <v>120</v>
      </c>
      <c r="AD79" s="318" t="str">
        <f>AD80</f>
        <v>couverts</v>
      </c>
      <c r="AF79"/>
      <c r="AG79"/>
      <c r="AH79"/>
      <c r="AI79"/>
      <c r="AJ79" s="1252"/>
      <c r="AK79" s="1252" t="s">
        <v>1601</v>
      </c>
      <c r="AL79" s="59"/>
      <c r="AM79" s="59"/>
      <c r="AN79" s="59"/>
      <c r="AO79" s="1252" t="s">
        <v>1604</v>
      </c>
      <c r="AP79" s="59"/>
      <c r="AQ79"/>
      <c r="AR79"/>
      <c r="AS79"/>
      <c r="AT79"/>
      <c r="AV79"/>
      <c r="AW79" s="1327" t="str">
        <f>IF(AND(AZ79&lt;&gt;"", LEN(TRIM(AZ79))&gt;0), MAX(AW20:AW78)+1, "")</f>
        <v/>
      </c>
      <c r="AX79" s="1327" t="str" cm="1">
        <f t="array" ref="AX79">IFERROR(INDEX(AZ21:AZ290, MATCH(ROW()-MIN(ROW(AZ21:AZ290))+1, AW21:AW290, 0)), "")</f>
        <v/>
      </c>
      <c r="AY79" s="1343" t="str">
        <f>SUBSTITUTE(SUBSTITUTE(AY78,";"," "),","," ")</f>
        <v xml:space="preserve">5  Remettez la viande dans la cocotte et versez la marinade filtrée par dessus  Ajoutez de l’eau si nécessaire pour recouvrir la viande  Salez et poivrez </v>
      </c>
      <c r="AZ79" s="1339" t="str">
        <f>IFERROR(LEFT(RIGHT(AY80,LEN(AY80)-LEN(AZ75)-LEN(AZ76)-LEN(AZ77)-LEN(AZ78)),FIND("¤",SUBSTITUTE(LEFT(RIGHT(AY80,LEN(AY80)-LEN(AZ75)-LEN(AZ76)-LEN(AZ77)-LEN(AZ78)),AZ19+1)," ","¤",LEN(LEFT(RIGHT(AY80,LEN(AY80)-LEN(AZ75)-LEN(AZ76)-LEN(AZ77)-LEN(AZ78)),AZ19+1))-LEN(SUBSTITUTE(LEFT(RIGHT(AY80,LEN(AY80)-LEN(AZ75)-LEN(AZ76)-LEN(AZ77)-LEN(AZ78)),AZ19+1)," ",""))))),"")</f>
        <v/>
      </c>
      <c r="BA79" s="1279" t="s">
        <v>1</v>
      </c>
      <c r="BB79" s="1354"/>
      <c r="BD79" s="1" t="str">
        <f t="shared" si="10"/>
        <v/>
      </c>
      <c r="BE79" s="1332" t="str">
        <f>IF(LEN(SUBSTITUTE(AX79, BE17, "")) &lt; LEN(AX79), SUBSTITUTE(AX79, BE17, ""), AX79)</f>
        <v/>
      </c>
      <c r="BF79" s="1332" t="str">
        <f>IF(LEN(SUBSTITUTE(BE79, BF17, "")) &lt; LEN(BE79), SUBSTITUTE(BE79, BF17, ""), BE79)</f>
        <v/>
      </c>
      <c r="BG79" s="1332" t="str">
        <f>IF(LEN(SUBSTITUTE(BF79, BG17, "")) &lt; LEN(BF79), SUBSTITUTE(BF79, BG17, ""), BF79)</f>
        <v/>
      </c>
      <c r="BH79" s="1332" t="str">
        <f>IF(LEN(SUBSTITUTE(BG79, BH17, "")) &lt; LEN(BG79), SUBSTITUTE(BG79, BH17, ""), BG79)</f>
        <v/>
      </c>
      <c r="BI79" s="1332" t="s">
        <v>1</v>
      </c>
      <c r="BJ79" s="1333"/>
      <c r="BK79" s="1334"/>
      <c r="BL79" s="52"/>
      <c r="BM79" s="51"/>
      <c r="BN79" s="1335" t="str">
        <f t="shared" si="11"/>
        <v/>
      </c>
      <c r="BO79" s="50" t="str">
        <f t="shared" si="12"/>
        <v/>
      </c>
      <c r="BP79" s="49" t="str">
        <f t="shared" si="13"/>
        <v/>
      </c>
      <c r="BQ79" s="47">
        <f>IF(ISBLANK(#REF!),"",LEN(BD79)-LEN(SUBSTITUTE(BD79," ",""))+1)</f>
        <v>1</v>
      </c>
      <c r="BR79" s="48">
        <f t="shared" si="14"/>
        <v>0</v>
      </c>
      <c r="BS79" s="47">
        <f t="shared" si="15"/>
        <v>0</v>
      </c>
      <c r="BT79" s="47">
        <f t="shared" si="16"/>
        <v>0</v>
      </c>
      <c r="BU79" s="185"/>
      <c r="BV79" s="2"/>
      <c r="BW79" s="1847" t="s">
        <v>158</v>
      </c>
      <c r="BX79" s="1848"/>
      <c r="BY79" s="1848"/>
      <c r="BZ79" s="1849"/>
      <c r="CA79" s="2"/>
      <c r="CB79" s="420" t="s">
        <v>314</v>
      </c>
      <c r="CC79" s="1830"/>
      <c r="CD79" s="1831"/>
      <c r="CE79" s="1831"/>
      <c r="CF79" s="1833"/>
      <c r="CG79" s="1836"/>
      <c r="CH79" s="1837"/>
      <c r="CJ79" s="471" t="s">
        <v>431</v>
      </c>
      <c r="CK79" s="91"/>
      <c r="CL79" s="91"/>
      <c r="CM79" s="91"/>
      <c r="CN79" s="91"/>
      <c r="CO79" s="91"/>
      <c r="CP79" s="185"/>
      <c r="CQ79" s="8" t="s">
        <v>1</v>
      </c>
      <c r="CR79" s="6">
        <v>1</v>
      </c>
    </row>
    <row r="80" spans="1:96" s="1" customFormat="1" ht="16.899999999999999" customHeight="1">
      <c r="A80"/>
      <c r="B80" s="108"/>
      <c r="C80" s="1232"/>
      <c r="D80" s="1232"/>
      <c r="E80" s="1232"/>
      <c r="F80" s="1714"/>
      <c r="G80" s="271"/>
      <c r="H80" s="280"/>
      <c r="I80" s="252"/>
      <c r="J80" s="1505"/>
      <c r="K80" s="1505"/>
      <c r="L80" s="1773"/>
      <c r="M80"/>
      <c r="N80"/>
      <c r="O80"/>
      <c r="P80" s="2242" t="s">
        <v>11</v>
      </c>
      <c r="Q80" s="1232" t="str">
        <f>Q83</f>
        <v xml:space="preserve">C patisserie flan garniture Clafoutis aux cerises-2023-09-20.xlsx 10 personnes </v>
      </c>
      <c r="R80" s="1232">
        <f>R83</f>
        <v>10</v>
      </c>
      <c r="S80" s="1232" t="str">
        <f>S83</f>
        <v>personnes</v>
      </c>
      <c r="T80" s="195">
        <v>10</v>
      </c>
      <c r="U80" s="194" t="s">
        <v>1537</v>
      </c>
      <c r="V80" s="193" t="s">
        <v>193</v>
      </c>
      <c r="W80" s="193"/>
      <c r="X80" s="197"/>
      <c r="Y80" s="2139"/>
      <c r="Z80" s="2140"/>
      <c r="AA80" s="91"/>
      <c r="AB80" s="317" t="s">
        <v>333</v>
      </c>
      <c r="AC80" s="316">
        <v>10</v>
      </c>
      <c r="AD80" s="315" t="s">
        <v>198</v>
      </c>
      <c r="AF80"/>
      <c r="AG80"/>
      <c r="AH80"/>
      <c r="AI80"/>
      <c r="AJ80" s="1252" t="s">
        <v>1603</v>
      </c>
      <c r="AK80" s="1252"/>
      <c r="AL80" s="59"/>
      <c r="AM80" s="59"/>
      <c r="AN80" s="59"/>
      <c r="AO80" s="1252" t="s">
        <v>1606</v>
      </c>
      <c r="AP80" s="59"/>
      <c r="AQ80"/>
      <c r="AR80"/>
      <c r="AS80"/>
      <c r="AT80"/>
      <c r="AV80"/>
      <c r="AW80" s="1327" t="str">
        <f>IF(AND(AZ80&lt;&gt;"", LEN(TRIM(AZ80))&gt;0), MAX(AW20:AW79)+1, "")</f>
        <v/>
      </c>
      <c r="AX80" s="1327" t="str" cm="1">
        <f t="array" ref="AX80">IFERROR(INDEX(AZ21:AZ290, MATCH(ROW()-MIN(ROW(AZ21:AZ290))+1, AW21:AW290, 0)), "")</f>
        <v/>
      </c>
      <c r="AY80" s="1344" t="str">
        <f>IFERROR(SUBSTITUTE(SUBSTITUTE(SUBSTITUTE(AY79,"  "," "),"  "," "),"  "," "),AY79)</f>
        <v xml:space="preserve">5 Remettez la viande dans la cocotte et versez la marinade filtrée par dessus Ajoutez de l’eau si nécessaire pour recouvrir la viande Salez et poivrez </v>
      </c>
      <c r="AZ80" s="1339" t="str">
        <f>IF(LEN(AY80) &gt; LEN(AZ75) + LEN(AZ76) + LEN(AZ77)+ LEN(AZ78) + LEN(AZ79), RIGHT(AY80, LEN(AY80) - LEN(AZ75) - LEN(AZ76) - LEN(AZ77) - LEN(AZ78) - LEN(AZ79)), "")</f>
        <v/>
      </c>
      <c r="BA80" s="1279" t="s">
        <v>1</v>
      </c>
      <c r="BB80" s="1354"/>
      <c r="BD80" s="1" t="str">
        <f t="shared" si="10"/>
        <v/>
      </c>
      <c r="BE80" s="1332" t="str">
        <f>IF(LEN(SUBSTITUTE(AX80, BE17, "")) &lt; LEN(AX80), SUBSTITUTE(AX80, BE17, ""), AX80)</f>
        <v/>
      </c>
      <c r="BF80" s="1332" t="str">
        <f>IF(LEN(SUBSTITUTE(BE80, BF17, "")) &lt; LEN(BE80), SUBSTITUTE(BE80, BF17, ""), BE80)</f>
        <v/>
      </c>
      <c r="BG80" s="1332" t="str">
        <f>IF(LEN(SUBSTITUTE(BF80, BG17, "")) &lt; LEN(BF80), SUBSTITUTE(BF80, BG17, ""), BF80)</f>
        <v/>
      </c>
      <c r="BH80" s="1332" t="str">
        <f>IF(LEN(SUBSTITUTE(BG80, BH17, "")) &lt; LEN(BG80), SUBSTITUTE(BG80, BH17, ""), BG80)</f>
        <v/>
      </c>
      <c r="BI80" s="1332" t="s">
        <v>1</v>
      </c>
      <c r="BJ80" s="1333"/>
      <c r="BK80" s="1334"/>
      <c r="BL80" s="52"/>
      <c r="BM80" s="51"/>
      <c r="BN80" s="1335" t="str">
        <f t="shared" si="11"/>
        <v/>
      </c>
      <c r="BO80" s="50" t="str">
        <f t="shared" si="12"/>
        <v/>
      </c>
      <c r="BP80" s="49" t="str">
        <f t="shared" si="13"/>
        <v/>
      </c>
      <c r="BQ80" s="47">
        <f>IF(ISBLANK(#REF!),"",LEN(BD80)-LEN(SUBSTITUTE(BD80," ",""))+1)</f>
        <v>1</v>
      </c>
      <c r="BR80" s="48">
        <f t="shared" si="14"/>
        <v>0</v>
      </c>
      <c r="BS80" s="47">
        <f t="shared" si="15"/>
        <v>0</v>
      </c>
      <c r="BT80" s="47">
        <f t="shared" si="16"/>
        <v>0</v>
      </c>
      <c r="BU80" s="185"/>
      <c r="BV80" s="2"/>
      <c r="BW80" s="1847"/>
      <c r="BX80" s="1848"/>
      <c r="BY80" s="1848"/>
      <c r="BZ80" s="1849"/>
      <c r="CA80" s="2"/>
      <c r="CB80" s="422" t="s">
        <v>451</v>
      </c>
      <c r="CC80" s="498">
        <v>1.1100000000000001</v>
      </c>
      <c r="CD80" s="499" t="s">
        <v>452</v>
      </c>
      <c r="CE80" s="500" t="s">
        <v>453</v>
      </c>
      <c r="CF80" s="501">
        <v>20</v>
      </c>
      <c r="CG80" s="502">
        <v>0.88800000000000012</v>
      </c>
      <c r="CH80" s="503" t="s">
        <v>454</v>
      </c>
      <c r="CJ80" s="471" t="s">
        <v>432</v>
      </c>
      <c r="CK80" s="91"/>
      <c r="CL80" s="91"/>
      <c r="CM80" s="91"/>
      <c r="CN80" s="91"/>
      <c r="CO80" s="91"/>
      <c r="CP80" s="185"/>
      <c r="CQ80" s="8" t="s">
        <v>1</v>
      </c>
      <c r="CR80" s="6">
        <v>1</v>
      </c>
    </row>
    <row r="81" spans="1:96" s="1" customFormat="1" ht="15.75" customHeight="1">
      <c r="A81"/>
      <c r="B81" s="108"/>
      <c r="C81" s="1232"/>
      <c r="D81" s="1232"/>
      <c r="E81" s="1232"/>
      <c r="F81" s="1714"/>
      <c r="G81" s="271"/>
      <c r="H81" s="280"/>
      <c r="I81" s="252"/>
      <c r="J81" s="1505"/>
      <c r="K81" s="1505"/>
      <c r="L81" s="1773"/>
      <c r="M81"/>
      <c r="N81"/>
      <c r="O81"/>
      <c r="P81" s="2242" t="s">
        <v>11</v>
      </c>
      <c r="Q81" s="1232" t="str">
        <f>Q83</f>
        <v xml:space="preserve">C patisserie flan garniture Clafoutis aux cerises-2023-09-20.xlsx 10 personnes </v>
      </c>
      <c r="R81" s="1232">
        <f>R83</f>
        <v>10</v>
      </c>
      <c r="S81" s="1232" t="str">
        <f>S83</f>
        <v>personnes</v>
      </c>
      <c r="T81" s="2273" t="str">
        <f>T82 &amp; " " &amp; T83 &amp; " " &amp; V83 &amp; " " &amp; X83 &amp; " " &amp; Z83 &amp; " " &amp; T80 &amp; " " &amp; U80 &amp; " "</f>
        <v xml:space="preserve">C patisserie flan garniture Clafoutis aux cerises-2023-09-20.xlsx 10 personnes </v>
      </c>
      <c r="U81" s="2274"/>
      <c r="V81" s="2274"/>
      <c r="W81" s="2274"/>
      <c r="X81" s="2274"/>
      <c r="Y81" s="2275"/>
      <c r="Z81" s="2276" t="s">
        <v>187</v>
      </c>
      <c r="AA81" s="91"/>
      <c r="AB81" s="313" t="s">
        <v>224</v>
      </c>
      <c r="AC81" s="208"/>
      <c r="AD81" s="312"/>
      <c r="AF81"/>
      <c r="AG81"/>
      <c r="AH81"/>
      <c r="AI81"/>
      <c r="AJ81" s="1252"/>
      <c r="AK81" s="1252" t="s">
        <v>1605</v>
      </c>
      <c r="AL81" s="91"/>
      <c r="AM81" s="91"/>
      <c r="AN81" s="91"/>
      <c r="AO81" s="1252" t="s">
        <v>1609</v>
      </c>
      <c r="AP81" s="91"/>
      <c r="AQ81"/>
      <c r="AR81"/>
      <c r="AS81"/>
      <c r="AT81"/>
      <c r="AV81"/>
      <c r="AW81" s="1327">
        <f>IF(AND(AZ81&lt;&gt;"", LEN(TRIM(AZ81))&gt;0), MAX(AW20:AW80)+1, "")</f>
        <v>19</v>
      </c>
      <c r="AX81" s="1327" t="str" cm="1">
        <f t="array" ref="AX81">IFERROR(INDEX(AZ21:AZ290, MATCH(ROW()-MIN(ROW(AZ21:AZ290))+1, AW21:AW290, 0)), "")</f>
        <v/>
      </c>
      <c r="AY81" s="1328" t="str">
        <f>(SUBSTITUTE(SUBSTITUTE(BB31,CHAR(13)&amp;CHAR(10)," "),CHAR(10)," "))</f>
        <v>6. Portez à ébullition, puis baissez le feu et laissez mijoter à feu doux pendant environ 3 heures, en remuant de temps en temps. La viande doit être tendre et la sauce onctueuse.</v>
      </c>
      <c r="AZ81" s="1329" t="str">
        <f>IF(LEN(AY86)&lt;AZ19,AY81,LEFT(AY86,FIND("¤",SUBSTITUTE(LEFT(AY86,AZ19+1)," ","¤",LEN(LEFT(AY86,AZ19+1))-LEN(SUBSTITUTE(LEFT(AY86,AZ19+1)," ",""))))))</f>
        <v xml:space="preserve">6 Portez à ébullition puis baissez le feu et laissez mijoter à </v>
      </c>
      <c r="BA81" s="1279" t="s">
        <v>1</v>
      </c>
      <c r="BB81" s="1354"/>
      <c r="BD81" s="1" t="str">
        <f t="shared" si="10"/>
        <v/>
      </c>
      <c r="BE81" s="1332" t="str">
        <f>IF(LEN(SUBSTITUTE(AX81, BE17, "")) &lt; LEN(AX81), SUBSTITUTE(AX81, BE17, ""), AX81)</f>
        <v/>
      </c>
      <c r="BF81" s="1332" t="str">
        <f>IF(LEN(SUBSTITUTE(BE81, BF17, "")) &lt; LEN(BE81), SUBSTITUTE(BE81, BF17, ""), BE81)</f>
        <v/>
      </c>
      <c r="BG81" s="1332" t="str">
        <f>IF(LEN(SUBSTITUTE(BF81, BG17, "")) &lt; LEN(BF81), SUBSTITUTE(BF81, BG17, ""), BF81)</f>
        <v/>
      </c>
      <c r="BH81" s="1332" t="str">
        <f>IF(LEN(SUBSTITUTE(BG81, BH17, "")) &lt; LEN(BG81), SUBSTITUTE(BG81, BH17, ""), BG81)</f>
        <v/>
      </c>
      <c r="BI81" s="1332" t="s">
        <v>1</v>
      </c>
      <c r="BJ81" s="1333"/>
      <c r="BK81" s="1334"/>
      <c r="BL81" s="52"/>
      <c r="BM81" s="51"/>
      <c r="BN81" s="1335" t="str">
        <f t="shared" si="11"/>
        <v/>
      </c>
      <c r="BO81" s="50" t="str">
        <f t="shared" si="12"/>
        <v/>
      </c>
      <c r="BP81" s="49" t="str">
        <f t="shared" si="13"/>
        <v/>
      </c>
      <c r="BQ81" s="47">
        <f>IF(ISBLANK(#REF!),"",LEN(BD81)-LEN(SUBSTITUTE(BD81," ",""))+1)</f>
        <v>1</v>
      </c>
      <c r="BR81" s="48">
        <f t="shared" si="14"/>
        <v>0</v>
      </c>
      <c r="BS81" s="47">
        <f t="shared" si="15"/>
        <v>0</v>
      </c>
      <c r="BT81" s="47">
        <f t="shared" si="16"/>
        <v>0</v>
      </c>
      <c r="BU81" s="185"/>
      <c r="BV81" s="2"/>
      <c r="BW81" s="46"/>
      <c r="BX81" s="45"/>
      <c r="BY81" s="45"/>
      <c r="BZ81" s="22"/>
      <c r="CA81" s="2"/>
      <c r="CB81" s="422" t="s">
        <v>455</v>
      </c>
      <c r="CC81" s="504">
        <v>14.929499999999999</v>
      </c>
      <c r="CD81" s="499" t="s">
        <v>456</v>
      </c>
      <c r="CE81" s="500" t="s">
        <v>457</v>
      </c>
      <c r="CF81" s="501"/>
      <c r="CG81" s="505">
        <v>14.929499999999999</v>
      </c>
      <c r="CH81" s="506" t="s">
        <v>458</v>
      </c>
      <c r="CJ81" s="471" t="s">
        <v>433</v>
      </c>
      <c r="CK81" s="91"/>
      <c r="CL81" s="59"/>
      <c r="CM81" s="59"/>
      <c r="CN81" s="59"/>
      <c r="CO81" s="59"/>
      <c r="CP81" s="93"/>
      <c r="CQ81" s="8" t="s">
        <v>1</v>
      </c>
      <c r="CR81" s="6">
        <v>1</v>
      </c>
    </row>
    <row r="82" spans="1:96" s="1" customFormat="1" ht="19.5" customHeight="1">
      <c r="A82"/>
      <c r="B82" s="108"/>
      <c r="C82" s="1232"/>
      <c r="D82" s="1232"/>
      <c r="E82" s="1232"/>
      <c r="F82" s="1714"/>
      <c r="G82" s="271"/>
      <c r="H82" s="280"/>
      <c r="I82" s="252"/>
      <c r="J82" s="1505"/>
      <c r="K82" s="1505"/>
      <c r="L82" s="1773"/>
      <c r="M82"/>
      <c r="N82"/>
      <c r="O82"/>
      <c r="P82" s="2242" t="s">
        <v>11</v>
      </c>
      <c r="Q82" s="1232" t="str">
        <f>Q83</f>
        <v xml:space="preserve">C patisserie flan garniture Clafoutis aux cerises-2023-09-20.xlsx 10 personnes </v>
      </c>
      <c r="R82" s="1232">
        <f>R83</f>
        <v>10</v>
      </c>
      <c r="S82" s="1232" t="str">
        <f>S83</f>
        <v>personnes</v>
      </c>
      <c r="T82" s="2277" t="str">
        <f>LEFT(Z83,1)</f>
        <v>C</v>
      </c>
      <c r="U82" s="2278" t="s">
        <v>185</v>
      </c>
      <c r="V82" s="2278" t="s">
        <v>184</v>
      </c>
      <c r="W82" s="2278"/>
      <c r="X82" s="2278" t="s">
        <v>183</v>
      </c>
      <c r="Y82" s="2278"/>
      <c r="Z82" s="2279" t="s">
        <v>182</v>
      </c>
      <c r="AA82" s="2271"/>
      <c r="AB82" s="2271"/>
      <c r="AC82" s="2271"/>
      <c r="AD82" s="2272" t="str">
        <f ca="1">IF(COUNTIF(Q139:AD139,"&lt;0.5")=0,"Aucune colonne masquée",COUNTIF(Q139:AD139,"&lt;0.5")&amp;" colonnes masquées : "&amp;(AA83&amp;AB83))</f>
        <v>Aucune colonne masquée</v>
      </c>
      <c r="AF82"/>
      <c r="AG82"/>
      <c r="AH82"/>
      <c r="AI82"/>
      <c r="AJ82" s="1252" t="s">
        <v>1608</v>
      </c>
      <c r="AK82" s="1252"/>
      <c r="AL82" s="91"/>
      <c r="AM82" s="91"/>
      <c r="AN82" s="91"/>
      <c r="AO82" s="1252" t="s">
        <v>1552</v>
      </c>
      <c r="AP82" s="91"/>
      <c r="AQ82"/>
      <c r="AR82"/>
      <c r="AS82"/>
      <c r="AT82"/>
      <c r="AV82"/>
      <c r="AW82" s="1327">
        <f>IF(AND(AZ82&lt;&gt;"", LEN(TRIM(AZ82))&gt;0), MAX(AW20:AW81)+1, "")</f>
        <v>20</v>
      </c>
      <c r="AX82" s="1327" t="str" cm="1">
        <f t="array" ref="AX82">IFERROR(INDEX(AZ21:AZ290, MATCH(ROW()-MIN(ROW(AZ21:AZ290))+1, AW21:AW290, 0)), "")</f>
        <v/>
      </c>
      <c r="AY82" s="1336" t="str">
        <f>IFERROR(TRIM(SUBSTITUTE(SUBSTITUTE(SUBSTITUTE(SUBSTITUTE(SUBSTITUTE(AY81," .",".")," ;",";")," :",":"),",",","),",","")),AY81)</f>
        <v>6. Portez à ébullition puis baissez le feu et laissez mijoter à feu doux pendant environ 3 heures en remuant de temps en temps. La viande doit être tendre et la sauce onctueuse.</v>
      </c>
      <c r="AZ82" s="1329" t="str">
        <f>IFERROR(IF(LEN(AY86) &gt; LEN(AZ81), LEFT(RIGHT(AY86, LEN(AY86) - LEN(AZ81)), FIND("¤", SUBSTITUTE(LEFT(RIGHT(AY86, LEN(AY86) - LEN(AZ81)), AZ19+1), " ", "¤", LEN(LEFT(RIGHT(AY86, LEN(AY86) - LEN(AZ81)), AZ19+1)) - LEN(SUBSTITUTE(LEFT(RIGHT(AY86, LEN(AY86) - LEN(AZ81)), AZ19+1), " ", ""))))), ""), "")</f>
        <v xml:space="preserve">feu doux pendant environ 3 heures en remuant de temps en temps La </v>
      </c>
      <c r="BA82" s="1279" t="s">
        <v>1</v>
      </c>
      <c r="BB82" s="1354"/>
      <c r="BD82" s="1" t="str">
        <f t="shared" si="10"/>
        <v/>
      </c>
      <c r="BE82" s="1332" t="str">
        <f>IF(LEN(SUBSTITUTE(AX82, BE17, "")) &lt; LEN(AX82), SUBSTITUTE(AX82, BE17, ""), AX82)</f>
        <v/>
      </c>
      <c r="BF82" s="1332" t="str">
        <f>IF(LEN(SUBSTITUTE(BE82, BF17, "")) &lt; LEN(BE82), SUBSTITUTE(BE82, BF17, ""), BE82)</f>
        <v/>
      </c>
      <c r="BG82" s="1332" t="str">
        <f>IF(LEN(SUBSTITUTE(BF82, BG17, "")) &lt; LEN(BF82), SUBSTITUTE(BF82, BG17, ""), BF82)</f>
        <v/>
      </c>
      <c r="BH82" s="1332" t="str">
        <f>IF(LEN(SUBSTITUTE(BG82, BH17, "")) &lt; LEN(BG82), SUBSTITUTE(BG82, BH17, ""), BG82)</f>
        <v/>
      </c>
      <c r="BI82" s="1332" t="s">
        <v>1</v>
      </c>
      <c r="BJ82" s="1333"/>
      <c r="BK82" s="1334"/>
      <c r="BL82" s="52"/>
      <c r="BM82" s="51"/>
      <c r="BN82" s="1335" t="str">
        <f t="shared" si="11"/>
        <v/>
      </c>
      <c r="BO82" s="50" t="str">
        <f t="shared" si="12"/>
        <v/>
      </c>
      <c r="BP82" s="49" t="str">
        <f t="shared" si="13"/>
        <v/>
      </c>
      <c r="BQ82" s="47">
        <f>IF(ISBLANK(#REF!),"",LEN(BD82)-LEN(SUBSTITUTE(BD82," ",""))+1)</f>
        <v>1</v>
      </c>
      <c r="BR82" s="48">
        <f t="shared" si="14"/>
        <v>0</v>
      </c>
      <c r="BS82" s="47">
        <f t="shared" si="15"/>
        <v>0</v>
      </c>
      <c r="BT82" s="47">
        <f t="shared" si="16"/>
        <v>0</v>
      </c>
      <c r="BU82" s="185"/>
      <c r="BV82" s="2"/>
      <c r="BW82" s="156" t="s">
        <v>147</v>
      </c>
      <c r="BX82" s="155" t="s">
        <v>146</v>
      </c>
      <c r="BY82" s="20"/>
      <c r="BZ82" s="19"/>
      <c r="CA82" s="2"/>
      <c r="CB82" s="422" t="s">
        <v>459</v>
      </c>
      <c r="CC82" s="498">
        <v>8.3249999999999993</v>
      </c>
      <c r="CD82" s="499" t="s">
        <v>460</v>
      </c>
      <c r="CE82" s="500" t="s">
        <v>461</v>
      </c>
      <c r="CF82" s="501"/>
      <c r="CG82" s="502">
        <v>8.3249999999999993</v>
      </c>
      <c r="CH82" s="503" t="s">
        <v>462</v>
      </c>
      <c r="CJ82" s="472" t="s">
        <v>434</v>
      </c>
      <c r="CK82" s="59"/>
      <c r="CL82" s="59"/>
      <c r="CM82" s="59"/>
      <c r="CN82" s="59"/>
      <c r="CO82" s="59"/>
      <c r="CP82" s="93"/>
      <c r="CQ82" s="8" t="s">
        <v>1</v>
      </c>
      <c r="CR82" s="6">
        <v>1</v>
      </c>
    </row>
    <row r="83" spans="1:96" s="1" customFormat="1" ht="15.75" customHeight="1" thickBot="1">
      <c r="A83"/>
      <c r="B83" s="108"/>
      <c r="C83" s="1232"/>
      <c r="D83" s="1232"/>
      <c r="E83" s="1232"/>
      <c r="F83" s="1714"/>
      <c r="G83" s="271"/>
      <c r="H83" s="280"/>
      <c r="I83" s="252"/>
      <c r="J83" s="1505"/>
      <c r="K83" s="1505"/>
      <c r="L83" s="1773"/>
      <c r="M83"/>
      <c r="N83"/>
      <c r="O83"/>
      <c r="P83" s="2242" t="s">
        <v>11</v>
      </c>
      <c r="Q83" s="1247" t="str">
        <f>T81</f>
        <v xml:space="preserve">C patisserie flan garniture Clafoutis aux cerises-2023-09-20.xlsx 10 personnes </v>
      </c>
      <c r="R83" s="1247">
        <f>T80</f>
        <v>10</v>
      </c>
      <c r="S83" s="1247" t="str">
        <f>U80</f>
        <v>personnes</v>
      </c>
      <c r="T83" s="1428" t="s">
        <v>1541</v>
      </c>
      <c r="U83" s="1429"/>
      <c r="V83" s="1803" t="s">
        <v>1542</v>
      </c>
      <c r="W83" s="1803"/>
      <c r="X83" s="1803" t="s">
        <v>176</v>
      </c>
      <c r="Y83" s="1803"/>
      <c r="Z83" s="1445" t="s">
        <v>1661</v>
      </c>
      <c r="AA83" s="2288" t="str">
        <f ca="1">IF(Q139&lt;0.5,Q138&amp;".","")&amp;IF(R139&lt;0.5,R138&amp;".","")&amp;IF(S139&lt;0.5,S138&amp;".","")&amp;IF(T139&lt;0.5,T138&amp;".","")&amp;IF(U139&lt;0.5,U138&amp;".","")&amp;IF(V139&lt;0.5,V138&amp;".","")&amp;IF(W139&lt;0.5,W138&amp;".","")&amp;IF(X139&lt;0.5,X138&amp;".","")&amp;IF(Y139&lt;0.5,Y138&amp;".","")</f>
        <v/>
      </c>
      <c r="AB83" s="2289" t="str">
        <f ca="1">IF(Z139&lt;0.5,Z138&amp;".","")&amp;IF(AA139&lt;0.5,AA138&amp;".","")&amp;IF(AB139&lt;0.5,AB138&amp;".","")&amp;IF(AC139&lt;0.5,AC138&amp;".","")&amp;IF(AD139&lt;0.5,AD138&amp;".","")</f>
        <v/>
      </c>
      <c r="AC83" s="2287"/>
      <c r="AD83" s="2272" t="str">
        <f>ROWS(P77:P140)-SUBTOTAL(103,P77:P140)&amp;" "&amp;"Lignes masquées"</f>
        <v>0 Lignes masquées</v>
      </c>
      <c r="AF83"/>
      <c r="AG83"/>
      <c r="AH83"/>
      <c r="AI83"/>
      <c r="AJ83" s="1252"/>
      <c r="AK83" s="1252" t="s">
        <v>1610</v>
      </c>
      <c r="AL83" s="91"/>
      <c r="AM83" s="91"/>
      <c r="AN83" s="91"/>
      <c r="AO83" s="1252" t="s">
        <v>1553</v>
      </c>
      <c r="AP83" s="91"/>
      <c r="AQ83"/>
      <c r="AR83"/>
      <c r="AS83"/>
      <c r="AT83"/>
      <c r="AV83"/>
      <c r="AW83" s="1327">
        <f>IF(AND(AZ83&lt;&gt;"", LEN(TRIM(AZ83))&gt;0), MAX(AW20:AW82)+1, "")</f>
        <v>21</v>
      </c>
      <c r="AX83" s="1327" t="str" cm="1">
        <f t="array" ref="AX83">IFERROR(INDEX(AZ21:AZ290, MATCH(ROW()-MIN(ROW(AZ21:AZ290))+1, AW21:AW290, 0)), "")</f>
        <v/>
      </c>
      <c r="AY83" s="1336" t="str">
        <f>IFERROR(SUBSTITUTE(SUBSTITUTE(SUBSTITUTE(SUBSTITUTE(SUBSTITUTE(SUBSTITUTE(AY82,",",";"),".",";"),";",";"),"-",";"),":",";"),"?",";"),AY82)</f>
        <v>6; Portez à ébullition puis baissez le feu et laissez mijoter à feu doux pendant environ 3 heures en remuant de temps en temps; La viande doit être tendre et la sauce onctueuse;</v>
      </c>
      <c r="AZ83" s="1329" t="str">
        <f>IFERROR(IF(LEN(AY86)&gt;LEN(AZ81)+LEN(AZ82),LEFT(RIGHT(AY86,LEN(AY86)-LEN(AZ81)-LEN(AZ82)),FIND("¤",SUBSTITUTE(LEFT(RIGHT(AY86,LEN(AY86)-LEN(AZ81)-LEN(AZ82)),AZ19+1)," ","¤",LEN(LEFT(RIGHT(AY86,LEN(AY86)-LEN(AZ81)-LEN(AZ82)),AZ19+1))-LEN(SUBSTITUTE(LEFT(RIGHT(AY86,LEN(AY86)-LEN(AZ81)-LEN(AZ82)),AZ19+1)," ",""))))),""),"")</f>
        <v xml:space="preserve">viande doit être tendre et la sauce onctueuse </v>
      </c>
      <c r="BA83" s="1279" t="s">
        <v>1</v>
      </c>
      <c r="BB83" s="1354"/>
      <c r="BD83" s="1" t="str">
        <f t="shared" si="10"/>
        <v/>
      </c>
      <c r="BE83" s="1332" t="str">
        <f>IF(LEN(SUBSTITUTE(AX83, BE17, "")) &lt; LEN(AX83), SUBSTITUTE(AX83, BE17, ""), AX83)</f>
        <v/>
      </c>
      <c r="BF83" s="1332" t="str">
        <f>IF(LEN(SUBSTITUTE(BE83, BF17, "")) &lt; LEN(BE83), SUBSTITUTE(BE83, BF17, ""), BE83)</f>
        <v/>
      </c>
      <c r="BG83" s="1332" t="str">
        <f>IF(LEN(SUBSTITUTE(BF83, BG17, "")) &lt; LEN(BF83), SUBSTITUTE(BF83, BG17, ""), BF83)</f>
        <v/>
      </c>
      <c r="BH83" s="1332" t="str">
        <f>IF(LEN(SUBSTITUTE(BG83, BH17, "")) &lt; LEN(BG83), SUBSTITUTE(BG83, BH17, ""), BG83)</f>
        <v/>
      </c>
      <c r="BI83" s="1332" t="s">
        <v>1</v>
      </c>
      <c r="BJ83" s="1333"/>
      <c r="BK83" s="1334"/>
      <c r="BL83" s="52"/>
      <c r="BM83" s="51"/>
      <c r="BN83" s="1335" t="str">
        <f t="shared" si="11"/>
        <v/>
      </c>
      <c r="BO83" s="50" t="str">
        <f t="shared" si="12"/>
        <v/>
      </c>
      <c r="BP83" s="49" t="str">
        <f t="shared" si="13"/>
        <v/>
      </c>
      <c r="BQ83" s="47">
        <f>IF(ISBLANK(#REF!),"",LEN(BD83)-LEN(SUBSTITUTE(BD83," ",""))+1)</f>
        <v>1</v>
      </c>
      <c r="BR83" s="48">
        <f t="shared" si="14"/>
        <v>0</v>
      </c>
      <c r="BS83" s="47">
        <f t="shared" si="15"/>
        <v>0</v>
      </c>
      <c r="BT83" s="47">
        <f t="shared" si="16"/>
        <v>0</v>
      </c>
      <c r="BU83" s="185"/>
      <c r="BV83" s="2"/>
      <c r="BW83" s="21"/>
      <c r="BX83" s="20"/>
      <c r="BY83" s="154"/>
      <c r="BZ83" s="153"/>
      <c r="CA83" s="2"/>
      <c r="CB83" s="422" t="s">
        <v>463</v>
      </c>
      <c r="CC83" s="504">
        <v>16.649999999999999</v>
      </c>
      <c r="CD83" s="499" t="s">
        <v>464</v>
      </c>
      <c r="CE83" s="500" t="s">
        <v>465</v>
      </c>
      <c r="CF83" s="501"/>
      <c r="CG83" s="505">
        <v>16.649999999999999</v>
      </c>
      <c r="CH83" s="506" t="s">
        <v>464</v>
      </c>
      <c r="CJ83" s="472" t="s">
        <v>435</v>
      </c>
      <c r="CK83" s="59"/>
      <c r="CL83" s="59"/>
      <c r="CM83" s="59"/>
      <c r="CN83" s="59"/>
      <c r="CO83" s="59"/>
      <c r="CP83" s="93"/>
      <c r="CQ83" s="8" t="s">
        <v>1</v>
      </c>
      <c r="CR83" s="6">
        <v>1</v>
      </c>
    </row>
    <row r="84" spans="1:96" s="1" customFormat="1" ht="20.25" customHeight="1" thickTop="1">
      <c r="A84"/>
      <c r="B84" s="108"/>
      <c r="C84" s="1232"/>
      <c r="D84" s="1232"/>
      <c r="E84" s="1232"/>
      <c r="F84" s="1714"/>
      <c r="G84" s="271"/>
      <c r="H84" s="280"/>
      <c r="I84" s="252"/>
      <c r="J84" s="1505"/>
      <c r="K84" s="1505"/>
      <c r="L84" s="1773"/>
      <c r="M84"/>
      <c r="N84"/>
      <c r="O84"/>
      <c r="P84" s="2242" t="s">
        <v>11</v>
      </c>
      <c r="Q84" s="1232" t="str">
        <f>Q83</f>
        <v xml:space="preserve">C patisserie flan garniture Clafoutis aux cerises-2023-09-20.xlsx 10 personnes </v>
      </c>
      <c r="R84" s="1232">
        <f>R83</f>
        <v>10</v>
      </c>
      <c r="S84" s="1232" t="str">
        <f>S83</f>
        <v>personnes</v>
      </c>
      <c r="T84" s="1446">
        <f ca="1">CELL("largeur",T84)</f>
        <v>11</v>
      </c>
      <c r="U84" s="1304">
        <f t="shared" ref="U84:Y84" ca="1" si="30">CELL("largeur",U84)</f>
        <v>11</v>
      </c>
      <c r="V84" s="1304">
        <f t="shared" ca="1" si="30"/>
        <v>3</v>
      </c>
      <c r="W84" s="1304">
        <f t="shared" ca="1" si="30"/>
        <v>11</v>
      </c>
      <c r="X84" s="1304">
        <f t="shared" ca="1" si="30"/>
        <v>11</v>
      </c>
      <c r="Y84" s="1304">
        <f t="shared" ca="1" si="30"/>
        <v>9</v>
      </c>
      <c r="Z84" s="1447">
        <f ca="1">CELL("largeur",Z84)</f>
        <v>40</v>
      </c>
      <c r="AA84" s="1304">
        <f t="shared" ref="AA84:AD84" ca="1" si="31">CELL("largeur",AA84)</f>
        <v>11</v>
      </c>
      <c r="AB84" s="1304">
        <f t="shared" ca="1" si="31"/>
        <v>14</v>
      </c>
      <c r="AC84" s="1304">
        <f t="shared" ca="1" si="31"/>
        <v>11</v>
      </c>
      <c r="AD84" s="1305">
        <f t="shared" ca="1" si="31"/>
        <v>11</v>
      </c>
      <c r="AF84"/>
      <c r="AG84"/>
      <c r="AH84"/>
      <c r="AI84"/>
      <c r="AJ84" s="1252" t="s">
        <v>1611</v>
      </c>
      <c r="AK84" s="1252"/>
      <c r="AL84" s="91"/>
      <c r="AM84" s="91"/>
      <c r="AN84" s="91"/>
      <c r="AO84" s="1252" t="s">
        <v>1554</v>
      </c>
      <c r="AP84" s="91"/>
      <c r="AQ84"/>
      <c r="AR84"/>
      <c r="AS84"/>
      <c r="AT84"/>
      <c r="AV84"/>
      <c r="AW84" s="1327" t="str">
        <f>IF(AND(AZ84&lt;&gt;"", LEN(TRIM(AZ84))&gt;0), MAX(AW20:AW83)+1, "")</f>
        <v/>
      </c>
      <c r="AX84" s="1327" t="str" cm="1">
        <f t="array" ref="AX84">IFERROR(INDEX(AZ21:AZ290, MATCH(ROW()-MIN(ROW(AZ21:AZ290))+1, AW21:AW290, 0)), "")</f>
        <v/>
      </c>
      <c r="AY84" s="1336" t="str">
        <f>IFERROR(SUBSTITUTE(AY83,"."," "),AY83)</f>
        <v>6; Portez à ébullition puis baissez le feu et laissez mijoter à feu doux pendant environ 3 heures en remuant de temps en temps; La viande doit être tendre et la sauce onctueuse;</v>
      </c>
      <c r="AZ84" s="1329" t="str">
        <f>IFERROR(LEFT(RIGHT(AY86,LEN(AY86)-LEN(AZ81)-LEN(AZ82)-LEN(AZ83)),FIND("¤",SUBSTITUTE(LEFT(RIGHT(AY86,LEN(AY86)-LEN(AZ81)-LEN(AZ82)-LEN(AZ83)),AZ19+1)," ","¤",LEN(LEFT(RIGHT(AY86,LEN(AY86)-LEN(AZ81)-LEN(AZ82)-LEN(AZ83)),AZ19+1))-LEN(SUBSTITUTE(LEFT(RIGHT(AY86,LEN(AY86)-LEN(AZ81)-LEN(AZ82)-LEN(AZ83)),AZ19+1)," ",""))))),"")</f>
        <v/>
      </c>
      <c r="BA84" s="1279" t="s">
        <v>1</v>
      </c>
      <c r="BB84" s="1354"/>
      <c r="BD84" s="1" t="str">
        <f t="shared" si="10"/>
        <v/>
      </c>
      <c r="BE84" s="1332" t="str">
        <f>IF(LEN(SUBSTITUTE(AX84, BE17, "")) &lt; LEN(AX84), SUBSTITUTE(AX84, BE17, ""), AX84)</f>
        <v/>
      </c>
      <c r="BF84" s="1332" t="str">
        <f>IF(LEN(SUBSTITUTE(BE84, BF17, "")) &lt; LEN(BE84), SUBSTITUTE(BE84, BF17, ""), BE84)</f>
        <v/>
      </c>
      <c r="BG84" s="1332" t="str">
        <f>IF(LEN(SUBSTITUTE(BF84, BG17, "")) &lt; LEN(BF84), SUBSTITUTE(BF84, BG17, ""), BF84)</f>
        <v/>
      </c>
      <c r="BH84" s="1332" t="str">
        <f>IF(LEN(SUBSTITUTE(BG84, BH17, "")) &lt; LEN(BG84), SUBSTITUTE(BG84, BH17, ""), BG84)</f>
        <v/>
      </c>
      <c r="BI84" s="1332" t="s">
        <v>1</v>
      </c>
      <c r="BJ84" s="1333"/>
      <c r="BK84" s="1334"/>
      <c r="BL84" s="52"/>
      <c r="BM84" s="51"/>
      <c r="BN84" s="1335" t="str">
        <f t="shared" si="11"/>
        <v/>
      </c>
      <c r="BO84" s="50" t="str">
        <f t="shared" si="12"/>
        <v/>
      </c>
      <c r="BP84" s="49" t="str">
        <f t="shared" si="13"/>
        <v/>
      </c>
      <c r="BQ84" s="47">
        <f>IF(ISBLANK(#REF!),"",LEN(BD84)-LEN(SUBSTITUTE(BD84," ",""))+1)</f>
        <v>1</v>
      </c>
      <c r="BR84" s="48">
        <f t="shared" si="14"/>
        <v>0</v>
      </c>
      <c r="BS84" s="47">
        <f t="shared" si="15"/>
        <v>0</v>
      </c>
      <c r="BT84" s="47">
        <f t="shared" si="16"/>
        <v>0</v>
      </c>
      <c r="BU84" s="185"/>
      <c r="BV84" s="2"/>
      <c r="BW84" s="152" t="s">
        <v>141</v>
      </c>
      <c r="BX84" s="151"/>
      <c r="BY84" s="20"/>
      <c r="BZ84" s="19"/>
      <c r="CA84" s="2"/>
      <c r="CB84" s="422" t="s">
        <v>468</v>
      </c>
      <c r="CC84" s="498">
        <v>3.8850000000000002</v>
      </c>
      <c r="CD84" s="499" t="s">
        <v>469</v>
      </c>
      <c r="CE84" s="500" t="s">
        <v>470</v>
      </c>
      <c r="CF84" s="501"/>
      <c r="CG84" s="502">
        <v>3.8850000000000002</v>
      </c>
      <c r="CH84" s="503" t="s">
        <v>471</v>
      </c>
      <c r="CJ84" s="110" t="s">
        <v>436</v>
      </c>
      <c r="CK84" s="59"/>
      <c r="CL84" s="59"/>
      <c r="CM84" s="59"/>
      <c r="CN84" s="59"/>
      <c r="CO84" s="59"/>
      <c r="CP84" s="93"/>
      <c r="CQ84" s="8" t="s">
        <v>1</v>
      </c>
      <c r="CR84" s="6">
        <v>1</v>
      </c>
    </row>
    <row r="85" spans="1:96" s="1" customFormat="1" ht="18.75" customHeight="1" thickBot="1">
      <c r="A85"/>
      <c r="B85" s="108"/>
      <c r="C85" s="1232"/>
      <c r="D85" s="1232"/>
      <c r="E85" s="1232"/>
      <c r="F85" s="1714"/>
      <c r="G85" s="271"/>
      <c r="H85" s="280"/>
      <c r="I85" s="252"/>
      <c r="J85" s="1505"/>
      <c r="K85" s="1505"/>
      <c r="L85" s="1773"/>
      <c r="M85"/>
      <c r="N85"/>
      <c r="O85"/>
      <c r="P85" s="2243" t="s">
        <v>12</v>
      </c>
      <c r="Q85" s="1232" t="str">
        <f>Q83</f>
        <v xml:space="preserve">C patisserie flan garniture Clafoutis aux cerises-2023-09-20.xlsx 10 personnes </v>
      </c>
      <c r="R85" s="1232">
        <f>R83</f>
        <v>10</v>
      </c>
      <c r="S85" s="1232" t="str">
        <f>S83</f>
        <v>personnes</v>
      </c>
      <c r="T85" s="2169" t="s">
        <v>171</v>
      </c>
      <c r="U85" s="2170"/>
      <c r="V85" s="2170"/>
      <c r="W85" s="2170"/>
      <c r="X85" s="2170"/>
      <c r="Y85" s="2247" t="s">
        <v>170</v>
      </c>
      <c r="Z85" s="2252" t="s">
        <v>1574</v>
      </c>
      <c r="AA85" s="2292"/>
      <c r="AB85" s="2292"/>
      <c r="AC85" s="2292"/>
      <c r="AD85" s="2338" t="s">
        <v>1575</v>
      </c>
      <c r="AF85"/>
      <c r="AG85"/>
      <c r="AH85"/>
      <c r="AI85"/>
      <c r="AJ85" s="1252"/>
      <c r="AK85" s="1252" t="s">
        <v>1612</v>
      </c>
      <c r="AL85" s="91"/>
      <c r="AM85" s="91"/>
      <c r="AN85" s="91"/>
      <c r="AO85" s="91"/>
      <c r="AP85" s="91"/>
      <c r="AQ85"/>
      <c r="AR85"/>
      <c r="AS85"/>
      <c r="AT85"/>
      <c r="AV85"/>
      <c r="AW85" s="1327" t="str">
        <f>IF(AND(AZ85&lt;&gt;"", LEN(TRIM(AZ85))&gt;0), MAX(AW20:AW84)+1, "")</f>
        <v/>
      </c>
      <c r="AX85" s="1327" t="str" cm="1">
        <f t="array" ref="AX85">IFERROR(INDEX(AZ21:AZ290, MATCH(ROW()-MIN(ROW(AZ21:AZ290))+1, AW21:AW290, 0)), "")</f>
        <v/>
      </c>
      <c r="AY85" s="1337" t="str">
        <f>SUBSTITUTE(SUBSTITUTE(AY84,";"," "),","," ")</f>
        <v xml:space="preserve">6  Portez à ébullition puis baissez le feu et laissez mijoter à feu doux pendant environ 3 heures en remuant de temps en temps  La viande doit être tendre et la sauce onctueuse </v>
      </c>
      <c r="AZ85" s="1329" t="str">
        <f>IFERROR(LEFT(RIGHT(AY86,LEN(AY86)-LEN(AZ81)-LEN(AZ82)-LEN(AZ83)-LEN(AZ84)),FIND("¤",SUBSTITUTE(LEFT(RIGHT(AY86,LEN(AY86)-LEN(AZ81)-LEN(AZ82)-LEN(AZ83)-LEN(AZ84)),AZ19+1)," ","¤",LEN(LEFT(RIGHT(AY86,LEN(AY86)-LEN(AZ81)-LEN(AZ82)-LEN(AZ83)-LEN(AZ84)),AZ19+1))-LEN(SUBSTITUTE(LEFT(RIGHT(AY86,LEN(AY86)-LEN(AZ81)-LEN(AZ82)-LEN(AZ83)-LEN(AZ84)),AZ19+1)," ",""))))),"")</f>
        <v/>
      </c>
      <c r="BA85" s="1279" t="s">
        <v>1</v>
      </c>
      <c r="BB85" s="1354"/>
      <c r="BD85" s="1" t="str">
        <f t="shared" ref="BD85:BD148" si="32">BP85</f>
        <v/>
      </c>
      <c r="BE85" s="1332" t="str">
        <f>IF(LEN(SUBSTITUTE(AX85, BE17, "")) &lt; LEN(AX85), SUBSTITUTE(AX85, BE17, ""), AX85)</f>
        <v/>
      </c>
      <c r="BF85" s="1332" t="str">
        <f>IF(LEN(SUBSTITUTE(BE85, BF17, "")) &lt; LEN(BE85), SUBSTITUTE(BE85, BF17, ""), BE85)</f>
        <v/>
      </c>
      <c r="BG85" s="1332" t="str">
        <f>IF(LEN(SUBSTITUTE(BF85, BG17, "")) &lt; LEN(BF85), SUBSTITUTE(BF85, BG17, ""), BF85)</f>
        <v/>
      </c>
      <c r="BH85" s="1332" t="str">
        <f>IF(LEN(SUBSTITUTE(BG85, BH17, "")) &lt; LEN(BG85), SUBSTITUTE(BG85, BH17, ""), BG85)</f>
        <v/>
      </c>
      <c r="BI85" s="1332" t="s">
        <v>1</v>
      </c>
      <c r="BJ85" s="1333"/>
      <c r="BK85" s="1334"/>
      <c r="BL85" s="52"/>
      <c r="BM85" s="51"/>
      <c r="BN85" s="1335" t="str">
        <f t="shared" si="11"/>
        <v/>
      </c>
      <c r="BO85" s="50" t="str">
        <f t="shared" si="12"/>
        <v/>
      </c>
      <c r="BP85" s="49" t="str">
        <f t="shared" si="13"/>
        <v/>
      </c>
      <c r="BQ85" s="47">
        <f>IF(ISBLANK(#REF!),"",LEN(BD85)-LEN(SUBSTITUTE(BD85," ",""))+1)</f>
        <v>1</v>
      </c>
      <c r="BR85" s="48">
        <f t="shared" si="14"/>
        <v>0</v>
      </c>
      <c r="BS85" s="47">
        <f t="shared" si="15"/>
        <v>0</v>
      </c>
      <c r="BT85" s="47">
        <f t="shared" si="16"/>
        <v>0</v>
      </c>
      <c r="BU85" s="185"/>
      <c r="BV85" s="2"/>
      <c r="BW85" s="1887" t="s">
        <v>139</v>
      </c>
      <c r="BX85" s="1888"/>
      <c r="BY85" s="1888"/>
      <c r="BZ85" s="1889"/>
      <c r="CA85" s="2"/>
      <c r="CB85" s="422" t="s">
        <v>472</v>
      </c>
      <c r="CC85" s="504">
        <v>0.13319999999999999</v>
      </c>
      <c r="CD85" s="499" t="s">
        <v>473</v>
      </c>
      <c r="CE85" s="500" t="s">
        <v>474</v>
      </c>
      <c r="CF85" s="501">
        <v>10</v>
      </c>
      <c r="CG85" s="505">
        <v>0.11987999999999999</v>
      </c>
      <c r="CH85" s="506" t="s">
        <v>475</v>
      </c>
      <c r="CJ85" s="110" t="s">
        <v>437</v>
      </c>
      <c r="CK85" s="59"/>
      <c r="CL85" s="59"/>
      <c r="CM85" s="59"/>
      <c r="CN85" s="59"/>
      <c r="CO85" s="59"/>
      <c r="CP85" s="93"/>
      <c r="CQ85" s="8" t="s">
        <v>1</v>
      </c>
      <c r="CR85" s="6">
        <v>1</v>
      </c>
    </row>
    <row r="86" spans="1:96" s="1" customFormat="1" ht="19.5" customHeight="1" thickTop="1" thickBot="1">
      <c r="A86"/>
      <c r="B86" s="108"/>
      <c r="C86" s="1232"/>
      <c r="D86" s="1232"/>
      <c r="E86" s="1232"/>
      <c r="F86" s="1714"/>
      <c r="G86" s="271"/>
      <c r="H86" s="280"/>
      <c r="I86" s="252"/>
      <c r="J86" s="1505"/>
      <c r="K86" s="1505"/>
      <c r="L86" s="1773"/>
      <c r="M86" t="s">
        <v>1</v>
      </c>
      <c r="N86"/>
      <c r="O86"/>
      <c r="P86" s="2243" t="s">
        <v>12</v>
      </c>
      <c r="Q86" s="1232" t="str">
        <f>Q83</f>
        <v xml:space="preserve">C patisserie flan garniture Clafoutis aux cerises-2023-09-20.xlsx 10 personnes </v>
      </c>
      <c r="R86" s="1232">
        <f>R83</f>
        <v>10</v>
      </c>
      <c r="S86" s="1232" t="str">
        <f>S83</f>
        <v>personnes</v>
      </c>
      <c r="T86" s="161" t="s">
        <v>152</v>
      </c>
      <c r="U86" s="1251" t="s">
        <v>151</v>
      </c>
      <c r="V86" s="1316"/>
      <c r="W86" s="1317" t="s">
        <v>162</v>
      </c>
      <c r="X86" s="170">
        <v>65</v>
      </c>
      <c r="Y86" s="2247" t="s">
        <v>161</v>
      </c>
      <c r="Z86" s="1448" t="s">
        <v>160</v>
      </c>
      <c r="AA86" s="1324"/>
      <c r="AB86" s="1251" t="s">
        <v>151</v>
      </c>
      <c r="AC86" s="2293"/>
      <c r="AD86" s="162">
        <v>65</v>
      </c>
      <c r="AF86"/>
      <c r="AG86"/>
      <c r="AH86"/>
      <c r="AI86"/>
      <c r="AJ86" s="1252" t="s">
        <v>37</v>
      </c>
      <c r="AK86" s="1252"/>
      <c r="AL86" s="91"/>
      <c r="AM86" s="91"/>
      <c r="AN86" s="91"/>
      <c r="AO86" s="1252" t="s">
        <v>1598</v>
      </c>
      <c r="AP86" s="1252"/>
      <c r="AQ86"/>
      <c r="AR86"/>
      <c r="AS86"/>
      <c r="AT86"/>
      <c r="AV86"/>
      <c r="AW86" s="1327" t="str">
        <f>IF(AND(AZ86&lt;&gt;"", LEN(TRIM(AZ86))&gt;0), MAX(AW20:AW85)+1, "")</f>
        <v/>
      </c>
      <c r="AX86" s="1327" t="str" cm="1">
        <f t="array" ref="AX86">IFERROR(INDEX(AZ21:AZ290, MATCH(ROW()-MIN(ROW(AZ21:AZ290))+1, AW21:AW290, 0)), "")</f>
        <v/>
      </c>
      <c r="AY86" s="1338" t="str">
        <f>IFERROR(SUBSTITUTE(SUBSTITUTE(SUBSTITUTE(AY85,"  "," "),"  "," "),"  "," "),AY85)</f>
        <v xml:space="preserve">6 Portez à ébullition puis baissez le feu et laissez mijoter à feu doux pendant environ 3 heures en remuant de temps en temps La viande doit être tendre et la sauce onctueuse </v>
      </c>
      <c r="AZ86" s="1329" t="str">
        <f>IF(LEN(AY86) &gt; LEN(AZ81) + LEN(AZ82) + LEN(AZ83)+ LEN(AZ84) + LEN(AZ85), RIGHT(AY86, LEN(AY86) - LEN(AZ81) - LEN(AZ82) - LEN(AZ83) - LEN(AZ84) - LEN(AZ85)), "")</f>
        <v/>
      </c>
      <c r="BA86" s="1279" t="s">
        <v>1</v>
      </c>
      <c r="BB86" s="1354"/>
      <c r="BD86" s="1" t="str">
        <f t="shared" si="32"/>
        <v/>
      </c>
      <c r="BE86" s="1332" t="str">
        <f>IF(LEN(SUBSTITUTE(AX86, BE17, "")) &lt; LEN(AX86), SUBSTITUTE(AX86, BE17, ""), AX86)</f>
        <v/>
      </c>
      <c r="BF86" s="1332" t="str">
        <f>IF(LEN(SUBSTITUTE(BE86, BF17, "")) &lt; LEN(BE86), SUBSTITUTE(BE86, BF17, ""), BE86)</f>
        <v/>
      </c>
      <c r="BG86" s="1332" t="str">
        <f>IF(LEN(SUBSTITUTE(BF86, BG17, "")) &lt; LEN(BF86), SUBSTITUTE(BF86, BG17, ""), BF86)</f>
        <v/>
      </c>
      <c r="BH86" s="1332" t="str">
        <f>IF(LEN(SUBSTITUTE(BG86, BH17, "")) &lt; LEN(BG86), SUBSTITUTE(BG86, BH17, ""), BG86)</f>
        <v/>
      </c>
      <c r="BI86" s="1332" t="s">
        <v>1</v>
      </c>
      <c r="BJ86" s="1333"/>
      <c r="BK86" s="1334"/>
      <c r="BL86" s="52"/>
      <c r="BM86" s="51"/>
      <c r="BN86" s="1335" t="str">
        <f t="shared" si="11"/>
        <v/>
      </c>
      <c r="BO86" s="50" t="str">
        <f t="shared" si="12"/>
        <v/>
      </c>
      <c r="BP86" s="49" t="str">
        <f t="shared" si="13"/>
        <v/>
      </c>
      <c r="BQ86" s="47">
        <f>IF(ISBLANK(#REF!),"",LEN(BD86)-LEN(SUBSTITUTE(BD86," ",""))+1)</f>
        <v>1</v>
      </c>
      <c r="BR86" s="48">
        <f t="shared" si="14"/>
        <v>0</v>
      </c>
      <c r="BS86" s="47">
        <f t="shared" si="15"/>
        <v>0</v>
      </c>
      <c r="BT86" s="47">
        <f t="shared" si="16"/>
        <v>0</v>
      </c>
      <c r="BU86" s="185"/>
      <c r="BV86" s="2"/>
      <c r="BW86" s="1887"/>
      <c r="BX86" s="1888"/>
      <c r="BY86" s="1888"/>
      <c r="BZ86" s="1889"/>
      <c r="CA86" s="2"/>
      <c r="CB86" s="422" t="s">
        <v>308</v>
      </c>
      <c r="CC86" s="498">
        <v>16.649999999999999</v>
      </c>
      <c r="CD86" s="499" t="s">
        <v>464</v>
      </c>
      <c r="CE86" s="500" t="s">
        <v>477</v>
      </c>
      <c r="CF86" s="501"/>
      <c r="CG86" s="502">
        <v>16.649999999999999</v>
      </c>
      <c r="CH86" s="503" t="s">
        <v>478</v>
      </c>
      <c r="CJ86" s="469" t="s">
        <v>438</v>
      </c>
      <c r="CK86" s="59"/>
      <c r="CL86" s="59"/>
      <c r="CM86" s="59"/>
      <c r="CN86" s="59"/>
      <c r="CO86" s="59"/>
      <c r="CP86" s="93"/>
      <c r="CQ86" s="8" t="s">
        <v>1</v>
      </c>
      <c r="CR86" s="6">
        <v>1</v>
      </c>
    </row>
    <row r="87" spans="1:96" s="1" customFormat="1" ht="18.75" customHeight="1" thickTop="1">
      <c r="A87"/>
      <c r="B87" s="108"/>
      <c r="C87" s="1232"/>
      <c r="D87" s="1232"/>
      <c r="E87" s="1232"/>
      <c r="F87" s="1714"/>
      <c r="G87" s="271"/>
      <c r="H87" s="280"/>
      <c r="I87" s="252"/>
      <c r="J87" s="1505"/>
      <c r="K87" s="1505"/>
      <c r="L87" s="1773"/>
      <c r="M87" t="s">
        <v>1</v>
      </c>
      <c r="N87"/>
      <c r="O87"/>
      <c r="P87" s="2242" t="s">
        <v>11</v>
      </c>
      <c r="Q87" s="1232" t="str">
        <f>Q83</f>
        <v xml:space="preserve">C patisserie flan garniture Clafoutis aux cerises-2023-09-20.xlsx 10 personnes </v>
      </c>
      <c r="R87" s="1232">
        <f>R83</f>
        <v>10</v>
      </c>
      <c r="S87" s="1232" t="str">
        <f>S83</f>
        <v>personnes</v>
      </c>
      <c r="T87" s="1449"/>
      <c r="U87" s="1322"/>
      <c r="V87" s="1323" t="s">
        <v>1584</v>
      </c>
      <c r="W87" s="1322">
        <f ca="1">SUM(T84:W84)</f>
        <v>36</v>
      </c>
      <c r="X87" s="164" t="s">
        <v>154</v>
      </c>
      <c r="Y87" s="2248">
        <v>0</v>
      </c>
      <c r="Z87" s="1450" t="s">
        <v>153</v>
      </c>
      <c r="AA87" s="1324"/>
      <c r="AB87" s="1325" t="s">
        <v>1585</v>
      </c>
      <c r="AC87" s="1326">
        <f ca="1">Z84+AB84+AC84</f>
        <v>65</v>
      </c>
      <c r="AD87" s="2336">
        <f>IF(AD86=0,0,IF(LEN(Z87)&gt;AD86,LEN(Z87)-AD86&amp;" en trop",0))</f>
        <v>0</v>
      </c>
      <c r="AF87"/>
      <c r="AG87"/>
      <c r="AH87"/>
      <c r="AI87"/>
      <c r="AJ87" s="91"/>
      <c r="AK87" s="91"/>
      <c r="AL87" s="91"/>
      <c r="AM87" s="91"/>
      <c r="AN87" s="91"/>
      <c r="AO87" s="1252" t="s">
        <v>1599</v>
      </c>
      <c r="AP87" s="1252"/>
      <c r="AQ87"/>
      <c r="AR87"/>
      <c r="AS87"/>
      <c r="AT87"/>
      <c r="AV87"/>
      <c r="AW87" s="1327">
        <f>IF(AND(AZ87&lt;&gt;"", LEN(TRIM(AZ87))&gt;0), MAX(AW20:AW86)+1, "")</f>
        <v>22</v>
      </c>
      <c r="AX87" s="1327" t="str" cm="1">
        <f t="array" ref="AX87">IFERROR(INDEX(AZ21:AZ290, MATCH(ROW()-MIN(ROW(AZ21:AZ290))+1, AW21:AW290, 0)), "")</f>
        <v/>
      </c>
      <c r="AY87" s="1328" t="str">
        <f>(SUBSTITUTE(SUBSTITUTE(BB32,CHAR(13)&amp;CHAR(10)," "),CHAR(10)," "))</f>
        <v>7. Pendant ce temps, faites revenir les champignons dans une poêle avec un peu d’huile d’olive pendant environ 5 minutes.</v>
      </c>
      <c r="AZ87" s="1339" t="str">
        <f>IF(LEN(AY92)&lt;AZ19,AY87,LEFT(AY92,FIND("¤",SUBSTITUTE(LEFT(AY92,AZ19+1)," ","¤",LEN(LEFT(AY92,AZ19+1))-LEN(SUBSTITUTE(LEFT(AY92,AZ19+1)," ",""))))))</f>
        <v xml:space="preserve">7 Pendant ce temps faites revenir les champignons dans une poêle </v>
      </c>
      <c r="BA87" s="1279" t="s">
        <v>1</v>
      </c>
      <c r="BB87" s="1354"/>
      <c r="BD87" s="1" t="str">
        <f t="shared" si="32"/>
        <v/>
      </c>
      <c r="BE87" s="1332" t="str">
        <f>IF(LEN(SUBSTITUTE(AX87, BE17, "")) &lt; LEN(AX87), SUBSTITUTE(AX87, BE17, ""), AX87)</f>
        <v/>
      </c>
      <c r="BF87" s="1332" t="str">
        <f>IF(LEN(SUBSTITUTE(BE87, BF17, "")) &lt; LEN(BE87), SUBSTITUTE(BE87, BF17, ""), BE87)</f>
        <v/>
      </c>
      <c r="BG87" s="1332" t="str">
        <f>IF(LEN(SUBSTITUTE(BF87, BG17, "")) &lt; LEN(BF87), SUBSTITUTE(BF87, BG17, ""), BF87)</f>
        <v/>
      </c>
      <c r="BH87" s="1332" t="str">
        <f>IF(LEN(SUBSTITUTE(BG87, BH17, "")) &lt; LEN(BG87), SUBSTITUTE(BG87, BH17, ""), BG87)</f>
        <v/>
      </c>
      <c r="BI87" s="1332" t="s">
        <v>1</v>
      </c>
      <c r="BJ87" s="1333"/>
      <c r="BK87" s="1334"/>
      <c r="BL87" s="52"/>
      <c r="BM87" s="51"/>
      <c r="BN87" s="1335" t="str">
        <f t="shared" si="11"/>
        <v/>
      </c>
      <c r="BO87" s="50" t="str">
        <f t="shared" si="12"/>
        <v/>
      </c>
      <c r="BP87" s="49" t="str">
        <f t="shared" si="13"/>
        <v/>
      </c>
      <c r="BQ87" s="47">
        <f>IF(ISBLANK(#REF!),"",LEN(BD87)-LEN(SUBSTITUTE(BD87," ",""))+1)</f>
        <v>1</v>
      </c>
      <c r="BR87" s="48">
        <f t="shared" si="14"/>
        <v>0</v>
      </c>
      <c r="BS87" s="47">
        <f t="shared" si="15"/>
        <v>0</v>
      </c>
      <c r="BT87" s="47">
        <f t="shared" si="16"/>
        <v>0</v>
      </c>
      <c r="BU87" s="185"/>
      <c r="BV87" s="2"/>
      <c r="BW87" s="21"/>
      <c r="BX87" s="20"/>
      <c r="BY87" s="20"/>
      <c r="BZ87" s="19"/>
      <c r="CA87" s="2"/>
      <c r="CB87" s="422" t="s">
        <v>422</v>
      </c>
      <c r="CC87" s="504">
        <v>8.3249999999999993</v>
      </c>
      <c r="CD87" s="499" t="s">
        <v>480</v>
      </c>
      <c r="CE87" s="500" t="s">
        <v>481</v>
      </c>
      <c r="CF87" s="501">
        <v>30</v>
      </c>
      <c r="CG87" s="505">
        <v>5.8274999999999997</v>
      </c>
      <c r="CH87" s="506" t="s">
        <v>482</v>
      </c>
      <c r="CJ87" s="110"/>
      <c r="CK87" s="59"/>
      <c r="CL87" s="59"/>
      <c r="CM87" s="59"/>
      <c r="CN87" s="59"/>
      <c r="CO87" s="473" t="s">
        <v>439</v>
      </c>
      <c r="CP87" s="474" t="str">
        <f>IF(LEN(CJ86) &lt;= CK69, LEN(CJ86) &amp; " OK", LEN(CJ86)-CK69&amp;" "&amp;"en trop")</f>
        <v>41 en trop</v>
      </c>
      <c r="CQ87" s="8" t="s">
        <v>1</v>
      </c>
      <c r="CR87" s="6">
        <v>1</v>
      </c>
    </row>
    <row r="88" spans="1:96" s="1" customFormat="1" ht="18.75" customHeight="1">
      <c r="A88"/>
      <c r="B88" s="108"/>
      <c r="C88" s="1232"/>
      <c r="D88" s="1232"/>
      <c r="E88" s="1232"/>
      <c r="F88" s="1714"/>
      <c r="G88" s="271"/>
      <c r="H88" s="280"/>
      <c r="I88" s="252"/>
      <c r="J88" s="1505"/>
      <c r="K88" s="1505"/>
      <c r="L88" s="1773"/>
      <c r="M88"/>
      <c r="N88"/>
      <c r="O88"/>
      <c r="P88" s="108" t="s">
        <v>11</v>
      </c>
      <c r="Q88" s="1232" t="str">
        <f>Q83</f>
        <v xml:space="preserve">C patisserie flan garniture Clafoutis aux cerises-2023-09-20.xlsx 10 personnes </v>
      </c>
      <c r="R88" s="1232">
        <f>R83</f>
        <v>10</v>
      </c>
      <c r="S88" s="1232" t="str">
        <f>S83</f>
        <v>personnes</v>
      </c>
      <c r="T88" s="1353" t="s">
        <v>149</v>
      </c>
      <c r="U88" s="1353"/>
      <c r="V88" s="40"/>
      <c r="W88" s="88"/>
      <c r="X88" s="107" t="str">
        <f>TEXT(ROUND(LEN(T88)/X86, 1), "0.0") &amp; " lignes"</f>
        <v>0.4 lignes</v>
      </c>
      <c r="Y88" s="2249" t="str">
        <f ca="1">IF(ISBLANK(Z88),"",LARGE(OFFSET(Y87,0,0,ROWS(Y87:Y87)),1)+1)</f>
        <v/>
      </c>
      <c r="Z88" s="1252"/>
      <c r="AA88" s="1324"/>
      <c r="AB88" s="41"/>
      <c r="AC88" s="89"/>
      <c r="AD88" s="2337">
        <f>IF(AD86=0,0,IF(LEN(Z88)&gt;AD86,LEN(Z88)-AD86&amp;" en trop",0))</f>
        <v>0</v>
      </c>
      <c r="AF88"/>
      <c r="AG88"/>
      <c r="AH88"/>
      <c r="AI88"/>
      <c r="AJ88" s="91"/>
      <c r="AK88" s="91"/>
      <c r="AL88" s="91"/>
      <c r="AM88" s="91"/>
      <c r="AN88" s="91"/>
      <c r="AO88" s="1252"/>
      <c r="AP88" s="1252" t="s">
        <v>1574</v>
      </c>
      <c r="AQ88"/>
      <c r="AR88"/>
      <c r="AS88"/>
      <c r="AT88"/>
      <c r="AV88"/>
      <c r="AW88" s="1327">
        <f>IF(AND(AZ88&lt;&gt;"", LEN(TRIM(AZ88))&gt;0), MAX(AW20:AW87)+1, "")</f>
        <v>23</v>
      </c>
      <c r="AX88" s="1327" t="str" cm="1">
        <f t="array" ref="AX88">IFERROR(INDEX(AZ21:AZ290, MATCH(ROW()-MIN(ROW(AZ21:AZ290))+1, AW21:AW290, 0)), "")</f>
        <v/>
      </c>
      <c r="AY88" s="1340" t="str">
        <f>IFERROR(TRIM(SUBSTITUTE(SUBSTITUTE(SUBSTITUTE(SUBSTITUTE(SUBSTITUTE(AY87," .",".")," ;",";")," :",":"),",",","),",","")),AY87)</f>
        <v>7. Pendant ce temps faites revenir les champignons dans une poêle avec un peu d’huile d’olive pendant environ 5 minutes.</v>
      </c>
      <c r="AZ88" s="1339" t="str">
        <f>IFERROR(IF(LEN(AY92) &gt; LEN(AZ87), LEFT(RIGHT(AY92, LEN(AY92) - LEN(AZ87)), FIND("¤", SUBSTITUTE(LEFT(RIGHT(AY92, LEN(AY92) - LEN(AZ87)), AZ19+1), " ", "¤", LEN(LEFT(RIGHT(AY92, LEN(AY92) - LEN(AZ87)), AZ19+1)) - LEN(SUBSTITUTE(LEFT(RIGHT(AY92, LEN(AY92) - LEN(AZ87)), AZ19+1), " ", ""))))), ""), "")</f>
        <v xml:space="preserve">avec un peu d’huile d’olive pendant environ 5 minutes </v>
      </c>
      <c r="BA88" s="1279" t="s">
        <v>1</v>
      </c>
      <c r="BB88" s="1354"/>
      <c r="BD88" s="1" t="str">
        <f t="shared" si="32"/>
        <v/>
      </c>
      <c r="BE88" s="1332" t="str">
        <f>IF(LEN(SUBSTITUTE(AX88, BE17, "")) &lt; LEN(AX88), SUBSTITUTE(AX88, BE17, ""), AX88)</f>
        <v/>
      </c>
      <c r="BF88" s="1332" t="str">
        <f>IF(LEN(SUBSTITUTE(BE88, BF17, "")) &lt; LEN(BE88), SUBSTITUTE(BE88, BF17, ""), BE88)</f>
        <v/>
      </c>
      <c r="BG88" s="1332" t="str">
        <f>IF(LEN(SUBSTITUTE(BF88, BG17, "")) &lt; LEN(BF88), SUBSTITUTE(BF88, BG17, ""), BF88)</f>
        <v/>
      </c>
      <c r="BH88" s="1332" t="str">
        <f>IF(LEN(SUBSTITUTE(BG88, BH17, "")) &lt; LEN(BG88), SUBSTITUTE(BG88, BH17, ""), BG88)</f>
        <v/>
      </c>
      <c r="BI88" s="1332" t="s">
        <v>1</v>
      </c>
      <c r="BJ88" s="1333"/>
      <c r="BK88" s="1334"/>
      <c r="BL88" s="52"/>
      <c r="BM88" s="51"/>
      <c r="BN88" s="1335" t="str">
        <f t="shared" si="11"/>
        <v/>
      </c>
      <c r="BO88" s="50" t="str">
        <f t="shared" si="12"/>
        <v/>
      </c>
      <c r="BP88" s="49" t="str">
        <f t="shared" si="13"/>
        <v/>
      </c>
      <c r="BQ88" s="47">
        <f>IF(ISBLANK(#REF!),"",LEN(BD88)-LEN(SUBSTITUTE(BD88," ",""))+1)</f>
        <v>1</v>
      </c>
      <c r="BR88" s="48">
        <f t="shared" si="14"/>
        <v>0</v>
      </c>
      <c r="BS88" s="47">
        <f t="shared" si="15"/>
        <v>0</v>
      </c>
      <c r="BT88" s="47">
        <f t="shared" si="16"/>
        <v>0</v>
      </c>
      <c r="BU88" s="185"/>
      <c r="BV88" s="2"/>
      <c r="BW88" s="46"/>
      <c r="BX88" s="1341" t="s">
        <v>135</v>
      </c>
      <c r="BY88" s="1342" t="s">
        <v>134</v>
      </c>
      <c r="BZ88" s="19"/>
      <c r="CA88" s="2"/>
      <c r="CB88" s="422" t="s">
        <v>484</v>
      </c>
      <c r="CC88" s="498">
        <v>6.2437499999999995</v>
      </c>
      <c r="CD88" s="499" t="s">
        <v>485</v>
      </c>
      <c r="CE88" s="500" t="s">
        <v>486</v>
      </c>
      <c r="CF88" s="501"/>
      <c r="CG88" s="502">
        <v>6.2437499999999995</v>
      </c>
      <c r="CH88" s="503" t="s">
        <v>487</v>
      </c>
      <c r="CJ88" s="469" t="s">
        <v>16</v>
      </c>
      <c r="CK88" s="59"/>
      <c r="CL88" s="59"/>
      <c r="CM88" s="59"/>
      <c r="CN88" s="59"/>
      <c r="CO88" s="59"/>
      <c r="CP88" s="93"/>
      <c r="CQ88" s="8" t="s">
        <v>1</v>
      </c>
      <c r="CR88" s="6">
        <v>1</v>
      </c>
    </row>
    <row r="89" spans="1:96" s="1" customFormat="1" ht="16.5" customHeight="1">
      <c r="A89"/>
      <c r="B89" s="108"/>
      <c r="C89" s="1232"/>
      <c r="D89" s="1232"/>
      <c r="E89" s="1232"/>
      <c r="F89" s="1714"/>
      <c r="G89" s="271"/>
      <c r="H89" s="280"/>
      <c r="I89" s="252"/>
      <c r="J89" s="1505"/>
      <c r="K89" s="1505"/>
      <c r="L89" s="1773"/>
      <c r="M89"/>
      <c r="N89"/>
      <c r="O89"/>
      <c r="P89" s="108" t="s">
        <v>11</v>
      </c>
      <c r="Q89" s="1232" t="str">
        <f>Q83</f>
        <v xml:space="preserve">C patisserie flan garniture Clafoutis aux cerises-2023-09-20.xlsx 10 personnes </v>
      </c>
      <c r="R89" s="1232">
        <f>R83</f>
        <v>10</v>
      </c>
      <c r="S89" s="1232" t="str">
        <f>S83</f>
        <v>personnes</v>
      </c>
      <c r="T89" s="1353" t="s">
        <v>148</v>
      </c>
      <c r="U89" s="2236"/>
      <c r="V89" s="2236"/>
      <c r="W89" s="2236"/>
      <c r="X89" s="107" t="str">
        <f>TEXT(ROUND(LEN(T89)/X86, 1), "0.0") &amp; " lignes"</f>
        <v>0.4 lignes</v>
      </c>
      <c r="Y89" s="2249" t="str">
        <f ca="1">IF(ISBLANK(Z89),"",LARGE(OFFSET(Y87,0,0,ROWS(Y87:Y88)),1)+1)</f>
        <v/>
      </c>
      <c r="Z89" s="468"/>
      <c r="AA89" s="1715"/>
      <c r="AB89" s="41"/>
      <c r="AC89" s="89"/>
      <c r="AD89" s="2337">
        <f>IF(AD86=0,0,IF(LEN(Z89)&gt;AD86,LEN(Z89)-AD86&amp;" en trop",0))</f>
        <v>0</v>
      </c>
      <c r="AF89"/>
      <c r="AG89"/>
      <c r="AH89"/>
      <c r="AI89"/>
      <c r="AJ89" s="59"/>
      <c r="AK89" s="59"/>
      <c r="AL89" s="59"/>
      <c r="AM89" s="59"/>
      <c r="AN89" s="59"/>
      <c r="AO89" s="59"/>
      <c r="AP89" s="59"/>
      <c r="AQ89"/>
      <c r="AR89"/>
      <c r="AS89"/>
      <c r="AT89"/>
      <c r="AV89"/>
      <c r="AW89" s="1327" t="str">
        <f>IF(AND(AZ89&lt;&gt;"", LEN(TRIM(AZ89))&gt;0), MAX(AW20:AW88)+1, "")</f>
        <v/>
      </c>
      <c r="AX89" s="1327" t="str" cm="1">
        <f t="array" ref="AX89">IFERROR(INDEX(AZ21:AZ290, MATCH(ROW()-MIN(ROW(AZ21:AZ290))+1, AW21:AW290, 0)), "")</f>
        <v/>
      </c>
      <c r="AY89" s="1340" t="str">
        <f>IFERROR(SUBSTITUTE(SUBSTITUTE(SUBSTITUTE(SUBSTITUTE(SUBSTITUTE(SUBSTITUTE(AY88,",",";"),".",";"),";",";"),"-",";"),":",";"),"?",";"),AY88)</f>
        <v>7; Pendant ce temps faites revenir les champignons dans une poêle avec un peu d’huile d’olive pendant environ 5 minutes;</v>
      </c>
      <c r="AZ89" s="1339" t="str">
        <f>IFERROR(IF(LEN(AY92)&gt;LEN(AZ87)+LEN(AZ88),LEFT(RIGHT(AY92,LEN(AY92)-LEN(AZ87)-LEN(AZ88)),FIND("¤",SUBSTITUTE(LEFT(RIGHT(AY92,LEN(AY92)-LEN(AZ87)-LEN(AZ88)),AZ19+1)," ","¤",LEN(LEFT(RIGHT(AY92,LEN(AY92)-LEN(AZ87)-LEN(AZ88)),AZ19+1))-LEN(SUBSTITUTE(LEFT(RIGHT(AY92,LEN(AY92)-LEN(AZ87)-LEN(AZ88)),AZ19+1)," ",""))))),""),"")</f>
        <v/>
      </c>
      <c r="BA89" s="1279" t="s">
        <v>1</v>
      </c>
      <c r="BB89" s="1354"/>
      <c r="BD89" s="1" t="str">
        <f t="shared" si="32"/>
        <v/>
      </c>
      <c r="BE89" s="1332" t="str">
        <f>IF(LEN(SUBSTITUTE(AX89, BE17, "")) &lt; LEN(AX89), SUBSTITUTE(AX89, BE17, ""), AX89)</f>
        <v/>
      </c>
      <c r="BF89" s="1332" t="str">
        <f>IF(LEN(SUBSTITUTE(BE89, BF17, "")) &lt; LEN(BE89), SUBSTITUTE(BE89, BF17, ""), BE89)</f>
        <v/>
      </c>
      <c r="BG89" s="1332" t="str">
        <f>IF(LEN(SUBSTITUTE(BF89, BG17, "")) &lt; LEN(BF89), SUBSTITUTE(BF89, BG17, ""), BF89)</f>
        <v/>
      </c>
      <c r="BH89" s="1332" t="str">
        <f>IF(LEN(SUBSTITUTE(BG89, BH17, "")) &lt; LEN(BG89), SUBSTITUTE(BG89, BH17, ""), BG89)</f>
        <v/>
      </c>
      <c r="BI89" s="1332" t="s">
        <v>1</v>
      </c>
      <c r="BJ89" s="1333"/>
      <c r="BK89" s="1334"/>
      <c r="BL89" s="52"/>
      <c r="BM89" s="51"/>
      <c r="BN89" s="1335" t="str">
        <f t="shared" si="11"/>
        <v/>
      </c>
      <c r="BO89" s="50" t="str">
        <f t="shared" si="12"/>
        <v/>
      </c>
      <c r="BP89" s="49" t="str">
        <f t="shared" si="13"/>
        <v/>
      </c>
      <c r="BQ89" s="47">
        <f>IF(ISBLANK(#REF!),"",LEN(BD89)-LEN(SUBSTITUTE(BD89," ",""))+1)</f>
        <v>1</v>
      </c>
      <c r="BR89" s="48">
        <f t="shared" si="14"/>
        <v>0</v>
      </c>
      <c r="BS89" s="47">
        <f t="shared" si="15"/>
        <v>0</v>
      </c>
      <c r="BT89" s="47">
        <f t="shared" si="16"/>
        <v>0</v>
      </c>
      <c r="BU89" s="185"/>
      <c r="BV89" s="2"/>
      <c r="BW89" s="46"/>
      <c r="BX89" s="148" t="s">
        <v>129</v>
      </c>
      <c r="BY89" s="147">
        <v>1</v>
      </c>
      <c r="BZ89" s="19"/>
      <c r="CA89" s="2"/>
      <c r="CB89" s="422" t="s">
        <v>489</v>
      </c>
      <c r="CC89" s="504">
        <v>0.111</v>
      </c>
      <c r="CD89" s="499" t="s">
        <v>490</v>
      </c>
      <c r="CE89" s="500" t="s">
        <v>491</v>
      </c>
      <c r="CF89" s="501"/>
      <c r="CG89" s="505">
        <v>0.111</v>
      </c>
      <c r="CH89" s="506" t="s">
        <v>492</v>
      </c>
      <c r="CJ89" s="110"/>
      <c r="CK89" s="59"/>
      <c r="CL89" s="59"/>
      <c r="CM89" s="59"/>
      <c r="CN89" s="59"/>
      <c r="CO89" s="480" t="s">
        <v>441</v>
      </c>
      <c r="CP89" s="474" t="str">
        <f>IF(LEN(CJ88) &lt;= CK69, LEN(CJ88) &amp; " OK", LEN(CJ88)-CK69&amp;" "&amp;"en trop")</f>
        <v>64 en trop</v>
      </c>
      <c r="CQ89" s="8" t="s">
        <v>1</v>
      </c>
      <c r="CR89" s="6">
        <v>1</v>
      </c>
    </row>
    <row r="90" spans="1:96" s="1" customFormat="1" ht="15.75">
      <c r="A90"/>
      <c r="B90" s="108"/>
      <c r="C90" s="1232"/>
      <c r="D90" s="1232"/>
      <c r="E90" s="1232"/>
      <c r="F90" s="1714"/>
      <c r="G90" s="271"/>
      <c r="H90" s="280"/>
      <c r="I90" s="252"/>
      <c r="J90" s="1505"/>
      <c r="K90" s="1505"/>
      <c r="L90" s="1773"/>
      <c r="M90"/>
      <c r="N90"/>
      <c r="O90"/>
      <c r="P90" s="108" t="str">
        <f t="shared" ref="P90:P127" si="33">IF(OR(Z90&lt;&gt;"", AB90&lt;&gt;""),"A", "►")</f>
        <v>►</v>
      </c>
      <c r="Q90" s="1232" t="str">
        <f>Q83</f>
        <v xml:space="preserve">C patisserie flan garniture Clafoutis aux cerises-2023-09-20.xlsx 10 personnes </v>
      </c>
      <c r="R90" s="1232">
        <f>R83</f>
        <v>10</v>
      </c>
      <c r="S90" s="1232" t="str">
        <f>S83</f>
        <v>personnes</v>
      </c>
      <c r="T90" s="1353"/>
      <c r="U90" s="2236"/>
      <c r="V90" s="2236"/>
      <c r="W90" s="2236"/>
      <c r="X90" s="107" t="str">
        <f>TEXT(ROUND(LEN(T90)/X86, 1), "0.0") &amp; " lignes"</f>
        <v>0.0 lignes</v>
      </c>
      <c r="Y90" s="2249" t="str">
        <f ca="1">IF(ISBLANK(Z90),"",LARGE(OFFSET(Y87,0,0,ROWS(Y87:Y89)),1)+1)</f>
        <v/>
      </c>
      <c r="Z90" s="468"/>
      <c r="AA90" s="1715"/>
      <c r="AB90" s="41"/>
      <c r="AC90" s="89"/>
      <c r="AD90" s="2337">
        <f>IF(AD86=0,0,IF(LEN(Z90)&gt;AD86,LEN(Z90)-AD86&amp;" en trop",0))</f>
        <v>0</v>
      </c>
      <c r="AF90"/>
      <c r="AG90"/>
      <c r="AH90"/>
      <c r="AI90"/>
      <c r="AJ90" s="341" t="s">
        <v>360</v>
      </c>
      <c r="AK90" s="91"/>
      <c r="AL90" s="91"/>
      <c r="AM90" s="91"/>
      <c r="AN90" s="91"/>
      <c r="AO90" s="91"/>
      <c r="AP90" s="91"/>
      <c r="AQ90"/>
      <c r="AR90"/>
      <c r="AS90"/>
      <c r="AT90"/>
      <c r="AV90"/>
      <c r="AW90" s="1327" t="str">
        <f>IF(AND(AZ90&lt;&gt;"", LEN(TRIM(AZ90))&gt;0), MAX(AW20:AW89)+1, "")</f>
        <v/>
      </c>
      <c r="AX90" s="1327" t="str" cm="1">
        <f t="array" ref="AX90">IFERROR(INDEX(AZ21:AZ290, MATCH(ROW()-MIN(ROW(AZ21:AZ290))+1, AW21:AW290, 0)), "")</f>
        <v/>
      </c>
      <c r="AY90" s="1340" t="str">
        <f>IFERROR(SUBSTITUTE(AY89,"."," "),AY89)</f>
        <v>7; Pendant ce temps faites revenir les champignons dans une poêle avec un peu d’huile d’olive pendant environ 5 minutes;</v>
      </c>
      <c r="AZ90" s="1339" t="str">
        <f>IFERROR(LEFT(RIGHT(AY92,LEN(AY92)-LEN(AZ87)-LEN(AZ88)-LEN(AZ89)),FIND("¤",SUBSTITUTE(LEFT(RIGHT(AY92,LEN(AY92)-LEN(AZ87)-LEN(AZ88)-LEN(AZ89)),AZ19+1)," ","¤",LEN(LEFT(RIGHT(AY92,LEN(AY92)-LEN(AZ87)-LEN(AZ88)-LEN(AZ89)),AZ19+1))-LEN(SUBSTITUTE(LEFT(RIGHT(AY92,LEN(AY92)-LEN(AZ87)-LEN(AZ88)-LEN(AZ89)),AZ19+1)," ",""))))),"")</f>
        <v/>
      </c>
      <c r="BA90" s="1279" t="s">
        <v>1</v>
      </c>
      <c r="BB90" s="1354"/>
      <c r="BD90" s="1" t="str">
        <f t="shared" si="32"/>
        <v/>
      </c>
      <c r="BE90" s="1332" t="str">
        <f>IF(LEN(SUBSTITUTE(AX90, BE17, "")) &lt; LEN(AX90), SUBSTITUTE(AX90, BE17, ""), AX90)</f>
        <v/>
      </c>
      <c r="BF90" s="1332" t="str">
        <f>IF(LEN(SUBSTITUTE(BE90, BF17, "")) &lt; LEN(BE90), SUBSTITUTE(BE90, BF17, ""), BE90)</f>
        <v/>
      </c>
      <c r="BG90" s="1332" t="str">
        <f>IF(LEN(SUBSTITUTE(BF90, BG17, "")) &lt; LEN(BF90), SUBSTITUTE(BF90, BG17, ""), BF90)</f>
        <v/>
      </c>
      <c r="BH90" s="1332" t="str">
        <f>IF(LEN(SUBSTITUTE(BG90, BH17, "")) &lt; LEN(BG90), SUBSTITUTE(BG90, BH17, ""), BG90)</f>
        <v/>
      </c>
      <c r="BI90" s="1332" t="s">
        <v>1</v>
      </c>
      <c r="BJ90" s="1333"/>
      <c r="BK90" s="1334"/>
      <c r="BL90" s="52"/>
      <c r="BM90" s="51"/>
      <c r="BN90" s="1335" t="str">
        <f t="shared" si="11"/>
        <v/>
      </c>
      <c r="BO90" s="50" t="str">
        <f t="shared" si="12"/>
        <v/>
      </c>
      <c r="BP90" s="49" t="str">
        <f t="shared" si="13"/>
        <v/>
      </c>
      <c r="BQ90" s="47">
        <f>IF(ISBLANK(#REF!),"",LEN(BD90)-LEN(SUBSTITUTE(BD90," ",""))+1)</f>
        <v>1</v>
      </c>
      <c r="BR90" s="48">
        <f t="shared" si="14"/>
        <v>0</v>
      </c>
      <c r="BS90" s="47">
        <f t="shared" si="15"/>
        <v>0</v>
      </c>
      <c r="BT90" s="47">
        <f t="shared" si="16"/>
        <v>0</v>
      </c>
      <c r="BU90" s="185"/>
      <c r="BV90" s="2"/>
      <c r="BW90" s="21" t="s">
        <v>127</v>
      </c>
      <c r="BX90" s="20"/>
      <c r="BY90" s="20"/>
      <c r="BZ90" s="19"/>
      <c r="CA90" s="2"/>
      <c r="CB90" s="484"/>
      <c r="CC90"/>
      <c r="CD90"/>
      <c r="CE90"/>
      <c r="CF90"/>
      <c r="CG90"/>
      <c r="CH90" s="38"/>
      <c r="CJ90" s="110"/>
      <c r="CK90" s="59"/>
      <c r="CL90" s="59"/>
      <c r="CM90" s="59"/>
      <c r="CN90" s="59"/>
      <c r="CO90" s="59"/>
      <c r="CP90" s="93"/>
      <c r="CQ90" s="8" t="s">
        <v>1</v>
      </c>
      <c r="CR90" s="6">
        <v>1</v>
      </c>
    </row>
    <row r="91" spans="1:96" s="1" customFormat="1" ht="18.75" customHeight="1">
      <c r="A91"/>
      <c r="B91" s="108"/>
      <c r="C91" s="1232"/>
      <c r="D91" s="1232"/>
      <c r="E91" s="1232"/>
      <c r="F91" s="1714"/>
      <c r="G91" s="271"/>
      <c r="H91" s="280"/>
      <c r="I91" s="252"/>
      <c r="J91" s="1505"/>
      <c r="K91" s="1505"/>
      <c r="L91" s="1773"/>
      <c r="M91"/>
      <c r="N91"/>
      <c r="O91"/>
      <c r="P91" s="108" t="str">
        <f t="shared" si="33"/>
        <v>►</v>
      </c>
      <c r="Q91" s="1232" t="str">
        <f>Q83</f>
        <v xml:space="preserve">C patisserie flan garniture Clafoutis aux cerises-2023-09-20.xlsx 10 personnes </v>
      </c>
      <c r="R91" s="1232">
        <f>R83</f>
        <v>10</v>
      </c>
      <c r="S91" s="1232" t="str">
        <f>S83</f>
        <v>personnes</v>
      </c>
      <c r="T91" s="1353"/>
      <c r="U91" s="2236"/>
      <c r="V91" s="2236"/>
      <c r="W91" s="2236"/>
      <c r="X91" s="107" t="str">
        <f>TEXT(ROUND(LEN(T91)/X86, 1), "0.0") &amp; " lignes"</f>
        <v>0.0 lignes</v>
      </c>
      <c r="Y91" s="2249" t="str">
        <f ca="1">IF(ISBLANK(Z91),"",LARGE(OFFSET(Y87,0,0,ROWS(Y87:Y90)),1)+1)</f>
        <v/>
      </c>
      <c r="Z91" s="468"/>
      <c r="AA91" s="1715"/>
      <c r="AB91" s="41"/>
      <c r="AC91" s="89"/>
      <c r="AD91" s="2337">
        <f>IF(AD86=0,0,IF(LEN(Z91)&gt;AD86,LEN(Z91)-AD86&amp;" en trop",0))</f>
        <v>0</v>
      </c>
      <c r="AF91"/>
      <c r="AG91"/>
      <c r="AH91"/>
      <c r="AI91"/>
      <c r="AJ91" s="332" t="s">
        <v>359</v>
      </c>
      <c r="AK91" s="91"/>
      <c r="AL91" s="91"/>
      <c r="AM91" s="91"/>
      <c r="AN91" s="91"/>
      <c r="AO91" s="91"/>
      <c r="AP91" s="91"/>
      <c r="AQ91"/>
      <c r="AR91"/>
      <c r="AS91"/>
      <c r="AT91"/>
      <c r="AV91"/>
      <c r="AW91" s="1327" t="str">
        <f>IF(AND(AZ91&lt;&gt;"", LEN(TRIM(AZ91))&gt;0), MAX(AW20:AW90)+1, "")</f>
        <v/>
      </c>
      <c r="AX91" s="1327" t="str" cm="1">
        <f t="array" ref="AX91">IFERROR(INDEX(AZ21:AZ290, MATCH(ROW()-MIN(ROW(AZ21:AZ290))+1, AW21:AW290, 0)), "")</f>
        <v/>
      </c>
      <c r="AY91" s="1343" t="str">
        <f>SUBSTITUTE(SUBSTITUTE(AY90,";"," "),","," ")</f>
        <v xml:space="preserve">7  Pendant ce temps faites revenir les champignons dans une poêle avec un peu d’huile d’olive pendant environ 5 minutes </v>
      </c>
      <c r="AZ91" s="1339" t="str">
        <f>IFERROR(LEFT(RIGHT(AY92,LEN(AY92)-LEN(AZ87)-LEN(AZ88)-LEN(AZ89)-LEN(AZ90)),FIND("¤",SUBSTITUTE(LEFT(RIGHT(AY92,LEN(AY92)-LEN(AZ87)-LEN(AZ88)-LEN(AZ89)-LEN(AZ90)),AZ19+1)," ","¤",LEN(LEFT(RIGHT(AY92,LEN(AY92)-LEN(AZ87)-LEN(AZ88)-LEN(AZ89)-LEN(AZ90)),AZ19+1))-LEN(SUBSTITUTE(LEFT(RIGHT(AY92,LEN(AY92)-LEN(AZ87)-LEN(AZ88)-LEN(AZ89)-LEN(AZ90)),AZ19+1)," ",""))))),"")</f>
        <v/>
      </c>
      <c r="BA91" s="1279" t="s">
        <v>1</v>
      </c>
      <c r="BB91" s="1354"/>
      <c r="BD91" s="1" t="str">
        <f t="shared" si="32"/>
        <v/>
      </c>
      <c r="BE91" s="1332" t="str">
        <f>IF(LEN(SUBSTITUTE(AX91, BE17, "")) &lt; LEN(AX91), SUBSTITUTE(AX91, BE17, ""), AX91)</f>
        <v/>
      </c>
      <c r="BF91" s="1332" t="str">
        <f>IF(LEN(SUBSTITUTE(BE91, BF17, "")) &lt; LEN(BE91), SUBSTITUTE(BE91, BF17, ""), BE91)</f>
        <v/>
      </c>
      <c r="BG91" s="1332" t="str">
        <f>IF(LEN(SUBSTITUTE(BF91, BG17, "")) &lt; LEN(BF91), SUBSTITUTE(BF91, BG17, ""), BF91)</f>
        <v/>
      </c>
      <c r="BH91" s="1332" t="str">
        <f>IF(LEN(SUBSTITUTE(BG91, BH17, "")) &lt; LEN(BG91), SUBSTITUTE(BG91, BH17, ""), BG91)</f>
        <v/>
      </c>
      <c r="BI91" s="1332" t="s">
        <v>1</v>
      </c>
      <c r="BJ91" s="1333"/>
      <c r="BK91" s="1334"/>
      <c r="BL91" s="52"/>
      <c r="BM91" s="51"/>
      <c r="BN91" s="1335" t="str">
        <f t="shared" si="11"/>
        <v/>
      </c>
      <c r="BO91" s="50" t="str">
        <f t="shared" si="12"/>
        <v/>
      </c>
      <c r="BP91" s="49" t="str">
        <f t="shared" si="13"/>
        <v/>
      </c>
      <c r="BQ91" s="47">
        <f>IF(ISBLANK(#REF!),"",LEN(BD91)-LEN(SUBSTITUTE(BD91," ",""))+1)</f>
        <v>1</v>
      </c>
      <c r="BR91" s="48">
        <f t="shared" si="14"/>
        <v>0</v>
      </c>
      <c r="BS91" s="47">
        <f t="shared" si="15"/>
        <v>0</v>
      </c>
      <c r="BT91" s="47">
        <f t="shared" si="16"/>
        <v>0</v>
      </c>
      <c r="BU91" s="185"/>
      <c r="BV91" s="2"/>
      <c r="BW91" s="21" t="s">
        <v>125</v>
      </c>
      <c r="BX91" s="20"/>
      <c r="BY91" s="20"/>
      <c r="BZ91" s="19"/>
      <c r="CA91" s="2"/>
      <c r="CB91" s="517" t="s">
        <v>265</v>
      </c>
      <c r="CC91" s="518"/>
      <c r="CD91" s="518"/>
      <c r="CE91" s="518"/>
      <c r="CF91" s="91"/>
      <c r="CG91" s="59"/>
      <c r="CH91" s="93"/>
      <c r="CI91" s="15" t="s">
        <v>1</v>
      </c>
      <c r="CJ91" s="411"/>
      <c r="CK91" s="412"/>
      <c r="CL91" s="413"/>
      <c r="CM91" s="412"/>
      <c r="CN91" s="412"/>
      <c r="CO91" s="412"/>
      <c r="CP91" s="414"/>
      <c r="CQ91" s="8" t="s">
        <v>1</v>
      </c>
      <c r="CR91" s="6">
        <v>1</v>
      </c>
    </row>
    <row r="92" spans="1:96" s="1" customFormat="1" ht="15.75">
      <c r="A92"/>
      <c r="B92" s="108"/>
      <c r="C92" s="1232"/>
      <c r="D92" s="1232"/>
      <c r="E92" s="1232"/>
      <c r="F92" s="1714"/>
      <c r="G92" s="271"/>
      <c r="H92" s="280"/>
      <c r="I92" s="252"/>
      <c r="J92" s="1505"/>
      <c r="K92" s="1505"/>
      <c r="L92" s="1773"/>
      <c r="M92"/>
      <c r="N92"/>
      <c r="O92"/>
      <c r="P92" s="108" t="str">
        <f t="shared" si="33"/>
        <v>►</v>
      </c>
      <c r="Q92" s="1232" t="str">
        <f>Q83</f>
        <v xml:space="preserve">C patisserie flan garniture Clafoutis aux cerises-2023-09-20.xlsx 10 personnes </v>
      </c>
      <c r="R92" s="1232">
        <f>R83</f>
        <v>10</v>
      </c>
      <c r="S92" s="1232" t="str">
        <f>S83</f>
        <v>personnes</v>
      </c>
      <c r="T92" s="1353"/>
      <c r="U92" s="2236"/>
      <c r="V92" s="2236"/>
      <c r="W92" s="2236"/>
      <c r="X92" s="107" t="str">
        <f>TEXT(ROUND(LEN(T92)/X86, 1), "0.0") &amp; " lignes"</f>
        <v>0.0 lignes</v>
      </c>
      <c r="Y92" s="2249" t="str">
        <f ca="1">IF(ISBLANK(Z92),"",LARGE(OFFSET(Y87,0,0,ROWS(Y87:Y91)),1)+1)</f>
        <v/>
      </c>
      <c r="Z92" s="468"/>
      <c r="AA92" s="1715"/>
      <c r="AB92" s="41"/>
      <c r="AC92" s="89"/>
      <c r="AD92" s="2337">
        <f>IF(AD86=0,0,IF(LEN(Z92)&gt;AD86,LEN(Z92)-AD86&amp;" en trop",0))</f>
        <v>0</v>
      </c>
      <c r="AF92"/>
      <c r="AG92"/>
      <c r="AH92"/>
      <c r="AI92"/>
      <c r="AJ92" s="332" t="s">
        <v>356</v>
      </c>
      <c r="AK92" s="91"/>
      <c r="AL92" s="91"/>
      <c r="AM92" s="91"/>
      <c r="AN92" s="91"/>
      <c r="AO92" s="91"/>
      <c r="AP92" s="91"/>
      <c r="AQ92"/>
      <c r="AR92"/>
      <c r="AS92"/>
      <c r="AT92"/>
      <c r="AV92"/>
      <c r="AW92" s="1327" t="str">
        <f>IF(AND(AZ92&lt;&gt;"", LEN(TRIM(AZ92))&gt;0), MAX(AW20:AW91)+1, "")</f>
        <v/>
      </c>
      <c r="AX92" s="1327" t="str" cm="1">
        <f t="array" ref="AX92">IFERROR(INDEX(AZ21:AZ290, MATCH(ROW()-MIN(ROW(AZ21:AZ290))+1, AW21:AW290, 0)), "")</f>
        <v/>
      </c>
      <c r="AY92" s="1344" t="str">
        <f>IFERROR(SUBSTITUTE(SUBSTITUTE(SUBSTITUTE(AY91,"  "," "),"  "," "),"  "," "),AY91)</f>
        <v xml:space="preserve">7 Pendant ce temps faites revenir les champignons dans une poêle avec un peu d’huile d’olive pendant environ 5 minutes </v>
      </c>
      <c r="AZ92" s="1339" t="str">
        <f>IF(LEN(AY92) &gt; LEN(AZ87) + LEN(AZ88) + LEN(AZ89)+ LEN(AZ90) + LEN(AZ91), RIGHT(AY92, LEN(AY92) - LEN(AZ87) - LEN(AZ88) - LEN(AZ89) - LEN(AZ90) - LEN(AZ91)), "")</f>
        <v/>
      </c>
      <c r="BA92" s="1279" t="s">
        <v>1</v>
      </c>
      <c r="BB92" s="1354"/>
      <c r="BD92" s="1" t="str">
        <f t="shared" si="32"/>
        <v/>
      </c>
      <c r="BE92" s="1332" t="str">
        <f>IF(LEN(SUBSTITUTE(AX92, BE17, "")) &lt; LEN(AX92), SUBSTITUTE(AX92, BE17, ""), AX92)</f>
        <v/>
      </c>
      <c r="BF92" s="1332" t="str">
        <f>IF(LEN(SUBSTITUTE(BE92, BF17, "")) &lt; LEN(BE92), SUBSTITUTE(BE92, BF17, ""), BE92)</f>
        <v/>
      </c>
      <c r="BG92" s="1332" t="str">
        <f>IF(LEN(SUBSTITUTE(BF92, BG17, "")) &lt; LEN(BF92), SUBSTITUTE(BF92, BG17, ""), BF92)</f>
        <v/>
      </c>
      <c r="BH92" s="1332" t="str">
        <f>IF(LEN(SUBSTITUTE(BG92, BH17, "")) &lt; LEN(BG92), SUBSTITUTE(BG92, BH17, ""), BG92)</f>
        <v/>
      </c>
      <c r="BI92" s="1332" t="s">
        <v>1</v>
      </c>
      <c r="BJ92" s="1333"/>
      <c r="BK92" s="1334"/>
      <c r="BL92" s="52"/>
      <c r="BM92" s="51"/>
      <c r="BN92" s="1335" t="str">
        <f t="shared" si="11"/>
        <v/>
      </c>
      <c r="BO92" s="50" t="str">
        <f t="shared" si="12"/>
        <v/>
      </c>
      <c r="BP92" s="49" t="str">
        <f t="shared" si="13"/>
        <v/>
      </c>
      <c r="BQ92" s="47">
        <f>IF(ISBLANK(#REF!),"",LEN(BD92)-LEN(SUBSTITUTE(BD92," ",""))+1)</f>
        <v>1</v>
      </c>
      <c r="BR92" s="48">
        <f t="shared" si="14"/>
        <v>0</v>
      </c>
      <c r="BS92" s="47">
        <f t="shared" si="15"/>
        <v>0</v>
      </c>
      <c r="BT92" s="47">
        <f t="shared" si="16"/>
        <v>0</v>
      </c>
      <c r="BU92" s="185"/>
      <c r="BV92" s="2"/>
      <c r="BW92" s="21" t="s">
        <v>121</v>
      </c>
      <c r="BX92" s="20"/>
      <c r="BY92" s="20"/>
      <c r="BZ92" s="19"/>
      <c r="CA92" s="2"/>
      <c r="CB92" s="517"/>
      <c r="CC92" s="518"/>
      <c r="CD92" s="518"/>
      <c r="CE92" s="518"/>
      <c r="CF92" s="91"/>
      <c r="CG92" s="59"/>
      <c r="CH92" s="93"/>
      <c r="CJ92" s="484"/>
      <c r="CK92" s="91"/>
      <c r="CL92" s="91"/>
      <c r="CM92" s="91"/>
      <c r="CN92" s="91"/>
      <c r="CO92" s="91"/>
      <c r="CP92" s="185"/>
      <c r="CQ92" s="8" t="s">
        <v>1</v>
      </c>
      <c r="CR92" s="6">
        <v>1</v>
      </c>
    </row>
    <row r="93" spans="1:96" s="1" customFormat="1" ht="15.75" customHeight="1">
      <c r="A93"/>
      <c r="B93" s="108"/>
      <c r="C93" s="1232"/>
      <c r="D93" s="1232"/>
      <c r="E93" s="1232"/>
      <c r="F93" s="1714"/>
      <c r="G93" s="271"/>
      <c r="H93" s="280"/>
      <c r="I93" s="252"/>
      <c r="J93" s="1505"/>
      <c r="K93" s="1505"/>
      <c r="L93" s="1773"/>
      <c r="M93"/>
      <c r="N93"/>
      <c r="O93"/>
      <c r="P93" s="108" t="str">
        <f t="shared" si="33"/>
        <v>►</v>
      </c>
      <c r="Q93" s="1232" t="str">
        <f>Q83</f>
        <v xml:space="preserve">C patisserie flan garniture Clafoutis aux cerises-2023-09-20.xlsx 10 personnes </v>
      </c>
      <c r="R93" s="1232">
        <f>R83</f>
        <v>10</v>
      </c>
      <c r="S93" s="1232" t="str">
        <f>S83</f>
        <v>personnes</v>
      </c>
      <c r="T93" s="1353"/>
      <c r="U93" s="2236"/>
      <c r="V93" s="2236"/>
      <c r="W93" s="2236"/>
      <c r="X93" s="107" t="str">
        <f>TEXT(ROUND(LEN(T93)/X86, 1), "0.0") &amp; " lignes"</f>
        <v>0.0 lignes</v>
      </c>
      <c r="Y93" s="2249" t="str">
        <f ca="1">IF(ISBLANK(Z93),"",LARGE(OFFSET(Y87,0,0,ROWS(Y87:Y92)),1)+1)</f>
        <v/>
      </c>
      <c r="Z93" s="468"/>
      <c r="AA93" s="1715"/>
      <c r="AB93" s="41"/>
      <c r="AC93" s="89"/>
      <c r="AD93" s="2337">
        <f>IF(AD86=0,0,IF(LEN(Z93)&gt;AD86,LEN(Z93)-AD86&amp;" en trop",0))</f>
        <v>0</v>
      </c>
      <c r="AF93"/>
      <c r="AG93"/>
      <c r="AH93"/>
      <c r="AI93"/>
      <c r="AJ93" s="332" t="s">
        <v>353</v>
      </c>
      <c r="AK93" s="91"/>
      <c r="AL93" s="91"/>
      <c r="AM93" s="91"/>
      <c r="AN93" s="91"/>
      <c r="AO93" s="91"/>
      <c r="AP93" s="91"/>
      <c r="AQ93"/>
      <c r="AR93"/>
      <c r="AS93"/>
      <c r="AT93"/>
      <c r="AV93"/>
      <c r="AW93" s="1327">
        <f>IF(AND(AZ93&lt;&gt;"", LEN(TRIM(AZ93))&gt;0), MAX(AW20:AW92)+1, "")</f>
        <v>24</v>
      </c>
      <c r="AX93" s="1327" t="str" cm="1">
        <f t="array" ref="AX93">IFERROR(INDEX(AZ21:AZ290, MATCH(ROW()-MIN(ROW(AZ21:AZ290))+1, AW21:AW290, 0)), "")</f>
        <v/>
      </c>
      <c r="AY93" s="1328" t="str">
        <f>(SUBSTITUTE(SUBSTITUTE(BB33,CHAR(13)&amp;CHAR(10)," "),CHAR(10)," "))</f>
        <v>8. Ajoutez les champignons dans la cocotte environ 30 minutes avant la fin de la cuisson.</v>
      </c>
      <c r="AZ93" s="1329" t="str">
        <f>IF(LEN(AY98)&lt;AZ19,AY93,LEFT(AY98,FIND("¤",SUBSTITUTE(LEFT(AY98,AZ19+1)," ","¤",LEN(LEFT(AY98,AZ19+1))-LEN(SUBSTITUTE(LEFT(AY98,AZ19+1)," ",""))))))</f>
        <v xml:space="preserve">8 Ajoutez les champignons dans la cocotte environ 30 minutes </v>
      </c>
      <c r="BA93" s="1279" t="s">
        <v>1</v>
      </c>
      <c r="BB93" s="1354"/>
      <c r="BD93" s="1" t="str">
        <f t="shared" si="32"/>
        <v/>
      </c>
      <c r="BE93" s="1332" t="str">
        <f>IF(LEN(SUBSTITUTE(AX93, BE17, "")) &lt; LEN(AX93), SUBSTITUTE(AX93, BE17, ""), AX93)</f>
        <v/>
      </c>
      <c r="BF93" s="1332" t="str">
        <f>IF(LEN(SUBSTITUTE(BE93, BF17, "")) &lt; LEN(BE93), SUBSTITUTE(BE93, BF17, ""), BE93)</f>
        <v/>
      </c>
      <c r="BG93" s="1332" t="str">
        <f>IF(LEN(SUBSTITUTE(BF93, BG17, "")) &lt; LEN(BF93), SUBSTITUTE(BF93, BG17, ""), BF93)</f>
        <v/>
      </c>
      <c r="BH93" s="1332" t="str">
        <f>IF(LEN(SUBSTITUTE(BG93, BH17, "")) &lt; LEN(BG93), SUBSTITUTE(BG93, BH17, ""), BG93)</f>
        <v/>
      </c>
      <c r="BI93" s="1332" t="s">
        <v>1</v>
      </c>
      <c r="BJ93" s="1333"/>
      <c r="BK93" s="1334"/>
      <c r="BL93" s="52"/>
      <c r="BM93" s="51"/>
      <c r="BN93" s="1335" t="str">
        <f t="shared" si="11"/>
        <v/>
      </c>
      <c r="BO93" s="50" t="str">
        <f t="shared" si="12"/>
        <v/>
      </c>
      <c r="BP93" s="49" t="str">
        <f t="shared" si="13"/>
        <v/>
      </c>
      <c r="BQ93" s="47">
        <f>IF(ISBLANK(#REF!),"",LEN(BD93)-LEN(SUBSTITUTE(BD93," ",""))+1)</f>
        <v>1</v>
      </c>
      <c r="BR93" s="48">
        <f t="shared" si="14"/>
        <v>0</v>
      </c>
      <c r="BS93" s="47">
        <f t="shared" si="15"/>
        <v>0</v>
      </c>
      <c r="BT93" s="47">
        <f t="shared" si="16"/>
        <v>0</v>
      </c>
      <c r="BU93" s="185"/>
      <c r="BV93" s="2"/>
      <c r="BW93" s="21" t="s">
        <v>120</v>
      </c>
      <c r="BX93" s="20"/>
      <c r="BY93" s="20"/>
      <c r="BZ93" s="19"/>
      <c r="CA93" s="2"/>
      <c r="CB93" s="110"/>
      <c r="CC93" s="91"/>
      <c r="CD93" s="1345" t="s">
        <v>289</v>
      </c>
      <c r="CE93" s="1346"/>
      <c r="CF93" s="1818" t="s">
        <v>269</v>
      </c>
      <c r="CG93" s="1819"/>
      <c r="CH93" s="93"/>
      <c r="CJ93" s="467" t="s">
        <v>443</v>
      </c>
      <c r="CK93"/>
      <c r="CL93"/>
      <c r="CM93"/>
      <c r="CN93"/>
      <c r="CO93"/>
      <c r="CP93" s="38"/>
      <c r="CQ93" s="8" t="s">
        <v>1</v>
      </c>
      <c r="CR93" s="6">
        <v>1</v>
      </c>
    </row>
    <row r="94" spans="1:96" s="1" customFormat="1" ht="15" customHeight="1" thickBot="1">
      <c r="A94"/>
      <c r="B94" s="108"/>
      <c r="C94" s="1232"/>
      <c r="D94" s="1232"/>
      <c r="E94" s="1232"/>
      <c r="F94" s="1714"/>
      <c r="G94" s="271"/>
      <c r="H94" s="280"/>
      <c r="I94" s="252"/>
      <c r="J94" s="1505"/>
      <c r="K94" s="1505"/>
      <c r="L94" s="1773"/>
      <c r="M94"/>
      <c r="N94"/>
      <c r="O94"/>
      <c r="P94" s="108" t="str">
        <f t="shared" si="33"/>
        <v>►</v>
      </c>
      <c r="Q94" s="1232" t="str">
        <f>Q83</f>
        <v xml:space="preserve">C patisserie flan garniture Clafoutis aux cerises-2023-09-20.xlsx 10 personnes </v>
      </c>
      <c r="R94" s="1232">
        <f>R83</f>
        <v>10</v>
      </c>
      <c r="S94" s="1232" t="str">
        <f>S83</f>
        <v>personnes</v>
      </c>
      <c r="T94" s="1353"/>
      <c r="U94" s="2236"/>
      <c r="V94" s="2236"/>
      <c r="W94" s="2236"/>
      <c r="X94" s="107" t="str">
        <f>TEXT(ROUND(LEN(T94)/X86, 1), "0.0") &amp; " lignes"</f>
        <v>0.0 lignes</v>
      </c>
      <c r="Y94" s="2249" t="str">
        <f ca="1">IF(ISBLANK(Z94),"",LARGE(OFFSET(Y87,0,0,ROWS(Y87:Y93)),1)+1)</f>
        <v/>
      </c>
      <c r="Z94" s="468"/>
      <c r="AA94" s="1715"/>
      <c r="AB94" s="41"/>
      <c r="AC94" s="89"/>
      <c r="AD94" s="2337">
        <f>IF(AD86=0,0,IF(LEN(Z94)&gt;AD86,LEN(Z94)-AD86&amp;" en trop",0))</f>
        <v>0</v>
      </c>
      <c r="AF94"/>
      <c r="AG94"/>
      <c r="AH94"/>
      <c r="AI94"/>
      <c r="AJ94" s="332" t="s">
        <v>350</v>
      </c>
      <c r="AK94" s="91"/>
      <c r="AL94" s="91"/>
      <c r="AM94" s="91"/>
      <c r="AN94" s="91"/>
      <c r="AO94" s="91"/>
      <c r="AP94" s="91"/>
      <c r="AQ94"/>
      <c r="AR94"/>
      <c r="AS94"/>
      <c r="AT94"/>
      <c r="AV94"/>
      <c r="AW94" s="1327">
        <f>IF(AND(AZ94&lt;&gt;"", LEN(TRIM(AZ94))&gt;0), MAX(AW20:AW93)+1, "")</f>
        <v>25</v>
      </c>
      <c r="AX94" s="1327" t="str" cm="1">
        <f t="array" ref="AX94">IFERROR(INDEX(AZ21:AZ290, MATCH(ROW()-MIN(ROW(AZ21:AZ290))+1, AW21:AW290, 0)), "")</f>
        <v/>
      </c>
      <c r="AY94" s="1336" t="str">
        <f>IFERROR(TRIM(SUBSTITUTE(SUBSTITUTE(SUBSTITUTE(SUBSTITUTE(SUBSTITUTE(AY93," .",".")," ;",";")," :",":"),",",","),",","")),AY93)</f>
        <v>8. Ajoutez les champignons dans la cocotte environ 30 minutes avant la fin de la cuisson.</v>
      </c>
      <c r="AZ94" s="1329" t="str">
        <f>IFERROR(IF(LEN(AY98) &gt; LEN(AZ93), LEFT(RIGHT(AY98, LEN(AY98) - LEN(AZ93)), FIND("¤", SUBSTITUTE(LEFT(RIGHT(AY98, LEN(AY98) - LEN(AZ93)), AZ19+1), " ", "¤", LEN(LEFT(RIGHT(AY98, LEN(AY98) - LEN(AZ93)), AZ19+1)) - LEN(SUBSTITUTE(LEFT(RIGHT(AY98, LEN(AY98) - LEN(AZ93)), AZ19+1), " ", ""))))), ""), "")</f>
        <v xml:space="preserve">avant la fin de la cuisson </v>
      </c>
      <c r="BA94" s="1279" t="s">
        <v>1</v>
      </c>
      <c r="BB94" s="1354"/>
      <c r="BD94" s="1" t="str">
        <f t="shared" si="32"/>
        <v/>
      </c>
      <c r="BE94" s="1332" t="str">
        <f>IF(LEN(SUBSTITUTE(AX94, BE17, "")) &lt; LEN(AX94), SUBSTITUTE(AX94, BE17, ""), AX94)</f>
        <v/>
      </c>
      <c r="BF94" s="1332" t="str">
        <f>IF(LEN(SUBSTITUTE(BE94, BF17, "")) &lt; LEN(BE94), SUBSTITUTE(BE94, BF17, ""), BE94)</f>
        <v/>
      </c>
      <c r="BG94" s="1332" t="str">
        <f>IF(LEN(SUBSTITUTE(BF94, BG17, "")) &lt; LEN(BF94), SUBSTITUTE(BF94, BG17, ""), BF94)</f>
        <v/>
      </c>
      <c r="BH94" s="1332" t="str">
        <f>IF(LEN(SUBSTITUTE(BG94, BH17, "")) &lt; LEN(BG94), SUBSTITUTE(BG94, BH17, ""), BG94)</f>
        <v/>
      </c>
      <c r="BI94" s="1332" t="s">
        <v>1</v>
      </c>
      <c r="BJ94" s="1333"/>
      <c r="BK94" s="1334"/>
      <c r="BL94" s="52"/>
      <c r="BM94" s="51"/>
      <c r="BN94" s="1335" t="str">
        <f t="shared" si="11"/>
        <v/>
      </c>
      <c r="BO94" s="50" t="str">
        <f t="shared" si="12"/>
        <v/>
      </c>
      <c r="BP94" s="49" t="str">
        <f t="shared" si="13"/>
        <v/>
      </c>
      <c r="BQ94" s="47">
        <f>IF(ISBLANK(#REF!),"",LEN(BD94)-LEN(SUBSTITUTE(BD94," ",""))+1)</f>
        <v>1</v>
      </c>
      <c r="BR94" s="48">
        <f t="shared" si="14"/>
        <v>0</v>
      </c>
      <c r="BS94" s="47">
        <f t="shared" si="15"/>
        <v>0</v>
      </c>
      <c r="BT94" s="47">
        <f t="shared" si="16"/>
        <v>0</v>
      </c>
      <c r="BU94" s="185"/>
      <c r="BV94" s="2"/>
      <c r="BW94" s="21"/>
      <c r="BX94" s="20"/>
      <c r="BY94" s="20"/>
      <c r="BZ94" s="19"/>
      <c r="CA94" s="2"/>
      <c r="CB94" s="458"/>
      <c r="CC94" s="91"/>
      <c r="CD94" s="524" t="s">
        <v>286</v>
      </c>
      <c r="CE94" s="525" t="s">
        <v>496</v>
      </c>
      <c r="CF94" s="1818"/>
      <c r="CG94" s="1819"/>
      <c r="CH94" s="93"/>
      <c r="CJ94" s="485">
        <v>3.472222222222222E-3</v>
      </c>
      <c r="CK94" s="486" t="s">
        <v>444</v>
      </c>
      <c r="CL94" s="83"/>
      <c r="CM94" s="487" t="s">
        <v>445</v>
      </c>
      <c r="CN94" s="488">
        <v>1.0416666666666666E-2</v>
      </c>
      <c r="CO94" s="487"/>
      <c r="CP94" s="353"/>
      <c r="CQ94" s="8" t="s">
        <v>1</v>
      </c>
      <c r="CR94" s="6">
        <v>1</v>
      </c>
    </row>
    <row r="95" spans="1:96" s="1" customFormat="1" ht="15" customHeight="1" thickTop="1" thickBot="1">
      <c r="A95"/>
      <c r="B95" s="108"/>
      <c r="C95" s="1232"/>
      <c r="D95" s="1232"/>
      <c r="E95" s="1232"/>
      <c r="F95" s="1714"/>
      <c r="G95" s="271"/>
      <c r="H95" s="280"/>
      <c r="I95" s="252"/>
      <c r="J95" s="1505"/>
      <c r="K95" s="1505"/>
      <c r="L95" s="1773"/>
      <c r="M95"/>
      <c r="N95"/>
      <c r="O95"/>
      <c r="P95" s="108" t="str">
        <f t="shared" si="33"/>
        <v>►</v>
      </c>
      <c r="Q95" s="1232" t="str">
        <f>Q83</f>
        <v xml:space="preserve">C patisserie flan garniture Clafoutis aux cerises-2023-09-20.xlsx 10 personnes </v>
      </c>
      <c r="R95" s="1232">
        <f>R83</f>
        <v>10</v>
      </c>
      <c r="S95" s="1232" t="str">
        <f>S83</f>
        <v>personnes</v>
      </c>
      <c r="T95" s="1353"/>
      <c r="U95" s="2236"/>
      <c r="V95" s="2236"/>
      <c r="W95" s="2236"/>
      <c r="X95" s="107" t="str">
        <f>TEXT(ROUND(LEN(T95)/X86, 1), "0.0") &amp; " lignes"</f>
        <v>0.0 lignes</v>
      </c>
      <c r="Y95" s="2249" t="str">
        <f ca="1">IF(ISBLANK(Z95),"",LARGE(OFFSET(Y87,0,0,ROWS(Y87:Y94)),1)+1)</f>
        <v/>
      </c>
      <c r="Z95" s="468"/>
      <c r="AA95" s="1715"/>
      <c r="AB95" s="41"/>
      <c r="AC95" s="89"/>
      <c r="AD95" s="2337">
        <f>IF(AD86=0,0,IF(LEN(Z95)&gt;AD86,LEN(Z95)-AD86&amp;" en trop",0))</f>
        <v>0</v>
      </c>
      <c r="AF95"/>
      <c r="AG95"/>
      <c r="AH95"/>
      <c r="AI95"/>
      <c r="AJ95" s="332" t="s">
        <v>347</v>
      </c>
      <c r="AK95" s="91"/>
      <c r="AL95" s="91"/>
      <c r="AM95" s="91"/>
      <c r="AN95" s="91"/>
      <c r="AO95" s="91"/>
      <c r="AP95" s="91"/>
      <c r="AQ95"/>
      <c r="AR95"/>
      <c r="AS95"/>
      <c r="AT95"/>
      <c r="AV95"/>
      <c r="AW95" s="1327" t="str">
        <f>IF(AND(AZ95&lt;&gt;"", LEN(TRIM(AZ95))&gt;0), MAX(AW20:AW94)+1, "")</f>
        <v/>
      </c>
      <c r="AX95" s="1327" t="str" cm="1">
        <f t="array" ref="AX95">IFERROR(INDEX(AZ21:AZ290, MATCH(ROW()-MIN(ROW(AZ21:AZ290))+1, AW21:AW290, 0)), "")</f>
        <v/>
      </c>
      <c r="AY95" s="1336" t="str">
        <f>IFERROR(SUBSTITUTE(SUBSTITUTE(SUBSTITUTE(SUBSTITUTE(SUBSTITUTE(SUBSTITUTE(AY94,",",";"),".",";"),";",";"),"-",";"),":",";"),"?",";"),AY94)</f>
        <v>8; Ajoutez les champignons dans la cocotte environ 30 minutes avant la fin de la cuisson;</v>
      </c>
      <c r="AZ95" s="1329" t="str">
        <f>IFERROR(IF(LEN(AY98)&gt;LEN(AZ93)+LEN(AZ94),LEFT(RIGHT(AY98,LEN(AY98)-LEN(AZ93)-LEN(AZ94)),FIND("¤",SUBSTITUTE(LEFT(RIGHT(AY98,LEN(AY98)-LEN(AZ93)-LEN(AZ94)),AZ19+1)," ","¤",LEN(LEFT(RIGHT(AY98,LEN(AY98)-LEN(AZ93)-LEN(AZ94)),AZ19+1))-LEN(SUBSTITUTE(LEFT(RIGHT(AY98,LEN(AY98)-LEN(AZ93)-LEN(AZ94)),AZ19+1)," ",""))))),""),"")</f>
        <v/>
      </c>
      <c r="BA95" s="1279" t="s">
        <v>1</v>
      </c>
      <c r="BB95" s="1354"/>
      <c r="BD95" s="1" t="str">
        <f t="shared" si="32"/>
        <v/>
      </c>
      <c r="BE95" s="1332" t="str">
        <f>IF(LEN(SUBSTITUTE(AX95, BE17, "")) &lt; LEN(AX95), SUBSTITUTE(AX95, BE17, ""), AX95)</f>
        <v/>
      </c>
      <c r="BF95" s="1332" t="str">
        <f>IF(LEN(SUBSTITUTE(BE95, BF17, "")) &lt; LEN(BE95), SUBSTITUTE(BE95, BF17, ""), BE95)</f>
        <v/>
      </c>
      <c r="BG95" s="1332" t="str">
        <f>IF(LEN(SUBSTITUTE(BF95, BG17, "")) &lt; LEN(BF95), SUBSTITUTE(BF95, BG17, ""), BF95)</f>
        <v/>
      </c>
      <c r="BH95" s="1332" t="str">
        <f>IF(LEN(SUBSTITUTE(BG95, BH17, "")) &lt; LEN(BG95), SUBSTITUTE(BG95, BH17, ""), BG95)</f>
        <v/>
      </c>
      <c r="BI95" s="1332" t="s">
        <v>1</v>
      </c>
      <c r="BJ95" s="1333"/>
      <c r="BK95" s="1334"/>
      <c r="BL95" s="52"/>
      <c r="BM95" s="51"/>
      <c r="BN95" s="1335" t="str">
        <f t="shared" ref="BN95:BN158" si="34">IF(BK95&lt;&gt;"", TRIM(SUBSTITUTE(SUBSTITUTE(BH95, TRIM(BJ95), ""), TRIM(BK95), "")), TRIM(SUBSTITUTE(BH95, TRIM(BJ95), "")))</f>
        <v/>
      </c>
      <c r="BO95" s="50" t="str">
        <f t="shared" ref="BO95:BO158" si="35">SUBSTITUTE(BN95,BL95,BM95)</f>
        <v/>
      </c>
      <c r="BP95" s="49" t="str">
        <f t="shared" ref="BP95:BP158" si="36">TRIM(SUBSTITUTE(BO95,BL95,BM95))</f>
        <v/>
      </c>
      <c r="BQ95" s="47">
        <f>IF(ISBLANK(#REF!),"",LEN(BD95)-LEN(SUBSTITUTE(BD95," ",""))+1)</f>
        <v>1</v>
      </c>
      <c r="BR95" s="48">
        <f t="shared" ref="BR95:BR158" si="37">BT95-BS95</f>
        <v>0</v>
      </c>
      <c r="BS95" s="47">
        <f t="shared" ref="BS95:BS158" si="38">LEN(TRIM(BD95)) - LEN(SUBSTITUTE(TRIM(BD95), " ", ""))</f>
        <v>0</v>
      </c>
      <c r="BT95" s="47">
        <f t="shared" ref="BT95:BT158" si="39">LEN(BD95)</f>
        <v>0</v>
      </c>
      <c r="BU95" s="185"/>
      <c r="BV95" s="2"/>
      <c r="BW95" s="145" t="s">
        <v>21</v>
      </c>
      <c r="BX95" s="144" t="s">
        <v>18</v>
      </c>
      <c r="BY95" s="143" t="s">
        <v>17</v>
      </c>
      <c r="BZ95" s="19"/>
      <c r="CA95" s="2"/>
      <c r="CB95" s="458"/>
      <c r="CC95" s="91"/>
      <c r="CD95" s="524" t="s">
        <v>284</v>
      </c>
      <c r="CE95" s="525" t="s">
        <v>498</v>
      </c>
      <c r="CF95" s="1818"/>
      <c r="CG95" s="1819"/>
      <c r="CH95" s="93"/>
      <c r="CJ95" s="489" t="s">
        <v>58</v>
      </c>
      <c r="CK95" s="490">
        <v>2.0833333333333332E-2</v>
      </c>
      <c r="CL95" s="227"/>
      <c r="CM95" s="491" t="s">
        <v>446</v>
      </c>
      <c r="CN95" s="492">
        <f>CJ94+CN94+CK95</f>
        <v>3.4722222222222224E-2</v>
      </c>
      <c r="CO95" s="227"/>
      <c r="CP95" s="358"/>
      <c r="CQ95" s="8" t="s">
        <v>1</v>
      </c>
      <c r="CR95" s="6">
        <v>1</v>
      </c>
    </row>
    <row r="96" spans="1:96" s="1" customFormat="1" ht="15" customHeight="1" thickTop="1">
      <c r="A96"/>
      <c r="B96" s="108"/>
      <c r="C96" s="1232"/>
      <c r="D96" s="1232"/>
      <c r="E96" s="1232"/>
      <c r="F96" s="1714"/>
      <c r="G96" s="271"/>
      <c r="H96" s="280"/>
      <c r="I96" s="252"/>
      <c r="J96" s="1505"/>
      <c r="K96" s="1505"/>
      <c r="L96" s="1773"/>
      <c r="M96"/>
      <c r="N96"/>
      <c r="O96"/>
      <c r="P96" s="108" t="str">
        <f t="shared" si="33"/>
        <v>►</v>
      </c>
      <c r="Q96" s="1232" t="str">
        <f>Q83</f>
        <v xml:space="preserve">C patisserie flan garniture Clafoutis aux cerises-2023-09-20.xlsx 10 personnes </v>
      </c>
      <c r="R96" s="1232">
        <f>R83</f>
        <v>10</v>
      </c>
      <c r="S96" s="1232" t="str">
        <f>S83</f>
        <v>personnes</v>
      </c>
      <c r="T96" s="1353"/>
      <c r="U96" s="2236"/>
      <c r="V96" s="2236"/>
      <c r="W96" s="2236"/>
      <c r="X96" s="107" t="str">
        <f>TEXT(ROUND(LEN(T96)/X86, 1), "0.0") &amp; " lignes"</f>
        <v>0.0 lignes</v>
      </c>
      <c r="Y96" s="2249" t="str">
        <f ca="1">IF(ISBLANK(Z96),"",LARGE(OFFSET(Y87,0,0,ROWS(Y87:Y95)),1)+1)</f>
        <v/>
      </c>
      <c r="Z96" s="468"/>
      <c r="AA96" s="1715"/>
      <c r="AB96" s="89"/>
      <c r="AC96" s="89"/>
      <c r="AD96" s="2337">
        <f>IF(AD86=0,0,IF(LEN(Z96)&gt;AD86,LEN(Z96)-AD86&amp;" en trop",0))</f>
        <v>0</v>
      </c>
      <c r="AF96"/>
      <c r="AG96"/>
      <c r="AH96"/>
      <c r="AI96"/>
      <c r="AJ96" s="91"/>
      <c r="AK96" s="91"/>
      <c r="AL96" s="91"/>
      <c r="AM96" s="91"/>
      <c r="AN96" s="91"/>
      <c r="AO96" s="91"/>
      <c r="AP96" s="91"/>
      <c r="AQ96"/>
      <c r="AR96"/>
      <c r="AS96"/>
      <c r="AT96"/>
      <c r="AV96"/>
      <c r="AW96" s="1327" t="str">
        <f>IF(AND(AZ96&lt;&gt;"", LEN(TRIM(AZ96))&gt;0), MAX(AW20:AW95)+1, "")</f>
        <v/>
      </c>
      <c r="AX96" s="1327" t="str" cm="1">
        <f t="array" ref="AX96">IFERROR(INDEX(AZ21:AZ290, MATCH(ROW()-MIN(ROW(AZ21:AZ290))+1, AW21:AW290, 0)), "")</f>
        <v/>
      </c>
      <c r="AY96" s="1336" t="str">
        <f>IFERROR(SUBSTITUTE(AY95,"."," "),AY95)</f>
        <v>8; Ajoutez les champignons dans la cocotte environ 30 minutes avant la fin de la cuisson;</v>
      </c>
      <c r="AZ96" s="1329" t="str">
        <f>IFERROR(LEFT(RIGHT(AY98,LEN(AY98)-LEN(AZ93)-LEN(AZ94)-LEN(AZ95)),FIND("¤",SUBSTITUTE(LEFT(RIGHT(AY98,LEN(AY98)-LEN(AZ93)-LEN(AZ94)-LEN(AZ95)),AZ19+1)," ","¤",LEN(LEFT(RIGHT(AY98,LEN(AY98)-LEN(AZ93)-LEN(AZ94)-LEN(AZ95)),AZ19+1))-LEN(SUBSTITUTE(LEFT(RIGHT(AY98,LEN(AY98)-LEN(AZ93)-LEN(AZ94)-LEN(AZ95)),AZ19+1)," ",""))))),"")</f>
        <v/>
      </c>
      <c r="BA96" s="1279" t="s">
        <v>1</v>
      </c>
      <c r="BB96" s="1354"/>
      <c r="BC96"/>
      <c r="BD96" s="1" t="str">
        <f t="shared" si="32"/>
        <v/>
      </c>
      <c r="BE96" s="1332" t="str">
        <f>IF(LEN(SUBSTITUTE(AX96, BE17, "")) &lt; LEN(AX96), SUBSTITUTE(AX96, BE17, ""), AX96)</f>
        <v/>
      </c>
      <c r="BF96" s="1332" t="str">
        <f>IF(LEN(SUBSTITUTE(BE96, BF17, "")) &lt; LEN(BE96), SUBSTITUTE(BE96, BF17, ""), BE96)</f>
        <v/>
      </c>
      <c r="BG96" s="1332" t="str">
        <f>IF(LEN(SUBSTITUTE(BF96, BG17, "")) &lt; LEN(BF96), SUBSTITUTE(BF96, BG17, ""), BF96)</f>
        <v/>
      </c>
      <c r="BH96" s="1332" t="str">
        <f>IF(LEN(SUBSTITUTE(BG96, BH17, "")) &lt; LEN(BG96), SUBSTITUTE(BG96, BH17, ""), BG96)</f>
        <v/>
      </c>
      <c r="BI96" s="1332" t="s">
        <v>1</v>
      </c>
      <c r="BJ96" s="1333"/>
      <c r="BK96" s="1334"/>
      <c r="BL96" s="52"/>
      <c r="BM96" s="51"/>
      <c r="BN96" s="1335" t="str">
        <f t="shared" si="34"/>
        <v/>
      </c>
      <c r="BO96" s="50" t="str">
        <f t="shared" si="35"/>
        <v/>
      </c>
      <c r="BP96" s="49" t="str">
        <f t="shared" si="36"/>
        <v/>
      </c>
      <c r="BQ96" s="47">
        <f>IF(ISBLANK(#REF!),"",LEN(BD96)-LEN(SUBSTITUTE(BD96," ",""))+1)</f>
        <v>1</v>
      </c>
      <c r="BR96" s="48">
        <f t="shared" si="37"/>
        <v>0</v>
      </c>
      <c r="BS96" s="47">
        <f t="shared" si="38"/>
        <v>0</v>
      </c>
      <c r="BT96" s="47">
        <f t="shared" si="39"/>
        <v>0</v>
      </c>
      <c r="BU96" s="185"/>
      <c r="BV96" s="2"/>
      <c r="BW96" s="142"/>
      <c r="BX96" s="135"/>
      <c r="BY96" s="1808" t="s">
        <v>117</v>
      </c>
      <c r="BZ96" s="19"/>
      <c r="CA96" s="2"/>
      <c r="CB96" s="458"/>
      <c r="CC96" s="91"/>
      <c r="CD96" s="524" t="s">
        <v>282</v>
      </c>
      <c r="CE96" s="525" t="s">
        <v>499</v>
      </c>
      <c r="CF96" s="1818"/>
      <c r="CG96" s="1819"/>
      <c r="CH96" s="93"/>
      <c r="CJ96" s="458"/>
      <c r="CK96" s="91"/>
      <c r="CL96" s="91"/>
      <c r="CM96" s="91"/>
      <c r="CN96" s="91"/>
      <c r="CO96" s="91"/>
      <c r="CP96" s="185"/>
      <c r="CQ96" s="8" t="s">
        <v>1</v>
      </c>
      <c r="CR96" s="6">
        <v>1</v>
      </c>
    </row>
    <row r="97" spans="1:96" s="1" customFormat="1" ht="23.25">
      <c r="A97"/>
      <c r="B97" s="108"/>
      <c r="C97" s="1232"/>
      <c r="D97" s="1232"/>
      <c r="E97" s="1232"/>
      <c r="F97" s="1714"/>
      <c r="G97" s="271"/>
      <c r="H97" s="280"/>
      <c r="I97" s="252"/>
      <c r="J97" s="1505"/>
      <c r="K97" s="1505"/>
      <c r="L97" s="1773"/>
      <c r="M97"/>
      <c r="N97"/>
      <c r="O97"/>
      <c r="P97" s="108" t="str">
        <f t="shared" si="33"/>
        <v>►</v>
      </c>
      <c r="Q97" s="1232" t="str">
        <f>Q83</f>
        <v xml:space="preserve">C patisserie flan garniture Clafoutis aux cerises-2023-09-20.xlsx 10 personnes </v>
      </c>
      <c r="R97" s="1232">
        <f>R83</f>
        <v>10</v>
      </c>
      <c r="S97" s="1232" t="str">
        <f>S83</f>
        <v>personnes</v>
      </c>
      <c r="T97" s="1353"/>
      <c r="U97" s="2236"/>
      <c r="V97" s="2236"/>
      <c r="W97" s="2236"/>
      <c r="X97" s="107" t="str">
        <f>TEXT(ROUND(LEN(T97)/X86, 1), "0.0") &amp; " lignes"</f>
        <v>0.0 lignes</v>
      </c>
      <c r="Y97" s="2249" t="str">
        <f ca="1">IF(ISBLANK(Z97),"",LARGE(OFFSET(Y87,0,0,ROWS(Y87:Y96)),1)+1)</f>
        <v/>
      </c>
      <c r="Z97" s="468"/>
      <c r="AA97" s="1715"/>
      <c r="AB97" s="89"/>
      <c r="AC97" s="89"/>
      <c r="AD97" s="2337">
        <f>IF(AD86=0,0,IF(LEN(Z97)&gt;AD86,LEN(Z97)-AD86&amp;" en trop",0))</f>
        <v>0</v>
      </c>
      <c r="AF97"/>
      <c r="AG97"/>
      <c r="AH97"/>
      <c r="AI97"/>
      <c r="AJ97"/>
      <c r="AK97"/>
      <c r="AL97"/>
      <c r="AM97"/>
      <c r="AN97"/>
      <c r="AO97"/>
      <c r="AP97"/>
      <c r="AQ97"/>
      <c r="AR97"/>
      <c r="AS97"/>
      <c r="AT97"/>
      <c r="AV97"/>
      <c r="AW97" s="1327" t="str">
        <f>IF(AND(AZ97&lt;&gt;"", LEN(TRIM(AZ97))&gt;0), MAX(AW20:AW96)+1, "")</f>
        <v/>
      </c>
      <c r="AX97" s="1327" t="str" cm="1">
        <f t="array" ref="AX97">IFERROR(INDEX(AZ21:AZ290, MATCH(ROW()-MIN(ROW(AZ21:AZ290))+1, AW21:AW290, 0)), "")</f>
        <v/>
      </c>
      <c r="AY97" s="1337" t="str">
        <f>SUBSTITUTE(SUBSTITUTE(AY96,";"," "),","," ")</f>
        <v xml:space="preserve">8  Ajoutez les champignons dans la cocotte environ 30 minutes avant la fin de la cuisson </v>
      </c>
      <c r="AZ97" s="1329" t="str">
        <f>IFERROR(LEFT(RIGHT(AY98,LEN(AY98)-LEN(AZ93)-LEN(AZ94)-LEN(AZ95)-LEN(AZ96)),FIND("¤",SUBSTITUTE(LEFT(RIGHT(AY98,LEN(AY98)-LEN(AZ93)-LEN(AZ94)-LEN(AZ95)-LEN(AZ96)),AZ19+1)," ","¤",LEN(LEFT(RIGHT(AY98,LEN(AY98)-LEN(AZ93)-LEN(AZ94)-LEN(AZ95)-LEN(AZ96)),AZ19+1))-LEN(SUBSTITUTE(LEFT(RIGHT(AY98,LEN(AY98)-LEN(AZ93)-LEN(AZ94)-LEN(AZ95)-LEN(AZ96)),AZ19+1)," ",""))))),"")</f>
        <v/>
      </c>
      <c r="BA97" s="1279" t="s">
        <v>1</v>
      </c>
      <c r="BB97" s="1354"/>
      <c r="BC97"/>
      <c r="BD97" s="1" t="str">
        <f t="shared" si="32"/>
        <v/>
      </c>
      <c r="BE97" s="1332" t="str">
        <f>IF(LEN(SUBSTITUTE(AX97, BE17, "")) &lt; LEN(AX97), SUBSTITUTE(AX97, BE17, ""), AX97)</f>
        <v/>
      </c>
      <c r="BF97" s="1332" t="str">
        <f>IF(LEN(SUBSTITUTE(BE97, BF17, "")) &lt; LEN(BE97), SUBSTITUTE(BE97, BF17, ""), BE97)</f>
        <v/>
      </c>
      <c r="BG97" s="1332" t="str">
        <f>IF(LEN(SUBSTITUTE(BF97, BG17, "")) &lt; LEN(BF97), SUBSTITUTE(BF97, BG17, ""), BF97)</f>
        <v/>
      </c>
      <c r="BH97" s="1332" t="str">
        <f>IF(LEN(SUBSTITUTE(BG97, BH17, "")) &lt; LEN(BG97), SUBSTITUTE(BG97, BH17, ""), BG97)</f>
        <v/>
      </c>
      <c r="BI97" s="1332" t="s">
        <v>1</v>
      </c>
      <c r="BJ97" s="1333"/>
      <c r="BK97" s="1334"/>
      <c r="BL97" s="52"/>
      <c r="BM97" s="51"/>
      <c r="BN97" s="1335" t="str">
        <f t="shared" si="34"/>
        <v/>
      </c>
      <c r="BO97" s="50" t="str">
        <f t="shared" si="35"/>
        <v/>
      </c>
      <c r="BP97" s="49" t="str">
        <f t="shared" si="36"/>
        <v/>
      </c>
      <c r="BQ97" s="47">
        <f>IF(ISBLANK(#REF!),"",LEN(BD97)-LEN(SUBSTITUTE(BD97," ",""))+1)</f>
        <v>1</v>
      </c>
      <c r="BR97" s="48">
        <f t="shared" si="37"/>
        <v>0</v>
      </c>
      <c r="BS97" s="47">
        <f t="shared" si="38"/>
        <v>0</v>
      </c>
      <c r="BT97" s="47">
        <f t="shared" si="39"/>
        <v>0</v>
      </c>
      <c r="BU97" s="185"/>
      <c r="BV97" s="2"/>
      <c r="BW97" s="141" t="s">
        <v>116</v>
      </c>
      <c r="BX97" s="140" t="s">
        <v>115</v>
      </c>
      <c r="BY97" s="1809"/>
      <c r="BZ97" s="19"/>
      <c r="CA97" s="2"/>
      <c r="CB97" s="458"/>
      <c r="CC97" s="91"/>
      <c r="CD97" s="524" t="s">
        <v>277</v>
      </c>
      <c r="CE97" s="525" t="s">
        <v>276</v>
      </c>
      <c r="CF97" s="1818"/>
      <c r="CG97" s="1819"/>
      <c r="CH97" s="93"/>
      <c r="CJ97" s="484"/>
      <c r="CK97" s="77" t="s">
        <v>52</v>
      </c>
      <c r="CL97" s="493" t="s">
        <v>48</v>
      </c>
      <c r="CM97" s="494"/>
      <c r="CN97" s="77"/>
      <c r="CO97" s="77" t="s">
        <v>49</v>
      </c>
      <c r="CP97" s="76" t="s">
        <v>48</v>
      </c>
      <c r="CQ97" s="8" t="s">
        <v>1</v>
      </c>
      <c r="CR97" s="6">
        <v>1</v>
      </c>
    </row>
    <row r="98" spans="1:96" s="1" customFormat="1" ht="15.75" customHeight="1">
      <c r="A98"/>
      <c r="B98" s="108"/>
      <c r="C98" s="1232"/>
      <c r="D98" s="1232"/>
      <c r="E98" s="1232"/>
      <c r="F98" s="1714"/>
      <c r="G98" s="271"/>
      <c r="H98" s="280"/>
      <c r="I98" s="252"/>
      <c r="J98" s="1505"/>
      <c r="K98" s="1505"/>
      <c r="L98" s="1773"/>
      <c r="M98"/>
      <c r="N98"/>
      <c r="O98"/>
      <c r="P98" s="108" t="str">
        <f t="shared" si="33"/>
        <v>►</v>
      </c>
      <c r="Q98" s="1232" t="str">
        <f>Q83</f>
        <v xml:space="preserve">C patisserie flan garniture Clafoutis aux cerises-2023-09-20.xlsx 10 personnes </v>
      </c>
      <c r="R98" s="1232">
        <f>R83</f>
        <v>10</v>
      </c>
      <c r="S98" s="1232" t="str">
        <f>S83</f>
        <v>personnes</v>
      </c>
      <c r="T98" s="1353"/>
      <c r="U98" s="2236"/>
      <c r="V98" s="2236"/>
      <c r="W98" s="2236"/>
      <c r="X98" s="107" t="str">
        <f>TEXT(ROUND(LEN(T98)/X86, 1), "0.0") &amp; " lignes"</f>
        <v>0.0 lignes</v>
      </c>
      <c r="Y98" s="2249" t="str">
        <f ca="1">IF(ISBLANK(Z98),"",LARGE(OFFSET(Y87,0,0,ROWS(Y87:Y97)),1)+1)</f>
        <v/>
      </c>
      <c r="Z98" s="468"/>
      <c r="AA98" s="1715"/>
      <c r="AB98" s="89"/>
      <c r="AC98" s="89"/>
      <c r="AD98" s="2337">
        <f>IF(AD86=0,0,IF(LEN(Z98)&gt;AD86,LEN(Z98)-AD86&amp;" en trop",0))</f>
        <v>0</v>
      </c>
      <c r="AF98"/>
      <c r="AG98"/>
      <c r="AH98"/>
      <c r="AI98"/>
      <c r="AJ98"/>
      <c r="AK98"/>
      <c r="AL98"/>
      <c r="AM98"/>
      <c r="AN98"/>
      <c r="AO98"/>
      <c r="AP98"/>
      <c r="AQ98"/>
      <c r="AR98"/>
      <c r="AS98"/>
      <c r="AT98"/>
      <c r="AV98"/>
      <c r="AW98" s="1327" t="str">
        <f>IF(AND(AZ98&lt;&gt;"", LEN(TRIM(AZ98))&gt;0), MAX(AW20:AW97)+1, "")</f>
        <v/>
      </c>
      <c r="AX98" s="1327" t="str" cm="1">
        <f t="array" ref="AX98">IFERROR(INDEX(AZ21:AZ290, MATCH(ROW()-MIN(ROW(AZ21:AZ290))+1, AW21:AW290, 0)), "")</f>
        <v/>
      </c>
      <c r="AY98" s="1338" t="str">
        <f>IFERROR(SUBSTITUTE(SUBSTITUTE(SUBSTITUTE(AY97,"  "," "),"  "," "),"  "," "),AY97)</f>
        <v xml:space="preserve">8 Ajoutez les champignons dans la cocotte environ 30 minutes avant la fin de la cuisson </v>
      </c>
      <c r="AZ98" s="1329" t="str">
        <f>IF(LEN(AY98) &gt; LEN(AZ93) + LEN(AZ94) + LEN(AZ95)+ LEN(AZ96) + LEN(AZ97), RIGHT(AY98, LEN(AY98) - LEN(AZ93) - LEN(AZ94) - LEN(AZ95) - LEN(AZ96) - LEN(AZ97)), "")</f>
        <v/>
      </c>
      <c r="BA98" s="1279" t="s">
        <v>1</v>
      </c>
      <c r="BB98" s="1354"/>
      <c r="BC98"/>
      <c r="BD98" s="1" t="str">
        <f t="shared" si="32"/>
        <v/>
      </c>
      <c r="BE98" s="1332" t="str">
        <f>IF(LEN(SUBSTITUTE(AX98, BE17, "")) &lt; LEN(AX98), SUBSTITUTE(AX98, BE17, ""), AX98)</f>
        <v/>
      </c>
      <c r="BF98" s="1332" t="str">
        <f>IF(LEN(SUBSTITUTE(BE98, BF17, "")) &lt; LEN(BE98), SUBSTITUTE(BE98, BF17, ""), BE98)</f>
        <v/>
      </c>
      <c r="BG98" s="1332" t="str">
        <f>IF(LEN(SUBSTITUTE(BF98, BG17, "")) &lt; LEN(BF98), SUBSTITUTE(BF98, BG17, ""), BF98)</f>
        <v/>
      </c>
      <c r="BH98" s="1332" t="str">
        <f>IF(LEN(SUBSTITUTE(BG98, BH17, "")) &lt; LEN(BG98), SUBSTITUTE(BG98, BH17, ""), BG98)</f>
        <v/>
      </c>
      <c r="BI98" s="1332" t="s">
        <v>1</v>
      </c>
      <c r="BJ98" s="1333"/>
      <c r="BK98" s="1334"/>
      <c r="BL98" s="52"/>
      <c r="BM98" s="51"/>
      <c r="BN98" s="1335" t="str">
        <f t="shared" si="34"/>
        <v/>
      </c>
      <c r="BO98" s="50" t="str">
        <f t="shared" si="35"/>
        <v/>
      </c>
      <c r="BP98" s="49" t="str">
        <f t="shared" si="36"/>
        <v/>
      </c>
      <c r="BQ98" s="47">
        <f>IF(ISBLANK(#REF!),"",LEN(BD98)-LEN(SUBSTITUTE(BD98," ",""))+1)</f>
        <v>1</v>
      </c>
      <c r="BR98" s="48">
        <f t="shared" si="37"/>
        <v>0</v>
      </c>
      <c r="BS98" s="47">
        <f t="shared" si="38"/>
        <v>0</v>
      </c>
      <c r="BT98" s="47">
        <f t="shared" si="39"/>
        <v>0</v>
      </c>
      <c r="BU98" s="185"/>
      <c r="BV98" s="2"/>
      <c r="BW98" s="139">
        <v>20</v>
      </c>
      <c r="BX98" s="138">
        <v>0.75</v>
      </c>
      <c r="BY98" s="137" t="s">
        <v>112</v>
      </c>
      <c r="BZ98" s="19"/>
      <c r="CA98" s="2"/>
      <c r="CB98" s="458"/>
      <c r="CC98" s="91"/>
      <c r="CD98" s="524" t="s">
        <v>500</v>
      </c>
      <c r="CE98" s="525" t="s">
        <v>281</v>
      </c>
      <c r="CF98" s="1818"/>
      <c r="CG98" s="1819"/>
      <c r="CH98" s="93"/>
      <c r="CJ98" s="458"/>
      <c r="CK98" s="91"/>
      <c r="CL98" s="91"/>
      <c r="CM98" s="91"/>
      <c r="CN98" s="91"/>
      <c r="CO98" s="91"/>
      <c r="CP98" s="185"/>
      <c r="CQ98" s="8" t="s">
        <v>1</v>
      </c>
      <c r="CR98" s="6">
        <v>1</v>
      </c>
    </row>
    <row r="99" spans="1:96" s="1" customFormat="1" ht="15.75" customHeight="1" thickBot="1">
      <c r="A99"/>
      <c r="B99" s="108"/>
      <c r="C99" s="1232"/>
      <c r="D99" s="1232"/>
      <c r="E99" s="1232"/>
      <c r="F99" s="1714"/>
      <c r="G99" s="271"/>
      <c r="H99" s="280"/>
      <c r="I99" s="252"/>
      <c r="J99" s="1505"/>
      <c r="K99" s="1505"/>
      <c r="L99" s="1773"/>
      <c r="M99"/>
      <c r="N99"/>
      <c r="O99"/>
      <c r="P99" s="108" t="str">
        <f t="shared" si="33"/>
        <v>►</v>
      </c>
      <c r="Q99" s="1232" t="str">
        <f>Q83</f>
        <v xml:space="preserve">C patisserie flan garniture Clafoutis aux cerises-2023-09-20.xlsx 10 personnes </v>
      </c>
      <c r="R99" s="1232">
        <f>R83</f>
        <v>10</v>
      </c>
      <c r="S99" s="1232" t="str">
        <f>S83</f>
        <v>personnes</v>
      </c>
      <c r="T99" s="1353"/>
      <c r="U99" s="2236"/>
      <c r="V99" s="2236"/>
      <c r="W99" s="2236"/>
      <c r="X99" s="107" t="str">
        <f>TEXT(ROUND(LEN(T99)/X86, 1), "0.0") &amp; " lignes"</f>
        <v>0.0 lignes</v>
      </c>
      <c r="Y99" s="2249" t="str">
        <f ca="1">IF(ISBLANK(Z99),"",LARGE(OFFSET(Y87,0,0,ROWS(Y87:Y98)),1)+1)</f>
        <v/>
      </c>
      <c r="Z99" s="468"/>
      <c r="AA99" s="1715"/>
      <c r="AB99" s="89"/>
      <c r="AC99" s="89"/>
      <c r="AD99" s="2337">
        <f>IF(AD86=0,0,IF(LEN(Z99)&gt;AD86,LEN(Z99)-AD86&amp;" en trop",0))</f>
        <v>0</v>
      </c>
      <c r="AF99"/>
      <c r="AG99"/>
      <c r="AH99"/>
      <c r="AI99"/>
      <c r="AJ99"/>
      <c r="AK99"/>
      <c r="AL99"/>
      <c r="AM99"/>
      <c r="AN99"/>
      <c r="AO99"/>
      <c r="AP99"/>
      <c r="AQ99"/>
      <c r="AR99"/>
      <c r="AS99"/>
      <c r="AT99"/>
      <c r="AV99"/>
      <c r="AW99" s="1327">
        <f>IF(AND(AZ99&lt;&gt;"", LEN(TRIM(AZ99))&gt;0), MAX(AW20:AW98)+1, "")</f>
        <v>26</v>
      </c>
      <c r="AX99" s="1327" t="str" cm="1">
        <f t="array" ref="AX99">IFERROR(INDEX(AZ21:AZ290, MATCH(ROW()-MIN(ROW(AZ21:AZ290))+1, AW21:AW290, 0)), "")</f>
        <v/>
      </c>
      <c r="AY99" s="1328" t="str">
        <f>(SUBSTITUTE(SUBSTITUTE(BB34,CHAR(13)&amp;CHAR(10)," "),CHAR(10)," "))</f>
        <v>9. Servez le bœuf bourguignon bien chaud accompagné de pommes de terre, de pâtes ou de riz.</v>
      </c>
      <c r="AZ99" s="1339" t="str">
        <f>IF(LEN(AY104)&lt;AZ19,AY99,LEFT(AY104,FIND("¤",SUBSTITUTE(LEFT(AY104,AZ19+1)," ","¤",LEN(LEFT(AY104,AZ19+1))-LEN(SUBSTITUTE(LEFT(AY104,AZ19+1)," ",""))))))</f>
        <v xml:space="preserve">9 Servez le bœuf bourguignon bien chaud accompagné de pommes de </v>
      </c>
      <c r="BA99" s="1279" t="s">
        <v>1</v>
      </c>
      <c r="BB99" s="1354"/>
      <c r="BC99"/>
      <c r="BD99" s="1" t="str">
        <f t="shared" si="32"/>
        <v/>
      </c>
      <c r="BE99" s="1332" t="str">
        <f>IF(LEN(SUBSTITUTE(AX99, BE17, "")) &lt; LEN(AX99), SUBSTITUTE(AX99, BE17, ""), AX99)</f>
        <v/>
      </c>
      <c r="BF99" s="1332" t="str">
        <f>IF(LEN(SUBSTITUTE(BE99, BF17, "")) &lt; LEN(BE99), SUBSTITUTE(BE99, BF17, ""), BE99)</f>
        <v/>
      </c>
      <c r="BG99" s="1332" t="str">
        <f>IF(LEN(SUBSTITUTE(BF99, BG17, "")) &lt; LEN(BF99), SUBSTITUTE(BF99, BG17, ""), BF99)</f>
        <v/>
      </c>
      <c r="BH99" s="1332" t="str">
        <f>IF(LEN(SUBSTITUTE(BG99, BH17, "")) &lt; LEN(BG99), SUBSTITUTE(BG99, BH17, ""), BG99)</f>
        <v/>
      </c>
      <c r="BI99" s="1332" t="s">
        <v>1</v>
      </c>
      <c r="BJ99" s="1333"/>
      <c r="BK99" s="1334"/>
      <c r="BL99" s="52"/>
      <c r="BM99" s="51"/>
      <c r="BN99" s="1335" t="str">
        <f t="shared" si="34"/>
        <v/>
      </c>
      <c r="BO99" s="50" t="str">
        <f t="shared" si="35"/>
        <v/>
      </c>
      <c r="BP99" s="49" t="str">
        <f t="shared" si="36"/>
        <v/>
      </c>
      <c r="BQ99" s="47">
        <f>IF(ISBLANK(#REF!),"",LEN(BD99)-LEN(SUBSTITUTE(BD99," ",""))+1)</f>
        <v>1</v>
      </c>
      <c r="BR99" s="48">
        <f t="shared" si="37"/>
        <v>0</v>
      </c>
      <c r="BS99" s="47">
        <f t="shared" si="38"/>
        <v>0</v>
      </c>
      <c r="BT99" s="47">
        <f t="shared" si="39"/>
        <v>0</v>
      </c>
      <c r="BU99" s="185"/>
      <c r="BV99" s="2"/>
      <c r="BW99" s="46" t="s">
        <v>111</v>
      </c>
      <c r="BX99" s="45"/>
      <c r="BY99" s="45"/>
      <c r="BZ99" s="19"/>
      <c r="CA99" s="2"/>
      <c r="CB99" s="484"/>
      <c r="CC99" s="91"/>
      <c r="CD99" s="527" t="s">
        <v>501</v>
      </c>
      <c r="CE99" s="528"/>
      <c r="CF99" s="1818"/>
      <c r="CG99" s="1819"/>
      <c r="CH99" s="93"/>
      <c r="CJ99" s="110"/>
      <c r="CK99" s="496" t="s">
        <v>448</v>
      </c>
      <c r="CL99" s="497"/>
      <c r="CM99" s="497"/>
      <c r="CN99" s="497"/>
      <c r="CO99" s="97"/>
      <c r="CP99" s="93"/>
      <c r="CQ99" s="8" t="s">
        <v>1</v>
      </c>
      <c r="CR99" s="6">
        <v>1</v>
      </c>
    </row>
    <row r="100" spans="1:96" s="1" customFormat="1" ht="16.5" thickTop="1">
      <c r="A100"/>
      <c r="B100" s="108"/>
      <c r="C100" s="1232"/>
      <c r="D100" s="1232"/>
      <c r="E100" s="1232"/>
      <c r="F100" s="1714"/>
      <c r="G100" s="271"/>
      <c r="H100" s="280"/>
      <c r="I100" s="252"/>
      <c r="J100" s="1505"/>
      <c r="K100" s="1505"/>
      <c r="L100" s="1773"/>
      <c r="O100"/>
      <c r="P100" s="108" t="str">
        <f t="shared" si="33"/>
        <v>►</v>
      </c>
      <c r="Q100" s="1232" t="str">
        <f>Q83</f>
        <v xml:space="preserve">C patisserie flan garniture Clafoutis aux cerises-2023-09-20.xlsx 10 personnes </v>
      </c>
      <c r="R100" s="1232">
        <f>R83</f>
        <v>10</v>
      </c>
      <c r="S100" s="1232" t="str">
        <f>S83</f>
        <v>personnes</v>
      </c>
      <c r="T100" s="1353"/>
      <c r="U100" s="2236"/>
      <c r="V100" s="2236"/>
      <c r="W100" s="2236"/>
      <c r="X100" s="107" t="str">
        <f>TEXT(ROUND(LEN(T100)/X86, 1), "0.0") &amp; " lignes"</f>
        <v>0.0 lignes</v>
      </c>
      <c r="Y100" s="2249" t="str">
        <f ca="1">IF(ISBLANK(Z100),"",LARGE(OFFSET(Y87,0,0,ROWS(Y87:Y99)),1)+1)</f>
        <v/>
      </c>
      <c r="Z100" s="468"/>
      <c r="AA100" s="1715"/>
      <c r="AB100" s="89"/>
      <c r="AC100" s="89"/>
      <c r="AD100" s="2337">
        <f>IF(AD86=0,0,IF(LEN(Z100)&gt;AD86,LEN(Z100)-AD86&amp;" en trop",0))</f>
        <v>0</v>
      </c>
      <c r="AF100"/>
      <c r="AG100"/>
      <c r="AH100"/>
      <c r="AI100"/>
      <c r="AJ100"/>
      <c r="AK100"/>
      <c r="AL100"/>
      <c r="AM100"/>
      <c r="AN100"/>
      <c r="AO100"/>
      <c r="AP100"/>
      <c r="AQ100"/>
      <c r="AR100"/>
      <c r="AS100"/>
      <c r="AT100"/>
      <c r="AV100"/>
      <c r="AW100" s="1327">
        <f>IF(AND(AZ100&lt;&gt;"", LEN(TRIM(AZ100))&gt;0), MAX(AW20:AW99)+1, "")</f>
        <v>27</v>
      </c>
      <c r="AX100" s="1327" t="str" cm="1">
        <f t="array" ref="AX100">IFERROR(INDEX(AZ21:AZ290, MATCH(ROW()-MIN(ROW(AZ21:AZ290))+1, AW21:AW290, 0)), "")</f>
        <v/>
      </c>
      <c r="AY100" s="1340" t="str">
        <f>IFERROR(TRIM(SUBSTITUTE(SUBSTITUTE(SUBSTITUTE(SUBSTITUTE(SUBSTITUTE(AY99," .",".")," ;",";")," :",":"),",",","),",","")),AY99)</f>
        <v>9. Servez le bœuf bourguignon bien chaud accompagné de pommes de terre de pâtes ou de riz.</v>
      </c>
      <c r="AZ100" s="1339" t="str">
        <f>IFERROR(IF(LEN(AY104) &gt; LEN(AZ99), LEFT(RIGHT(AY104, LEN(AY104) - LEN(AZ99)), FIND("¤", SUBSTITUTE(LEFT(RIGHT(AY104, LEN(AY104) - LEN(AZ99)), AZ19+1), " ", "¤", LEN(LEFT(RIGHT(AY104, LEN(AY104) - LEN(AZ99)), AZ19+1)) - LEN(SUBSTITUTE(LEFT(RIGHT(AY104, LEN(AY104) - LEN(AZ99)), AZ19+1), " ", ""))))), ""), "")</f>
        <v xml:space="preserve">terre de pâtes ou de riz </v>
      </c>
      <c r="BA100" s="1279" t="s">
        <v>1</v>
      </c>
      <c r="BB100" s="1354"/>
      <c r="BC100"/>
      <c r="BD100" s="1" t="str">
        <f t="shared" si="32"/>
        <v/>
      </c>
      <c r="BE100" s="1332" t="str">
        <f>IF(LEN(SUBSTITUTE(AX100, BE17, "")) &lt; LEN(AX100), SUBSTITUTE(AX100, BE17, ""), AX100)</f>
        <v/>
      </c>
      <c r="BF100" s="1332" t="str">
        <f>IF(LEN(SUBSTITUTE(BE100, BF17, "")) &lt; LEN(BE100), SUBSTITUTE(BE100, BF17, ""), BE100)</f>
        <v/>
      </c>
      <c r="BG100" s="1332" t="str">
        <f>IF(LEN(SUBSTITUTE(BF100, BG17, "")) &lt; LEN(BF100), SUBSTITUTE(BF100, BG17, ""), BF100)</f>
        <v/>
      </c>
      <c r="BH100" s="1332" t="str">
        <f>IF(LEN(SUBSTITUTE(BG100, BH17, "")) &lt; LEN(BG100), SUBSTITUTE(BG100, BH17, ""), BG100)</f>
        <v/>
      </c>
      <c r="BI100" s="1332" t="s">
        <v>1</v>
      </c>
      <c r="BJ100" s="1333"/>
      <c r="BK100" s="1334"/>
      <c r="BL100" s="52"/>
      <c r="BM100" s="51"/>
      <c r="BN100" s="1335" t="str">
        <f t="shared" si="34"/>
        <v/>
      </c>
      <c r="BO100" s="50" t="str">
        <f t="shared" si="35"/>
        <v/>
      </c>
      <c r="BP100" s="49" t="str">
        <f t="shared" si="36"/>
        <v/>
      </c>
      <c r="BQ100" s="47">
        <f>IF(ISBLANK(#REF!),"",LEN(BD100)-LEN(SUBSTITUTE(BD100," ",""))+1)</f>
        <v>1</v>
      </c>
      <c r="BR100" s="48">
        <f t="shared" si="37"/>
        <v>0</v>
      </c>
      <c r="BS100" s="47">
        <f t="shared" si="38"/>
        <v>0</v>
      </c>
      <c r="BT100" s="47">
        <f t="shared" si="39"/>
        <v>0</v>
      </c>
      <c r="BU100" s="185"/>
      <c r="BV100" s="2"/>
      <c r="BW100" s="46" t="s">
        <v>110</v>
      </c>
      <c r="BX100" s="45"/>
      <c r="BY100" s="45"/>
      <c r="BZ100" s="19"/>
      <c r="CA100" s="2"/>
      <c r="CB100" s="1823" t="s">
        <v>323</v>
      </c>
      <c r="CC100" s="91"/>
      <c r="CD100" s="1347" t="s">
        <v>503</v>
      </c>
      <c r="CE100" s="1348"/>
      <c r="CF100" s="1818"/>
      <c r="CG100" s="1819"/>
      <c r="CH100" s="93"/>
      <c r="CJ100" s="110"/>
      <c r="CK100" s="1870" t="s">
        <v>56</v>
      </c>
      <c r="CL100" s="1871"/>
      <c r="CM100" s="1871"/>
      <c r="CN100" s="1871"/>
      <c r="CO100" s="1872"/>
      <c r="CP100" s="93"/>
      <c r="CQ100" s="8" t="s">
        <v>1</v>
      </c>
      <c r="CR100" s="6">
        <v>1</v>
      </c>
    </row>
    <row r="101" spans="1:96" s="1" customFormat="1" ht="16.5" customHeight="1" thickBot="1">
      <c r="A101"/>
      <c r="B101" s="108"/>
      <c r="C101" s="1232"/>
      <c r="D101" s="1232"/>
      <c r="E101" s="1232"/>
      <c r="F101" s="1714"/>
      <c r="G101" s="271"/>
      <c r="H101" s="280"/>
      <c r="I101" s="252"/>
      <c r="J101" s="1505"/>
      <c r="K101" s="1505"/>
      <c r="L101" s="1773"/>
      <c r="P101" s="108" t="str">
        <f t="shared" si="33"/>
        <v>►</v>
      </c>
      <c r="Q101" s="1232" t="str">
        <f>Q83</f>
        <v xml:space="preserve">C patisserie flan garniture Clafoutis aux cerises-2023-09-20.xlsx 10 personnes </v>
      </c>
      <c r="R101" s="1232">
        <f>R83</f>
        <v>10</v>
      </c>
      <c r="S101" s="1232" t="str">
        <f>S83</f>
        <v>personnes</v>
      </c>
      <c r="T101" s="1353"/>
      <c r="U101" s="2236"/>
      <c r="V101" s="2236"/>
      <c r="W101" s="2236"/>
      <c r="X101" s="107" t="str">
        <f>TEXT(ROUND(LEN(T101)/X86, 1), "0.0") &amp; " lignes"</f>
        <v>0.0 lignes</v>
      </c>
      <c r="Y101" s="2249" t="str">
        <f ca="1">IF(ISBLANK(Z101),"",LARGE(OFFSET(Y87,0,0,ROWS(Y87:Y100)),1)+1)</f>
        <v/>
      </c>
      <c r="Z101" s="468"/>
      <c r="AA101" s="1715"/>
      <c r="AB101" s="89"/>
      <c r="AC101" s="89"/>
      <c r="AD101" s="2337">
        <f>IF(AD86=0,0,IF(LEN(Z101)&gt;AD86,LEN(Z101)-AD86&amp;" en trop",0))</f>
        <v>0</v>
      </c>
      <c r="AF101"/>
      <c r="AG101"/>
      <c r="AH101"/>
      <c r="AI101"/>
      <c r="AJ101"/>
      <c r="AK101"/>
      <c r="AL101"/>
      <c r="AM101"/>
      <c r="AN101"/>
      <c r="AO101"/>
      <c r="AP101"/>
      <c r="AQ101"/>
      <c r="AR101"/>
      <c r="AS101"/>
      <c r="AT101"/>
      <c r="AV101"/>
      <c r="AW101" s="1327" t="str">
        <f>IF(AND(AZ101&lt;&gt;"", LEN(TRIM(AZ101))&gt;0), MAX(AW20:AW100)+1, "")</f>
        <v/>
      </c>
      <c r="AX101" s="1327" t="str" cm="1">
        <f t="array" ref="AX101">IFERROR(INDEX(AZ21:AZ290, MATCH(ROW()-MIN(ROW(AZ21:AZ290))+1, AW21:AW290, 0)), "")</f>
        <v/>
      </c>
      <c r="AY101" s="1340" t="str">
        <f>IFERROR(SUBSTITUTE(SUBSTITUTE(SUBSTITUTE(SUBSTITUTE(SUBSTITUTE(SUBSTITUTE(AY100,",",";"),".",";"),";",";"),"-",";"),":",";"),"?",";"),AY100)</f>
        <v>9; Servez le bœuf bourguignon bien chaud accompagné de pommes de terre de pâtes ou de riz;</v>
      </c>
      <c r="AZ101" s="1339" t="str">
        <f>IFERROR(IF(LEN(AY104)&gt;LEN(AZ99)+LEN(AZ100),LEFT(RIGHT(AY104,LEN(AY104)-LEN(AZ99)-LEN(AZ100)),FIND("¤",SUBSTITUTE(LEFT(RIGHT(AY104,LEN(AY104)-LEN(AZ99)-LEN(AZ100)),AZ19+1)," ","¤",LEN(LEFT(RIGHT(AY104,LEN(AY104)-LEN(AZ99)-LEN(AZ100)),AZ19+1))-LEN(SUBSTITUTE(LEFT(RIGHT(AY104,LEN(AY104)-LEN(AZ99)-LEN(AZ100)),AZ19+1)," ",""))))),""),"")</f>
        <v/>
      </c>
      <c r="BA101" s="1279" t="s">
        <v>1</v>
      </c>
      <c r="BB101" s="1354"/>
      <c r="BC101"/>
      <c r="BD101" s="1" t="str">
        <f t="shared" si="32"/>
        <v/>
      </c>
      <c r="BE101" s="1332" t="str">
        <f>IF(LEN(SUBSTITUTE(AX101, BE17, "")) &lt; LEN(AX101), SUBSTITUTE(AX101, BE17, ""), AX101)</f>
        <v/>
      </c>
      <c r="BF101" s="1332" t="str">
        <f>IF(LEN(SUBSTITUTE(BE101, BF17, "")) &lt; LEN(BE101), SUBSTITUTE(BE101, BF17, ""), BE101)</f>
        <v/>
      </c>
      <c r="BG101" s="1332" t="str">
        <f>IF(LEN(SUBSTITUTE(BF101, BG17, "")) &lt; LEN(BF101), SUBSTITUTE(BF101, BG17, ""), BF101)</f>
        <v/>
      </c>
      <c r="BH101" s="1332" t="str">
        <f>IF(LEN(SUBSTITUTE(BG101, BH17, "")) &lt; LEN(BG101), SUBSTITUTE(BG101, BH17, ""), BG101)</f>
        <v/>
      </c>
      <c r="BI101" s="1332" t="s">
        <v>1</v>
      </c>
      <c r="BJ101" s="1333"/>
      <c r="BK101" s="1334"/>
      <c r="BL101" s="52"/>
      <c r="BM101" s="51"/>
      <c r="BN101" s="1335" t="str">
        <f t="shared" si="34"/>
        <v/>
      </c>
      <c r="BO101" s="50" t="str">
        <f t="shared" si="35"/>
        <v/>
      </c>
      <c r="BP101" s="49" t="str">
        <f t="shared" si="36"/>
        <v/>
      </c>
      <c r="BQ101" s="47">
        <f>IF(ISBLANK(#REF!),"",LEN(BD101)-LEN(SUBSTITUTE(BD101," ",""))+1)</f>
        <v>1</v>
      </c>
      <c r="BR101" s="48">
        <f t="shared" si="37"/>
        <v>0</v>
      </c>
      <c r="BS101" s="47">
        <f t="shared" si="38"/>
        <v>0</v>
      </c>
      <c r="BT101" s="47">
        <f t="shared" si="39"/>
        <v>0</v>
      </c>
      <c r="BU101" s="185"/>
      <c r="BV101" s="2"/>
      <c r="BW101" s="136"/>
      <c r="BX101" s="26"/>
      <c r="BY101" s="26"/>
      <c r="BZ101" s="25"/>
      <c r="CA101" s="2"/>
      <c r="CB101" s="1824"/>
      <c r="CC101" s="91"/>
      <c r="CD101" s="91"/>
      <c r="CE101" s="91"/>
      <c r="CF101" s="91"/>
      <c r="CG101" s="91"/>
      <c r="CH101" s="93"/>
      <c r="CJ101" s="110"/>
      <c r="CK101" s="1873"/>
      <c r="CL101" s="1874"/>
      <c r="CM101" s="1874"/>
      <c r="CN101" s="1874"/>
      <c r="CO101" s="1875"/>
      <c r="CP101" s="93"/>
      <c r="CQ101" s="8" t="s">
        <v>1</v>
      </c>
      <c r="CR101" s="6">
        <v>1</v>
      </c>
    </row>
    <row r="102" spans="1:96" s="1" customFormat="1" ht="17.25" thickTop="1" thickBot="1">
      <c r="A102"/>
      <c r="B102" s="108"/>
      <c r="C102" s="1232"/>
      <c r="D102" s="1232"/>
      <c r="E102" s="1232"/>
      <c r="F102" s="1714"/>
      <c r="G102" s="271"/>
      <c r="H102" s="280"/>
      <c r="I102" s="252"/>
      <c r="J102" s="1505"/>
      <c r="K102" s="1505"/>
      <c r="L102" s="1773"/>
      <c r="P102" s="108" t="str">
        <f t="shared" si="33"/>
        <v>►</v>
      </c>
      <c r="Q102" s="1232" t="str">
        <f>Q83</f>
        <v xml:space="preserve">C patisserie flan garniture Clafoutis aux cerises-2023-09-20.xlsx 10 personnes </v>
      </c>
      <c r="R102" s="1232">
        <f>R83</f>
        <v>10</v>
      </c>
      <c r="S102" s="1232" t="str">
        <f>S83</f>
        <v>personnes</v>
      </c>
      <c r="T102" s="1353"/>
      <c r="U102" s="2236"/>
      <c r="V102" s="2236"/>
      <c r="W102" s="2236"/>
      <c r="X102" s="107" t="str">
        <f>TEXT(ROUND(LEN(T102)/X86, 1), "0.0") &amp; " lignes"</f>
        <v>0.0 lignes</v>
      </c>
      <c r="Y102" s="2249" t="str">
        <f ca="1">IF(ISBLANK(Z102),"",LARGE(OFFSET(Y87,0,0,ROWS(Y87:Y101)),1)+1)</f>
        <v/>
      </c>
      <c r="Z102" s="468"/>
      <c r="AA102" s="1715"/>
      <c r="AB102" s="89"/>
      <c r="AC102" s="89"/>
      <c r="AD102" s="2337">
        <f>IF(AD86=0,0,IF(LEN(Z102)&gt;AD86,LEN(Z102)-AD86&amp;" en trop",0))</f>
        <v>0</v>
      </c>
      <c r="AF102"/>
      <c r="AG102"/>
      <c r="AH102"/>
      <c r="AI102"/>
      <c r="AJ102"/>
      <c r="AK102"/>
      <c r="AL102"/>
      <c r="AM102"/>
      <c r="AN102"/>
      <c r="AO102"/>
      <c r="AP102"/>
      <c r="AQ102"/>
      <c r="AR102"/>
      <c r="AS102"/>
      <c r="AT102"/>
      <c r="AV102"/>
      <c r="AW102" s="1327" t="str">
        <f>IF(AND(AZ102&lt;&gt;"", LEN(TRIM(AZ102))&gt;0), MAX(AW20:AW101)+1, "")</f>
        <v/>
      </c>
      <c r="AX102" s="1327" t="str" cm="1">
        <f t="array" ref="AX102">IFERROR(INDEX(AZ21:AZ290, MATCH(ROW()-MIN(ROW(AZ21:AZ290))+1, AW21:AW290, 0)), "")</f>
        <v/>
      </c>
      <c r="AY102" s="1340" t="str">
        <f>IFERROR(SUBSTITUTE(AY101,"."," "),AY101)</f>
        <v>9; Servez le bœuf bourguignon bien chaud accompagné de pommes de terre de pâtes ou de riz;</v>
      </c>
      <c r="AZ102" s="1339" t="str">
        <f>IFERROR(LEFT(RIGHT(AY104,LEN(AY104)-LEN(AZ99)-LEN(AZ100)-LEN(AZ101)),FIND("¤",SUBSTITUTE(LEFT(RIGHT(AY104,LEN(AY104)-LEN(AZ99)-LEN(AZ100)-LEN(AZ101)),AZ19+1)," ","¤",LEN(LEFT(RIGHT(AY104,LEN(AY104)-LEN(AZ99)-LEN(AZ100)-LEN(AZ101)),AZ19+1))-LEN(SUBSTITUTE(LEFT(RIGHT(AY104,LEN(AY104)-LEN(AZ99)-LEN(AZ100)-LEN(AZ101)),AZ19+1)," ",""))))),"")</f>
        <v/>
      </c>
      <c r="BA102" s="1279" t="s">
        <v>1</v>
      </c>
      <c r="BB102" s="1354"/>
      <c r="BC102"/>
      <c r="BD102" s="1" t="str">
        <f t="shared" si="32"/>
        <v/>
      </c>
      <c r="BE102" s="1332" t="str">
        <f>IF(LEN(SUBSTITUTE(AX102, BE17, "")) &lt; LEN(AX102), SUBSTITUTE(AX102, BE17, ""), AX102)</f>
        <v/>
      </c>
      <c r="BF102" s="1332" t="str">
        <f>IF(LEN(SUBSTITUTE(BE102, BF17, "")) &lt; LEN(BE102), SUBSTITUTE(BE102, BF17, ""), BE102)</f>
        <v/>
      </c>
      <c r="BG102" s="1332" t="str">
        <f>IF(LEN(SUBSTITUTE(BF102, BG17, "")) &lt; LEN(BF102), SUBSTITUTE(BF102, BG17, ""), BF102)</f>
        <v/>
      </c>
      <c r="BH102" s="1332" t="str">
        <f>IF(LEN(SUBSTITUTE(BG102, BH17, "")) &lt; LEN(BG102), SUBSTITUTE(BG102, BH17, ""), BG102)</f>
        <v/>
      </c>
      <c r="BI102" s="1332" t="s">
        <v>1</v>
      </c>
      <c r="BJ102" s="1333"/>
      <c r="BK102" s="1334"/>
      <c r="BL102" s="52"/>
      <c r="BM102" s="51"/>
      <c r="BN102" s="1335" t="str">
        <f t="shared" si="34"/>
        <v/>
      </c>
      <c r="BO102" s="50" t="str">
        <f t="shared" si="35"/>
        <v/>
      </c>
      <c r="BP102" s="49" t="str">
        <f t="shared" si="36"/>
        <v/>
      </c>
      <c r="BQ102" s="47">
        <f>IF(ISBLANK(#REF!),"",LEN(BD102)-LEN(SUBSTITUTE(BD102," ",""))+1)</f>
        <v>1</v>
      </c>
      <c r="BR102" s="48">
        <f t="shared" si="37"/>
        <v>0</v>
      </c>
      <c r="BS102" s="47">
        <f t="shared" si="38"/>
        <v>0</v>
      </c>
      <c r="BT102" s="47">
        <f t="shared" si="39"/>
        <v>0</v>
      </c>
      <c r="BU102" s="185"/>
      <c r="BV102" s="2"/>
      <c r="BW102" s="1879" t="s">
        <v>107</v>
      </c>
      <c r="BX102" s="1880"/>
      <c r="BY102" s="1883" t="s">
        <v>106</v>
      </c>
      <c r="BZ102" s="1884"/>
      <c r="CA102" s="2"/>
      <c r="CB102" s="541" t="s">
        <v>504</v>
      </c>
      <c r="CC102" s="91"/>
      <c r="CD102" s="91"/>
      <c r="CE102" s="91"/>
      <c r="CF102" s="91"/>
      <c r="CG102" s="91"/>
      <c r="CH102" s="185"/>
      <c r="CJ102" s="110"/>
      <c r="CK102" s="1876"/>
      <c r="CL102" s="1877"/>
      <c r="CM102" s="1877"/>
      <c r="CN102" s="1877"/>
      <c r="CO102" s="1878"/>
      <c r="CP102" s="93"/>
      <c r="CQ102" s="8" t="s">
        <v>1</v>
      </c>
      <c r="CR102" s="6">
        <v>1</v>
      </c>
    </row>
    <row r="103" spans="1:96" s="1" customFormat="1" ht="19.5" thickTop="1">
      <c r="A103"/>
      <c r="B103" s="108"/>
      <c r="C103" s="1232"/>
      <c r="D103" s="1232"/>
      <c r="E103" s="1232"/>
      <c r="F103" s="1714"/>
      <c r="G103" s="271"/>
      <c r="H103" s="280"/>
      <c r="I103" s="252"/>
      <c r="J103" s="1505"/>
      <c r="K103" s="1505"/>
      <c r="L103" s="1773"/>
      <c r="P103" s="108" t="str">
        <f t="shared" si="33"/>
        <v>►</v>
      </c>
      <c r="Q103" s="1232" t="str">
        <f>Q83</f>
        <v xml:space="preserve">C patisserie flan garniture Clafoutis aux cerises-2023-09-20.xlsx 10 personnes </v>
      </c>
      <c r="R103" s="1232">
        <f>R83</f>
        <v>10</v>
      </c>
      <c r="S103" s="1232" t="str">
        <f>S83</f>
        <v>personnes</v>
      </c>
      <c r="T103" s="1353"/>
      <c r="U103" s="2236"/>
      <c r="V103" s="2236"/>
      <c r="W103" s="2236"/>
      <c r="X103" s="107" t="str">
        <f>TEXT(ROUND(LEN(T103)/X86, 1), "0.0") &amp; " lignes"</f>
        <v>0.0 lignes</v>
      </c>
      <c r="Y103" s="2244" t="str">
        <f ca="1">IF(ISBLANK(Z103),"",LARGE(OFFSET(Y87,0,0,ROWS(Y87:Y102)),1)+1)</f>
        <v/>
      </c>
      <c r="Z103" s="468"/>
      <c r="AA103" s="1715"/>
      <c r="AB103" s="89"/>
      <c r="AC103" s="89"/>
      <c r="AD103" s="2337">
        <f>IF(AD86=0,0,IF(LEN(Z103)&gt;AD86,LEN(Z103)-AD86&amp;" en trop",0))</f>
        <v>0</v>
      </c>
      <c r="AF103"/>
      <c r="AG103"/>
      <c r="AH103"/>
      <c r="AI103"/>
      <c r="AJ103"/>
      <c r="AK103"/>
      <c r="AL103"/>
      <c r="AM103"/>
      <c r="AN103"/>
      <c r="AO103"/>
      <c r="AP103"/>
      <c r="AQ103"/>
      <c r="AR103"/>
      <c r="AS103"/>
      <c r="AT103"/>
      <c r="AV103"/>
      <c r="AW103" s="1327" t="str">
        <f>IF(AND(AZ103&lt;&gt;"", LEN(TRIM(AZ103))&gt;0), MAX(AW20:AW102)+1, "")</f>
        <v/>
      </c>
      <c r="AX103" s="1327" t="str" cm="1">
        <f t="array" ref="AX103">IFERROR(INDEX(AZ21:AZ290, MATCH(ROW()-MIN(ROW(AZ21:AZ290))+1, AW21:AW290, 0)), "")</f>
        <v/>
      </c>
      <c r="AY103" s="1343" t="str">
        <f>SUBSTITUTE(SUBSTITUTE(AY102,";"," "),","," ")</f>
        <v xml:space="preserve">9  Servez le bœuf bourguignon bien chaud accompagné de pommes de terre de pâtes ou de riz </v>
      </c>
      <c r="AZ103" s="1339" t="str">
        <f>IFERROR(LEFT(RIGHT(AY104,LEN(AY104)-LEN(AZ99)-LEN(AZ100)-LEN(AZ101)-LEN(AZ102)),FIND("¤",SUBSTITUTE(LEFT(RIGHT(AY104,LEN(AY104)-LEN(AZ99)-LEN(AZ100)-LEN(AZ101)-LEN(AZ102)),AZ19+1)," ","¤",LEN(LEFT(RIGHT(AY104,LEN(AY104)-LEN(AZ99)-LEN(AZ100)-LEN(AZ101)-LEN(AZ102)),AZ19+1))-LEN(SUBSTITUTE(LEFT(RIGHT(AY104,LEN(AY104)-LEN(AZ99)-LEN(AZ100)-LEN(AZ101)-LEN(AZ102)),AZ19+1)," ",""))))),"")</f>
        <v/>
      </c>
      <c r="BA103" s="1279" t="s">
        <v>1</v>
      </c>
      <c r="BB103" s="1354"/>
      <c r="BC103"/>
      <c r="BD103" s="1" t="str">
        <f t="shared" si="32"/>
        <v/>
      </c>
      <c r="BE103" s="1332" t="str">
        <f>IF(LEN(SUBSTITUTE(AX103, BE17, "")) &lt; LEN(AX103), SUBSTITUTE(AX103, BE17, ""), AX103)</f>
        <v/>
      </c>
      <c r="BF103" s="1332" t="str">
        <f>IF(LEN(SUBSTITUTE(BE103, BF17, "")) &lt; LEN(BE103), SUBSTITUTE(BE103, BF17, ""), BE103)</f>
        <v/>
      </c>
      <c r="BG103" s="1332" t="str">
        <f>IF(LEN(SUBSTITUTE(BF103, BG17, "")) &lt; LEN(BF103), SUBSTITUTE(BF103, BG17, ""), BF103)</f>
        <v/>
      </c>
      <c r="BH103" s="1332" t="str">
        <f>IF(LEN(SUBSTITUTE(BG103, BH17, "")) &lt; LEN(BG103), SUBSTITUTE(BG103, BH17, ""), BG103)</f>
        <v/>
      </c>
      <c r="BI103" s="1332" t="s">
        <v>1</v>
      </c>
      <c r="BJ103" s="1333"/>
      <c r="BK103" s="1334"/>
      <c r="BL103" s="52"/>
      <c r="BM103" s="51"/>
      <c r="BN103" s="1335" t="str">
        <f t="shared" si="34"/>
        <v/>
      </c>
      <c r="BO103" s="50" t="str">
        <f t="shared" si="35"/>
        <v/>
      </c>
      <c r="BP103" s="49" t="str">
        <f t="shared" si="36"/>
        <v/>
      </c>
      <c r="BQ103" s="47">
        <f>IF(ISBLANK(#REF!),"",LEN(BD103)-LEN(SUBSTITUTE(BD103," ",""))+1)</f>
        <v>1</v>
      </c>
      <c r="BR103" s="48">
        <f t="shared" si="37"/>
        <v>0</v>
      </c>
      <c r="BS103" s="47">
        <f t="shared" si="38"/>
        <v>0</v>
      </c>
      <c r="BT103" s="47">
        <f t="shared" si="39"/>
        <v>0</v>
      </c>
      <c r="BU103" s="185"/>
      <c r="BV103" s="2"/>
      <c r="BW103" s="1881"/>
      <c r="BX103" s="1882"/>
      <c r="BY103" s="1885"/>
      <c r="BZ103" s="1886"/>
      <c r="CA103" s="2"/>
      <c r="CB103" s="484"/>
      <c r="CC103" s="548" t="s">
        <v>506</v>
      </c>
      <c r="CD103" s="91"/>
      <c r="CE103" s="91"/>
      <c r="CF103" s="91"/>
      <c r="CG103" s="91"/>
      <c r="CH103" s="185"/>
      <c r="CJ103" s="110"/>
      <c r="CK103" s="507" t="str">
        <f>LEN(SUBSTITUTE(CK100," ",""))&amp;" caractères plus "&amp;(LEN(CK100)-LEN(SUBSTITUTE(CK100," ","")))&amp;" espaces = "&amp;LEN(CK100)</f>
        <v>178 caractères plus 38 espaces = 216</v>
      </c>
      <c r="CL103" s="508"/>
      <c r="CM103" s="508"/>
      <c r="CN103" s="508"/>
      <c r="CO103" s="508"/>
      <c r="CP103" s="93"/>
      <c r="CQ103" s="8" t="s">
        <v>1</v>
      </c>
      <c r="CR103" s="6">
        <v>1</v>
      </c>
    </row>
    <row r="104" spans="1:96" s="1" customFormat="1" ht="15.75">
      <c r="A104"/>
      <c r="B104" s="108"/>
      <c r="C104" s="1232"/>
      <c r="D104" s="1232"/>
      <c r="E104" s="1232"/>
      <c r="F104" s="1714"/>
      <c r="G104" s="271"/>
      <c r="H104" s="280"/>
      <c r="I104" s="252"/>
      <c r="J104" s="1505"/>
      <c r="K104" s="1505"/>
      <c r="L104" s="1773"/>
      <c r="P104" s="108" t="str">
        <f t="shared" si="33"/>
        <v>►</v>
      </c>
      <c r="Q104" s="1232" t="str">
        <f>Q83</f>
        <v xml:space="preserve">C patisserie flan garniture Clafoutis aux cerises-2023-09-20.xlsx 10 personnes </v>
      </c>
      <c r="R104" s="1232">
        <f>R83</f>
        <v>10</v>
      </c>
      <c r="S104" s="1232" t="str">
        <f>S83</f>
        <v>personnes</v>
      </c>
      <c r="T104" s="1353"/>
      <c r="U104" s="2236"/>
      <c r="V104" s="2236"/>
      <c r="W104" s="2236"/>
      <c r="X104" s="107" t="str">
        <f>TEXT(ROUND(LEN(T104)/X86, 1), "0.0") &amp; " lignes"</f>
        <v>0.0 lignes</v>
      </c>
      <c r="Y104" s="2244" t="str">
        <f ca="1">IF(ISBLANK(Z104),"",LARGE(OFFSET(Y87,0,0,ROWS(Y87:Y103)),1)+1)</f>
        <v/>
      </c>
      <c r="Z104" s="468"/>
      <c r="AA104" s="1715"/>
      <c r="AB104" s="89"/>
      <c r="AC104" s="89"/>
      <c r="AD104" s="2337">
        <f>IF(AD86=0,0,IF(LEN(Z104)&gt;AD86,LEN(Z104)-AD86&amp;" en trop",0))</f>
        <v>0</v>
      </c>
      <c r="AF104"/>
      <c r="AG104"/>
      <c r="AH104"/>
      <c r="AI104"/>
      <c r="AJ104"/>
      <c r="AK104"/>
      <c r="AL104"/>
      <c r="AM104"/>
      <c r="AN104"/>
      <c r="AO104"/>
      <c r="AP104"/>
      <c r="AQ104"/>
      <c r="AR104"/>
      <c r="AS104"/>
      <c r="AT104"/>
      <c r="AV104"/>
      <c r="AW104" s="1327" t="str">
        <f>IF(AND(AZ104&lt;&gt;"", LEN(TRIM(AZ104))&gt;0), MAX(AW20:AW103)+1, "")</f>
        <v/>
      </c>
      <c r="AX104" s="1327" t="str" cm="1">
        <f t="array" ref="AX104">IFERROR(INDEX(AZ21:AZ290, MATCH(ROW()-MIN(ROW(AZ21:AZ290))+1, AW21:AW290, 0)), "")</f>
        <v/>
      </c>
      <c r="AY104" s="1344" t="str">
        <f>IFERROR(SUBSTITUTE(SUBSTITUTE(SUBSTITUTE(AY103,"  "," "),"  "," "),"  "," "),AY103)</f>
        <v xml:space="preserve">9 Servez le bœuf bourguignon bien chaud accompagné de pommes de terre de pâtes ou de riz </v>
      </c>
      <c r="AZ104" s="1339" t="str">
        <f>IF(LEN(AY104) &gt; LEN(AZ99) + LEN(AZ100) + LEN(AZ101)+ LEN(AZ102) + LEN(AZ103), RIGHT(AY104, LEN(AY104) - LEN(AZ99) - LEN(AZ100) - LEN(AZ101) - LEN(AZ102) - LEN(AZ103)), "")</f>
        <v/>
      </c>
      <c r="BA104" s="1279" t="s">
        <v>1</v>
      </c>
      <c r="BB104" s="1354"/>
      <c r="BC104"/>
      <c r="BD104" s="1" t="str">
        <f t="shared" si="32"/>
        <v/>
      </c>
      <c r="BE104" s="1332" t="str">
        <f>IF(LEN(SUBSTITUTE(AX104, BE17, "")) &lt; LEN(AX104), SUBSTITUTE(AX104, BE17, ""), AX104)</f>
        <v/>
      </c>
      <c r="BF104" s="1332" t="str">
        <f>IF(LEN(SUBSTITUTE(BE104, BF17, "")) &lt; LEN(BE104), SUBSTITUTE(BE104, BF17, ""), BE104)</f>
        <v/>
      </c>
      <c r="BG104" s="1332" t="str">
        <f>IF(LEN(SUBSTITUTE(BF104, BG17, "")) &lt; LEN(BF104), SUBSTITUTE(BF104, BG17, ""), BF104)</f>
        <v/>
      </c>
      <c r="BH104" s="1332" t="str">
        <f>IF(LEN(SUBSTITUTE(BG104, BH17, "")) &lt; LEN(BG104), SUBSTITUTE(BG104, BH17, ""), BG104)</f>
        <v/>
      </c>
      <c r="BI104" s="1332" t="s">
        <v>1</v>
      </c>
      <c r="BJ104" s="1333"/>
      <c r="BK104" s="1334"/>
      <c r="BL104" s="52"/>
      <c r="BM104" s="51"/>
      <c r="BN104" s="1335" t="str">
        <f t="shared" si="34"/>
        <v/>
      </c>
      <c r="BO104" s="50" t="str">
        <f t="shared" si="35"/>
        <v/>
      </c>
      <c r="BP104" s="49" t="str">
        <f t="shared" si="36"/>
        <v/>
      </c>
      <c r="BQ104" s="47">
        <f>IF(ISBLANK(#REF!),"",LEN(BD104)-LEN(SUBSTITUTE(BD104," ",""))+1)</f>
        <v>1</v>
      </c>
      <c r="BR104" s="48">
        <f t="shared" si="37"/>
        <v>0</v>
      </c>
      <c r="BS104" s="47">
        <f t="shared" si="38"/>
        <v>0</v>
      </c>
      <c r="BT104" s="47">
        <f t="shared" si="39"/>
        <v>0</v>
      </c>
      <c r="BU104" s="185"/>
      <c r="BV104" s="2"/>
      <c r="BW104" s="134" t="s">
        <v>103</v>
      </c>
      <c r="BX104" s="133" t="s">
        <v>102</v>
      </c>
      <c r="BY104" s="132" t="s">
        <v>101</v>
      </c>
      <c r="BZ104" s="131" t="s">
        <v>100</v>
      </c>
      <c r="CA104" s="2"/>
      <c r="CB104" s="134" t="s">
        <v>290</v>
      </c>
      <c r="CC104" s="133" t="s">
        <v>229</v>
      </c>
      <c r="CD104" s="220" t="s">
        <v>232</v>
      </c>
      <c r="CE104" s="129" t="s">
        <v>95</v>
      </c>
      <c r="CF104" s="133" t="s">
        <v>103</v>
      </c>
      <c r="CG104" s="133" t="s">
        <v>102</v>
      </c>
      <c r="CH104" s="550" t="s">
        <v>294</v>
      </c>
      <c r="CJ104" s="484"/>
      <c r="CK104"/>
      <c r="CL104"/>
      <c r="CM104"/>
      <c r="CN104"/>
      <c r="CO104" s="91"/>
      <c r="CP104" s="185"/>
      <c r="CQ104" s="8" t="s">
        <v>1</v>
      </c>
      <c r="CR104" s="6">
        <v>1</v>
      </c>
    </row>
    <row r="105" spans="1:96" s="1" customFormat="1" ht="15.75" customHeight="1">
      <c r="A105"/>
      <c r="B105" s="108"/>
      <c r="C105" s="1232"/>
      <c r="D105" s="1232"/>
      <c r="E105" s="1232"/>
      <c r="F105" s="1714"/>
      <c r="G105" s="271"/>
      <c r="H105" s="280"/>
      <c r="I105" s="252"/>
      <c r="J105" s="1505"/>
      <c r="K105" s="1505"/>
      <c r="L105" s="1773"/>
      <c r="P105" s="108" t="str">
        <f t="shared" si="33"/>
        <v>►</v>
      </c>
      <c r="Q105" s="1232" t="str">
        <f>Q83</f>
        <v xml:space="preserve">C patisserie flan garniture Clafoutis aux cerises-2023-09-20.xlsx 10 personnes </v>
      </c>
      <c r="R105" s="1232">
        <f>R83</f>
        <v>10</v>
      </c>
      <c r="S105" s="1232" t="str">
        <f>S83</f>
        <v>personnes</v>
      </c>
      <c r="T105" s="1353"/>
      <c r="U105" s="2236"/>
      <c r="V105" s="2236"/>
      <c r="W105" s="2236"/>
      <c r="X105" s="107" t="str">
        <f>TEXT(ROUND(LEN(T105)/X86, 1), "0.0") &amp; " lignes"</f>
        <v>0.0 lignes</v>
      </c>
      <c r="Y105" s="2244" t="str">
        <f ca="1">IF(ISBLANK(Z105),"",LARGE(OFFSET(Y87,0,0,ROWS(Y87:Y104)),1)+1)</f>
        <v/>
      </c>
      <c r="Z105" s="468"/>
      <c r="AA105" s="1715"/>
      <c r="AB105" s="89"/>
      <c r="AC105" s="89"/>
      <c r="AD105" s="2337">
        <f>IF(AD86=0,0,IF(LEN(Z105)&gt;AD86,LEN(Z105)-AD86&amp;" en trop",0))</f>
        <v>0</v>
      </c>
      <c r="AV105"/>
      <c r="AW105" s="1327" t="str">
        <f>IF(AND(AZ105&lt;&gt;"", LEN(TRIM(AZ105))&gt;0), MAX(AW20:AW104)+1, "")</f>
        <v/>
      </c>
      <c r="AX105" s="1327" t="str" cm="1">
        <f t="array" ref="AX105">IFERROR(INDEX(AZ21:AZ290, MATCH(ROW()-MIN(ROW(AZ21:AZ290))+1, AW21:AW290, 0)), "")</f>
        <v/>
      </c>
      <c r="AY105" s="1328" t="str">
        <f>(SUBSTITUTE(SUBSTITUTE(BB35,CHAR(13)&amp;CHAR(10)," "),CHAR(10)," "))</f>
        <v/>
      </c>
      <c r="AZ105" s="1329" t="str">
        <f>IF(LEN(AY110)&lt;AZ19,AY105,LEFT(AY110,FIND("¤",SUBSTITUTE(LEFT(AY110,AZ19+1)," ","¤",LEN(LEFT(AY110,AZ19+1))-LEN(SUBSTITUTE(LEFT(AY110,AZ19+1)," ",""))))))</f>
        <v/>
      </c>
      <c r="BA105" s="1279" t="s">
        <v>1</v>
      </c>
      <c r="BB105" s="1354"/>
      <c r="BC105"/>
      <c r="BD105" s="1" t="str">
        <f t="shared" si="32"/>
        <v/>
      </c>
      <c r="BE105" s="1332" t="str">
        <f>IF(LEN(SUBSTITUTE(AX105, BE17, "")) &lt; LEN(AX105), SUBSTITUTE(AX105, BE17, ""), AX105)</f>
        <v/>
      </c>
      <c r="BF105" s="1332" t="str">
        <f>IF(LEN(SUBSTITUTE(BE105, BF17, "")) &lt; LEN(BE105), SUBSTITUTE(BE105, BF17, ""), BE105)</f>
        <v/>
      </c>
      <c r="BG105" s="1332" t="str">
        <f>IF(LEN(SUBSTITUTE(BF105, BG17, "")) &lt; LEN(BF105), SUBSTITUTE(BF105, BG17, ""), BF105)</f>
        <v/>
      </c>
      <c r="BH105" s="1332" t="str">
        <f>IF(LEN(SUBSTITUTE(BG105, BH17, "")) &lt; LEN(BG105), SUBSTITUTE(BG105, BH17, ""), BG105)</f>
        <v/>
      </c>
      <c r="BI105" s="1332" t="s">
        <v>1</v>
      </c>
      <c r="BJ105" s="1333"/>
      <c r="BK105" s="1334"/>
      <c r="BL105" s="52"/>
      <c r="BM105" s="51"/>
      <c r="BN105" s="1335" t="str">
        <f t="shared" si="34"/>
        <v/>
      </c>
      <c r="BO105" s="50" t="str">
        <f t="shared" si="35"/>
        <v/>
      </c>
      <c r="BP105" s="49" t="str">
        <f t="shared" si="36"/>
        <v/>
      </c>
      <c r="BQ105" s="47">
        <f>IF(ISBLANK(#REF!),"",LEN(BD105)-LEN(SUBSTITUTE(BD105," ",""))+1)</f>
        <v>1</v>
      </c>
      <c r="BR105" s="48">
        <f t="shared" si="37"/>
        <v>0</v>
      </c>
      <c r="BS105" s="47">
        <f t="shared" si="38"/>
        <v>0</v>
      </c>
      <c r="BT105" s="47">
        <f t="shared" si="39"/>
        <v>0</v>
      </c>
      <c r="BU105" s="185"/>
      <c r="BV105" s="2"/>
      <c r="BW105" s="126">
        <v>0.25</v>
      </c>
      <c r="BX105" s="125">
        <v>0.5</v>
      </c>
      <c r="BY105" s="124" t="s">
        <v>99</v>
      </c>
      <c r="BZ105" s="123"/>
      <c r="CA105" s="2"/>
      <c r="CB105" s="554">
        <v>0.22500000000000001</v>
      </c>
      <c r="CC105" s="215">
        <v>0.01</v>
      </c>
      <c r="CD105" s="215">
        <v>1E-3</v>
      </c>
      <c r="CE105" s="216">
        <v>0.5</v>
      </c>
      <c r="CF105" s="218">
        <v>0.5</v>
      </c>
      <c r="CG105" s="217">
        <v>0.25</v>
      </c>
      <c r="CH105" s="555">
        <v>0.1</v>
      </c>
      <c r="CJ105" s="509" t="s">
        <v>466</v>
      </c>
      <c r="CK105" s="510" t="s">
        <v>467</v>
      </c>
      <c r="CL105" s="45"/>
      <c r="CM105" s="91"/>
      <c r="CN105" s="91"/>
      <c r="CO105" s="91"/>
      <c r="CP105" s="185"/>
      <c r="CQ105" s="8" t="s">
        <v>1</v>
      </c>
      <c r="CR105" s="6">
        <v>1</v>
      </c>
    </row>
    <row r="106" spans="1:96" s="1" customFormat="1" ht="19.5" customHeight="1">
      <c r="A106"/>
      <c r="B106" s="108"/>
      <c r="C106" s="1232"/>
      <c r="D106" s="1232"/>
      <c r="E106" s="1232"/>
      <c r="F106" s="1714"/>
      <c r="G106" s="271"/>
      <c r="H106" s="280"/>
      <c r="I106" s="252"/>
      <c r="J106" s="1505"/>
      <c r="K106" s="1505"/>
      <c r="L106" s="1773"/>
      <c r="P106" s="108" t="str">
        <f t="shared" si="33"/>
        <v>►</v>
      </c>
      <c r="Q106" s="1232" t="str">
        <f>Q83</f>
        <v xml:space="preserve">C patisserie flan garniture Clafoutis aux cerises-2023-09-20.xlsx 10 personnes </v>
      </c>
      <c r="R106" s="1232">
        <f>R83</f>
        <v>10</v>
      </c>
      <c r="S106" s="1232" t="str">
        <f>S83</f>
        <v>personnes</v>
      </c>
      <c r="T106" s="1353"/>
      <c r="U106" s="2236"/>
      <c r="V106" s="2236"/>
      <c r="W106" s="2236"/>
      <c r="X106" s="107" t="str">
        <f>TEXT(ROUND(LEN(T106)/X86, 1), "0.0") &amp; " lignes"</f>
        <v>0.0 lignes</v>
      </c>
      <c r="Y106" s="2244" t="str">
        <f ca="1">IF(ISBLANK(Z106),"",LARGE(OFFSET(Y87,0,0,ROWS(Y87:Y105)),1)+1)</f>
        <v/>
      </c>
      <c r="Z106" s="468"/>
      <c r="AA106" s="1715"/>
      <c r="AB106" s="89"/>
      <c r="AC106" s="89"/>
      <c r="AD106" s="2337">
        <f>IF(AD86=0,0,IF(LEN(Z106)&gt;AD86,LEN(Z106)-AD86&amp;" en trop",0))</f>
        <v>0</v>
      </c>
      <c r="AV106"/>
      <c r="AW106" s="1327" t="str">
        <f>IF(AND(AZ106&lt;&gt;"", LEN(TRIM(AZ106))&gt;0), MAX(AW20:AW105)+1, "")</f>
        <v/>
      </c>
      <c r="AX106" s="1327" t="str" cm="1">
        <f t="array" ref="AX106">IFERROR(INDEX(AZ21:AZ290, MATCH(ROW()-MIN(ROW(AZ21:AZ290))+1, AW21:AW290, 0)), "")</f>
        <v/>
      </c>
      <c r="AY106" s="1336" t="str">
        <f>IFERROR(TRIM(SUBSTITUTE(SUBSTITUTE(SUBSTITUTE(SUBSTITUTE(SUBSTITUTE(AY105," .",".")," ;",";")," :",":"),",",","),",","")),AY105)</f>
        <v/>
      </c>
      <c r="AZ106" s="1329" t="str">
        <f>IFERROR(IF(LEN(AY110) &gt; LEN(AZ105), LEFT(RIGHT(AY110, LEN(AY110) - LEN(AZ105)), FIND("¤", SUBSTITUTE(LEFT(RIGHT(AY110, LEN(AY110) - LEN(AZ105)), AZ19+1), " ", "¤", LEN(LEFT(RIGHT(AY110, LEN(AY110) - LEN(AZ105)), AZ19+1)) - LEN(SUBSTITUTE(LEFT(RIGHT(AY110, LEN(AY110) - LEN(AZ105)), AZ19+1), " ", ""))))), ""), "")</f>
        <v/>
      </c>
      <c r="BA106" s="1279" t="s">
        <v>1</v>
      </c>
      <c r="BB106" s="1354"/>
      <c r="BC106"/>
      <c r="BD106" s="1" t="str">
        <f t="shared" si="32"/>
        <v/>
      </c>
      <c r="BE106" s="1332" t="str">
        <f>IF(LEN(SUBSTITUTE(AX106, BE17, "")) &lt; LEN(AX106), SUBSTITUTE(AX106, BE17, ""), AX106)</f>
        <v/>
      </c>
      <c r="BF106" s="1332" t="str">
        <f>IF(LEN(SUBSTITUTE(BE106, BF17, "")) &lt; LEN(BE106), SUBSTITUTE(BE106, BF17, ""), BE106)</f>
        <v/>
      </c>
      <c r="BG106" s="1332" t="str">
        <f>IF(LEN(SUBSTITUTE(BF106, BG17, "")) &lt; LEN(BF106), SUBSTITUTE(BF106, BG17, ""), BF106)</f>
        <v/>
      </c>
      <c r="BH106" s="1332" t="str">
        <f>IF(LEN(SUBSTITUTE(BG106, BH17, "")) &lt; LEN(BG106), SUBSTITUTE(BG106, BH17, ""), BG106)</f>
        <v/>
      </c>
      <c r="BI106" s="1332" t="s">
        <v>1</v>
      </c>
      <c r="BJ106" s="1333"/>
      <c r="BK106" s="1334"/>
      <c r="BL106" s="52"/>
      <c r="BM106" s="51"/>
      <c r="BN106" s="1335" t="str">
        <f t="shared" si="34"/>
        <v/>
      </c>
      <c r="BO106" s="50" t="str">
        <f t="shared" si="35"/>
        <v/>
      </c>
      <c r="BP106" s="49" t="str">
        <f t="shared" si="36"/>
        <v/>
      </c>
      <c r="BQ106" s="47">
        <f>IF(ISBLANK(#REF!),"",LEN(BD106)-LEN(SUBSTITUTE(BD106," ",""))+1)</f>
        <v>1</v>
      </c>
      <c r="BR106" s="48">
        <f t="shared" si="37"/>
        <v>0</v>
      </c>
      <c r="BS106" s="47">
        <f t="shared" si="38"/>
        <v>0</v>
      </c>
      <c r="BT106" s="47">
        <f t="shared" si="39"/>
        <v>0</v>
      </c>
      <c r="BU106" s="185"/>
      <c r="BV106" s="2"/>
      <c r="BW106" s="21"/>
      <c r="BX106" s="20"/>
      <c r="BY106" s="20"/>
      <c r="BZ106" s="19"/>
      <c r="CA106" s="2"/>
      <c r="CB106" s="1825" t="s">
        <v>326</v>
      </c>
      <c r="CC106" s="558" t="s">
        <v>508</v>
      </c>
      <c r="CD106" s="17"/>
      <c r="CE106" s="17"/>
      <c r="CF106" s="439"/>
      <c r="CG106" s="91"/>
      <c r="CH106" s="93"/>
      <c r="CJ106" s="511" t="s">
        <v>34</v>
      </c>
      <c r="CK106" s="56" t="s">
        <v>33</v>
      </c>
      <c r="CL106" s="512"/>
      <c r="CM106" s="91"/>
      <c r="CN106" s="91"/>
      <c r="CO106" s="91"/>
      <c r="CP106" s="185"/>
      <c r="CQ106" s="8" t="s">
        <v>1</v>
      </c>
      <c r="CR106" s="6">
        <v>1</v>
      </c>
    </row>
    <row r="107" spans="1:96" s="1" customFormat="1" ht="15.75" customHeight="1">
      <c r="A107"/>
      <c r="B107" s="108"/>
      <c r="C107" s="1232"/>
      <c r="D107" s="1232"/>
      <c r="E107" s="1232"/>
      <c r="F107" s="1714"/>
      <c r="G107" s="271"/>
      <c r="H107" s="280"/>
      <c r="I107" s="252"/>
      <c r="J107" s="1505"/>
      <c r="K107" s="1505"/>
      <c r="L107" s="1773"/>
      <c r="P107" s="108" t="str">
        <f t="shared" si="33"/>
        <v>►</v>
      </c>
      <c r="Q107" s="1232" t="str">
        <f>Q83</f>
        <v xml:space="preserve">C patisserie flan garniture Clafoutis aux cerises-2023-09-20.xlsx 10 personnes </v>
      </c>
      <c r="R107" s="1232">
        <f>R83</f>
        <v>10</v>
      </c>
      <c r="S107" s="1232" t="str">
        <f>S83</f>
        <v>personnes</v>
      </c>
      <c r="T107" s="1353"/>
      <c r="U107" s="2236"/>
      <c r="V107" s="2236"/>
      <c r="W107" s="2236"/>
      <c r="X107" s="107" t="str">
        <f>TEXT(ROUND(LEN(T107)/X86, 1), "0.0") &amp; " lignes"</f>
        <v>0.0 lignes</v>
      </c>
      <c r="Y107" s="2244" t="str">
        <f ca="1">IF(ISBLANK(Z107),"",LARGE(OFFSET(Y87,0,0,ROWS(Y87:Y106)),1)+1)</f>
        <v/>
      </c>
      <c r="Z107" s="468"/>
      <c r="AA107" s="1715"/>
      <c r="AB107" s="89"/>
      <c r="AC107" s="89"/>
      <c r="AD107" s="2337">
        <f>IF(AD86=0,0,IF(LEN(Z107)&gt;AD86,LEN(Z107)-AD86&amp;" en trop",0))</f>
        <v>0</v>
      </c>
      <c r="AV107"/>
      <c r="AW107" s="1327" t="str">
        <f>IF(AND(AZ107&lt;&gt;"", LEN(TRIM(AZ107))&gt;0), MAX(AW20:AW106)+1, "")</f>
        <v/>
      </c>
      <c r="AX107" s="1327" t="str" cm="1">
        <f t="array" ref="AX107">IFERROR(INDEX(AZ21:AZ290, MATCH(ROW()-MIN(ROW(AZ21:AZ290))+1, AW21:AW290, 0)), "")</f>
        <v/>
      </c>
      <c r="AY107" s="1336" t="str">
        <f>IFERROR(SUBSTITUTE(SUBSTITUTE(SUBSTITUTE(SUBSTITUTE(SUBSTITUTE(SUBSTITUTE(AY106,",",";"),".",";"),";",";"),"-",";"),":",";"),"?",";"),AY106)</f>
        <v/>
      </c>
      <c r="AZ107" s="1329" t="str">
        <f>IFERROR(IF(LEN(AY110)&gt;LEN(AZ105)+LEN(AZ106),LEFT(RIGHT(AY110,LEN(AY110)-LEN(AZ105)-LEN(AZ106)),FIND("¤",SUBSTITUTE(LEFT(RIGHT(AY110,LEN(AY110)-LEN(AZ105)-LEN(AZ106)),AZ19+1)," ","¤",LEN(LEFT(RIGHT(AY110,LEN(AY110)-LEN(AZ105)-LEN(AZ106)),AZ19+1))-LEN(SUBSTITUTE(LEFT(RIGHT(AY110,LEN(AY110)-LEN(AZ105)-LEN(AZ106)),AZ19+1)," ",""))))),""),"")</f>
        <v/>
      </c>
      <c r="BA107" s="1279" t="s">
        <v>1</v>
      </c>
      <c r="BB107" s="1354"/>
      <c r="BC107"/>
      <c r="BD107" s="1" t="str">
        <f t="shared" si="32"/>
        <v/>
      </c>
      <c r="BE107" s="1332" t="str">
        <f>IF(LEN(SUBSTITUTE(AX107, BE17, "")) &lt; LEN(AX107), SUBSTITUTE(AX107, BE17, ""), AX107)</f>
        <v/>
      </c>
      <c r="BF107" s="1332" t="str">
        <f>IF(LEN(SUBSTITUTE(BE107, BF17, "")) &lt; LEN(BE107), SUBSTITUTE(BE107, BF17, ""), BE107)</f>
        <v/>
      </c>
      <c r="BG107" s="1332" t="str">
        <f>IF(LEN(SUBSTITUTE(BF107, BG17, "")) &lt; LEN(BF107), SUBSTITUTE(BF107, BG17, ""), BF107)</f>
        <v/>
      </c>
      <c r="BH107" s="1332" t="str">
        <f>IF(LEN(SUBSTITUTE(BG107, BH17, "")) &lt; LEN(BG107), SUBSTITUTE(BG107, BH17, ""), BG107)</f>
        <v/>
      </c>
      <c r="BI107" s="1332" t="s">
        <v>1</v>
      </c>
      <c r="BJ107" s="1333"/>
      <c r="BK107" s="1334"/>
      <c r="BL107" s="52"/>
      <c r="BM107" s="51"/>
      <c r="BN107" s="1335" t="str">
        <f t="shared" si="34"/>
        <v/>
      </c>
      <c r="BO107" s="50" t="str">
        <f t="shared" si="35"/>
        <v/>
      </c>
      <c r="BP107" s="49" t="str">
        <f t="shared" si="36"/>
        <v/>
      </c>
      <c r="BQ107" s="47">
        <f>IF(ISBLANK(#REF!),"",LEN(BD107)-LEN(SUBSTITUTE(BD107," ",""))+1)</f>
        <v>1</v>
      </c>
      <c r="BR107" s="48">
        <f t="shared" si="37"/>
        <v>0</v>
      </c>
      <c r="BS107" s="47">
        <f t="shared" si="38"/>
        <v>0</v>
      </c>
      <c r="BT107" s="47">
        <f t="shared" si="39"/>
        <v>0</v>
      </c>
      <c r="BU107" s="185"/>
      <c r="BV107" s="2"/>
      <c r="BW107" s="130" t="s">
        <v>96</v>
      </c>
      <c r="BX107" s="129" t="s">
        <v>95</v>
      </c>
      <c r="BY107" s="128" t="s">
        <v>94</v>
      </c>
      <c r="BZ107" s="127" t="s">
        <v>93</v>
      </c>
      <c r="CA107" s="2"/>
      <c r="CB107" s="1825"/>
      <c r="CC107" s="1826" t="s">
        <v>509</v>
      </c>
      <c r="CD107" s="1826"/>
      <c r="CE107" s="1826"/>
      <c r="CF107" s="1826"/>
      <c r="CG107" s="1826"/>
      <c r="CH107" s="1827"/>
      <c r="CJ107" s="458" t="s">
        <v>476</v>
      </c>
      <c r="CK107" s="91"/>
      <c r="CL107" s="91"/>
      <c r="CM107" s="91"/>
      <c r="CN107" s="91"/>
      <c r="CO107" s="91"/>
      <c r="CP107" s="185"/>
      <c r="CQ107" s="8" t="s">
        <v>1</v>
      </c>
      <c r="CR107" s="6">
        <v>1</v>
      </c>
    </row>
    <row r="108" spans="1:96" s="1" customFormat="1" ht="15.75" customHeight="1">
      <c r="A108"/>
      <c r="B108" s="108"/>
      <c r="C108" s="1232"/>
      <c r="D108" s="1232"/>
      <c r="E108" s="1232"/>
      <c r="F108" s="1714"/>
      <c r="G108" s="271"/>
      <c r="H108" s="280"/>
      <c r="I108" s="252"/>
      <c r="J108" s="1505"/>
      <c r="K108" s="1505"/>
      <c r="L108" s="1773"/>
      <c r="P108" s="108" t="str">
        <f t="shared" si="33"/>
        <v>►</v>
      </c>
      <c r="Q108" s="1232" t="str">
        <f>Q83</f>
        <v xml:space="preserve">C patisserie flan garniture Clafoutis aux cerises-2023-09-20.xlsx 10 personnes </v>
      </c>
      <c r="R108" s="1232">
        <f>R83</f>
        <v>10</v>
      </c>
      <c r="S108" s="1232" t="str">
        <f>S83</f>
        <v>personnes</v>
      </c>
      <c r="T108" s="1353"/>
      <c r="U108" s="2236"/>
      <c r="V108" s="2236"/>
      <c r="W108" s="2236"/>
      <c r="X108" s="107" t="str">
        <f>TEXT(ROUND(LEN(T108)/X86, 1), "0.0") &amp; " lignes"</f>
        <v>0.0 lignes</v>
      </c>
      <c r="Y108" s="2244" t="str">
        <f ca="1">IF(ISBLANK(Z108),"",LARGE(OFFSET(Y87,0,0,ROWS(Y87:Y107)),1)+1)</f>
        <v/>
      </c>
      <c r="Z108" s="468"/>
      <c r="AA108" s="1715"/>
      <c r="AB108" s="89"/>
      <c r="AC108" s="89"/>
      <c r="AD108" s="2337">
        <f>IF(AD86=0,0,IF(LEN(Z108)&gt;AD86,LEN(Z108)-AD86&amp;" en trop",0))</f>
        <v>0</v>
      </c>
      <c r="AV108"/>
      <c r="AW108" s="1327" t="str">
        <f>IF(AND(AZ108&lt;&gt;"", LEN(TRIM(AZ108))&gt;0), MAX(AW20:AW107)+1, "")</f>
        <v/>
      </c>
      <c r="AX108" s="1327" t="str" cm="1">
        <f t="array" ref="AX108">IFERROR(INDEX(AZ21:AZ290, MATCH(ROW()-MIN(ROW(AZ21:AZ290))+1, AW21:AW290, 0)), "")</f>
        <v/>
      </c>
      <c r="AY108" s="1336" t="str">
        <f>IFERROR(SUBSTITUTE(AY107,"."," "),AY107)</f>
        <v/>
      </c>
      <c r="AZ108" s="1329" t="str">
        <f>IFERROR(LEFT(RIGHT(AY110,LEN(AY110)-LEN(AZ105)-LEN(AZ106)-LEN(AZ107)),FIND("¤",SUBSTITUTE(LEFT(RIGHT(AY110,LEN(AY110)-LEN(AZ105)-LEN(AZ106)-LEN(AZ107)),AZ19+1)," ","¤",LEN(LEFT(RIGHT(AY110,LEN(AY110)-LEN(AZ105)-LEN(AZ106)-LEN(AZ107)),AZ19+1))-LEN(SUBSTITUTE(LEFT(RIGHT(AY110,LEN(AY110)-LEN(AZ105)-LEN(AZ106)-LEN(AZ107)),AZ19+1)," ",""))))),"")</f>
        <v/>
      </c>
      <c r="BA108" s="1279" t="s">
        <v>1</v>
      </c>
      <c r="BB108" s="1354"/>
      <c r="BC108"/>
      <c r="BD108" s="1" t="str">
        <f t="shared" si="32"/>
        <v/>
      </c>
      <c r="BE108" s="1332" t="str">
        <f>IF(LEN(SUBSTITUTE(AX108, BE17, "")) &lt; LEN(AX108), SUBSTITUTE(AX108, BE17, ""), AX108)</f>
        <v/>
      </c>
      <c r="BF108" s="1332" t="str">
        <f>IF(LEN(SUBSTITUTE(BE108, BF17, "")) &lt; LEN(BE108), SUBSTITUTE(BE108, BF17, ""), BE108)</f>
        <v/>
      </c>
      <c r="BG108" s="1332" t="str">
        <f>IF(LEN(SUBSTITUTE(BF108, BG17, "")) &lt; LEN(BF108), SUBSTITUTE(BF108, BG17, ""), BF108)</f>
        <v/>
      </c>
      <c r="BH108" s="1332" t="str">
        <f>IF(LEN(SUBSTITUTE(BG108, BH17, "")) &lt; LEN(BG108), SUBSTITUTE(BG108, BH17, ""), BG108)</f>
        <v/>
      </c>
      <c r="BI108" s="1332" t="s">
        <v>1</v>
      </c>
      <c r="BJ108" s="1333"/>
      <c r="BK108" s="1334"/>
      <c r="BL108" s="52"/>
      <c r="BM108" s="51"/>
      <c r="BN108" s="1335" t="str">
        <f t="shared" si="34"/>
        <v/>
      </c>
      <c r="BO108" s="50" t="str">
        <f t="shared" si="35"/>
        <v/>
      </c>
      <c r="BP108" s="49" t="str">
        <f t="shared" si="36"/>
        <v/>
      </c>
      <c r="BQ108" s="47">
        <f>IF(ISBLANK(#REF!),"",LEN(BD108)-LEN(SUBSTITUTE(BD108," ",""))+1)</f>
        <v>1</v>
      </c>
      <c r="BR108" s="48">
        <f t="shared" si="37"/>
        <v>0</v>
      </c>
      <c r="BS108" s="47">
        <f t="shared" si="38"/>
        <v>0</v>
      </c>
      <c r="BT108" s="47">
        <f t="shared" si="39"/>
        <v>0</v>
      </c>
      <c r="BU108" s="185"/>
      <c r="BV108" s="2"/>
      <c r="BW108" s="126">
        <v>0.25</v>
      </c>
      <c r="BX108" s="125">
        <v>0.5</v>
      </c>
      <c r="BY108" s="124" t="s">
        <v>92</v>
      </c>
      <c r="BZ108" s="123"/>
      <c r="CA108" s="2"/>
      <c r="CB108" s="1825"/>
      <c r="CC108" s="1826"/>
      <c r="CD108" s="1826"/>
      <c r="CE108" s="1826"/>
      <c r="CF108" s="1826"/>
      <c r="CG108" s="1826"/>
      <c r="CH108" s="1827"/>
      <c r="CJ108" s="18" t="s">
        <v>479</v>
      </c>
      <c r="CK108" s="91"/>
      <c r="CL108" s="91"/>
      <c r="CM108" s="91"/>
      <c r="CN108" s="91"/>
      <c r="CO108" s="91"/>
      <c r="CP108" s="185"/>
      <c r="CQ108" s="8" t="s">
        <v>1</v>
      </c>
      <c r="CR108" s="6">
        <v>1</v>
      </c>
    </row>
    <row r="109" spans="1:96" s="1" customFormat="1" ht="16.5" customHeight="1">
      <c r="A109"/>
      <c r="B109" s="108"/>
      <c r="C109" s="1232"/>
      <c r="D109" s="1232"/>
      <c r="E109" s="1232"/>
      <c r="F109" s="1714"/>
      <c r="G109" s="271"/>
      <c r="H109" s="280"/>
      <c r="I109" s="252"/>
      <c r="J109" s="1505"/>
      <c r="K109" s="1505"/>
      <c r="L109" s="1773"/>
      <c r="P109" s="108" t="str">
        <f t="shared" si="33"/>
        <v>►</v>
      </c>
      <c r="Q109" s="1232" t="str">
        <f>Q83</f>
        <v xml:space="preserve">C patisserie flan garniture Clafoutis aux cerises-2023-09-20.xlsx 10 personnes </v>
      </c>
      <c r="R109" s="1232">
        <f>R83</f>
        <v>10</v>
      </c>
      <c r="S109" s="1232" t="str">
        <f>S83</f>
        <v>personnes</v>
      </c>
      <c r="T109" s="1353"/>
      <c r="U109" s="2236"/>
      <c r="V109" s="2236"/>
      <c r="W109" s="2236"/>
      <c r="X109" s="107" t="str">
        <f>TEXT(ROUND(LEN(T109)/X86, 1), "0.0") &amp; " lignes"</f>
        <v>0.0 lignes</v>
      </c>
      <c r="Y109" s="2244" t="str">
        <f ca="1">IF(ISBLANK(Z109),"",LARGE(OFFSET(Y87,0,0,ROWS(Y87:Y108)),1)+1)</f>
        <v/>
      </c>
      <c r="Z109" s="468"/>
      <c r="AA109" s="1715"/>
      <c r="AB109" s="89"/>
      <c r="AC109" s="89"/>
      <c r="AD109" s="2337">
        <f>IF(AD86=0,0,IF(LEN(Z109)&gt;AD86,LEN(Z109)-AD86&amp;" en trop",0))</f>
        <v>0</v>
      </c>
      <c r="AV109"/>
      <c r="AW109" s="1327" t="str">
        <f>IF(AND(AZ109&lt;&gt;"", LEN(TRIM(AZ109))&gt;0), MAX(AW20:AW108)+1, "")</f>
        <v/>
      </c>
      <c r="AX109" s="1327" t="str" cm="1">
        <f t="array" ref="AX109">IFERROR(INDEX(AZ21:AZ290, MATCH(ROW()-MIN(ROW(AZ21:AZ290))+1, AW21:AW290, 0)), "")</f>
        <v/>
      </c>
      <c r="AY109" s="1337" t="str">
        <f>SUBSTITUTE(SUBSTITUTE(AY108,";"," "),","," ")</f>
        <v/>
      </c>
      <c r="AZ109" s="1329" t="str">
        <f>IFERROR(LEFT(RIGHT(AY110,LEN(AY110)-LEN(AZ105)-LEN(AZ106)-LEN(AZ107)-LEN(AZ108)),FIND("¤",SUBSTITUTE(LEFT(RIGHT(AY110,LEN(AY110)-LEN(AZ105)-LEN(AZ106)-LEN(AZ107)-LEN(AZ108)),AZ19+1)," ","¤",LEN(LEFT(RIGHT(AY110,LEN(AY110)-LEN(AZ105)-LEN(AZ106)-LEN(AZ107)-LEN(AZ108)),AZ19+1))-LEN(SUBSTITUTE(LEFT(RIGHT(AY110,LEN(AY110)-LEN(AZ105)-LEN(AZ106)-LEN(AZ107)-LEN(AZ108)),AZ19+1)," ",""))))),"")</f>
        <v/>
      </c>
      <c r="BA109" s="1279" t="s">
        <v>1</v>
      </c>
      <c r="BB109" s="1354"/>
      <c r="BC109"/>
      <c r="BD109" s="1" t="str">
        <f t="shared" si="32"/>
        <v/>
      </c>
      <c r="BE109" s="1332" t="str">
        <f>IF(LEN(SUBSTITUTE(AX109, BE17, "")) &lt; LEN(AX109), SUBSTITUTE(AX109, BE17, ""), AX109)</f>
        <v/>
      </c>
      <c r="BF109" s="1332" t="str">
        <f>IF(LEN(SUBSTITUTE(BE109, BF17, "")) &lt; LEN(BE109), SUBSTITUTE(BE109, BF17, ""), BE109)</f>
        <v/>
      </c>
      <c r="BG109" s="1332" t="str">
        <f>IF(LEN(SUBSTITUTE(BF109, BG17, "")) &lt; LEN(BF109), SUBSTITUTE(BF109, BG17, ""), BF109)</f>
        <v/>
      </c>
      <c r="BH109" s="1332" t="str">
        <f>IF(LEN(SUBSTITUTE(BG109, BH17, "")) &lt; LEN(BG109), SUBSTITUTE(BG109, BH17, ""), BG109)</f>
        <v/>
      </c>
      <c r="BI109" s="1332" t="s">
        <v>1</v>
      </c>
      <c r="BJ109" s="1333"/>
      <c r="BK109" s="1334"/>
      <c r="BL109" s="52"/>
      <c r="BM109" s="51"/>
      <c r="BN109" s="1335" t="str">
        <f t="shared" si="34"/>
        <v/>
      </c>
      <c r="BO109" s="50" t="str">
        <f t="shared" si="35"/>
        <v/>
      </c>
      <c r="BP109" s="49" t="str">
        <f t="shared" si="36"/>
        <v/>
      </c>
      <c r="BQ109" s="47">
        <f>IF(ISBLANK(#REF!),"",LEN(BD109)-LEN(SUBSTITUTE(BD109," ",""))+1)</f>
        <v>1</v>
      </c>
      <c r="BR109" s="48">
        <f t="shared" si="37"/>
        <v>0</v>
      </c>
      <c r="BS109" s="47">
        <f t="shared" si="38"/>
        <v>0</v>
      </c>
      <c r="BT109" s="47">
        <f t="shared" si="39"/>
        <v>0</v>
      </c>
      <c r="BU109" s="185"/>
      <c r="BV109" s="2"/>
      <c r="BW109" s="21" t="s">
        <v>91</v>
      </c>
      <c r="BX109" s="20" t="s">
        <v>90</v>
      </c>
      <c r="BY109" s="20"/>
      <c r="BZ109" s="19"/>
      <c r="CA109" s="2"/>
      <c r="CB109" s="1825"/>
      <c r="CC109" s="1826"/>
      <c r="CD109" s="1826"/>
      <c r="CE109" s="1826"/>
      <c r="CF109" s="1826"/>
      <c r="CG109" s="1826"/>
      <c r="CH109" s="1827"/>
      <c r="CJ109" s="513" t="s">
        <v>483</v>
      </c>
      <c r="CK109" s="514"/>
      <c r="CL109" s="514"/>
      <c r="CM109" s="514"/>
      <c r="CN109" s="514"/>
      <c r="CO109" s="514"/>
      <c r="CP109" s="515"/>
      <c r="CQ109" s="8" t="s">
        <v>1</v>
      </c>
      <c r="CR109" s="6">
        <v>1</v>
      </c>
    </row>
    <row r="110" spans="1:96" s="1" customFormat="1" ht="15.75" customHeight="1">
      <c r="A110"/>
      <c r="B110" s="108"/>
      <c r="C110" s="1232"/>
      <c r="D110" s="1232"/>
      <c r="E110" s="1232"/>
      <c r="F110" s="1714"/>
      <c r="G110" s="271"/>
      <c r="H110" s="280"/>
      <c r="I110" s="252"/>
      <c r="J110" s="1505"/>
      <c r="K110" s="1505"/>
      <c r="L110" s="1773"/>
      <c r="P110" s="108" t="str">
        <f t="shared" si="33"/>
        <v>►</v>
      </c>
      <c r="Q110" s="1232" t="str">
        <f>Q83</f>
        <v xml:space="preserve">C patisserie flan garniture Clafoutis aux cerises-2023-09-20.xlsx 10 personnes </v>
      </c>
      <c r="R110" s="1232">
        <f>R83</f>
        <v>10</v>
      </c>
      <c r="S110" s="1232" t="str">
        <f>S83</f>
        <v>personnes</v>
      </c>
      <c r="T110" s="1353"/>
      <c r="U110" s="2236"/>
      <c r="V110" s="2236"/>
      <c r="W110" s="2236"/>
      <c r="X110" s="107" t="str">
        <f>TEXT(ROUND(LEN(T110)/X86, 1), "0.0") &amp; " lignes"</f>
        <v>0.0 lignes</v>
      </c>
      <c r="Y110" s="2244" t="str">
        <f ca="1">IF(ISBLANK(Z110),"",LARGE(OFFSET(Y87,0,0,ROWS(Y87:Y109)),1)+1)</f>
        <v/>
      </c>
      <c r="Z110" s="468"/>
      <c r="AA110" s="1715"/>
      <c r="AB110" s="89"/>
      <c r="AC110" s="89"/>
      <c r="AD110" s="2337">
        <f>IF(AD86=0,0,IF(LEN(Z110)&gt;AD86,LEN(Z110)-AD86&amp;" en trop",0))</f>
        <v>0</v>
      </c>
      <c r="AV110"/>
      <c r="AW110" s="1327" t="str">
        <f>IF(AND(AZ110&lt;&gt;"", LEN(TRIM(AZ110))&gt;0), MAX(AW20:AW109)+1, "")</f>
        <v/>
      </c>
      <c r="AX110" s="1327" t="str" cm="1">
        <f t="array" ref="AX110">IFERROR(INDEX(AZ21:AZ290, MATCH(ROW()-MIN(ROW(AZ21:AZ290))+1, AW21:AW290, 0)), "")</f>
        <v/>
      </c>
      <c r="AY110" s="1338" t="str">
        <f>IFERROR(SUBSTITUTE(SUBSTITUTE(SUBSTITUTE(AY109,"  "," "),"  "," "),"  "," "),AY109)</f>
        <v/>
      </c>
      <c r="AZ110" s="1329" t="str">
        <f>IF(LEN(AY110) &gt; LEN(AZ105) + LEN(AZ106) + LEN(AZ107)+ LEN(AZ108) + LEN(AZ109), RIGHT(AY110, LEN(AY110) - LEN(AZ105) - LEN(AZ106) - LEN(AZ107) - LEN(AZ108) - LEN(AZ109)), "")</f>
        <v/>
      </c>
      <c r="BA110" s="1279" t="s">
        <v>1</v>
      </c>
      <c r="BB110" s="1354"/>
      <c r="BC110"/>
      <c r="BD110" s="1" t="str">
        <f t="shared" si="32"/>
        <v/>
      </c>
      <c r="BE110" s="1332" t="str">
        <f>IF(LEN(SUBSTITUTE(AX110, BE17, "")) &lt; LEN(AX110), SUBSTITUTE(AX110, BE17, ""), AX110)</f>
        <v/>
      </c>
      <c r="BF110" s="1332" t="str">
        <f>IF(LEN(SUBSTITUTE(BE110, BF17, "")) &lt; LEN(BE110), SUBSTITUTE(BE110, BF17, ""), BE110)</f>
        <v/>
      </c>
      <c r="BG110" s="1332" t="str">
        <f>IF(LEN(SUBSTITUTE(BF110, BG17, "")) &lt; LEN(BF110), SUBSTITUTE(BF110, BG17, ""), BF110)</f>
        <v/>
      </c>
      <c r="BH110" s="1332" t="str">
        <f>IF(LEN(SUBSTITUTE(BG110, BH17, "")) &lt; LEN(BG110), SUBSTITUTE(BG110, BH17, ""), BG110)</f>
        <v/>
      </c>
      <c r="BI110" s="1332" t="s">
        <v>1</v>
      </c>
      <c r="BJ110" s="1333"/>
      <c r="BK110" s="1334"/>
      <c r="BL110" s="52"/>
      <c r="BM110" s="51"/>
      <c r="BN110" s="1335" t="str">
        <f t="shared" si="34"/>
        <v/>
      </c>
      <c r="BO110" s="50" t="str">
        <f t="shared" si="35"/>
        <v/>
      </c>
      <c r="BP110" s="49" t="str">
        <f t="shared" si="36"/>
        <v/>
      </c>
      <c r="BQ110" s="47">
        <f>IF(ISBLANK(#REF!),"",LEN(BD110)-LEN(SUBSTITUTE(BD110," ",""))+1)</f>
        <v>1</v>
      </c>
      <c r="BR110" s="48">
        <f t="shared" si="37"/>
        <v>0</v>
      </c>
      <c r="BS110" s="47">
        <f t="shared" si="38"/>
        <v>0</v>
      </c>
      <c r="BT110" s="47">
        <f t="shared" si="39"/>
        <v>0</v>
      </c>
      <c r="BU110" s="185"/>
      <c r="BV110" s="2"/>
      <c r="BW110" s="1349"/>
      <c r="BX110" s="1350"/>
      <c r="BY110" s="1350"/>
      <c r="BZ110" s="1351"/>
      <c r="CA110" s="2"/>
      <c r="CB110" s="1825"/>
      <c r="CC110" s="17" t="s">
        <v>514</v>
      </c>
      <c r="CD110" s="17"/>
      <c r="CE110" s="17"/>
      <c r="CF110" s="17"/>
      <c r="CG110" s="91"/>
      <c r="CH110" s="93"/>
      <c r="CJ110" s="458"/>
      <c r="CK110" s="45" t="s">
        <v>488</v>
      </c>
      <c r="CL110" s="91"/>
      <c r="CM110" s="91"/>
      <c r="CN110" s="91"/>
      <c r="CO110" s="91"/>
      <c r="CP110" s="185"/>
      <c r="CQ110" s="8" t="s">
        <v>1</v>
      </c>
      <c r="CR110" s="6">
        <v>1</v>
      </c>
    </row>
    <row r="111" spans="1:96" s="1" customFormat="1" ht="16.5" customHeight="1">
      <c r="A111"/>
      <c r="B111" s="108"/>
      <c r="C111" s="1232"/>
      <c r="D111" s="1232"/>
      <c r="E111" s="1232"/>
      <c r="F111" s="1714"/>
      <c r="G111" s="271"/>
      <c r="H111" s="280"/>
      <c r="I111" s="252"/>
      <c r="J111" s="1505"/>
      <c r="K111" s="1505"/>
      <c r="L111" s="1773"/>
      <c r="P111" s="108" t="str">
        <f t="shared" si="33"/>
        <v>►</v>
      </c>
      <c r="Q111" s="1232" t="str">
        <f>Q83</f>
        <v xml:space="preserve">C patisserie flan garniture Clafoutis aux cerises-2023-09-20.xlsx 10 personnes </v>
      </c>
      <c r="R111" s="1232">
        <f>R83</f>
        <v>10</v>
      </c>
      <c r="S111" s="1232" t="str">
        <f>S83</f>
        <v>personnes</v>
      </c>
      <c r="T111" s="1353"/>
      <c r="U111" s="2236"/>
      <c r="V111" s="2236"/>
      <c r="W111" s="2236"/>
      <c r="X111" s="107" t="str">
        <f>TEXT(ROUND(LEN(T111)/X86, 1), "0.0") &amp; " lignes"</f>
        <v>0.0 lignes</v>
      </c>
      <c r="Y111" s="2244" t="str">
        <f ca="1">IF(ISBLANK(Z111),"",LARGE(OFFSET(Y87,0,0,ROWS(Y87:Y110)),1)+1)</f>
        <v/>
      </c>
      <c r="Z111" s="468"/>
      <c r="AA111" s="1715"/>
      <c r="AB111" s="89"/>
      <c r="AC111" s="89"/>
      <c r="AD111" s="2337">
        <f>IF(AD86=0,0,IF(LEN(Z111)&gt;AD86,LEN(Z111)-AD86&amp;" en trop",0))</f>
        <v>0</v>
      </c>
      <c r="AV111"/>
      <c r="AW111" s="1327" t="str">
        <f>IF(AND(AZ111&lt;&gt;"", LEN(TRIM(AZ111))&gt;0), MAX(AW20:AW110)+1, "")</f>
        <v/>
      </c>
      <c r="AX111" s="1327" t="str" cm="1">
        <f t="array" ref="AX111">IFERROR(INDEX(AZ21:AZ290, MATCH(ROW()-MIN(ROW(AZ21:AZ290))+1, AW21:AW290, 0)), "")</f>
        <v/>
      </c>
      <c r="AY111" s="1328" t="str">
        <f>(SUBSTITUTE(SUBSTITUTE(BB36,CHAR(13)&amp;CHAR(10)," "),CHAR(10)," "))</f>
        <v/>
      </c>
      <c r="AZ111" s="1339" t="str">
        <f>IF(LEN(AY116)&lt;AZ19,AY111,LEFT(AY116,FIND("¤",SUBSTITUTE(LEFT(AY116,AZ19+1)," ","¤",LEN(LEFT(AY116,AZ19+1))-LEN(SUBSTITUTE(LEFT(AY116,AZ19+1)," ",""))))))</f>
        <v/>
      </c>
      <c r="BA111" s="1279" t="s">
        <v>1</v>
      </c>
      <c r="BB111" s="1354"/>
      <c r="BC111"/>
      <c r="BD111" s="1" t="str">
        <f t="shared" si="32"/>
        <v/>
      </c>
      <c r="BE111" s="1332" t="str">
        <f>IF(LEN(SUBSTITUTE(AX111, BE17, "")) &lt; LEN(AX111), SUBSTITUTE(AX111, BE17, ""), AX111)</f>
        <v/>
      </c>
      <c r="BF111" s="1332" t="str">
        <f>IF(LEN(SUBSTITUTE(BE111, BF17, "")) &lt; LEN(BE111), SUBSTITUTE(BE111, BF17, ""), BE111)</f>
        <v/>
      </c>
      <c r="BG111" s="1332" t="str">
        <f>IF(LEN(SUBSTITUTE(BF111, BG17, "")) &lt; LEN(BF111), SUBSTITUTE(BF111, BG17, ""), BF111)</f>
        <v/>
      </c>
      <c r="BH111" s="1332" t="str">
        <f>IF(LEN(SUBSTITUTE(BG111, BH17, "")) &lt; LEN(BG111), SUBSTITUTE(BG111, BH17, ""), BG111)</f>
        <v/>
      </c>
      <c r="BI111" s="1332" t="s">
        <v>1</v>
      </c>
      <c r="BJ111" s="1333"/>
      <c r="BK111" s="1334"/>
      <c r="BL111" s="52"/>
      <c r="BM111" s="51"/>
      <c r="BN111" s="1335" t="str">
        <f t="shared" si="34"/>
        <v/>
      </c>
      <c r="BO111" s="50" t="str">
        <f t="shared" si="35"/>
        <v/>
      </c>
      <c r="BP111" s="49" t="str">
        <f t="shared" si="36"/>
        <v/>
      </c>
      <c r="BQ111" s="47">
        <f>IF(ISBLANK(#REF!),"",LEN(BD111)-LEN(SUBSTITUTE(BD111," ",""))+1)</f>
        <v>1</v>
      </c>
      <c r="BR111" s="48">
        <f t="shared" si="37"/>
        <v>0</v>
      </c>
      <c r="BS111" s="47">
        <f t="shared" si="38"/>
        <v>0</v>
      </c>
      <c r="BT111" s="47">
        <f t="shared" si="39"/>
        <v>0</v>
      </c>
      <c r="BU111" s="185"/>
      <c r="BV111" s="2"/>
      <c r="BW111" s="2178" t="s">
        <v>87</v>
      </c>
      <c r="BX111" s="2179"/>
      <c r="BY111" s="2179"/>
      <c r="BZ111" s="2180"/>
      <c r="CA111" s="2"/>
      <c r="CB111" s="1825"/>
      <c r="CC111" s="17" t="s">
        <v>515</v>
      </c>
      <c r="CD111" s="564"/>
      <c r="CE111" s="564"/>
      <c r="CF111" s="564"/>
      <c r="CG111" s="91"/>
      <c r="CH111" s="93"/>
      <c r="CI111" s="15" t="s">
        <v>1</v>
      </c>
      <c r="CJ111" s="53" t="str">
        <f>IF(OR(CL111&lt;&gt;"", CM111&lt;&gt;"", CN111&lt;&gt;"",CO111&lt;&gt;"", CP111&lt;&gt;""),"A", "►")</f>
        <v>►</v>
      </c>
      <c r="CK111" s="45" t="str">
        <f ca="1">_xlfn.FORMULATEXT(CJ111)</f>
        <v>=SI(OU(CL111&lt;&gt;""; CM111&lt;&gt;""; CN111&lt;&gt;"";CO111&lt;&gt;""; CP111&lt;&gt;"");"A"; "►")</v>
      </c>
      <c r="CL111" s="45"/>
      <c r="CM111" s="26"/>
      <c r="CN111" s="91"/>
      <c r="CO111" s="91"/>
      <c r="CP111" s="185"/>
      <c r="CQ111" s="8" t="s">
        <v>1</v>
      </c>
      <c r="CR111" s="6">
        <v>1</v>
      </c>
    </row>
    <row r="112" spans="1:96" s="1" customFormat="1" ht="16.5" customHeight="1" thickBot="1">
      <c r="A112"/>
      <c r="B112" s="108"/>
      <c r="C112" s="1232"/>
      <c r="D112" s="1232"/>
      <c r="E112" s="1232"/>
      <c r="F112" s="1714"/>
      <c r="G112" s="271"/>
      <c r="H112" s="280"/>
      <c r="I112" s="252"/>
      <c r="J112" s="1505"/>
      <c r="K112" s="1505"/>
      <c r="L112" s="1773"/>
      <c r="P112" s="108" t="str">
        <f t="shared" si="33"/>
        <v>►</v>
      </c>
      <c r="Q112" s="1232" t="str">
        <f>Q83</f>
        <v xml:space="preserve">C patisserie flan garniture Clafoutis aux cerises-2023-09-20.xlsx 10 personnes </v>
      </c>
      <c r="R112" s="1232">
        <f>R83</f>
        <v>10</v>
      </c>
      <c r="S112" s="1232" t="str">
        <f>S83</f>
        <v>personnes</v>
      </c>
      <c r="T112" s="1353"/>
      <c r="U112" s="2236"/>
      <c r="V112" s="2236"/>
      <c r="W112" s="2236"/>
      <c r="X112" s="107" t="str">
        <f>TEXT(ROUND(LEN(T112)/X86, 1), "0.0") &amp; " lignes"</f>
        <v>0.0 lignes</v>
      </c>
      <c r="Y112" s="2244" t="str">
        <f ca="1">IF(ISBLANK(Z112),"",LARGE(OFFSET(Y87,0,0,ROWS(Y87:Y111)),1)+1)</f>
        <v/>
      </c>
      <c r="Z112" s="468"/>
      <c r="AA112" s="1715"/>
      <c r="AB112" s="89"/>
      <c r="AC112" s="89"/>
      <c r="AD112" s="2337">
        <f>IF(AD86=0,0,IF(LEN(Z112)&gt;AD86,LEN(Z112)-AD86&amp;" en trop",0))</f>
        <v>0</v>
      </c>
      <c r="AE112"/>
      <c r="AU112"/>
      <c r="AV112"/>
      <c r="AW112" s="1327" t="str">
        <f>IF(AND(AZ112&lt;&gt;"", LEN(TRIM(AZ112))&gt;0), MAX(AW20:AW111)+1, "")</f>
        <v/>
      </c>
      <c r="AX112" s="1327" t="str" cm="1">
        <f t="array" ref="AX112">IFERROR(INDEX(AZ21:AZ290, MATCH(ROW()-MIN(ROW(AZ21:AZ290))+1, AW21:AW290, 0)), "")</f>
        <v/>
      </c>
      <c r="AY112" s="1340" t="str">
        <f>IFERROR(TRIM(SUBSTITUTE(SUBSTITUTE(SUBSTITUTE(SUBSTITUTE(SUBSTITUTE(AY111," .",".")," ;",";")," :",":"),",",","),",","")),AY111)</f>
        <v/>
      </c>
      <c r="AZ112" s="1339" t="str">
        <f>IFERROR(IF(LEN(AY116) &gt; LEN(AZ111), LEFT(RIGHT(AY116, LEN(AY116) - LEN(AZ111)), FIND("¤", SUBSTITUTE(LEFT(RIGHT(AY116, LEN(AY116) - LEN(AZ111)), AZ19+1), " ", "¤", LEN(LEFT(RIGHT(AY116, LEN(AY116) - LEN(AZ111)), AZ19+1)) - LEN(SUBSTITUTE(LEFT(RIGHT(AY116, LEN(AY116) - LEN(AZ111)), AZ19+1), " ", ""))))), ""), "")</f>
        <v/>
      </c>
      <c r="BA112" s="1279" t="s">
        <v>1</v>
      </c>
      <c r="BB112" s="1354"/>
      <c r="BC112"/>
      <c r="BD112" s="1" t="str">
        <f t="shared" si="32"/>
        <v/>
      </c>
      <c r="BE112" s="1332" t="str">
        <f>IF(LEN(SUBSTITUTE(AX112, BE17, "")) &lt; LEN(AX112), SUBSTITUTE(AX112, BE17, ""), AX112)</f>
        <v/>
      </c>
      <c r="BF112" s="1332" t="str">
        <f>IF(LEN(SUBSTITUTE(BE112, BF17, "")) &lt; LEN(BE112), SUBSTITUTE(BE112, BF17, ""), BE112)</f>
        <v/>
      </c>
      <c r="BG112" s="1332" t="str">
        <f>IF(LEN(SUBSTITUTE(BF112, BG17, "")) &lt; LEN(BF112), SUBSTITUTE(BF112, BG17, ""), BF112)</f>
        <v/>
      </c>
      <c r="BH112" s="1332" t="str">
        <f>IF(LEN(SUBSTITUTE(BG112, BH17, "")) &lt; LEN(BG112), SUBSTITUTE(BG112, BH17, ""), BG112)</f>
        <v/>
      </c>
      <c r="BI112" s="1332" t="s">
        <v>1</v>
      </c>
      <c r="BJ112" s="1333"/>
      <c r="BK112" s="1334"/>
      <c r="BL112" s="52"/>
      <c r="BM112" s="51"/>
      <c r="BN112" s="1335" t="str">
        <f t="shared" si="34"/>
        <v/>
      </c>
      <c r="BO112" s="50" t="str">
        <f t="shared" si="35"/>
        <v/>
      </c>
      <c r="BP112" s="49" t="str">
        <f t="shared" si="36"/>
        <v/>
      </c>
      <c r="BQ112" s="47">
        <f>IF(ISBLANK(#REF!),"",LEN(BD112)-LEN(SUBSTITUTE(BD112," ",""))+1)</f>
        <v>1</v>
      </c>
      <c r="BR112" s="48">
        <f t="shared" si="37"/>
        <v>0</v>
      </c>
      <c r="BS112" s="47">
        <f t="shared" si="38"/>
        <v>0</v>
      </c>
      <c r="BT112" s="47">
        <f t="shared" si="39"/>
        <v>0</v>
      </c>
      <c r="BU112" s="185"/>
      <c r="BV112" s="2"/>
      <c r="BW112" s="110"/>
      <c r="BX112" s="117" t="s">
        <v>86</v>
      </c>
      <c r="BY112" s="119">
        <v>12</v>
      </c>
      <c r="BZ112" s="93"/>
      <c r="CA112" s="2"/>
      <c r="CB112" s="411"/>
      <c r="CC112" s="412"/>
      <c r="CD112" s="413"/>
      <c r="CE112" s="412"/>
      <c r="CF112" s="412"/>
      <c r="CG112" s="412"/>
      <c r="CH112" s="414"/>
      <c r="CI112"/>
      <c r="CJ112" s="46"/>
      <c r="CK112" s="516" t="s">
        <v>493</v>
      </c>
      <c r="CL112" s="26"/>
      <c r="CM112" s="26"/>
      <c r="CN112" s="91"/>
      <c r="CO112" s="91"/>
      <c r="CP112" s="185"/>
      <c r="CQ112" s="8" t="s">
        <v>1</v>
      </c>
      <c r="CR112" s="6">
        <v>1</v>
      </c>
    </row>
    <row r="113" spans="1:96" s="1" customFormat="1" ht="15.75" customHeight="1" thickTop="1">
      <c r="A113"/>
      <c r="B113" s="108"/>
      <c r="C113" s="1232"/>
      <c r="D113" s="1232"/>
      <c r="E113" s="1232"/>
      <c r="F113" s="1714"/>
      <c r="G113" s="271"/>
      <c r="H113" s="280"/>
      <c r="I113" s="252"/>
      <c r="J113" s="1505"/>
      <c r="K113" s="1505"/>
      <c r="L113" s="1773"/>
      <c r="P113" s="108" t="str">
        <f t="shared" si="33"/>
        <v>►</v>
      </c>
      <c r="Q113" s="1232" t="str">
        <f>Q83</f>
        <v xml:space="preserve">C patisserie flan garniture Clafoutis aux cerises-2023-09-20.xlsx 10 personnes </v>
      </c>
      <c r="R113" s="1232">
        <f>R83</f>
        <v>10</v>
      </c>
      <c r="S113" s="1232" t="str">
        <f>S83</f>
        <v>personnes</v>
      </c>
      <c r="T113" s="1353"/>
      <c r="U113" s="2236"/>
      <c r="V113" s="2236"/>
      <c r="W113" s="2236"/>
      <c r="X113" s="107" t="str">
        <f>TEXT(ROUND(LEN(T113)/X86, 1), "0.0") &amp; " lignes"</f>
        <v>0.0 lignes</v>
      </c>
      <c r="Y113" s="2244" t="str">
        <f ca="1">IF(ISBLANK(Z113),"",LARGE(OFFSET(Y87,0,0,ROWS(Y87:Y112)),1)+1)</f>
        <v/>
      </c>
      <c r="Z113" s="468"/>
      <c r="AA113" s="1715"/>
      <c r="AB113" s="89"/>
      <c r="AC113" s="89"/>
      <c r="AD113" s="2337">
        <f>IF(AD86=0,0,IF(LEN(Z113)&gt;AD86,LEN(Z113)-AD86&amp;" en trop",0))</f>
        <v>0</v>
      </c>
      <c r="AE113"/>
      <c r="AU113"/>
      <c r="AV113"/>
      <c r="AW113" s="1327" t="str">
        <f>IF(AND(AZ113&lt;&gt;"", LEN(TRIM(AZ113))&gt;0), MAX(AW20:AW112)+1, "")</f>
        <v/>
      </c>
      <c r="AX113" s="1327" t="str" cm="1">
        <f t="array" ref="AX113">IFERROR(INDEX(AZ21:AZ290, MATCH(ROW()-MIN(ROW(AZ21:AZ290))+1, AW21:AW290, 0)), "")</f>
        <v/>
      </c>
      <c r="AY113" s="1340" t="str">
        <f>IFERROR(SUBSTITUTE(SUBSTITUTE(SUBSTITUTE(SUBSTITUTE(SUBSTITUTE(SUBSTITUTE(AY112,",",";"),".",";"),";",";"),"-",";"),":",";"),"?",";"),AY112)</f>
        <v/>
      </c>
      <c r="AZ113" s="1339" t="str">
        <f>IFERROR(IF(LEN(AY116)&gt;LEN(AZ111)+LEN(AZ112),LEFT(RIGHT(AY116,LEN(AY116)-LEN(AZ111)-LEN(AZ112)),FIND("¤",SUBSTITUTE(LEFT(RIGHT(AY116,LEN(AY116)-LEN(AZ111)-LEN(AZ112)),AZ19+1)," ","¤",LEN(LEFT(RIGHT(AY116,LEN(AY116)-LEN(AZ111)-LEN(AZ112)),AZ19+1))-LEN(SUBSTITUTE(LEFT(RIGHT(AY116,LEN(AY116)-LEN(AZ111)-LEN(AZ112)),AZ19+1)," ",""))))),""),"")</f>
        <v/>
      </c>
      <c r="BA113" s="1279" t="s">
        <v>1</v>
      </c>
      <c r="BB113" s="1354"/>
      <c r="BC113"/>
      <c r="BD113" s="1" t="str">
        <f t="shared" si="32"/>
        <v/>
      </c>
      <c r="BE113" s="1332" t="str">
        <f>IF(LEN(SUBSTITUTE(AX113, BE17, "")) &lt; LEN(AX113), SUBSTITUTE(AX113, BE17, ""), AX113)</f>
        <v/>
      </c>
      <c r="BF113" s="1332" t="str">
        <f>IF(LEN(SUBSTITUTE(BE113, BF17, "")) &lt; LEN(BE113), SUBSTITUTE(BE113, BF17, ""), BE113)</f>
        <v/>
      </c>
      <c r="BG113" s="1332" t="str">
        <f>IF(LEN(SUBSTITUTE(BF113, BG17, "")) &lt; LEN(BF113), SUBSTITUTE(BF113, BG17, ""), BF113)</f>
        <v/>
      </c>
      <c r="BH113" s="1332" t="str">
        <f>IF(LEN(SUBSTITUTE(BG113, BH17, "")) &lt; LEN(BG113), SUBSTITUTE(BG113, BH17, ""), BG113)</f>
        <v/>
      </c>
      <c r="BI113" s="1332" t="s">
        <v>1</v>
      </c>
      <c r="BJ113" s="1333"/>
      <c r="BK113" s="1334"/>
      <c r="BL113" s="52"/>
      <c r="BM113" s="51"/>
      <c r="BN113" s="1335" t="str">
        <f t="shared" si="34"/>
        <v/>
      </c>
      <c r="BO113" s="50" t="str">
        <f t="shared" si="35"/>
        <v/>
      </c>
      <c r="BP113" s="49" t="str">
        <f t="shared" si="36"/>
        <v/>
      </c>
      <c r="BQ113" s="47">
        <f>IF(ISBLANK(#REF!),"",LEN(BD113)-LEN(SUBSTITUTE(BD113," ",""))+1)</f>
        <v>1</v>
      </c>
      <c r="BR113" s="48">
        <f t="shared" si="37"/>
        <v>0</v>
      </c>
      <c r="BS113" s="47">
        <f t="shared" si="38"/>
        <v>0</v>
      </c>
      <c r="BT113" s="47">
        <f t="shared" si="39"/>
        <v>0</v>
      </c>
      <c r="BU113" s="185"/>
      <c r="BV113" s="2"/>
      <c r="BW113" s="110"/>
      <c r="BX113" s="117" t="s">
        <v>83</v>
      </c>
      <c r="BY113" s="114" t="s">
        <v>82</v>
      </c>
      <c r="BZ113" s="118">
        <f>BY114*BY116</f>
        <v>1875</v>
      </c>
      <c r="CA113" s="2"/>
      <c r="CB113" s="1854" t="s">
        <v>517</v>
      </c>
      <c r="CC113" s="1855" t="s">
        <v>518</v>
      </c>
      <c r="CD113" s="265" t="s">
        <v>260</v>
      </c>
      <c r="CE113" s="45"/>
      <c r="CF113" s="45"/>
      <c r="CG113" s="45"/>
      <c r="CH113" s="93"/>
      <c r="CI113"/>
      <c r="CJ113" s="53" t="s">
        <v>11</v>
      </c>
      <c r="CK113" s="91" t="s">
        <v>1607</v>
      </c>
      <c r="CL113" s="91"/>
      <c r="CM113" s="91"/>
      <c r="CN113" s="91"/>
      <c r="CO113" s="91"/>
      <c r="CP113" s="185"/>
      <c r="CQ113" s="8" t="s">
        <v>1</v>
      </c>
      <c r="CR113" s="6">
        <v>1</v>
      </c>
    </row>
    <row r="114" spans="1:96" s="1" customFormat="1" ht="18.75" customHeight="1" thickBot="1">
      <c r="A114"/>
      <c r="B114" s="247" t="s">
        <v>11</v>
      </c>
      <c r="C114" s="2344">
        <f>C69</f>
        <v>0</v>
      </c>
      <c r="D114" s="2327">
        <f>D69</f>
        <v>0</v>
      </c>
      <c r="E114" s="2328">
        <f>E69</f>
        <v>0</v>
      </c>
      <c r="F114" s="1269" t="s">
        <v>1524</v>
      </c>
      <c r="G114" s="1219"/>
      <c r="H114" s="1219" t="s">
        <v>1813</v>
      </c>
      <c r="I114" s="1219"/>
      <c r="J114" s="1219"/>
      <c r="K114" s="1219"/>
      <c r="L114" s="1219"/>
      <c r="P114" s="108" t="str">
        <f t="shared" si="33"/>
        <v>►</v>
      </c>
      <c r="Q114" s="1232" t="str">
        <f>Q83</f>
        <v xml:space="preserve">C patisserie flan garniture Clafoutis aux cerises-2023-09-20.xlsx 10 personnes </v>
      </c>
      <c r="R114" s="1232">
        <f>R83</f>
        <v>10</v>
      </c>
      <c r="S114" s="1232" t="str">
        <f>S83</f>
        <v>personnes</v>
      </c>
      <c r="T114" s="1353"/>
      <c r="U114" s="2236"/>
      <c r="V114" s="2236"/>
      <c r="W114" s="2236"/>
      <c r="X114" s="107" t="str">
        <f>TEXT(ROUND(LEN(T114)/X86, 1), "0.0") &amp; " lignes"</f>
        <v>0.0 lignes</v>
      </c>
      <c r="Y114" s="2244" t="str">
        <f ca="1">IF(ISBLANK(Z114),"",LARGE(OFFSET(Y87,0,0,ROWS(Y87:Y113)),1)+1)</f>
        <v/>
      </c>
      <c r="Z114" s="468"/>
      <c r="AA114" s="1715"/>
      <c r="AB114" s="89"/>
      <c r="AC114" s="89"/>
      <c r="AD114" s="2337">
        <f>IF(AD86=0,0,IF(LEN(Z114)&gt;AD86,LEN(Z114)-AD86&amp;" en trop",0))</f>
        <v>0</v>
      </c>
      <c r="AE114" s="2"/>
      <c r="AU114" s="2"/>
      <c r="AV114"/>
      <c r="AW114" s="1327" t="str">
        <f>IF(AND(AZ114&lt;&gt;"", LEN(TRIM(AZ114))&gt;0), MAX(AW20:AW113)+1, "")</f>
        <v/>
      </c>
      <c r="AX114" s="1327" t="str" cm="1">
        <f t="array" ref="AX114">IFERROR(INDEX(AZ21:AZ290, MATCH(ROW()-MIN(ROW(AZ21:AZ290))+1, AW21:AW290, 0)), "")</f>
        <v/>
      </c>
      <c r="AY114" s="1340" t="str">
        <f>IFERROR(SUBSTITUTE(AY113,"."," "),AY113)</f>
        <v/>
      </c>
      <c r="AZ114" s="1339" t="str">
        <f>IFERROR(LEFT(RIGHT(AY116,LEN(AY116)-LEN(AZ111)-LEN(AZ112)-LEN(AZ113)),FIND("¤",SUBSTITUTE(LEFT(RIGHT(AY116,LEN(AY116)-LEN(AZ111)-LEN(AZ112)-LEN(AZ113)),AZ19+1)," ","¤",LEN(LEFT(RIGHT(AY116,LEN(AY116)-LEN(AZ111)-LEN(AZ112)-LEN(AZ113)),AZ19+1))-LEN(SUBSTITUTE(LEFT(RIGHT(AY116,LEN(AY116)-LEN(AZ111)-LEN(AZ112)-LEN(AZ113)),AZ19+1)," ",""))))),"")</f>
        <v/>
      </c>
      <c r="BA114" s="1279" t="s">
        <v>1</v>
      </c>
      <c r="BB114" s="1354"/>
      <c r="BC114"/>
      <c r="BD114" s="1" t="str">
        <f t="shared" si="32"/>
        <v/>
      </c>
      <c r="BE114" s="1332" t="str">
        <f>IF(LEN(SUBSTITUTE(AX114, BE17, "")) &lt; LEN(AX114), SUBSTITUTE(AX114, BE17, ""), AX114)</f>
        <v/>
      </c>
      <c r="BF114" s="1332" t="str">
        <f>IF(LEN(SUBSTITUTE(BE114, BF17, "")) &lt; LEN(BE114), SUBSTITUTE(BE114, BF17, ""), BE114)</f>
        <v/>
      </c>
      <c r="BG114" s="1332" t="str">
        <f>IF(LEN(SUBSTITUTE(BF114, BG17, "")) &lt; LEN(BF114), SUBSTITUTE(BF114, BG17, ""), BF114)</f>
        <v/>
      </c>
      <c r="BH114" s="1332" t="str">
        <f>IF(LEN(SUBSTITUTE(BG114, BH17, "")) &lt; LEN(BG114), SUBSTITUTE(BG114, BH17, ""), BG114)</f>
        <v/>
      </c>
      <c r="BI114" s="1332" t="s">
        <v>1</v>
      </c>
      <c r="BJ114" s="1333"/>
      <c r="BK114" s="1334"/>
      <c r="BL114" s="52"/>
      <c r="BM114" s="51"/>
      <c r="BN114" s="1335" t="str">
        <f t="shared" si="34"/>
        <v/>
      </c>
      <c r="BO114" s="50" t="str">
        <f t="shared" si="35"/>
        <v/>
      </c>
      <c r="BP114" s="49" t="str">
        <f t="shared" si="36"/>
        <v/>
      </c>
      <c r="BQ114" s="47">
        <f>IF(ISBLANK(#REF!),"",LEN(BD114)-LEN(SUBSTITUTE(BD114," ",""))+1)</f>
        <v>1</v>
      </c>
      <c r="BR114" s="48">
        <f t="shared" si="37"/>
        <v>0</v>
      </c>
      <c r="BS114" s="47">
        <f t="shared" si="38"/>
        <v>0</v>
      </c>
      <c r="BT114" s="47">
        <f t="shared" si="39"/>
        <v>0</v>
      </c>
      <c r="BU114" s="185"/>
      <c r="BV114" s="2"/>
      <c r="BW114" s="110"/>
      <c r="BX114" s="117" t="s">
        <v>81</v>
      </c>
      <c r="BY114" s="116">
        <v>1.5</v>
      </c>
      <c r="BZ114" s="93"/>
      <c r="CA114" s="2"/>
      <c r="CB114" s="1854"/>
      <c r="CC114" s="1856"/>
      <c r="CD114" s="265" t="s">
        <v>256</v>
      </c>
      <c r="CE114" s="45"/>
      <c r="CF114" s="45"/>
      <c r="CG114" s="45"/>
      <c r="CH114" s="93"/>
      <c r="CI114" t="s">
        <v>1</v>
      </c>
      <c r="CJ114" s="458"/>
      <c r="CK114" s="519" t="s">
        <v>494</v>
      </c>
      <c r="CL114" s="91"/>
      <c r="CM114" s="91"/>
      <c r="CN114" s="91"/>
      <c r="CO114" s="91"/>
      <c r="CP114" s="185"/>
      <c r="CQ114" s="8" t="s">
        <v>1</v>
      </c>
      <c r="CR114" s="6">
        <v>1</v>
      </c>
    </row>
    <row r="115" spans="1:96" s="1" customFormat="1" ht="16.5" thickBot="1">
      <c r="A115"/>
      <c r="P115" s="108" t="str">
        <f t="shared" si="33"/>
        <v>►</v>
      </c>
      <c r="Q115" s="1232" t="str">
        <f>Q83</f>
        <v xml:space="preserve">C patisserie flan garniture Clafoutis aux cerises-2023-09-20.xlsx 10 personnes </v>
      </c>
      <c r="R115" s="1232">
        <f>R83</f>
        <v>10</v>
      </c>
      <c r="S115" s="1232" t="str">
        <f>S83</f>
        <v>personnes</v>
      </c>
      <c r="T115" s="1353"/>
      <c r="U115" s="2236"/>
      <c r="V115" s="2236"/>
      <c r="W115" s="2236"/>
      <c r="X115" s="107" t="str">
        <f>TEXT(ROUND(LEN(T115)/X86, 1), "0.0") &amp; " lignes"</f>
        <v>0.0 lignes</v>
      </c>
      <c r="Y115" s="2244" t="str">
        <f ca="1">IF(ISBLANK(Z115),"",LARGE(OFFSET(Y87,0,0,ROWS(Y87:Y114)),1)+1)</f>
        <v/>
      </c>
      <c r="Z115" s="468"/>
      <c r="AA115" s="1715"/>
      <c r="AB115" s="89"/>
      <c r="AC115" s="89"/>
      <c r="AD115" s="2337">
        <f>IF(AD86=0,0,IF(LEN(Z115)&gt;AD86,LEN(Z115)-AD86&amp;" en trop",0))</f>
        <v>0</v>
      </c>
      <c r="AE115" s="2"/>
      <c r="AU115" s="2"/>
      <c r="AV115"/>
      <c r="AW115" s="1327" t="str">
        <f>IF(AND(AZ115&lt;&gt;"", LEN(TRIM(AZ115))&gt;0), MAX(AW20:AW114)+1, "")</f>
        <v/>
      </c>
      <c r="AX115" s="1327" t="str" cm="1">
        <f t="array" ref="AX115">IFERROR(INDEX(AZ21:AZ290, MATCH(ROW()-MIN(ROW(AZ21:AZ290))+1, AW21:AW290, 0)), "")</f>
        <v/>
      </c>
      <c r="AY115" s="1343" t="str">
        <f>SUBSTITUTE(SUBSTITUTE(AY114,";"," "),","," ")</f>
        <v/>
      </c>
      <c r="AZ115" s="1339" t="str">
        <f>IFERROR(LEFT(RIGHT(AY116,LEN(AY116)-LEN(AZ111)-LEN(AZ112)-LEN(AZ113)-LEN(AZ114)),FIND("¤",SUBSTITUTE(LEFT(RIGHT(AY116,LEN(AY116)-LEN(AZ111)-LEN(AZ112)-LEN(AZ113)-LEN(AZ114)),AZ19+1)," ","¤",LEN(LEFT(RIGHT(AY116,LEN(AY116)-LEN(AZ111)-LEN(AZ112)-LEN(AZ113)-LEN(AZ114)),AZ19+1))-LEN(SUBSTITUTE(LEFT(RIGHT(AY116,LEN(AY116)-LEN(AZ111)-LEN(AZ112)-LEN(AZ113)-LEN(AZ114)),AZ19+1)," ",""))))),"")</f>
        <v/>
      </c>
      <c r="BA115" s="1279" t="s">
        <v>1</v>
      </c>
      <c r="BB115" s="1354"/>
      <c r="BC115"/>
      <c r="BD115" s="1" t="str">
        <f t="shared" si="32"/>
        <v/>
      </c>
      <c r="BE115" s="1332" t="str">
        <f>IF(LEN(SUBSTITUTE(AX115, BE17, "")) &lt; LEN(AX115), SUBSTITUTE(AX115, BE17, ""), AX115)</f>
        <v/>
      </c>
      <c r="BF115" s="1332" t="str">
        <f>IF(LEN(SUBSTITUTE(BE115, BF17, "")) &lt; LEN(BE115), SUBSTITUTE(BE115, BF17, ""), BE115)</f>
        <v/>
      </c>
      <c r="BG115" s="1332" t="str">
        <f>IF(LEN(SUBSTITUTE(BF115, BG17, "")) &lt; LEN(BF115), SUBSTITUTE(BF115, BG17, ""), BF115)</f>
        <v/>
      </c>
      <c r="BH115" s="1332" t="str">
        <f>IF(LEN(SUBSTITUTE(BG115, BH17, "")) &lt; LEN(BG115), SUBSTITUTE(BG115, BH17, ""), BG115)</f>
        <v/>
      </c>
      <c r="BI115" s="1332" t="s">
        <v>1</v>
      </c>
      <c r="BJ115" s="1333"/>
      <c r="BK115" s="1334"/>
      <c r="BL115" s="52"/>
      <c r="BM115" s="51"/>
      <c r="BN115" s="1335" t="str">
        <f t="shared" si="34"/>
        <v/>
      </c>
      <c r="BO115" s="50" t="str">
        <f t="shared" si="35"/>
        <v/>
      </c>
      <c r="BP115" s="49" t="str">
        <f t="shared" si="36"/>
        <v/>
      </c>
      <c r="BQ115" s="47">
        <f>IF(ISBLANK(#REF!),"",LEN(BD115)-LEN(SUBSTITUTE(BD115," ",""))+1)</f>
        <v>1</v>
      </c>
      <c r="BR115" s="48">
        <f t="shared" si="37"/>
        <v>0</v>
      </c>
      <c r="BS115" s="47">
        <f t="shared" si="38"/>
        <v>0</v>
      </c>
      <c r="BT115" s="47">
        <f t="shared" si="39"/>
        <v>0</v>
      </c>
      <c r="BU115" s="185"/>
      <c r="BV115" s="2"/>
      <c r="BW115" s="110"/>
      <c r="BX115" s="115" t="s">
        <v>80</v>
      </c>
      <c r="BY115" s="114" t="s">
        <v>79</v>
      </c>
      <c r="BZ115" s="93"/>
      <c r="CA115" s="2"/>
      <c r="CB115" s="1854"/>
      <c r="CC115" s="572">
        <v>1</v>
      </c>
      <c r="CD115" s="59"/>
      <c r="CE115" s="45"/>
      <c r="CF115" s="45"/>
      <c r="CG115" s="45"/>
      <c r="CH115" s="93"/>
      <c r="CI115"/>
      <c r="CJ115" s="522" t="s">
        <v>11</v>
      </c>
      <c r="CK115" s="523" t="s">
        <v>495</v>
      </c>
      <c r="CL115" s="91"/>
      <c r="CM115" s="91"/>
      <c r="CN115" s="91"/>
      <c r="CO115" s="91"/>
      <c r="CP115" s="185"/>
      <c r="CQ115" s="8" t="s">
        <v>1</v>
      </c>
      <c r="CR115" s="6">
        <v>1</v>
      </c>
    </row>
    <row r="116" spans="1:96" s="1" customFormat="1" ht="33" customHeight="1">
      <c r="A116"/>
      <c r="B116" s="203" t="s">
        <v>11</v>
      </c>
      <c r="C116" s="2280" t="str">
        <f>C122</f>
        <v xml:space="preserve">C patisserie flan garniture Clafoutis aux cerises-2023-09-20.xlsx 10 personnes </v>
      </c>
      <c r="D116" s="2281">
        <f>D122</f>
        <v>10</v>
      </c>
      <c r="E116" s="2281" t="str">
        <f>E122</f>
        <v>personnes</v>
      </c>
      <c r="F116" s="205" t="s">
        <v>214</v>
      </c>
      <c r="G116" s="2098" t="s">
        <v>209</v>
      </c>
      <c r="H116" s="2098"/>
      <c r="I116" s="2241" t="s">
        <v>1791</v>
      </c>
      <c r="J116" s="2241"/>
      <c r="K116" s="2241"/>
      <c r="L116" s="2241"/>
      <c r="P116" s="108" t="str">
        <f t="shared" si="33"/>
        <v>►</v>
      </c>
      <c r="Q116" s="1232" t="str">
        <f>Q83</f>
        <v xml:space="preserve">C patisserie flan garniture Clafoutis aux cerises-2023-09-20.xlsx 10 personnes </v>
      </c>
      <c r="R116" s="1232">
        <f>R83</f>
        <v>10</v>
      </c>
      <c r="S116" s="1232" t="str">
        <f>S83</f>
        <v>personnes</v>
      </c>
      <c r="T116" s="1353"/>
      <c r="U116" s="2236"/>
      <c r="V116" s="2236"/>
      <c r="W116" s="2236"/>
      <c r="X116" s="107" t="str">
        <f>TEXT(ROUND(LEN(T116)/X86, 1), "0.0") &amp; " lignes"</f>
        <v>0.0 lignes</v>
      </c>
      <c r="Y116" s="2244" t="str">
        <f ca="1">IF(ISBLANK(Z116),"",LARGE(OFFSET(Y87,0,0,ROWS(Y87:Y115)),1)+1)</f>
        <v/>
      </c>
      <c r="Z116" s="468"/>
      <c r="AA116" s="1715"/>
      <c r="AB116" s="89"/>
      <c r="AC116" s="89"/>
      <c r="AD116" s="2337">
        <f>IF(AD86=0,0,IF(LEN(Z116)&gt;AD86,LEN(Z116)-AD86&amp;" en trop",0))</f>
        <v>0</v>
      </c>
      <c r="AE116" s="2"/>
      <c r="AU116" s="2"/>
      <c r="AV116"/>
      <c r="AW116" s="1327" t="str">
        <f>IF(AND(AZ116&lt;&gt;"", LEN(TRIM(AZ116))&gt;0), MAX(AW20:AW115)+1, "")</f>
        <v/>
      </c>
      <c r="AX116" s="1327" t="str" cm="1">
        <f t="array" ref="AX116">IFERROR(INDEX(AZ21:AZ290, MATCH(ROW()-MIN(ROW(AZ21:AZ290))+1, AW21:AW290, 0)), "")</f>
        <v/>
      </c>
      <c r="AY116" s="1344" t="str">
        <f>IFERROR(SUBSTITUTE(SUBSTITUTE(SUBSTITUTE(AY115,"  "," "),"  "," "),"  "," "),AY115)</f>
        <v/>
      </c>
      <c r="AZ116" s="1339" t="str">
        <f>IF(LEN(AY116) &gt; LEN(AZ111) + LEN(AZ112) + LEN(AZ113)+ LEN(AZ114) + LEN(AZ115), RIGHT(AY116, LEN(AY116) - LEN(AZ111) - LEN(AZ112) - LEN(AZ113) - LEN(AZ114) - LEN(AZ115)), "")</f>
        <v/>
      </c>
      <c r="BA116" s="1279" t="s">
        <v>1</v>
      </c>
      <c r="BB116" s="1354"/>
      <c r="BC116"/>
      <c r="BD116" s="1" t="str">
        <f t="shared" si="32"/>
        <v/>
      </c>
      <c r="BE116" s="1332" t="str">
        <f>IF(LEN(SUBSTITUTE(AX116, BE17, "")) &lt; LEN(AX116), SUBSTITUTE(AX116, BE17, ""), AX116)</f>
        <v/>
      </c>
      <c r="BF116" s="1332" t="str">
        <f>IF(LEN(SUBSTITUTE(BE116, BF17, "")) &lt; LEN(BE116), SUBSTITUTE(BE116, BF17, ""), BE116)</f>
        <v/>
      </c>
      <c r="BG116" s="1332" t="str">
        <f>IF(LEN(SUBSTITUTE(BF116, BG17, "")) &lt; LEN(BF116), SUBSTITUTE(BF116, BG17, ""), BF116)</f>
        <v/>
      </c>
      <c r="BH116" s="1332" t="str">
        <f>IF(LEN(SUBSTITUTE(BG116, BH17, "")) &lt; LEN(BG116), SUBSTITUTE(BG116, BH17, ""), BG116)</f>
        <v/>
      </c>
      <c r="BI116" s="1332" t="s">
        <v>1</v>
      </c>
      <c r="BJ116" s="1333"/>
      <c r="BK116" s="1334"/>
      <c r="BL116" s="52"/>
      <c r="BM116" s="51"/>
      <c r="BN116" s="1335" t="str">
        <f t="shared" si="34"/>
        <v/>
      </c>
      <c r="BO116" s="50" t="str">
        <f t="shared" si="35"/>
        <v/>
      </c>
      <c r="BP116" s="49" t="str">
        <f t="shared" si="36"/>
        <v/>
      </c>
      <c r="BQ116" s="47">
        <f>IF(ISBLANK(#REF!),"",LEN(BD116)-LEN(SUBSTITUTE(BD116," ",""))+1)</f>
        <v>1</v>
      </c>
      <c r="BR116" s="48">
        <f t="shared" si="37"/>
        <v>0</v>
      </c>
      <c r="BS116" s="47">
        <f t="shared" si="38"/>
        <v>0</v>
      </c>
      <c r="BT116" s="47">
        <f t="shared" si="39"/>
        <v>0</v>
      </c>
      <c r="BU116" s="185"/>
      <c r="BV116" s="2"/>
      <c r="BW116" s="110"/>
      <c r="BX116" s="113" t="s">
        <v>76</v>
      </c>
      <c r="BY116" s="112">
        <v>1250</v>
      </c>
      <c r="BZ116" s="93"/>
      <c r="CA116" s="2"/>
      <c r="CB116" s="1854"/>
      <c r="CC116" s="257">
        <v>2</v>
      </c>
      <c r="CD116" s="91"/>
      <c r="CE116" s="45"/>
      <c r="CF116" s="45"/>
      <c r="CG116" s="45"/>
      <c r="CH116" s="93"/>
      <c r="CI116"/>
      <c r="CJ116" s="526" t="s">
        <v>12</v>
      </c>
      <c r="CK116" s="523" t="s">
        <v>497</v>
      </c>
      <c r="CL116" s="91"/>
      <c r="CM116" s="91"/>
      <c r="CN116" s="91"/>
      <c r="CO116" s="91"/>
      <c r="CP116" s="185"/>
      <c r="CQ116" s="8" t="s">
        <v>1</v>
      </c>
      <c r="CR116" s="6">
        <v>1</v>
      </c>
    </row>
    <row r="117" spans="1:96" s="1" customFormat="1" ht="18.75">
      <c r="A117"/>
      <c r="B117" s="2242" t="s">
        <v>11</v>
      </c>
      <c r="C117" s="2282" t="str">
        <f>C122</f>
        <v xml:space="preserve">C patisserie flan garniture Clafoutis aux cerises-2023-09-20.xlsx 10 personnes </v>
      </c>
      <c r="D117" s="2282">
        <f>D122</f>
        <v>10</v>
      </c>
      <c r="E117" s="2282" t="str">
        <f>E122</f>
        <v>personnes</v>
      </c>
      <c r="F117" s="2283"/>
      <c r="G117" s="2284" t="s">
        <v>1848</v>
      </c>
      <c r="H117" s="2285"/>
      <c r="I117" s="2285"/>
      <c r="J117" s="2286" t="s">
        <v>212</v>
      </c>
      <c r="K117" s="201" t="s">
        <v>211</v>
      </c>
      <c r="L117" s="1419"/>
      <c r="P117" s="108" t="str">
        <f t="shared" si="33"/>
        <v>►</v>
      </c>
      <c r="Q117" s="1232" t="str">
        <f>Q83</f>
        <v xml:space="preserve">C patisserie flan garniture Clafoutis aux cerises-2023-09-20.xlsx 10 personnes </v>
      </c>
      <c r="R117" s="1232">
        <f>R83</f>
        <v>10</v>
      </c>
      <c r="S117" s="1232" t="str">
        <f>S83</f>
        <v>personnes</v>
      </c>
      <c r="T117" s="1353"/>
      <c r="U117" s="2236"/>
      <c r="V117" s="2236"/>
      <c r="W117" s="2236"/>
      <c r="X117" s="107" t="str">
        <f>TEXT(ROUND(LEN(T117)/X86, 1), "0.0") &amp; " lignes"</f>
        <v>0.0 lignes</v>
      </c>
      <c r="Y117" s="2244" t="str">
        <f ca="1">IF(ISBLANK(Z117),"",LARGE(OFFSET(Y87,0,0,ROWS(Y87:Y116)),1)+1)</f>
        <v/>
      </c>
      <c r="Z117" s="468"/>
      <c r="AA117" s="1715"/>
      <c r="AB117" s="89"/>
      <c r="AC117" s="89"/>
      <c r="AD117" s="2337">
        <f>IF(AD86=0,0,IF(LEN(Z117)&gt;AD86,LEN(Z117)-AD86&amp;" en trop",0))</f>
        <v>0</v>
      </c>
      <c r="AE117" s="2"/>
      <c r="AU117" s="2"/>
      <c r="AV117"/>
      <c r="AW117" s="1327" t="str">
        <f>IF(AND(AZ117&lt;&gt;"", LEN(TRIM(AZ117))&gt;0), MAX(AW20:AW116)+1, "")</f>
        <v/>
      </c>
      <c r="AX117" s="1327" t="str" cm="1">
        <f t="array" ref="AX117">IFERROR(INDEX(AZ21:AZ290, MATCH(ROW()-MIN(ROW(AZ21:AZ290))+1, AW21:AW290, 0)), "")</f>
        <v/>
      </c>
      <c r="AY117" s="1328" t="str">
        <f>(SUBSTITUTE(SUBSTITUTE(BB37,CHAR(13)&amp;CHAR(10)," "),CHAR(10)," "))</f>
        <v/>
      </c>
      <c r="AZ117" s="1329" t="str">
        <f>IF(LEN(AY122)&lt;AZ19,AY117,LEFT(AY122,FIND("¤",SUBSTITUTE(LEFT(AY122,AZ19+1)," ","¤",LEN(LEFT(AY122,AZ19+1))-LEN(SUBSTITUTE(LEFT(AY122,AZ19+1)," ",""))))))</f>
        <v/>
      </c>
      <c r="BA117" s="1279" t="s">
        <v>1</v>
      </c>
      <c r="BB117" s="1354"/>
      <c r="BC117"/>
      <c r="BD117" s="1" t="str">
        <f t="shared" si="32"/>
        <v/>
      </c>
      <c r="BE117" s="1332" t="str">
        <f>IF(LEN(SUBSTITUTE(AX117, BE17, "")) &lt; LEN(AX117), SUBSTITUTE(AX117, BE17, ""), AX117)</f>
        <v/>
      </c>
      <c r="BF117" s="1332" t="str">
        <f>IF(LEN(SUBSTITUTE(BE117, BF17, "")) &lt; LEN(BE117), SUBSTITUTE(BE117, BF17, ""), BE117)</f>
        <v/>
      </c>
      <c r="BG117" s="1332" t="str">
        <f>IF(LEN(SUBSTITUTE(BF117, BG17, "")) &lt; LEN(BF117), SUBSTITUTE(BF117, BG17, ""), BF117)</f>
        <v/>
      </c>
      <c r="BH117" s="1332" t="str">
        <f>IF(LEN(SUBSTITUTE(BG117, BH17, "")) &lt; LEN(BG117), SUBSTITUTE(BG117, BH17, ""), BG117)</f>
        <v/>
      </c>
      <c r="BI117" s="1332" t="s">
        <v>1</v>
      </c>
      <c r="BJ117" s="1333"/>
      <c r="BK117" s="1334"/>
      <c r="BL117" s="52"/>
      <c r="BM117" s="51"/>
      <c r="BN117" s="1335" t="str">
        <f t="shared" si="34"/>
        <v/>
      </c>
      <c r="BO117" s="50" t="str">
        <f t="shared" si="35"/>
        <v/>
      </c>
      <c r="BP117" s="49" t="str">
        <f t="shared" si="36"/>
        <v/>
      </c>
      <c r="BQ117" s="47">
        <f>IF(ISBLANK(#REF!),"",LEN(BD117)-LEN(SUBSTITUTE(BD117," ",""))+1)</f>
        <v>1</v>
      </c>
      <c r="BR117" s="48">
        <f t="shared" si="37"/>
        <v>0</v>
      </c>
      <c r="BS117" s="47">
        <f t="shared" si="38"/>
        <v>0</v>
      </c>
      <c r="BT117" s="47">
        <f t="shared" si="39"/>
        <v>0</v>
      </c>
      <c r="BU117" s="185"/>
      <c r="BV117" s="2"/>
      <c r="BW117" s="110"/>
      <c r="BX117" s="59"/>
      <c r="BZ117" s="111" t="str">
        <f>INT(BZ113/BY112) &amp; " " &amp; BY115 &amp; " de " &amp; BY112 &amp; " " &amp; BY113 &amp; IF(MOD(BZ113,BY112)&gt;0, " + 1 contenant de " &amp; TEXT(MOD(BZ113,BY112), "0.00") &amp; " " &amp; BY113, "")</f>
        <v>156 Barquettes de 12 tranches + 1 contenant de 3.00 tranches</v>
      </c>
      <c r="CA117" s="2"/>
      <c r="CB117" s="1854"/>
      <c r="CC117" s="575" t="s">
        <v>255</v>
      </c>
      <c r="CD117" s="264"/>
      <c r="CE117" s="45"/>
      <c r="CF117" s="45"/>
      <c r="CG117" s="45"/>
      <c r="CH117" s="93"/>
      <c r="CI117"/>
      <c r="CJ117" s="458"/>
      <c r="CK117" s="91"/>
      <c r="CL117" s="91"/>
      <c r="CM117" s="91"/>
      <c r="CN117" s="91"/>
      <c r="CO117" s="91"/>
      <c r="CP117" s="185"/>
      <c r="CQ117" s="8" t="s">
        <v>1</v>
      </c>
      <c r="CR117" s="6">
        <v>1</v>
      </c>
    </row>
    <row r="118" spans="1:96" s="1" customFormat="1" ht="18.75" customHeight="1">
      <c r="A118"/>
      <c r="B118" s="2242" t="s">
        <v>11</v>
      </c>
      <c r="C118" s="1232" t="str">
        <f>C122</f>
        <v xml:space="preserve">C patisserie flan garniture Clafoutis aux cerises-2023-09-20.xlsx 10 personnes </v>
      </c>
      <c r="D118" s="1232">
        <f>D122</f>
        <v>10</v>
      </c>
      <c r="E118" s="1232" t="str">
        <f>E122</f>
        <v>personnes</v>
      </c>
      <c r="F118" s="1697"/>
      <c r="G118" s="1698"/>
      <c r="H118" s="1698"/>
      <c r="I118" s="1698"/>
      <c r="J118" s="199" t="s">
        <v>205</v>
      </c>
      <c r="K118" s="2139" t="str">
        <f>F120</f>
        <v xml:space="preserve">C patisserie flan garniture Clafoutis aux cerises-2023-09-20.xlsx 10 personnes </v>
      </c>
      <c r="L118" s="2140"/>
      <c r="P118" s="108" t="str">
        <f t="shared" si="33"/>
        <v>►</v>
      </c>
      <c r="Q118" s="1232" t="str">
        <f>Q83</f>
        <v xml:space="preserve">C patisserie flan garniture Clafoutis aux cerises-2023-09-20.xlsx 10 personnes </v>
      </c>
      <c r="R118" s="1232">
        <f>R83</f>
        <v>10</v>
      </c>
      <c r="S118" s="1232" t="str">
        <f>S83</f>
        <v>personnes</v>
      </c>
      <c r="T118" s="1353"/>
      <c r="U118" s="2236"/>
      <c r="V118" s="2236"/>
      <c r="W118" s="2236"/>
      <c r="X118" s="107" t="str">
        <f>TEXT(ROUND(LEN(T118)/X86, 1), "0.0") &amp; " lignes"</f>
        <v>0.0 lignes</v>
      </c>
      <c r="Y118" s="2244" t="str">
        <f ca="1">IF(ISBLANK(Z118),"",LARGE(OFFSET(Y87,0,0,ROWS(Y87:Y117)),1)+1)</f>
        <v/>
      </c>
      <c r="Z118" s="468"/>
      <c r="AA118" s="1715"/>
      <c r="AB118" s="89"/>
      <c r="AC118" s="89"/>
      <c r="AD118" s="2337">
        <f>IF(AD86=0,0,IF(LEN(Z118)&gt;AD86,LEN(Z118)-AD86&amp;" en trop",0))</f>
        <v>0</v>
      </c>
      <c r="AE118" s="2"/>
      <c r="AU118" s="2"/>
      <c r="AV118"/>
      <c r="AW118" s="1327" t="str">
        <f>IF(AND(AZ118&lt;&gt;"", LEN(TRIM(AZ118))&gt;0), MAX(AW20:AW117)+1, "")</f>
        <v/>
      </c>
      <c r="AX118" s="1327" t="str" cm="1">
        <f t="array" ref="AX118">IFERROR(INDEX(AZ21:AZ290, MATCH(ROW()-MIN(ROW(AZ21:AZ290))+1, AW21:AW290, 0)), "")</f>
        <v/>
      </c>
      <c r="AY118" s="1336" t="str">
        <f>IFERROR(TRIM(SUBSTITUTE(SUBSTITUTE(SUBSTITUTE(SUBSTITUTE(SUBSTITUTE(AY117," .",".")," ;",";")," :",":"),",",","),",","")),AY117)</f>
        <v/>
      </c>
      <c r="AZ118" s="1329" t="str">
        <f>IFERROR(IF(LEN(AY122) &gt; LEN(AZ117), LEFT(RIGHT(AY122, LEN(AY122) - LEN(AZ117)), FIND("¤", SUBSTITUTE(LEFT(RIGHT(AY122, LEN(AY122) - LEN(AZ117)), AZ19+1), " ", "¤", LEN(LEFT(RIGHT(AY122, LEN(AY122) - LEN(AZ117)), AZ19+1)) - LEN(SUBSTITUTE(LEFT(RIGHT(AY122, LEN(AY122) - LEN(AZ117)), AZ19+1), " ", ""))))), ""), "")</f>
        <v/>
      </c>
      <c r="BA118" s="1279" t="s">
        <v>1</v>
      </c>
      <c r="BB118" s="1354"/>
      <c r="BC118"/>
      <c r="BD118" s="1" t="str">
        <f t="shared" si="32"/>
        <v/>
      </c>
      <c r="BE118" s="1332" t="str">
        <f>IF(LEN(SUBSTITUTE(AX118, BE17, "")) &lt; LEN(AX118), SUBSTITUTE(AX118, BE17, ""), AX118)</f>
        <v/>
      </c>
      <c r="BF118" s="1332" t="str">
        <f>IF(LEN(SUBSTITUTE(BE118, BF17, "")) &lt; LEN(BE118), SUBSTITUTE(BE118, BF17, ""), BE118)</f>
        <v/>
      </c>
      <c r="BG118" s="1332" t="str">
        <f>IF(LEN(SUBSTITUTE(BF118, BG17, "")) &lt; LEN(BF118), SUBSTITUTE(BF118, BG17, ""), BF118)</f>
        <v/>
      </c>
      <c r="BH118" s="1332" t="str">
        <f>IF(LEN(SUBSTITUTE(BG118, BH17, "")) &lt; LEN(BG118), SUBSTITUTE(BG118, BH17, ""), BG118)</f>
        <v/>
      </c>
      <c r="BI118" s="1332" t="s">
        <v>1</v>
      </c>
      <c r="BJ118" s="1333"/>
      <c r="BK118" s="1334"/>
      <c r="BL118" s="52"/>
      <c r="BM118" s="51"/>
      <c r="BN118" s="1335" t="str">
        <f t="shared" si="34"/>
        <v/>
      </c>
      <c r="BO118" s="50" t="str">
        <f t="shared" si="35"/>
        <v/>
      </c>
      <c r="BP118" s="49" t="str">
        <f t="shared" si="36"/>
        <v/>
      </c>
      <c r="BQ118" s="47">
        <f>IF(ISBLANK(#REF!),"",LEN(BD118)-LEN(SUBSTITUTE(BD118," ",""))+1)</f>
        <v>1</v>
      </c>
      <c r="BR118" s="48">
        <f t="shared" si="37"/>
        <v>0</v>
      </c>
      <c r="BS118" s="47">
        <f t="shared" si="38"/>
        <v>0</v>
      </c>
      <c r="BT118" s="47">
        <f t="shared" si="39"/>
        <v>0</v>
      </c>
      <c r="BU118" s="185"/>
      <c r="BV118" s="2"/>
      <c r="BW118" s="110"/>
      <c r="BX118" s="59"/>
      <c r="BY118" s="59"/>
      <c r="BZ118" s="93"/>
      <c r="CA118" s="2"/>
      <c r="CB118" s="1854"/>
      <c r="CC118" s="578" t="s">
        <v>254</v>
      </c>
      <c r="CD118" s="263"/>
      <c r="CE118" s="45"/>
      <c r="CF118" s="45"/>
      <c r="CG118" s="45"/>
      <c r="CH118" s="93"/>
      <c r="CI118"/>
      <c r="CJ118" s="411"/>
      <c r="CK118" s="412"/>
      <c r="CL118" s="413"/>
      <c r="CM118" s="412"/>
      <c r="CN118" s="412"/>
      <c r="CO118" s="412"/>
      <c r="CP118" s="414"/>
      <c r="CQ118" s="8" t="s">
        <v>1</v>
      </c>
      <c r="CR118" s="6">
        <v>1</v>
      </c>
    </row>
    <row r="119" spans="1:96" s="1" customFormat="1" ht="16.5" customHeight="1">
      <c r="A119"/>
      <c r="B119" s="2242" t="s">
        <v>11</v>
      </c>
      <c r="C119" s="1232" t="str">
        <f>C122</f>
        <v xml:space="preserve">C patisserie flan garniture Clafoutis aux cerises-2023-09-20.xlsx 10 personnes </v>
      </c>
      <c r="D119" s="1232">
        <f>D122</f>
        <v>10</v>
      </c>
      <c r="E119" s="1232" t="str">
        <f>E122</f>
        <v>personnes</v>
      </c>
      <c r="F119" s="195">
        <v>10</v>
      </c>
      <c r="G119" s="194" t="s">
        <v>1537</v>
      </c>
      <c r="H119" s="193" t="s">
        <v>193</v>
      </c>
      <c r="I119" s="193"/>
      <c r="J119" s="197"/>
      <c r="K119" s="2139"/>
      <c r="L119" s="2140"/>
      <c r="P119" s="108" t="str">
        <f t="shared" si="33"/>
        <v>►</v>
      </c>
      <c r="Q119" s="1232" t="str">
        <f>Q83</f>
        <v xml:space="preserve">C patisserie flan garniture Clafoutis aux cerises-2023-09-20.xlsx 10 personnes </v>
      </c>
      <c r="R119" s="1232">
        <f>R83</f>
        <v>10</v>
      </c>
      <c r="S119" s="1232" t="str">
        <f>S83</f>
        <v>personnes</v>
      </c>
      <c r="T119" s="1353"/>
      <c r="U119" s="2236"/>
      <c r="V119" s="2236"/>
      <c r="W119" s="2236"/>
      <c r="X119" s="107" t="str">
        <f>TEXT(ROUND(LEN(T119)/X86, 1), "0.0") &amp; " lignes"</f>
        <v>0.0 lignes</v>
      </c>
      <c r="Y119" s="2244" t="str">
        <f ca="1">IF(ISBLANK(Z119),"",LARGE(OFFSET(Y87,0,0,ROWS(Y87:Y118)),1)+1)</f>
        <v/>
      </c>
      <c r="Z119" s="468"/>
      <c r="AA119" s="1715"/>
      <c r="AB119" s="89"/>
      <c r="AC119" s="89"/>
      <c r="AD119" s="2337">
        <f>IF(AD86=0,0,IF(LEN(Z119)&gt;AD86,LEN(Z119)-AD86&amp;" en trop",0))</f>
        <v>0</v>
      </c>
      <c r="AE119" s="2"/>
      <c r="AQ119"/>
      <c r="AR119" s="2"/>
      <c r="AS119" s="2"/>
      <c r="AT119" s="2"/>
      <c r="AU119" s="2"/>
      <c r="AV119"/>
      <c r="AW119" s="1327" t="str">
        <f>IF(AND(AZ119&lt;&gt;"", LEN(TRIM(AZ119))&gt;0), MAX(AW20:AW118)+1, "")</f>
        <v/>
      </c>
      <c r="AX119" s="1327" t="str" cm="1">
        <f t="array" ref="AX119">IFERROR(INDEX(AZ21:AZ290, MATCH(ROW()-MIN(ROW(AZ21:AZ290))+1, AW21:AW290, 0)), "")</f>
        <v/>
      </c>
      <c r="AY119" s="1336" t="str">
        <f>IFERROR(SUBSTITUTE(SUBSTITUTE(SUBSTITUTE(SUBSTITUTE(SUBSTITUTE(SUBSTITUTE(AY118,",",";"),".",";"),";",";"),"-",";"),":",";"),"?",";"),AY118)</f>
        <v/>
      </c>
      <c r="AZ119" s="1329" t="str">
        <f>IFERROR(IF(LEN(AY122)&gt;LEN(AZ117)+LEN(AZ118),LEFT(RIGHT(AY122,LEN(AY122)-LEN(AZ117)-LEN(AZ118)),FIND("¤",SUBSTITUTE(LEFT(RIGHT(AY122,LEN(AY122)-LEN(AZ117)-LEN(AZ118)),AZ19+1)," ","¤",LEN(LEFT(RIGHT(AY122,LEN(AY122)-LEN(AZ117)-LEN(AZ118)),AZ19+1))-LEN(SUBSTITUTE(LEFT(RIGHT(AY122,LEN(AY122)-LEN(AZ117)-LEN(AZ118)),AZ19+1)," ",""))))),""),"")</f>
        <v/>
      </c>
      <c r="BA119" s="1279" t="s">
        <v>1</v>
      </c>
      <c r="BB119" s="1354"/>
      <c r="BC119"/>
      <c r="BD119" s="1" t="str">
        <f t="shared" si="32"/>
        <v/>
      </c>
      <c r="BE119" s="1332" t="str">
        <f>IF(LEN(SUBSTITUTE(AX119, BE17, "")) &lt; LEN(AX119), SUBSTITUTE(AX119, BE17, ""), AX119)</f>
        <v/>
      </c>
      <c r="BF119" s="1332" t="str">
        <f>IF(LEN(SUBSTITUTE(BE119, BF17, "")) &lt; LEN(BE119), SUBSTITUTE(BE119, BF17, ""), BE119)</f>
        <v/>
      </c>
      <c r="BG119" s="1332" t="str">
        <f>IF(LEN(SUBSTITUTE(BF119, BG17, "")) &lt; LEN(BF119), SUBSTITUTE(BF119, BG17, ""), BF119)</f>
        <v/>
      </c>
      <c r="BH119" s="1332" t="str">
        <f>IF(LEN(SUBSTITUTE(BG119, BH17, "")) &lt; LEN(BG119), SUBSTITUTE(BG119, BH17, ""), BG119)</f>
        <v/>
      </c>
      <c r="BI119" s="1332" t="s">
        <v>1</v>
      </c>
      <c r="BJ119" s="1333"/>
      <c r="BK119" s="1334"/>
      <c r="BL119" s="52"/>
      <c r="BM119" s="51"/>
      <c r="BN119" s="1335" t="str">
        <f t="shared" si="34"/>
        <v/>
      </c>
      <c r="BO119" s="50" t="str">
        <f t="shared" si="35"/>
        <v/>
      </c>
      <c r="BP119" s="49" t="str">
        <f t="shared" si="36"/>
        <v/>
      </c>
      <c r="BQ119" s="47">
        <f>IF(ISBLANK(#REF!),"",LEN(BD119)-LEN(SUBSTITUTE(BD119," ",""))+1)</f>
        <v>1</v>
      </c>
      <c r="BR119" s="48">
        <f t="shared" si="37"/>
        <v>0</v>
      </c>
      <c r="BS119" s="47">
        <f t="shared" si="38"/>
        <v>0</v>
      </c>
      <c r="BT119" s="47">
        <f t="shared" si="39"/>
        <v>0</v>
      </c>
      <c r="BU119" s="185"/>
      <c r="BV119" s="2"/>
      <c r="BW119" s="109" t="s">
        <v>73</v>
      </c>
      <c r="BX119" s="45"/>
      <c r="BY119" s="45"/>
      <c r="BZ119" s="22"/>
      <c r="CA119" s="2"/>
      <c r="CB119" s="1854"/>
      <c r="CC119" s="578" t="s">
        <v>250</v>
      </c>
      <c r="CD119" s="263"/>
      <c r="CE119" s="45"/>
      <c r="CF119" s="45"/>
      <c r="CG119" s="45"/>
      <c r="CH119" s="93"/>
      <c r="CI119"/>
      <c r="CJ119" s="18"/>
      <c r="CK119" s="91"/>
      <c r="CL119" s="91"/>
      <c r="CM119" s="91"/>
      <c r="CN119" s="91"/>
      <c r="CO119" s="91"/>
      <c r="CP119" s="185"/>
      <c r="CQ119" s="8" t="s">
        <v>1</v>
      </c>
      <c r="CR119" s="6">
        <v>1</v>
      </c>
    </row>
    <row r="120" spans="1:96" s="1" customFormat="1" ht="15.75" customHeight="1">
      <c r="A120"/>
      <c r="B120" s="2242" t="s">
        <v>11</v>
      </c>
      <c r="C120" s="1232" t="str">
        <f>C122</f>
        <v xml:space="preserve">C patisserie flan garniture Clafoutis aux cerises-2023-09-20.xlsx 10 personnes </v>
      </c>
      <c r="D120" s="1232">
        <f>D122</f>
        <v>10</v>
      </c>
      <c r="E120" s="1232" t="str">
        <f>E122</f>
        <v>personnes</v>
      </c>
      <c r="F120" s="2273" t="str">
        <f>F121 &amp; " " &amp; F122 &amp; " " &amp; H122 &amp; " " &amp; J122 &amp; " " &amp; L122 &amp; " " &amp; F119 &amp; " " &amp; G119 &amp; " "</f>
        <v xml:space="preserve">C patisserie flan garniture Clafoutis aux cerises-2023-09-20.xlsx 10 personnes </v>
      </c>
      <c r="G120" s="2274"/>
      <c r="H120" s="2274"/>
      <c r="I120" s="2274"/>
      <c r="J120" s="2274"/>
      <c r="K120" s="2275"/>
      <c r="L120" s="2276" t="s">
        <v>187</v>
      </c>
      <c r="P120" s="108" t="str">
        <f t="shared" si="33"/>
        <v>►</v>
      </c>
      <c r="Q120" s="1232" t="str">
        <f>Q83</f>
        <v xml:space="preserve">C patisserie flan garniture Clafoutis aux cerises-2023-09-20.xlsx 10 personnes </v>
      </c>
      <c r="R120" s="1232">
        <f>R83</f>
        <v>10</v>
      </c>
      <c r="S120" s="1232" t="str">
        <f>S83</f>
        <v>personnes</v>
      </c>
      <c r="T120" s="1353"/>
      <c r="U120" s="2236"/>
      <c r="V120" s="2236"/>
      <c r="W120" s="2236"/>
      <c r="X120" s="107" t="str">
        <f>TEXT(ROUND(LEN(T120)/X86, 1), "0.0") &amp; " lignes"</f>
        <v>0.0 lignes</v>
      </c>
      <c r="Y120" s="2244" t="str">
        <f ca="1">IF(ISBLANK(Z120),"",LARGE(OFFSET(Y87,0,0,ROWS(Y87:Y119)),1)+1)</f>
        <v/>
      </c>
      <c r="Z120" s="468"/>
      <c r="AA120" s="1715"/>
      <c r="AB120" s="89"/>
      <c r="AC120" s="89"/>
      <c r="AD120" s="2337">
        <f>IF(AD86=0,0,IF(LEN(Z120)&gt;AD86,LEN(Z120)-AD86&amp;" en trop",0))</f>
        <v>0</v>
      </c>
      <c r="AE120" s="2"/>
      <c r="AQ120"/>
      <c r="AR120" s="2"/>
      <c r="AS120" s="2"/>
      <c r="AT120" s="2"/>
      <c r="AU120" s="2"/>
      <c r="AV120"/>
      <c r="AW120" s="1327" t="str">
        <f>IF(AND(AZ120&lt;&gt;"", LEN(TRIM(AZ120))&gt;0), MAX(AW20:AW119)+1, "")</f>
        <v/>
      </c>
      <c r="AX120" s="1327" t="str" cm="1">
        <f t="array" ref="AX120">IFERROR(INDEX(AZ21:AZ290, MATCH(ROW()-MIN(ROW(AZ21:AZ290))+1, AW21:AW290, 0)), "")</f>
        <v/>
      </c>
      <c r="AY120" s="1336" t="str">
        <f>IFERROR(SUBSTITUTE(AY119,"."," "),AY119)</f>
        <v/>
      </c>
      <c r="AZ120" s="1329" t="str">
        <f>IFERROR(LEFT(RIGHT(AY122,LEN(AY122)-LEN(AZ117)-LEN(AZ118)-LEN(AZ119)),FIND("¤",SUBSTITUTE(LEFT(RIGHT(AY122,LEN(AY122)-LEN(AZ117)-LEN(AZ118)-LEN(AZ119)),AZ19+1)," ","¤",LEN(LEFT(RIGHT(AY122,LEN(AY122)-LEN(AZ117)-LEN(AZ118)-LEN(AZ119)),AZ19+1))-LEN(SUBSTITUTE(LEFT(RIGHT(AY122,LEN(AY122)-LEN(AZ117)-LEN(AZ118)-LEN(AZ119)),AZ19+1)," ",""))))),"")</f>
        <v/>
      </c>
      <c r="BA120" s="1279" t="s">
        <v>1</v>
      </c>
      <c r="BB120" s="1354"/>
      <c r="BC120"/>
      <c r="BD120" s="1" t="str">
        <f t="shared" si="32"/>
        <v/>
      </c>
      <c r="BE120" s="1332" t="str">
        <f>IF(LEN(SUBSTITUTE(AX120, BE17, "")) &lt; LEN(AX120), SUBSTITUTE(AX120, BE17, ""), AX120)</f>
        <v/>
      </c>
      <c r="BF120" s="1332" t="str">
        <f>IF(LEN(SUBSTITUTE(BE120, BF17, "")) &lt; LEN(BE120), SUBSTITUTE(BE120, BF17, ""), BE120)</f>
        <v/>
      </c>
      <c r="BG120" s="1332" t="str">
        <f>IF(LEN(SUBSTITUTE(BF120, BG17, "")) &lt; LEN(BF120), SUBSTITUTE(BF120, BG17, ""), BF120)</f>
        <v/>
      </c>
      <c r="BH120" s="1332" t="str">
        <f>IF(LEN(SUBSTITUTE(BG120, BH17, "")) &lt; LEN(BG120), SUBSTITUTE(BG120, BH17, ""), BG120)</f>
        <v/>
      </c>
      <c r="BI120" s="1332" t="s">
        <v>1</v>
      </c>
      <c r="BJ120" s="1333"/>
      <c r="BK120" s="1334"/>
      <c r="BL120" s="52"/>
      <c r="BM120" s="51"/>
      <c r="BN120" s="1335" t="str">
        <f t="shared" si="34"/>
        <v/>
      </c>
      <c r="BO120" s="50" t="str">
        <f t="shared" si="35"/>
        <v/>
      </c>
      <c r="BP120" s="49" t="str">
        <f t="shared" si="36"/>
        <v/>
      </c>
      <c r="BQ120" s="47">
        <f>IF(ISBLANK(#REF!),"",LEN(BD120)-LEN(SUBSTITUTE(BD120," ",""))+1)</f>
        <v>1</v>
      </c>
      <c r="BR120" s="48">
        <f t="shared" si="37"/>
        <v>0</v>
      </c>
      <c r="BS120" s="47">
        <f t="shared" si="38"/>
        <v>0</v>
      </c>
      <c r="BT120" s="47">
        <f t="shared" si="39"/>
        <v>0</v>
      </c>
      <c r="BU120" s="185"/>
      <c r="BV120" s="2"/>
      <c r="BW120" s="109" t="s">
        <v>72</v>
      </c>
      <c r="BX120" s="45"/>
      <c r="BY120" s="45"/>
      <c r="BZ120" s="22"/>
      <c r="CA120" s="2"/>
      <c r="CB120" s="1854"/>
      <c r="CC120" s="578" t="s">
        <v>249</v>
      </c>
      <c r="CD120" s="263"/>
      <c r="CE120" s="45"/>
      <c r="CF120" s="45"/>
      <c r="CG120" s="45"/>
      <c r="CH120" s="93"/>
      <c r="CI120"/>
      <c r="CJ120" s="472" t="s">
        <v>1614</v>
      </c>
      <c r="CK120" s="91"/>
      <c r="CL120" s="91"/>
      <c r="CM120" s="91"/>
      <c r="CN120" s="91"/>
      <c r="CO120" s="91"/>
      <c r="CP120" s="185"/>
      <c r="CQ120" s="8" t="s">
        <v>1</v>
      </c>
      <c r="CR120" s="6">
        <v>1</v>
      </c>
    </row>
    <row r="121" spans="1:96" s="1" customFormat="1" ht="18.75">
      <c r="A121"/>
      <c r="B121" s="2242" t="s">
        <v>11</v>
      </c>
      <c r="C121" s="1232" t="str">
        <f>C122</f>
        <v xml:space="preserve">C patisserie flan garniture Clafoutis aux cerises-2023-09-20.xlsx 10 personnes </v>
      </c>
      <c r="D121" s="1232">
        <f>D122</f>
        <v>10</v>
      </c>
      <c r="E121" s="1232" t="str">
        <f>E122</f>
        <v>personnes</v>
      </c>
      <c r="F121" s="2277" t="str">
        <f>LEFT(L122,1)</f>
        <v>C</v>
      </c>
      <c r="G121" s="2278" t="s">
        <v>185</v>
      </c>
      <c r="H121" s="2278" t="s">
        <v>184</v>
      </c>
      <c r="I121" s="2278"/>
      <c r="J121" s="2278" t="s">
        <v>183</v>
      </c>
      <c r="K121" s="2278"/>
      <c r="L121" s="2279" t="s">
        <v>182</v>
      </c>
      <c r="P121" s="108" t="str">
        <f t="shared" si="33"/>
        <v>►</v>
      </c>
      <c r="Q121" s="1232" t="str">
        <f>Q83</f>
        <v xml:space="preserve">C patisserie flan garniture Clafoutis aux cerises-2023-09-20.xlsx 10 personnes </v>
      </c>
      <c r="R121" s="1232">
        <f>R83</f>
        <v>10</v>
      </c>
      <c r="S121" s="1232" t="str">
        <f>S83</f>
        <v>personnes</v>
      </c>
      <c r="T121" s="1353"/>
      <c r="U121" s="2236"/>
      <c r="V121" s="2236"/>
      <c r="W121" s="2236"/>
      <c r="X121" s="107" t="str">
        <f>TEXT(ROUND(LEN(T121)/X86, 1), "0.0") &amp; " lignes"</f>
        <v>0.0 lignes</v>
      </c>
      <c r="Y121" s="2244" t="str">
        <f ca="1">IF(ISBLANK(Z121),"",LARGE(OFFSET(Y87,0,0,ROWS(Y87:Y120)),1)+1)</f>
        <v/>
      </c>
      <c r="Z121" s="468"/>
      <c r="AA121" s="1715"/>
      <c r="AB121" s="89"/>
      <c r="AC121" s="89"/>
      <c r="AD121" s="2337">
        <f>IF(AD86=0,0,IF(LEN(Z121)&gt;AD86,LEN(Z121)-AD86&amp;" en trop",0))</f>
        <v>0</v>
      </c>
      <c r="AE121" s="2"/>
      <c r="AQ121"/>
      <c r="AR121" s="2"/>
      <c r="AS121" s="2"/>
      <c r="AT121" s="2"/>
      <c r="AU121" s="2"/>
      <c r="AV121"/>
      <c r="AW121" s="1327" t="str">
        <f>IF(AND(AZ121&lt;&gt;"", LEN(TRIM(AZ121))&gt;0), MAX(AW20:AW120)+1, "")</f>
        <v/>
      </c>
      <c r="AX121" s="1327" t="str" cm="1">
        <f t="array" ref="AX121">IFERROR(INDEX(AZ21:AZ290, MATCH(ROW()-MIN(ROW(AZ21:AZ290))+1, AW21:AW290, 0)), "")</f>
        <v/>
      </c>
      <c r="AY121" s="1337" t="str">
        <f>SUBSTITUTE(SUBSTITUTE(AY120,";"," "),","," ")</f>
        <v/>
      </c>
      <c r="AZ121" s="1329" t="str">
        <f>IFERROR(LEFT(RIGHT(AY122,LEN(AY122)-LEN(AZ117)-LEN(AZ118)-LEN(AZ119)-LEN(AZ120)),FIND("¤",SUBSTITUTE(LEFT(RIGHT(AY122,LEN(AY122)-LEN(AZ117)-LEN(AZ118)-LEN(AZ119)-LEN(AZ120)),AZ19+1)," ","¤",LEN(LEFT(RIGHT(AY122,LEN(AY122)-LEN(AZ117)-LEN(AZ118)-LEN(AZ119)-LEN(AZ120)),AZ19+1))-LEN(SUBSTITUTE(LEFT(RIGHT(AY122,LEN(AY122)-LEN(AZ117)-LEN(AZ118)-LEN(AZ119)-LEN(AZ120)),AZ19+1)," ",""))))),"")</f>
        <v/>
      </c>
      <c r="BA121" s="1279" t="s">
        <v>1</v>
      </c>
      <c r="BB121" s="1354"/>
      <c r="BC121"/>
      <c r="BD121" s="1" t="str">
        <f t="shared" si="32"/>
        <v/>
      </c>
      <c r="BE121" s="1332" t="str">
        <f>IF(LEN(SUBSTITUTE(AX121, BE17, "")) &lt; LEN(AX121), SUBSTITUTE(AX121, BE17, ""), AX121)</f>
        <v/>
      </c>
      <c r="BF121" s="1332" t="str">
        <f>IF(LEN(SUBSTITUTE(BE121, BF17, "")) &lt; LEN(BE121), SUBSTITUTE(BE121, BF17, ""), BE121)</f>
        <v/>
      </c>
      <c r="BG121" s="1332" t="str">
        <f>IF(LEN(SUBSTITUTE(BF121, BG17, "")) &lt; LEN(BF121), SUBSTITUTE(BF121, BG17, ""), BF121)</f>
        <v/>
      </c>
      <c r="BH121" s="1332" t="str">
        <f>IF(LEN(SUBSTITUTE(BG121, BH17, "")) &lt; LEN(BG121), SUBSTITUTE(BG121, BH17, ""), BG121)</f>
        <v/>
      </c>
      <c r="BI121" s="1332" t="s">
        <v>1</v>
      </c>
      <c r="BJ121" s="1333"/>
      <c r="BK121" s="1334"/>
      <c r="BL121" s="52"/>
      <c r="BM121" s="51"/>
      <c r="BN121" s="1335" t="str">
        <f t="shared" si="34"/>
        <v/>
      </c>
      <c r="BO121" s="50" t="str">
        <f t="shared" si="35"/>
        <v/>
      </c>
      <c r="BP121" s="49" t="str">
        <f t="shared" si="36"/>
        <v/>
      </c>
      <c r="BQ121" s="47">
        <f>IF(ISBLANK(#REF!),"",LEN(BD121)-LEN(SUBSTITUTE(BD121," ",""))+1)</f>
        <v>1</v>
      </c>
      <c r="BR121" s="48">
        <f t="shared" si="37"/>
        <v>0</v>
      </c>
      <c r="BS121" s="47">
        <f t="shared" si="38"/>
        <v>0</v>
      </c>
      <c r="BT121" s="47">
        <f t="shared" si="39"/>
        <v>0</v>
      </c>
      <c r="BU121" s="185"/>
      <c r="BV121" s="2"/>
      <c r="BW121" s="2190" t="s">
        <v>71</v>
      </c>
      <c r="BX121" s="2191"/>
      <c r="BY121" s="2191"/>
      <c r="BZ121" s="2192"/>
      <c r="CA121" s="2"/>
      <c r="CB121" s="1854"/>
      <c r="CC121" s="578" t="s">
        <v>248</v>
      </c>
      <c r="CD121" s="263"/>
      <c r="CE121" s="45"/>
      <c r="CF121" s="45"/>
      <c r="CG121" s="45"/>
      <c r="CH121" s="93"/>
      <c r="CI121"/>
      <c r="CJ121" s="458"/>
      <c r="CK121" s="91"/>
      <c r="CL121" s="91"/>
      <c r="CM121" s="91"/>
      <c r="CN121" s="529" t="s">
        <v>502</v>
      </c>
      <c r="CO121" s="91"/>
      <c r="CP121" s="185"/>
      <c r="CQ121" s="8" t="s">
        <v>1</v>
      </c>
      <c r="CR121" s="6">
        <v>1</v>
      </c>
    </row>
    <row r="122" spans="1:96" s="1" customFormat="1" ht="18.75">
      <c r="A122"/>
      <c r="B122" s="2242" t="s">
        <v>11</v>
      </c>
      <c r="C122" s="1247" t="str">
        <f>F120</f>
        <v xml:space="preserve">C patisserie flan garniture Clafoutis aux cerises-2023-09-20.xlsx 10 personnes </v>
      </c>
      <c r="D122" s="1247">
        <f>F119</f>
        <v>10</v>
      </c>
      <c r="E122" s="1247" t="str">
        <f>G119</f>
        <v>personnes</v>
      </c>
      <c r="F122" s="1428" t="s">
        <v>1541</v>
      </c>
      <c r="G122" s="1429"/>
      <c r="H122" s="1803" t="s">
        <v>1542</v>
      </c>
      <c r="I122" s="1803"/>
      <c r="J122" s="1803" t="s">
        <v>176</v>
      </c>
      <c r="K122" s="1803"/>
      <c r="L122" s="1445" t="s">
        <v>1661</v>
      </c>
      <c r="P122" s="108" t="str">
        <f t="shared" si="33"/>
        <v>►</v>
      </c>
      <c r="Q122" s="1232" t="str">
        <f>Q83</f>
        <v xml:space="preserve">C patisserie flan garniture Clafoutis aux cerises-2023-09-20.xlsx 10 personnes </v>
      </c>
      <c r="R122" s="1232">
        <f>R83</f>
        <v>10</v>
      </c>
      <c r="S122" s="1232" t="str">
        <f>S83</f>
        <v>personnes</v>
      </c>
      <c r="T122" s="1353"/>
      <c r="U122" s="2236"/>
      <c r="V122" s="2236"/>
      <c r="W122" s="2236"/>
      <c r="X122" s="107" t="str">
        <f>TEXT(ROUND(LEN(T122)/X86, 1), "0.0") &amp; " lignes"</f>
        <v>0.0 lignes</v>
      </c>
      <c r="Y122" s="2244" t="str">
        <f ca="1">IF(ISBLANK(Z122),"",LARGE(OFFSET(Y87,0,0,ROWS(Y87:Y121)),1)+1)</f>
        <v/>
      </c>
      <c r="Z122" s="468"/>
      <c r="AA122" s="1715"/>
      <c r="AB122" s="89"/>
      <c r="AC122" s="89"/>
      <c r="AD122" s="2337">
        <f>IF(AD86=0,0,IF(LEN(Z122)&gt;AD86,LEN(Z122)-AD86&amp;" en trop",0))</f>
        <v>0</v>
      </c>
      <c r="AE122"/>
      <c r="AQ122"/>
      <c r="AR122"/>
      <c r="AS122"/>
      <c r="AT122"/>
      <c r="AU122"/>
      <c r="AV122"/>
      <c r="AW122" s="1327" t="str">
        <f>IF(AND(AZ122&lt;&gt;"", LEN(TRIM(AZ122))&gt;0), MAX(AW20:AW121)+1, "")</f>
        <v/>
      </c>
      <c r="AX122" s="1327" t="str" cm="1">
        <f t="array" ref="AX122">IFERROR(INDEX(AZ21:AZ290, MATCH(ROW()-MIN(ROW(AZ21:AZ290))+1, AW21:AW290, 0)), "")</f>
        <v/>
      </c>
      <c r="AY122" s="1338" t="str">
        <f>IFERROR(SUBSTITUTE(SUBSTITUTE(SUBSTITUTE(AY121,"  "," "),"  "," "),"  "," "),AY121)</f>
        <v/>
      </c>
      <c r="AZ122" s="1329" t="str">
        <f>IF(LEN(AY122) &gt; LEN(AZ117) + LEN(AZ118) + LEN(AZ119)+ LEN(AZ120) + LEN(AZ121), RIGHT(AY122, LEN(AY122) - LEN(AZ117) - LEN(AZ118) - LEN(AZ119) - LEN(AZ120) - LEN(AZ121)), "")</f>
        <v/>
      </c>
      <c r="BA122" s="1279" t="s">
        <v>1</v>
      </c>
      <c r="BB122" s="1354"/>
      <c r="BC122"/>
      <c r="BD122" s="1" t="str">
        <f t="shared" si="32"/>
        <v/>
      </c>
      <c r="BE122" s="1332" t="str">
        <f>IF(LEN(SUBSTITUTE(AX122, BE17, "")) &lt; LEN(AX122), SUBSTITUTE(AX122, BE17, ""), AX122)</f>
        <v/>
      </c>
      <c r="BF122" s="1332" t="str">
        <f>IF(LEN(SUBSTITUTE(BE122, BF17, "")) &lt; LEN(BE122), SUBSTITUTE(BE122, BF17, ""), BE122)</f>
        <v/>
      </c>
      <c r="BG122" s="1332" t="str">
        <f>IF(LEN(SUBSTITUTE(BF122, BG17, "")) &lt; LEN(BF122), SUBSTITUTE(BF122, BG17, ""), BF122)</f>
        <v/>
      </c>
      <c r="BH122" s="1332" t="str">
        <f>IF(LEN(SUBSTITUTE(BG122, BH17, "")) &lt; LEN(BG122), SUBSTITUTE(BG122, BH17, ""), BG122)</f>
        <v/>
      </c>
      <c r="BI122" s="1332" t="s">
        <v>1</v>
      </c>
      <c r="BJ122" s="1333"/>
      <c r="BK122" s="1334"/>
      <c r="BL122" s="52"/>
      <c r="BM122" s="51"/>
      <c r="BN122" s="1335" t="str">
        <f t="shared" si="34"/>
        <v/>
      </c>
      <c r="BO122" s="50" t="str">
        <f t="shared" si="35"/>
        <v/>
      </c>
      <c r="BP122" s="49" t="str">
        <f t="shared" si="36"/>
        <v/>
      </c>
      <c r="BQ122" s="47">
        <f>IF(ISBLANK(#REF!),"",LEN(BD122)-LEN(SUBSTITUTE(BD122," ",""))+1)</f>
        <v>1</v>
      </c>
      <c r="BR122" s="48">
        <f t="shared" si="37"/>
        <v>0</v>
      </c>
      <c r="BS122" s="47">
        <f t="shared" si="38"/>
        <v>0</v>
      </c>
      <c r="BT122" s="47">
        <f t="shared" si="39"/>
        <v>0</v>
      </c>
      <c r="BU122" s="185"/>
      <c r="BV122" s="2"/>
      <c r="BW122" s="14"/>
      <c r="BX122" s="45"/>
      <c r="BY122" s="45"/>
      <c r="BZ122" s="22"/>
      <c r="CA122" s="2"/>
      <c r="CB122" s="1854"/>
      <c r="CC122" s="578" t="s">
        <v>244</v>
      </c>
      <c r="CD122" s="243"/>
      <c r="CE122" s="45"/>
      <c r="CF122" s="45"/>
      <c r="CG122" s="45"/>
      <c r="CH122" s="93"/>
      <c r="CI122"/>
      <c r="CJ122" s="532"/>
      <c r="CK122" s="533"/>
      <c r="CL122" s="534" t="str">
        <f ca="1">IF(COUNTIF(CJ127:CP127,"&lt;0.5")=0,"Aucune colonne masquée",COUNTIF(CJ127:CP127,"&lt;0.5")&amp;" colonnes masquées : "&amp;(CJ123&amp;CK123))</f>
        <v>Aucune colonne masquée</v>
      </c>
      <c r="CM122" s="533"/>
      <c r="CN122" s="533"/>
      <c r="CO122" s="534"/>
      <c r="CP122" s="535"/>
      <c r="CQ122" s="8" t="s">
        <v>1</v>
      </c>
      <c r="CR122" s="6">
        <v>1</v>
      </c>
    </row>
    <row r="123" spans="1:96" s="1" customFormat="1" ht="15.75" customHeight="1">
      <c r="A123"/>
      <c r="B123" s="2242" t="s">
        <v>11</v>
      </c>
      <c r="C123" s="1232" t="str">
        <f>C122</f>
        <v xml:space="preserve">C patisserie flan garniture Clafoutis aux cerises-2023-09-20.xlsx 10 personnes </v>
      </c>
      <c r="D123" s="1232">
        <f>D122</f>
        <v>10</v>
      </c>
      <c r="E123" s="1232" t="str">
        <f>E122</f>
        <v>personnes</v>
      </c>
      <c r="F123" s="1446">
        <f ca="1">CELL("largeur",F123)</f>
        <v>11</v>
      </c>
      <c r="G123" s="1304">
        <f t="shared" ref="G123:K123" ca="1" si="40">CELL("largeur",G123)</f>
        <v>11</v>
      </c>
      <c r="H123" s="1304">
        <f t="shared" ca="1" si="40"/>
        <v>3</v>
      </c>
      <c r="I123" s="1304">
        <f t="shared" ca="1" si="40"/>
        <v>11</v>
      </c>
      <c r="J123" s="1304">
        <f t="shared" ca="1" si="40"/>
        <v>11</v>
      </c>
      <c r="K123" s="1304">
        <f t="shared" ca="1" si="40"/>
        <v>9</v>
      </c>
      <c r="L123" s="1447">
        <f ca="1">CELL("largeur",L123)</f>
        <v>40</v>
      </c>
      <c r="P123" s="108" t="str">
        <f t="shared" si="33"/>
        <v>►</v>
      </c>
      <c r="Q123" s="1232" t="str">
        <f>Q83</f>
        <v xml:space="preserve">C patisserie flan garniture Clafoutis aux cerises-2023-09-20.xlsx 10 personnes </v>
      </c>
      <c r="R123" s="1232">
        <f>R83</f>
        <v>10</v>
      </c>
      <c r="S123" s="1232" t="str">
        <f>S83</f>
        <v>personnes</v>
      </c>
      <c r="T123" s="1353"/>
      <c r="U123" s="2236"/>
      <c r="V123" s="2236"/>
      <c r="W123" s="2236"/>
      <c r="X123" s="107" t="str">
        <f>TEXT(ROUND(LEN(T123)/X86, 1), "0.0") &amp; " lignes"</f>
        <v>0.0 lignes</v>
      </c>
      <c r="Y123" s="2244" t="str">
        <f ca="1">IF(ISBLANK(Z123),"",LARGE(OFFSET(Y87,0,0,ROWS(Y87:Y122)),1)+1)</f>
        <v/>
      </c>
      <c r="Z123" s="468"/>
      <c r="AA123" s="1715"/>
      <c r="AB123" s="89"/>
      <c r="AC123" s="89"/>
      <c r="AD123" s="2337">
        <f>IF(AD86=0,0,IF(LEN(Z123)&gt;AD86,LEN(Z123)-AD86&amp;" en trop",0))</f>
        <v>0</v>
      </c>
      <c r="AE123"/>
      <c r="AQ123"/>
      <c r="AR123"/>
      <c r="AS123"/>
      <c r="AT123"/>
      <c r="AU123"/>
      <c r="AV123"/>
      <c r="AW123" s="1327" t="str">
        <f>IF(AND(AZ123&lt;&gt;"", LEN(TRIM(AZ123))&gt;0), MAX(AW20:AW122)+1, "")</f>
        <v/>
      </c>
      <c r="AX123" s="1327" t="str" cm="1">
        <f t="array" ref="AX123">IFERROR(INDEX(AZ21:AZ290, MATCH(ROW()-MIN(ROW(AZ21:AZ290))+1, AW21:AW290, 0)), "")</f>
        <v/>
      </c>
      <c r="AY123" s="1328" t="str">
        <f>(SUBSTITUTE(SUBSTITUTE(BB38,CHAR(13)&amp;CHAR(10)," "),CHAR(10)," "))</f>
        <v/>
      </c>
      <c r="AZ123" s="1339" t="str">
        <f>IF(LEN(AY128)&lt;AZ19,AY123,LEFT(AY128,FIND("¤",SUBSTITUTE(LEFT(AY128,AZ19+1)," ","¤",LEN(LEFT(AY128,AZ19+1))-LEN(SUBSTITUTE(LEFT(AY128,AZ19+1)," ",""))))))</f>
        <v/>
      </c>
      <c r="BA123" s="1279" t="s">
        <v>1</v>
      </c>
      <c r="BB123" s="1354"/>
      <c r="BC123"/>
      <c r="BD123" s="1" t="str">
        <f t="shared" si="32"/>
        <v/>
      </c>
      <c r="BE123" s="1332" t="str">
        <f>IF(LEN(SUBSTITUTE(AX123, BE17, "")) &lt; LEN(AX123), SUBSTITUTE(AX123, BE17, ""), AX123)</f>
        <v/>
      </c>
      <c r="BF123" s="1332" t="str">
        <f>IF(LEN(SUBSTITUTE(BE123, BF17, "")) &lt; LEN(BE123), SUBSTITUTE(BE123, BF17, ""), BE123)</f>
        <v/>
      </c>
      <c r="BG123" s="1332" t="str">
        <f>IF(LEN(SUBSTITUTE(BF123, BG17, "")) &lt; LEN(BF123), SUBSTITUTE(BF123, BG17, ""), BF123)</f>
        <v/>
      </c>
      <c r="BH123" s="1332" t="str">
        <f>IF(LEN(SUBSTITUTE(BG123, BH17, "")) &lt; LEN(BG123), SUBSTITUTE(BG123, BH17, ""), BG123)</f>
        <v/>
      </c>
      <c r="BI123" s="1332" t="s">
        <v>1</v>
      </c>
      <c r="BJ123" s="1333"/>
      <c r="BK123" s="1334"/>
      <c r="BL123" s="52"/>
      <c r="BM123" s="51"/>
      <c r="BN123" s="1335" t="str">
        <f t="shared" si="34"/>
        <v/>
      </c>
      <c r="BO123" s="50" t="str">
        <f t="shared" si="35"/>
        <v/>
      </c>
      <c r="BP123" s="49" t="str">
        <f t="shared" si="36"/>
        <v/>
      </c>
      <c r="BQ123" s="47">
        <f>IF(ISBLANK(#REF!),"",LEN(BD123)-LEN(SUBSTITUTE(BD123," ",""))+1)</f>
        <v>1</v>
      </c>
      <c r="BR123" s="48">
        <f t="shared" si="37"/>
        <v>0</v>
      </c>
      <c r="BS123" s="47">
        <f t="shared" si="38"/>
        <v>0</v>
      </c>
      <c r="BT123" s="47">
        <f t="shared" si="39"/>
        <v>0</v>
      </c>
      <c r="BU123" s="185"/>
      <c r="BV123" s="2"/>
      <c r="BW123" s="106" t="s">
        <v>68</v>
      </c>
      <c r="BX123" s="105" t="s">
        <v>67</v>
      </c>
      <c r="BY123" s="45"/>
      <c r="BZ123" s="22"/>
      <c r="CA123" s="2"/>
      <c r="CB123" s="1854"/>
      <c r="CC123" s="601" t="s">
        <v>535</v>
      </c>
      <c r="CD123" s="59"/>
      <c r="CE123" s="91"/>
      <c r="CF123" s="91"/>
      <c r="CG123" s="91"/>
      <c r="CH123" s="93"/>
      <c r="CI123"/>
      <c r="CJ123" s="536" t="str">
        <f ca="1">IF(CJ127&lt;0.5,CJ126&amp;".","")&amp;IF(CK127&lt;0.5,CK126&amp;".","")&amp;IF(CL127&lt;0.5,CL126&amp;".","")&amp;IF(CM127&lt;0.5,CM126&amp;".","")</f>
        <v/>
      </c>
      <c r="CK123" s="537" t="str">
        <f ca="1">IF(CN127&lt;0.5,CN126&amp;".","")&amp;IF(CO127&lt;0.5,CO126&amp;".","")&amp;IF(CP127&lt;0.5,CP126&amp;".","")</f>
        <v/>
      </c>
      <c r="CL123" s="538"/>
      <c r="CM123" s="538"/>
      <c r="CN123" s="538"/>
      <c r="CO123" s="539" t="str" cm="1">
        <f t="array" aca="1" ref="CO123" ca="1">IF(COUNTIF(CJ127:CL127,"&lt;0.5") &gt; 0, TEXTEJOIN(".", TRUE, IF(CJ127:CL127&lt;0.5, CJ126:CL126, "")), "")</f>
        <v/>
      </c>
      <c r="CP123" s="540" t="str" cm="1">
        <f t="array" aca="1" ref="CP123" ca="1">IF(COUNTIF(CM127:CP127,"&lt;0.5") &gt; 0, TEXTEJOIN(".", TRUE, IF(CM127:CP127&lt;0.5, CM126:CP126, "")), "")</f>
        <v/>
      </c>
      <c r="CQ123" s="8" t="s">
        <v>1</v>
      </c>
      <c r="CR123" s="6">
        <v>1</v>
      </c>
    </row>
    <row r="124" spans="1:96" s="1" customFormat="1" ht="16.5" customHeight="1" thickBot="1">
      <c r="A124"/>
      <c r="B124" s="2243" t="s">
        <v>12</v>
      </c>
      <c r="C124" s="1232" t="str">
        <f>C122</f>
        <v xml:space="preserve">C patisserie flan garniture Clafoutis aux cerises-2023-09-20.xlsx 10 personnes </v>
      </c>
      <c r="D124" s="1232">
        <f>D122</f>
        <v>10</v>
      </c>
      <c r="E124" s="1232" t="str">
        <f>E122</f>
        <v>personnes</v>
      </c>
      <c r="F124" s="2169" t="s">
        <v>171</v>
      </c>
      <c r="G124" s="2170"/>
      <c r="H124" s="2170"/>
      <c r="I124" s="2170"/>
      <c r="J124" s="2170"/>
      <c r="K124" s="2247" t="s">
        <v>170</v>
      </c>
      <c r="L124" s="2252" t="s">
        <v>1574</v>
      </c>
      <c r="P124" s="108" t="str">
        <f t="shared" si="33"/>
        <v>►</v>
      </c>
      <c r="Q124" s="1232" t="str">
        <f>Q83</f>
        <v xml:space="preserve">C patisserie flan garniture Clafoutis aux cerises-2023-09-20.xlsx 10 personnes </v>
      </c>
      <c r="R124" s="1232">
        <f>R83</f>
        <v>10</v>
      </c>
      <c r="S124" s="1232" t="str">
        <f>S83</f>
        <v>personnes</v>
      </c>
      <c r="T124" s="1353"/>
      <c r="U124" s="2236"/>
      <c r="V124" s="2236"/>
      <c r="W124" s="2236"/>
      <c r="X124" s="107" t="str">
        <f>TEXT(ROUND(LEN(T124)/X86, 1), "0.0") &amp; " lignes"</f>
        <v>0.0 lignes</v>
      </c>
      <c r="Y124" s="2244" t="str">
        <f ca="1">IF(ISBLANK(Z124),"",LARGE(OFFSET(Y87,0,0,ROWS(Y87:Y123)),1)+1)</f>
        <v/>
      </c>
      <c r="Z124" s="468"/>
      <c r="AA124" s="1715"/>
      <c r="AB124" s="89"/>
      <c r="AC124" s="89"/>
      <c r="AD124" s="2337">
        <f>IF(AD86=0,0,IF(LEN(Z124)&gt;AD86,LEN(Z124)-AD86&amp;" en trop",0))</f>
        <v>0</v>
      </c>
      <c r="AE124"/>
      <c r="AQ124"/>
      <c r="AR124"/>
      <c r="AS124"/>
      <c r="AT124"/>
      <c r="AU124"/>
      <c r="AV124"/>
      <c r="AW124" s="1327" t="str">
        <f>IF(AND(AZ124&lt;&gt;"", LEN(TRIM(AZ124))&gt;0), MAX(AW20:AW123)+1, "")</f>
        <v/>
      </c>
      <c r="AX124" s="1327" t="str" cm="1">
        <f t="array" ref="AX124">IFERROR(INDEX(AZ21:AZ290, MATCH(ROW()-MIN(ROW(AZ21:AZ290))+1, AW21:AW290, 0)), "")</f>
        <v/>
      </c>
      <c r="AY124" s="1340" t="str">
        <f>IFERROR(TRIM(SUBSTITUTE(SUBSTITUTE(SUBSTITUTE(SUBSTITUTE(SUBSTITUTE(AY123," .",".")," ;",";")," :",":"),",",","),",","")),AY123)</f>
        <v/>
      </c>
      <c r="AZ124" s="1339" t="str">
        <f>IFERROR(IF(LEN(AY128) &gt; LEN(AZ123), LEFT(RIGHT(AY128, LEN(AY128) - LEN(AZ123)), FIND("¤", SUBSTITUTE(LEFT(RIGHT(AY128, LEN(AY128) - LEN(AZ123)), AZ19+1), " ", "¤", LEN(LEFT(RIGHT(AY128, LEN(AY128) - LEN(AZ123)), AZ19+1)) - LEN(SUBSTITUTE(LEFT(RIGHT(AY128, LEN(AY128) - LEN(AZ123)), AZ19+1), " ", ""))))), ""), "")</f>
        <v/>
      </c>
      <c r="BA124" s="1279" t="s">
        <v>1</v>
      </c>
      <c r="BB124" s="1354"/>
      <c r="BC124"/>
      <c r="BD124" s="1" t="str">
        <f t="shared" si="32"/>
        <v/>
      </c>
      <c r="BE124" s="1332" t="str">
        <f>IF(LEN(SUBSTITUTE(AX124, BE17, "")) &lt; LEN(AX124), SUBSTITUTE(AX124, BE17, ""), AX124)</f>
        <v/>
      </c>
      <c r="BF124" s="1332" t="str">
        <f>IF(LEN(SUBSTITUTE(BE124, BF17, "")) &lt; LEN(BE124), SUBSTITUTE(BE124, BF17, ""), BE124)</f>
        <v/>
      </c>
      <c r="BG124" s="1332" t="str">
        <f>IF(LEN(SUBSTITUTE(BF124, BG17, "")) &lt; LEN(BF124), SUBSTITUTE(BF124, BG17, ""), BF124)</f>
        <v/>
      </c>
      <c r="BH124" s="1332" t="str">
        <f>IF(LEN(SUBSTITUTE(BG124, BH17, "")) &lt; LEN(BG124), SUBSTITUTE(BG124, BH17, ""), BG124)</f>
        <v/>
      </c>
      <c r="BI124" s="1332" t="s">
        <v>1</v>
      </c>
      <c r="BJ124" s="1333"/>
      <c r="BK124" s="1334"/>
      <c r="BL124" s="52"/>
      <c r="BM124" s="51"/>
      <c r="BN124" s="1335" t="str">
        <f t="shared" si="34"/>
        <v/>
      </c>
      <c r="BO124" s="50" t="str">
        <f t="shared" si="35"/>
        <v/>
      </c>
      <c r="BP124" s="49" t="str">
        <f t="shared" si="36"/>
        <v/>
      </c>
      <c r="BQ124" s="47">
        <f>IF(ISBLANK(#REF!),"",LEN(BD124)-LEN(SUBSTITUTE(BD124," ",""))+1)</f>
        <v>1</v>
      </c>
      <c r="BR124" s="48">
        <f t="shared" si="37"/>
        <v>0</v>
      </c>
      <c r="BS124" s="47">
        <f t="shared" si="38"/>
        <v>0</v>
      </c>
      <c r="BT124" s="47">
        <f t="shared" si="39"/>
        <v>0</v>
      </c>
      <c r="BU124" s="185"/>
      <c r="BV124" s="2"/>
      <c r="BW124" s="103" t="s">
        <v>65</v>
      </c>
      <c r="BX124" s="45"/>
      <c r="BY124" s="45"/>
      <c r="BZ124" s="22"/>
      <c r="CA124" s="2"/>
      <c r="CB124" s="1854"/>
      <c r="CC124" s="601" t="s">
        <v>536</v>
      </c>
      <c r="CD124" s="59"/>
      <c r="CE124" s="91"/>
      <c r="CF124" s="91"/>
      <c r="CG124" s="91"/>
      <c r="CH124" s="93"/>
      <c r="CI124"/>
      <c r="CJ124" s="542"/>
      <c r="CK124" s="543"/>
      <c r="CL124" s="544" t="str">
        <f ca="1">IF(COUNTIF(CJ127:CP127,"&lt;0.5")=0,"Aucune colonne masquée",COUNTIF(CJ127:CP127,"&lt;0.5")&amp;" colonnes masquées : "&amp;CP123&amp;CO123)</f>
        <v>Aucune colonne masquée</v>
      </c>
      <c r="CM124" s="543" t="s">
        <v>505</v>
      </c>
      <c r="CN124" s="545"/>
      <c r="CO124" s="546"/>
      <c r="CP124" s="547"/>
      <c r="CQ124" s="8" t="s">
        <v>1</v>
      </c>
      <c r="CR124" s="6">
        <v>1</v>
      </c>
    </row>
    <row r="125" spans="1:96" s="1" customFormat="1" ht="17.25" customHeight="1" thickTop="1" thickBot="1">
      <c r="A125"/>
      <c r="B125" s="2243" t="s">
        <v>12</v>
      </c>
      <c r="C125" s="1232" t="str">
        <f>C122</f>
        <v xml:space="preserve">C patisserie flan garniture Clafoutis aux cerises-2023-09-20.xlsx 10 personnes </v>
      </c>
      <c r="D125" s="1232">
        <f>D122</f>
        <v>10</v>
      </c>
      <c r="E125" s="1232" t="str">
        <f>E122</f>
        <v>personnes</v>
      </c>
      <c r="F125" s="161" t="s">
        <v>152</v>
      </c>
      <c r="G125" s="1251" t="s">
        <v>151</v>
      </c>
      <c r="H125" s="1316"/>
      <c r="I125" s="1317" t="s">
        <v>162</v>
      </c>
      <c r="J125" s="170">
        <v>65</v>
      </c>
      <c r="K125" s="2247" t="s">
        <v>161</v>
      </c>
      <c r="L125" s="1448" t="s">
        <v>160</v>
      </c>
      <c r="N125"/>
      <c r="O125"/>
      <c r="P125" s="108" t="str">
        <f t="shared" si="33"/>
        <v>►</v>
      </c>
      <c r="Q125" s="1232" t="str">
        <f>Q83</f>
        <v xml:space="preserve">C patisserie flan garniture Clafoutis aux cerises-2023-09-20.xlsx 10 personnes </v>
      </c>
      <c r="R125" s="1232">
        <f>R83</f>
        <v>10</v>
      </c>
      <c r="S125" s="1232" t="str">
        <f>S83</f>
        <v>personnes</v>
      </c>
      <c r="T125" s="1353"/>
      <c r="U125" s="2236"/>
      <c r="V125" s="2236"/>
      <c r="W125" s="2236"/>
      <c r="X125" s="107" t="str">
        <f>TEXT(ROUND(LEN(T125)/X86, 1), "0.0") &amp; " lignes"</f>
        <v>0.0 lignes</v>
      </c>
      <c r="Y125" s="2244" t="str">
        <f ca="1">IF(ISBLANK(Z125),"",LARGE(OFFSET(Y87,0,0,ROWS(Y87:Y124)),1)+1)</f>
        <v/>
      </c>
      <c r="Z125" s="468"/>
      <c r="AA125" s="1715"/>
      <c r="AB125" s="89"/>
      <c r="AC125" s="89"/>
      <c r="AD125" s="2337">
        <f>IF(AD86=0,0,IF(LEN(Z125)&gt;AD86,LEN(Z125)-AD86&amp;" en trop",0))</f>
        <v>0</v>
      </c>
      <c r="AE125"/>
      <c r="AQ125"/>
      <c r="AR125"/>
      <c r="AS125"/>
      <c r="AT125"/>
      <c r="AU125"/>
      <c r="AV125"/>
      <c r="AW125" s="1327" t="str">
        <f>IF(AND(AZ125&lt;&gt;"", LEN(TRIM(AZ125))&gt;0), MAX(AW20:AW124)+1, "")</f>
        <v/>
      </c>
      <c r="AX125" s="1327" t="str" cm="1">
        <f t="array" ref="AX125">IFERROR(INDEX(AZ21:AZ290, MATCH(ROW()-MIN(ROW(AZ21:AZ290))+1, AW21:AW290, 0)), "")</f>
        <v/>
      </c>
      <c r="AY125" s="1340" t="str">
        <f>IFERROR(SUBSTITUTE(SUBSTITUTE(SUBSTITUTE(SUBSTITUTE(SUBSTITUTE(SUBSTITUTE(AY124,",",";"),".",";"),";",";"),"-",";"),":",";"),"?",";"),AY124)</f>
        <v/>
      </c>
      <c r="AZ125" s="1339" t="str">
        <f>IFERROR(IF(LEN(AY128)&gt;LEN(AZ123)+LEN(AZ124),LEFT(RIGHT(AY128,LEN(AY128)-LEN(AZ123)-LEN(AZ124)),FIND("¤",SUBSTITUTE(LEFT(RIGHT(AY128,LEN(AY128)-LEN(AZ123)-LEN(AZ124)),AZ19+1)," ","¤",LEN(LEFT(RIGHT(AY128,LEN(AY128)-LEN(AZ123)-LEN(AZ124)),AZ19+1))-LEN(SUBSTITUTE(LEFT(RIGHT(AY128,LEN(AY128)-LEN(AZ123)-LEN(AZ124)),AZ19+1)," ",""))))),""),"")</f>
        <v/>
      </c>
      <c r="BA125" s="1279" t="s">
        <v>1</v>
      </c>
      <c r="BB125" s="1354"/>
      <c r="BC125"/>
      <c r="BD125" s="1" t="str">
        <f t="shared" si="32"/>
        <v/>
      </c>
      <c r="BE125" s="1332" t="str">
        <f>IF(LEN(SUBSTITUTE(AX125, BE17, "")) &lt; LEN(AX125), SUBSTITUTE(AX125, BE17, ""), AX125)</f>
        <v/>
      </c>
      <c r="BF125" s="1332" t="str">
        <f>IF(LEN(SUBSTITUTE(BE125, BF17, "")) &lt; LEN(BE125), SUBSTITUTE(BE125, BF17, ""), BE125)</f>
        <v/>
      </c>
      <c r="BG125" s="1332" t="str">
        <f>IF(LEN(SUBSTITUTE(BF125, BG17, "")) &lt; LEN(BF125), SUBSTITUTE(BF125, BG17, ""), BF125)</f>
        <v/>
      </c>
      <c r="BH125" s="1332" t="str">
        <f>IF(LEN(SUBSTITUTE(BG125, BH17, "")) &lt; LEN(BG125), SUBSTITUTE(BG125, BH17, ""), BG125)</f>
        <v/>
      </c>
      <c r="BI125" s="1332" t="s">
        <v>1</v>
      </c>
      <c r="BJ125" s="1333"/>
      <c r="BK125" s="1334"/>
      <c r="BL125" s="52"/>
      <c r="BM125" s="51"/>
      <c r="BN125" s="1335" t="str">
        <f t="shared" si="34"/>
        <v/>
      </c>
      <c r="BO125" s="50" t="str">
        <f t="shared" si="35"/>
        <v/>
      </c>
      <c r="BP125" s="49" t="str">
        <f t="shared" si="36"/>
        <v/>
      </c>
      <c r="BQ125" s="47">
        <f>IF(ISBLANK(#REF!),"",LEN(BD125)-LEN(SUBSTITUTE(BD125," ",""))+1)</f>
        <v>1</v>
      </c>
      <c r="BR125" s="48">
        <f t="shared" si="37"/>
        <v>0</v>
      </c>
      <c r="BS125" s="47">
        <f t="shared" si="38"/>
        <v>0</v>
      </c>
      <c r="BT125" s="47">
        <f t="shared" si="39"/>
        <v>0</v>
      </c>
      <c r="BU125" s="185"/>
      <c r="BV125" s="2"/>
      <c r="BW125" s="14"/>
      <c r="BX125" s="45"/>
      <c r="BY125" s="45"/>
      <c r="BZ125" s="22"/>
      <c r="CA125" s="2"/>
      <c r="CB125" s="458"/>
      <c r="CC125" s="91"/>
      <c r="CD125" s="91"/>
      <c r="CE125" s="91"/>
      <c r="CF125" s="91"/>
      <c r="CG125" s="59"/>
      <c r="CH125" s="93"/>
      <c r="CI125"/>
      <c r="CJ125" s="145" t="s">
        <v>22</v>
      </c>
      <c r="CK125" s="144" t="s">
        <v>21</v>
      </c>
      <c r="CL125" s="144" t="s">
        <v>20</v>
      </c>
      <c r="CM125" s="144" t="s">
        <v>19</v>
      </c>
      <c r="CN125" s="144" t="s">
        <v>18</v>
      </c>
      <c r="CO125" s="144" t="s">
        <v>17</v>
      </c>
      <c r="CP125" s="549" t="s">
        <v>507</v>
      </c>
      <c r="CQ125" s="8" t="s">
        <v>1</v>
      </c>
      <c r="CR125" s="6">
        <v>1</v>
      </c>
    </row>
    <row r="126" spans="1:96" s="1" customFormat="1" ht="16.5" customHeight="1" thickTop="1">
      <c r="A126"/>
      <c r="B126" s="2242" t="s">
        <v>11</v>
      </c>
      <c r="C126" s="1232" t="str">
        <f>C122</f>
        <v xml:space="preserve">C patisserie flan garniture Clafoutis aux cerises-2023-09-20.xlsx 10 personnes </v>
      </c>
      <c r="D126" s="1232">
        <f>D122</f>
        <v>10</v>
      </c>
      <c r="E126" s="1232" t="str">
        <f>E122</f>
        <v>personnes</v>
      </c>
      <c r="F126" s="1449"/>
      <c r="G126" s="1322"/>
      <c r="H126" s="1323" t="s">
        <v>1584</v>
      </c>
      <c r="I126" s="1322">
        <f ca="1">SUM(F123:I123)</f>
        <v>36</v>
      </c>
      <c r="J126" s="164" t="s">
        <v>154</v>
      </c>
      <c r="K126" s="2248">
        <v>0</v>
      </c>
      <c r="L126" s="1450" t="s">
        <v>153</v>
      </c>
      <c r="N126"/>
      <c r="O126"/>
      <c r="P126" s="108" t="str">
        <f>IF(OR(Z126&lt;&gt;"", AB128&lt;&gt;""),"A", "►")</f>
        <v>A</v>
      </c>
      <c r="Q126" s="1232" t="str">
        <f>Q83</f>
        <v xml:space="preserve">C patisserie flan garniture Clafoutis aux cerises-2023-09-20.xlsx 10 personnes </v>
      </c>
      <c r="R126" s="1232">
        <f>R83</f>
        <v>10</v>
      </c>
      <c r="S126" s="1232" t="str">
        <f>S83</f>
        <v>personnes</v>
      </c>
      <c r="T126" s="1353"/>
      <c r="U126" s="2236"/>
      <c r="V126" s="2236"/>
      <c r="W126" s="2236"/>
      <c r="X126" s="107" t="str">
        <f>TEXT(ROUND(LEN(T126)/X86, 1), "0.0") &amp; " lignes"</f>
        <v>0.0 lignes</v>
      </c>
      <c r="Y126" s="2245" t="str">
        <f>LEN(Z126)&amp;" car.&gt;"</f>
        <v>75 car.&gt;</v>
      </c>
      <c r="Z126" s="40" t="s">
        <v>32</v>
      </c>
      <c r="AA126" s="2237"/>
      <c r="AB126" s="2237"/>
      <c r="AC126" s="2237"/>
      <c r="AD126" s="93"/>
      <c r="AE126"/>
      <c r="AQ126"/>
      <c r="AR126"/>
      <c r="AS126"/>
      <c r="AT126"/>
      <c r="AU126"/>
      <c r="AV126"/>
      <c r="AW126" s="1327" t="str">
        <f>IF(AND(AZ126&lt;&gt;"", LEN(TRIM(AZ126))&gt;0), MAX(AW20:AW125)+1, "")</f>
        <v/>
      </c>
      <c r="AX126" s="1327" t="str" cm="1">
        <f t="array" ref="AX126">IFERROR(INDEX(AZ21:AZ290, MATCH(ROW()-MIN(ROW(AZ21:AZ290))+1, AW21:AW290, 0)), "")</f>
        <v/>
      </c>
      <c r="AY126" s="1340" t="str">
        <f>IFERROR(SUBSTITUTE(AY125,"."," "),AY125)</f>
        <v/>
      </c>
      <c r="AZ126" s="1339" t="str">
        <f>IFERROR(LEFT(RIGHT(AY128,LEN(AY128)-LEN(AZ123)-LEN(AZ124)-LEN(AZ125)),FIND("¤",SUBSTITUTE(LEFT(RIGHT(AY128,LEN(AY128)-LEN(AZ123)-LEN(AZ124)-LEN(AZ125)),AZ19+1)," ","¤",LEN(LEFT(RIGHT(AY128,LEN(AY128)-LEN(AZ123)-LEN(AZ124)-LEN(AZ125)),AZ19+1))-LEN(SUBSTITUTE(LEFT(RIGHT(AY128,LEN(AY128)-LEN(AZ123)-LEN(AZ124)-LEN(AZ125)),AZ19+1)," ",""))))),"")</f>
        <v/>
      </c>
      <c r="BA126" s="1279" t="s">
        <v>1</v>
      </c>
      <c r="BB126" s="1354"/>
      <c r="BC126"/>
      <c r="BD126" s="1" t="str">
        <f t="shared" si="32"/>
        <v/>
      </c>
      <c r="BE126" s="1332" t="str">
        <f>IF(LEN(SUBSTITUTE(AX126, BE17, "")) &lt; LEN(AX126), SUBSTITUTE(AX126, BE17, ""), AX126)</f>
        <v/>
      </c>
      <c r="BF126" s="1332" t="str">
        <f>IF(LEN(SUBSTITUTE(BE126, BF17, "")) &lt; LEN(BE126), SUBSTITUTE(BE126, BF17, ""), BE126)</f>
        <v/>
      </c>
      <c r="BG126" s="1332" t="str">
        <f>IF(LEN(SUBSTITUTE(BF126, BG17, "")) &lt; LEN(BF126), SUBSTITUTE(BF126, BG17, ""), BF126)</f>
        <v/>
      </c>
      <c r="BH126" s="1332" t="str">
        <f>IF(LEN(SUBSTITUTE(BG126, BH17, "")) &lt; LEN(BG126), SUBSTITUTE(BG126, BH17, ""), BG126)</f>
        <v/>
      </c>
      <c r="BI126" s="1332" t="s">
        <v>1</v>
      </c>
      <c r="BJ126" s="1333"/>
      <c r="BK126" s="1334"/>
      <c r="BL126" s="52"/>
      <c r="BM126" s="51"/>
      <c r="BN126" s="1335" t="str">
        <f t="shared" si="34"/>
        <v/>
      </c>
      <c r="BO126" s="50" t="str">
        <f t="shared" si="35"/>
        <v/>
      </c>
      <c r="BP126" s="49" t="str">
        <f t="shared" si="36"/>
        <v/>
      </c>
      <c r="BQ126" s="47">
        <f>IF(ISBLANK(#REF!),"",LEN(BD126)-LEN(SUBSTITUTE(BD126," ",""))+1)</f>
        <v>1</v>
      </c>
      <c r="BR126" s="48">
        <f t="shared" si="37"/>
        <v>0</v>
      </c>
      <c r="BS126" s="47">
        <f t="shared" si="38"/>
        <v>0</v>
      </c>
      <c r="BT126" s="47">
        <f t="shared" si="39"/>
        <v>0</v>
      </c>
      <c r="BU126" s="185"/>
      <c r="BV126" s="2"/>
      <c r="BW126" s="21" t="s">
        <v>57</v>
      </c>
      <c r="BX126" s="20"/>
      <c r="BY126" s="20"/>
      <c r="BZ126" s="19"/>
      <c r="CA126" s="2"/>
      <c r="CB126" s="458"/>
      <c r="CC126" s="91"/>
      <c r="CD126" s="91"/>
      <c r="CE126" s="91"/>
      <c r="CF126" s="91"/>
      <c r="CG126" s="59"/>
      <c r="CH126" s="93"/>
      <c r="CI126"/>
      <c r="CJ126" s="551" t="str">
        <f t="shared" ref="CJ126:CP126" si="41">SUBSTITUTE(ADDRESS(1,COLUMN(),4),"1","")</f>
        <v>CJ</v>
      </c>
      <c r="CK126" s="552" t="str">
        <f t="shared" si="41"/>
        <v>CK</v>
      </c>
      <c r="CL126" s="349" t="str">
        <f t="shared" si="41"/>
        <v>CL</v>
      </c>
      <c r="CM126" s="349" t="str">
        <f t="shared" si="41"/>
        <v>CM</v>
      </c>
      <c r="CN126" s="349" t="str">
        <f t="shared" si="41"/>
        <v>CN</v>
      </c>
      <c r="CO126" s="349" t="str">
        <f t="shared" si="41"/>
        <v>CO</v>
      </c>
      <c r="CP126" s="553" t="str">
        <f t="shared" si="41"/>
        <v>CP</v>
      </c>
      <c r="CQ126" s="8" t="s">
        <v>1</v>
      </c>
      <c r="CR126" s="6">
        <v>1</v>
      </c>
    </row>
    <row r="127" spans="1:96" s="1" customFormat="1" ht="15.75" customHeight="1" thickBot="1">
      <c r="A127"/>
      <c r="B127" s="108" t="s">
        <v>11</v>
      </c>
      <c r="C127" s="1232" t="str">
        <f>C122</f>
        <v xml:space="preserve">C patisserie flan garniture Clafoutis aux cerises-2023-09-20.xlsx 10 personnes </v>
      </c>
      <c r="D127" s="1232">
        <f>D122</f>
        <v>10</v>
      </c>
      <c r="E127" s="1232" t="str">
        <f>E122</f>
        <v>personnes</v>
      </c>
      <c r="F127" s="1353" t="s">
        <v>149</v>
      </c>
      <c r="G127" s="2236"/>
      <c r="H127" s="2236"/>
      <c r="I127" s="2236"/>
      <c r="J127" s="107" t="str">
        <f>TEXT(ROUND(LEN(F127)/J125, 1), "0.0") &amp; " lignes"</f>
        <v>0.4 lignes</v>
      </c>
      <c r="K127" s="2244" t="str">
        <f ca="1">IF(ISBLANK(L127),"",LARGE(OFFSET(K126,0,0,ROWS(K126:K126)),1)+1)</f>
        <v/>
      </c>
      <c r="L127" s="468"/>
      <c r="N127"/>
      <c r="O127"/>
      <c r="P127" s="108" t="str">
        <f t="shared" ref="P127:P140" si="42">IF(OR(Z127&lt;&gt;"", AB127&lt;&gt;""),"A", "►")</f>
        <v>A</v>
      </c>
      <c r="Q127" s="1232" t="str">
        <f>Q83</f>
        <v xml:space="preserve">C patisserie flan garniture Clafoutis aux cerises-2023-09-20.xlsx 10 personnes </v>
      </c>
      <c r="R127" s="1232">
        <f>R83</f>
        <v>10</v>
      </c>
      <c r="S127" s="1232" t="str">
        <f>S83</f>
        <v>personnes</v>
      </c>
      <c r="T127" s="1353"/>
      <c r="U127" s="2236"/>
      <c r="V127" s="2236"/>
      <c r="W127" s="2236"/>
      <c r="X127" s="107" t="str">
        <f>TEXT(ROUND(LEN(T127)/X86, 1), "0.0") &amp; " lignes"</f>
        <v>0.0 lignes</v>
      </c>
      <c r="Y127" s="2245" t="str">
        <f>LEN(Z127)&amp;" car.&gt;"</f>
        <v>69 car.&gt;</v>
      </c>
      <c r="Z127" s="1354" t="s">
        <v>1613</v>
      </c>
      <c r="AA127" s="2237"/>
      <c r="AB127" s="2237"/>
      <c r="AC127" s="2237"/>
      <c r="AD127" s="93"/>
      <c r="AE127"/>
      <c r="AQ127"/>
      <c r="AR127"/>
      <c r="AS127"/>
      <c r="AT127"/>
      <c r="AU127"/>
      <c r="AV127"/>
      <c r="AW127" s="1327" t="str">
        <f>IF(AND(AZ127&lt;&gt;"", LEN(TRIM(AZ127))&gt;0), MAX(AW20:AW126)+1, "")</f>
        <v/>
      </c>
      <c r="AX127" s="1327" t="str" cm="1">
        <f t="array" ref="AX127">IFERROR(INDEX(AZ21:AZ290, MATCH(ROW()-MIN(ROW(AZ21:AZ290))+1, AW21:AW290, 0)), "")</f>
        <v/>
      </c>
      <c r="AY127" s="1343" t="str">
        <f>SUBSTITUTE(SUBSTITUTE(AY126,";"," "),","," ")</f>
        <v/>
      </c>
      <c r="AZ127" s="1339" t="str">
        <f>IFERROR(LEFT(RIGHT(AY128,LEN(AY128)-LEN(AZ123)-LEN(AZ124)-LEN(AZ125)-LEN(AZ126)),FIND("¤",SUBSTITUTE(LEFT(RIGHT(AY128,LEN(AY128)-LEN(AZ123)-LEN(AZ124)-LEN(AZ125)-LEN(AZ126)),AZ19+1)," ","¤",LEN(LEFT(RIGHT(AY128,LEN(AY128)-LEN(AZ123)-LEN(AZ124)-LEN(AZ125)-LEN(AZ126)),AZ19+1))-LEN(SUBSTITUTE(LEFT(RIGHT(AY128,LEN(AY128)-LEN(AZ123)-LEN(AZ124)-LEN(AZ125)-LEN(AZ126)),AZ19+1)," ",""))))),"")</f>
        <v/>
      </c>
      <c r="BA127" s="1279" t="s">
        <v>1</v>
      </c>
      <c r="BB127" s="1354"/>
      <c r="BC127"/>
      <c r="BD127" s="1" t="str">
        <f t="shared" si="32"/>
        <v/>
      </c>
      <c r="BE127" s="1332" t="str">
        <f>IF(LEN(SUBSTITUTE(AX127, BE17, "")) &lt; LEN(AX127), SUBSTITUTE(AX127, BE17, ""), AX127)</f>
        <v/>
      </c>
      <c r="BF127" s="1332" t="str">
        <f>IF(LEN(SUBSTITUTE(BE127, BF17, "")) &lt; LEN(BE127), SUBSTITUTE(BE127, BF17, ""), BE127)</f>
        <v/>
      </c>
      <c r="BG127" s="1332" t="str">
        <f>IF(LEN(SUBSTITUTE(BF127, BG17, "")) &lt; LEN(BF127), SUBSTITUTE(BF127, BG17, ""), BF127)</f>
        <v/>
      </c>
      <c r="BH127" s="1332" t="str">
        <f>IF(LEN(SUBSTITUTE(BG127, BH17, "")) &lt; LEN(BG127), SUBSTITUTE(BG127, BH17, ""), BG127)</f>
        <v/>
      </c>
      <c r="BI127" s="1332" t="s">
        <v>1</v>
      </c>
      <c r="BJ127" s="1333"/>
      <c r="BK127" s="1334"/>
      <c r="BL127" s="52"/>
      <c r="BM127" s="51"/>
      <c r="BN127" s="1335" t="str">
        <f t="shared" si="34"/>
        <v/>
      </c>
      <c r="BO127" s="50" t="str">
        <f t="shared" si="35"/>
        <v/>
      </c>
      <c r="BP127" s="49" t="str">
        <f t="shared" si="36"/>
        <v/>
      </c>
      <c r="BQ127" s="47">
        <f>IF(ISBLANK(#REF!),"",LEN(BD127)-LEN(SUBSTITUTE(BD127," ",""))+1)</f>
        <v>1</v>
      </c>
      <c r="BR127" s="48">
        <f t="shared" si="37"/>
        <v>0</v>
      </c>
      <c r="BS127" s="47">
        <f t="shared" si="38"/>
        <v>0</v>
      </c>
      <c r="BT127" s="47">
        <f t="shared" si="39"/>
        <v>0</v>
      </c>
      <c r="BU127" s="185"/>
      <c r="BV127" s="2"/>
      <c r="BW127" s="92">
        <v>12</v>
      </c>
      <c r="BX127" s="20" t="s">
        <v>55</v>
      </c>
      <c r="BY127" s="20"/>
      <c r="BZ127" s="19"/>
      <c r="CA127" s="2"/>
      <c r="CB127" s="458"/>
      <c r="CC127" s="91"/>
      <c r="CD127" s="91"/>
      <c r="CE127" s="91"/>
      <c r="CF127" s="91"/>
      <c r="CG127" s="59"/>
      <c r="CH127" s="93"/>
      <c r="CI127"/>
      <c r="CJ127" s="556">
        <f t="shared" ref="CJ127:CP127" ca="1" si="43">CELL("largeur",CJ127)</f>
        <v>19</v>
      </c>
      <c r="CK127" s="163">
        <f t="shared" ca="1" si="43"/>
        <v>32</v>
      </c>
      <c r="CL127" s="163">
        <f t="shared" ca="1" si="43"/>
        <v>25</v>
      </c>
      <c r="CM127" s="163">
        <f t="shared" ca="1" si="43"/>
        <v>16</v>
      </c>
      <c r="CN127" s="163">
        <f t="shared" ca="1" si="43"/>
        <v>6</v>
      </c>
      <c r="CO127" s="163">
        <f t="shared" ca="1" si="43"/>
        <v>22</v>
      </c>
      <c r="CP127" s="557">
        <f t="shared" ca="1" si="43"/>
        <v>24</v>
      </c>
      <c r="CQ127" s="8" t="s">
        <v>1</v>
      </c>
      <c r="CR127" s="6">
        <v>1</v>
      </c>
    </row>
    <row r="128" spans="1:96" s="1" customFormat="1" ht="15" customHeight="1" thickBot="1">
      <c r="A128"/>
      <c r="B128" s="108" t="s">
        <v>11</v>
      </c>
      <c r="C128" s="1232" t="str">
        <f>C122</f>
        <v xml:space="preserve">C patisserie flan garniture Clafoutis aux cerises-2023-09-20.xlsx 10 personnes </v>
      </c>
      <c r="D128" s="1232">
        <f>D122</f>
        <v>10</v>
      </c>
      <c r="E128" s="1232" t="str">
        <f>E122</f>
        <v>personnes</v>
      </c>
      <c r="F128" s="1353" t="s">
        <v>148</v>
      </c>
      <c r="G128" s="2236"/>
      <c r="H128" s="2236"/>
      <c r="I128" s="2236"/>
      <c r="J128" s="107" t="str">
        <f>TEXT(ROUND(LEN(F128)/J125, 1), "0.0") &amp; " lignes"</f>
        <v>0.4 lignes</v>
      </c>
      <c r="K128" s="2244" t="str">
        <f ca="1">IF(ISBLANK(L128),"",LARGE(OFFSET(K126,0,0,ROWS(K126:K127)),1)+1)</f>
        <v/>
      </c>
      <c r="L128" s="468"/>
      <c r="N128"/>
      <c r="O128"/>
      <c r="P128" s="2253" t="s">
        <v>11</v>
      </c>
      <c r="Q128" s="2325" t="str">
        <f>Q83</f>
        <v xml:space="preserve">C patisserie flan garniture Clafoutis aux cerises-2023-09-20.xlsx 10 personnes </v>
      </c>
      <c r="R128" s="2325">
        <f>R83</f>
        <v>10</v>
      </c>
      <c r="S128" s="2325" t="str">
        <f>S83</f>
        <v>personnes</v>
      </c>
      <c r="T128" s="2255" t="s">
        <v>1524</v>
      </c>
      <c r="U128" s="2251"/>
      <c r="V128" s="2251" t="s">
        <v>1814</v>
      </c>
      <c r="W128" s="2251"/>
      <c r="X128" s="2251"/>
      <c r="Y128" s="2251"/>
      <c r="Z128" s="2251"/>
      <c r="AA128" s="2342"/>
      <c r="AB128" s="2342"/>
      <c r="AC128" s="2342"/>
      <c r="AD128" s="2343"/>
      <c r="AE128"/>
      <c r="AQ128"/>
      <c r="AR128"/>
      <c r="AS128"/>
      <c r="AT128"/>
      <c r="AU128"/>
      <c r="AV128"/>
      <c r="AW128" s="1327" t="str">
        <f>IF(AND(AZ128&lt;&gt;"", LEN(TRIM(AZ128))&gt;0), MAX(AW20:AW127)+1, "")</f>
        <v/>
      </c>
      <c r="AX128" s="1327" t="str" cm="1">
        <f t="array" ref="AX128">IFERROR(INDEX(AZ21:AZ290, MATCH(ROW()-MIN(ROW(AZ21:AZ290))+1, AW21:AW290, 0)), "")</f>
        <v/>
      </c>
      <c r="AY128" s="1344" t="str">
        <f>IFERROR(SUBSTITUTE(SUBSTITUTE(SUBSTITUTE(AY127,"  "," "),"  "," "),"  "," "),AY127)</f>
        <v/>
      </c>
      <c r="AZ128" s="1339" t="str">
        <f>IF(LEN(AY128) &gt; LEN(AZ123) + LEN(AZ124) + LEN(AZ125)+ LEN(AZ126) + LEN(AZ127), RIGHT(AY128, LEN(AY128) - LEN(AZ123) - LEN(AZ124) - LEN(AZ125) - LEN(AZ126) - LEN(AZ127)), "")</f>
        <v/>
      </c>
      <c r="BA128" s="1279" t="s">
        <v>1</v>
      </c>
      <c r="BB128" s="1354"/>
      <c r="BC128"/>
      <c r="BD128" s="1" t="str">
        <f t="shared" si="32"/>
        <v/>
      </c>
      <c r="BE128" s="1332" t="str">
        <f>IF(LEN(SUBSTITUTE(AX128, BE17, "")) &lt; LEN(AX128), SUBSTITUTE(AX128, BE17, ""), AX128)</f>
        <v/>
      </c>
      <c r="BF128" s="1332" t="str">
        <f>IF(LEN(SUBSTITUTE(BE128, BF17, "")) &lt; LEN(BE128), SUBSTITUTE(BE128, BF17, ""), BE128)</f>
        <v/>
      </c>
      <c r="BG128" s="1332" t="str">
        <f>IF(LEN(SUBSTITUTE(BF128, BG17, "")) &lt; LEN(BF128), SUBSTITUTE(BF128, BG17, ""), BF128)</f>
        <v/>
      </c>
      <c r="BH128" s="1332" t="str">
        <f>IF(LEN(SUBSTITUTE(BG128, BH17, "")) &lt; LEN(BG128), SUBSTITUTE(BG128, BH17, ""), BG128)</f>
        <v/>
      </c>
      <c r="BI128" s="1332" t="s">
        <v>1</v>
      </c>
      <c r="BJ128" s="1333"/>
      <c r="BK128" s="1334"/>
      <c r="BL128" s="52"/>
      <c r="BM128" s="51"/>
      <c r="BN128" s="1335" t="str">
        <f t="shared" si="34"/>
        <v/>
      </c>
      <c r="BO128" s="50" t="str">
        <f t="shared" si="35"/>
        <v/>
      </c>
      <c r="BP128" s="49" t="str">
        <f t="shared" si="36"/>
        <v/>
      </c>
      <c r="BQ128" s="47">
        <f>IF(ISBLANK(#REF!),"",LEN(BD128)-LEN(SUBSTITUTE(BD128," ",""))+1)</f>
        <v>1</v>
      </c>
      <c r="BR128" s="48">
        <f t="shared" si="37"/>
        <v>0</v>
      </c>
      <c r="BS128" s="47">
        <f t="shared" si="38"/>
        <v>0</v>
      </c>
      <c r="BT128" s="47">
        <f t="shared" si="39"/>
        <v>0</v>
      </c>
      <c r="BU128" s="185"/>
      <c r="BV128" s="2"/>
      <c r="BW128" s="86">
        <f ca="1">CELL("largeur",BW128)</f>
        <v>19</v>
      </c>
      <c r="BX128" s="20" t="s">
        <v>53</v>
      </c>
      <c r="BY128" s="20"/>
      <c r="BZ128" s="19"/>
      <c r="CA128" s="2"/>
      <c r="CB128" s="458"/>
      <c r="CC128" s="91"/>
      <c r="CD128" s="91"/>
      <c r="CE128" s="91"/>
      <c r="CF128" s="91"/>
      <c r="CG128" s="59"/>
      <c r="CH128" s="93"/>
      <c r="CI128"/>
      <c r="CJ128" s="458"/>
      <c r="CK128" s="91"/>
      <c r="CL128" s="91"/>
      <c r="CM128" s="91"/>
      <c r="CN128" s="529" t="s">
        <v>502</v>
      </c>
      <c r="CO128" s="91"/>
      <c r="CP128" s="185"/>
      <c r="CQ128" s="8" t="s">
        <v>1</v>
      </c>
      <c r="CR128" s="6">
        <v>1</v>
      </c>
    </row>
    <row r="129" spans="1:96" s="1" customFormat="1" ht="15.75" customHeight="1">
      <c r="A129"/>
      <c r="B129" s="108" t="str">
        <f t="shared" ref="B129:B164" si="44">IF(OR(L129&lt;&gt;"", N129&lt;&gt;""),"A", "►")</f>
        <v>►</v>
      </c>
      <c r="C129" s="1232" t="str">
        <f>C122</f>
        <v xml:space="preserve">C patisserie flan garniture Clafoutis aux cerises-2023-09-20.xlsx 10 personnes </v>
      </c>
      <c r="D129" s="1232">
        <f>D122</f>
        <v>10</v>
      </c>
      <c r="E129" s="1232" t="str">
        <f>E122</f>
        <v>personnes</v>
      </c>
      <c r="F129" s="1353"/>
      <c r="G129" s="2236"/>
      <c r="H129" s="2236"/>
      <c r="I129" s="2236"/>
      <c r="J129" s="107" t="str">
        <f>TEXT(ROUND(LEN(F129)/J125, 1), "0.0") &amp; " lignes"</f>
        <v>0.0 lignes</v>
      </c>
      <c r="K129" s="2244" t="str">
        <f ca="1">IF(ISBLANK(L129),"",LARGE(OFFSET(K126,0,0,ROWS(K126:K128)),1)+1)</f>
        <v/>
      </c>
      <c r="L129" s="468"/>
      <c r="N129"/>
      <c r="O129"/>
      <c r="P129" s="2258" t="s">
        <v>11</v>
      </c>
      <c r="Q129" s="2259"/>
      <c r="R129" s="2259"/>
      <c r="S129" s="2181" t="s">
        <v>56</v>
      </c>
      <c r="T129" s="2182"/>
      <c r="U129" s="2182"/>
      <c r="V129" s="2182"/>
      <c r="W129" s="2182"/>
      <c r="X129" s="2183"/>
      <c r="Y129" s="59"/>
      <c r="Z129" s="59"/>
      <c r="AA129" s="59"/>
      <c r="AB129" s="96" t="s">
        <v>61</v>
      </c>
      <c r="AC129" s="1357">
        <v>5.2083333333333336E-2</v>
      </c>
      <c r="AD129" s="1358" t="s">
        <v>60</v>
      </c>
      <c r="AE129"/>
      <c r="AQ129"/>
      <c r="AR129"/>
      <c r="AS129"/>
      <c r="AT129"/>
      <c r="AU129"/>
      <c r="AV129"/>
      <c r="AW129" s="1327" t="str">
        <f>IF(AND(AZ129&lt;&gt;"", LEN(TRIM(AZ129))&gt;0), MAX(AW20:AW128)+1, "")</f>
        <v/>
      </c>
      <c r="AX129" s="1327" t="str" cm="1">
        <f t="array" ref="AX129">IFERROR(INDEX(AZ21:AZ290, MATCH(ROW()-MIN(ROW(AZ21:AZ290))+1, AW21:AW290, 0)), "")</f>
        <v/>
      </c>
      <c r="AY129" s="1328" t="str">
        <f>(SUBSTITUTE(SUBSTITUTE(BB39,CHAR(13)&amp;CHAR(10)," "),CHAR(10)," "))</f>
        <v/>
      </c>
      <c r="AZ129" s="1329" t="str">
        <f>IF(LEN(AY134)&lt;AZ19,AY129,LEFT(AY134,FIND("¤",SUBSTITUTE(LEFT(AY134,AZ19+1)," ","¤",LEN(LEFT(AY134,AZ19+1))-LEN(SUBSTITUTE(LEFT(AY134,AZ19+1)," ",""))))))</f>
        <v/>
      </c>
      <c r="BA129" s="1279" t="s">
        <v>1</v>
      </c>
      <c r="BB129" s="1354"/>
      <c r="BC129"/>
      <c r="BD129" s="1" t="str">
        <f t="shared" si="32"/>
        <v/>
      </c>
      <c r="BE129" s="1332" t="str">
        <f>IF(LEN(SUBSTITUTE(AX129, BE17, "")) &lt; LEN(AX129), SUBSTITUTE(AX129, BE17, ""), AX129)</f>
        <v/>
      </c>
      <c r="BF129" s="1332" t="str">
        <f>IF(LEN(SUBSTITUTE(BE129, BF17, "")) &lt; LEN(BE129), SUBSTITUTE(BE129, BF17, ""), BE129)</f>
        <v/>
      </c>
      <c r="BG129" s="1332" t="str">
        <f>IF(LEN(SUBSTITUTE(BF129, BG17, "")) &lt; LEN(BF129), SUBSTITUTE(BF129, BG17, ""), BF129)</f>
        <v/>
      </c>
      <c r="BH129" s="1332" t="str">
        <f>IF(LEN(SUBSTITUTE(BG129, BH17, "")) &lt; LEN(BG129), SUBSTITUTE(BG129, BH17, ""), BG129)</f>
        <v/>
      </c>
      <c r="BI129" s="1332" t="s">
        <v>1</v>
      </c>
      <c r="BJ129" s="1333"/>
      <c r="BK129" s="1334"/>
      <c r="BL129" s="52"/>
      <c r="BM129" s="51"/>
      <c r="BN129" s="1335" t="str">
        <f t="shared" si="34"/>
        <v/>
      </c>
      <c r="BO129" s="50" t="str">
        <f t="shared" si="35"/>
        <v/>
      </c>
      <c r="BP129" s="49" t="str">
        <f t="shared" si="36"/>
        <v/>
      </c>
      <c r="BQ129" s="47">
        <f>IF(ISBLANK(#REF!),"",LEN(BD129)-LEN(SUBSTITUTE(BD129," ",""))+1)</f>
        <v>1</v>
      </c>
      <c r="BR129" s="48">
        <f t="shared" si="37"/>
        <v>0</v>
      </c>
      <c r="BS129" s="47">
        <f t="shared" si="38"/>
        <v>0</v>
      </c>
      <c r="BT129" s="47">
        <f t="shared" si="39"/>
        <v>0</v>
      </c>
      <c r="BU129" s="185"/>
      <c r="BV129" s="2"/>
      <c r="BW129" s="21" t="s">
        <v>50</v>
      </c>
      <c r="BX129" s="20"/>
      <c r="BY129" s="20"/>
      <c r="BZ129" s="19"/>
      <c r="CA129" s="2"/>
      <c r="CB129" s="458"/>
      <c r="CC129" s="91"/>
      <c r="CD129" s="91"/>
      <c r="CE129" s="91"/>
      <c r="CF129" s="91"/>
      <c r="CG129" s="59"/>
      <c r="CH129" s="93"/>
      <c r="CI129"/>
      <c r="CJ129" s="458"/>
      <c r="CK129" s="559"/>
      <c r="CL129" s="560"/>
      <c r="CM129" s="559" t="s">
        <v>510</v>
      </c>
      <c r="CN129" s="561" t="s">
        <v>511</v>
      </c>
      <c r="CO129" s="562"/>
      <c r="CP129" s="185"/>
      <c r="CQ129" s="8" t="s">
        <v>1</v>
      </c>
      <c r="CR129" s="6">
        <v>1</v>
      </c>
    </row>
    <row r="130" spans="1:96" s="1" customFormat="1" ht="15" customHeight="1">
      <c r="A130"/>
      <c r="B130" s="108" t="str">
        <f t="shared" si="44"/>
        <v>►</v>
      </c>
      <c r="C130" s="1232" t="str">
        <f>C122</f>
        <v xml:space="preserve">C patisserie flan garniture Clafoutis aux cerises-2023-09-20.xlsx 10 personnes </v>
      </c>
      <c r="D130" s="1232">
        <f>D122</f>
        <v>10</v>
      </c>
      <c r="E130" s="1232" t="str">
        <f>E122</f>
        <v>personnes</v>
      </c>
      <c r="F130" s="1353"/>
      <c r="G130" s="2236"/>
      <c r="H130" s="2236"/>
      <c r="I130" s="2236"/>
      <c r="J130" s="107" t="str">
        <f>TEXT(ROUND(LEN(F130)/J125, 1), "0.0") &amp; " lignes"</f>
        <v>0.0 lignes</v>
      </c>
      <c r="K130" s="2244" t="str">
        <f ca="1">IF(ISBLANK(L130),"",LARGE(OFFSET(K126,0,0,ROWS(K126:K129)),1)+1)</f>
        <v/>
      </c>
      <c r="L130" s="468"/>
      <c r="N130"/>
      <c r="O130"/>
      <c r="P130" s="2258" t="s">
        <v>11</v>
      </c>
      <c r="Q130" s="2259"/>
      <c r="R130" s="2259"/>
      <c r="S130" s="2184"/>
      <c r="T130" s="2185"/>
      <c r="U130" s="2185"/>
      <c r="V130" s="2185"/>
      <c r="W130" s="2185"/>
      <c r="X130" s="2186"/>
      <c r="Y130" s="91"/>
      <c r="Z130" s="91"/>
      <c r="AA130" s="59"/>
      <c r="AB130" s="96" t="s">
        <v>58</v>
      </c>
      <c r="AC130" s="95">
        <v>2.4305555555555556E-2</v>
      </c>
      <c r="AD130" s="94">
        <f>AC129+AC130</f>
        <v>7.6388888888888895E-2</v>
      </c>
      <c r="AE130"/>
      <c r="AQ130"/>
      <c r="AR130"/>
      <c r="AS130"/>
      <c r="AT130"/>
      <c r="AU130"/>
      <c r="AV130"/>
      <c r="AW130" s="1327" t="str">
        <f>IF(AND(AZ130&lt;&gt;"", LEN(TRIM(AZ130))&gt;0), MAX(AW20:AW129)+1, "")</f>
        <v/>
      </c>
      <c r="AX130" s="1327" t="str" cm="1">
        <f t="array" ref="AX130">IFERROR(INDEX(AZ21:AZ290, MATCH(ROW()-MIN(ROW(AZ21:AZ290))+1, AW21:AW290, 0)), "")</f>
        <v/>
      </c>
      <c r="AY130" s="1336" t="str">
        <f>IFERROR(TRIM(SUBSTITUTE(SUBSTITUTE(SUBSTITUTE(SUBSTITUTE(SUBSTITUTE(AY129," .",".")," ;",";")," :",":"),",",","),",","")),AY129)</f>
        <v/>
      </c>
      <c r="AZ130" s="1329" t="str">
        <f>IFERROR(IF(LEN(AY134) &gt; LEN(AZ129), LEFT(RIGHT(AY134, LEN(AY134) - LEN(AZ129)), FIND("¤", SUBSTITUTE(LEFT(RIGHT(AY134, LEN(AY134) - LEN(AZ129)), AZ19+1), " ", "¤", LEN(LEFT(RIGHT(AY134, LEN(AY134) - LEN(AZ129)), AZ19+1)) - LEN(SUBSTITUTE(LEFT(RIGHT(AY134, LEN(AY134) - LEN(AZ129)), AZ19+1), " ", ""))))), ""), "")</f>
        <v/>
      </c>
      <c r="BA130" s="1279" t="s">
        <v>1</v>
      </c>
      <c r="BB130" s="1354"/>
      <c r="BC130"/>
      <c r="BD130" s="1" t="str">
        <f t="shared" si="32"/>
        <v/>
      </c>
      <c r="BE130" s="1332" t="str">
        <f>IF(LEN(SUBSTITUTE(AX130, BE17, "")) &lt; LEN(AX130), SUBSTITUTE(AX130, BE17, ""), AX130)</f>
        <v/>
      </c>
      <c r="BF130" s="1332" t="str">
        <f>IF(LEN(SUBSTITUTE(BE130, BF17, "")) &lt; LEN(BE130), SUBSTITUTE(BE130, BF17, ""), BE130)</f>
        <v/>
      </c>
      <c r="BG130" s="1332" t="str">
        <f>IF(LEN(SUBSTITUTE(BF130, BG17, "")) &lt; LEN(BF130), SUBSTITUTE(BF130, BG17, ""), BF130)</f>
        <v/>
      </c>
      <c r="BH130" s="1332" t="str">
        <f>IF(LEN(SUBSTITUTE(BG130, BH17, "")) &lt; LEN(BG130), SUBSTITUTE(BG130, BH17, ""), BG130)</f>
        <v/>
      </c>
      <c r="BI130" s="1332" t="s">
        <v>1</v>
      </c>
      <c r="BJ130" s="1333"/>
      <c r="BK130" s="1334"/>
      <c r="BL130" s="52"/>
      <c r="BM130" s="51"/>
      <c r="BN130" s="1335" t="str">
        <f t="shared" si="34"/>
        <v/>
      </c>
      <c r="BO130" s="50" t="str">
        <f t="shared" si="35"/>
        <v/>
      </c>
      <c r="BP130" s="49" t="str">
        <f t="shared" si="36"/>
        <v/>
      </c>
      <c r="BQ130" s="47">
        <f>IF(ISBLANK(#REF!),"",LEN(BD130)-LEN(SUBSTITUTE(BD130," ",""))+1)</f>
        <v>1</v>
      </c>
      <c r="BR130" s="48">
        <f t="shared" si="37"/>
        <v>0</v>
      </c>
      <c r="BS130" s="47">
        <f t="shared" si="38"/>
        <v>0</v>
      </c>
      <c r="BT130" s="47">
        <f t="shared" si="39"/>
        <v>0</v>
      </c>
      <c r="BU130" s="185"/>
      <c r="BV130" s="2"/>
      <c r="BW130" s="21" t="s">
        <v>47</v>
      </c>
      <c r="BX130" s="20"/>
      <c r="BY130" s="20"/>
      <c r="BZ130" s="19"/>
      <c r="CA130" s="2"/>
      <c r="CB130" s="458"/>
      <c r="CC130" s="91"/>
      <c r="CD130" s="91"/>
      <c r="CE130" s="91"/>
      <c r="CF130" s="91"/>
      <c r="CG130" s="59"/>
      <c r="CH130" s="93"/>
      <c r="CI130"/>
      <c r="CJ130" s="458"/>
      <c r="CK130" s="559"/>
      <c r="CL130" s="560"/>
      <c r="CM130" s="559" t="s">
        <v>512</v>
      </c>
      <c r="CN130" s="561" t="s">
        <v>513</v>
      </c>
      <c r="CO130" s="562"/>
      <c r="CP130" s="185"/>
      <c r="CQ130" s="8" t="s">
        <v>1</v>
      </c>
      <c r="CR130" s="6">
        <v>1</v>
      </c>
    </row>
    <row r="131" spans="1:96" s="1" customFormat="1" ht="15.75" customHeight="1">
      <c r="A131"/>
      <c r="B131" s="108" t="str">
        <f t="shared" si="44"/>
        <v>►</v>
      </c>
      <c r="C131" s="1232" t="str">
        <f>C122</f>
        <v xml:space="preserve">C patisserie flan garniture Clafoutis aux cerises-2023-09-20.xlsx 10 personnes </v>
      </c>
      <c r="D131" s="1232">
        <f>D122</f>
        <v>10</v>
      </c>
      <c r="E131" s="1232" t="str">
        <f>E122</f>
        <v>personnes</v>
      </c>
      <c r="F131" s="1353"/>
      <c r="G131" s="2236"/>
      <c r="H131" s="2236"/>
      <c r="I131" s="2236"/>
      <c r="J131" s="107" t="str">
        <f>TEXT(ROUND(LEN(F131)/J125, 1), "0.0") &amp; " lignes"</f>
        <v>0.0 lignes</v>
      </c>
      <c r="K131" s="2244" t="str">
        <f ca="1">IF(ISBLANK(L131),"",LARGE(OFFSET(K126,0,0,ROWS(K126:K130)),1)+1)</f>
        <v/>
      </c>
      <c r="L131" s="468"/>
      <c r="N131"/>
      <c r="O131"/>
      <c r="P131" s="2258" t="s">
        <v>11</v>
      </c>
      <c r="Q131" s="2259"/>
      <c r="R131" s="2259"/>
      <c r="S131" s="2184"/>
      <c r="T131" s="2185"/>
      <c r="U131" s="2185"/>
      <c r="V131" s="2185"/>
      <c r="W131" s="2185"/>
      <c r="X131" s="2186"/>
      <c r="Y131" s="59"/>
      <c r="Z131" s="72"/>
      <c r="AA131" s="85"/>
      <c r="AB131" s="83"/>
      <c r="AC131" s="82" t="s">
        <v>52</v>
      </c>
      <c r="AD131" s="81" t="s">
        <v>48</v>
      </c>
      <c r="AE131"/>
      <c r="AQ131"/>
      <c r="AR131"/>
      <c r="AS131"/>
      <c r="AT131"/>
      <c r="AU131"/>
      <c r="AV131"/>
      <c r="AW131" s="1327" t="str">
        <f>IF(AND(AZ131&lt;&gt;"", LEN(TRIM(AZ131))&gt;0), MAX(AW20:AW130)+1, "")</f>
        <v/>
      </c>
      <c r="AX131" s="1327" t="str" cm="1">
        <f t="array" ref="AX131">IFERROR(INDEX(AZ21:AZ290, MATCH(ROW()-MIN(ROW(AZ21:AZ290))+1, AW21:AW290, 0)), "")</f>
        <v/>
      </c>
      <c r="AY131" s="1336" t="str">
        <f>IFERROR(SUBSTITUTE(SUBSTITUTE(SUBSTITUTE(SUBSTITUTE(SUBSTITUTE(SUBSTITUTE(AY130,",",";"),".",";"),";",";"),"-",";"),":",";"),"?",";"),AY130)</f>
        <v/>
      </c>
      <c r="AZ131" s="1329" t="str">
        <f>IFERROR(IF(LEN(AY134)&gt;LEN(AZ129)+LEN(AZ130),LEFT(RIGHT(AY134,LEN(AY134)-LEN(AZ129)-LEN(AZ130)),FIND("¤",SUBSTITUTE(LEFT(RIGHT(AY134,LEN(AY134)-LEN(AZ129)-LEN(AZ130)),AZ19+1)," ","¤",LEN(LEFT(RIGHT(AY134,LEN(AY134)-LEN(AZ129)-LEN(AZ130)),AZ19+1))-LEN(SUBSTITUTE(LEFT(RIGHT(AY134,LEN(AY134)-LEN(AZ129)-LEN(AZ130)),AZ19+1)," ",""))))),""),"")</f>
        <v/>
      </c>
      <c r="BA131" s="1279" t="s">
        <v>1</v>
      </c>
      <c r="BB131" s="1354"/>
      <c r="BC131"/>
      <c r="BD131" s="1" t="str">
        <f t="shared" si="32"/>
        <v/>
      </c>
      <c r="BE131" s="1332" t="str">
        <f>IF(LEN(SUBSTITUTE(AX131, BE17, "")) &lt; LEN(AX131), SUBSTITUTE(AX131, BE17, ""), AX131)</f>
        <v/>
      </c>
      <c r="BF131" s="1332" t="str">
        <f>IF(LEN(SUBSTITUTE(BE131, BF17, "")) &lt; LEN(BE131), SUBSTITUTE(BE131, BF17, ""), BE131)</f>
        <v/>
      </c>
      <c r="BG131" s="1332" t="str">
        <f>IF(LEN(SUBSTITUTE(BF131, BG17, "")) &lt; LEN(BF131), SUBSTITUTE(BF131, BG17, ""), BF131)</f>
        <v/>
      </c>
      <c r="BH131" s="1332" t="str">
        <f>IF(LEN(SUBSTITUTE(BG131, BH17, "")) &lt; LEN(BG131), SUBSTITUTE(BG131, BH17, ""), BG131)</f>
        <v/>
      </c>
      <c r="BI131" s="1332" t="s">
        <v>1</v>
      </c>
      <c r="BJ131" s="1333"/>
      <c r="BK131" s="1334"/>
      <c r="BL131" s="52"/>
      <c r="BM131" s="51"/>
      <c r="BN131" s="1335" t="str">
        <f t="shared" si="34"/>
        <v/>
      </c>
      <c r="BO131" s="50" t="str">
        <f t="shared" si="35"/>
        <v/>
      </c>
      <c r="BP131" s="49" t="str">
        <f t="shared" si="36"/>
        <v/>
      </c>
      <c r="BQ131" s="47">
        <f>IF(ISBLANK(#REF!),"",LEN(BD131)-LEN(SUBSTITUTE(BD131," ",""))+1)</f>
        <v>1</v>
      </c>
      <c r="BR131" s="48">
        <f t="shared" si="37"/>
        <v>0</v>
      </c>
      <c r="BS131" s="47">
        <f t="shared" si="38"/>
        <v>0</v>
      </c>
      <c r="BT131" s="47">
        <f t="shared" si="39"/>
        <v>0</v>
      </c>
      <c r="BU131" s="185"/>
      <c r="BV131" s="2"/>
      <c r="BW131" s="21" t="s">
        <v>42</v>
      </c>
      <c r="BX131" s="26"/>
      <c r="BY131" s="26"/>
      <c r="BZ131" s="25"/>
      <c r="CA131" s="2"/>
      <c r="CB131" s="458"/>
      <c r="CC131" s="91"/>
      <c r="CD131" s="91"/>
      <c r="CE131" s="91"/>
      <c r="CF131" s="91"/>
      <c r="CG131" s="59"/>
      <c r="CH131" s="93"/>
      <c r="CI131"/>
      <c r="CJ131" s="458" t="s">
        <v>1</v>
      </c>
      <c r="CK131" s="91"/>
      <c r="CL131" s="560"/>
      <c r="CM131" s="559" t="str">
        <f ca="1">_xlfn.FORMULATEXT(CN131)</f>
        <v>=SI(NB.SI(CJ127:CP127;"&lt;0.5")=0;"Aucune colonne masquée";NB.SI(CJ127:CP127;"&lt;0.5")&amp;" "&amp;SI(NB.SI(CJ127:CP127;"&lt;0.5")&gt;1;"colonnes masquées";"colonne masquée")&amp;" : "&amp;CONCATENER(SI(CJ127&lt;0.5;CJ126&amp;" ";"");SI(CK127&lt;0.5;CK126&amp;" ";"");SI(CL127&lt;0.5;CL126&amp;" ";"");SI(CM127&lt;0.5;CM126&amp;" ";"");SI(CN127&lt;0.5;CN126&amp;" ";"");SI(CO127&lt;0.5;CO126&amp;" ";"");SI(CP127&lt;0.5;CP126&amp;" ";"")))</v>
      </c>
      <c r="CN131" s="563" t="str">
        <f ca="1">IF(COUNTIF(CJ127:CP127,"&lt;0.5")=0,"Aucune colonne masquée",COUNTIF(CJ127:CP127,"&lt;0.5")&amp;" "&amp;IF(COUNTIF(CJ127:CP127,"&lt;0.5")&gt;1,"colonnes masquées","colonne masquée")&amp;" : "&amp;CONCATENATE(IF(CJ127&lt;0.5,CJ126&amp;" ",""),IF(CK127&lt;0.5,CK126&amp;" ",""),IF(CL127&lt;0.5,CL126&amp;" ",""),IF(CM127&lt;0.5,CM126&amp;" ",""),IF(CN127&lt;0.5,CN126&amp;" ",""),IF(CO127&lt;0.5,CO126&amp;" ",""),IF(CP127&lt;0.5,CP126&amp;" ","")))</f>
        <v>Aucune colonne masquée</v>
      </c>
      <c r="CO131" s="562"/>
      <c r="CP131" s="185"/>
      <c r="CQ131" s="8" t="s">
        <v>1</v>
      </c>
      <c r="CR131" s="6">
        <v>1</v>
      </c>
    </row>
    <row r="132" spans="1:96" s="1" customFormat="1" ht="15.75" customHeight="1" thickBot="1">
      <c r="A132"/>
      <c r="B132" s="108" t="str">
        <f t="shared" si="44"/>
        <v>►</v>
      </c>
      <c r="C132" s="1232" t="str">
        <f>C122</f>
        <v xml:space="preserve">C patisserie flan garniture Clafoutis aux cerises-2023-09-20.xlsx 10 personnes </v>
      </c>
      <c r="D132" s="1232">
        <f>D122</f>
        <v>10</v>
      </c>
      <c r="E132" s="1232" t="str">
        <f>E122</f>
        <v>personnes</v>
      </c>
      <c r="F132" s="1353"/>
      <c r="G132" s="2236"/>
      <c r="H132" s="2236"/>
      <c r="I132" s="2236"/>
      <c r="J132" s="107" t="str">
        <f>TEXT(ROUND(LEN(F132)/J125, 1), "0.0") &amp; " lignes"</f>
        <v>0.0 lignes</v>
      </c>
      <c r="K132" s="2244" t="str">
        <f ca="1">IF(ISBLANK(L132),"",LARGE(OFFSET(K126,0,0,ROWS(K126:K131)),1)+1)</f>
        <v/>
      </c>
      <c r="L132" s="468"/>
      <c r="N132"/>
      <c r="O132"/>
      <c r="P132" s="2258" t="s">
        <v>11</v>
      </c>
      <c r="Q132" s="2259"/>
      <c r="R132" s="2259"/>
      <c r="S132" s="2187"/>
      <c r="T132" s="2188"/>
      <c r="U132" s="2188"/>
      <c r="V132" s="2188"/>
      <c r="W132" s="2188"/>
      <c r="X132" s="2189"/>
      <c r="Y132" s="59"/>
      <c r="Z132" s="80"/>
      <c r="AA132" s="79"/>
      <c r="AB132" s="78"/>
      <c r="AC132" s="77" t="s">
        <v>49</v>
      </c>
      <c r="AD132" s="76" t="s">
        <v>48</v>
      </c>
      <c r="AE132"/>
      <c r="AQ132"/>
      <c r="AR132"/>
      <c r="AS132"/>
      <c r="AT132"/>
      <c r="AU132"/>
      <c r="AV132"/>
      <c r="AW132" s="1327" t="str">
        <f>IF(AND(AZ132&lt;&gt;"", LEN(TRIM(AZ132))&gt;0), MAX(AW20:AW131)+1, "")</f>
        <v/>
      </c>
      <c r="AX132" s="1327" t="str" cm="1">
        <f t="array" ref="AX132">IFERROR(INDEX(AZ21:AZ290, MATCH(ROW()-MIN(ROW(AZ21:AZ290))+1, AW21:AW290, 0)), "")</f>
        <v/>
      </c>
      <c r="AY132" s="1336" t="str">
        <f>IFERROR(SUBSTITUTE(AY131,"."," "),AY131)</f>
        <v/>
      </c>
      <c r="AZ132" s="1329" t="str">
        <f>IFERROR(LEFT(RIGHT(AY134,LEN(AY134)-LEN(AZ129)-LEN(AZ130)-LEN(AZ131)),FIND("¤",SUBSTITUTE(LEFT(RIGHT(AY134,LEN(AY134)-LEN(AZ129)-LEN(AZ130)-LEN(AZ131)),AZ19+1)," ","¤",LEN(LEFT(RIGHT(AY134,LEN(AY134)-LEN(AZ129)-LEN(AZ130)-LEN(AZ131)),AZ19+1))-LEN(SUBSTITUTE(LEFT(RIGHT(AY134,LEN(AY134)-LEN(AZ129)-LEN(AZ130)-LEN(AZ131)),AZ19+1)," ",""))))),"")</f>
        <v/>
      </c>
      <c r="BA132" s="1279" t="s">
        <v>1</v>
      </c>
      <c r="BB132" s="1354"/>
      <c r="BC132"/>
      <c r="BD132" s="1" t="str">
        <f t="shared" si="32"/>
        <v/>
      </c>
      <c r="BE132" s="1332" t="str">
        <f>IF(LEN(SUBSTITUTE(AX132, BE17, "")) &lt; LEN(AX132), SUBSTITUTE(AX132, BE17, ""), AX132)</f>
        <v/>
      </c>
      <c r="BF132" s="1332" t="str">
        <f>IF(LEN(SUBSTITUTE(BE132, BF17, "")) &lt; LEN(BE132), SUBSTITUTE(BE132, BF17, ""), BE132)</f>
        <v/>
      </c>
      <c r="BG132" s="1332" t="str">
        <f>IF(LEN(SUBSTITUTE(BF132, BG17, "")) &lt; LEN(BF132), SUBSTITUTE(BF132, BG17, ""), BF132)</f>
        <v/>
      </c>
      <c r="BH132" s="1332" t="str">
        <f>IF(LEN(SUBSTITUTE(BG132, BH17, "")) &lt; LEN(BG132), SUBSTITUTE(BG132, BH17, ""), BG132)</f>
        <v/>
      </c>
      <c r="BI132" s="1332" t="s">
        <v>1</v>
      </c>
      <c r="BJ132" s="1333"/>
      <c r="BK132" s="1334"/>
      <c r="BL132" s="52"/>
      <c r="BM132" s="51"/>
      <c r="BN132" s="1335" t="str">
        <f t="shared" si="34"/>
        <v/>
      </c>
      <c r="BO132" s="50" t="str">
        <f t="shared" si="35"/>
        <v/>
      </c>
      <c r="BP132" s="49" t="str">
        <f t="shared" si="36"/>
        <v/>
      </c>
      <c r="BQ132" s="47">
        <f>IF(ISBLANK(#REF!),"",LEN(BD132)-LEN(SUBSTITUTE(BD132," ",""))+1)</f>
        <v>1</v>
      </c>
      <c r="BR132" s="48">
        <f t="shared" si="37"/>
        <v>0</v>
      </c>
      <c r="BS132" s="47">
        <f t="shared" si="38"/>
        <v>0</v>
      </c>
      <c r="BT132" s="47">
        <f t="shared" si="39"/>
        <v>0</v>
      </c>
      <c r="BU132" s="185"/>
      <c r="BV132" s="2"/>
      <c r="BW132" s="66"/>
      <c r="BX132" s="26"/>
      <c r="BY132" s="26"/>
      <c r="BZ132" s="25"/>
      <c r="CA132" s="2"/>
      <c r="CB132" s="458"/>
      <c r="CC132" s="91"/>
      <c r="CD132" s="91"/>
      <c r="CE132" s="91"/>
      <c r="CF132" s="91"/>
      <c r="CG132" s="59"/>
      <c r="CH132" s="93"/>
      <c r="CI132"/>
      <c r="CJ132" s="458"/>
      <c r="CK132" s="559"/>
      <c r="CL132" s="560"/>
      <c r="CM132" s="559" t="str">
        <f ca="1">_xlfn.FORMULATEXT(CN132)</f>
        <v>=NB.SI(CJ127:CP127;"&gt;0.5")+1&amp;" "&amp;"Colonnes Visibles"</v>
      </c>
      <c r="CN132" s="563" t="str">
        <f ca="1">COUNTIF(CJ127:CP127,"&gt;0.5")+1&amp;" "&amp;"Colonnes Visibles"</f>
        <v>8 Colonnes Visibles</v>
      </c>
      <c r="CO132" s="562"/>
      <c r="CP132" s="185"/>
      <c r="CQ132" s="8" t="s">
        <v>1</v>
      </c>
      <c r="CR132" s="6">
        <v>1</v>
      </c>
    </row>
    <row r="133" spans="1:96" s="1" customFormat="1" ht="15.75" customHeight="1">
      <c r="A133"/>
      <c r="B133" s="108" t="str">
        <f t="shared" si="44"/>
        <v>►</v>
      </c>
      <c r="C133" s="1232" t="str">
        <f>C122</f>
        <v xml:space="preserve">C patisserie flan garniture Clafoutis aux cerises-2023-09-20.xlsx 10 personnes </v>
      </c>
      <c r="D133" s="1232">
        <f>D122</f>
        <v>10</v>
      </c>
      <c r="E133" s="1232" t="str">
        <f>E122</f>
        <v>personnes</v>
      </c>
      <c r="F133" s="1353"/>
      <c r="G133" s="2236"/>
      <c r="H133" s="2236"/>
      <c r="I133" s="2236"/>
      <c r="J133" s="107" t="str">
        <f>TEXT(ROUND(LEN(F133)/J125, 1), "0.0") &amp; " lignes"</f>
        <v>0.0 lignes</v>
      </c>
      <c r="K133" s="2244" t="str">
        <f ca="1">IF(ISBLANK(L133),"",LARGE(OFFSET(K126,0,0,ROWS(K126:K132)),1)+1)</f>
        <v/>
      </c>
      <c r="L133" s="468"/>
      <c r="N133"/>
      <c r="O133"/>
      <c r="P133" s="2258" t="s">
        <v>11</v>
      </c>
      <c r="Q133" s="2259"/>
      <c r="R133" s="2259"/>
      <c r="S133" s="75"/>
      <c r="U133" s="74" t="s">
        <v>45</v>
      </c>
      <c r="V133" s="73">
        <v>70</v>
      </c>
      <c r="X133" s="48" t="str">
        <f>LEN(S129)&amp;" Caractères ▲"</f>
        <v>216 Caractères ▲</v>
      </c>
      <c r="Y133" s="59"/>
      <c r="Z133" s="72"/>
      <c r="AD133" s="71" t="s">
        <v>44</v>
      </c>
      <c r="AE133"/>
      <c r="AQ133"/>
      <c r="AR133"/>
      <c r="AS133"/>
      <c r="AT133"/>
      <c r="AU133"/>
      <c r="AV133"/>
      <c r="AW133" s="1327" t="str">
        <f>IF(AND(AZ133&lt;&gt;"", LEN(TRIM(AZ133))&gt;0), MAX(AW20:AW132)+1, "")</f>
        <v/>
      </c>
      <c r="AX133" s="1327" t="str" cm="1">
        <f t="array" ref="AX133">IFERROR(INDEX(AZ21:AZ290, MATCH(ROW()-MIN(ROW(AZ21:AZ290))+1, AW21:AW290, 0)), "")</f>
        <v/>
      </c>
      <c r="AY133" s="1337" t="str">
        <f>SUBSTITUTE(SUBSTITUTE(AY132,";"," "),","," ")</f>
        <v/>
      </c>
      <c r="AZ133" s="1329" t="str">
        <f>IFERROR(LEFT(RIGHT(AY134,LEN(AY134)-LEN(AZ129)-LEN(AZ130)-LEN(AZ131)-LEN(AZ132)),FIND("¤",SUBSTITUTE(LEFT(RIGHT(AY134,LEN(AY134)-LEN(AZ129)-LEN(AZ130)-LEN(AZ131)-LEN(AZ132)),AZ19+1)," ","¤",LEN(LEFT(RIGHT(AY134,LEN(AY134)-LEN(AZ129)-LEN(AZ130)-LEN(AZ131)-LEN(AZ132)),AZ19+1))-LEN(SUBSTITUTE(LEFT(RIGHT(AY134,LEN(AY134)-LEN(AZ129)-LEN(AZ130)-LEN(AZ131)-LEN(AZ132)),AZ19+1)," ",""))))),"")</f>
        <v/>
      </c>
      <c r="BA133" s="1279" t="s">
        <v>1</v>
      </c>
      <c r="BB133" s="1354"/>
      <c r="BC133"/>
      <c r="BD133" s="1" t="str">
        <f t="shared" si="32"/>
        <v/>
      </c>
      <c r="BE133" s="1332" t="str">
        <f>IF(LEN(SUBSTITUTE(AX133, BE17, "")) &lt; LEN(AX133), SUBSTITUTE(AX133, BE17, ""), AX133)</f>
        <v/>
      </c>
      <c r="BF133" s="1332" t="str">
        <f>IF(LEN(SUBSTITUTE(BE133, BF17, "")) &lt; LEN(BE133), SUBSTITUTE(BE133, BF17, ""), BE133)</f>
        <v/>
      </c>
      <c r="BG133" s="1332" t="str">
        <f>IF(LEN(SUBSTITUTE(BF133, BG17, "")) &lt; LEN(BF133), SUBSTITUTE(BF133, BG17, ""), BF133)</f>
        <v/>
      </c>
      <c r="BH133" s="1332" t="str">
        <f>IF(LEN(SUBSTITUTE(BG133, BH17, "")) &lt; LEN(BG133), SUBSTITUTE(BG133, BH17, ""), BG133)</f>
        <v/>
      </c>
      <c r="BI133" s="1332" t="s">
        <v>1</v>
      </c>
      <c r="BJ133" s="1333"/>
      <c r="BK133" s="1334"/>
      <c r="BL133" s="52"/>
      <c r="BM133" s="51"/>
      <c r="BN133" s="1335" t="str">
        <f t="shared" si="34"/>
        <v/>
      </c>
      <c r="BO133" s="50" t="str">
        <f t="shared" si="35"/>
        <v/>
      </c>
      <c r="BP133" s="49" t="str">
        <f t="shared" si="36"/>
        <v/>
      </c>
      <c r="BQ133" s="47">
        <f>IF(ISBLANK(#REF!),"",LEN(BD133)-LEN(SUBSTITUTE(BD133," ",""))+1)</f>
        <v>1</v>
      </c>
      <c r="BR133" s="48">
        <f t="shared" si="37"/>
        <v>0</v>
      </c>
      <c r="BS133" s="47">
        <f t="shared" si="38"/>
        <v>0</v>
      </c>
      <c r="BT133" s="47">
        <f t="shared" si="39"/>
        <v>0</v>
      </c>
      <c r="BU133" s="185"/>
      <c r="BV133" s="2"/>
      <c r="BW133" s="61" t="s">
        <v>12</v>
      </c>
      <c r="BX133" s="45" t="s">
        <v>36</v>
      </c>
      <c r="BY133" s="45"/>
      <c r="BZ133" s="25"/>
      <c r="CA133" s="2"/>
      <c r="CB133" s="458"/>
      <c r="CC133" s="91"/>
      <c r="CD133" s="91"/>
      <c r="CE133" s="91"/>
      <c r="CF133" s="91"/>
      <c r="CG133" s="59"/>
      <c r="CH133" s="93"/>
      <c r="CI133"/>
      <c r="CJ133" s="458"/>
      <c r="CK133" s="91"/>
      <c r="CL133" s="91"/>
      <c r="CM133" s="91"/>
      <c r="CN133" s="91"/>
      <c r="CO133" s="91"/>
      <c r="CP133" s="185"/>
      <c r="CQ133" s="8" t="s">
        <v>1</v>
      </c>
      <c r="CR133" s="6">
        <v>1</v>
      </c>
    </row>
    <row r="134" spans="1:96" s="1" customFormat="1" ht="15.75" customHeight="1">
      <c r="A134"/>
      <c r="B134" s="108" t="str">
        <f t="shared" si="44"/>
        <v>►</v>
      </c>
      <c r="C134" s="1232" t="str">
        <f>C122</f>
        <v xml:space="preserve">C patisserie flan garniture Clafoutis aux cerises-2023-09-20.xlsx 10 personnes </v>
      </c>
      <c r="D134" s="1232">
        <f>D122</f>
        <v>10</v>
      </c>
      <c r="E134" s="1232" t="str">
        <f>E122</f>
        <v>personnes</v>
      </c>
      <c r="F134" s="1353"/>
      <c r="G134" s="2236"/>
      <c r="H134" s="2236"/>
      <c r="I134" s="2236"/>
      <c r="J134" s="107" t="str">
        <f>TEXT(ROUND(LEN(F134)/J125, 1), "0.0") &amp; " lignes"</f>
        <v>0.0 lignes</v>
      </c>
      <c r="K134" s="2244" t="str">
        <f ca="1">IF(ISBLANK(L134),"",LARGE(OFFSET(K126,0,0,ROWS(K126:K133)),1)+1)</f>
        <v/>
      </c>
      <c r="L134" s="468"/>
      <c r="N134"/>
      <c r="O134"/>
      <c r="P134" s="2258" t="s">
        <v>11</v>
      </c>
      <c r="Q134" s="2259"/>
      <c r="R134" s="2259"/>
      <c r="S134" s="69"/>
      <c r="U134" s="70" t="s">
        <v>41</v>
      </c>
      <c r="V134" s="69"/>
      <c r="W134" s="68" t="str">
        <f>TEXT(ROUND(LEN(S129)/V133, 1), "0.0") &amp; " lignes"</f>
        <v>3.1 lignes</v>
      </c>
      <c r="X134" s="59"/>
      <c r="Y134" s="59"/>
      <c r="Z134" s="59"/>
      <c r="AD134" s="67" t="s">
        <v>40</v>
      </c>
      <c r="AE134"/>
      <c r="AQ134"/>
      <c r="AR134"/>
      <c r="AS134"/>
      <c r="AT134"/>
      <c r="AU134"/>
      <c r="AV134"/>
      <c r="AW134" s="1327" t="str">
        <f>IF(AND(AZ134&lt;&gt;"", LEN(TRIM(AZ134))&gt;0), MAX(AW20:AW133)+1, "")</f>
        <v/>
      </c>
      <c r="AX134" s="1327" t="str" cm="1">
        <f t="array" ref="AX134">IFERROR(INDEX(AZ21:AZ290, MATCH(ROW()-MIN(ROW(AZ21:AZ290))+1, AW21:AW290, 0)), "")</f>
        <v/>
      </c>
      <c r="AY134" s="1338" t="str">
        <f>IFERROR(SUBSTITUTE(SUBSTITUTE(SUBSTITUTE(AY133,"  "," "),"  "," "),"  "," "),AY133)</f>
        <v/>
      </c>
      <c r="AZ134" s="1329" t="str">
        <f>IF(LEN(AY134) &gt; LEN(AZ129) + LEN(AZ130) + LEN(AZ131)+ LEN(AZ132) + LEN(AZ133), RIGHT(AY134, LEN(AY134) - LEN(AZ129) - LEN(AZ130) - LEN(AZ131) - LEN(AZ132) - LEN(AZ133)), "")</f>
        <v/>
      </c>
      <c r="BA134" s="1279" t="s">
        <v>1</v>
      </c>
      <c r="BB134" s="1354"/>
      <c r="BC134"/>
      <c r="BD134" s="1" t="str">
        <f t="shared" si="32"/>
        <v/>
      </c>
      <c r="BE134" s="1332" t="str">
        <f>IF(LEN(SUBSTITUTE(AX134, BE17, "")) &lt; LEN(AX134), SUBSTITUTE(AX134, BE17, ""), AX134)</f>
        <v/>
      </c>
      <c r="BF134" s="1332" t="str">
        <f>IF(LEN(SUBSTITUTE(BE134, BF17, "")) &lt; LEN(BE134), SUBSTITUTE(BE134, BF17, ""), BE134)</f>
        <v/>
      </c>
      <c r="BG134" s="1332" t="str">
        <f>IF(LEN(SUBSTITUTE(BF134, BG17, "")) &lt; LEN(BF134), SUBSTITUTE(BF134, BG17, ""), BF134)</f>
        <v/>
      </c>
      <c r="BH134" s="1332" t="str">
        <f>IF(LEN(SUBSTITUTE(BG134, BH17, "")) &lt; LEN(BG134), SUBSTITUTE(BG134, BH17, ""), BG134)</f>
        <v/>
      </c>
      <c r="BI134" s="1332" t="s">
        <v>1</v>
      </c>
      <c r="BJ134" s="1333"/>
      <c r="BK134" s="1334"/>
      <c r="BL134" s="52"/>
      <c r="BM134" s="51"/>
      <c r="BN134" s="1335" t="str">
        <f t="shared" si="34"/>
        <v/>
      </c>
      <c r="BO134" s="50" t="str">
        <f t="shared" si="35"/>
        <v/>
      </c>
      <c r="BP134" s="49" t="str">
        <f t="shared" si="36"/>
        <v/>
      </c>
      <c r="BQ134" s="47">
        <f>IF(ISBLANK(#REF!),"",LEN(BD134)-LEN(SUBSTITUTE(BD134," ",""))+1)</f>
        <v>1</v>
      </c>
      <c r="BR134" s="48">
        <f t="shared" si="37"/>
        <v>0</v>
      </c>
      <c r="BS134" s="47">
        <f t="shared" si="38"/>
        <v>0</v>
      </c>
      <c r="BT134" s="47">
        <f t="shared" si="39"/>
        <v>0</v>
      </c>
      <c r="BU134" s="185"/>
      <c r="BV134" s="2"/>
      <c r="BW134" s="46"/>
      <c r="BX134" s="45" t="s">
        <v>31</v>
      </c>
      <c r="BY134" s="26"/>
      <c r="BZ134" s="25"/>
      <c r="CA134" s="2"/>
      <c r="CB134" s="458"/>
      <c r="CC134" s="91"/>
      <c r="CD134" s="91"/>
      <c r="CE134" s="91"/>
      <c r="CF134" s="91"/>
      <c r="CG134" s="59"/>
      <c r="CH134" s="93"/>
      <c r="CI134"/>
      <c r="CJ134" s="565" t="s">
        <v>516</v>
      </c>
      <c r="CK134" s="566"/>
      <c r="CL134" s="566"/>
      <c r="CM134" s="566"/>
      <c r="CN134" s="566"/>
      <c r="CO134" s="91"/>
      <c r="CP134" s="185"/>
      <c r="CQ134" s="8" t="s">
        <v>1</v>
      </c>
      <c r="CR134" s="6">
        <v>1</v>
      </c>
    </row>
    <row r="135" spans="1:96" s="1" customFormat="1" ht="15.75" customHeight="1">
      <c r="A135"/>
      <c r="B135" s="108" t="str">
        <f t="shared" si="44"/>
        <v>►</v>
      </c>
      <c r="C135" s="1232" t="str">
        <f>C122</f>
        <v xml:space="preserve">C patisserie flan garniture Clafoutis aux cerises-2023-09-20.xlsx 10 personnes </v>
      </c>
      <c r="D135" s="1232">
        <f>D122</f>
        <v>10</v>
      </c>
      <c r="E135" s="1232" t="str">
        <f>E122</f>
        <v>personnes</v>
      </c>
      <c r="F135" s="1353"/>
      <c r="G135" s="2236"/>
      <c r="H135" s="2236"/>
      <c r="I135" s="2236"/>
      <c r="J135" s="107" t="str">
        <f>TEXT(ROUND(LEN(F135)/J125, 1), "0.0") &amp; " lignes"</f>
        <v>0.0 lignes</v>
      </c>
      <c r="K135" s="2244" t="str">
        <f ca="1">IF(ISBLANK(L135),"",LARGE(OFFSET(K126,0,0,ROWS(K126:K134)),1)+1)</f>
        <v/>
      </c>
      <c r="L135" s="468"/>
      <c r="N135"/>
      <c r="O135"/>
      <c r="P135" s="2258" t="s">
        <v>11</v>
      </c>
      <c r="Q135" s="2259"/>
      <c r="R135" s="2259"/>
      <c r="S135" s="59"/>
      <c r="T135" s="59"/>
      <c r="U135" s="59"/>
      <c r="V135" s="59"/>
      <c r="W135" s="59"/>
      <c r="X135" s="58"/>
      <c r="Y135" s="58" t="s">
        <v>38</v>
      </c>
      <c r="Z135" s="65"/>
      <c r="AA135" s="64"/>
      <c r="AB135" s="64"/>
      <c r="AC135" s="64"/>
      <c r="AD135" s="63"/>
      <c r="AE135"/>
      <c r="AQ135"/>
      <c r="AR135"/>
      <c r="AS135"/>
      <c r="AT135"/>
      <c r="AU135"/>
      <c r="AV135"/>
      <c r="AW135" s="1327" t="str">
        <f>IF(AND(AZ135&lt;&gt;"", LEN(TRIM(AZ135))&gt;0), MAX(AW20:AW134)+1, "")</f>
        <v/>
      </c>
      <c r="AX135" s="1327" t="str" cm="1">
        <f t="array" ref="AX135">IFERROR(INDEX(AZ21:AZ290, MATCH(ROW()-MIN(ROW(AZ21:AZ290))+1, AW21:AW290, 0)), "")</f>
        <v/>
      </c>
      <c r="AY135" s="1328" t="str">
        <f>(SUBSTITUTE(SUBSTITUTE(BB40,CHAR(13)&amp;CHAR(10)," "),CHAR(10)," "))</f>
        <v/>
      </c>
      <c r="AZ135" s="1339" t="str">
        <f>IF(LEN(AY140)&lt;AZ19,AY135,LEFT(AY140,FIND("¤",SUBSTITUTE(LEFT(AY140,AZ19+1)," ","¤",LEN(LEFT(AY140,AZ19+1))-LEN(SUBSTITUTE(LEFT(AY140,AZ19+1)," ",""))))))</f>
        <v/>
      </c>
      <c r="BA135" s="1279" t="s">
        <v>1</v>
      </c>
      <c r="BB135" s="1354"/>
      <c r="BC135"/>
      <c r="BD135" s="1" t="str">
        <f t="shared" si="32"/>
        <v/>
      </c>
      <c r="BE135" s="1332" t="str">
        <f>IF(LEN(SUBSTITUTE(AX135, BE17, "")) &lt; LEN(AX135), SUBSTITUTE(AX135, BE17, ""), AX135)</f>
        <v/>
      </c>
      <c r="BF135" s="1332" t="str">
        <f>IF(LEN(SUBSTITUTE(BE135, BF17, "")) &lt; LEN(BE135), SUBSTITUTE(BE135, BF17, ""), BE135)</f>
        <v/>
      </c>
      <c r="BG135" s="1332" t="str">
        <f>IF(LEN(SUBSTITUTE(BF135, BG17, "")) &lt; LEN(BF135), SUBSTITUTE(BF135, BG17, ""), BF135)</f>
        <v/>
      </c>
      <c r="BH135" s="1332" t="str">
        <f>IF(LEN(SUBSTITUTE(BG135, BH17, "")) &lt; LEN(BG135), SUBSTITUTE(BG135, BH17, ""), BG135)</f>
        <v/>
      </c>
      <c r="BI135" s="1332" t="s">
        <v>1</v>
      </c>
      <c r="BJ135" s="1333"/>
      <c r="BK135" s="1334"/>
      <c r="BL135" s="52"/>
      <c r="BM135" s="51"/>
      <c r="BN135" s="1335" t="str">
        <f t="shared" si="34"/>
        <v/>
      </c>
      <c r="BO135" s="50" t="str">
        <f t="shared" si="35"/>
        <v/>
      </c>
      <c r="BP135" s="49" t="str">
        <f t="shared" si="36"/>
        <v/>
      </c>
      <c r="BQ135" s="47">
        <f>IF(ISBLANK(#REF!),"",LEN(BD135)-LEN(SUBSTITUTE(BD135," ",""))+1)</f>
        <v>1</v>
      </c>
      <c r="BR135" s="48">
        <f t="shared" si="37"/>
        <v>0</v>
      </c>
      <c r="BS135" s="47">
        <f t="shared" si="38"/>
        <v>0</v>
      </c>
      <c r="BT135" s="47">
        <f t="shared" si="39"/>
        <v>0</v>
      </c>
      <c r="BU135" s="185"/>
      <c r="BV135" s="2"/>
      <c r="BW135" s="46"/>
      <c r="BX135" s="26"/>
      <c r="BY135" s="26"/>
      <c r="BZ135" s="25"/>
      <c r="CA135" s="2"/>
      <c r="CB135" s="458"/>
      <c r="CC135" s="91"/>
      <c r="CD135" s="91"/>
      <c r="CE135" s="91"/>
      <c r="CF135" s="91"/>
      <c r="CG135" s="59"/>
      <c r="CH135" s="93"/>
      <c r="CI135"/>
      <c r="CJ135" s="567" t="s">
        <v>519</v>
      </c>
      <c r="CK135" s="568"/>
      <c r="CL135" s="568"/>
      <c r="CM135" s="568"/>
      <c r="CN135" s="568"/>
      <c r="CO135" s="569"/>
      <c r="CP135" s="570"/>
      <c r="CQ135" s="8" t="s">
        <v>1</v>
      </c>
      <c r="CR135" s="6">
        <v>1</v>
      </c>
    </row>
    <row r="136" spans="1:96" s="1" customFormat="1" ht="15.75" customHeight="1" thickBot="1">
      <c r="A136"/>
      <c r="B136" s="108" t="str">
        <f t="shared" si="44"/>
        <v>►</v>
      </c>
      <c r="C136" s="1232" t="str">
        <f>C122</f>
        <v xml:space="preserve">C patisserie flan garniture Clafoutis aux cerises-2023-09-20.xlsx 10 personnes </v>
      </c>
      <c r="D136" s="1232">
        <f>D122</f>
        <v>10</v>
      </c>
      <c r="E136" s="1232" t="str">
        <f>E122</f>
        <v>personnes</v>
      </c>
      <c r="F136" s="1353"/>
      <c r="G136" s="2236"/>
      <c r="H136" s="2236"/>
      <c r="I136" s="2236"/>
      <c r="J136" s="107" t="str">
        <f>TEXT(ROUND(LEN(F136)/J125, 1), "0.0") &amp; " lignes"</f>
        <v>0.0 lignes</v>
      </c>
      <c r="K136" s="2244" t="str">
        <f ca="1">IF(ISBLANK(L136),"",LARGE(OFFSET(K126,0,0,ROWS(K126:K135)),1)+1)</f>
        <v/>
      </c>
      <c r="L136" s="468"/>
      <c r="N136"/>
      <c r="O136"/>
      <c r="P136" s="2258" t="s">
        <v>11</v>
      </c>
      <c r="Q136" s="2259"/>
      <c r="R136" s="2259"/>
      <c r="S136" s="59"/>
      <c r="T136" s="59"/>
      <c r="U136" s="59"/>
      <c r="V136" s="59"/>
      <c r="W136" s="59"/>
      <c r="X136" s="58"/>
      <c r="Y136" s="57" t="s">
        <v>34</v>
      </c>
      <c r="Z136" s="56" t="s">
        <v>33</v>
      </c>
      <c r="AA136" s="55"/>
      <c r="AB136" s="55"/>
      <c r="AC136" s="55"/>
      <c r="AD136" s="54"/>
      <c r="AE136"/>
      <c r="AQ136"/>
      <c r="AR136"/>
      <c r="AS136"/>
      <c r="AT136"/>
      <c r="AU136"/>
      <c r="AV136"/>
      <c r="AW136" s="1327" t="str">
        <f>IF(AND(AZ136&lt;&gt;"", LEN(TRIM(AZ136))&gt;0), MAX(AW20:AW135)+1, "")</f>
        <v/>
      </c>
      <c r="AX136" s="1327" t="str" cm="1">
        <f t="array" ref="AX136">IFERROR(INDEX(AZ21:AZ290, MATCH(ROW()-MIN(ROW(AZ21:AZ290))+1, AW21:AW290, 0)), "")</f>
        <v/>
      </c>
      <c r="AY136" s="1340" t="str">
        <f>IFERROR(TRIM(SUBSTITUTE(SUBSTITUTE(SUBSTITUTE(SUBSTITUTE(SUBSTITUTE(AY135," .",".")," ;",";")," :",":"),",",","),",","")),AY135)</f>
        <v/>
      </c>
      <c r="AZ136" s="1339" t="str">
        <f>IFERROR(IF(LEN(AY140) &gt; LEN(AZ135), LEFT(RIGHT(AY140, LEN(AY140) - LEN(AZ135)), FIND("¤", SUBSTITUTE(LEFT(RIGHT(AY140, LEN(AY140) - LEN(AZ135)), AZ19+1), " ", "¤", LEN(LEFT(RIGHT(AY140, LEN(AY140) - LEN(AZ135)), AZ19+1)) - LEN(SUBSTITUTE(LEFT(RIGHT(AY140, LEN(AY140) - LEN(AZ135)), AZ19+1), " ", ""))))), ""), "")</f>
        <v/>
      </c>
      <c r="BA136" s="1279" t="s">
        <v>1</v>
      </c>
      <c r="BB136" s="1354"/>
      <c r="BC136"/>
      <c r="BD136" s="1" t="str">
        <f t="shared" si="32"/>
        <v/>
      </c>
      <c r="BE136" s="1332" t="str">
        <f>IF(LEN(SUBSTITUTE(AX136, BE17, "")) &lt; LEN(AX136), SUBSTITUTE(AX136, BE17, ""), AX136)</f>
        <v/>
      </c>
      <c r="BF136" s="1332" t="str">
        <f>IF(LEN(SUBSTITUTE(BE136, BF17, "")) &lt; LEN(BE136), SUBSTITUTE(BE136, BF17, ""), BE136)</f>
        <v/>
      </c>
      <c r="BG136" s="1332" t="str">
        <f>IF(LEN(SUBSTITUTE(BF136, BG17, "")) &lt; LEN(BF136), SUBSTITUTE(BF136, BG17, ""), BF136)</f>
        <v/>
      </c>
      <c r="BH136" s="1332" t="str">
        <f>IF(LEN(SUBSTITUTE(BG136, BH17, "")) &lt; LEN(BG136), SUBSTITUTE(BG136, BH17, ""), BG136)</f>
        <v/>
      </c>
      <c r="BI136" s="1332" t="s">
        <v>1</v>
      </c>
      <c r="BJ136" s="1333"/>
      <c r="BK136" s="1334"/>
      <c r="BL136" s="52"/>
      <c r="BM136" s="51"/>
      <c r="BN136" s="1335" t="str">
        <f t="shared" si="34"/>
        <v/>
      </c>
      <c r="BO136" s="50" t="str">
        <f t="shared" si="35"/>
        <v/>
      </c>
      <c r="BP136" s="49" t="str">
        <f t="shared" si="36"/>
        <v/>
      </c>
      <c r="BQ136" s="47">
        <f>IF(ISBLANK(#REF!),"",LEN(BD136)-LEN(SUBSTITUTE(BD136," ",""))+1)</f>
        <v>1</v>
      </c>
      <c r="BR136" s="48">
        <f t="shared" si="37"/>
        <v>0</v>
      </c>
      <c r="BS136" s="47">
        <f t="shared" si="38"/>
        <v>0</v>
      </c>
      <c r="BT136" s="47">
        <f t="shared" si="39"/>
        <v>0</v>
      </c>
      <c r="BU136" s="185"/>
      <c r="BV136" s="2"/>
      <c r="BW136" s="24" t="s">
        <v>15</v>
      </c>
      <c r="BX136" s="23"/>
      <c r="BY136" s="26"/>
      <c r="BZ136" s="25"/>
      <c r="CA136" s="2"/>
      <c r="CB136" s="458"/>
      <c r="CC136" s="91"/>
      <c r="CD136" s="91"/>
      <c r="CE136" s="91"/>
      <c r="CF136" s="91"/>
      <c r="CG136" s="59"/>
      <c r="CH136" s="93"/>
      <c r="CI136"/>
      <c r="CJ136" s="411"/>
      <c r="CK136" s="571" t="s">
        <v>520</v>
      </c>
      <c r="CL136" s="413"/>
      <c r="CM136" s="412"/>
      <c r="CN136" s="412"/>
      <c r="CO136" s="412"/>
      <c r="CP136" s="414"/>
      <c r="CQ136" s="8" t="s">
        <v>1</v>
      </c>
      <c r="CR136" s="6">
        <v>1</v>
      </c>
    </row>
    <row r="137" spans="1:96" s="1" customFormat="1" ht="15.75" customHeight="1" thickTop="1" thickBot="1">
      <c r="A137"/>
      <c r="B137" s="108" t="str">
        <f t="shared" si="44"/>
        <v>►</v>
      </c>
      <c r="C137" s="1232" t="str">
        <f>C122</f>
        <v xml:space="preserve">C patisserie flan garniture Clafoutis aux cerises-2023-09-20.xlsx 10 personnes </v>
      </c>
      <c r="D137" s="1232">
        <f>D122</f>
        <v>10</v>
      </c>
      <c r="E137" s="1232" t="str">
        <f>E122</f>
        <v>personnes</v>
      </c>
      <c r="F137" s="1353"/>
      <c r="G137" s="2236"/>
      <c r="H137" s="2236"/>
      <c r="I137" s="2236"/>
      <c r="J137" s="107" t="str">
        <f>TEXT(ROUND(LEN(F137)/J125, 1), "0.0") &amp; " lignes"</f>
        <v>0.0 lignes</v>
      </c>
      <c r="K137" s="2244" t="str">
        <f ca="1">IF(ISBLANK(L137),"",LARGE(OFFSET(K126,0,0,ROWS(K126:K136)),1)+1)</f>
        <v/>
      </c>
      <c r="L137" s="468"/>
      <c r="N137"/>
      <c r="O137"/>
      <c r="P137" s="2260" t="s">
        <v>12</v>
      </c>
      <c r="Q137" s="44" t="s">
        <v>30</v>
      </c>
      <c r="R137" s="44" t="s">
        <v>29</v>
      </c>
      <c r="S137" s="44" t="s">
        <v>28</v>
      </c>
      <c r="T137" s="44" t="s">
        <v>27</v>
      </c>
      <c r="U137" s="44" t="s">
        <v>26</v>
      </c>
      <c r="V137" s="44" t="s">
        <v>25</v>
      </c>
      <c r="W137" s="44" t="s">
        <v>24</v>
      </c>
      <c r="X137" s="44" t="s">
        <v>23</v>
      </c>
      <c r="Y137" s="44" t="s">
        <v>22</v>
      </c>
      <c r="Z137" s="44" t="s">
        <v>21</v>
      </c>
      <c r="AA137" s="44" t="s">
        <v>20</v>
      </c>
      <c r="AB137" s="44" t="s">
        <v>19</v>
      </c>
      <c r="AC137" s="44" t="s">
        <v>18</v>
      </c>
      <c r="AD137" s="42" t="s">
        <v>17</v>
      </c>
      <c r="AE137"/>
      <c r="AQ137"/>
      <c r="AR137"/>
      <c r="AS137"/>
      <c r="AT137"/>
      <c r="AU137"/>
      <c r="AV137"/>
      <c r="AW137" s="1327" t="str">
        <f>IF(AND(AZ137&lt;&gt;"", LEN(TRIM(AZ137))&gt;0), MAX(AW20:AW136)+1, "")</f>
        <v/>
      </c>
      <c r="AX137" s="1327" t="str" cm="1">
        <f t="array" ref="AX137">IFERROR(INDEX(AZ21:AZ290, MATCH(ROW()-MIN(ROW(AZ21:AZ290))+1, AW21:AW290, 0)), "")</f>
        <v/>
      </c>
      <c r="AY137" s="1340" t="str">
        <f>IFERROR(SUBSTITUTE(SUBSTITUTE(SUBSTITUTE(SUBSTITUTE(SUBSTITUTE(SUBSTITUTE(AY136,",",";"),".",";"),";",";"),"-",";"),":",";"),"?",";"),AY136)</f>
        <v/>
      </c>
      <c r="AZ137" s="1339" t="str">
        <f>IFERROR(IF(LEN(AY140)&gt;LEN(AZ135)+LEN(AZ136),LEFT(RIGHT(AY140,LEN(AY140)-LEN(AZ135)-LEN(AZ136)),FIND("¤",SUBSTITUTE(LEFT(RIGHT(AY140,LEN(AY140)-LEN(AZ135)-LEN(AZ136)),AZ19+1)," ","¤",LEN(LEFT(RIGHT(AY140,LEN(AY140)-LEN(AZ135)-LEN(AZ136)),AZ19+1))-LEN(SUBSTITUTE(LEFT(RIGHT(AY140,LEN(AY140)-LEN(AZ135)-LEN(AZ136)),AZ19+1)," ",""))))),""),"")</f>
        <v/>
      </c>
      <c r="BA137" s="1279" t="s">
        <v>1</v>
      </c>
      <c r="BB137" s="1354"/>
      <c r="BC137"/>
      <c r="BD137" s="1" t="str">
        <f t="shared" si="32"/>
        <v/>
      </c>
      <c r="BE137" s="1332" t="str">
        <f>IF(LEN(SUBSTITUTE(AX137, BE17, "")) &lt; LEN(AX137), SUBSTITUTE(AX137, BE17, ""), AX137)</f>
        <v/>
      </c>
      <c r="BF137" s="1332" t="str">
        <f>IF(LEN(SUBSTITUTE(BE137, BF17, "")) &lt; LEN(BE137), SUBSTITUTE(BE137, BF17, ""), BE137)</f>
        <v/>
      </c>
      <c r="BG137" s="1332" t="str">
        <f>IF(LEN(SUBSTITUTE(BF137, BG17, "")) &lt; LEN(BF137), SUBSTITUTE(BF137, BG17, ""), BF137)</f>
        <v/>
      </c>
      <c r="BH137" s="1332" t="str">
        <f>IF(LEN(SUBSTITUTE(BG137, BH17, "")) &lt; LEN(BG137), SUBSTITUTE(BG137, BH17, ""), BG137)</f>
        <v/>
      </c>
      <c r="BI137" s="1332" t="s">
        <v>1</v>
      </c>
      <c r="BJ137" s="1333"/>
      <c r="BK137" s="1334"/>
      <c r="BL137" s="52"/>
      <c r="BM137" s="51"/>
      <c r="BN137" s="1335" t="str">
        <f t="shared" si="34"/>
        <v/>
      </c>
      <c r="BO137" s="50" t="str">
        <f t="shared" si="35"/>
        <v/>
      </c>
      <c r="BP137" s="49" t="str">
        <f t="shared" si="36"/>
        <v/>
      </c>
      <c r="BQ137" s="47">
        <f>IF(ISBLANK(#REF!),"",LEN(BD137)-LEN(SUBSTITUTE(BD137," ",""))+1)</f>
        <v>1</v>
      </c>
      <c r="BR137" s="48">
        <f t="shared" si="37"/>
        <v>0</v>
      </c>
      <c r="BS137" s="47">
        <f t="shared" si="38"/>
        <v>0</v>
      </c>
      <c r="BT137" s="47">
        <f t="shared" si="39"/>
        <v>0</v>
      </c>
      <c r="BU137" s="185"/>
      <c r="BV137" s="2"/>
      <c r="BW137" s="37" t="s">
        <v>14</v>
      </c>
      <c r="BX137" s="34"/>
      <c r="BY137" s="26"/>
      <c r="BZ137" s="25"/>
      <c r="CA137" s="2"/>
      <c r="CB137" s="458"/>
      <c r="CC137" s="91"/>
      <c r="CD137" s="91"/>
      <c r="CE137" s="91"/>
      <c r="CF137" s="91"/>
      <c r="CG137" s="59"/>
      <c r="CH137" s="93"/>
      <c r="CI137"/>
      <c r="CJ137" s="458"/>
      <c r="CK137"/>
      <c r="CL137"/>
      <c r="CM137" s="91"/>
      <c r="CN137" s="91"/>
      <c r="CO137" s="91"/>
      <c r="CP137" s="185"/>
      <c r="CQ137" s="8" t="s">
        <v>1</v>
      </c>
      <c r="CR137" s="6">
        <v>1</v>
      </c>
    </row>
    <row r="138" spans="1:96" s="1" customFormat="1" ht="15.75" customHeight="1" thickTop="1">
      <c r="A138"/>
      <c r="B138" s="108" t="str">
        <f t="shared" si="44"/>
        <v>►</v>
      </c>
      <c r="C138" s="1232" t="str">
        <f>C122</f>
        <v xml:space="preserve">C patisserie flan garniture Clafoutis aux cerises-2023-09-20.xlsx 10 personnes </v>
      </c>
      <c r="D138" s="1232">
        <f>D122</f>
        <v>10</v>
      </c>
      <c r="E138" s="1232" t="str">
        <f>E122</f>
        <v>personnes</v>
      </c>
      <c r="F138" s="1353"/>
      <c r="G138" s="2236"/>
      <c r="H138" s="2236"/>
      <c r="I138" s="2236"/>
      <c r="J138" s="107" t="str">
        <f>TEXT(ROUND(LEN(F138)/J125, 1), "0.0") &amp; " lignes"</f>
        <v>0.0 lignes</v>
      </c>
      <c r="K138" s="2244" t="str">
        <f ca="1">IF(ISBLANK(L138),"",LARGE(OFFSET(K126,0,0,ROWS(K126:K137)),1)+1)</f>
        <v/>
      </c>
      <c r="L138" s="468"/>
      <c r="N138"/>
      <c r="O138"/>
      <c r="P138" s="2260" t="s">
        <v>12</v>
      </c>
      <c r="Q138" s="1276" t="str">
        <f t="shared" ref="Q138:AD138" si="45">SUBSTITUTE(ADDRESS(1,COLUMN(),4),"1","")</f>
        <v>Q</v>
      </c>
      <c r="R138" s="1276" t="str">
        <f t="shared" si="45"/>
        <v>R</v>
      </c>
      <c r="S138" s="1276" t="str">
        <f t="shared" si="45"/>
        <v>S</v>
      </c>
      <c r="T138" s="1276" t="str">
        <f t="shared" si="45"/>
        <v>T</v>
      </c>
      <c r="U138" s="1276" t="str">
        <f t="shared" si="45"/>
        <v>U</v>
      </c>
      <c r="V138" s="1276" t="str">
        <f t="shared" si="45"/>
        <v>V</v>
      </c>
      <c r="W138" s="1276" t="str">
        <f t="shared" si="45"/>
        <v>W</v>
      </c>
      <c r="X138" s="1276" t="str">
        <f t="shared" si="45"/>
        <v>X</v>
      </c>
      <c r="Y138" s="1276" t="str">
        <f t="shared" si="45"/>
        <v>Y</v>
      </c>
      <c r="Z138" s="1276" t="str">
        <f t="shared" si="45"/>
        <v>Z</v>
      </c>
      <c r="AA138" s="2267" t="str">
        <f t="shared" si="45"/>
        <v>AA</v>
      </c>
      <c r="AB138" s="2267" t="str">
        <f t="shared" si="45"/>
        <v>AB</v>
      </c>
      <c r="AC138" s="2267" t="str">
        <f t="shared" si="45"/>
        <v>AC</v>
      </c>
      <c r="AD138" s="2268" t="str">
        <f t="shared" si="45"/>
        <v>AD</v>
      </c>
      <c r="AE138"/>
      <c r="AQ138"/>
      <c r="AR138"/>
      <c r="AS138"/>
      <c r="AT138"/>
      <c r="AU138"/>
      <c r="AV138"/>
      <c r="AW138" s="1327" t="str">
        <f>IF(AND(AZ138&lt;&gt;"", LEN(TRIM(AZ138))&gt;0), MAX(AW20:AW137)+1, "")</f>
        <v/>
      </c>
      <c r="AX138" s="1327" t="str" cm="1">
        <f t="array" ref="AX138">IFERROR(INDEX(AZ21:AZ290, MATCH(ROW()-MIN(ROW(AZ21:AZ290))+1, AW21:AW290, 0)), "")</f>
        <v/>
      </c>
      <c r="AY138" s="1340" t="str">
        <f>IFERROR(SUBSTITUTE(AY137,"."," "),AY137)</f>
        <v/>
      </c>
      <c r="AZ138" s="1339" t="str">
        <f>IFERROR(LEFT(RIGHT(AY140,LEN(AY140)-LEN(AZ135)-LEN(AZ136)-LEN(AZ137)),FIND("¤",SUBSTITUTE(LEFT(RIGHT(AY140,LEN(AY140)-LEN(AZ135)-LEN(AZ136)-LEN(AZ137)),AZ19+1)," ","¤",LEN(LEFT(RIGHT(AY140,LEN(AY140)-LEN(AZ135)-LEN(AZ136)-LEN(AZ137)),AZ19+1))-LEN(SUBSTITUTE(LEFT(RIGHT(AY140,LEN(AY140)-LEN(AZ135)-LEN(AZ136)-LEN(AZ137)),AZ19+1)," ",""))))),"")</f>
        <v/>
      </c>
      <c r="BA138" s="1279" t="s">
        <v>1</v>
      </c>
      <c r="BB138" s="1354"/>
      <c r="BC138"/>
      <c r="BD138" s="1" t="str">
        <f t="shared" si="32"/>
        <v/>
      </c>
      <c r="BE138" s="1332" t="str">
        <f>IF(LEN(SUBSTITUTE(AX138, BE17, "")) &lt; LEN(AX138), SUBSTITUTE(AX138, BE17, ""), AX138)</f>
        <v/>
      </c>
      <c r="BF138" s="1332" t="str">
        <f>IF(LEN(SUBSTITUTE(BE138, BF17, "")) &lt; LEN(BE138), SUBSTITUTE(BE138, BF17, ""), BE138)</f>
        <v/>
      </c>
      <c r="BG138" s="1332" t="str">
        <f>IF(LEN(SUBSTITUTE(BF138, BG17, "")) &lt; LEN(BF138), SUBSTITUTE(BF138, BG17, ""), BF138)</f>
        <v/>
      </c>
      <c r="BH138" s="1332" t="str">
        <f>IF(LEN(SUBSTITUTE(BG138, BH17, "")) &lt; LEN(BG138), SUBSTITUTE(BG138, BH17, ""), BG138)</f>
        <v/>
      </c>
      <c r="BI138" s="1332" t="s">
        <v>1</v>
      </c>
      <c r="BJ138" s="1333"/>
      <c r="BK138" s="1334"/>
      <c r="BL138" s="52"/>
      <c r="BM138" s="51"/>
      <c r="BN138" s="1335" t="str">
        <f t="shared" si="34"/>
        <v/>
      </c>
      <c r="BO138" s="50" t="str">
        <f t="shared" si="35"/>
        <v/>
      </c>
      <c r="BP138" s="49" t="str">
        <f t="shared" si="36"/>
        <v/>
      </c>
      <c r="BQ138" s="47">
        <f>IF(ISBLANK(#REF!),"",LEN(BD138)-LEN(SUBSTITUTE(BD138," ",""))+1)</f>
        <v>1</v>
      </c>
      <c r="BR138" s="48">
        <f t="shared" si="37"/>
        <v>0</v>
      </c>
      <c r="BS138" s="47">
        <f t="shared" si="38"/>
        <v>0</v>
      </c>
      <c r="BT138" s="47">
        <f t="shared" si="39"/>
        <v>0</v>
      </c>
      <c r="BU138" s="185"/>
      <c r="BV138" s="2"/>
      <c r="BW138" s="28" t="s">
        <v>11</v>
      </c>
      <c r="BX138" s="34"/>
      <c r="BY138" s="26"/>
      <c r="BZ138" s="25"/>
      <c r="CA138" s="2"/>
      <c r="CB138" s="458"/>
      <c r="CC138" s="91"/>
      <c r="CD138" s="91"/>
      <c r="CE138" s="91"/>
      <c r="CF138" s="91"/>
      <c r="CG138" s="59"/>
      <c r="CH138" s="93"/>
      <c r="CI138"/>
      <c r="CJ138" s="458"/>
      <c r="CK138" s="573">
        <v>149.92240344353021</v>
      </c>
      <c r="CL138" s="574">
        <v>8</v>
      </c>
      <c r="CM138" s="91"/>
      <c r="CN138" s="59" t="s">
        <v>521</v>
      </c>
      <c r="CO138" s="91"/>
      <c r="CP138" s="185"/>
      <c r="CQ138" s="8" t="s">
        <v>1</v>
      </c>
      <c r="CR138" s="6">
        <v>1</v>
      </c>
    </row>
    <row r="139" spans="1:96" s="1" customFormat="1" ht="15.75" customHeight="1">
      <c r="A139"/>
      <c r="B139" s="108" t="str">
        <f t="shared" si="44"/>
        <v>►</v>
      </c>
      <c r="C139" s="1232" t="str">
        <f>C122</f>
        <v xml:space="preserve">C patisserie flan garniture Clafoutis aux cerises-2023-09-20.xlsx 10 personnes </v>
      </c>
      <c r="D139" s="1232">
        <f>D122</f>
        <v>10</v>
      </c>
      <c r="E139" s="1232" t="str">
        <f>E122</f>
        <v>personnes</v>
      </c>
      <c r="F139" s="1353"/>
      <c r="G139" s="2236"/>
      <c r="H139" s="2236"/>
      <c r="I139" s="2236"/>
      <c r="J139" s="107" t="str">
        <f>TEXT(ROUND(LEN(F139)/J125, 1), "0.0") &amp; " lignes"</f>
        <v>0.0 lignes</v>
      </c>
      <c r="K139" s="2244" t="str">
        <f ca="1">IF(ISBLANK(L139),"",LARGE(OFFSET(K126,0,0,ROWS(K126:K138)),1)+1)</f>
        <v/>
      </c>
      <c r="L139" s="468"/>
      <c r="N139"/>
      <c r="O139"/>
      <c r="P139" s="2260" t="s">
        <v>12</v>
      </c>
      <c r="Q139" s="9">
        <f t="shared" ref="Q139:AD139" ca="1" si="46">CELL("largeur",Q139)</f>
        <v>2</v>
      </c>
      <c r="R139" s="9">
        <f t="shared" ca="1" si="46"/>
        <v>2</v>
      </c>
      <c r="S139" s="9">
        <f t="shared" ca="1" si="46"/>
        <v>2</v>
      </c>
      <c r="T139" s="9">
        <f t="shared" ca="1" si="46"/>
        <v>11</v>
      </c>
      <c r="U139" s="9">
        <f t="shared" ca="1" si="46"/>
        <v>11</v>
      </c>
      <c r="V139" s="9">
        <f t="shared" ca="1" si="46"/>
        <v>3</v>
      </c>
      <c r="W139" s="9">
        <f t="shared" ca="1" si="46"/>
        <v>11</v>
      </c>
      <c r="X139" s="9">
        <f t="shared" ca="1" si="46"/>
        <v>11</v>
      </c>
      <c r="Y139" s="9">
        <f t="shared" ca="1" si="46"/>
        <v>9</v>
      </c>
      <c r="Z139" s="9">
        <f t="shared" ca="1" si="46"/>
        <v>40</v>
      </c>
      <c r="AA139" s="2269">
        <f t="shared" ca="1" si="46"/>
        <v>11</v>
      </c>
      <c r="AB139" s="2269">
        <f t="shared" ca="1" si="46"/>
        <v>14</v>
      </c>
      <c r="AC139" s="2269">
        <f t="shared" ca="1" si="46"/>
        <v>11</v>
      </c>
      <c r="AD139" s="2270">
        <f t="shared" ca="1" si="46"/>
        <v>11</v>
      </c>
      <c r="AE139"/>
      <c r="AQ139"/>
      <c r="AR139"/>
      <c r="AS139"/>
      <c r="AT139"/>
      <c r="AU139"/>
      <c r="AV139"/>
      <c r="AW139" s="1327" t="str">
        <f>IF(AND(AZ139&lt;&gt;"", LEN(TRIM(AZ139))&gt;0), MAX(AW20:AW138)+1, "")</f>
        <v/>
      </c>
      <c r="AX139" s="1327" t="str" cm="1">
        <f t="array" ref="AX139">IFERROR(INDEX(AZ21:AZ290, MATCH(ROW()-MIN(ROW(AZ21:AZ290))+1, AW21:AW290, 0)), "")</f>
        <v/>
      </c>
      <c r="AY139" s="1343" t="str">
        <f>SUBSTITUTE(SUBSTITUTE(AY138,";"," "),","," ")</f>
        <v/>
      </c>
      <c r="AZ139" s="1339" t="str">
        <f>IFERROR(LEFT(RIGHT(AY140,LEN(AY140)-LEN(AZ135)-LEN(AZ136)-LEN(AZ137)-LEN(AZ138)),FIND("¤",SUBSTITUTE(LEFT(RIGHT(AY140,LEN(AY140)-LEN(AZ135)-LEN(AZ136)-LEN(AZ137)-LEN(AZ138)),AZ19+1)," ","¤",LEN(LEFT(RIGHT(AY140,LEN(AY140)-LEN(AZ135)-LEN(AZ136)-LEN(AZ137)-LEN(AZ138)),AZ19+1))-LEN(SUBSTITUTE(LEFT(RIGHT(AY140,LEN(AY140)-LEN(AZ135)-LEN(AZ136)-LEN(AZ137)-LEN(AZ138)),AZ19+1)," ",""))))),"")</f>
        <v/>
      </c>
      <c r="BA139" s="1279" t="s">
        <v>1</v>
      </c>
      <c r="BB139" s="1354"/>
      <c r="BC139"/>
      <c r="BD139" s="1" t="str">
        <f t="shared" si="32"/>
        <v/>
      </c>
      <c r="BE139" s="1332" t="str">
        <f>IF(LEN(SUBSTITUTE(AX139, BE17, "")) &lt; LEN(AX139), SUBSTITUTE(AX139, BE17, ""), AX139)</f>
        <v/>
      </c>
      <c r="BF139" s="1332" t="str">
        <f>IF(LEN(SUBSTITUTE(BE139, BF17, "")) &lt; LEN(BE139), SUBSTITUTE(BE139, BF17, ""), BE139)</f>
        <v/>
      </c>
      <c r="BG139" s="1332" t="str">
        <f>IF(LEN(SUBSTITUTE(BF139, BG17, "")) &lt; LEN(BF139), SUBSTITUTE(BF139, BG17, ""), BF139)</f>
        <v/>
      </c>
      <c r="BH139" s="1332" t="str">
        <f>IF(LEN(SUBSTITUTE(BG139, BH17, "")) &lt; LEN(BG139), SUBSTITUTE(BG139, BH17, ""), BG139)</f>
        <v/>
      </c>
      <c r="BI139" s="1332" t="s">
        <v>1</v>
      </c>
      <c r="BJ139" s="1333"/>
      <c r="BK139" s="1334"/>
      <c r="BL139" s="52"/>
      <c r="BM139" s="51"/>
      <c r="BN139" s="1335" t="str">
        <f t="shared" si="34"/>
        <v/>
      </c>
      <c r="BO139" s="50" t="str">
        <f t="shared" si="35"/>
        <v/>
      </c>
      <c r="BP139" s="49" t="str">
        <f t="shared" si="36"/>
        <v/>
      </c>
      <c r="BQ139" s="47">
        <f>IF(ISBLANK(#REF!),"",LEN(BD139)-LEN(SUBSTITUTE(BD139," ",""))+1)</f>
        <v>1</v>
      </c>
      <c r="BR139" s="48">
        <f t="shared" si="37"/>
        <v>0</v>
      </c>
      <c r="BS139" s="47">
        <f t="shared" si="38"/>
        <v>0</v>
      </c>
      <c r="BT139" s="47">
        <f t="shared" si="39"/>
        <v>0</v>
      </c>
      <c r="BU139" s="185"/>
      <c r="BV139" s="2"/>
      <c r="BW139" s="24" t="s">
        <v>7</v>
      </c>
      <c r="BX139" s="23"/>
      <c r="BY139" s="26"/>
      <c r="BZ139" s="25"/>
      <c r="CA139" s="2"/>
      <c r="CB139" s="411"/>
      <c r="CC139" s="412"/>
      <c r="CD139" s="413"/>
      <c r="CE139" s="412"/>
      <c r="CF139" s="412"/>
      <c r="CG139" s="412"/>
      <c r="CH139" s="414"/>
      <c r="CI139"/>
      <c r="CJ139" s="458"/>
      <c r="CK139" s="576">
        <v>1.28</v>
      </c>
      <c r="CL139" s="577">
        <v>7</v>
      </c>
      <c r="CM139" s="91"/>
      <c r="CN139" s="59" t="s">
        <v>522</v>
      </c>
      <c r="CO139" s="91"/>
      <c r="CP139" s="185"/>
      <c r="CQ139" s="8" t="s">
        <v>1</v>
      </c>
      <c r="CR139" s="6">
        <v>1</v>
      </c>
    </row>
    <row r="140" spans="1:96" s="1" customFormat="1" ht="15.75" customHeight="1" thickBot="1">
      <c r="A140"/>
      <c r="B140" s="108" t="str">
        <f t="shared" si="44"/>
        <v>►</v>
      </c>
      <c r="C140" s="1232" t="str">
        <f>C122</f>
        <v xml:space="preserve">C patisserie flan garniture Clafoutis aux cerises-2023-09-20.xlsx 10 personnes </v>
      </c>
      <c r="D140" s="1232">
        <f>D122</f>
        <v>10</v>
      </c>
      <c r="E140" s="1232" t="str">
        <f>E122</f>
        <v>personnes</v>
      </c>
      <c r="F140" s="1353"/>
      <c r="G140" s="2236"/>
      <c r="H140" s="2236"/>
      <c r="I140" s="2236"/>
      <c r="J140" s="107" t="str">
        <f>TEXT(ROUND(LEN(F140)/J125, 1), "0.0") &amp; " lignes"</f>
        <v>0.0 lignes</v>
      </c>
      <c r="K140" s="2244" t="str">
        <f ca="1">IF(ISBLANK(L140),"",LARGE(OFFSET(K126,0,0,ROWS(K126:K139)),1)+1)</f>
        <v/>
      </c>
      <c r="L140" s="468"/>
      <c r="N140"/>
      <c r="O140"/>
      <c r="P140" s="31" t="s">
        <v>11</v>
      </c>
      <c r="Q140" s="2261">
        <v>2</v>
      </c>
      <c r="R140" s="2261">
        <v>2</v>
      </c>
      <c r="S140" s="2261">
        <v>2</v>
      </c>
      <c r="T140" s="2261">
        <v>15</v>
      </c>
      <c r="U140" s="2261">
        <v>16</v>
      </c>
      <c r="V140" s="2261">
        <v>17</v>
      </c>
      <c r="W140" s="2261">
        <v>18</v>
      </c>
      <c r="X140" s="2261">
        <v>19</v>
      </c>
      <c r="Y140" s="2261">
        <v>9</v>
      </c>
      <c r="Z140" s="2341">
        <v>40</v>
      </c>
      <c r="AA140" s="2296">
        <v>11</v>
      </c>
      <c r="AB140" s="2296">
        <v>14</v>
      </c>
      <c r="AC140" s="2296">
        <v>11</v>
      </c>
      <c r="AD140" s="2297">
        <v>11</v>
      </c>
      <c r="AE140"/>
      <c r="AQ140"/>
      <c r="AR140"/>
      <c r="AS140"/>
      <c r="AT140"/>
      <c r="AU140"/>
      <c r="AV140"/>
      <c r="AW140" s="1327" t="str">
        <f>IF(AND(AZ140&lt;&gt;"", LEN(TRIM(AZ140))&gt;0), MAX(AW20:AW139)+1, "")</f>
        <v/>
      </c>
      <c r="AX140" s="1327" t="str" cm="1">
        <f t="array" ref="AX140">IFERROR(INDEX(AZ21:AZ290, MATCH(ROW()-MIN(ROW(AZ21:AZ290))+1, AW21:AW290, 0)), "")</f>
        <v/>
      </c>
      <c r="AY140" s="1344" t="str">
        <f>IFERROR(SUBSTITUTE(SUBSTITUTE(SUBSTITUTE(AY139,"  "," "),"  "," "),"  "," "),AY139)</f>
        <v/>
      </c>
      <c r="AZ140" s="1339" t="str">
        <f>IF(LEN(AY140) &gt; LEN(AZ135) + LEN(AZ136) + LEN(AZ137)+ LEN(AZ138) + LEN(AZ139), RIGHT(AY140, LEN(AY140) - LEN(AZ135) - LEN(AZ136) - LEN(AZ137) - LEN(AZ138) - LEN(AZ139)), "")</f>
        <v/>
      </c>
      <c r="BA140" s="1279" t="s">
        <v>1</v>
      </c>
      <c r="BB140" s="1354"/>
      <c r="BC140"/>
      <c r="BD140" s="1" t="str">
        <f t="shared" si="32"/>
        <v/>
      </c>
      <c r="BE140" s="1332" t="str">
        <f>IF(LEN(SUBSTITUTE(AX140, BE17, "")) &lt; LEN(AX140), SUBSTITUTE(AX140, BE17, ""), AX140)</f>
        <v/>
      </c>
      <c r="BF140" s="1332" t="str">
        <f>IF(LEN(SUBSTITUTE(BE140, BF17, "")) &lt; LEN(BE140), SUBSTITUTE(BE140, BF17, ""), BE140)</f>
        <v/>
      </c>
      <c r="BG140" s="1332" t="str">
        <f>IF(LEN(SUBSTITUTE(BF140, BG17, "")) &lt; LEN(BF140), SUBSTITUTE(BF140, BG17, ""), BF140)</f>
        <v/>
      </c>
      <c r="BH140" s="1332" t="str">
        <f>IF(LEN(SUBSTITUTE(BG140, BH17, "")) &lt; LEN(BG140), SUBSTITUTE(BG140, BH17, ""), BG140)</f>
        <v/>
      </c>
      <c r="BI140" s="1332" t="s">
        <v>1</v>
      </c>
      <c r="BJ140" s="1333"/>
      <c r="BK140" s="1334"/>
      <c r="BL140" s="52"/>
      <c r="BM140" s="51"/>
      <c r="BN140" s="1335" t="str">
        <f t="shared" si="34"/>
        <v/>
      </c>
      <c r="BO140" s="50" t="str">
        <f t="shared" si="35"/>
        <v/>
      </c>
      <c r="BP140" s="49" t="str">
        <f t="shared" si="36"/>
        <v/>
      </c>
      <c r="BQ140" s="47">
        <f>IF(ISBLANK(#REF!),"",LEN(BD140)-LEN(SUBSTITUTE(BD140," ",""))+1)</f>
        <v>1</v>
      </c>
      <c r="BR140" s="48">
        <f t="shared" si="37"/>
        <v>0</v>
      </c>
      <c r="BS140" s="47">
        <f t="shared" si="38"/>
        <v>0</v>
      </c>
      <c r="BT140" s="47">
        <f t="shared" si="39"/>
        <v>0</v>
      </c>
      <c r="BU140" s="185"/>
      <c r="BV140" s="2"/>
      <c r="BW140" s="24" t="s">
        <v>5</v>
      </c>
      <c r="BX140" s="23"/>
      <c r="BY140" s="26"/>
      <c r="BZ140" s="25"/>
      <c r="CA140" s="2"/>
      <c r="CB140" s="110"/>
      <c r="CC140" s="59"/>
      <c r="CD140" s="59"/>
      <c r="CE140" s="154"/>
      <c r="CF140" s="91"/>
      <c r="CG140" s="59"/>
      <c r="CH140" s="93"/>
      <c r="CI140"/>
      <c r="CJ140" s="458"/>
      <c r="CK140" s="579">
        <v>3</v>
      </c>
      <c r="CL140" s="580">
        <v>0.38194444444444442</v>
      </c>
      <c r="CM140" s="91"/>
      <c r="CN140" s="581" t="s">
        <v>523</v>
      </c>
      <c r="CO140" s="582" t="s">
        <v>524</v>
      </c>
      <c r="CP140" s="583" t="s">
        <v>525</v>
      </c>
      <c r="CQ140" s="8" t="s">
        <v>1</v>
      </c>
      <c r="CR140" s="6">
        <v>1</v>
      </c>
    </row>
    <row r="141" spans="1:96" s="1" customFormat="1" ht="15.75" customHeight="1" thickTop="1">
      <c r="A141"/>
      <c r="B141" s="108" t="str">
        <f t="shared" si="44"/>
        <v>►</v>
      </c>
      <c r="C141" s="1232" t="str">
        <f>C122</f>
        <v xml:space="preserve">C patisserie flan garniture Clafoutis aux cerises-2023-09-20.xlsx 10 personnes </v>
      </c>
      <c r="D141" s="1232">
        <f>D122</f>
        <v>10</v>
      </c>
      <c r="E141" s="1232" t="str">
        <f>E122</f>
        <v>personnes</v>
      </c>
      <c r="F141" s="1353"/>
      <c r="G141" s="2236"/>
      <c r="H141" s="2236"/>
      <c r="I141" s="2236"/>
      <c r="J141" s="107" t="str">
        <f>TEXT(ROUND(LEN(F141)/J125, 1), "0.0") &amp; " lignes"</f>
        <v>0.0 lignes</v>
      </c>
      <c r="K141" s="2244" t="str">
        <f ca="1">IF(ISBLANK(L141),"",LARGE(OFFSET(K126,0,0,ROWS(K126:K140)),1)+1)</f>
        <v/>
      </c>
      <c r="L141" s="468"/>
      <c r="N141"/>
      <c r="O141"/>
      <c r="P141"/>
      <c r="Q141"/>
      <c r="R141"/>
      <c r="S141"/>
      <c r="T141"/>
      <c r="U141"/>
      <c r="V141"/>
      <c r="W141"/>
      <c r="X141"/>
      <c r="Y141"/>
      <c r="Z141"/>
      <c r="AA141"/>
      <c r="AB141"/>
      <c r="AC141"/>
      <c r="AD141"/>
      <c r="AE141"/>
      <c r="AQ141"/>
      <c r="AR141"/>
      <c r="AS141"/>
      <c r="AT141"/>
      <c r="AU141"/>
      <c r="AV141"/>
      <c r="AW141" s="1327" t="str">
        <f>IF(AND(AZ141&lt;&gt;"", LEN(TRIM(AZ141))&gt;0), MAX(AW20:AW140)+1, "")</f>
        <v/>
      </c>
      <c r="AX141" s="1327" t="str" cm="1">
        <f t="array" ref="AX141">IFERROR(INDEX(AZ21:AZ290, MATCH(ROW()-MIN(ROW(AZ21:AZ290))+1, AW21:AW290, 0)), "")</f>
        <v/>
      </c>
      <c r="AY141" s="1328" t="str">
        <f>(SUBSTITUTE(SUBSTITUTE(BB41,CHAR(13)&amp;CHAR(10)," "),CHAR(10)," "))</f>
        <v/>
      </c>
      <c r="AZ141" s="1329" t="str">
        <f>IF(LEN(AY146)&lt;AZ19,AY141,LEFT(AY146,FIND("¤",SUBSTITUTE(LEFT(AY146,AZ19+1)," ","¤",LEN(LEFT(AY146,AZ19+1))-LEN(SUBSTITUTE(LEFT(AY146,AZ19+1)," ",""))))))</f>
        <v/>
      </c>
      <c r="BA141" s="1279" t="s">
        <v>1</v>
      </c>
      <c r="BB141" s="1354"/>
      <c r="BC141"/>
      <c r="BD141" s="1" t="str">
        <f t="shared" si="32"/>
        <v/>
      </c>
      <c r="BE141" s="1332" t="str">
        <f>IF(LEN(SUBSTITUTE(AX141, BE17, "")) &lt; LEN(AX141), SUBSTITUTE(AX141, BE17, ""), AX141)</f>
        <v/>
      </c>
      <c r="BF141" s="1332" t="str">
        <f>IF(LEN(SUBSTITUTE(BE141, BF17, "")) &lt; LEN(BE141), SUBSTITUTE(BE141, BF17, ""), BE141)</f>
        <v/>
      </c>
      <c r="BG141" s="1332" t="str">
        <f>IF(LEN(SUBSTITUTE(BF141, BG17, "")) &lt; LEN(BF141), SUBSTITUTE(BF141, BG17, ""), BF141)</f>
        <v/>
      </c>
      <c r="BH141" s="1332" t="str">
        <f>IF(LEN(SUBSTITUTE(BG141, BH17, "")) &lt; LEN(BG141), SUBSTITUTE(BG141, BH17, ""), BG141)</f>
        <v/>
      </c>
      <c r="BI141" s="1332" t="s">
        <v>1</v>
      </c>
      <c r="BJ141" s="1333"/>
      <c r="BK141" s="1334"/>
      <c r="BL141" s="52"/>
      <c r="BM141" s="51"/>
      <c r="BN141" s="1335" t="str">
        <f t="shared" si="34"/>
        <v/>
      </c>
      <c r="BO141" s="50" t="str">
        <f t="shared" si="35"/>
        <v/>
      </c>
      <c r="BP141" s="49" t="str">
        <f t="shared" si="36"/>
        <v/>
      </c>
      <c r="BQ141" s="47">
        <f>IF(ISBLANK(#REF!),"",LEN(BD141)-LEN(SUBSTITUTE(BD141," ",""))+1)</f>
        <v>1</v>
      </c>
      <c r="BR141" s="48">
        <f t="shared" si="37"/>
        <v>0</v>
      </c>
      <c r="BS141" s="47">
        <f t="shared" si="38"/>
        <v>0</v>
      </c>
      <c r="BT141" s="47">
        <f t="shared" si="39"/>
        <v>0</v>
      </c>
      <c r="BU141" s="185"/>
      <c r="BV141" s="2"/>
      <c r="BW141" s="24" t="s">
        <v>4</v>
      </c>
      <c r="BX141" s="23"/>
      <c r="BY141" s="20"/>
      <c r="BZ141" s="22"/>
      <c r="CA141" s="2"/>
      <c r="CB141" s="110"/>
      <c r="CC141" s="626" t="s">
        <v>134</v>
      </c>
      <c r="CD141" s="310" t="s">
        <v>135</v>
      </c>
      <c r="CE141" s="59"/>
      <c r="CF141" s="91"/>
      <c r="CG141" s="59"/>
      <c r="CH141" s="93"/>
      <c r="CI141"/>
      <c r="CJ141" s="21"/>
      <c r="CK141" s="584">
        <v>2</v>
      </c>
      <c r="CL141" s="585">
        <v>6</v>
      </c>
      <c r="CM141" s="91"/>
      <c r="CN141" s="586" t="s">
        <v>526</v>
      </c>
      <c r="CO141" s="587" t="s">
        <v>527</v>
      </c>
      <c r="CP141" s="588" t="s">
        <v>528</v>
      </c>
      <c r="CQ141" s="8" t="s">
        <v>1</v>
      </c>
      <c r="CR141" s="6">
        <v>1</v>
      </c>
    </row>
    <row r="142" spans="1:96" s="1" customFormat="1" ht="15.75" customHeight="1">
      <c r="A142"/>
      <c r="B142" s="108" t="str">
        <f t="shared" si="44"/>
        <v>►</v>
      </c>
      <c r="C142" s="1232" t="str">
        <f>C122</f>
        <v xml:space="preserve">C patisserie flan garniture Clafoutis aux cerises-2023-09-20.xlsx 10 personnes </v>
      </c>
      <c r="D142" s="1232">
        <f>D122</f>
        <v>10</v>
      </c>
      <c r="E142" s="1232" t="str">
        <f>E122</f>
        <v>personnes</v>
      </c>
      <c r="F142" s="1353"/>
      <c r="G142" s="2236"/>
      <c r="H142" s="2236"/>
      <c r="I142" s="2236"/>
      <c r="J142" s="107" t="str">
        <f>TEXT(ROUND(LEN(F142)/J125, 1), "0.0") &amp; " lignes"</f>
        <v>0.0 lignes</v>
      </c>
      <c r="K142" s="2244" t="str">
        <f ca="1">IF(ISBLANK(L142),"",LARGE(OFFSET(K126,0,0,ROWS(K126:K141)),1)+1)</f>
        <v/>
      </c>
      <c r="L142" s="468"/>
      <c r="N142"/>
      <c r="O142"/>
      <c r="P142"/>
      <c r="Q142"/>
      <c r="R142"/>
      <c r="S142"/>
      <c r="T142"/>
      <c r="U142"/>
      <c r="V142"/>
      <c r="W142"/>
      <c r="X142"/>
      <c r="Y142"/>
      <c r="Z142"/>
      <c r="AA142"/>
      <c r="AB142"/>
      <c r="AC142"/>
      <c r="AD142"/>
      <c r="AE142"/>
      <c r="AQ142"/>
      <c r="AR142"/>
      <c r="AS142"/>
      <c r="AT142"/>
      <c r="AU142"/>
      <c r="AV142"/>
      <c r="AW142" s="1327" t="str">
        <f>IF(AND(AZ142&lt;&gt;"", LEN(TRIM(AZ142))&gt;0), MAX(AW20:AW141)+1, "")</f>
        <v/>
      </c>
      <c r="AX142" s="1327" t="str" cm="1">
        <f t="array" ref="AX142">IFERROR(INDEX(AZ21:AZ290, MATCH(ROW()-MIN(ROW(AZ21:AZ290))+1, AW21:AW290, 0)), "")</f>
        <v/>
      </c>
      <c r="AY142" s="1336" t="str">
        <f>IFERROR(TRIM(SUBSTITUTE(SUBSTITUTE(SUBSTITUTE(SUBSTITUTE(SUBSTITUTE(AY141," .",".")," ;",";")," :",":"),",",","),",","")),AY141)</f>
        <v/>
      </c>
      <c r="AZ142" s="1329" t="str">
        <f>IFERROR(IF(LEN(AY146) &gt; LEN(AZ141), LEFT(RIGHT(AY146, LEN(AY146) - LEN(AZ141)), FIND("¤", SUBSTITUTE(LEFT(RIGHT(AY146, LEN(AY146) - LEN(AZ141)), AZ19+1), " ", "¤", LEN(LEFT(RIGHT(AY146, LEN(AY146) - LEN(AZ141)), AZ19+1)) - LEN(SUBSTITUTE(LEFT(RIGHT(AY146, LEN(AY146) - LEN(AZ141)), AZ19+1), " ", ""))))), ""), "")</f>
        <v/>
      </c>
      <c r="BA142" s="1279" t="s">
        <v>1</v>
      </c>
      <c r="BB142" s="1354"/>
      <c r="BC142"/>
      <c r="BD142" s="1" t="str">
        <f t="shared" si="32"/>
        <v/>
      </c>
      <c r="BE142" s="1332" t="str">
        <f>IF(LEN(SUBSTITUTE(AX142, BE17, "")) &lt; LEN(AX142), SUBSTITUTE(AX142, BE17, ""), AX142)</f>
        <v/>
      </c>
      <c r="BF142" s="1332" t="str">
        <f>IF(LEN(SUBSTITUTE(BE142, BF17, "")) &lt; LEN(BE142), SUBSTITUTE(BE142, BF17, ""), BE142)</f>
        <v/>
      </c>
      <c r="BG142" s="1332" t="str">
        <f>IF(LEN(SUBSTITUTE(BF142, BG17, "")) &lt; LEN(BF142), SUBSTITUTE(BF142, BG17, ""), BF142)</f>
        <v/>
      </c>
      <c r="BH142" s="1332" t="str">
        <f>IF(LEN(SUBSTITUTE(BG142, BH17, "")) &lt; LEN(BG142), SUBSTITUTE(BG142, BH17, ""), BG142)</f>
        <v/>
      </c>
      <c r="BI142" s="1332" t="s">
        <v>1</v>
      </c>
      <c r="BJ142" s="1333"/>
      <c r="BK142" s="1334"/>
      <c r="BL142" s="52"/>
      <c r="BM142" s="51"/>
      <c r="BN142" s="1335" t="str">
        <f t="shared" si="34"/>
        <v/>
      </c>
      <c r="BO142" s="50" t="str">
        <f t="shared" si="35"/>
        <v/>
      </c>
      <c r="BP142" s="49" t="str">
        <f t="shared" si="36"/>
        <v/>
      </c>
      <c r="BQ142" s="47">
        <f>IF(ISBLANK(#REF!),"",LEN(BD142)-LEN(SUBSTITUTE(BD142," ",""))+1)</f>
        <v>1</v>
      </c>
      <c r="BR142" s="48">
        <f t="shared" si="37"/>
        <v>0</v>
      </c>
      <c r="BS142" s="47">
        <f t="shared" si="38"/>
        <v>0</v>
      </c>
      <c r="BT142" s="47">
        <f t="shared" si="39"/>
        <v>0</v>
      </c>
      <c r="BU142" s="185"/>
      <c r="BV142" s="2"/>
      <c r="BW142" s="21"/>
      <c r="BX142" s="20"/>
      <c r="BY142" s="20"/>
      <c r="BZ142" s="19"/>
      <c r="CA142" s="2"/>
      <c r="CB142" s="110"/>
      <c r="CC142" s="628" t="s">
        <v>129</v>
      </c>
      <c r="CD142" s="147">
        <v>1</v>
      </c>
      <c r="CE142" s="59"/>
      <c r="CF142" s="91"/>
      <c r="CG142" s="59"/>
      <c r="CH142" s="93"/>
      <c r="CI142"/>
      <c r="CJ142" s="18"/>
      <c r="CK142" s="589">
        <v>2</v>
      </c>
      <c r="CL142" s="590">
        <f>ROW()</f>
        <v>142</v>
      </c>
      <c r="CM142" s="91"/>
      <c r="CN142"/>
      <c r="CO142"/>
      <c r="CP142" s="38"/>
      <c r="CQ142" s="8" t="s">
        <v>1</v>
      </c>
      <c r="CR142" s="6">
        <v>1</v>
      </c>
    </row>
    <row r="143" spans="1:96" s="1" customFormat="1" ht="15.75" customHeight="1">
      <c r="A143"/>
      <c r="B143" s="108" t="str">
        <f t="shared" si="44"/>
        <v>►</v>
      </c>
      <c r="C143" s="1232" t="str">
        <f>C122</f>
        <v xml:space="preserve">C patisserie flan garniture Clafoutis aux cerises-2023-09-20.xlsx 10 personnes </v>
      </c>
      <c r="D143" s="1232">
        <f>D122</f>
        <v>10</v>
      </c>
      <c r="E143" s="1232" t="str">
        <f>E122</f>
        <v>personnes</v>
      </c>
      <c r="F143" s="1353"/>
      <c r="G143" s="2236"/>
      <c r="H143" s="2236"/>
      <c r="I143" s="2236"/>
      <c r="J143" s="107" t="str">
        <f>TEXT(ROUND(LEN(F143)/J125, 1), "0.0") &amp; " lignes"</f>
        <v>0.0 lignes</v>
      </c>
      <c r="K143" s="2244" t="str">
        <f ca="1">IF(ISBLANK(L143),"",LARGE(OFFSET(K126,0,0,ROWS(K126:K142)),1)+1)</f>
        <v/>
      </c>
      <c r="L143" s="468"/>
      <c r="N143"/>
      <c r="O143"/>
      <c r="P143"/>
      <c r="Q143"/>
      <c r="R143"/>
      <c r="S143"/>
      <c r="T143"/>
      <c r="U143"/>
      <c r="V143"/>
      <c r="W143"/>
      <c r="X143"/>
      <c r="Y143"/>
      <c r="Z143"/>
      <c r="AA143"/>
      <c r="AB143"/>
      <c r="AC143"/>
      <c r="AD143"/>
      <c r="AQ143"/>
      <c r="AR143"/>
      <c r="AS143"/>
      <c r="AT143"/>
      <c r="AU143"/>
      <c r="AV143"/>
      <c r="AW143" s="1327" t="str">
        <f>IF(AND(AZ143&lt;&gt;"", LEN(TRIM(AZ143))&gt;0), MAX(AW20:AW142)+1, "")</f>
        <v/>
      </c>
      <c r="AX143" s="1327" t="str" cm="1">
        <f t="array" ref="AX143">IFERROR(INDEX(AZ21:AZ290, MATCH(ROW()-MIN(ROW(AZ21:AZ290))+1, AW21:AW290, 0)), "")</f>
        <v/>
      </c>
      <c r="AY143" s="1336" t="str">
        <f>IFERROR(SUBSTITUTE(SUBSTITUTE(SUBSTITUTE(SUBSTITUTE(SUBSTITUTE(SUBSTITUTE(AY142,",",";"),".",";"),";",";"),"-",";"),":",";"),"?",";"),AY142)</f>
        <v/>
      </c>
      <c r="AZ143" s="1329" t="str">
        <f>IFERROR(IF(LEN(AY146)&gt;LEN(AZ141)+LEN(AZ142),LEFT(RIGHT(AY146,LEN(AY146)-LEN(AZ141)-LEN(AZ142)),FIND("¤",SUBSTITUTE(LEFT(RIGHT(AY146,LEN(AY146)-LEN(AZ141)-LEN(AZ142)),AZ19+1)," ","¤",LEN(LEFT(RIGHT(AY146,LEN(AY146)-LEN(AZ141)-LEN(AZ142)),AZ19+1))-LEN(SUBSTITUTE(LEFT(RIGHT(AY146,LEN(AY146)-LEN(AZ141)-LEN(AZ142)),AZ19+1)," ",""))))),""),"")</f>
        <v/>
      </c>
      <c r="BA143" s="1279" t="s">
        <v>1</v>
      </c>
      <c r="BB143" s="1354"/>
      <c r="BC143"/>
      <c r="BD143" s="1" t="str">
        <f t="shared" si="32"/>
        <v/>
      </c>
      <c r="BE143" s="1332" t="str">
        <f>IF(LEN(SUBSTITUTE(AX143, BE17, "")) &lt; LEN(AX143), SUBSTITUTE(AX143, BE17, ""), AX143)</f>
        <v/>
      </c>
      <c r="BF143" s="1332" t="str">
        <f>IF(LEN(SUBSTITUTE(BE143, BF17, "")) &lt; LEN(BE143), SUBSTITUTE(BE143, BF17, ""), BE143)</f>
        <v/>
      </c>
      <c r="BG143" s="1332" t="str">
        <f>IF(LEN(SUBSTITUTE(BF143, BG17, "")) &lt; LEN(BF143), SUBSTITUTE(BF143, BG17, ""), BF143)</f>
        <v/>
      </c>
      <c r="BH143" s="1332" t="str">
        <f>IF(LEN(SUBSTITUTE(BG143, BH17, "")) &lt; LEN(BG143), SUBSTITUTE(BG143, BH17, ""), BG143)</f>
        <v/>
      </c>
      <c r="BI143" s="1332" t="s">
        <v>1</v>
      </c>
      <c r="BJ143" s="1333"/>
      <c r="BK143" s="1334"/>
      <c r="BL143" s="52"/>
      <c r="BM143" s="51"/>
      <c r="BN143" s="1335" t="str">
        <f t="shared" si="34"/>
        <v/>
      </c>
      <c r="BO143" s="50" t="str">
        <f t="shared" si="35"/>
        <v/>
      </c>
      <c r="BP143" s="49" t="str">
        <f t="shared" si="36"/>
        <v/>
      </c>
      <c r="BQ143" s="47">
        <f>IF(ISBLANK(#REF!),"",LEN(BD143)-LEN(SUBSTITUTE(BD143," ",""))+1)</f>
        <v>1</v>
      </c>
      <c r="BR143" s="48">
        <f t="shared" si="37"/>
        <v>0</v>
      </c>
      <c r="BS143" s="47">
        <f t="shared" si="38"/>
        <v>0</v>
      </c>
      <c r="BT143" s="47">
        <f t="shared" si="39"/>
        <v>0</v>
      </c>
      <c r="BU143" s="185"/>
      <c r="BV143" s="2"/>
      <c r="BW143" s="18" t="s">
        <v>3</v>
      </c>
      <c r="BX143" s="17"/>
      <c r="BY143" s="17"/>
      <c r="BZ143" s="16"/>
      <c r="CA143" s="2"/>
      <c r="CB143" s="110"/>
      <c r="CC143" s="155" t="s">
        <v>127</v>
      </c>
      <c r="CD143" s="91"/>
      <c r="CE143" s="91"/>
      <c r="CF143" s="91"/>
      <c r="CG143" s="59"/>
      <c r="CH143" s="93"/>
      <c r="CI143"/>
      <c r="CJ143" s="484"/>
      <c r="CK143" s="591">
        <v>5</v>
      </c>
      <c r="CL143" s="592"/>
      <c r="CM143" s="91"/>
      <c r="CN143" s="593" t="s">
        <v>529</v>
      </c>
      <c r="CO143" s="594" t="s">
        <v>530</v>
      </c>
      <c r="CP143" s="595" t="s">
        <v>531</v>
      </c>
      <c r="CQ143" s="8" t="s">
        <v>1</v>
      </c>
      <c r="CR143" s="6">
        <v>1</v>
      </c>
    </row>
    <row r="144" spans="1:96" s="1" customFormat="1" ht="15.75" customHeight="1">
      <c r="A144"/>
      <c r="B144" s="108" t="str">
        <f t="shared" si="44"/>
        <v>►</v>
      </c>
      <c r="C144" s="1232" t="str">
        <f>C122</f>
        <v xml:space="preserve">C patisserie flan garniture Clafoutis aux cerises-2023-09-20.xlsx 10 personnes </v>
      </c>
      <c r="D144" s="1232">
        <f>D122</f>
        <v>10</v>
      </c>
      <c r="E144" s="1232" t="str">
        <f>E122</f>
        <v>personnes</v>
      </c>
      <c r="F144" s="1353"/>
      <c r="G144" s="2236"/>
      <c r="H144" s="2236"/>
      <c r="I144" s="2236"/>
      <c r="J144" s="107" t="str">
        <f>TEXT(ROUND(LEN(F144)/J125, 1), "0.0") &amp; " lignes"</f>
        <v>0.0 lignes</v>
      </c>
      <c r="K144" s="2244" t="str">
        <f ca="1">IF(ISBLANK(L144),"",LARGE(OFFSET(K126,0,0,ROWS(K126:K143)),1)+1)</f>
        <v/>
      </c>
      <c r="L144" s="468"/>
      <c r="N144"/>
      <c r="O144"/>
      <c r="AE144"/>
      <c r="AQ144"/>
      <c r="AR144"/>
      <c r="AS144"/>
      <c r="AT144"/>
      <c r="AU144"/>
      <c r="AV144"/>
      <c r="AW144" s="1327" t="str">
        <f>IF(AND(AZ144&lt;&gt;"", LEN(TRIM(AZ144))&gt;0), MAX(AW20:AW143)+1, "")</f>
        <v/>
      </c>
      <c r="AX144" s="1327" t="str" cm="1">
        <f t="array" ref="AX144">IFERROR(INDEX(AZ21:AZ290, MATCH(ROW()-MIN(ROW(AZ21:AZ290))+1, AW21:AW290, 0)), "")</f>
        <v/>
      </c>
      <c r="AY144" s="1336" t="str">
        <f>IFERROR(SUBSTITUTE(AY143,"."," "),AY143)</f>
        <v/>
      </c>
      <c r="AZ144" s="1329" t="str">
        <f>IFERROR(LEFT(RIGHT(AY146,LEN(AY146)-LEN(AZ141)-LEN(AZ142)-LEN(AZ143)),FIND("¤",SUBSTITUTE(LEFT(RIGHT(AY146,LEN(AY146)-LEN(AZ141)-LEN(AZ142)-LEN(AZ143)),AZ19+1)," ","¤",LEN(LEFT(RIGHT(AY146,LEN(AY146)-LEN(AZ141)-LEN(AZ142)-LEN(AZ143)),AZ19+1))-LEN(SUBSTITUTE(LEFT(RIGHT(AY146,LEN(AY146)-LEN(AZ141)-LEN(AZ142)-LEN(AZ143)),AZ19+1)," ",""))))),"")</f>
        <v/>
      </c>
      <c r="BA144" s="1279" t="s">
        <v>1</v>
      </c>
      <c r="BB144" s="1354"/>
      <c r="BC144"/>
      <c r="BD144" s="1" t="str">
        <f t="shared" si="32"/>
        <v/>
      </c>
      <c r="BE144" s="1332" t="str">
        <f>IF(LEN(SUBSTITUTE(AX144, BE17, "")) &lt; LEN(AX144), SUBSTITUTE(AX144, BE17, ""), AX144)</f>
        <v/>
      </c>
      <c r="BF144" s="1332" t="str">
        <f>IF(LEN(SUBSTITUTE(BE144, BF17, "")) &lt; LEN(BE144), SUBSTITUTE(BE144, BF17, ""), BE144)</f>
        <v/>
      </c>
      <c r="BG144" s="1332" t="str">
        <f>IF(LEN(SUBSTITUTE(BF144, BG17, "")) &lt; LEN(BF144), SUBSTITUTE(BF144, BG17, ""), BF144)</f>
        <v/>
      </c>
      <c r="BH144" s="1332" t="str">
        <f>IF(LEN(SUBSTITUTE(BG144, BH17, "")) &lt; LEN(BG144), SUBSTITUTE(BG144, BH17, ""), BG144)</f>
        <v/>
      </c>
      <c r="BI144" s="1332" t="s">
        <v>1</v>
      </c>
      <c r="BJ144" s="1333"/>
      <c r="BK144" s="1334"/>
      <c r="BL144" s="52"/>
      <c r="BM144" s="51"/>
      <c r="BN144" s="1335" t="str">
        <f t="shared" si="34"/>
        <v/>
      </c>
      <c r="BO144" s="50" t="str">
        <f t="shared" si="35"/>
        <v/>
      </c>
      <c r="BP144" s="49" t="str">
        <f t="shared" si="36"/>
        <v/>
      </c>
      <c r="BQ144" s="47">
        <f>IF(ISBLANK(#REF!),"",LEN(BD144)-LEN(SUBSTITUTE(BD144," ",""))+1)</f>
        <v>1</v>
      </c>
      <c r="BR144" s="48">
        <f t="shared" si="37"/>
        <v>0</v>
      </c>
      <c r="BS144" s="47">
        <f t="shared" si="38"/>
        <v>0</v>
      </c>
      <c r="BT144" s="47">
        <f t="shared" si="39"/>
        <v>0</v>
      </c>
      <c r="BU144" s="185"/>
      <c r="BV144" s="2"/>
      <c r="BW144" s="18" t="s">
        <v>2</v>
      </c>
      <c r="BX144" s="17"/>
      <c r="BY144" s="17"/>
      <c r="BZ144" s="16"/>
      <c r="CA144" s="2"/>
      <c r="CB144" s="110"/>
      <c r="CC144" s="155" t="s">
        <v>125</v>
      </c>
      <c r="CD144" s="91"/>
      <c r="CE144" s="91"/>
      <c r="CF144" s="91"/>
      <c r="CG144" s="59"/>
      <c r="CH144" s="93"/>
      <c r="CI144"/>
      <c r="CJ144" s="46"/>
      <c r="CK144" s="596">
        <v>12</v>
      </c>
      <c r="CL144" s="597">
        <f>ROW()</f>
        <v>144</v>
      </c>
      <c r="CM144" s="91"/>
      <c r="CN144" s="598" t="s">
        <v>532</v>
      </c>
      <c r="CO144" s="599" t="s">
        <v>533</v>
      </c>
      <c r="CP144" s="600" t="s">
        <v>534</v>
      </c>
      <c r="CQ144" s="8" t="s">
        <v>1</v>
      </c>
      <c r="CR144" s="6">
        <v>1</v>
      </c>
    </row>
    <row r="145" spans="1:96" s="1" customFormat="1" ht="15.75" customHeight="1">
      <c r="A145"/>
      <c r="B145" s="108" t="str">
        <f t="shared" si="44"/>
        <v>►</v>
      </c>
      <c r="C145" s="1232" t="str">
        <f>C122</f>
        <v xml:space="preserve">C patisserie flan garniture Clafoutis aux cerises-2023-09-20.xlsx 10 personnes </v>
      </c>
      <c r="D145" s="1232">
        <f>D122</f>
        <v>10</v>
      </c>
      <c r="E145" s="1232" t="str">
        <f>E122</f>
        <v>personnes</v>
      </c>
      <c r="F145" s="1353"/>
      <c r="G145" s="2236"/>
      <c r="H145" s="2236"/>
      <c r="I145" s="2236"/>
      <c r="J145" s="107" t="str">
        <f>TEXT(ROUND(LEN(F145)/J125, 1), "0.0") &amp; " lignes"</f>
        <v>0.0 lignes</v>
      </c>
      <c r="K145" s="2244" t="str">
        <f ca="1">IF(ISBLANK(L145),"",LARGE(OFFSET(K126,0,0,ROWS(K126:K144)),1)+1)</f>
        <v/>
      </c>
      <c r="L145" s="468"/>
      <c r="N145"/>
      <c r="O145"/>
      <c r="AE145"/>
      <c r="AQ145"/>
      <c r="AR145"/>
      <c r="AS145"/>
      <c r="AT145"/>
      <c r="AU145"/>
      <c r="AV145"/>
      <c r="AW145" s="1327" t="str">
        <f>IF(AND(AZ145&lt;&gt;"", LEN(TRIM(AZ145))&gt;0), MAX(AW20:AW144)+1, "")</f>
        <v/>
      </c>
      <c r="AX145" s="1327" t="str" cm="1">
        <f t="array" ref="AX145">IFERROR(INDEX(AZ21:AZ290, MATCH(ROW()-MIN(ROW(AZ21:AZ290))+1, AW21:AW290, 0)), "")</f>
        <v/>
      </c>
      <c r="AY145" s="1337" t="str">
        <f>SUBSTITUTE(SUBSTITUTE(AY144,";"," "),","," ")</f>
        <v/>
      </c>
      <c r="AZ145" s="1329" t="str">
        <f>IFERROR(LEFT(RIGHT(AY146,LEN(AY146)-LEN(AZ141)-LEN(AZ142)-LEN(AZ143)-LEN(AZ144)),FIND("¤",SUBSTITUTE(LEFT(RIGHT(AY146,LEN(AY146)-LEN(AZ141)-LEN(AZ142)-LEN(AZ143)-LEN(AZ144)),AZ19+1)," ","¤",LEN(LEFT(RIGHT(AY146,LEN(AY146)-LEN(AZ141)-LEN(AZ142)-LEN(AZ143)-LEN(AZ144)),AZ19+1))-LEN(SUBSTITUTE(LEFT(RIGHT(AY146,LEN(AY146)-LEN(AZ141)-LEN(AZ142)-LEN(AZ143)-LEN(AZ144)),AZ19+1)," ",""))))),"")</f>
        <v/>
      </c>
      <c r="BA145" s="1279" t="s">
        <v>1</v>
      </c>
      <c r="BB145" s="1354"/>
      <c r="BC145"/>
      <c r="BD145" s="1" t="str">
        <f t="shared" si="32"/>
        <v/>
      </c>
      <c r="BE145" s="1332" t="str">
        <f>IF(LEN(SUBSTITUTE(AX145, BE17, "")) &lt; LEN(AX145), SUBSTITUTE(AX145, BE17, ""), AX145)</f>
        <v/>
      </c>
      <c r="BF145" s="1332" t="str">
        <f>IF(LEN(SUBSTITUTE(BE145, BF17, "")) &lt; LEN(BE145), SUBSTITUTE(BE145, BF17, ""), BE145)</f>
        <v/>
      </c>
      <c r="BG145" s="1332" t="str">
        <f>IF(LEN(SUBSTITUTE(BF145, BG17, "")) &lt; LEN(BF145), SUBSTITUTE(BF145, BG17, ""), BF145)</f>
        <v/>
      </c>
      <c r="BH145" s="1332" t="str">
        <f>IF(LEN(SUBSTITUTE(BG145, BH17, "")) &lt; LEN(BG145), SUBSTITUTE(BG145, BH17, ""), BG145)</f>
        <v/>
      </c>
      <c r="BI145" s="1332" t="s">
        <v>1</v>
      </c>
      <c r="BJ145" s="1333"/>
      <c r="BK145" s="1334"/>
      <c r="BL145" s="52"/>
      <c r="BM145" s="51"/>
      <c r="BN145" s="1335" t="str">
        <f t="shared" si="34"/>
        <v/>
      </c>
      <c r="BO145" s="50" t="str">
        <f t="shared" si="35"/>
        <v/>
      </c>
      <c r="BP145" s="49" t="str">
        <f t="shared" si="36"/>
        <v/>
      </c>
      <c r="BQ145" s="47">
        <f>IF(ISBLANK(#REF!),"",LEN(BD145)-LEN(SUBSTITUTE(BD145," ",""))+1)</f>
        <v>1</v>
      </c>
      <c r="BR145" s="48">
        <f t="shared" si="37"/>
        <v>0</v>
      </c>
      <c r="BS145" s="47">
        <f t="shared" si="38"/>
        <v>0</v>
      </c>
      <c r="BT145" s="47">
        <f t="shared" si="39"/>
        <v>0</v>
      </c>
      <c r="BU145" s="185"/>
      <c r="BV145" s="2"/>
      <c r="BW145" s="14"/>
      <c r="BX145" s="2"/>
      <c r="BY145" s="2"/>
      <c r="BZ145" s="13"/>
      <c r="CA145" s="2"/>
      <c r="CB145" s="110"/>
      <c r="CC145" s="155" t="s">
        <v>121</v>
      </c>
      <c r="CD145" s="91"/>
      <c r="CE145" s="91"/>
      <c r="CF145" s="91"/>
      <c r="CG145" s="59"/>
      <c r="CH145" s="93"/>
      <c r="CI145" s="15" t="s">
        <v>1</v>
      </c>
      <c r="CJ145" s="46"/>
      <c r="CK145" s="2"/>
      <c r="CL145" s="2"/>
      <c r="CM145" s="91"/>
      <c r="CN145"/>
      <c r="CO145"/>
      <c r="CP145" s="38"/>
      <c r="CQ145" s="8" t="s">
        <v>1</v>
      </c>
      <c r="CR145" s="6">
        <v>1</v>
      </c>
    </row>
    <row r="146" spans="1:96" s="1" customFormat="1" ht="15.75" customHeight="1" thickBot="1">
      <c r="A146"/>
      <c r="B146" s="108" t="str">
        <f t="shared" si="44"/>
        <v>►</v>
      </c>
      <c r="C146" s="1232" t="str">
        <f>C122</f>
        <v xml:space="preserve">C patisserie flan garniture Clafoutis aux cerises-2023-09-20.xlsx 10 personnes </v>
      </c>
      <c r="D146" s="1232">
        <f>D122</f>
        <v>10</v>
      </c>
      <c r="E146" s="1232" t="str">
        <f>E122</f>
        <v>personnes</v>
      </c>
      <c r="F146" s="1353"/>
      <c r="G146" s="2236"/>
      <c r="H146" s="2236"/>
      <c r="I146" s="2236"/>
      <c r="J146" s="107" t="str">
        <f>TEXT(ROUND(LEN(F146)/J125, 1), "0.0") &amp; " lignes"</f>
        <v>0.0 lignes</v>
      </c>
      <c r="K146" s="2244" t="str">
        <f ca="1">IF(ISBLANK(L146),"",LARGE(OFFSET(K126,0,0,ROWS(K126:K145)),1)+1)</f>
        <v/>
      </c>
      <c r="L146" s="468"/>
      <c r="N146"/>
      <c r="O146"/>
      <c r="AE146"/>
      <c r="AQ146"/>
      <c r="AR146"/>
      <c r="AS146"/>
      <c r="AT146"/>
      <c r="AU146"/>
      <c r="AV146"/>
      <c r="AW146" s="1327" t="str">
        <f>IF(AND(AZ146&lt;&gt;"", LEN(TRIM(AZ146))&gt;0), MAX(AW20:AW145)+1, "")</f>
        <v/>
      </c>
      <c r="AX146" s="1327" t="str" cm="1">
        <f t="array" ref="AX146">IFERROR(INDEX(AZ21:AZ290, MATCH(ROW()-MIN(ROW(AZ21:AZ290))+1, AW21:AW290, 0)), "")</f>
        <v/>
      </c>
      <c r="AY146" s="1338" t="str">
        <f>IFERROR(SUBSTITUTE(SUBSTITUTE(SUBSTITUTE(AY145,"  "," "),"  "," "),"  "," "),AY145)</f>
        <v/>
      </c>
      <c r="AZ146" s="1329" t="str">
        <f>IF(LEN(AY146) &gt; LEN(AZ141) + LEN(AZ142) + LEN(AZ143)+ LEN(AZ144) + LEN(AZ145), RIGHT(AY146, LEN(AY146) - LEN(AZ141) - LEN(AZ142) - LEN(AZ143) - LEN(AZ144) - LEN(AZ145)), "")</f>
        <v/>
      </c>
      <c r="BA146" s="1279" t="s">
        <v>1</v>
      </c>
      <c r="BB146" s="1354"/>
      <c r="BC146"/>
      <c r="BD146" s="1" t="str">
        <f t="shared" si="32"/>
        <v/>
      </c>
      <c r="BE146" s="1332" t="str">
        <f>IF(LEN(SUBSTITUTE(AX146, BE17, "")) &lt; LEN(AX146), SUBSTITUTE(AX146, BE17, ""), AX146)</f>
        <v/>
      </c>
      <c r="BF146" s="1332" t="str">
        <f>IF(LEN(SUBSTITUTE(BE146, BF17, "")) &lt; LEN(BE146), SUBSTITUTE(BE146, BF17, ""), BE146)</f>
        <v/>
      </c>
      <c r="BG146" s="1332" t="str">
        <f>IF(LEN(SUBSTITUTE(BF146, BG17, "")) &lt; LEN(BF146), SUBSTITUTE(BF146, BG17, ""), BF146)</f>
        <v/>
      </c>
      <c r="BH146" s="1332" t="str">
        <f>IF(LEN(SUBSTITUTE(BG146, BH17, "")) &lt; LEN(BG146), SUBSTITUTE(BG146, BH17, ""), BG146)</f>
        <v/>
      </c>
      <c r="BI146" s="1332" t="s">
        <v>1</v>
      </c>
      <c r="BJ146" s="1333"/>
      <c r="BK146" s="1334"/>
      <c r="BL146" s="52"/>
      <c r="BM146" s="51"/>
      <c r="BN146" s="1335" t="str">
        <f t="shared" si="34"/>
        <v/>
      </c>
      <c r="BO146" s="50" t="str">
        <f t="shared" si="35"/>
        <v/>
      </c>
      <c r="BP146" s="49" t="str">
        <f t="shared" si="36"/>
        <v/>
      </c>
      <c r="BQ146" s="47">
        <f>IF(ISBLANK(#REF!),"",LEN(BD146)-LEN(SUBSTITUTE(BD146," ",""))+1)</f>
        <v>1</v>
      </c>
      <c r="BR146" s="48">
        <f t="shared" si="37"/>
        <v>0</v>
      </c>
      <c r="BS146" s="47">
        <f t="shared" si="38"/>
        <v>0</v>
      </c>
      <c r="BT146" s="47">
        <f t="shared" si="39"/>
        <v>0</v>
      </c>
      <c r="BU146" s="185"/>
      <c r="BV146" s="2"/>
      <c r="BW146" s="12">
        <v>19</v>
      </c>
      <c r="BX146" s="11">
        <v>18</v>
      </c>
      <c r="BY146" s="11">
        <v>25</v>
      </c>
      <c r="BZ146" s="10">
        <v>16</v>
      </c>
      <c r="CA146" s="2"/>
      <c r="CB146" s="110"/>
      <c r="CC146" s="155" t="s">
        <v>120</v>
      </c>
      <c r="CD146" s="91"/>
      <c r="CE146" s="91"/>
      <c r="CF146" s="91"/>
      <c r="CG146" s="59"/>
      <c r="CH146" s="93"/>
      <c r="CI146" s="15" t="s">
        <v>1</v>
      </c>
      <c r="CJ146" s="46"/>
      <c r="CK146" s="602" t="s">
        <v>537</v>
      </c>
      <c r="CL146" s="602" t="s">
        <v>538</v>
      </c>
      <c r="CM146" s="91"/>
      <c r="CN146" s="603" t="s">
        <v>539</v>
      </c>
      <c r="CO146" s="604" t="s">
        <v>540</v>
      </c>
      <c r="CP146" s="605" t="s">
        <v>541</v>
      </c>
      <c r="CQ146" s="8" t="s">
        <v>1</v>
      </c>
      <c r="CR146" s="6">
        <v>1</v>
      </c>
    </row>
    <row r="147" spans="1:96" s="1" customFormat="1" ht="15.75" customHeight="1">
      <c r="A147"/>
      <c r="B147" s="108" t="str">
        <f t="shared" si="44"/>
        <v>►</v>
      </c>
      <c r="C147" s="1232" t="str">
        <f>C122</f>
        <v xml:space="preserve">C patisserie flan garniture Clafoutis aux cerises-2023-09-20.xlsx 10 personnes </v>
      </c>
      <c r="D147" s="1232">
        <f>D122</f>
        <v>10</v>
      </c>
      <c r="E147" s="1232" t="str">
        <f>E122</f>
        <v>personnes</v>
      </c>
      <c r="F147" s="1353"/>
      <c r="G147" s="2236"/>
      <c r="H147" s="2236"/>
      <c r="I147" s="2236"/>
      <c r="J147" s="107" t="str">
        <f>TEXT(ROUND(LEN(F147)/J125, 1), "0.0") &amp; " lignes"</f>
        <v>0.0 lignes</v>
      </c>
      <c r="K147" s="2244" t="str">
        <f ca="1">IF(ISBLANK(L147),"",LARGE(OFFSET(K126,0,0,ROWS(K126:K146)),1)+1)</f>
        <v/>
      </c>
      <c r="L147" s="468"/>
      <c r="N147"/>
      <c r="O147"/>
      <c r="AE147"/>
      <c r="AQ147"/>
      <c r="AR147"/>
      <c r="AS147"/>
      <c r="AT147"/>
      <c r="AU147"/>
      <c r="AV147"/>
      <c r="AW147" s="1327" t="str">
        <f>IF(AND(AZ147&lt;&gt;"", LEN(TRIM(AZ147))&gt;0), MAX(AW20:AW146)+1, "")</f>
        <v/>
      </c>
      <c r="AX147" s="1327" t="str" cm="1">
        <f t="array" ref="AX147">IFERROR(INDEX(AZ21:AZ290, MATCH(ROW()-MIN(ROW(AZ21:AZ290))+1, AW21:AW290, 0)), "")</f>
        <v/>
      </c>
      <c r="AY147" s="1328" t="str">
        <f>(SUBSTITUTE(SUBSTITUTE(BB42,CHAR(13)&amp;CHAR(10)," "),CHAR(10)," "))</f>
        <v/>
      </c>
      <c r="AZ147" s="1339" t="str">
        <f>IF(LEN(AY152)&lt;AZ19,AY147,LEFT(AY152,FIND("¤",SUBSTITUTE(LEFT(AY152,AZ19+1)," ","¤",LEN(LEFT(AY152,AZ19+1))-LEN(SUBSTITUTE(LEFT(AY152,AZ19+1)," ",""))))))</f>
        <v/>
      </c>
      <c r="BA147" s="1279" t="s">
        <v>1</v>
      </c>
      <c r="BB147" s="1354"/>
      <c r="BC147"/>
      <c r="BD147" s="1" t="str">
        <f t="shared" si="32"/>
        <v/>
      </c>
      <c r="BE147" s="1332" t="str">
        <f>IF(LEN(SUBSTITUTE(AX147, BE17, "")) &lt; LEN(AX147), SUBSTITUTE(AX147, BE17, ""), AX147)</f>
        <v/>
      </c>
      <c r="BF147" s="1332" t="str">
        <f>IF(LEN(SUBSTITUTE(BE147, BF17, "")) &lt; LEN(BE147), SUBSTITUTE(BE147, BF17, ""), BE147)</f>
        <v/>
      </c>
      <c r="BG147" s="1332" t="str">
        <f>IF(LEN(SUBSTITUTE(BF147, BG17, "")) &lt; LEN(BF147), SUBSTITUTE(BF147, BG17, ""), BF147)</f>
        <v/>
      </c>
      <c r="BH147" s="1332" t="str">
        <f>IF(LEN(SUBSTITUTE(BG147, BH17, "")) &lt; LEN(BG147), SUBSTITUTE(BG147, BH17, ""), BG147)</f>
        <v/>
      </c>
      <c r="BI147" s="1332" t="s">
        <v>1</v>
      </c>
      <c r="BJ147" s="1333"/>
      <c r="BK147" s="1334"/>
      <c r="BL147" s="52"/>
      <c r="BM147" s="51"/>
      <c r="BN147" s="1335" t="str">
        <f t="shared" si="34"/>
        <v/>
      </c>
      <c r="BO147" s="50" t="str">
        <f t="shared" si="35"/>
        <v/>
      </c>
      <c r="BP147" s="49" t="str">
        <f t="shared" si="36"/>
        <v/>
      </c>
      <c r="BQ147" s="47">
        <f>IF(ISBLANK(#REF!),"",LEN(BD147)-LEN(SUBSTITUTE(BD147," ",""))+1)</f>
        <v>1</v>
      </c>
      <c r="BR147" s="48">
        <f t="shared" si="37"/>
        <v>0</v>
      </c>
      <c r="BS147" s="47">
        <f t="shared" si="38"/>
        <v>0</v>
      </c>
      <c r="BT147" s="47">
        <f t="shared" si="39"/>
        <v>0</v>
      </c>
      <c r="BU147" s="185"/>
      <c r="BV147" s="2"/>
      <c r="BW147" s="9">
        <f ca="1">CELL("largeur",BW147)</f>
        <v>19</v>
      </c>
      <c r="BX147" s="9">
        <f ca="1">CELL("largeur",BX147)</f>
        <v>18</v>
      </c>
      <c r="BY147" s="9">
        <f ca="1">CELL("largeur",BY147)</f>
        <v>25</v>
      </c>
      <c r="BZ147" s="9">
        <f ca="1">CELL("largeur",BZ147)</f>
        <v>16</v>
      </c>
      <c r="CA147" s="2"/>
      <c r="CB147" s="244"/>
      <c r="CC147" s="243"/>
      <c r="CD147" s="154"/>
      <c r="CE147" s="154"/>
      <c r="CF147" s="91"/>
      <c r="CG147" s="59"/>
      <c r="CH147" s="93"/>
      <c r="CI147"/>
      <c r="CJ147" s="46"/>
      <c r="CK147" s="602" t="s">
        <v>542</v>
      </c>
      <c r="CL147" s="602" t="s">
        <v>543</v>
      </c>
      <c r="CM147" s="91"/>
      <c r="CN147" s="606" t="s">
        <v>544</v>
      </c>
      <c r="CO147" s="607" t="s">
        <v>545</v>
      </c>
      <c r="CP147" s="608" t="s">
        <v>546</v>
      </c>
      <c r="CQ147" s="8" t="s">
        <v>1</v>
      </c>
      <c r="CR147" s="6">
        <v>1</v>
      </c>
    </row>
    <row r="148" spans="1:96" s="1" customFormat="1" ht="15.75" customHeight="1">
      <c r="A148"/>
      <c r="B148" s="108" t="str">
        <f t="shared" si="44"/>
        <v>►</v>
      </c>
      <c r="C148" s="1232" t="str">
        <f>C122</f>
        <v xml:space="preserve">C patisserie flan garniture Clafoutis aux cerises-2023-09-20.xlsx 10 personnes </v>
      </c>
      <c r="D148" s="1232">
        <f>D122</f>
        <v>10</v>
      </c>
      <c r="E148" s="1232" t="str">
        <f>E122</f>
        <v>personnes</v>
      </c>
      <c r="F148" s="1353"/>
      <c r="G148" s="2236"/>
      <c r="H148" s="2236"/>
      <c r="I148" s="2236"/>
      <c r="J148" s="107" t="str">
        <f>TEXT(ROUND(LEN(F148)/J125, 1), "0.0") &amp; " lignes"</f>
        <v>0.0 lignes</v>
      </c>
      <c r="K148" s="2244" t="str">
        <f ca="1">IF(ISBLANK(L148),"",LARGE(OFFSET(K126,0,0,ROWS(K126:K147)),1)+1)</f>
        <v/>
      </c>
      <c r="L148" s="468"/>
      <c r="N148"/>
      <c r="O148"/>
      <c r="AE148"/>
      <c r="AQ148"/>
      <c r="AR148"/>
      <c r="AS148"/>
      <c r="AT148"/>
      <c r="AU148"/>
      <c r="AV148"/>
      <c r="AW148" s="1327" t="str">
        <f>IF(AND(AZ148&lt;&gt;"", LEN(TRIM(AZ148))&gt;0), MAX(AW20:AW147)+1, "")</f>
        <v/>
      </c>
      <c r="AX148" s="1327" t="str" cm="1">
        <f t="array" ref="AX148">IFERROR(INDEX(AZ21:AZ290, MATCH(ROW()-MIN(ROW(AZ21:AZ290))+1, AW21:AW290, 0)), "")</f>
        <v/>
      </c>
      <c r="AY148" s="1340" t="str">
        <f>IFERROR(TRIM(SUBSTITUTE(SUBSTITUTE(SUBSTITUTE(SUBSTITUTE(SUBSTITUTE(AY147," .",".")," ;",";")," :",":"),",",","),",","")),AY147)</f>
        <v/>
      </c>
      <c r="AZ148" s="1339" t="str">
        <f>IFERROR(IF(LEN(AY152) &gt; LEN(AZ147), LEFT(RIGHT(AY152, LEN(AY152) - LEN(AZ147)), FIND("¤", SUBSTITUTE(LEFT(RIGHT(AY152, LEN(AY152) - LEN(AZ147)), AZ19+1), " ", "¤", LEN(LEFT(RIGHT(AY152, LEN(AY152) - LEN(AZ147)), AZ19+1)) - LEN(SUBSTITUTE(LEFT(RIGHT(AY152, LEN(AY152) - LEN(AZ147)), AZ19+1), " ", ""))))), ""), "")</f>
        <v/>
      </c>
      <c r="BA148" s="1279" t="s">
        <v>1</v>
      </c>
      <c r="BB148" s="1354"/>
      <c r="BC148"/>
      <c r="BD148" s="1" t="str">
        <f t="shared" si="32"/>
        <v/>
      </c>
      <c r="BE148" s="1332" t="str">
        <f>IF(LEN(SUBSTITUTE(AX148, BE17, "")) &lt; LEN(AX148), SUBSTITUTE(AX148, BE17, ""), AX148)</f>
        <v/>
      </c>
      <c r="BF148" s="1332" t="str">
        <f>IF(LEN(SUBSTITUTE(BE148, BF17, "")) &lt; LEN(BE148), SUBSTITUTE(BE148, BF17, ""), BE148)</f>
        <v/>
      </c>
      <c r="BG148" s="1332" t="str">
        <f>IF(LEN(SUBSTITUTE(BF148, BG17, "")) &lt; LEN(BF148), SUBSTITUTE(BF148, BG17, ""), BF148)</f>
        <v/>
      </c>
      <c r="BH148" s="1332" t="str">
        <f>IF(LEN(SUBSTITUTE(BG148, BH17, "")) &lt; LEN(BG148), SUBSTITUTE(BG148, BH17, ""), BG148)</f>
        <v/>
      </c>
      <c r="BI148" s="1332" t="s">
        <v>1</v>
      </c>
      <c r="BJ148" s="1333"/>
      <c r="BK148" s="1334"/>
      <c r="BL148" s="52"/>
      <c r="BM148" s="51"/>
      <c r="BN148" s="1335" t="str">
        <f t="shared" si="34"/>
        <v/>
      </c>
      <c r="BO148" s="50" t="str">
        <f t="shared" si="35"/>
        <v/>
      </c>
      <c r="BP148" s="49" t="str">
        <f t="shared" si="36"/>
        <v/>
      </c>
      <c r="BQ148" s="47">
        <f>IF(ISBLANK(#REF!),"",LEN(BD148)-LEN(SUBSTITUTE(BD148," ",""))+1)</f>
        <v>1</v>
      </c>
      <c r="BR148" s="48">
        <f t="shared" si="37"/>
        <v>0</v>
      </c>
      <c r="BS148" s="47">
        <f t="shared" si="38"/>
        <v>0</v>
      </c>
      <c r="BT148" s="47">
        <f t="shared" si="39"/>
        <v>0</v>
      </c>
      <c r="BU148" s="185"/>
      <c r="BV148" s="2"/>
      <c r="BW148" s="2"/>
      <c r="BX148" s="2"/>
      <c r="BY148" s="2"/>
      <c r="BZ148" s="2"/>
      <c r="CA148" s="2"/>
      <c r="CB148" s="411"/>
      <c r="CC148" s="412"/>
      <c r="CD148" s="413"/>
      <c r="CE148" s="412"/>
      <c r="CF148" s="412"/>
      <c r="CG148" s="412"/>
      <c r="CH148" s="414"/>
      <c r="CI148"/>
      <c r="CJ148" s="46"/>
      <c r="CK148" s="602" t="s">
        <v>547</v>
      </c>
      <c r="CL148" s="602" t="s">
        <v>548</v>
      </c>
      <c r="CM148" s="91"/>
      <c r="CN148" s="91"/>
      <c r="CO148" s="91"/>
      <c r="CP148" s="185"/>
      <c r="CQ148" s="8" t="s">
        <v>1</v>
      </c>
      <c r="CR148" s="6">
        <v>1</v>
      </c>
    </row>
    <row r="149" spans="1:96" s="1" customFormat="1" ht="15" customHeight="1">
      <c r="A149"/>
      <c r="B149" s="108" t="str">
        <f t="shared" si="44"/>
        <v>►</v>
      </c>
      <c r="C149" s="1232" t="str">
        <f>C122</f>
        <v xml:space="preserve">C patisserie flan garniture Clafoutis aux cerises-2023-09-20.xlsx 10 personnes </v>
      </c>
      <c r="D149" s="1232">
        <f>D122</f>
        <v>10</v>
      </c>
      <c r="E149" s="1232" t="str">
        <f>E122</f>
        <v>personnes</v>
      </c>
      <c r="F149" s="1353"/>
      <c r="G149" s="2236"/>
      <c r="H149" s="2236"/>
      <c r="I149" s="2236"/>
      <c r="J149" s="107" t="str">
        <f>TEXT(ROUND(LEN(F149)/J125, 1), "0.0") &amp; " lignes"</f>
        <v>0.0 lignes</v>
      </c>
      <c r="K149" s="2244" t="str">
        <f ca="1">IF(ISBLANK(L149),"",LARGE(OFFSET(K126,0,0,ROWS(K126:K148)),1)+1)</f>
        <v/>
      </c>
      <c r="L149" s="468"/>
      <c r="N149"/>
      <c r="O149"/>
      <c r="AE149"/>
      <c r="AQ149"/>
      <c r="AR149"/>
      <c r="AS149"/>
      <c r="AT149"/>
      <c r="AU149"/>
      <c r="AV149"/>
      <c r="AW149" s="1327" t="str">
        <f>IF(AND(AZ149&lt;&gt;"", LEN(TRIM(AZ149))&gt;0), MAX(AW20:AW148)+1, "")</f>
        <v/>
      </c>
      <c r="AX149" s="1327" t="str" cm="1">
        <f t="array" ref="AX149">IFERROR(INDEX(AZ21:AZ290, MATCH(ROW()-MIN(ROW(AZ21:AZ290))+1, AW21:AW290, 0)), "")</f>
        <v/>
      </c>
      <c r="AY149" s="1340" t="str">
        <f>IFERROR(SUBSTITUTE(SUBSTITUTE(SUBSTITUTE(SUBSTITUTE(SUBSTITUTE(SUBSTITUTE(AY148,",",";"),".",";"),";",";"),"-",";"),":",";"),"?",";"),AY148)</f>
        <v/>
      </c>
      <c r="AZ149" s="1339" t="str">
        <f>IFERROR(IF(LEN(AY152)&gt;LEN(AZ147)+LEN(AZ148),LEFT(RIGHT(AY152,LEN(AY152)-LEN(AZ147)-LEN(AZ148)),FIND("¤",SUBSTITUTE(LEFT(RIGHT(AY152,LEN(AY152)-LEN(AZ147)-LEN(AZ148)),AZ19+1)," ","¤",LEN(LEFT(RIGHT(AY152,LEN(AY152)-LEN(AZ147)-LEN(AZ148)),AZ19+1))-LEN(SUBSTITUTE(LEFT(RIGHT(AY152,LEN(AY152)-LEN(AZ147)-LEN(AZ148)),AZ19+1)," ",""))))),""),"")</f>
        <v/>
      </c>
      <c r="BA149" s="1279" t="s">
        <v>1</v>
      </c>
      <c r="BB149" s="1354"/>
      <c r="BC149"/>
      <c r="BD149" s="1" t="str">
        <f t="shared" ref="BD149:BD212" si="47">BP149</f>
        <v/>
      </c>
      <c r="BE149" s="1332" t="str">
        <f>IF(LEN(SUBSTITUTE(AX149, BE17, "")) &lt; LEN(AX149), SUBSTITUTE(AX149, BE17, ""), AX149)</f>
        <v/>
      </c>
      <c r="BF149" s="1332" t="str">
        <f>IF(LEN(SUBSTITUTE(BE149, BF17, "")) &lt; LEN(BE149), SUBSTITUTE(BE149, BF17, ""), BE149)</f>
        <v/>
      </c>
      <c r="BG149" s="1332" t="str">
        <f>IF(LEN(SUBSTITUTE(BF149, BG17, "")) &lt; LEN(BF149), SUBSTITUTE(BF149, BG17, ""), BF149)</f>
        <v/>
      </c>
      <c r="BH149" s="1332" t="str">
        <f>IF(LEN(SUBSTITUTE(BG149, BH17, "")) &lt; LEN(BG149), SUBSTITUTE(BG149, BH17, ""), BG149)</f>
        <v/>
      </c>
      <c r="BI149" s="1332" t="s">
        <v>1</v>
      </c>
      <c r="BJ149" s="1333"/>
      <c r="BK149" s="1334"/>
      <c r="BL149" s="52"/>
      <c r="BM149" s="51"/>
      <c r="BN149" s="1335" t="str">
        <f t="shared" si="34"/>
        <v/>
      </c>
      <c r="BO149" s="50" t="str">
        <f t="shared" si="35"/>
        <v/>
      </c>
      <c r="BP149" s="49" t="str">
        <f t="shared" si="36"/>
        <v/>
      </c>
      <c r="BQ149" s="47">
        <f>IF(ISBLANK(#REF!),"",LEN(BD149)-LEN(SUBSTITUTE(BD149," ",""))+1)</f>
        <v>1</v>
      </c>
      <c r="BR149" s="48">
        <f t="shared" si="37"/>
        <v>0</v>
      </c>
      <c r="BS149" s="47">
        <f t="shared" si="38"/>
        <v>0</v>
      </c>
      <c r="BT149" s="47">
        <f t="shared" si="39"/>
        <v>0</v>
      </c>
      <c r="BU149" s="185"/>
      <c r="BV149" s="2"/>
      <c r="BW149" s="2"/>
      <c r="BX149" s="2"/>
      <c r="BY149" s="2"/>
      <c r="BZ149" s="2"/>
      <c r="CA149" s="2"/>
      <c r="CB149" s="1865" t="s">
        <v>580</v>
      </c>
      <c r="CC149" s="91"/>
      <c r="CD149" s="91"/>
      <c r="CE149" s="91"/>
      <c r="CF149" s="91"/>
      <c r="CG149" s="91"/>
      <c r="CH149" s="93"/>
      <c r="CI149"/>
      <c r="CJ149" s="438"/>
      <c r="CK149" s="602" t="s">
        <v>550</v>
      </c>
      <c r="CL149" s="602" t="s">
        <v>551</v>
      </c>
      <c r="CM149" s="91"/>
      <c r="CN149" s="609" t="s">
        <v>552</v>
      </c>
      <c r="CO149" s="610" t="s">
        <v>553</v>
      </c>
      <c r="CP149" s="185"/>
      <c r="CQ149" s="8" t="s">
        <v>1</v>
      </c>
      <c r="CR149" s="6">
        <v>1</v>
      </c>
    </row>
    <row r="150" spans="1:96" s="1" customFormat="1" ht="15" customHeight="1">
      <c r="A150"/>
      <c r="B150" s="108" t="str">
        <f t="shared" si="44"/>
        <v>►</v>
      </c>
      <c r="C150" s="1232" t="str">
        <f>C122</f>
        <v xml:space="preserve">C patisserie flan garniture Clafoutis aux cerises-2023-09-20.xlsx 10 personnes </v>
      </c>
      <c r="D150" s="1232">
        <f>D122</f>
        <v>10</v>
      </c>
      <c r="E150" s="1232" t="str">
        <f>E122</f>
        <v>personnes</v>
      </c>
      <c r="F150" s="1353"/>
      <c r="G150" s="2236"/>
      <c r="H150" s="2236"/>
      <c r="I150" s="2236"/>
      <c r="J150" s="107" t="str">
        <f>TEXT(ROUND(LEN(F150)/J125, 1), "0.0") &amp; " lignes"</f>
        <v>0.0 lignes</v>
      </c>
      <c r="K150" s="2244" t="str">
        <f ca="1">IF(ISBLANK(L150),"",LARGE(OFFSET(K126,0,0,ROWS(K126:K149)),1)+1)</f>
        <v/>
      </c>
      <c r="L150" s="468"/>
      <c r="N150"/>
      <c r="O150"/>
      <c r="AE150"/>
      <c r="AQ150"/>
      <c r="AR150"/>
      <c r="AS150"/>
      <c r="AT150"/>
      <c r="AU150"/>
      <c r="AV150"/>
      <c r="AW150" s="1327" t="str">
        <f>IF(AND(AZ150&lt;&gt;"", LEN(TRIM(AZ150))&gt;0), MAX(AW20:AW149)+1, "")</f>
        <v/>
      </c>
      <c r="AX150" s="1327" t="str" cm="1">
        <f t="array" ref="AX150">IFERROR(INDEX(AZ21:AZ290, MATCH(ROW()-MIN(ROW(AZ21:AZ290))+1, AW21:AW290, 0)), "")</f>
        <v/>
      </c>
      <c r="AY150" s="1340" t="str">
        <f>IFERROR(SUBSTITUTE(AY149,"."," "),AY149)</f>
        <v/>
      </c>
      <c r="AZ150" s="1339" t="str">
        <f>IFERROR(LEFT(RIGHT(AY152,LEN(AY152)-LEN(AZ147)-LEN(AZ148)-LEN(AZ149)),FIND("¤",SUBSTITUTE(LEFT(RIGHT(AY152,LEN(AY152)-LEN(AZ147)-LEN(AZ148)-LEN(AZ149)),AZ19+1)," ","¤",LEN(LEFT(RIGHT(AY152,LEN(AY152)-LEN(AZ147)-LEN(AZ148)-LEN(AZ149)),AZ19+1))-LEN(SUBSTITUTE(LEFT(RIGHT(AY152,LEN(AY152)-LEN(AZ147)-LEN(AZ148)-LEN(AZ149)),AZ19+1)," ",""))))),"")</f>
        <v/>
      </c>
      <c r="BA150" s="1279" t="s">
        <v>1</v>
      </c>
      <c r="BB150" s="1354"/>
      <c r="BC150"/>
      <c r="BD150" s="1" t="str">
        <f t="shared" si="47"/>
        <v/>
      </c>
      <c r="BE150" s="1332" t="str">
        <f>IF(LEN(SUBSTITUTE(AX150, BE17, "")) &lt; LEN(AX150), SUBSTITUTE(AX150, BE17, ""), AX150)</f>
        <v/>
      </c>
      <c r="BF150" s="1332" t="str">
        <f>IF(LEN(SUBSTITUTE(BE150, BF17, "")) &lt; LEN(BE150), SUBSTITUTE(BE150, BF17, ""), BE150)</f>
        <v/>
      </c>
      <c r="BG150" s="1332" t="str">
        <f>IF(LEN(SUBSTITUTE(BF150, BG17, "")) &lt; LEN(BF150), SUBSTITUTE(BF150, BG17, ""), BF150)</f>
        <v/>
      </c>
      <c r="BH150" s="1332" t="str">
        <f>IF(LEN(SUBSTITUTE(BG150, BH17, "")) &lt; LEN(BG150), SUBSTITUTE(BG150, BH17, ""), BG150)</f>
        <v/>
      </c>
      <c r="BI150" s="1332" t="s">
        <v>1</v>
      </c>
      <c r="BJ150" s="1333"/>
      <c r="BK150" s="1334"/>
      <c r="BL150" s="52"/>
      <c r="BM150" s="51"/>
      <c r="BN150" s="1335" t="str">
        <f t="shared" si="34"/>
        <v/>
      </c>
      <c r="BO150" s="50" t="str">
        <f t="shared" si="35"/>
        <v/>
      </c>
      <c r="BP150" s="49" t="str">
        <f t="shared" si="36"/>
        <v/>
      </c>
      <c r="BQ150" s="47">
        <f>IF(ISBLANK(#REF!),"",LEN(BD150)-LEN(SUBSTITUTE(BD150," ",""))+1)</f>
        <v>1</v>
      </c>
      <c r="BR150" s="48">
        <f t="shared" si="37"/>
        <v>0</v>
      </c>
      <c r="BS150" s="47">
        <f t="shared" si="38"/>
        <v>0</v>
      </c>
      <c r="BT150" s="47">
        <f t="shared" si="39"/>
        <v>0</v>
      </c>
      <c r="BU150" s="185"/>
      <c r="BV150" s="2"/>
      <c r="BW150" s="2"/>
      <c r="BX150" s="2"/>
      <c r="BY150" s="2"/>
      <c r="BZ150" s="2"/>
      <c r="CA150" s="2"/>
      <c r="CB150" s="1865"/>
      <c r="CC150" s="642" t="s">
        <v>240</v>
      </c>
      <c r="CD150" s="642"/>
      <c r="CE150" s="154"/>
      <c r="CF150" s="91"/>
      <c r="CG150" s="59"/>
      <c r="CH150" s="93"/>
      <c r="CI150"/>
      <c r="CJ150" s="438"/>
      <c r="CK150" s="602" t="s">
        <v>554</v>
      </c>
      <c r="CL150" s="602" t="s">
        <v>555</v>
      </c>
      <c r="CM150" s="91"/>
      <c r="CN150" s="91"/>
      <c r="CO150" s="91"/>
      <c r="CP150" s="185"/>
      <c r="CQ150" s="8" t="s">
        <v>1</v>
      </c>
      <c r="CR150" s="6">
        <v>1</v>
      </c>
    </row>
    <row r="151" spans="1:96" s="1" customFormat="1" ht="15" customHeight="1">
      <c r="A151"/>
      <c r="B151" s="108" t="str">
        <f t="shared" si="44"/>
        <v>►</v>
      </c>
      <c r="C151" s="1232" t="str">
        <f>C122</f>
        <v xml:space="preserve">C patisserie flan garniture Clafoutis aux cerises-2023-09-20.xlsx 10 personnes </v>
      </c>
      <c r="D151" s="1232">
        <f>D122</f>
        <v>10</v>
      </c>
      <c r="E151" s="1232" t="str">
        <f>E122</f>
        <v>personnes</v>
      </c>
      <c r="F151" s="1353"/>
      <c r="G151" s="2236"/>
      <c r="H151" s="2236"/>
      <c r="I151" s="2236"/>
      <c r="J151" s="107" t="str">
        <f>TEXT(ROUND(LEN(F151)/J125, 1), "0.0") &amp; " lignes"</f>
        <v>0.0 lignes</v>
      </c>
      <c r="K151" s="2244" t="str">
        <f ca="1">IF(ISBLANK(L151),"",LARGE(OFFSET(K126,0,0,ROWS(K126:K150)),1)+1)</f>
        <v/>
      </c>
      <c r="L151" s="468"/>
      <c r="N151"/>
      <c r="O151"/>
      <c r="AA151"/>
      <c r="AB151"/>
      <c r="AC151"/>
      <c r="AD151"/>
      <c r="AE151"/>
      <c r="AQ151"/>
      <c r="AR151"/>
      <c r="AS151"/>
      <c r="AT151"/>
      <c r="AU151"/>
      <c r="AV151"/>
      <c r="AW151" s="1327" t="str">
        <f>IF(AND(AZ151&lt;&gt;"", LEN(TRIM(AZ151))&gt;0), MAX(AW20:AW150)+1, "")</f>
        <v/>
      </c>
      <c r="AX151" s="1327" t="str" cm="1">
        <f t="array" ref="AX151">IFERROR(INDEX(AZ21:AZ290, MATCH(ROW()-MIN(ROW(AZ21:AZ290))+1, AW21:AW290, 0)), "")</f>
        <v/>
      </c>
      <c r="AY151" s="1343" t="str">
        <f>SUBSTITUTE(SUBSTITUTE(AY150,";"," "),","," ")</f>
        <v/>
      </c>
      <c r="AZ151" s="1339" t="str">
        <f>IFERROR(LEFT(RIGHT(AY152,LEN(AY152)-LEN(AZ147)-LEN(AZ148)-LEN(AZ149)-LEN(AZ150)),FIND("¤",SUBSTITUTE(LEFT(RIGHT(AY152,LEN(AY152)-LEN(AZ147)-LEN(AZ148)-LEN(AZ149)-LEN(AZ150)),AZ19+1)," ","¤",LEN(LEFT(RIGHT(AY152,LEN(AY152)-LEN(AZ147)-LEN(AZ148)-LEN(AZ149)-LEN(AZ150)),AZ19+1))-LEN(SUBSTITUTE(LEFT(RIGHT(AY152,LEN(AY152)-LEN(AZ147)-LEN(AZ148)-LEN(AZ149)-LEN(AZ150)),AZ19+1)," ",""))))),"")</f>
        <v/>
      </c>
      <c r="BA151" s="1279" t="s">
        <v>1</v>
      </c>
      <c r="BB151" s="1354"/>
      <c r="BC151"/>
      <c r="BD151" s="1" t="str">
        <f t="shared" si="47"/>
        <v/>
      </c>
      <c r="BE151" s="1332" t="str">
        <f>IF(LEN(SUBSTITUTE(AX151, BE17, "")) &lt; LEN(AX151), SUBSTITUTE(AX151, BE17, ""), AX151)</f>
        <v/>
      </c>
      <c r="BF151" s="1332" t="str">
        <f>IF(LEN(SUBSTITUTE(BE151, BF17, "")) &lt; LEN(BE151), SUBSTITUTE(BE151, BF17, ""), BE151)</f>
        <v/>
      </c>
      <c r="BG151" s="1332" t="str">
        <f>IF(LEN(SUBSTITUTE(BF151, BG17, "")) &lt; LEN(BF151), SUBSTITUTE(BF151, BG17, ""), BF151)</f>
        <v/>
      </c>
      <c r="BH151" s="1332" t="str">
        <f>IF(LEN(SUBSTITUTE(BG151, BH17, "")) &lt; LEN(BG151), SUBSTITUTE(BG151, BH17, ""), BG151)</f>
        <v/>
      </c>
      <c r="BI151" s="1332" t="s">
        <v>1</v>
      </c>
      <c r="BJ151" s="1333"/>
      <c r="BK151" s="1334"/>
      <c r="BL151" s="52"/>
      <c r="BM151" s="51"/>
      <c r="BN151" s="1335" t="str">
        <f t="shared" si="34"/>
        <v/>
      </c>
      <c r="BO151" s="50" t="str">
        <f t="shared" si="35"/>
        <v/>
      </c>
      <c r="BP151" s="49" t="str">
        <f t="shared" si="36"/>
        <v/>
      </c>
      <c r="BQ151" s="47">
        <f>IF(ISBLANK(#REF!),"",LEN(BD151)-LEN(SUBSTITUTE(BD151," ",""))+1)</f>
        <v>1</v>
      </c>
      <c r="BR151" s="48">
        <f t="shared" si="37"/>
        <v>0</v>
      </c>
      <c r="BS151" s="47">
        <f t="shared" si="38"/>
        <v>0</v>
      </c>
      <c r="BT151" s="47">
        <f t="shared" si="39"/>
        <v>0</v>
      </c>
      <c r="BU151" s="185"/>
      <c r="BV151" s="2"/>
      <c r="BW151" s="2"/>
      <c r="BX151" s="2"/>
      <c r="BY151" s="2"/>
      <c r="BZ151" s="2"/>
      <c r="CA151" s="2"/>
      <c r="CB151" s="1865"/>
      <c r="CC151" s="643" t="s">
        <v>193</v>
      </c>
      <c r="CD151" s="642"/>
      <c r="CE151" s="154"/>
      <c r="CF151" s="91"/>
      <c r="CG151" s="59"/>
      <c r="CH151" s="93"/>
      <c r="CI151"/>
      <c r="CJ151" s="438"/>
      <c r="CK151" s="602" t="s">
        <v>556</v>
      </c>
      <c r="CL151" s="592">
        <v>1</v>
      </c>
      <c r="CM151" s="91"/>
      <c r="CN151" s="91" t="s">
        <v>557</v>
      </c>
      <c r="CO151" s="91"/>
      <c r="CP151" s="185"/>
      <c r="CQ151" s="8" t="s">
        <v>1</v>
      </c>
      <c r="CR151" s="6">
        <v>1</v>
      </c>
    </row>
    <row r="152" spans="1:96" s="1" customFormat="1" ht="15" customHeight="1">
      <c r="A152"/>
      <c r="B152" s="108" t="str">
        <f t="shared" si="44"/>
        <v>►</v>
      </c>
      <c r="C152" s="1232" t="str">
        <f>C122</f>
        <v xml:space="preserve">C patisserie flan garniture Clafoutis aux cerises-2023-09-20.xlsx 10 personnes </v>
      </c>
      <c r="D152" s="1232">
        <f>D122</f>
        <v>10</v>
      </c>
      <c r="E152" s="1232" t="str">
        <f>E122</f>
        <v>personnes</v>
      </c>
      <c r="F152" s="1353"/>
      <c r="G152" s="2236"/>
      <c r="H152" s="2236"/>
      <c r="I152" s="2236"/>
      <c r="J152" s="107" t="str">
        <f>TEXT(ROUND(LEN(F152)/J125, 1), "0.0") &amp; " lignes"</f>
        <v>0.0 lignes</v>
      </c>
      <c r="K152" s="2244" t="str">
        <f ca="1">IF(ISBLANK(L152),"",LARGE(OFFSET(K126,0,0,ROWS(K126:K151)),1)+1)</f>
        <v/>
      </c>
      <c r="L152" s="468"/>
      <c r="N152"/>
      <c r="O152"/>
      <c r="AA152"/>
      <c r="AB152"/>
      <c r="AC152"/>
      <c r="AD152"/>
      <c r="AE152"/>
      <c r="AQ152"/>
      <c r="AR152"/>
      <c r="AS152"/>
      <c r="AT152"/>
      <c r="AU152"/>
      <c r="AV152"/>
      <c r="AW152" s="1327" t="str">
        <f>IF(AND(AZ152&lt;&gt;"", LEN(TRIM(AZ152))&gt;0), MAX(AW20:AW151)+1, "")</f>
        <v/>
      </c>
      <c r="AX152" s="1327" t="str" cm="1">
        <f t="array" ref="AX152">IFERROR(INDEX(AZ21:AZ290, MATCH(ROW()-MIN(ROW(AZ21:AZ290))+1, AW21:AW290, 0)), "")</f>
        <v/>
      </c>
      <c r="AY152" s="1344" t="str">
        <f>IFERROR(SUBSTITUTE(SUBSTITUTE(SUBSTITUTE(AY151,"  "," "),"  "," "),"  "," "),AY151)</f>
        <v/>
      </c>
      <c r="AZ152" s="1339" t="str">
        <f>IF(LEN(AY152) &gt; LEN(AZ147) + LEN(AZ148) + LEN(AZ149)+ LEN(AZ150) + LEN(AZ151), RIGHT(AY152, LEN(AY152) - LEN(AZ147) - LEN(AZ148) - LEN(AZ149) - LEN(AZ150) - LEN(AZ151)), "")</f>
        <v/>
      </c>
      <c r="BA152" s="1279" t="s">
        <v>1</v>
      </c>
      <c r="BB152" s="1354"/>
      <c r="BC152"/>
      <c r="BD152" s="1" t="str">
        <f t="shared" si="47"/>
        <v/>
      </c>
      <c r="BE152" s="1332" t="str">
        <f>IF(LEN(SUBSTITUTE(AX152, BE17, "")) &lt; LEN(AX152), SUBSTITUTE(AX152, BE17, ""), AX152)</f>
        <v/>
      </c>
      <c r="BF152" s="1332" t="str">
        <f>IF(LEN(SUBSTITUTE(BE152, BF17, "")) &lt; LEN(BE152), SUBSTITUTE(BE152, BF17, ""), BE152)</f>
        <v/>
      </c>
      <c r="BG152" s="1332" t="str">
        <f>IF(LEN(SUBSTITUTE(BF152, BG17, "")) &lt; LEN(BF152), SUBSTITUTE(BF152, BG17, ""), BF152)</f>
        <v/>
      </c>
      <c r="BH152" s="1332" t="str">
        <f>IF(LEN(SUBSTITUTE(BG152, BH17, "")) &lt; LEN(BG152), SUBSTITUTE(BG152, BH17, ""), BG152)</f>
        <v/>
      </c>
      <c r="BI152" s="1332" t="s">
        <v>1</v>
      </c>
      <c r="BJ152" s="1333"/>
      <c r="BK152" s="1334"/>
      <c r="BL152" s="52"/>
      <c r="BM152" s="51"/>
      <c r="BN152" s="1335" t="str">
        <f t="shared" si="34"/>
        <v/>
      </c>
      <c r="BO152" s="50" t="str">
        <f t="shared" si="35"/>
        <v/>
      </c>
      <c r="BP152" s="49" t="str">
        <f t="shared" si="36"/>
        <v/>
      </c>
      <c r="BQ152" s="47">
        <f>IF(ISBLANK(#REF!),"",LEN(BD152)-LEN(SUBSTITUTE(BD152," ",""))+1)</f>
        <v>1</v>
      </c>
      <c r="BR152" s="48">
        <f t="shared" si="37"/>
        <v>0</v>
      </c>
      <c r="BS152" s="47">
        <f t="shared" si="38"/>
        <v>0</v>
      </c>
      <c r="BT152" s="47">
        <f t="shared" si="39"/>
        <v>0</v>
      </c>
      <c r="BU152" s="185"/>
      <c r="BV152" s="2"/>
      <c r="BW152" s="2"/>
      <c r="BX152" s="2"/>
      <c r="BY152" s="2"/>
      <c r="BZ152" s="2"/>
      <c r="CA152" s="2"/>
      <c r="CB152" s="1865"/>
      <c r="CC152" s="644">
        <v>1</v>
      </c>
      <c r="CD152" s="645" t="s">
        <v>582</v>
      </c>
      <c r="CE152" s="154"/>
      <c r="CF152" s="91"/>
      <c r="CG152" s="59"/>
      <c r="CH152" s="93"/>
      <c r="CI152"/>
      <c r="CJ152" s="438"/>
      <c r="CK152" s="602" t="s">
        <v>559</v>
      </c>
      <c r="CL152" s="602" t="s">
        <v>560</v>
      </c>
      <c r="CM152" s="614" t="s">
        <v>561</v>
      </c>
      <c r="CN152" s="615" t="s">
        <v>562</v>
      </c>
      <c r="CO152" s="91"/>
      <c r="CP152" s="185" t="s">
        <v>1</v>
      </c>
      <c r="CQ152" s="8" t="s">
        <v>1</v>
      </c>
      <c r="CR152" s="6">
        <v>1</v>
      </c>
    </row>
    <row r="153" spans="1:96" s="1" customFormat="1" ht="15.75">
      <c r="A153"/>
      <c r="B153" s="108" t="str">
        <f t="shared" si="44"/>
        <v>►</v>
      </c>
      <c r="C153" s="1232" t="str">
        <f>C122</f>
        <v xml:space="preserve">C patisserie flan garniture Clafoutis aux cerises-2023-09-20.xlsx 10 personnes </v>
      </c>
      <c r="D153" s="1232">
        <f>D122</f>
        <v>10</v>
      </c>
      <c r="E153" s="1232" t="str">
        <f>E122</f>
        <v>personnes</v>
      </c>
      <c r="F153" s="1353"/>
      <c r="G153" s="2236"/>
      <c r="H153" s="2236"/>
      <c r="I153" s="2236"/>
      <c r="J153" s="107" t="str">
        <f>TEXT(ROUND(LEN(F153)/J125, 1), "0.0") &amp; " lignes"</f>
        <v>0.0 lignes</v>
      </c>
      <c r="K153" s="2244" t="str">
        <f ca="1">IF(ISBLANK(L153),"",LARGE(OFFSET(K126,0,0,ROWS(K126:K152)),1)+1)</f>
        <v/>
      </c>
      <c r="L153" s="468"/>
      <c r="N153"/>
      <c r="O153"/>
      <c r="AA153"/>
      <c r="AB153"/>
      <c r="AC153"/>
      <c r="AD153"/>
      <c r="AE153"/>
      <c r="AQ153"/>
      <c r="AR153"/>
      <c r="AS153"/>
      <c r="AT153"/>
      <c r="AU153"/>
      <c r="AV153"/>
      <c r="AW153" s="1327" t="str">
        <f>IF(AND(AZ153&lt;&gt;"", LEN(TRIM(AZ153))&gt;0), MAX(AW20:AW152)+1, "")</f>
        <v/>
      </c>
      <c r="AX153" s="1327" t="str" cm="1">
        <f t="array" ref="AX153">IFERROR(INDEX(AZ21:AZ290, MATCH(ROW()-MIN(ROW(AZ21:AZ290))+1, AW21:AW290, 0)), "")</f>
        <v/>
      </c>
      <c r="AY153" s="1328" t="str">
        <f>(SUBSTITUTE(SUBSTITUTE(BB43,CHAR(13)&amp;CHAR(10)," "),CHAR(10)," "))</f>
        <v/>
      </c>
      <c r="AZ153" s="1329" t="str">
        <f>IF(LEN(AY158)&lt;AZ19,AY153,LEFT(AY158,FIND("¤",SUBSTITUTE(LEFT(AY158,AZ19+1)," ","¤",LEN(LEFT(AY158,AZ19+1))-LEN(SUBSTITUTE(LEFT(AY158,AZ19+1)," ",""))))))</f>
        <v/>
      </c>
      <c r="BA153" s="1279" t="s">
        <v>1</v>
      </c>
      <c r="BB153" s="1354"/>
      <c r="BC153"/>
      <c r="BD153" s="1" t="str">
        <f t="shared" si="47"/>
        <v/>
      </c>
      <c r="BE153" s="1332" t="str">
        <f>IF(LEN(SUBSTITUTE(AX153, BE17, "")) &lt; LEN(AX153), SUBSTITUTE(AX153, BE17, ""), AX153)</f>
        <v/>
      </c>
      <c r="BF153" s="1332" t="str">
        <f>IF(LEN(SUBSTITUTE(BE153, BF17, "")) &lt; LEN(BE153), SUBSTITUTE(BE153, BF17, ""), BE153)</f>
        <v/>
      </c>
      <c r="BG153" s="1332" t="str">
        <f>IF(LEN(SUBSTITUTE(BF153, BG17, "")) &lt; LEN(BF153), SUBSTITUTE(BF153, BG17, ""), BF153)</f>
        <v/>
      </c>
      <c r="BH153" s="1332" t="str">
        <f>IF(LEN(SUBSTITUTE(BG153, BH17, "")) &lt; LEN(BG153), SUBSTITUTE(BG153, BH17, ""), BG153)</f>
        <v/>
      </c>
      <c r="BI153" s="1332" t="s">
        <v>1</v>
      </c>
      <c r="BJ153" s="1333"/>
      <c r="BK153" s="1334"/>
      <c r="BL153" s="52"/>
      <c r="BM153" s="51"/>
      <c r="BN153" s="1335" t="str">
        <f t="shared" si="34"/>
        <v/>
      </c>
      <c r="BO153" s="50" t="str">
        <f t="shared" si="35"/>
        <v/>
      </c>
      <c r="BP153" s="49" t="str">
        <f t="shared" si="36"/>
        <v/>
      </c>
      <c r="BQ153" s="47">
        <f>IF(ISBLANK(#REF!),"",LEN(BD153)-LEN(SUBSTITUTE(BD153," ",""))+1)</f>
        <v>1</v>
      </c>
      <c r="BR153" s="48">
        <f t="shared" si="37"/>
        <v>0</v>
      </c>
      <c r="BS153" s="47">
        <f t="shared" si="38"/>
        <v>0</v>
      </c>
      <c r="BT153" s="47">
        <f t="shared" si="39"/>
        <v>0</v>
      </c>
      <c r="BU153" s="185"/>
      <c r="BV153" s="2"/>
      <c r="BW153" s="2"/>
      <c r="BX153" s="2"/>
      <c r="BY153" s="2"/>
      <c r="BZ153" s="2"/>
      <c r="CA153" s="2"/>
      <c r="CB153" s="1865"/>
      <c r="CC153" s="644">
        <v>3</v>
      </c>
      <c r="CD153" s="645" t="s">
        <v>583</v>
      </c>
      <c r="CE153" s="154"/>
      <c r="CF153" s="91"/>
      <c r="CG153" s="59"/>
      <c r="CH153" s="93"/>
      <c r="CI153"/>
      <c r="CJ153" s="458"/>
      <c r="CK153" s="91"/>
      <c r="CL153" s="91"/>
      <c r="CM153" s="91"/>
      <c r="CN153" s="91"/>
      <c r="CO153" s="91"/>
      <c r="CP153" s="185"/>
      <c r="CQ153" s="8" t="s">
        <v>1</v>
      </c>
      <c r="CR153" s="6">
        <v>1</v>
      </c>
    </row>
    <row r="154" spans="1:96" s="1" customFormat="1" ht="15" customHeight="1">
      <c r="A154"/>
      <c r="B154" s="108" t="str">
        <f t="shared" si="44"/>
        <v>►</v>
      </c>
      <c r="C154" s="1232" t="str">
        <f>C122</f>
        <v xml:space="preserve">C patisserie flan garniture Clafoutis aux cerises-2023-09-20.xlsx 10 personnes </v>
      </c>
      <c r="D154" s="1232">
        <f>D122</f>
        <v>10</v>
      </c>
      <c r="E154" s="1232" t="str">
        <f>E122</f>
        <v>personnes</v>
      </c>
      <c r="F154" s="1353"/>
      <c r="G154" s="2236"/>
      <c r="H154" s="2236"/>
      <c r="I154" s="2236"/>
      <c r="J154" s="107" t="str">
        <f>TEXT(ROUND(LEN(F154)/J125, 1), "0.0") &amp; " lignes"</f>
        <v>0.0 lignes</v>
      </c>
      <c r="K154" s="2244" t="str">
        <f ca="1">IF(ISBLANK(L154),"",LARGE(OFFSET(K126,0,0,ROWS(K126:K153)),1)+1)</f>
        <v/>
      </c>
      <c r="L154" s="468"/>
      <c r="N154"/>
      <c r="O154"/>
      <c r="AA154"/>
      <c r="AB154"/>
      <c r="AC154"/>
      <c r="AD154"/>
      <c r="AE154"/>
      <c r="AQ154"/>
      <c r="AR154"/>
      <c r="AS154"/>
      <c r="AT154"/>
      <c r="AU154"/>
      <c r="AV154"/>
      <c r="AW154" s="1327" t="str">
        <f>IF(AND(AZ154&lt;&gt;"", LEN(TRIM(AZ154))&gt;0), MAX(AW20:AW153)+1, "")</f>
        <v/>
      </c>
      <c r="AX154" s="1327" t="str" cm="1">
        <f t="array" ref="AX154">IFERROR(INDEX(AZ21:AZ290, MATCH(ROW()-MIN(ROW(AZ21:AZ290))+1, AW21:AW290, 0)), "")</f>
        <v/>
      </c>
      <c r="AY154" s="1336" t="str">
        <f>IFERROR(TRIM(SUBSTITUTE(SUBSTITUTE(SUBSTITUTE(SUBSTITUTE(SUBSTITUTE(AY153," .",".")," ;",";")," :",":"),",",","),",","")),AY153)</f>
        <v/>
      </c>
      <c r="AZ154" s="1329" t="str">
        <f>IFERROR(IF(LEN(AY158) &gt; LEN(AZ153), LEFT(RIGHT(AY158, LEN(AY158) - LEN(AZ153)), FIND("¤", SUBSTITUTE(LEFT(RIGHT(AY158, LEN(AY158) - LEN(AZ153)), AZ19+1), " ", "¤", LEN(LEFT(RIGHT(AY158, LEN(AY158) - LEN(AZ153)), AZ19+1)) - LEN(SUBSTITUTE(LEFT(RIGHT(AY158, LEN(AY158) - LEN(AZ153)), AZ19+1), " ", ""))))), ""), "")</f>
        <v/>
      </c>
      <c r="BA154" s="1279" t="s">
        <v>1</v>
      </c>
      <c r="BB154" s="1354"/>
      <c r="BC154"/>
      <c r="BD154" s="1" t="str">
        <f t="shared" si="47"/>
        <v/>
      </c>
      <c r="BE154" s="1332" t="str">
        <f>IF(LEN(SUBSTITUTE(AX154, BE17, "")) &lt; LEN(AX154), SUBSTITUTE(AX154, BE17, ""), AX154)</f>
        <v/>
      </c>
      <c r="BF154" s="1332" t="str">
        <f>IF(LEN(SUBSTITUTE(BE154, BF17, "")) &lt; LEN(BE154), SUBSTITUTE(BE154, BF17, ""), BE154)</f>
        <v/>
      </c>
      <c r="BG154" s="1332" t="str">
        <f>IF(LEN(SUBSTITUTE(BF154, BG17, "")) &lt; LEN(BF154), SUBSTITUTE(BF154, BG17, ""), BF154)</f>
        <v/>
      </c>
      <c r="BH154" s="1332" t="str">
        <f>IF(LEN(SUBSTITUTE(BG154, BH17, "")) &lt; LEN(BG154), SUBSTITUTE(BG154, BH17, ""), BG154)</f>
        <v/>
      </c>
      <c r="BI154" s="1332" t="s">
        <v>1</v>
      </c>
      <c r="BJ154" s="1333"/>
      <c r="BK154" s="1334"/>
      <c r="BL154" s="52"/>
      <c r="BM154" s="51"/>
      <c r="BN154" s="1335" t="str">
        <f t="shared" si="34"/>
        <v/>
      </c>
      <c r="BO154" s="50" t="str">
        <f t="shared" si="35"/>
        <v/>
      </c>
      <c r="BP154" s="49" t="str">
        <f t="shared" si="36"/>
        <v/>
      </c>
      <c r="BQ154" s="47">
        <f>IF(ISBLANK(#REF!),"",LEN(BD154)-LEN(SUBSTITUTE(BD154," ",""))+1)</f>
        <v>1</v>
      </c>
      <c r="BR154" s="48">
        <f t="shared" si="37"/>
        <v>0</v>
      </c>
      <c r="BS154" s="47">
        <f t="shared" si="38"/>
        <v>0</v>
      </c>
      <c r="BT154" s="47">
        <f t="shared" si="39"/>
        <v>0</v>
      </c>
      <c r="BU154" s="185"/>
      <c r="BV154" s="2"/>
      <c r="BW154" s="2"/>
      <c r="BX154" s="2"/>
      <c r="BY154" s="2"/>
      <c r="BZ154" s="2"/>
      <c r="CA154" s="2"/>
      <c r="CB154" s="1865"/>
      <c r="CC154" s="644">
        <v>1</v>
      </c>
      <c r="CD154" s="645" t="s">
        <v>584</v>
      </c>
      <c r="CE154" s="154"/>
      <c r="CF154" s="91"/>
      <c r="CG154" s="59"/>
      <c r="CH154" s="93"/>
      <c r="CI154"/>
      <c r="CJ154" s="458"/>
      <c r="CK154" s="91"/>
      <c r="CL154" s="91"/>
      <c r="CM154" s="91"/>
      <c r="CN154" s="91"/>
      <c r="CO154" s="91"/>
      <c r="CP154" s="185"/>
      <c r="CQ154" s="8" t="s">
        <v>1</v>
      </c>
      <c r="CR154" s="6">
        <v>1</v>
      </c>
    </row>
    <row r="155" spans="1:96" s="1" customFormat="1" ht="15" customHeight="1">
      <c r="A155"/>
      <c r="B155" s="108" t="str">
        <f t="shared" si="44"/>
        <v>►</v>
      </c>
      <c r="C155" s="1232" t="str">
        <f>C122</f>
        <v xml:space="preserve">C patisserie flan garniture Clafoutis aux cerises-2023-09-20.xlsx 10 personnes </v>
      </c>
      <c r="D155" s="1232">
        <f>D122</f>
        <v>10</v>
      </c>
      <c r="E155" s="1232" t="str">
        <f>E122</f>
        <v>personnes</v>
      </c>
      <c r="F155" s="1353"/>
      <c r="G155" s="2236"/>
      <c r="H155" s="2236"/>
      <c r="I155" s="2236"/>
      <c r="J155" s="107" t="str">
        <f>TEXT(ROUND(LEN(F155)/J125, 1), "0.0") &amp; " lignes"</f>
        <v>0.0 lignes</v>
      </c>
      <c r="K155" s="2244" t="str">
        <f ca="1">IF(ISBLANK(L155),"",LARGE(OFFSET(K126,0,0,ROWS(K126:K154)),1)+1)</f>
        <v/>
      </c>
      <c r="L155" s="468"/>
      <c r="N155"/>
      <c r="O155"/>
      <c r="AA155"/>
      <c r="AB155"/>
      <c r="AC155"/>
      <c r="AD155"/>
      <c r="AE155"/>
      <c r="AQ155"/>
      <c r="AR155"/>
      <c r="AS155"/>
      <c r="AT155"/>
      <c r="AU155"/>
      <c r="AV155"/>
      <c r="AW155" s="1327" t="str">
        <f>IF(AND(AZ155&lt;&gt;"", LEN(TRIM(AZ155))&gt;0), MAX(AW20:AW154)+1, "")</f>
        <v/>
      </c>
      <c r="AX155" s="1327" t="str" cm="1">
        <f t="array" ref="AX155">IFERROR(INDEX(AZ21:AZ290, MATCH(ROW()-MIN(ROW(AZ21:AZ290))+1, AW21:AW290, 0)), "")</f>
        <v/>
      </c>
      <c r="AY155" s="1336" t="str">
        <f>IFERROR(SUBSTITUTE(SUBSTITUTE(SUBSTITUTE(SUBSTITUTE(SUBSTITUTE(SUBSTITUTE(AY154,",",";"),".",";"),";",";"),"-",";"),":",";"),"?",";"),AY154)</f>
        <v/>
      </c>
      <c r="AZ155" s="1329" t="str">
        <f>IFERROR(IF(LEN(AY158)&gt;LEN(AZ153)+LEN(AZ154),LEFT(RIGHT(AY158,LEN(AY158)-LEN(AZ153)-LEN(AZ154)),FIND("¤",SUBSTITUTE(LEFT(RIGHT(AY158,LEN(AY158)-LEN(AZ153)-LEN(AZ154)),AZ19+1)," ","¤",LEN(LEFT(RIGHT(AY158,LEN(AY158)-LEN(AZ153)-LEN(AZ154)),AZ19+1))-LEN(SUBSTITUTE(LEFT(RIGHT(AY158,LEN(AY158)-LEN(AZ153)-LEN(AZ154)),AZ19+1)," ",""))))),""),"")</f>
        <v/>
      </c>
      <c r="BA155" s="1279" t="s">
        <v>1</v>
      </c>
      <c r="BB155" s="1354"/>
      <c r="BC155"/>
      <c r="BD155" s="1" t="str">
        <f t="shared" si="47"/>
        <v/>
      </c>
      <c r="BE155" s="1332" t="str">
        <f>IF(LEN(SUBSTITUTE(AX155, BE17, "")) &lt; LEN(AX155), SUBSTITUTE(AX155, BE17, ""), AX155)</f>
        <v/>
      </c>
      <c r="BF155" s="1332" t="str">
        <f>IF(LEN(SUBSTITUTE(BE155, BF17, "")) &lt; LEN(BE155), SUBSTITUTE(BE155, BF17, ""), BE155)</f>
        <v/>
      </c>
      <c r="BG155" s="1332" t="str">
        <f>IF(LEN(SUBSTITUTE(BF155, BG17, "")) &lt; LEN(BF155), SUBSTITUTE(BF155, BG17, ""), BF155)</f>
        <v/>
      </c>
      <c r="BH155" s="1332" t="str">
        <f>IF(LEN(SUBSTITUTE(BG155, BH17, "")) &lt; LEN(BG155), SUBSTITUTE(BG155, BH17, ""), BG155)</f>
        <v/>
      </c>
      <c r="BI155" s="1332" t="s">
        <v>1</v>
      </c>
      <c r="BJ155" s="1333"/>
      <c r="BK155" s="1334"/>
      <c r="BL155" s="52"/>
      <c r="BM155" s="51"/>
      <c r="BN155" s="1335" t="str">
        <f t="shared" si="34"/>
        <v/>
      </c>
      <c r="BO155" s="50" t="str">
        <f t="shared" si="35"/>
        <v/>
      </c>
      <c r="BP155" s="49" t="str">
        <f t="shared" si="36"/>
        <v/>
      </c>
      <c r="BQ155" s="47">
        <f>IF(ISBLANK(#REF!),"",LEN(BD155)-LEN(SUBSTITUTE(BD155," ",""))+1)</f>
        <v>1</v>
      </c>
      <c r="BR155" s="48">
        <f t="shared" si="37"/>
        <v>0</v>
      </c>
      <c r="BS155" s="47">
        <f t="shared" si="38"/>
        <v>0</v>
      </c>
      <c r="BT155" s="47">
        <f t="shared" si="39"/>
        <v>0</v>
      </c>
      <c r="BU155" s="185"/>
      <c r="BV155" s="2"/>
      <c r="BW155" s="2"/>
      <c r="BX155" s="2"/>
      <c r="BY155" s="2"/>
      <c r="BZ155" s="2"/>
      <c r="CA155" s="2"/>
      <c r="CB155" s="1865"/>
      <c r="CC155" s="644">
        <v>10</v>
      </c>
      <c r="CD155" s="645" t="s">
        <v>198</v>
      </c>
      <c r="CE155" s="154"/>
      <c r="CF155" s="91"/>
      <c r="CG155" s="59"/>
      <c r="CH155" s="93"/>
      <c r="CI155"/>
      <c r="CJ155" s="458"/>
      <c r="CK155" s="617" t="s">
        <v>564</v>
      </c>
      <c r="CL155" s="91"/>
      <c r="CM155" s="91"/>
      <c r="CN155" s="91"/>
      <c r="CO155" s="91"/>
      <c r="CP155" s="185"/>
      <c r="CQ155" s="8" t="s">
        <v>1</v>
      </c>
      <c r="CR155" s="6">
        <v>1</v>
      </c>
    </row>
    <row r="156" spans="1:96" s="1" customFormat="1" ht="15.75">
      <c r="A156"/>
      <c r="B156" s="108" t="str">
        <f t="shared" si="44"/>
        <v>►</v>
      </c>
      <c r="C156" s="1232" t="str">
        <f>C122</f>
        <v xml:space="preserve">C patisserie flan garniture Clafoutis aux cerises-2023-09-20.xlsx 10 personnes </v>
      </c>
      <c r="D156" s="1232">
        <f>D122</f>
        <v>10</v>
      </c>
      <c r="E156" s="1232" t="str">
        <f>E122</f>
        <v>personnes</v>
      </c>
      <c r="F156" s="1353"/>
      <c r="G156" s="2236"/>
      <c r="H156" s="2236"/>
      <c r="I156" s="2236"/>
      <c r="J156" s="107" t="str">
        <f>TEXT(ROUND(LEN(F156)/J125, 1), "0.0") &amp; " lignes"</f>
        <v>0.0 lignes</v>
      </c>
      <c r="K156" s="2244" t="str">
        <f ca="1">IF(ISBLANK(L156),"",LARGE(OFFSET(K126,0,0,ROWS(K126:K155)),1)+1)</f>
        <v/>
      </c>
      <c r="L156" s="468"/>
      <c r="N156"/>
      <c r="O156"/>
      <c r="AA156"/>
      <c r="AB156"/>
      <c r="AC156"/>
      <c r="AD156"/>
      <c r="AE156"/>
      <c r="AQ156"/>
      <c r="AR156"/>
      <c r="AS156"/>
      <c r="AT156"/>
      <c r="AU156"/>
      <c r="AV156"/>
      <c r="AW156" s="1327" t="str">
        <f>IF(AND(AZ156&lt;&gt;"", LEN(TRIM(AZ156))&gt;0), MAX(AW20:AW155)+1, "")</f>
        <v/>
      </c>
      <c r="AX156" s="1327" t="str" cm="1">
        <f t="array" ref="AX156">IFERROR(INDEX(AZ21:AZ290, MATCH(ROW()-MIN(ROW(AZ21:AZ290))+1, AW21:AW290, 0)), "")</f>
        <v/>
      </c>
      <c r="AY156" s="1336" t="str">
        <f>IFERROR(SUBSTITUTE(AY155,"."," "),AY155)</f>
        <v/>
      </c>
      <c r="AZ156" s="1329" t="str">
        <f>IFERROR(LEFT(RIGHT(AY158,LEN(AY158)-LEN(AZ153)-LEN(AZ154)-LEN(AZ155)),FIND("¤",SUBSTITUTE(LEFT(RIGHT(AY158,LEN(AY158)-LEN(AZ153)-LEN(AZ154)-LEN(AZ155)),AZ19+1)," ","¤",LEN(LEFT(RIGHT(AY158,LEN(AY158)-LEN(AZ153)-LEN(AZ154)-LEN(AZ155)),AZ19+1))-LEN(SUBSTITUTE(LEFT(RIGHT(AY158,LEN(AY158)-LEN(AZ153)-LEN(AZ154)-LEN(AZ155)),AZ19+1)," ",""))))),"")</f>
        <v/>
      </c>
      <c r="BA156" s="1279" t="s">
        <v>1</v>
      </c>
      <c r="BB156" s="1354"/>
      <c r="BC156"/>
      <c r="BD156" s="1" t="str">
        <f t="shared" si="47"/>
        <v/>
      </c>
      <c r="BE156" s="1332" t="str">
        <f>IF(LEN(SUBSTITUTE(AX156, BE17, "")) &lt; LEN(AX156), SUBSTITUTE(AX156, BE17, ""), AX156)</f>
        <v/>
      </c>
      <c r="BF156" s="1332" t="str">
        <f>IF(LEN(SUBSTITUTE(BE156, BF17, "")) &lt; LEN(BE156), SUBSTITUTE(BE156, BF17, ""), BE156)</f>
        <v/>
      </c>
      <c r="BG156" s="1332" t="str">
        <f>IF(LEN(SUBSTITUTE(BF156, BG17, "")) &lt; LEN(BF156), SUBSTITUTE(BF156, BG17, ""), BF156)</f>
        <v/>
      </c>
      <c r="BH156" s="1332" t="str">
        <f>IF(LEN(SUBSTITUTE(BG156, BH17, "")) &lt; LEN(BG156), SUBSTITUTE(BG156, BH17, ""), BG156)</f>
        <v/>
      </c>
      <c r="BI156" s="1332" t="s">
        <v>1</v>
      </c>
      <c r="BJ156" s="1333"/>
      <c r="BK156" s="1334"/>
      <c r="BL156" s="52"/>
      <c r="BM156" s="51"/>
      <c r="BN156" s="1335" t="str">
        <f t="shared" si="34"/>
        <v/>
      </c>
      <c r="BO156" s="50" t="str">
        <f t="shared" si="35"/>
        <v/>
      </c>
      <c r="BP156" s="49" t="str">
        <f t="shared" si="36"/>
        <v/>
      </c>
      <c r="BQ156" s="47">
        <f>IF(ISBLANK(#REF!),"",LEN(BD156)-LEN(SUBSTITUTE(BD156," ",""))+1)</f>
        <v>1</v>
      </c>
      <c r="BR156" s="48">
        <f t="shared" si="37"/>
        <v>0</v>
      </c>
      <c r="BS156" s="47">
        <f t="shared" si="38"/>
        <v>0</v>
      </c>
      <c r="BT156" s="47">
        <f t="shared" si="39"/>
        <v>0</v>
      </c>
      <c r="BU156" s="185"/>
      <c r="BV156" s="2"/>
      <c r="BW156" s="2"/>
      <c r="BX156" s="2"/>
      <c r="BY156" s="2"/>
      <c r="BZ156" s="2"/>
      <c r="CA156" s="2"/>
      <c r="CB156" s="1865"/>
      <c r="CC156" s="651">
        <v>3</v>
      </c>
      <c r="CD156" s="645" t="s">
        <v>241</v>
      </c>
      <c r="CE156" s="154"/>
      <c r="CF156" s="91"/>
      <c r="CG156" s="59"/>
      <c r="CH156" s="93"/>
      <c r="CI156"/>
      <c r="CJ156" s="458"/>
      <c r="CK156" s="619" t="s">
        <v>565</v>
      </c>
      <c r="CL156" s="91"/>
      <c r="CM156" s="91"/>
      <c r="CN156" s="91"/>
      <c r="CO156" s="91"/>
      <c r="CP156" s="185"/>
      <c r="CQ156" s="8" t="s">
        <v>1</v>
      </c>
      <c r="CR156" s="6">
        <v>1</v>
      </c>
    </row>
    <row r="157" spans="1:96" s="1" customFormat="1" ht="15" customHeight="1">
      <c r="A157"/>
      <c r="B157" s="108" t="str">
        <f t="shared" si="44"/>
        <v>►</v>
      </c>
      <c r="C157" s="1232" t="str">
        <f>C122</f>
        <v xml:space="preserve">C patisserie flan garniture Clafoutis aux cerises-2023-09-20.xlsx 10 personnes </v>
      </c>
      <c r="D157" s="1232">
        <f>D122</f>
        <v>10</v>
      </c>
      <c r="E157" s="1232" t="str">
        <f>E122</f>
        <v>personnes</v>
      </c>
      <c r="F157" s="1353"/>
      <c r="G157" s="2236"/>
      <c r="H157" s="2236"/>
      <c r="I157" s="2236"/>
      <c r="J157" s="107" t="str">
        <f>TEXT(ROUND(LEN(F157)/J125, 1), "0.0") &amp; " lignes"</f>
        <v>0.0 lignes</v>
      </c>
      <c r="K157" s="2244" t="str">
        <f ca="1">IF(ISBLANK(L157),"",LARGE(OFFSET(K126,0,0,ROWS(K126:K156)),1)+1)</f>
        <v/>
      </c>
      <c r="L157" s="468"/>
      <c r="N157"/>
      <c r="O157"/>
      <c r="AA157"/>
      <c r="AB157"/>
      <c r="AC157"/>
      <c r="AD157"/>
      <c r="AE157"/>
      <c r="AQ157"/>
      <c r="AR157"/>
      <c r="AS157"/>
      <c r="AT157"/>
      <c r="AU157"/>
      <c r="AV157"/>
      <c r="AW157" s="1327" t="str">
        <f>IF(AND(AZ157&lt;&gt;"", LEN(TRIM(AZ157))&gt;0), MAX(AW20:AW156)+1, "")</f>
        <v/>
      </c>
      <c r="AX157" s="1327" t="str" cm="1">
        <f t="array" ref="AX157">IFERROR(INDEX(AZ21:AZ290, MATCH(ROW()-MIN(ROW(AZ21:AZ290))+1, AW21:AW290, 0)), "")</f>
        <v/>
      </c>
      <c r="AY157" s="1337" t="str">
        <f>SUBSTITUTE(SUBSTITUTE(AY156,";"," "),","," ")</f>
        <v/>
      </c>
      <c r="AZ157" s="1329" t="str">
        <f>IFERROR(LEFT(RIGHT(AY158,LEN(AY158)-LEN(AZ153)-LEN(AZ154)-LEN(AZ155)-LEN(AZ156)),FIND("¤",SUBSTITUTE(LEFT(RIGHT(AY158,LEN(AY158)-LEN(AZ153)-LEN(AZ154)-LEN(AZ155)-LEN(AZ156)),AZ19+1)," ","¤",LEN(LEFT(RIGHT(AY158,LEN(AY158)-LEN(AZ153)-LEN(AZ154)-LEN(AZ155)-LEN(AZ156)),AZ19+1))-LEN(SUBSTITUTE(LEFT(RIGHT(AY158,LEN(AY158)-LEN(AZ153)-LEN(AZ154)-LEN(AZ155)-LEN(AZ156)),AZ19+1)," ",""))))),"")</f>
        <v/>
      </c>
      <c r="BA157" s="1279" t="s">
        <v>1</v>
      </c>
      <c r="BB157" s="1354"/>
      <c r="BC157"/>
      <c r="BD157" s="1" t="str">
        <f t="shared" si="47"/>
        <v/>
      </c>
      <c r="BE157" s="1332" t="str">
        <f>IF(LEN(SUBSTITUTE(AX157, BE17, "")) &lt; LEN(AX157), SUBSTITUTE(AX157, BE17, ""), AX157)</f>
        <v/>
      </c>
      <c r="BF157" s="1332" t="str">
        <f>IF(LEN(SUBSTITUTE(BE157, BF17, "")) &lt; LEN(BE157), SUBSTITUTE(BE157, BF17, ""), BE157)</f>
        <v/>
      </c>
      <c r="BG157" s="1332" t="str">
        <f>IF(LEN(SUBSTITUTE(BF157, BG17, "")) &lt; LEN(BF157), SUBSTITUTE(BF157, BG17, ""), BF157)</f>
        <v/>
      </c>
      <c r="BH157" s="1332" t="str">
        <f>IF(LEN(SUBSTITUTE(BG157, BH17, "")) &lt; LEN(BG157), SUBSTITUTE(BG157, BH17, ""), BG157)</f>
        <v/>
      </c>
      <c r="BI157" s="1332" t="s">
        <v>1</v>
      </c>
      <c r="BJ157" s="1333"/>
      <c r="BK157" s="1334"/>
      <c r="BL157" s="52"/>
      <c r="BM157" s="51"/>
      <c r="BN157" s="1335" t="str">
        <f t="shared" si="34"/>
        <v/>
      </c>
      <c r="BO157" s="50" t="str">
        <f t="shared" si="35"/>
        <v/>
      </c>
      <c r="BP157" s="49" t="str">
        <f t="shared" si="36"/>
        <v/>
      </c>
      <c r="BQ157" s="47">
        <f>IF(ISBLANK(#REF!),"",LEN(BD157)-LEN(SUBSTITUTE(BD157," ",""))+1)</f>
        <v>1</v>
      </c>
      <c r="BR157" s="48">
        <f t="shared" si="37"/>
        <v>0</v>
      </c>
      <c r="BS157" s="47">
        <f t="shared" si="38"/>
        <v>0</v>
      </c>
      <c r="BT157" s="47">
        <f t="shared" si="39"/>
        <v>0</v>
      </c>
      <c r="BU157" s="185"/>
      <c r="BV157" s="2"/>
      <c r="BW157" s="2"/>
      <c r="BX157" s="2"/>
      <c r="BY157" s="2"/>
      <c r="BZ157" s="2"/>
      <c r="CA157" s="2"/>
      <c r="CB157" s="484"/>
      <c r="CC157"/>
      <c r="CD157"/>
      <c r="CE157" s="154"/>
      <c r="CF157" s="91"/>
      <c r="CG157" s="59"/>
      <c r="CH157" s="93"/>
      <c r="CI157"/>
      <c r="CJ157" s="458"/>
      <c r="CK157" s="619" t="s">
        <v>566</v>
      </c>
      <c r="CL157" s="91"/>
      <c r="CM157" s="91"/>
      <c r="CN157" s="91"/>
      <c r="CO157" s="91"/>
      <c r="CP157" s="185"/>
      <c r="CQ157" s="8" t="s">
        <v>1</v>
      </c>
      <c r="CR157" s="6">
        <v>1</v>
      </c>
    </row>
    <row r="158" spans="1:96" s="1" customFormat="1" ht="15.75" customHeight="1">
      <c r="A158"/>
      <c r="B158" s="108" t="str">
        <f t="shared" si="44"/>
        <v>►</v>
      </c>
      <c r="C158" s="1232" t="str">
        <f>C122</f>
        <v xml:space="preserve">C patisserie flan garniture Clafoutis aux cerises-2023-09-20.xlsx 10 personnes </v>
      </c>
      <c r="D158" s="1232">
        <f>D122</f>
        <v>10</v>
      </c>
      <c r="E158" s="1232" t="str">
        <f>E122</f>
        <v>personnes</v>
      </c>
      <c r="F158" s="1353"/>
      <c r="G158" s="2236"/>
      <c r="H158" s="2236"/>
      <c r="I158" s="2236"/>
      <c r="J158" s="107" t="str">
        <f>TEXT(ROUND(LEN(F158)/J125, 1), "0.0") &amp; " lignes"</f>
        <v>0.0 lignes</v>
      </c>
      <c r="K158" s="2244" t="str">
        <f ca="1">IF(ISBLANK(L158),"",LARGE(OFFSET(K126,0,0,ROWS(K126:K157)),1)+1)</f>
        <v/>
      </c>
      <c r="L158" s="468"/>
      <c r="N158"/>
      <c r="O158"/>
      <c r="AA158"/>
      <c r="AB158"/>
      <c r="AC158"/>
      <c r="AD158"/>
      <c r="AE158"/>
      <c r="AQ158"/>
      <c r="AR158"/>
      <c r="AS158"/>
      <c r="AT158"/>
      <c r="AU158"/>
      <c r="AV158"/>
      <c r="AW158" s="1327" t="str">
        <f>IF(AND(AZ158&lt;&gt;"", LEN(TRIM(AZ158))&gt;0), MAX(AW20:AW157)+1, "")</f>
        <v/>
      </c>
      <c r="AX158" s="1327" t="str" cm="1">
        <f t="array" ref="AX158">IFERROR(INDEX(AZ21:AZ290, MATCH(ROW()-MIN(ROW(AZ21:AZ290))+1, AW21:AW290, 0)), "")</f>
        <v/>
      </c>
      <c r="AY158" s="1338" t="str">
        <f>IFERROR(SUBSTITUTE(SUBSTITUTE(SUBSTITUTE(AY157,"  "," "),"  "," "),"  "," "),AY157)</f>
        <v/>
      </c>
      <c r="AZ158" s="1329" t="str">
        <f>IF(LEN(AY158) &gt; LEN(AZ153) + LEN(AZ154) + LEN(AZ155)+ LEN(AZ156) + LEN(AZ157), RIGHT(AY158, LEN(AY158) - LEN(AZ153) - LEN(AZ154) - LEN(AZ155) - LEN(AZ156) - LEN(AZ157)), "")</f>
        <v/>
      </c>
      <c r="BA158" s="1279" t="s">
        <v>1</v>
      </c>
      <c r="BB158" s="1354"/>
      <c r="BC158"/>
      <c r="BD158" s="1" t="str">
        <f t="shared" si="47"/>
        <v/>
      </c>
      <c r="BE158" s="1332" t="str">
        <f>IF(LEN(SUBSTITUTE(AX158, BE17, "")) &lt; LEN(AX158), SUBSTITUTE(AX158, BE17, ""), AX158)</f>
        <v/>
      </c>
      <c r="BF158" s="1332" t="str">
        <f>IF(LEN(SUBSTITUTE(BE158, BF17, "")) &lt; LEN(BE158), SUBSTITUTE(BE158, BF17, ""), BE158)</f>
        <v/>
      </c>
      <c r="BG158" s="1332" t="str">
        <f>IF(LEN(SUBSTITUTE(BF158, BG17, "")) &lt; LEN(BF158), SUBSTITUTE(BF158, BG17, ""), BF158)</f>
        <v/>
      </c>
      <c r="BH158" s="1332" t="str">
        <f>IF(LEN(SUBSTITUTE(BG158, BH17, "")) &lt; LEN(BG158), SUBSTITUTE(BG158, BH17, ""), BG158)</f>
        <v/>
      </c>
      <c r="BI158" s="1332" t="s">
        <v>1</v>
      </c>
      <c r="BJ158" s="1333"/>
      <c r="BK158" s="1334"/>
      <c r="BL158" s="52"/>
      <c r="BM158" s="51"/>
      <c r="BN158" s="1335" t="str">
        <f t="shared" si="34"/>
        <v/>
      </c>
      <c r="BO158" s="50" t="str">
        <f t="shared" si="35"/>
        <v/>
      </c>
      <c r="BP158" s="49" t="str">
        <f t="shared" si="36"/>
        <v/>
      </c>
      <c r="BQ158" s="47">
        <f>IF(ISBLANK(#REF!),"",LEN(BD158)-LEN(SUBSTITUTE(BD158," ",""))+1)</f>
        <v>1</v>
      </c>
      <c r="BR158" s="48">
        <f t="shared" si="37"/>
        <v>0</v>
      </c>
      <c r="BS158" s="47">
        <f t="shared" si="38"/>
        <v>0</v>
      </c>
      <c r="BT158" s="47">
        <f t="shared" si="39"/>
        <v>0</v>
      </c>
      <c r="BU158" s="185"/>
      <c r="BV158" s="2"/>
      <c r="BW158" s="2"/>
      <c r="BX158" s="2"/>
      <c r="BY158" s="2"/>
      <c r="BZ158" s="2"/>
      <c r="CA158" s="2"/>
      <c r="CB158" s="411"/>
      <c r="CC158" s="412"/>
      <c r="CD158" s="413"/>
      <c r="CE158" s="412"/>
      <c r="CF158" s="412"/>
      <c r="CG158" s="412"/>
      <c r="CH158" s="414"/>
      <c r="CI158"/>
      <c r="CJ158" s="458"/>
      <c r="CK158" s="624" t="s">
        <v>567</v>
      </c>
      <c r="CL158" s="91"/>
      <c r="CM158" s="91"/>
      <c r="CN158" s="91"/>
      <c r="CO158" s="91"/>
      <c r="CP158" s="185"/>
      <c r="CQ158" s="8" t="s">
        <v>1</v>
      </c>
      <c r="CR158" s="6">
        <v>1</v>
      </c>
    </row>
    <row r="159" spans="1:96" s="1" customFormat="1" ht="15" customHeight="1">
      <c r="A159"/>
      <c r="B159" s="108" t="str">
        <f t="shared" si="44"/>
        <v>►</v>
      </c>
      <c r="C159" s="1232" t="str">
        <f>C122</f>
        <v xml:space="preserve">C patisserie flan garniture Clafoutis aux cerises-2023-09-20.xlsx 10 personnes </v>
      </c>
      <c r="D159" s="1232">
        <f>D122</f>
        <v>10</v>
      </c>
      <c r="E159" s="1232" t="str">
        <f>E122</f>
        <v>personnes</v>
      </c>
      <c r="F159" s="1353"/>
      <c r="G159" s="2236"/>
      <c r="H159" s="2236"/>
      <c r="I159" s="2236"/>
      <c r="J159" s="107" t="str">
        <f>TEXT(ROUND(LEN(F159)/J125, 1), "0.0") &amp; " lignes"</f>
        <v>0.0 lignes</v>
      </c>
      <c r="K159" s="2244" t="str">
        <f ca="1">IF(ISBLANK(L159),"",LARGE(OFFSET(K126,0,0,ROWS(K126:K158)),1)+1)</f>
        <v/>
      </c>
      <c r="L159" s="468"/>
      <c r="N159"/>
      <c r="O159"/>
      <c r="AA159"/>
      <c r="AB159"/>
      <c r="AC159"/>
      <c r="AD159"/>
      <c r="AE159"/>
      <c r="AQ159"/>
      <c r="AR159"/>
      <c r="AS159"/>
      <c r="AT159"/>
      <c r="AU159"/>
      <c r="AV159"/>
      <c r="AW159" s="1327" t="str">
        <f>IF(AND(AZ159&lt;&gt;"", LEN(TRIM(AZ159))&gt;0), MAX(AW20:AW158)+1, "")</f>
        <v/>
      </c>
      <c r="AX159" s="1327" t="str" cm="1">
        <f t="array" ref="AX159">IFERROR(INDEX(AZ21:AZ290, MATCH(ROW()-MIN(ROW(AZ21:AZ290))+1, AW21:AW290, 0)), "")</f>
        <v/>
      </c>
      <c r="AY159" s="1328" t="str">
        <f>(SUBSTITUTE(SUBSTITUTE(BB44,CHAR(13)&amp;CHAR(10)," "),CHAR(10)," "))</f>
        <v/>
      </c>
      <c r="AZ159" s="1339" t="str">
        <f>IF(LEN(AY164)&lt;AZ19,AY159,LEFT(AY164,FIND("¤",SUBSTITUTE(LEFT(AY164,AZ19+1)," ","¤",LEN(LEFT(AY164,AZ19+1))-LEN(SUBSTITUTE(LEFT(AY164,AZ19+1)," ",""))))))</f>
        <v/>
      </c>
      <c r="BA159" s="1279" t="s">
        <v>1</v>
      </c>
      <c r="BB159" s="1354"/>
      <c r="BC159"/>
      <c r="BD159" s="1" t="str">
        <f t="shared" si="47"/>
        <v/>
      </c>
      <c r="BE159" s="1332" t="str">
        <f>IF(LEN(SUBSTITUTE(AX159, BE17, "")) &lt; LEN(AX159), SUBSTITUTE(AX159, BE17, ""), AX159)</f>
        <v/>
      </c>
      <c r="BF159" s="1332" t="str">
        <f>IF(LEN(SUBSTITUTE(BE159, BF17, "")) &lt; LEN(BE159), SUBSTITUTE(BE159, BF17, ""), BE159)</f>
        <v/>
      </c>
      <c r="BG159" s="1332" t="str">
        <f>IF(LEN(SUBSTITUTE(BF159, BG17, "")) &lt; LEN(BF159), SUBSTITUTE(BF159, BG17, ""), BF159)</f>
        <v/>
      </c>
      <c r="BH159" s="1332" t="str">
        <f>IF(LEN(SUBSTITUTE(BG159, BH17, "")) &lt; LEN(BG159), SUBSTITUTE(BG159, BH17, ""), BG159)</f>
        <v/>
      </c>
      <c r="BI159" s="1332" t="s">
        <v>1</v>
      </c>
      <c r="BJ159" s="1333"/>
      <c r="BK159" s="1334"/>
      <c r="BL159" s="52"/>
      <c r="BM159" s="51"/>
      <c r="BN159" s="1335" t="str">
        <f t="shared" ref="BN159:BN222" si="48">IF(BK159&lt;&gt;"", TRIM(SUBSTITUTE(SUBSTITUTE(BH159, TRIM(BJ159), ""), TRIM(BK159), "")), TRIM(SUBSTITUTE(BH159, TRIM(BJ159), "")))</f>
        <v/>
      </c>
      <c r="BO159" s="50" t="str">
        <f t="shared" ref="BO159:BO222" si="49">SUBSTITUTE(BN159,BL159,BM159)</f>
        <v/>
      </c>
      <c r="BP159" s="49" t="str">
        <f t="shared" ref="BP159:BP222" si="50">TRIM(SUBSTITUTE(BO159,BL159,BM159))</f>
        <v/>
      </c>
      <c r="BQ159" s="47">
        <f>IF(ISBLANK(#REF!),"",LEN(BD159)-LEN(SUBSTITUTE(BD159," ",""))+1)</f>
        <v>1</v>
      </c>
      <c r="BR159" s="48">
        <f t="shared" ref="BR159:BR222" si="51">BT159-BS159</f>
        <v>0</v>
      </c>
      <c r="BS159" s="47">
        <f t="shared" ref="BS159:BS222" si="52">LEN(TRIM(BD159)) - LEN(SUBSTITUTE(TRIM(BD159), " ", ""))</f>
        <v>0</v>
      </c>
      <c r="BT159" s="47">
        <f t="shared" ref="BT159:BT222" si="53">LEN(BD159)</f>
        <v>0</v>
      </c>
      <c r="BU159" s="185"/>
      <c r="BV159" s="2"/>
      <c r="BW159" s="2"/>
      <c r="BX159" s="2"/>
      <c r="BY159" s="2"/>
      <c r="BZ159" s="2"/>
      <c r="CA159" s="2"/>
      <c r="CB159" s="458"/>
      <c r="CC159" s="91"/>
      <c r="CD159" s="91"/>
      <c r="CE159" s="91"/>
      <c r="CF159" s="91"/>
      <c r="CG159" s="59"/>
      <c r="CH159" s="93"/>
      <c r="CI159"/>
      <c r="CJ159" s="458"/>
      <c r="CK159" s="625" t="s">
        <v>568</v>
      </c>
      <c r="CL159" s="91"/>
      <c r="CM159" s="91"/>
      <c r="CN159" s="91"/>
      <c r="CO159" s="91"/>
      <c r="CP159" s="185"/>
      <c r="CQ159" s="8" t="s">
        <v>1</v>
      </c>
      <c r="CR159" s="6">
        <v>1</v>
      </c>
    </row>
    <row r="160" spans="1:96" s="1" customFormat="1" ht="15" customHeight="1">
      <c r="A160"/>
      <c r="B160" s="108" t="str">
        <f t="shared" si="44"/>
        <v>►</v>
      </c>
      <c r="C160" s="1232" t="str">
        <f>C122</f>
        <v xml:space="preserve">C patisserie flan garniture Clafoutis aux cerises-2023-09-20.xlsx 10 personnes </v>
      </c>
      <c r="D160" s="1232">
        <f>D122</f>
        <v>10</v>
      </c>
      <c r="E160" s="1232" t="str">
        <f>E122</f>
        <v>personnes</v>
      </c>
      <c r="F160" s="1353"/>
      <c r="G160" s="2236"/>
      <c r="H160" s="2236"/>
      <c r="I160" s="2236"/>
      <c r="J160" s="107" t="str">
        <f>TEXT(ROUND(LEN(F160)/J125, 1), "0.0") &amp; " lignes"</f>
        <v>0.0 lignes</v>
      </c>
      <c r="K160" s="2244" t="str">
        <f ca="1">IF(ISBLANK(L160),"",LARGE(OFFSET(K126,0,0,ROWS(K126:K159)),1)+1)</f>
        <v/>
      </c>
      <c r="L160" s="468"/>
      <c r="N160"/>
      <c r="O160"/>
      <c r="AA160"/>
      <c r="AB160"/>
      <c r="AC160"/>
      <c r="AD160"/>
      <c r="AE160"/>
      <c r="AQ160"/>
      <c r="AR160"/>
      <c r="AS160"/>
      <c r="AT160"/>
      <c r="AU160"/>
      <c r="AV160"/>
      <c r="AW160" s="1327" t="str">
        <f>IF(AND(AZ160&lt;&gt;"", LEN(TRIM(AZ160))&gt;0), MAX(AW20:AW159)+1, "")</f>
        <v/>
      </c>
      <c r="AX160" s="1327" t="str" cm="1">
        <f t="array" ref="AX160">IFERROR(INDEX(AZ21:AZ290, MATCH(ROW()-MIN(ROW(AZ21:AZ290))+1, AW21:AW290, 0)), "")</f>
        <v/>
      </c>
      <c r="AY160" s="1340" t="str">
        <f>IFERROR(TRIM(SUBSTITUTE(SUBSTITUTE(SUBSTITUTE(SUBSTITUTE(SUBSTITUTE(AY159," .",".")," ;",";")," :",":"),",",","),",","")),AY159)</f>
        <v/>
      </c>
      <c r="AZ160" s="1339" t="str">
        <f>IFERROR(IF(LEN(AY164) &gt; LEN(AZ159), LEFT(RIGHT(AY164, LEN(AY164) - LEN(AZ159)), FIND("¤", SUBSTITUTE(LEFT(RIGHT(AY164, LEN(AY164) - LEN(AZ159)), AZ19+1), " ", "¤", LEN(LEFT(RIGHT(AY164, LEN(AY164) - LEN(AZ159)), AZ19+1)) - LEN(SUBSTITUTE(LEFT(RIGHT(AY164, LEN(AY164) - LEN(AZ159)), AZ19+1), " ", ""))))), ""), "")</f>
        <v/>
      </c>
      <c r="BA160" s="1279" t="s">
        <v>1</v>
      </c>
      <c r="BB160" s="1354"/>
      <c r="BC160"/>
      <c r="BD160" s="1" t="str">
        <f t="shared" si="47"/>
        <v/>
      </c>
      <c r="BE160" s="1332" t="str">
        <f>IF(LEN(SUBSTITUTE(AX160, BE17, "")) &lt; LEN(AX160), SUBSTITUTE(AX160, BE17, ""), AX160)</f>
        <v/>
      </c>
      <c r="BF160" s="1332" t="str">
        <f>IF(LEN(SUBSTITUTE(BE160, BF17, "")) &lt; LEN(BE160), SUBSTITUTE(BE160, BF17, ""), BE160)</f>
        <v/>
      </c>
      <c r="BG160" s="1332" t="str">
        <f>IF(LEN(SUBSTITUTE(BF160, BG17, "")) &lt; LEN(BF160), SUBSTITUTE(BF160, BG17, ""), BF160)</f>
        <v/>
      </c>
      <c r="BH160" s="1332" t="str">
        <f>IF(LEN(SUBSTITUTE(BG160, BH17, "")) &lt; LEN(BG160), SUBSTITUTE(BG160, BH17, ""), BG160)</f>
        <v/>
      </c>
      <c r="BI160" s="1332" t="s">
        <v>1</v>
      </c>
      <c r="BJ160" s="1333"/>
      <c r="BK160" s="1334"/>
      <c r="BL160" s="52"/>
      <c r="BM160" s="51"/>
      <c r="BN160" s="1335" t="str">
        <f t="shared" si="48"/>
        <v/>
      </c>
      <c r="BO160" s="50" t="str">
        <f t="shared" si="49"/>
        <v/>
      </c>
      <c r="BP160" s="49" t="str">
        <f t="shared" si="50"/>
        <v/>
      </c>
      <c r="BQ160" s="47">
        <f>IF(ISBLANK(#REF!),"",LEN(BD160)-LEN(SUBSTITUTE(BD160," ",""))+1)</f>
        <v>1</v>
      </c>
      <c r="BR160" s="48">
        <f t="shared" si="51"/>
        <v>0</v>
      </c>
      <c r="BS160" s="47">
        <f t="shared" si="52"/>
        <v>0</v>
      </c>
      <c r="BT160" s="47">
        <f t="shared" si="53"/>
        <v>0</v>
      </c>
      <c r="BU160" s="185"/>
      <c r="BV160" s="2"/>
      <c r="BW160" s="2"/>
      <c r="BX160" s="2"/>
      <c r="BY160" s="2"/>
      <c r="BZ160" s="2"/>
      <c r="CA160" s="2"/>
      <c r="CB160" s="244"/>
      <c r="CC160" s="654" t="s">
        <v>236</v>
      </c>
      <c r="CD160" s="91"/>
      <c r="CE160" s="91"/>
      <c r="CF160" s="91"/>
      <c r="CG160" s="59"/>
      <c r="CH160" s="93"/>
      <c r="CI160"/>
      <c r="CJ160" s="458"/>
      <c r="CK160"/>
      <c r="CL160"/>
      <c r="CM160"/>
      <c r="CN160"/>
      <c r="CO160"/>
      <c r="CP160" s="185"/>
      <c r="CQ160" s="8" t="s">
        <v>1</v>
      </c>
      <c r="CR160" s="6">
        <v>1</v>
      </c>
    </row>
    <row r="161" spans="1:96" s="1" customFormat="1" ht="15" customHeight="1">
      <c r="A161"/>
      <c r="B161" s="108" t="str">
        <f t="shared" si="44"/>
        <v>►</v>
      </c>
      <c r="C161" s="1232" t="str">
        <f>C122</f>
        <v xml:space="preserve">C patisserie flan garniture Clafoutis aux cerises-2023-09-20.xlsx 10 personnes </v>
      </c>
      <c r="D161" s="1232">
        <f>D122</f>
        <v>10</v>
      </c>
      <c r="E161" s="1232" t="str">
        <f>E122</f>
        <v>personnes</v>
      </c>
      <c r="F161" s="1353"/>
      <c r="G161" s="2236"/>
      <c r="H161" s="2236"/>
      <c r="I161" s="2236"/>
      <c r="J161" s="107" t="str">
        <f>TEXT(ROUND(LEN(F161)/J125, 1), "0.0") &amp; " lignes"</f>
        <v>0.0 lignes</v>
      </c>
      <c r="K161" s="2244" t="str">
        <f ca="1">IF(ISBLANK(L161),"",LARGE(OFFSET(K126,0,0,ROWS(K126:K160)),1)+1)</f>
        <v/>
      </c>
      <c r="L161" s="468"/>
      <c r="N161"/>
      <c r="O161"/>
      <c r="AA161"/>
      <c r="AB161"/>
      <c r="AC161"/>
      <c r="AD161"/>
      <c r="AE161"/>
      <c r="AQ161"/>
      <c r="AR161"/>
      <c r="AS161"/>
      <c r="AT161"/>
      <c r="AU161"/>
      <c r="AV161"/>
      <c r="AW161" s="1327" t="str">
        <f>IF(AND(AZ161&lt;&gt;"", LEN(TRIM(AZ161))&gt;0), MAX(AW20:AW160)+1, "")</f>
        <v/>
      </c>
      <c r="AX161" s="1327" t="str" cm="1">
        <f t="array" ref="AX161">IFERROR(INDEX(AZ21:AZ290, MATCH(ROW()-MIN(ROW(AZ21:AZ290))+1, AW21:AW290, 0)), "")</f>
        <v/>
      </c>
      <c r="AY161" s="1340" t="str">
        <f>IFERROR(SUBSTITUTE(SUBSTITUTE(SUBSTITUTE(SUBSTITUTE(SUBSTITUTE(SUBSTITUTE(AY160,",",";"),".",";"),";",";"),"-",";"),":",";"),"?",";"),AY160)</f>
        <v/>
      </c>
      <c r="AZ161" s="1339" t="str">
        <f>IFERROR(IF(LEN(AY164)&gt;LEN(AZ159)+LEN(AZ160),LEFT(RIGHT(AY164,LEN(AY164)-LEN(AZ159)-LEN(AZ160)),FIND("¤",SUBSTITUTE(LEFT(RIGHT(AY164,LEN(AY164)-LEN(AZ159)-LEN(AZ160)),AZ19+1)," ","¤",LEN(LEFT(RIGHT(AY164,LEN(AY164)-LEN(AZ159)-LEN(AZ160)),AZ19+1))-LEN(SUBSTITUTE(LEFT(RIGHT(AY164,LEN(AY164)-LEN(AZ159)-LEN(AZ160)),AZ19+1)," ",""))))),""),"")</f>
        <v/>
      </c>
      <c r="BA161" s="1279" t="s">
        <v>1</v>
      </c>
      <c r="BB161" s="1354"/>
      <c r="BC161"/>
      <c r="BD161" s="1" t="str">
        <f t="shared" si="47"/>
        <v/>
      </c>
      <c r="BE161" s="1332" t="str">
        <f>IF(LEN(SUBSTITUTE(AX161, BE17, "")) &lt; LEN(AX161), SUBSTITUTE(AX161, BE17, ""), AX161)</f>
        <v/>
      </c>
      <c r="BF161" s="1332" t="str">
        <f>IF(LEN(SUBSTITUTE(BE161, BF17, "")) &lt; LEN(BE161), SUBSTITUTE(BE161, BF17, ""), BE161)</f>
        <v/>
      </c>
      <c r="BG161" s="1332" t="str">
        <f>IF(LEN(SUBSTITUTE(BF161, BG17, "")) &lt; LEN(BF161), SUBSTITUTE(BF161, BG17, ""), BF161)</f>
        <v/>
      </c>
      <c r="BH161" s="1332" t="str">
        <f>IF(LEN(SUBSTITUTE(BG161, BH17, "")) &lt; LEN(BG161), SUBSTITUTE(BG161, BH17, ""), BG161)</f>
        <v/>
      </c>
      <c r="BI161" s="1332" t="s">
        <v>1</v>
      </c>
      <c r="BJ161" s="1333"/>
      <c r="BK161" s="1334"/>
      <c r="BL161" s="52"/>
      <c r="BM161" s="51"/>
      <c r="BN161" s="1335" t="str">
        <f t="shared" si="48"/>
        <v/>
      </c>
      <c r="BO161" s="50" t="str">
        <f t="shared" si="49"/>
        <v/>
      </c>
      <c r="BP161" s="49" t="str">
        <f t="shared" si="50"/>
        <v/>
      </c>
      <c r="BQ161" s="47">
        <f>IF(ISBLANK(#REF!),"",LEN(BD161)-LEN(SUBSTITUTE(BD161," ",""))+1)</f>
        <v>1</v>
      </c>
      <c r="BR161" s="48">
        <f t="shared" si="51"/>
        <v>0</v>
      </c>
      <c r="BS161" s="47">
        <f t="shared" si="52"/>
        <v>0</v>
      </c>
      <c r="BT161" s="47">
        <f t="shared" si="53"/>
        <v>0</v>
      </c>
      <c r="BU161" s="185"/>
      <c r="BV161" s="2"/>
      <c r="BW161" s="2"/>
      <c r="BX161" s="2"/>
      <c r="BY161" s="2"/>
      <c r="BZ161" s="2"/>
      <c r="CA161" s="2"/>
      <c r="CB161" s="244"/>
      <c r="CC161" s="642" t="s">
        <v>235</v>
      </c>
      <c r="CD161" s="91"/>
      <c r="CE161" s="91"/>
      <c r="CF161" s="91"/>
      <c r="CG161" s="59"/>
      <c r="CH161" s="93"/>
      <c r="CI161"/>
      <c r="CJ161" s="411"/>
      <c r="CK161" s="571" t="s">
        <v>569</v>
      </c>
      <c r="CL161" s="413"/>
      <c r="CM161" s="412"/>
      <c r="CN161" s="412"/>
      <c r="CO161" s="412"/>
      <c r="CP161" s="414"/>
      <c r="CQ161" s="8" t="s">
        <v>1</v>
      </c>
      <c r="CR161" s="6">
        <v>1</v>
      </c>
    </row>
    <row r="162" spans="1:96" s="1" customFormat="1" ht="15" customHeight="1">
      <c r="A162"/>
      <c r="B162" s="108" t="str">
        <f t="shared" si="44"/>
        <v>►</v>
      </c>
      <c r="C162" s="1232" t="str">
        <f>C122</f>
        <v xml:space="preserve">C patisserie flan garniture Clafoutis aux cerises-2023-09-20.xlsx 10 personnes </v>
      </c>
      <c r="D162" s="1232">
        <f>D122</f>
        <v>10</v>
      </c>
      <c r="E162" s="1232" t="str">
        <f>E122</f>
        <v>personnes</v>
      </c>
      <c r="F162" s="1353"/>
      <c r="G162" s="2236"/>
      <c r="H162" s="2236"/>
      <c r="I162" s="2236"/>
      <c r="J162" s="107" t="str">
        <f>TEXT(ROUND(LEN(F162)/J125, 1), "0.0") &amp; " lignes"</f>
        <v>0.0 lignes</v>
      </c>
      <c r="K162" s="2244" t="str">
        <f ca="1">IF(ISBLANK(L162),"",LARGE(OFFSET(K126,0,0,ROWS(K126:K161)),1)+1)</f>
        <v/>
      </c>
      <c r="L162" s="468"/>
      <c r="N162"/>
      <c r="O162"/>
      <c r="AA162"/>
      <c r="AB162"/>
      <c r="AC162"/>
      <c r="AD162"/>
      <c r="AE162"/>
      <c r="AQ162"/>
      <c r="AR162"/>
      <c r="AS162"/>
      <c r="AT162"/>
      <c r="AU162"/>
      <c r="AV162"/>
      <c r="AW162" s="1327" t="str">
        <f>IF(AND(AZ162&lt;&gt;"", LEN(TRIM(AZ162))&gt;0), MAX(AW20:AW161)+1, "")</f>
        <v/>
      </c>
      <c r="AX162" s="1327" t="str" cm="1">
        <f t="array" ref="AX162">IFERROR(INDEX(AZ21:AZ290, MATCH(ROW()-MIN(ROW(AZ21:AZ290))+1, AW21:AW290, 0)), "")</f>
        <v/>
      </c>
      <c r="AY162" s="1340" t="str">
        <f>IFERROR(SUBSTITUTE(AY161,"."," "),AY161)</f>
        <v/>
      </c>
      <c r="AZ162" s="1339" t="str">
        <f>IFERROR(LEFT(RIGHT(AY164,LEN(AY164)-LEN(AZ159)-LEN(AZ160)-LEN(AZ161)),FIND("¤",SUBSTITUTE(LEFT(RIGHT(AY164,LEN(AY164)-LEN(AZ159)-LEN(AZ160)-LEN(AZ161)),AZ19+1)," ","¤",LEN(LEFT(RIGHT(AY164,LEN(AY164)-LEN(AZ159)-LEN(AZ160)-LEN(AZ161)),AZ19+1))-LEN(SUBSTITUTE(LEFT(RIGHT(AY164,LEN(AY164)-LEN(AZ159)-LEN(AZ160)-LEN(AZ161)),AZ19+1)," ",""))))),"")</f>
        <v/>
      </c>
      <c r="BA162" s="1279" t="s">
        <v>1</v>
      </c>
      <c r="BB162" s="1354"/>
      <c r="BC162"/>
      <c r="BD162" s="1" t="str">
        <f t="shared" si="47"/>
        <v/>
      </c>
      <c r="BE162" s="1332" t="str">
        <f>IF(LEN(SUBSTITUTE(AX162, BE17, "")) &lt; LEN(AX162), SUBSTITUTE(AX162, BE17, ""), AX162)</f>
        <v/>
      </c>
      <c r="BF162" s="1332" t="str">
        <f>IF(LEN(SUBSTITUTE(BE162, BF17, "")) &lt; LEN(BE162), SUBSTITUTE(BE162, BF17, ""), BE162)</f>
        <v/>
      </c>
      <c r="BG162" s="1332" t="str">
        <f>IF(LEN(SUBSTITUTE(BF162, BG17, "")) &lt; LEN(BF162), SUBSTITUTE(BF162, BG17, ""), BF162)</f>
        <v/>
      </c>
      <c r="BH162" s="1332" t="str">
        <f>IF(LEN(SUBSTITUTE(BG162, BH17, "")) &lt; LEN(BG162), SUBSTITUTE(BG162, BH17, ""), BG162)</f>
        <v/>
      </c>
      <c r="BI162" s="1332" t="s">
        <v>1</v>
      </c>
      <c r="BJ162" s="1333"/>
      <c r="BK162" s="1334"/>
      <c r="BL162" s="52"/>
      <c r="BM162" s="51"/>
      <c r="BN162" s="1335" t="str">
        <f t="shared" si="48"/>
        <v/>
      </c>
      <c r="BO162" s="50" t="str">
        <f t="shared" si="49"/>
        <v/>
      </c>
      <c r="BP162" s="49" t="str">
        <f t="shared" si="50"/>
        <v/>
      </c>
      <c r="BQ162" s="47">
        <f>IF(ISBLANK(#REF!),"",LEN(BD162)-LEN(SUBSTITUTE(BD162," ",""))+1)</f>
        <v>1</v>
      </c>
      <c r="BR162" s="48">
        <f t="shared" si="51"/>
        <v>0</v>
      </c>
      <c r="BS162" s="47">
        <f t="shared" si="52"/>
        <v>0</v>
      </c>
      <c r="BT162" s="47">
        <f t="shared" si="53"/>
        <v>0</v>
      </c>
      <c r="BU162" s="185"/>
      <c r="BV162" s="2"/>
      <c r="BW162" s="2"/>
      <c r="BX162" s="2"/>
      <c r="BY162" s="2"/>
      <c r="BZ162" s="2"/>
      <c r="CA162" s="2"/>
      <c r="CB162" s="244"/>
      <c r="CC162" s="155" t="s">
        <v>593</v>
      </c>
      <c r="CD162" s="439"/>
      <c r="CE162" s="91"/>
      <c r="CF162" s="91"/>
      <c r="CG162" s="59"/>
      <c r="CH162" s="93"/>
      <c r="CI162"/>
      <c r="CJ162" s="438"/>
      <c r="CK162" s="591"/>
      <c r="CL162" s="439"/>
      <c r="CM162" s="91"/>
      <c r="CN162" s="91"/>
      <c r="CO162" s="91"/>
      <c r="CP162" s="185"/>
      <c r="CQ162" s="8" t="s">
        <v>1</v>
      </c>
      <c r="CR162" s="6">
        <v>1</v>
      </c>
    </row>
    <row r="163" spans="1:96" s="1" customFormat="1" ht="15" customHeight="1">
      <c r="A163"/>
      <c r="B163" s="108" t="str">
        <f t="shared" si="44"/>
        <v>►</v>
      </c>
      <c r="C163" s="1232" t="str">
        <f>C122</f>
        <v xml:space="preserve">C patisserie flan garniture Clafoutis aux cerises-2023-09-20.xlsx 10 personnes </v>
      </c>
      <c r="D163" s="1232">
        <f>D122</f>
        <v>10</v>
      </c>
      <c r="E163" s="1232" t="str">
        <f>E122</f>
        <v>personnes</v>
      </c>
      <c r="F163" s="1353"/>
      <c r="G163" s="2236"/>
      <c r="H163" s="2236"/>
      <c r="I163" s="2236"/>
      <c r="J163" s="107" t="str">
        <f>TEXT(ROUND(LEN(F163)/J125, 1), "0.0") &amp; " lignes"</f>
        <v>0.0 lignes</v>
      </c>
      <c r="K163" s="2244" t="str">
        <f ca="1">IF(ISBLANK(L163),"",LARGE(OFFSET(K126,0,0,ROWS(K126:K162)),1)+1)</f>
        <v/>
      </c>
      <c r="L163" s="468"/>
      <c r="N163"/>
      <c r="O163"/>
      <c r="AA163"/>
      <c r="AB163"/>
      <c r="AC163"/>
      <c r="AD163"/>
      <c r="AE163"/>
      <c r="AQ163"/>
      <c r="AR163"/>
      <c r="AS163"/>
      <c r="AT163"/>
      <c r="AU163"/>
      <c r="AV163"/>
      <c r="AW163" s="1327" t="str">
        <f>IF(AND(AZ163&lt;&gt;"", LEN(TRIM(AZ163))&gt;0), MAX(AW20:AW162)+1, "")</f>
        <v/>
      </c>
      <c r="AX163" s="1327" t="str" cm="1">
        <f t="array" ref="AX163">IFERROR(INDEX(AZ21:AZ290, MATCH(ROW()-MIN(ROW(AZ21:AZ290))+1, AW21:AW290, 0)), "")</f>
        <v/>
      </c>
      <c r="AY163" s="1343" t="str">
        <f>SUBSTITUTE(SUBSTITUTE(AY162,";"," "),","," ")</f>
        <v/>
      </c>
      <c r="AZ163" s="1339" t="str">
        <f>IFERROR(LEFT(RIGHT(AY164,LEN(AY164)-LEN(AZ159)-LEN(AZ160)-LEN(AZ161)-LEN(AZ162)),FIND("¤",SUBSTITUTE(LEFT(RIGHT(AY164,LEN(AY164)-LEN(AZ159)-LEN(AZ160)-LEN(AZ161)-LEN(AZ162)),AZ19+1)," ","¤",LEN(LEFT(RIGHT(AY164,LEN(AY164)-LEN(AZ159)-LEN(AZ160)-LEN(AZ161)-LEN(AZ162)),AZ19+1))-LEN(SUBSTITUTE(LEFT(RIGHT(AY164,LEN(AY164)-LEN(AZ159)-LEN(AZ160)-LEN(AZ161)-LEN(AZ162)),AZ19+1)," ",""))))),"")</f>
        <v/>
      </c>
      <c r="BA163" s="1279" t="s">
        <v>1</v>
      </c>
      <c r="BB163" s="1354"/>
      <c r="BC163"/>
      <c r="BD163" s="1" t="str">
        <f t="shared" si="47"/>
        <v/>
      </c>
      <c r="BE163" s="1332" t="str">
        <f>IF(LEN(SUBSTITUTE(AX163, BE17, "")) &lt; LEN(AX163), SUBSTITUTE(AX163, BE17, ""), AX163)</f>
        <v/>
      </c>
      <c r="BF163" s="1332" t="str">
        <f>IF(LEN(SUBSTITUTE(BE163, BF17, "")) &lt; LEN(BE163), SUBSTITUTE(BE163, BF17, ""), BE163)</f>
        <v/>
      </c>
      <c r="BG163" s="1332" t="str">
        <f>IF(LEN(SUBSTITUTE(BF163, BG17, "")) &lt; LEN(BF163), SUBSTITUTE(BF163, BG17, ""), BF163)</f>
        <v/>
      </c>
      <c r="BH163" s="1332" t="str">
        <f>IF(LEN(SUBSTITUTE(BG163, BH17, "")) &lt; LEN(BG163), SUBSTITUTE(BG163, BH17, ""), BG163)</f>
        <v/>
      </c>
      <c r="BI163" s="1332" t="s">
        <v>1</v>
      </c>
      <c r="BJ163" s="1333"/>
      <c r="BK163" s="1334"/>
      <c r="BL163" s="52"/>
      <c r="BM163" s="51"/>
      <c r="BN163" s="1335" t="str">
        <f t="shared" si="48"/>
        <v/>
      </c>
      <c r="BO163" s="50" t="str">
        <f t="shared" si="49"/>
        <v/>
      </c>
      <c r="BP163" s="49" t="str">
        <f t="shared" si="50"/>
        <v/>
      </c>
      <c r="BQ163" s="47">
        <f>IF(ISBLANK(#REF!),"",LEN(BD163)-LEN(SUBSTITUTE(BD163," ",""))+1)</f>
        <v>1</v>
      </c>
      <c r="BR163" s="48">
        <f t="shared" si="51"/>
        <v>0</v>
      </c>
      <c r="BS163" s="47">
        <f t="shared" si="52"/>
        <v>0</v>
      </c>
      <c r="BT163" s="47">
        <f t="shared" si="53"/>
        <v>0</v>
      </c>
      <c r="BU163" s="185"/>
      <c r="BV163" s="2"/>
      <c r="BW163" s="2"/>
      <c r="BX163" s="2"/>
      <c r="BY163" s="2"/>
      <c r="BZ163" s="2"/>
      <c r="CA163" s="2"/>
      <c r="CB163" s="244"/>
      <c r="CC163" s="655">
        <v>1</v>
      </c>
      <c r="CD163" s="226" t="s">
        <v>595</v>
      </c>
      <c r="CE163" s="91"/>
      <c r="CF163" s="91"/>
      <c r="CG163" s="59"/>
      <c r="CH163" s="93"/>
      <c r="CI163"/>
      <c r="CJ163" s="438"/>
      <c r="CK163" s="627" t="s">
        <v>570</v>
      </c>
      <c r="CL163" s="45"/>
      <c r="CM163" s="45"/>
      <c r="CN163" s="45"/>
      <c r="CO163" s="91"/>
      <c r="CP163" s="185"/>
      <c r="CQ163" s="8" t="s">
        <v>1</v>
      </c>
      <c r="CR163" s="6">
        <v>1</v>
      </c>
    </row>
    <row r="164" spans="1:96" s="1" customFormat="1" ht="15" customHeight="1">
      <c r="A164"/>
      <c r="B164" s="108" t="str">
        <f t="shared" si="44"/>
        <v>►</v>
      </c>
      <c r="C164" s="1232" t="str">
        <f>C122</f>
        <v xml:space="preserve">C patisserie flan garniture Clafoutis aux cerises-2023-09-20.xlsx 10 personnes </v>
      </c>
      <c r="D164" s="1232">
        <f>D122</f>
        <v>10</v>
      </c>
      <c r="E164" s="1232" t="str">
        <f>E122</f>
        <v>personnes</v>
      </c>
      <c r="F164" s="1353"/>
      <c r="G164" s="2236"/>
      <c r="H164" s="2236"/>
      <c r="I164" s="2236"/>
      <c r="J164" s="107" t="str">
        <f>TEXT(ROUND(LEN(F164)/J125, 1), "0.0") &amp; " lignes"</f>
        <v>0.0 lignes</v>
      </c>
      <c r="K164" s="2244" t="str">
        <f ca="1">IF(ISBLANK(L164),"",LARGE(OFFSET(K126,0,0,ROWS(K126:K163)),1)+1)</f>
        <v/>
      </c>
      <c r="L164" s="468"/>
      <c r="N164"/>
      <c r="O164"/>
      <c r="AA164"/>
      <c r="AB164"/>
      <c r="AC164"/>
      <c r="AD164"/>
      <c r="AE164"/>
      <c r="AQ164"/>
      <c r="AR164"/>
      <c r="AS164"/>
      <c r="AT164"/>
      <c r="AU164"/>
      <c r="AV164"/>
      <c r="AW164" s="1327" t="str">
        <f>IF(AND(AZ164&lt;&gt;"", LEN(TRIM(AZ164))&gt;0), MAX(AW20:AW163)+1, "")</f>
        <v/>
      </c>
      <c r="AX164" s="1327" t="str" cm="1">
        <f t="array" ref="AX164">IFERROR(INDEX(AZ21:AZ290, MATCH(ROW()-MIN(ROW(AZ21:AZ290))+1, AW21:AW290, 0)), "")</f>
        <v/>
      </c>
      <c r="AY164" s="1344" t="str">
        <f>IFERROR(SUBSTITUTE(SUBSTITUTE(SUBSTITUTE(AY163,"  "," "),"  "," "),"  "," "),AY163)</f>
        <v/>
      </c>
      <c r="AZ164" s="1339" t="str">
        <f>IF(LEN(AY164) &gt; LEN(AZ159) + LEN(AZ160) + LEN(AZ161)+ LEN(AZ162) + LEN(AZ163), RIGHT(AY164, LEN(AY164) - LEN(AZ159) - LEN(AZ160) - LEN(AZ161) - LEN(AZ162) - LEN(AZ163)), "")</f>
        <v/>
      </c>
      <c r="BA164" s="1279" t="s">
        <v>1</v>
      </c>
      <c r="BB164" s="1354"/>
      <c r="BC164"/>
      <c r="BD164" s="1" t="str">
        <f t="shared" si="47"/>
        <v/>
      </c>
      <c r="BE164" s="1332" t="str">
        <f>IF(LEN(SUBSTITUTE(AX164, BE17, "")) &lt; LEN(AX164), SUBSTITUTE(AX164, BE17, ""), AX164)</f>
        <v/>
      </c>
      <c r="BF164" s="1332" t="str">
        <f>IF(LEN(SUBSTITUTE(BE164, BF17, "")) &lt; LEN(BE164), SUBSTITUTE(BE164, BF17, ""), BE164)</f>
        <v/>
      </c>
      <c r="BG164" s="1332" t="str">
        <f>IF(LEN(SUBSTITUTE(BF164, BG17, "")) &lt; LEN(BF164), SUBSTITUTE(BF164, BG17, ""), BF164)</f>
        <v/>
      </c>
      <c r="BH164" s="1332" t="str">
        <f>IF(LEN(SUBSTITUTE(BG164, BH17, "")) &lt; LEN(BG164), SUBSTITUTE(BG164, BH17, ""), BG164)</f>
        <v/>
      </c>
      <c r="BI164" s="1332" t="s">
        <v>1</v>
      </c>
      <c r="BJ164" s="1333"/>
      <c r="BK164" s="1334"/>
      <c r="BL164" s="52"/>
      <c r="BM164" s="51"/>
      <c r="BN164" s="1335" t="str">
        <f t="shared" si="48"/>
        <v/>
      </c>
      <c r="BO164" s="50" t="str">
        <f t="shared" si="49"/>
        <v/>
      </c>
      <c r="BP164" s="49" t="str">
        <f t="shared" si="50"/>
        <v/>
      </c>
      <c r="BQ164" s="47">
        <f>IF(ISBLANK(#REF!),"",LEN(BD164)-LEN(SUBSTITUTE(BD164," ",""))+1)</f>
        <v>1</v>
      </c>
      <c r="BR164" s="48">
        <f t="shared" si="51"/>
        <v>0</v>
      </c>
      <c r="BS164" s="47">
        <f t="shared" si="52"/>
        <v>0</v>
      </c>
      <c r="BT164" s="47">
        <f t="shared" si="53"/>
        <v>0</v>
      </c>
      <c r="BU164" s="185"/>
      <c r="BV164" s="2"/>
      <c r="BW164" s="2"/>
      <c r="BX164" s="2"/>
      <c r="BY164" s="2"/>
      <c r="BZ164" s="2"/>
      <c r="CA164" s="2"/>
      <c r="CB164" s="244"/>
      <c r="CC164" s="655">
        <v>4</v>
      </c>
      <c r="CD164" s="226" t="s">
        <v>596</v>
      </c>
      <c r="CE164" s="91"/>
      <c r="CF164" s="91"/>
      <c r="CG164" s="59"/>
      <c r="CH164" s="93"/>
      <c r="CI164"/>
      <c r="CJ164" s="14"/>
      <c r="CK164" s="629" t="s">
        <v>335</v>
      </c>
      <c r="CL164" s="45" t="s">
        <v>571</v>
      </c>
      <c r="CM164" s="45"/>
      <c r="CN164" s="45"/>
      <c r="CO164" s="91"/>
      <c r="CP164" s="185"/>
      <c r="CQ164" s="8" t="s">
        <v>1</v>
      </c>
      <c r="CR164" s="6">
        <v>1</v>
      </c>
    </row>
    <row r="165" spans="1:96" s="1" customFormat="1" ht="15" customHeight="1">
      <c r="A165"/>
      <c r="B165" s="108" t="str">
        <f>IF(OR(L165&lt;&gt;"", N167&lt;&gt;""),"A", "►")</f>
        <v>A</v>
      </c>
      <c r="C165" s="1232" t="str">
        <f>C122</f>
        <v xml:space="preserve">C patisserie flan garniture Clafoutis aux cerises-2023-09-20.xlsx 10 personnes </v>
      </c>
      <c r="D165" s="1232">
        <f>D122</f>
        <v>10</v>
      </c>
      <c r="E165" s="1232" t="str">
        <f>E122</f>
        <v>personnes</v>
      </c>
      <c r="F165" s="1353"/>
      <c r="G165" s="2236"/>
      <c r="H165" s="2236"/>
      <c r="I165" s="2236"/>
      <c r="J165" s="107" t="str">
        <f>TEXT(ROUND(LEN(F165)/J125, 1), "0.0") &amp; " lignes"</f>
        <v>0.0 lignes</v>
      </c>
      <c r="K165" s="2245" t="str">
        <f>LEN(L165)&amp;" car.&gt;"</f>
        <v>75 car.&gt;</v>
      </c>
      <c r="L165" s="40" t="s">
        <v>32</v>
      </c>
      <c r="M165" s="1" t="s">
        <v>1</v>
      </c>
      <c r="AA165"/>
      <c r="AB165"/>
      <c r="AC165"/>
      <c r="AD165"/>
      <c r="AE165"/>
      <c r="AQ165"/>
      <c r="AR165"/>
      <c r="AS165"/>
      <c r="AT165"/>
      <c r="AU165"/>
      <c r="AV165"/>
      <c r="AW165" s="1327" t="str">
        <f>IF(AND(AZ165&lt;&gt;"", LEN(TRIM(AZ165))&gt;0), MAX(AW20:AW164)+1, "")</f>
        <v/>
      </c>
      <c r="AX165" s="1327" t="str" cm="1">
        <f t="array" ref="AX165">IFERROR(INDEX(AZ21:AZ290, MATCH(ROW()-MIN(ROW(AZ21:AZ290))+1, AW21:AW290, 0)), "")</f>
        <v/>
      </c>
      <c r="AY165" s="1328" t="str">
        <f>(SUBSTITUTE(SUBSTITUTE(BB45,CHAR(13)&amp;CHAR(10)," "),CHAR(10)," "))</f>
        <v/>
      </c>
      <c r="AZ165" s="1329" t="str">
        <f>IF(LEN(AY170)&lt;AZ19,AY165,LEFT(AY170,FIND("¤",SUBSTITUTE(LEFT(AY170,AZ19+1)," ","¤",LEN(LEFT(AY170,AZ19+1))-LEN(SUBSTITUTE(LEFT(AY170,AZ19+1)," ",""))))))</f>
        <v/>
      </c>
      <c r="BA165" s="1279" t="s">
        <v>1</v>
      </c>
      <c r="BB165" s="1354"/>
      <c r="BC165"/>
      <c r="BD165" s="1" t="str">
        <f t="shared" si="47"/>
        <v/>
      </c>
      <c r="BE165" s="1332" t="str">
        <f>IF(LEN(SUBSTITUTE(AX165, BE17, "")) &lt; LEN(AX165), SUBSTITUTE(AX165, BE17, ""), AX165)</f>
        <v/>
      </c>
      <c r="BF165" s="1332" t="str">
        <f>IF(LEN(SUBSTITUTE(BE165, BF17, "")) &lt; LEN(BE165), SUBSTITUTE(BE165, BF17, ""), BE165)</f>
        <v/>
      </c>
      <c r="BG165" s="1332" t="str">
        <f>IF(LEN(SUBSTITUTE(BF165, BG17, "")) &lt; LEN(BF165), SUBSTITUTE(BF165, BG17, ""), BF165)</f>
        <v/>
      </c>
      <c r="BH165" s="1332" t="str">
        <f>IF(LEN(SUBSTITUTE(BG165, BH17, "")) &lt; LEN(BG165), SUBSTITUTE(BG165, BH17, ""), BG165)</f>
        <v/>
      </c>
      <c r="BI165" s="1332" t="s">
        <v>1</v>
      </c>
      <c r="BJ165" s="1333"/>
      <c r="BK165" s="1334"/>
      <c r="BL165" s="52"/>
      <c r="BM165" s="51"/>
      <c r="BN165" s="1335" t="str">
        <f t="shared" si="48"/>
        <v/>
      </c>
      <c r="BO165" s="50" t="str">
        <f t="shared" si="49"/>
        <v/>
      </c>
      <c r="BP165" s="49" t="str">
        <f t="shared" si="50"/>
        <v/>
      </c>
      <c r="BQ165" s="47">
        <f>IF(ISBLANK(#REF!),"",LEN(BD165)-LEN(SUBSTITUTE(BD165," ",""))+1)</f>
        <v>1</v>
      </c>
      <c r="BR165" s="48">
        <f t="shared" si="51"/>
        <v>0</v>
      </c>
      <c r="BS165" s="47">
        <f t="shared" si="52"/>
        <v>0</v>
      </c>
      <c r="BT165" s="47">
        <f t="shared" si="53"/>
        <v>0</v>
      </c>
      <c r="BU165" s="185"/>
      <c r="BV165" s="2"/>
      <c r="BW165" s="2"/>
      <c r="BX165" s="2"/>
      <c r="BY165" s="2"/>
      <c r="BZ165" s="2"/>
      <c r="CA165" s="2"/>
      <c r="CB165" s="244"/>
      <c r="CC165" s="655">
        <v>10</v>
      </c>
      <c r="CD165" s="226" t="s">
        <v>198</v>
      </c>
      <c r="CE165" s="91"/>
      <c r="CF165" s="91"/>
      <c r="CG165" s="59"/>
      <c r="CH165" s="93"/>
      <c r="CI165"/>
      <c r="CJ165" s="438"/>
      <c r="CK165" s="630" t="str">
        <f>IF(COLUMN()-COLUMN(CK165)+1&lt;=26, CHAR(64+COLUMN()-COLUMN(CK165)+1), CHAR(64+INT((COLUMN()-COLUMN(CK165))/26))&amp;CHAR(64+MOD(COLUMN()-COLUMN(CK165)-1,26)+1))</f>
        <v>A</v>
      </c>
      <c r="CL165" s="45"/>
      <c r="CM165" s="45"/>
      <c r="CN165" s="45"/>
      <c r="CO165" s="91"/>
      <c r="CP165" s="185"/>
      <c r="CQ165" s="8" t="s">
        <v>1</v>
      </c>
      <c r="CR165" s="6">
        <v>1</v>
      </c>
    </row>
    <row r="166" spans="1:96" s="1" customFormat="1" ht="15" customHeight="1">
      <c r="A166"/>
      <c r="B166" s="108" t="str">
        <f t="shared" ref="B166" si="54">IF(OR(L166&lt;&gt;"", N166&lt;&gt;""),"A", "►")</f>
        <v>A</v>
      </c>
      <c r="C166" s="1232" t="str">
        <f>C122</f>
        <v xml:space="preserve">C patisserie flan garniture Clafoutis aux cerises-2023-09-20.xlsx 10 personnes </v>
      </c>
      <c r="D166" s="1232">
        <f>D122</f>
        <v>10</v>
      </c>
      <c r="E166" s="1232" t="str">
        <f>E122</f>
        <v>personnes</v>
      </c>
      <c r="F166" s="1353"/>
      <c r="G166" s="2236"/>
      <c r="H166" s="2236"/>
      <c r="I166" s="2236"/>
      <c r="J166" s="107" t="str">
        <f>TEXT(ROUND(LEN(F166)/J125, 1), "0.0") &amp; " lignes"</f>
        <v>0.0 lignes</v>
      </c>
      <c r="K166" s="2245" t="str">
        <f>LEN(L166)&amp;" car.&gt;"</f>
        <v>69 car.&gt;</v>
      </c>
      <c r="L166" s="1354" t="s">
        <v>1613</v>
      </c>
      <c r="M166" s="1" t="s">
        <v>1</v>
      </c>
      <c r="AA166"/>
      <c r="AB166"/>
      <c r="AC166"/>
      <c r="AD166"/>
      <c r="AE166"/>
      <c r="AQ166"/>
      <c r="AR166"/>
      <c r="AS166"/>
      <c r="AT166"/>
      <c r="AU166"/>
      <c r="AV166"/>
      <c r="AW166" s="1327" t="str">
        <f>IF(AND(AZ166&lt;&gt;"", LEN(TRIM(AZ166))&gt;0), MAX(AW20:AW165)+1, "")</f>
        <v/>
      </c>
      <c r="AX166" s="1327" t="str" cm="1">
        <f t="array" ref="AX166">IFERROR(INDEX(AZ21:AZ290, MATCH(ROW()-MIN(ROW(AZ21:AZ290))+1, AW21:AW290, 0)), "")</f>
        <v/>
      </c>
      <c r="AY166" s="1336" t="str">
        <f>IFERROR(TRIM(SUBSTITUTE(SUBSTITUTE(SUBSTITUTE(SUBSTITUTE(SUBSTITUTE(AY165," .",".")," ;",";")," :",":"),",",","),",","")),AY165)</f>
        <v/>
      </c>
      <c r="AZ166" s="1329" t="str">
        <f>IFERROR(IF(LEN(AY170) &gt; LEN(AZ165), LEFT(RIGHT(AY170, LEN(AY170) - LEN(AZ165)), FIND("¤", SUBSTITUTE(LEFT(RIGHT(AY170, LEN(AY170) - LEN(AZ165)), AZ19+1), " ", "¤", LEN(LEFT(RIGHT(AY170, LEN(AY170) - LEN(AZ165)), AZ19+1)) - LEN(SUBSTITUTE(LEFT(RIGHT(AY170, LEN(AY170) - LEN(AZ165)), AZ19+1), " ", ""))))), ""), "")</f>
        <v/>
      </c>
      <c r="BA166" s="1279" t="s">
        <v>1</v>
      </c>
      <c r="BB166" s="1354"/>
      <c r="BC166"/>
      <c r="BD166" s="1" t="str">
        <f t="shared" si="47"/>
        <v/>
      </c>
      <c r="BE166" s="1332" t="str">
        <f>IF(LEN(SUBSTITUTE(AX166, BE17, "")) &lt; LEN(AX166), SUBSTITUTE(AX166, BE17, ""), AX166)</f>
        <v/>
      </c>
      <c r="BF166" s="1332" t="str">
        <f>IF(LEN(SUBSTITUTE(BE166, BF17, "")) &lt; LEN(BE166), SUBSTITUTE(BE166, BF17, ""), BE166)</f>
        <v/>
      </c>
      <c r="BG166" s="1332" t="str">
        <f>IF(LEN(SUBSTITUTE(BF166, BG17, "")) &lt; LEN(BF166), SUBSTITUTE(BF166, BG17, ""), BF166)</f>
        <v/>
      </c>
      <c r="BH166" s="1332" t="str">
        <f>IF(LEN(SUBSTITUTE(BG166, BH17, "")) &lt; LEN(BG166), SUBSTITUTE(BG166, BH17, ""), BG166)</f>
        <v/>
      </c>
      <c r="BI166" s="1332" t="s">
        <v>1</v>
      </c>
      <c r="BJ166" s="1333"/>
      <c r="BK166" s="1334"/>
      <c r="BL166" s="52"/>
      <c r="BM166" s="51"/>
      <c r="BN166" s="1335" t="str">
        <f t="shared" si="48"/>
        <v/>
      </c>
      <c r="BO166" s="50" t="str">
        <f t="shared" si="49"/>
        <v/>
      </c>
      <c r="BP166" s="49" t="str">
        <f t="shared" si="50"/>
        <v/>
      </c>
      <c r="BQ166" s="47">
        <f>IF(ISBLANK(#REF!),"",LEN(BD166)-LEN(SUBSTITUTE(BD166," ",""))+1)</f>
        <v>1</v>
      </c>
      <c r="BR166" s="48">
        <f t="shared" si="51"/>
        <v>0</v>
      </c>
      <c r="BS166" s="47">
        <f t="shared" si="52"/>
        <v>0</v>
      </c>
      <c r="BT166" s="47">
        <f t="shared" si="53"/>
        <v>0</v>
      </c>
      <c r="BU166" s="185"/>
      <c r="BV166" s="2"/>
      <c r="BW166" s="2"/>
      <c r="BX166" s="2"/>
      <c r="BY166" s="2"/>
      <c r="BZ166" s="2"/>
      <c r="CA166" s="2"/>
      <c r="CB166" s="244"/>
      <c r="CC166" s="91"/>
      <c r="CD166" s="91"/>
      <c r="CE166" s="154"/>
      <c r="CF166" s="91"/>
      <c r="CG166" s="59"/>
      <c r="CH166" s="93"/>
      <c r="CI166"/>
      <c r="CJ166" s="438"/>
      <c r="CK166" s="631" t="s">
        <v>572</v>
      </c>
      <c r="CL166" s="45"/>
      <c r="CM166" s="45"/>
      <c r="CN166" s="45"/>
      <c r="CO166" s="91"/>
      <c r="CP166" s="185"/>
      <c r="CQ166" s="8" t="s">
        <v>1</v>
      </c>
      <c r="CR166" s="6">
        <v>1</v>
      </c>
    </row>
    <row r="167" spans="1:96" s="1" customFormat="1" ht="33" customHeight="1" thickBot="1">
      <c r="A167"/>
      <c r="B167" s="2253" t="s">
        <v>11</v>
      </c>
      <c r="C167" s="2325" t="str">
        <f>C122</f>
        <v xml:space="preserve">C patisserie flan garniture Clafoutis aux cerises-2023-09-20.xlsx 10 personnes </v>
      </c>
      <c r="D167" s="2325">
        <f>D122</f>
        <v>10</v>
      </c>
      <c r="E167" s="2325" t="str">
        <f>E122</f>
        <v>personnes</v>
      </c>
      <c r="F167" s="2254" t="s">
        <v>1524</v>
      </c>
      <c r="G167" s="2246"/>
      <c r="H167" s="2246" t="s">
        <v>1814</v>
      </c>
      <c r="I167" s="2246"/>
      <c r="J167" s="2246"/>
      <c r="K167" s="2246"/>
      <c r="L167" s="2246"/>
      <c r="AA167"/>
      <c r="AB167"/>
      <c r="AC167"/>
      <c r="AD167"/>
      <c r="AE167"/>
      <c r="AQ167"/>
      <c r="AR167"/>
      <c r="AS167"/>
      <c r="AT167"/>
      <c r="AU167"/>
      <c r="AV167"/>
      <c r="AW167" s="1327" t="str">
        <f>IF(AND(AZ167&lt;&gt;"", LEN(TRIM(AZ167))&gt;0), MAX(AW20:AW166)+1, "")</f>
        <v/>
      </c>
      <c r="AX167" s="1327" t="str" cm="1">
        <f t="array" ref="AX167">IFERROR(INDEX(AZ21:AZ290, MATCH(ROW()-MIN(ROW(AZ21:AZ290))+1, AW21:AW290, 0)), "")</f>
        <v/>
      </c>
      <c r="AY167" s="1336" t="str">
        <f>IFERROR(SUBSTITUTE(SUBSTITUTE(SUBSTITUTE(SUBSTITUTE(SUBSTITUTE(SUBSTITUTE(AY166,",",";"),".",";"),";",";"),"-",";"),":",";"),"?",";"),AY166)</f>
        <v/>
      </c>
      <c r="AZ167" s="1329" t="str">
        <f>IFERROR(IF(LEN(AY170)&gt;LEN(AZ165)+LEN(AZ166),LEFT(RIGHT(AY170,LEN(AY170)-LEN(AZ165)-LEN(AZ166)),FIND("¤",SUBSTITUTE(LEFT(RIGHT(AY170,LEN(AY170)-LEN(AZ165)-LEN(AZ166)),AZ19+1)," ","¤",LEN(LEFT(RIGHT(AY170,LEN(AY170)-LEN(AZ165)-LEN(AZ166)),AZ19+1))-LEN(SUBSTITUTE(LEFT(RIGHT(AY170,LEN(AY170)-LEN(AZ165)-LEN(AZ166)),AZ19+1)," ",""))))),""),"")</f>
        <v/>
      </c>
      <c r="BA167" s="1279" t="s">
        <v>1</v>
      </c>
      <c r="BB167" s="1354"/>
      <c r="BC167"/>
      <c r="BD167" s="1" t="str">
        <f t="shared" si="47"/>
        <v/>
      </c>
      <c r="BE167" s="1332" t="str">
        <f>IF(LEN(SUBSTITUTE(AX167, BE17, "")) &lt; LEN(AX167), SUBSTITUTE(AX167, BE17, ""), AX167)</f>
        <v/>
      </c>
      <c r="BF167" s="1332" t="str">
        <f>IF(LEN(SUBSTITUTE(BE167, BF17, "")) &lt; LEN(BE167), SUBSTITUTE(BE167, BF17, ""), BE167)</f>
        <v/>
      </c>
      <c r="BG167" s="1332" t="str">
        <f>IF(LEN(SUBSTITUTE(BF167, BG17, "")) &lt; LEN(BF167), SUBSTITUTE(BF167, BG17, ""), BF167)</f>
        <v/>
      </c>
      <c r="BH167" s="1332" t="str">
        <f>IF(LEN(SUBSTITUTE(BG167, BH17, "")) &lt; LEN(BG167), SUBSTITUTE(BG167, BH17, ""), BG167)</f>
        <v/>
      </c>
      <c r="BI167" s="1332" t="s">
        <v>1</v>
      </c>
      <c r="BJ167" s="1333"/>
      <c r="BK167" s="1334"/>
      <c r="BL167" s="52"/>
      <c r="BM167" s="51"/>
      <c r="BN167" s="1335" t="str">
        <f t="shared" si="48"/>
        <v/>
      </c>
      <c r="BO167" s="50" t="str">
        <f t="shared" si="49"/>
        <v/>
      </c>
      <c r="BP167" s="49" t="str">
        <f t="shared" si="50"/>
        <v/>
      </c>
      <c r="BQ167" s="47">
        <f>IF(ISBLANK(#REF!),"",LEN(BD167)-LEN(SUBSTITUTE(BD167," ",""))+1)</f>
        <v>1</v>
      </c>
      <c r="BR167" s="48">
        <f t="shared" si="51"/>
        <v>0</v>
      </c>
      <c r="BS167" s="47">
        <f t="shared" si="52"/>
        <v>0</v>
      </c>
      <c r="BT167" s="47">
        <f t="shared" si="53"/>
        <v>0</v>
      </c>
      <c r="BU167" s="185"/>
      <c r="BV167" s="2"/>
      <c r="BW167" s="2"/>
      <c r="BX167" s="2"/>
      <c r="BY167" s="2"/>
      <c r="BZ167" s="2"/>
      <c r="CA167" s="2"/>
      <c r="CB167" s="244"/>
      <c r="CC167" s="155" t="s">
        <v>597</v>
      </c>
      <c r="CD167" s="91"/>
      <c r="CE167" s="91"/>
      <c r="CF167" s="91"/>
      <c r="CG167" s="91"/>
      <c r="CH167" s="93"/>
      <c r="CI167"/>
      <c r="CJ167" s="458"/>
      <c r="CK167" s="91"/>
      <c r="CL167" s="91"/>
      <c r="CM167" s="91"/>
      <c r="CN167" s="91"/>
      <c r="CO167" s="91"/>
      <c r="CP167" s="185"/>
      <c r="CQ167" s="8" t="s">
        <v>1</v>
      </c>
      <c r="CR167" s="6">
        <v>1</v>
      </c>
    </row>
    <row r="168" spans="1:96" s="1" customFormat="1" ht="15" customHeight="1">
      <c r="A168"/>
      <c r="AA168"/>
      <c r="AB168"/>
      <c r="AC168"/>
      <c r="AD168"/>
      <c r="AE168"/>
      <c r="AQ168"/>
      <c r="AR168"/>
      <c r="AS168"/>
      <c r="AT168"/>
      <c r="AU168"/>
      <c r="AV168"/>
      <c r="AW168" s="1327" t="str">
        <f>IF(AND(AZ168&lt;&gt;"", LEN(TRIM(AZ168))&gt;0), MAX(AW20:AW167)+1, "")</f>
        <v/>
      </c>
      <c r="AX168" s="1327" t="str" cm="1">
        <f t="array" ref="AX168">IFERROR(INDEX(AZ21:AZ290, MATCH(ROW()-MIN(ROW(AZ21:AZ290))+1, AW21:AW290, 0)), "")</f>
        <v/>
      </c>
      <c r="AY168" s="1336" t="str">
        <f>IFERROR(SUBSTITUTE(AY167,"."," "),AY167)</f>
        <v/>
      </c>
      <c r="AZ168" s="1329" t="str">
        <f>IFERROR(LEFT(RIGHT(AY170,LEN(AY170)-LEN(AZ165)-LEN(AZ166)-LEN(AZ167)),FIND("¤",SUBSTITUTE(LEFT(RIGHT(AY170,LEN(AY170)-LEN(AZ165)-LEN(AZ166)-LEN(AZ167)),AZ19+1)," ","¤",LEN(LEFT(RIGHT(AY170,LEN(AY170)-LEN(AZ165)-LEN(AZ166)-LEN(AZ167)),AZ19+1))-LEN(SUBSTITUTE(LEFT(RIGHT(AY170,LEN(AY170)-LEN(AZ165)-LEN(AZ166)-LEN(AZ167)),AZ19+1)," ",""))))),"")</f>
        <v/>
      </c>
      <c r="BA168" s="1279" t="s">
        <v>1</v>
      </c>
      <c r="BB168" s="1354"/>
      <c r="BC168"/>
      <c r="BD168" s="1" t="str">
        <f t="shared" si="47"/>
        <v/>
      </c>
      <c r="BE168" s="1332" t="str">
        <f>IF(LEN(SUBSTITUTE(AX168, BE17, "")) &lt; LEN(AX168), SUBSTITUTE(AX168, BE17, ""), AX168)</f>
        <v/>
      </c>
      <c r="BF168" s="1332" t="str">
        <f>IF(LEN(SUBSTITUTE(BE168, BF17, "")) &lt; LEN(BE168), SUBSTITUTE(BE168, BF17, ""), BE168)</f>
        <v/>
      </c>
      <c r="BG168" s="1332" t="str">
        <f>IF(LEN(SUBSTITUTE(BF168, BG17, "")) &lt; LEN(BF168), SUBSTITUTE(BF168, BG17, ""), BF168)</f>
        <v/>
      </c>
      <c r="BH168" s="1332" t="str">
        <f>IF(LEN(SUBSTITUTE(BG168, BH17, "")) &lt; LEN(BG168), SUBSTITUTE(BG168, BH17, ""), BG168)</f>
        <v/>
      </c>
      <c r="BI168" s="1332" t="s">
        <v>1</v>
      </c>
      <c r="BJ168" s="1333"/>
      <c r="BK168" s="1334"/>
      <c r="BL168" s="52"/>
      <c r="BM168" s="51"/>
      <c r="BN168" s="1335" t="str">
        <f t="shared" si="48"/>
        <v/>
      </c>
      <c r="BO168" s="50" t="str">
        <f t="shared" si="49"/>
        <v/>
      </c>
      <c r="BP168" s="49" t="str">
        <f t="shared" si="50"/>
        <v/>
      </c>
      <c r="BQ168" s="47">
        <f>IF(ISBLANK(#REF!),"",LEN(BD168)-LEN(SUBSTITUTE(BD168," ",""))+1)</f>
        <v>1</v>
      </c>
      <c r="BR168" s="48">
        <f t="shared" si="51"/>
        <v>0</v>
      </c>
      <c r="BS168" s="47">
        <f t="shared" si="52"/>
        <v>0</v>
      </c>
      <c r="BT168" s="47">
        <f t="shared" si="53"/>
        <v>0</v>
      </c>
      <c r="BU168" s="185"/>
      <c r="BV168" s="2"/>
      <c r="BW168" s="2"/>
      <c r="BX168" s="2"/>
      <c r="BY168" s="2"/>
      <c r="BZ168" s="2"/>
      <c r="CA168" s="2"/>
      <c r="CB168" s="244"/>
      <c r="CC168" s="1810" t="s">
        <v>598</v>
      </c>
      <c r="CD168" s="1810"/>
      <c r="CE168" s="1810"/>
      <c r="CF168" s="1810"/>
      <c r="CG168" s="1810"/>
      <c r="CH168" s="1811"/>
      <c r="CI168"/>
      <c r="CJ168" s="632" t="s">
        <v>215</v>
      </c>
      <c r="CK168" s="1860" t="s">
        <v>573</v>
      </c>
      <c r="CL168" s="1860"/>
      <c r="CM168" s="1860"/>
      <c r="CN168" s="1860"/>
      <c r="CO168" s="1860"/>
      <c r="CP168" s="1861"/>
      <c r="CQ168" s="8" t="s">
        <v>1</v>
      </c>
      <c r="CR168" s="6">
        <v>1</v>
      </c>
    </row>
    <row r="169" spans="1:96" s="1" customFormat="1" ht="18.75">
      <c r="A169"/>
      <c r="E169" s="1763" t="s">
        <v>1844</v>
      </c>
      <c r="F169" s="1763"/>
      <c r="G169" s="1763"/>
      <c r="H169" s="1763"/>
      <c r="I169" s="1763"/>
      <c r="AA169"/>
      <c r="AB169"/>
      <c r="AC169"/>
      <c r="AD169"/>
      <c r="AE169"/>
      <c r="AQ169"/>
      <c r="AR169"/>
      <c r="AS169"/>
      <c r="AT169"/>
      <c r="AU169"/>
      <c r="AV169"/>
      <c r="AW169" s="1327" t="str">
        <f>IF(AND(AZ169&lt;&gt;"", LEN(TRIM(AZ169))&gt;0), MAX(AW20:AW168)+1, "")</f>
        <v/>
      </c>
      <c r="AX169" s="1327" t="str" cm="1">
        <f t="array" ref="AX169">IFERROR(INDEX(AZ21:AZ290, MATCH(ROW()-MIN(ROW(AZ21:AZ290))+1, AW21:AW290, 0)), "")</f>
        <v/>
      </c>
      <c r="AY169" s="1337" t="str">
        <f>SUBSTITUTE(SUBSTITUTE(AY168,";"," "),","," ")</f>
        <v/>
      </c>
      <c r="AZ169" s="1329" t="str">
        <f>IFERROR(LEFT(RIGHT(AY170,LEN(AY170)-LEN(AZ165)-LEN(AZ166)-LEN(AZ167)-LEN(AZ168)),FIND("¤",SUBSTITUTE(LEFT(RIGHT(AY170,LEN(AY170)-LEN(AZ165)-LEN(AZ166)-LEN(AZ167)-LEN(AZ168)),AZ19+1)," ","¤",LEN(LEFT(RIGHT(AY170,LEN(AY170)-LEN(AZ165)-LEN(AZ166)-LEN(AZ167)-LEN(AZ168)),AZ19+1))-LEN(SUBSTITUTE(LEFT(RIGHT(AY170,LEN(AY170)-LEN(AZ165)-LEN(AZ166)-LEN(AZ167)-LEN(AZ168)),AZ19+1)," ",""))))),"")</f>
        <v/>
      </c>
      <c r="BA169" s="1279" t="s">
        <v>1</v>
      </c>
      <c r="BB169" s="1354"/>
      <c r="BC169"/>
      <c r="BD169" s="1" t="str">
        <f t="shared" si="47"/>
        <v/>
      </c>
      <c r="BE169" s="1332" t="str">
        <f>IF(LEN(SUBSTITUTE(AX169, BE17, "")) &lt; LEN(AX169), SUBSTITUTE(AX169, BE17, ""), AX169)</f>
        <v/>
      </c>
      <c r="BF169" s="1332" t="str">
        <f>IF(LEN(SUBSTITUTE(BE169, BF17, "")) &lt; LEN(BE169), SUBSTITUTE(BE169, BF17, ""), BE169)</f>
        <v/>
      </c>
      <c r="BG169" s="1332" t="str">
        <f>IF(LEN(SUBSTITUTE(BF169, BG17, "")) &lt; LEN(BF169), SUBSTITUTE(BF169, BG17, ""), BF169)</f>
        <v/>
      </c>
      <c r="BH169" s="1332" t="str">
        <f>IF(LEN(SUBSTITUTE(BG169, BH17, "")) &lt; LEN(BG169), SUBSTITUTE(BG169, BH17, ""), BG169)</f>
        <v/>
      </c>
      <c r="BI169" s="1332" t="s">
        <v>1</v>
      </c>
      <c r="BJ169" s="1333"/>
      <c r="BK169" s="1334"/>
      <c r="BL169" s="52"/>
      <c r="BM169" s="51"/>
      <c r="BN169" s="1335" t="str">
        <f t="shared" si="48"/>
        <v/>
      </c>
      <c r="BO169" s="50" t="str">
        <f t="shared" si="49"/>
        <v/>
      </c>
      <c r="BP169" s="49" t="str">
        <f t="shared" si="50"/>
        <v/>
      </c>
      <c r="BQ169" s="47">
        <f>IF(ISBLANK(#REF!),"",LEN(BD169)-LEN(SUBSTITUTE(BD169," ",""))+1)</f>
        <v>1</v>
      </c>
      <c r="BR169" s="48">
        <f t="shared" si="51"/>
        <v>0</v>
      </c>
      <c r="BS169" s="47">
        <f t="shared" si="52"/>
        <v>0</v>
      </c>
      <c r="BT169" s="47">
        <f t="shared" si="53"/>
        <v>0</v>
      </c>
      <c r="BU169" s="185"/>
      <c r="BV169" s="2"/>
      <c r="BW169" s="2"/>
      <c r="BX169" s="2"/>
      <c r="BY169" s="2"/>
      <c r="BZ169" s="2"/>
      <c r="CA169" s="2"/>
      <c r="CB169" s="244"/>
      <c r="CC169" s="1810"/>
      <c r="CD169" s="1810"/>
      <c r="CE169" s="1810"/>
      <c r="CF169" s="1810"/>
      <c r="CG169" s="1810"/>
      <c r="CH169" s="1811"/>
      <c r="CI169"/>
      <c r="CJ169" s="1862" t="s">
        <v>574</v>
      </c>
      <c r="CK169" s="1863"/>
      <c r="CL169" s="1863"/>
      <c r="CM169" s="1863"/>
      <c r="CN169" s="1863"/>
      <c r="CO169" s="1863"/>
      <c r="CP169" s="1864"/>
      <c r="CQ169" s="8" t="s">
        <v>1</v>
      </c>
      <c r="CR169" s="6">
        <v>1</v>
      </c>
    </row>
    <row r="170" spans="1:96" s="1" customFormat="1" ht="15" customHeight="1" thickBot="1">
      <c r="A170"/>
      <c r="AA170"/>
      <c r="AB170"/>
      <c r="AC170"/>
      <c r="AD170"/>
      <c r="AE170"/>
      <c r="AQ170"/>
      <c r="AR170"/>
      <c r="AS170"/>
      <c r="AT170"/>
      <c r="AU170"/>
      <c r="AV170"/>
      <c r="AW170" s="1327" t="str">
        <f>IF(AND(AZ170&lt;&gt;"", LEN(TRIM(AZ170))&gt;0), MAX(AW20:AW169)+1, "")</f>
        <v/>
      </c>
      <c r="AX170" s="1327" t="str" cm="1">
        <f t="array" ref="AX170">IFERROR(INDEX(AZ21:AZ290, MATCH(ROW()-MIN(ROW(AZ21:AZ290))+1, AW21:AW290, 0)), "")</f>
        <v/>
      </c>
      <c r="AY170" s="1338" t="str">
        <f>IFERROR(SUBSTITUTE(SUBSTITUTE(SUBSTITUTE(AY169,"  "," "),"  "," "),"  "," "),AY169)</f>
        <v/>
      </c>
      <c r="AZ170" s="1329" t="str">
        <f>IF(LEN(AY170) &gt; LEN(AZ165) + LEN(AZ166) + LEN(AZ167)+ LEN(AZ168) + LEN(AZ169), RIGHT(AY170, LEN(AY170) - LEN(AZ165) - LEN(AZ166) - LEN(AZ167) - LEN(AZ168) - LEN(AZ169)), "")</f>
        <v/>
      </c>
      <c r="BA170" s="1279" t="s">
        <v>1</v>
      </c>
      <c r="BB170" s="1354"/>
      <c r="BC170"/>
      <c r="BD170" s="1" t="str">
        <f t="shared" si="47"/>
        <v/>
      </c>
      <c r="BE170" s="1332" t="str">
        <f>IF(LEN(SUBSTITUTE(AX170, BE17, "")) &lt; LEN(AX170), SUBSTITUTE(AX170, BE17, ""), AX170)</f>
        <v/>
      </c>
      <c r="BF170" s="1332" t="str">
        <f>IF(LEN(SUBSTITUTE(BE170, BF17, "")) &lt; LEN(BE170), SUBSTITUTE(BE170, BF17, ""), BE170)</f>
        <v/>
      </c>
      <c r="BG170" s="1332" t="str">
        <f>IF(LEN(SUBSTITUTE(BF170, BG17, "")) &lt; LEN(BF170), SUBSTITUTE(BF170, BG17, ""), BF170)</f>
        <v/>
      </c>
      <c r="BH170" s="1332" t="str">
        <f>IF(LEN(SUBSTITUTE(BG170, BH17, "")) &lt; LEN(BG170), SUBSTITUTE(BG170, BH17, ""), BG170)</f>
        <v/>
      </c>
      <c r="BI170" s="1332" t="s">
        <v>1</v>
      </c>
      <c r="BJ170" s="1333"/>
      <c r="BK170" s="1334"/>
      <c r="BL170" s="52"/>
      <c r="BM170" s="51"/>
      <c r="BN170" s="1335" t="str">
        <f t="shared" si="48"/>
        <v/>
      </c>
      <c r="BO170" s="50" t="str">
        <f t="shared" si="49"/>
        <v/>
      </c>
      <c r="BP170" s="49" t="str">
        <f t="shared" si="50"/>
        <v/>
      </c>
      <c r="BQ170" s="47">
        <f>IF(ISBLANK(#REF!),"",LEN(BD170)-LEN(SUBSTITUTE(BD170," ",""))+1)</f>
        <v>1</v>
      </c>
      <c r="BR170" s="48">
        <f t="shared" si="51"/>
        <v>0</v>
      </c>
      <c r="BS170" s="47">
        <f t="shared" si="52"/>
        <v>0</v>
      </c>
      <c r="BT170" s="47">
        <f t="shared" si="53"/>
        <v>0</v>
      </c>
      <c r="BU170" s="185"/>
      <c r="BV170" s="2"/>
      <c r="BW170" s="2"/>
      <c r="BX170" s="2"/>
      <c r="BY170" s="2"/>
      <c r="BZ170" s="2"/>
      <c r="CA170" s="2"/>
      <c r="CB170" s="244"/>
      <c r="CC170" s="91"/>
      <c r="CD170" s="91"/>
      <c r="CE170" s="91"/>
      <c r="CF170" s="91"/>
      <c r="CG170" s="91"/>
      <c r="CH170" s="93"/>
      <c r="CI170"/>
      <c r="CJ170" s="633"/>
      <c r="CK170" s="634" t="s">
        <v>575</v>
      </c>
      <c r="CL170" s="635" t="s">
        <v>576</v>
      </c>
      <c r="CM170" s="636" t="s">
        <v>577</v>
      </c>
      <c r="CN170" s="637" t="s">
        <v>578</v>
      </c>
      <c r="CO170" s="91"/>
      <c r="CP170" s="638" t="s">
        <v>579</v>
      </c>
      <c r="CQ170" s="8" t="s">
        <v>1</v>
      </c>
      <c r="CR170" s="6">
        <v>1</v>
      </c>
    </row>
    <row r="171" spans="1:96" s="1" customFormat="1" ht="33" customHeight="1" thickTop="1" thickBot="1">
      <c r="A171"/>
      <c r="B171" s="203" t="s">
        <v>11</v>
      </c>
      <c r="C171" s="2339" t="str">
        <f>C177</f>
        <v xml:space="preserve">C patisserie flan garniture Clafoutis aux cerises_2023-09-20.xlsx 10 personnes </v>
      </c>
      <c r="D171" s="2340">
        <f>D177</f>
        <v>10</v>
      </c>
      <c r="E171" s="2340" t="str">
        <f>E177</f>
        <v>personnes</v>
      </c>
      <c r="F171" s="205" t="s">
        <v>214</v>
      </c>
      <c r="G171" s="2098" t="s">
        <v>293</v>
      </c>
      <c r="H171" s="2098"/>
      <c r="I171" s="2138" t="s">
        <v>1815</v>
      </c>
      <c r="J171" s="2138"/>
      <c r="K171" s="2138"/>
      <c r="L171" s="2138"/>
      <c r="AA171"/>
      <c r="AB171"/>
      <c r="AC171"/>
      <c r="AD171"/>
      <c r="AE171"/>
      <c r="AQ171"/>
      <c r="AR171"/>
      <c r="AS171"/>
      <c r="AT171"/>
      <c r="AU171"/>
      <c r="AV171"/>
      <c r="AW171" s="1327" t="str">
        <f>IF(AND(AZ171&lt;&gt;"", LEN(TRIM(AZ171))&gt;0), MAX(AW20:AW170)+1, "")</f>
        <v/>
      </c>
      <c r="AX171" s="1327" t="str" cm="1">
        <f t="array" ref="AX171">IFERROR(INDEX(AZ21:AZ290, MATCH(ROW()-MIN(ROW(AZ21:AZ290))+1, AW21:AW290, 0)), "")</f>
        <v/>
      </c>
      <c r="AY171" s="1328" t="str">
        <f>(SUBSTITUTE(SUBSTITUTE(BB46,CHAR(13)&amp;CHAR(10)," "),CHAR(10)," "))</f>
        <v/>
      </c>
      <c r="AZ171" s="1339" t="str">
        <f>IF(LEN(AY176)&lt;AZ19,AY171,LEFT(AY176,FIND("¤",SUBSTITUTE(LEFT(AY176,AZ19+1)," ","¤",LEN(LEFT(AY176,AZ19+1))-LEN(SUBSTITUTE(LEFT(AY176,AZ19+1)," ",""))))))</f>
        <v/>
      </c>
      <c r="BA171" s="1279" t="s">
        <v>1</v>
      </c>
      <c r="BB171" s="1354"/>
      <c r="BC171"/>
      <c r="BD171" s="1" t="str">
        <f t="shared" si="47"/>
        <v/>
      </c>
      <c r="BE171" s="1332" t="str">
        <f>IF(LEN(SUBSTITUTE(AX171, BE17, "")) &lt; LEN(AX171), SUBSTITUTE(AX171, BE17, ""), AX171)</f>
        <v/>
      </c>
      <c r="BF171" s="1332" t="str">
        <f>IF(LEN(SUBSTITUTE(BE171, BF17, "")) &lt; LEN(BE171), SUBSTITUTE(BE171, BF17, ""), BE171)</f>
        <v/>
      </c>
      <c r="BG171" s="1332" t="str">
        <f>IF(LEN(SUBSTITUTE(BF171, BG17, "")) &lt; LEN(BF171), SUBSTITUTE(BF171, BG17, ""), BF171)</f>
        <v/>
      </c>
      <c r="BH171" s="1332" t="str">
        <f>IF(LEN(SUBSTITUTE(BG171, BH17, "")) &lt; LEN(BG171), SUBSTITUTE(BG171, BH17, ""), BG171)</f>
        <v/>
      </c>
      <c r="BI171" s="1332" t="s">
        <v>1</v>
      </c>
      <c r="BJ171" s="1333"/>
      <c r="BK171" s="1334"/>
      <c r="BL171" s="52"/>
      <c r="BM171" s="51"/>
      <c r="BN171" s="1335" t="str">
        <f t="shared" si="48"/>
        <v/>
      </c>
      <c r="BO171" s="50" t="str">
        <f t="shared" si="49"/>
        <v/>
      </c>
      <c r="BP171" s="49" t="str">
        <f t="shared" si="50"/>
        <v/>
      </c>
      <c r="BQ171" s="47">
        <f>IF(ISBLANK(#REF!),"",LEN(BD171)-LEN(SUBSTITUTE(BD171," ",""))+1)</f>
        <v>1</v>
      </c>
      <c r="BR171" s="48">
        <f t="shared" si="51"/>
        <v>0</v>
      </c>
      <c r="BS171" s="47">
        <f t="shared" si="52"/>
        <v>0</v>
      </c>
      <c r="BT171" s="47">
        <f t="shared" si="53"/>
        <v>0</v>
      </c>
      <c r="BU171" s="185"/>
      <c r="BV171" s="2"/>
      <c r="BW171" s="2"/>
      <c r="BX171" s="2"/>
      <c r="BY171" s="2"/>
      <c r="BZ171" s="2"/>
      <c r="CA171" s="2"/>
      <c r="CB171" s="244"/>
      <c r="CC171" s="655">
        <v>5</v>
      </c>
      <c r="CD171" s="226" t="s">
        <v>188</v>
      </c>
      <c r="CE171" s="91"/>
      <c r="CF171" s="91"/>
      <c r="CG171" s="91"/>
      <c r="CH171" s="93"/>
      <c r="CI171"/>
      <c r="CJ171" s="633"/>
      <c r="CK171" s="639" t="s">
        <v>581</v>
      </c>
      <c r="CL171" s="640">
        <f>LEN(CK171) - LEN(SUBSTITUTE(CK171, " ", "")) + 1</f>
        <v>45</v>
      </c>
      <c r="CM171" s="640">
        <f>LEN(CK171)</f>
        <v>263</v>
      </c>
      <c r="CN171" s="300">
        <v>70</v>
      </c>
      <c r="CO171"/>
      <c r="CP171" s="641" t="str">
        <f>TEXT(ROUND(LEN(CK171)/CN171, 1), "0.0") &amp; " lignes"</f>
        <v>3.8 lignes</v>
      </c>
      <c r="CQ171" s="8" t="s">
        <v>1</v>
      </c>
      <c r="CR171" s="6">
        <v>1</v>
      </c>
    </row>
    <row r="172" spans="1:96" s="1" customFormat="1" ht="18.75" customHeight="1" thickTop="1">
      <c r="A172"/>
      <c r="B172" s="104" t="s">
        <v>11</v>
      </c>
      <c r="C172" s="2316" t="str">
        <f>C177</f>
        <v xml:space="preserve">C patisserie flan garniture Clafoutis aux cerises_2023-09-20.xlsx 10 personnes </v>
      </c>
      <c r="D172" s="2316">
        <f>D177</f>
        <v>10</v>
      </c>
      <c r="E172" s="2316" t="str">
        <f>E177</f>
        <v>personnes</v>
      </c>
      <c r="F172" s="2317"/>
      <c r="G172" s="2318" t="s">
        <v>1848</v>
      </c>
      <c r="H172" s="2319"/>
      <c r="I172" s="2319"/>
      <c r="J172" s="2320" t="s">
        <v>212</v>
      </c>
      <c r="K172" s="1774" t="s">
        <v>1816</v>
      </c>
      <c r="L172" s="1419"/>
      <c r="AA172"/>
      <c r="AB172"/>
      <c r="AC172"/>
      <c r="AD172"/>
      <c r="AE172"/>
      <c r="AQ172"/>
      <c r="AR172"/>
      <c r="AS172"/>
      <c r="AT172"/>
      <c r="AU172"/>
      <c r="AV172"/>
      <c r="AW172" s="1327" t="str">
        <f>IF(AND(AZ172&lt;&gt;"", LEN(TRIM(AZ172))&gt;0), MAX(AW20:AW171)+1, "")</f>
        <v/>
      </c>
      <c r="AX172" s="1327" t="str" cm="1">
        <f t="array" ref="AX172">IFERROR(INDEX(AZ21:AZ290, MATCH(ROW()-MIN(ROW(AZ21:AZ290))+1, AW21:AW290, 0)), "")</f>
        <v/>
      </c>
      <c r="AY172" s="1340" t="str">
        <f>IFERROR(TRIM(SUBSTITUTE(SUBSTITUTE(SUBSTITUTE(SUBSTITUTE(SUBSTITUTE(AY171," .",".")," ;",";")," :",":"),",",","),",","")),AY171)</f>
        <v/>
      </c>
      <c r="AZ172" s="1339" t="str">
        <f>IFERROR(IF(LEN(AY176) &gt; LEN(AZ171), LEFT(RIGHT(AY176, LEN(AY176) - LEN(AZ171)), FIND("¤", SUBSTITUTE(LEFT(RIGHT(AY176, LEN(AY176) - LEN(AZ171)), AZ19+1), " ", "¤", LEN(LEFT(RIGHT(AY176, LEN(AY176) - LEN(AZ171)), AZ19+1)) - LEN(SUBSTITUTE(LEFT(RIGHT(AY176, LEN(AY176) - LEN(AZ171)), AZ19+1), " ", ""))))), ""), "")</f>
        <v/>
      </c>
      <c r="BA172" s="1279" t="s">
        <v>1</v>
      </c>
      <c r="BB172" s="1354"/>
      <c r="BC172"/>
      <c r="BD172" s="1" t="str">
        <f t="shared" si="47"/>
        <v/>
      </c>
      <c r="BE172" s="1332" t="str">
        <f>IF(LEN(SUBSTITUTE(AX172, BE17, "")) &lt; LEN(AX172), SUBSTITUTE(AX172, BE17, ""), AX172)</f>
        <v/>
      </c>
      <c r="BF172" s="1332" t="str">
        <f>IF(LEN(SUBSTITUTE(BE172, BF17, "")) &lt; LEN(BE172), SUBSTITUTE(BE172, BF17, ""), BE172)</f>
        <v/>
      </c>
      <c r="BG172" s="1332" t="str">
        <f>IF(LEN(SUBSTITUTE(BF172, BG17, "")) &lt; LEN(BF172), SUBSTITUTE(BF172, BG17, ""), BF172)</f>
        <v/>
      </c>
      <c r="BH172" s="1332" t="str">
        <f>IF(LEN(SUBSTITUTE(BG172, BH17, "")) &lt; LEN(BG172), SUBSTITUTE(BG172, BH17, ""), BG172)</f>
        <v/>
      </c>
      <c r="BI172" s="1332" t="s">
        <v>1</v>
      </c>
      <c r="BJ172" s="1333"/>
      <c r="BK172" s="1334"/>
      <c r="BL172" s="52"/>
      <c r="BM172" s="51"/>
      <c r="BN172" s="1335" t="str">
        <f t="shared" si="48"/>
        <v/>
      </c>
      <c r="BO172" s="50" t="str">
        <f t="shared" si="49"/>
        <v/>
      </c>
      <c r="BP172" s="49" t="str">
        <f t="shared" si="50"/>
        <v/>
      </c>
      <c r="BQ172" s="47">
        <f>IF(ISBLANK(#REF!),"",LEN(BD172)-LEN(SUBSTITUTE(BD172," ",""))+1)</f>
        <v>1</v>
      </c>
      <c r="BR172" s="48">
        <f t="shared" si="51"/>
        <v>0</v>
      </c>
      <c r="BS172" s="47">
        <f t="shared" si="52"/>
        <v>0</v>
      </c>
      <c r="BT172" s="47">
        <f t="shared" si="53"/>
        <v>0</v>
      </c>
      <c r="BU172" s="185"/>
      <c r="BV172" s="2"/>
      <c r="BW172" s="2"/>
      <c r="BX172" s="2"/>
      <c r="BY172" s="2"/>
      <c r="BZ172" s="2"/>
      <c r="CA172" s="2"/>
      <c r="CB172" s="244"/>
      <c r="CC172" s="655">
        <v>8</v>
      </c>
      <c r="CD172" s="226" t="s">
        <v>241</v>
      </c>
      <c r="CE172" s="91"/>
      <c r="CF172" s="91"/>
      <c r="CG172" s="91"/>
      <c r="CH172" s="93"/>
      <c r="CI172"/>
      <c r="CJ172" s="633"/>
      <c r="CK172" s="1866" t="str">
        <f>CK171</f>
        <v>Épluchez l’ail et les oignons. Coupez-les en petits morceaux. Égouttez les champignons. Dans votre Cookeo, faites roussir la viande et les lardons avec le morceau de beurre sur le mode « dorer » / 3 min (préchauffage inclus), en remuant avec une cuillère en bois.</v>
      </c>
      <c r="CL172" s="1866"/>
      <c r="CM172" s="1866"/>
      <c r="CN172" s="1866"/>
      <c r="CO172" s="1866"/>
      <c r="CP172" s="1867"/>
      <c r="CQ172" s="8" t="s">
        <v>1</v>
      </c>
      <c r="CR172" s="6">
        <v>1</v>
      </c>
    </row>
    <row r="173" spans="1:96" s="1" customFormat="1" ht="15.75" customHeight="1">
      <c r="A173"/>
      <c r="B173" s="104" t="s">
        <v>11</v>
      </c>
      <c r="C173" s="1232" t="str">
        <f>C177</f>
        <v xml:space="preserve">C patisserie flan garniture Clafoutis aux cerises_2023-09-20.xlsx 10 personnes </v>
      </c>
      <c r="D173" s="1232">
        <f>D177</f>
        <v>10</v>
      </c>
      <c r="E173" s="1232" t="str">
        <f>E177</f>
        <v>personnes</v>
      </c>
      <c r="F173" s="1697"/>
      <c r="G173" s="1698"/>
      <c r="H173" s="1698"/>
      <c r="I173" s="1698"/>
      <c r="J173" s="199" t="s">
        <v>205</v>
      </c>
      <c r="K173" s="2139" t="str">
        <f>F175</f>
        <v xml:space="preserve">C patisserie flan garniture Clafoutis aux cerises_2023-09-20.xlsx 10 personnes </v>
      </c>
      <c r="L173" s="2140"/>
      <c r="AA173"/>
      <c r="AB173"/>
      <c r="AC173"/>
      <c r="AD173"/>
      <c r="AE173"/>
      <c r="AQ173"/>
      <c r="AR173"/>
      <c r="AS173"/>
      <c r="AT173"/>
      <c r="AU173"/>
      <c r="AV173"/>
      <c r="AW173" s="1327" t="str">
        <f>IF(AND(AZ173&lt;&gt;"", LEN(TRIM(AZ173))&gt;0), MAX(AW20:AW172)+1, "")</f>
        <v/>
      </c>
      <c r="AX173" s="1327" t="str" cm="1">
        <f t="array" ref="AX173">IFERROR(INDEX(AZ21:AZ290, MATCH(ROW()-MIN(ROW(AZ21:AZ290))+1, AW21:AW290, 0)), "")</f>
        <v/>
      </c>
      <c r="AY173" s="1340" t="str">
        <f>IFERROR(SUBSTITUTE(SUBSTITUTE(SUBSTITUTE(SUBSTITUTE(SUBSTITUTE(SUBSTITUTE(AY172,",",";"),".",";"),";",";"),"-",";"),":",";"),"?",";"),AY172)</f>
        <v/>
      </c>
      <c r="AZ173" s="1339" t="str">
        <f>IFERROR(IF(LEN(AY176)&gt;LEN(AZ171)+LEN(AZ172),LEFT(RIGHT(AY176,LEN(AY176)-LEN(AZ171)-LEN(AZ172)),FIND("¤",SUBSTITUTE(LEFT(RIGHT(AY176,LEN(AY176)-LEN(AZ171)-LEN(AZ172)),AZ19+1)," ","¤",LEN(LEFT(RIGHT(AY176,LEN(AY176)-LEN(AZ171)-LEN(AZ172)),AZ19+1))-LEN(SUBSTITUTE(LEFT(RIGHT(AY176,LEN(AY176)-LEN(AZ171)-LEN(AZ172)),AZ19+1)," ",""))))),""),"")</f>
        <v/>
      </c>
      <c r="BA173" s="1279" t="s">
        <v>1</v>
      </c>
      <c r="BB173" s="1354"/>
      <c r="BC173"/>
      <c r="BD173" s="1" t="str">
        <f t="shared" si="47"/>
        <v/>
      </c>
      <c r="BE173" s="1332" t="str">
        <f>IF(LEN(SUBSTITUTE(AX173, BE17, "")) &lt; LEN(AX173), SUBSTITUTE(AX173, BE17, ""), AX173)</f>
        <v/>
      </c>
      <c r="BF173" s="1332" t="str">
        <f>IF(LEN(SUBSTITUTE(BE173, BF17, "")) &lt; LEN(BE173), SUBSTITUTE(BE173, BF17, ""), BE173)</f>
        <v/>
      </c>
      <c r="BG173" s="1332" t="str">
        <f>IF(LEN(SUBSTITUTE(BF173, BG17, "")) &lt; LEN(BF173), SUBSTITUTE(BF173, BG17, ""), BF173)</f>
        <v/>
      </c>
      <c r="BH173" s="1332" t="str">
        <f>IF(LEN(SUBSTITUTE(BG173, BH17, "")) &lt; LEN(BG173), SUBSTITUTE(BG173, BH17, ""), BG173)</f>
        <v/>
      </c>
      <c r="BI173" s="1332" t="s">
        <v>1</v>
      </c>
      <c r="BJ173" s="1333"/>
      <c r="BK173" s="1334"/>
      <c r="BL173" s="52"/>
      <c r="BM173" s="51"/>
      <c r="BN173" s="1335" t="str">
        <f t="shared" si="48"/>
        <v/>
      </c>
      <c r="BO173" s="50" t="str">
        <f t="shared" si="49"/>
        <v/>
      </c>
      <c r="BP173" s="49" t="str">
        <f t="shared" si="50"/>
        <v/>
      </c>
      <c r="BQ173" s="47">
        <f>IF(ISBLANK(#REF!),"",LEN(BD173)-LEN(SUBSTITUTE(BD173," ",""))+1)</f>
        <v>1</v>
      </c>
      <c r="BR173" s="48">
        <f t="shared" si="51"/>
        <v>0</v>
      </c>
      <c r="BS173" s="47">
        <f t="shared" si="52"/>
        <v>0</v>
      </c>
      <c r="BT173" s="47">
        <f t="shared" si="53"/>
        <v>0</v>
      </c>
      <c r="BU173" s="185"/>
      <c r="BV173" s="2"/>
      <c r="BW173" s="2"/>
      <c r="BX173" s="2"/>
      <c r="BY173" s="2"/>
      <c r="BZ173" s="2"/>
      <c r="CA173" s="2"/>
      <c r="CB173" s="244"/>
      <c r="CC173" s="655">
        <v>1.5</v>
      </c>
      <c r="CD173" s="226" t="s">
        <v>602</v>
      </c>
      <c r="CE173" s="91"/>
      <c r="CF173" s="91"/>
      <c r="CG173" s="91"/>
      <c r="CH173" s="93"/>
      <c r="CI173"/>
      <c r="CJ173" s="633"/>
      <c r="CK173" s="1866"/>
      <c r="CL173" s="1866"/>
      <c r="CM173" s="1866"/>
      <c r="CN173" s="1866"/>
      <c r="CO173" s="1866"/>
      <c r="CP173" s="1867"/>
      <c r="CQ173" s="8" t="s">
        <v>1</v>
      </c>
      <c r="CR173" s="6">
        <v>1</v>
      </c>
    </row>
    <row r="174" spans="1:96" s="1" customFormat="1" ht="16.5" customHeight="1">
      <c r="A174"/>
      <c r="B174" s="104" t="s">
        <v>11</v>
      </c>
      <c r="C174" s="1232" t="str">
        <f>C177</f>
        <v xml:space="preserve">C patisserie flan garniture Clafoutis aux cerises_2023-09-20.xlsx 10 personnes </v>
      </c>
      <c r="D174" s="1232">
        <f>D177</f>
        <v>10</v>
      </c>
      <c r="E174" s="1232" t="str">
        <f>E177</f>
        <v>personnes</v>
      </c>
      <c r="F174" s="195">
        <v>10</v>
      </c>
      <c r="G174" s="194" t="s">
        <v>1537</v>
      </c>
      <c r="H174" s="193" t="s">
        <v>193</v>
      </c>
      <c r="I174" s="193"/>
      <c r="J174" s="197"/>
      <c r="K174" s="2139"/>
      <c r="L174" s="2140"/>
      <c r="AA174"/>
      <c r="AB174"/>
      <c r="AC174"/>
      <c r="AD174"/>
      <c r="AE174"/>
      <c r="AQ174"/>
      <c r="AR174"/>
      <c r="AS174"/>
      <c r="AT174"/>
      <c r="AU174"/>
      <c r="AV174"/>
      <c r="AW174" s="1327" t="str">
        <f>IF(AND(AZ174&lt;&gt;"", LEN(TRIM(AZ174))&gt;0), MAX(AW20:AW173)+1, "")</f>
        <v/>
      </c>
      <c r="AX174" s="1327" t="str" cm="1">
        <f t="array" ref="AX174">IFERROR(INDEX(AZ21:AZ290, MATCH(ROW()-MIN(ROW(AZ21:AZ290))+1, AW21:AW290, 0)), "")</f>
        <v/>
      </c>
      <c r="AY174" s="1340" t="str">
        <f>IFERROR(SUBSTITUTE(AY173,"."," "),AY173)</f>
        <v/>
      </c>
      <c r="AZ174" s="1339" t="str">
        <f>IFERROR(LEFT(RIGHT(AY176,LEN(AY176)-LEN(AZ171)-LEN(AZ172)-LEN(AZ173)),FIND("¤",SUBSTITUTE(LEFT(RIGHT(AY176,LEN(AY176)-LEN(AZ171)-LEN(AZ172)-LEN(AZ173)),AZ19+1)," ","¤",LEN(LEFT(RIGHT(AY176,LEN(AY176)-LEN(AZ171)-LEN(AZ172)-LEN(AZ173)),AZ19+1))-LEN(SUBSTITUTE(LEFT(RIGHT(AY176,LEN(AY176)-LEN(AZ171)-LEN(AZ172)-LEN(AZ173)),AZ19+1)," ",""))))),"")</f>
        <v/>
      </c>
      <c r="BA174" s="1279" t="s">
        <v>1</v>
      </c>
      <c r="BB174" s="1354"/>
      <c r="BC174"/>
      <c r="BD174" s="1" t="str">
        <f t="shared" si="47"/>
        <v/>
      </c>
      <c r="BE174" s="1332" t="str">
        <f>IF(LEN(SUBSTITUTE(AX174, BE17, "")) &lt; LEN(AX174), SUBSTITUTE(AX174, BE17, ""), AX174)</f>
        <v/>
      </c>
      <c r="BF174" s="1332" t="str">
        <f>IF(LEN(SUBSTITUTE(BE174, BF17, "")) &lt; LEN(BE174), SUBSTITUTE(BE174, BF17, ""), BE174)</f>
        <v/>
      </c>
      <c r="BG174" s="1332" t="str">
        <f>IF(LEN(SUBSTITUTE(BF174, BG17, "")) &lt; LEN(BF174), SUBSTITUTE(BF174, BG17, ""), BF174)</f>
        <v/>
      </c>
      <c r="BH174" s="1332" t="str">
        <f>IF(LEN(SUBSTITUTE(BG174, BH17, "")) &lt; LEN(BG174), SUBSTITUTE(BG174, BH17, ""), BG174)</f>
        <v/>
      </c>
      <c r="BI174" s="1332" t="s">
        <v>1</v>
      </c>
      <c r="BJ174" s="1333"/>
      <c r="BK174" s="1334"/>
      <c r="BL174" s="52"/>
      <c r="BM174" s="51"/>
      <c r="BN174" s="1335" t="str">
        <f t="shared" si="48"/>
        <v/>
      </c>
      <c r="BO174" s="50" t="str">
        <f t="shared" si="49"/>
        <v/>
      </c>
      <c r="BP174" s="49" t="str">
        <f t="shared" si="50"/>
        <v/>
      </c>
      <c r="BQ174" s="47">
        <f>IF(ISBLANK(#REF!),"",LEN(BD174)-LEN(SUBSTITUTE(BD174," ",""))+1)</f>
        <v>1</v>
      </c>
      <c r="BR174" s="48">
        <f t="shared" si="51"/>
        <v>0</v>
      </c>
      <c r="BS174" s="47">
        <f t="shared" si="52"/>
        <v>0</v>
      </c>
      <c r="BT174" s="47">
        <f t="shared" si="53"/>
        <v>0</v>
      </c>
      <c r="BU174" s="185"/>
      <c r="BV174" s="2"/>
      <c r="BW174" s="2"/>
      <c r="BX174" s="2"/>
      <c r="BY174" s="2"/>
      <c r="BZ174" s="2"/>
      <c r="CA174" s="2"/>
      <c r="CB174" s="244"/>
      <c r="CC174" s="655">
        <v>3</v>
      </c>
      <c r="CD174" s="226" t="s">
        <v>603</v>
      </c>
      <c r="CE174" s="91"/>
      <c r="CF174" s="91"/>
      <c r="CG174" s="91"/>
      <c r="CH174" s="93"/>
      <c r="CI174"/>
      <c r="CJ174" s="633"/>
      <c r="CK174" s="1866"/>
      <c r="CL174" s="1866"/>
      <c r="CM174" s="1866"/>
      <c r="CN174" s="1866"/>
      <c r="CO174" s="1866"/>
      <c r="CP174" s="1867"/>
      <c r="CQ174" s="8" t="s">
        <v>1</v>
      </c>
      <c r="CR174" s="6">
        <v>1</v>
      </c>
    </row>
    <row r="175" spans="1:96" s="1" customFormat="1" ht="16.5" customHeight="1">
      <c r="A175"/>
      <c r="B175" s="104" t="s">
        <v>11</v>
      </c>
      <c r="C175" s="1232" t="str">
        <f>C177</f>
        <v xml:space="preserve">C patisserie flan garniture Clafoutis aux cerises_2023-09-20.xlsx 10 personnes </v>
      </c>
      <c r="D175" s="1232">
        <f>D177</f>
        <v>10</v>
      </c>
      <c r="E175" s="1232" t="str">
        <f>E177</f>
        <v>personnes</v>
      </c>
      <c r="F175" s="2307" t="str">
        <f>F176 &amp; " " &amp; F177 &amp; " " &amp; H177 &amp; " " &amp; J177 &amp; " " &amp; L177 &amp; " " &amp; F174 &amp; " " &amp; G174 &amp; " "</f>
        <v xml:space="preserve">C patisserie flan garniture Clafoutis aux cerises_2023-09-20.xlsx 10 personnes </v>
      </c>
      <c r="G175" s="2308"/>
      <c r="H175" s="2308"/>
      <c r="I175" s="2308"/>
      <c r="J175" s="2308"/>
      <c r="K175" s="2309"/>
      <c r="L175" s="2310" t="s">
        <v>187</v>
      </c>
      <c r="AA175"/>
      <c r="AB175"/>
      <c r="AC175"/>
      <c r="AD175"/>
      <c r="AE175"/>
      <c r="AQ175"/>
      <c r="AR175"/>
      <c r="AS175"/>
      <c r="AT175"/>
      <c r="AU175"/>
      <c r="AV175"/>
      <c r="AW175" s="1327" t="str">
        <f>IF(AND(AZ175&lt;&gt;"", LEN(TRIM(AZ175))&gt;0), MAX(AW20:AW174)+1, "")</f>
        <v/>
      </c>
      <c r="AX175" s="1327" t="str" cm="1">
        <f t="array" ref="AX175">IFERROR(INDEX(AZ21:AZ290, MATCH(ROW()-MIN(ROW(AZ21:AZ290))+1, AW21:AW290, 0)), "")</f>
        <v/>
      </c>
      <c r="AY175" s="1343" t="str">
        <f>SUBSTITUTE(SUBSTITUTE(AY174,";"," "),","," ")</f>
        <v/>
      </c>
      <c r="AZ175" s="1339" t="str">
        <f>IFERROR(LEFT(RIGHT(AY176,LEN(AY176)-LEN(AZ171)-LEN(AZ172)-LEN(AZ173)-LEN(AZ174)),FIND("¤",SUBSTITUTE(LEFT(RIGHT(AY176,LEN(AY176)-LEN(AZ171)-LEN(AZ172)-LEN(AZ173)-LEN(AZ174)),AZ19+1)," ","¤",LEN(LEFT(RIGHT(AY176,LEN(AY176)-LEN(AZ171)-LEN(AZ172)-LEN(AZ173)-LEN(AZ174)),AZ19+1))-LEN(SUBSTITUTE(LEFT(RIGHT(AY176,LEN(AY176)-LEN(AZ171)-LEN(AZ172)-LEN(AZ173)-LEN(AZ174)),AZ19+1)," ",""))))),"")</f>
        <v/>
      </c>
      <c r="BA175" s="1279" t="s">
        <v>1</v>
      </c>
      <c r="BB175" s="1354"/>
      <c r="BC175"/>
      <c r="BD175" s="1" t="str">
        <f t="shared" si="47"/>
        <v/>
      </c>
      <c r="BE175" s="1332" t="str">
        <f>IF(LEN(SUBSTITUTE(AX175, BE17, "")) &lt; LEN(AX175), SUBSTITUTE(AX175, BE17, ""), AX175)</f>
        <v/>
      </c>
      <c r="BF175" s="1332" t="str">
        <f>IF(LEN(SUBSTITUTE(BE175, BF17, "")) &lt; LEN(BE175), SUBSTITUTE(BE175, BF17, ""), BE175)</f>
        <v/>
      </c>
      <c r="BG175" s="1332" t="str">
        <f>IF(LEN(SUBSTITUTE(BF175, BG17, "")) &lt; LEN(BF175), SUBSTITUTE(BF175, BG17, ""), BF175)</f>
        <v/>
      </c>
      <c r="BH175" s="1332" t="str">
        <f>IF(LEN(SUBSTITUTE(BG175, BH17, "")) &lt; LEN(BG175), SUBSTITUTE(BG175, BH17, ""), BG175)</f>
        <v/>
      </c>
      <c r="BI175" s="1332" t="s">
        <v>1</v>
      </c>
      <c r="BJ175" s="1333"/>
      <c r="BK175" s="1334"/>
      <c r="BL175" s="52"/>
      <c r="BM175" s="51"/>
      <c r="BN175" s="1335" t="str">
        <f t="shared" si="48"/>
        <v/>
      </c>
      <c r="BO175" s="50" t="str">
        <f t="shared" si="49"/>
        <v/>
      </c>
      <c r="BP175" s="49" t="str">
        <f t="shared" si="50"/>
        <v/>
      </c>
      <c r="BQ175" s="47">
        <f>IF(ISBLANK(#REF!),"",LEN(BD175)-LEN(SUBSTITUTE(BD175," ",""))+1)</f>
        <v>1</v>
      </c>
      <c r="BR175" s="48">
        <f t="shared" si="51"/>
        <v>0</v>
      </c>
      <c r="BS175" s="47">
        <f t="shared" si="52"/>
        <v>0</v>
      </c>
      <c r="BT175" s="47">
        <f t="shared" si="53"/>
        <v>0</v>
      </c>
      <c r="BU175" s="185"/>
      <c r="BV175" s="2"/>
      <c r="BW175" s="2"/>
      <c r="BX175" s="2"/>
      <c r="BY175" s="2"/>
      <c r="BZ175" s="2"/>
      <c r="CA175" s="2"/>
      <c r="CB175" s="244"/>
      <c r="CC175" s="660" t="s">
        <v>604</v>
      </c>
      <c r="CD175" s="660"/>
      <c r="CE175" s="91"/>
      <c r="CF175" s="91"/>
      <c r="CG175" s="91"/>
      <c r="CH175" s="93"/>
      <c r="CI175"/>
      <c r="CJ175" s="633"/>
      <c r="CK175" s="1866"/>
      <c r="CL175" s="1866"/>
      <c r="CM175" s="1866"/>
      <c r="CN175" s="1866"/>
      <c r="CO175" s="1866"/>
      <c r="CP175" s="1867"/>
      <c r="CQ175" s="8" t="s">
        <v>1</v>
      </c>
      <c r="CR175" s="6">
        <v>1</v>
      </c>
    </row>
    <row r="176" spans="1:96" s="1" customFormat="1" ht="15.75" customHeight="1">
      <c r="A176"/>
      <c r="B176" s="104" t="s">
        <v>11</v>
      </c>
      <c r="C176" s="1232" t="str">
        <f>C177</f>
        <v xml:space="preserve">C patisserie flan garniture Clafoutis aux cerises_2023-09-20.xlsx 10 personnes </v>
      </c>
      <c r="D176" s="1232">
        <f>D177</f>
        <v>10</v>
      </c>
      <c r="E176" s="1232" t="str">
        <f>E177</f>
        <v>personnes</v>
      </c>
      <c r="F176" s="2311" t="str">
        <f>LEFT(L177,1)</f>
        <v>C</v>
      </c>
      <c r="G176" s="2312" t="s">
        <v>185</v>
      </c>
      <c r="H176" s="2312" t="s">
        <v>184</v>
      </c>
      <c r="I176" s="2312"/>
      <c r="J176" s="2312" t="s">
        <v>183</v>
      </c>
      <c r="K176" s="2312"/>
      <c r="L176" s="2313" t="s">
        <v>182</v>
      </c>
      <c r="AA176"/>
      <c r="AB176"/>
      <c r="AC176"/>
      <c r="AD176"/>
      <c r="AE176"/>
      <c r="AQ176"/>
      <c r="AR176"/>
      <c r="AS176"/>
      <c r="AT176"/>
      <c r="AU176"/>
      <c r="AV176"/>
      <c r="AW176" s="1327" t="str">
        <f>IF(AND(AZ176&lt;&gt;"", LEN(TRIM(AZ176))&gt;0), MAX(AW20:AW175)+1, "")</f>
        <v/>
      </c>
      <c r="AX176" s="1327" t="str" cm="1">
        <f t="array" ref="AX176">IFERROR(INDEX(AZ21:AZ290, MATCH(ROW()-MIN(ROW(AZ21:AZ290))+1, AW21:AW290, 0)), "")</f>
        <v/>
      </c>
      <c r="AY176" s="1344" t="str">
        <f>IFERROR(SUBSTITUTE(SUBSTITUTE(SUBSTITUTE(AY175,"  "," "),"  "," "),"  "," "),AY175)</f>
        <v/>
      </c>
      <c r="AZ176" s="1339" t="str">
        <f>IF(LEN(AY176) &gt; LEN(AZ171) + LEN(AZ172) + LEN(AZ173)+ LEN(AZ174) + LEN(AZ175), RIGHT(AY176, LEN(AY176) - LEN(AZ171) - LEN(AZ172) - LEN(AZ173) - LEN(AZ174) - LEN(AZ175)), "")</f>
        <v/>
      </c>
      <c r="BA176" s="1279" t="s">
        <v>1</v>
      </c>
      <c r="BB176" s="1354"/>
      <c r="BC176"/>
      <c r="BD176" s="1" t="str">
        <f t="shared" si="47"/>
        <v/>
      </c>
      <c r="BE176" s="1332" t="str">
        <f>IF(LEN(SUBSTITUTE(AX176, BE17, "")) &lt; LEN(AX176), SUBSTITUTE(AX176, BE17, ""), AX176)</f>
        <v/>
      </c>
      <c r="BF176" s="1332" t="str">
        <f>IF(LEN(SUBSTITUTE(BE176, BF17, "")) &lt; LEN(BE176), SUBSTITUTE(BE176, BF17, ""), BE176)</f>
        <v/>
      </c>
      <c r="BG176" s="1332" t="str">
        <f>IF(LEN(SUBSTITUTE(BF176, BG17, "")) &lt; LEN(BF176), SUBSTITUTE(BF176, BG17, ""), BF176)</f>
        <v/>
      </c>
      <c r="BH176" s="1332" t="str">
        <f>IF(LEN(SUBSTITUTE(BG176, BH17, "")) &lt; LEN(BG176), SUBSTITUTE(BG176, BH17, ""), BG176)</f>
        <v/>
      </c>
      <c r="BI176" s="1332" t="s">
        <v>1</v>
      </c>
      <c r="BJ176" s="1333"/>
      <c r="BK176" s="1334"/>
      <c r="BL176" s="52"/>
      <c r="BM176" s="51"/>
      <c r="BN176" s="1335" t="str">
        <f t="shared" si="48"/>
        <v/>
      </c>
      <c r="BO176" s="50" t="str">
        <f t="shared" si="49"/>
        <v/>
      </c>
      <c r="BP176" s="49" t="str">
        <f t="shared" si="50"/>
        <v/>
      </c>
      <c r="BQ176" s="47">
        <f>IF(ISBLANK(#REF!),"",LEN(BD176)-LEN(SUBSTITUTE(BD176," ",""))+1)</f>
        <v>1</v>
      </c>
      <c r="BR176" s="48">
        <f t="shared" si="51"/>
        <v>0</v>
      </c>
      <c r="BS176" s="47">
        <f t="shared" si="52"/>
        <v>0</v>
      </c>
      <c r="BT176" s="47">
        <f t="shared" si="53"/>
        <v>0</v>
      </c>
      <c r="BU176" s="185"/>
      <c r="BV176" s="2"/>
      <c r="BW176" s="2"/>
      <c r="BX176" s="2"/>
      <c r="BY176" s="2"/>
      <c r="BZ176" s="2"/>
      <c r="CA176" s="2"/>
      <c r="CB176" s="244"/>
      <c r="CC176"/>
      <c r="CD176"/>
      <c r="CE176" s="91"/>
      <c r="CF176" s="91"/>
      <c r="CG176" s="91"/>
      <c r="CH176" s="93"/>
      <c r="CI176"/>
      <c r="CJ176" s="633"/>
      <c r="CK176" s="646"/>
      <c r="CL176"/>
      <c r="CM176" s="647" t="s">
        <v>585</v>
      </c>
      <c r="CN176" s="182" t="str">
        <f>CN171&amp;" caractères"</f>
        <v>70 caractères</v>
      </c>
      <c r="CO176"/>
      <c r="CP176" s="648" t="str">
        <f>CP171</f>
        <v>3.8 lignes</v>
      </c>
      <c r="CQ176" s="8" t="s">
        <v>1</v>
      </c>
      <c r="CR176" s="6">
        <v>1</v>
      </c>
    </row>
    <row r="177" spans="1:96" s="1" customFormat="1" ht="16.5" customHeight="1">
      <c r="A177"/>
      <c r="B177" s="104" t="s">
        <v>11</v>
      </c>
      <c r="C177" s="1247" t="str">
        <f>F175</f>
        <v xml:space="preserve">C patisserie flan garniture Clafoutis aux cerises_2023-09-20.xlsx 10 personnes </v>
      </c>
      <c r="D177" s="1247">
        <f>F174</f>
        <v>10</v>
      </c>
      <c r="E177" s="1247" t="str">
        <f>G174</f>
        <v>personnes</v>
      </c>
      <c r="F177" s="1428" t="s">
        <v>1541</v>
      </c>
      <c r="G177" s="1429"/>
      <c r="H177" s="1803" t="s">
        <v>1542</v>
      </c>
      <c r="I177" s="1803"/>
      <c r="J177" s="1803" t="s">
        <v>176</v>
      </c>
      <c r="K177" s="1803"/>
      <c r="L177" s="1445" t="s">
        <v>1543</v>
      </c>
      <c r="AA177"/>
      <c r="AB177"/>
      <c r="AC177"/>
      <c r="AD177"/>
      <c r="AE177"/>
      <c r="AQ177"/>
      <c r="AR177"/>
      <c r="AS177"/>
      <c r="AT177"/>
      <c r="AU177"/>
      <c r="AV177"/>
      <c r="AW177" s="1327" t="str">
        <f>IF(AND(AZ177&lt;&gt;"", LEN(TRIM(AZ177))&gt;0), MAX(AW20:AW176)+1, "")</f>
        <v/>
      </c>
      <c r="AX177" s="1327" t="str" cm="1">
        <f t="array" ref="AX177">IFERROR(INDEX(AZ21:AZ290, MATCH(ROW()-MIN(ROW(AZ21:AZ290))+1, AW21:AW290, 0)), "")</f>
        <v/>
      </c>
      <c r="AY177" s="1328" t="str">
        <f>(SUBSTITUTE(SUBSTITUTE(BB47,CHAR(13)&amp;CHAR(10)," "),CHAR(10)," "))</f>
        <v/>
      </c>
      <c r="AZ177" s="1329" t="str">
        <f>IF(LEN(AY182)&lt;AZ19,AY177,LEFT(AY182,FIND("¤",SUBSTITUTE(LEFT(AY182,AZ19+1)," ","¤",LEN(LEFT(AY182,AZ19+1))-LEN(SUBSTITUTE(LEFT(AY182,AZ19+1)," ",""))))))</f>
        <v/>
      </c>
      <c r="BA177" s="1279" t="s">
        <v>1</v>
      </c>
      <c r="BB177" s="1354"/>
      <c r="BC177"/>
      <c r="BD177" s="1" t="str">
        <f t="shared" si="47"/>
        <v/>
      </c>
      <c r="BE177" s="1332" t="str">
        <f>IF(LEN(SUBSTITUTE(AX177, BE17, "")) &lt; LEN(AX177), SUBSTITUTE(AX177, BE17, ""), AX177)</f>
        <v/>
      </c>
      <c r="BF177" s="1332" t="str">
        <f>IF(LEN(SUBSTITUTE(BE177, BF17, "")) &lt; LEN(BE177), SUBSTITUTE(BE177, BF17, ""), BE177)</f>
        <v/>
      </c>
      <c r="BG177" s="1332" t="str">
        <f>IF(LEN(SUBSTITUTE(BF177, BG17, "")) &lt; LEN(BF177), SUBSTITUTE(BF177, BG17, ""), BF177)</f>
        <v/>
      </c>
      <c r="BH177" s="1332" t="str">
        <f>IF(LEN(SUBSTITUTE(BG177, BH17, "")) &lt; LEN(BG177), SUBSTITUTE(BG177, BH17, ""), BG177)</f>
        <v/>
      </c>
      <c r="BI177" s="1332" t="s">
        <v>1</v>
      </c>
      <c r="BJ177" s="1333"/>
      <c r="BK177" s="1334"/>
      <c r="BL177" s="52"/>
      <c r="BM177" s="51"/>
      <c r="BN177" s="1335" t="str">
        <f t="shared" si="48"/>
        <v/>
      </c>
      <c r="BO177" s="50" t="str">
        <f t="shared" si="49"/>
        <v/>
      </c>
      <c r="BP177" s="49" t="str">
        <f t="shared" si="50"/>
        <v/>
      </c>
      <c r="BQ177" s="47">
        <f>IF(ISBLANK(#REF!),"",LEN(BD177)-LEN(SUBSTITUTE(BD177," ",""))+1)</f>
        <v>1</v>
      </c>
      <c r="BR177" s="48">
        <f t="shared" si="51"/>
        <v>0</v>
      </c>
      <c r="BS177" s="47">
        <f t="shared" si="52"/>
        <v>0</v>
      </c>
      <c r="BT177" s="47">
        <f t="shared" si="53"/>
        <v>0</v>
      </c>
      <c r="BU177" s="185"/>
      <c r="BV177" s="2"/>
      <c r="BW177" s="2"/>
      <c r="BX177" s="2"/>
      <c r="BY177" s="2"/>
      <c r="BZ177" s="2"/>
      <c r="CA177" s="2"/>
      <c r="CB177" s="209"/>
      <c r="CC177" s="313" t="s">
        <v>605</v>
      </c>
      <c r="CD177" s="208" t="s">
        <v>606</v>
      </c>
      <c r="CE177" s="91"/>
      <c r="CF177" s="91"/>
      <c r="CG177" s="91"/>
      <c r="CH177" s="93"/>
      <c r="CI177"/>
      <c r="CJ177" s="633"/>
      <c r="CK177" s="649" t="s">
        <v>586</v>
      </c>
      <c r="CL177" s="650"/>
      <c r="CM177" s="184"/>
      <c r="CN177" s="184"/>
      <c r="CO177" s="184"/>
      <c r="CP177" s="191"/>
      <c r="CQ177" s="8" t="s">
        <v>1</v>
      </c>
      <c r="CR177" s="6">
        <v>1</v>
      </c>
    </row>
    <row r="178" spans="1:96" s="1" customFormat="1" ht="15.75" customHeight="1">
      <c r="A178"/>
      <c r="B178" s="104" t="s">
        <v>11</v>
      </c>
      <c r="C178" s="1232" t="str">
        <f>C177</f>
        <v xml:space="preserve">C patisserie flan garniture Clafoutis aux cerises_2023-09-20.xlsx 10 personnes </v>
      </c>
      <c r="D178" s="1232">
        <f>D177</f>
        <v>10</v>
      </c>
      <c r="E178" s="1232" t="str">
        <f>E177</f>
        <v>personnes</v>
      </c>
      <c r="F178" s="1432" t="s">
        <v>1657</v>
      </c>
      <c r="G178" s="1433"/>
      <c r="H178" s="1433"/>
      <c r="I178" s="1433"/>
      <c r="J178" s="1433"/>
      <c r="K178" s="1433"/>
      <c r="L178" s="1699"/>
      <c r="AA178"/>
      <c r="AB178"/>
      <c r="AC178"/>
      <c r="AD178"/>
      <c r="AE178"/>
      <c r="AQ178"/>
      <c r="AR178"/>
      <c r="AS178"/>
      <c r="AT178"/>
      <c r="AU178"/>
      <c r="AV178"/>
      <c r="AW178" s="1327" t="str">
        <f>IF(AND(AZ178&lt;&gt;"", LEN(TRIM(AZ178))&gt;0), MAX(AW20:AW177)+1, "")</f>
        <v/>
      </c>
      <c r="AX178" s="1327" t="str" cm="1">
        <f t="array" ref="AX178">IFERROR(INDEX(AZ21:AZ290, MATCH(ROW()-MIN(ROW(AZ21:AZ290))+1, AW21:AW290, 0)), "")</f>
        <v/>
      </c>
      <c r="AY178" s="1336" t="str">
        <f>IFERROR(TRIM(SUBSTITUTE(SUBSTITUTE(SUBSTITUTE(SUBSTITUTE(SUBSTITUTE(AY177," .",".")," ;",";")," :",":"),",",","),",","")),AY177)</f>
        <v/>
      </c>
      <c r="AZ178" s="1329" t="str">
        <f>IFERROR(IF(LEN(AY182) &gt; LEN(AZ177), LEFT(RIGHT(AY182, LEN(AY182) - LEN(AZ177)), FIND("¤", SUBSTITUTE(LEFT(RIGHT(AY182, LEN(AY182) - LEN(AZ177)), AZ19+1), " ", "¤", LEN(LEFT(RIGHT(AY182, LEN(AY182) - LEN(AZ177)), AZ19+1)) - LEN(SUBSTITUTE(LEFT(RIGHT(AY182, LEN(AY182) - LEN(AZ177)), AZ19+1), " ", ""))))), ""), "")</f>
        <v/>
      </c>
      <c r="BA178" s="1279" t="s">
        <v>1</v>
      </c>
      <c r="BB178" s="1354"/>
      <c r="BC178"/>
      <c r="BD178" s="1" t="str">
        <f t="shared" si="47"/>
        <v/>
      </c>
      <c r="BE178" s="1332" t="str">
        <f>IF(LEN(SUBSTITUTE(AX178, BE17, "")) &lt; LEN(AX178), SUBSTITUTE(AX178, BE17, ""), AX178)</f>
        <v/>
      </c>
      <c r="BF178" s="1332" t="str">
        <f>IF(LEN(SUBSTITUTE(BE178, BF17, "")) &lt; LEN(BE178), SUBSTITUTE(BE178, BF17, ""), BE178)</f>
        <v/>
      </c>
      <c r="BG178" s="1332" t="str">
        <f>IF(LEN(SUBSTITUTE(BF178, BG17, "")) &lt; LEN(BF178), SUBSTITUTE(BF178, BG17, ""), BF178)</f>
        <v/>
      </c>
      <c r="BH178" s="1332" t="str">
        <f>IF(LEN(SUBSTITUTE(BG178, BH17, "")) &lt; LEN(BG178), SUBSTITUTE(BG178, BH17, ""), BG178)</f>
        <v/>
      </c>
      <c r="BI178" s="1332" t="s">
        <v>1</v>
      </c>
      <c r="BJ178" s="1333"/>
      <c r="BK178" s="1334"/>
      <c r="BL178" s="52"/>
      <c r="BM178" s="51"/>
      <c r="BN178" s="1335" t="str">
        <f t="shared" si="48"/>
        <v/>
      </c>
      <c r="BO178" s="50" t="str">
        <f t="shared" si="49"/>
        <v/>
      </c>
      <c r="BP178" s="49" t="str">
        <f t="shared" si="50"/>
        <v/>
      </c>
      <c r="BQ178" s="47">
        <f>IF(ISBLANK(#REF!),"",LEN(BD178)-LEN(SUBSTITUTE(BD178," ",""))+1)</f>
        <v>1</v>
      </c>
      <c r="BR178" s="48">
        <f t="shared" si="51"/>
        <v>0</v>
      </c>
      <c r="BS178" s="47">
        <f t="shared" si="52"/>
        <v>0</v>
      </c>
      <c r="BT178" s="47">
        <f t="shared" si="53"/>
        <v>0</v>
      </c>
      <c r="BU178" s="185"/>
      <c r="BV178" s="2"/>
      <c r="BW178" s="2"/>
      <c r="BX178" s="2"/>
      <c r="BY178" s="2"/>
      <c r="BZ178" s="2"/>
      <c r="CA178" s="2"/>
      <c r="CB178" s="1812" t="s">
        <v>607</v>
      </c>
      <c r="CC178" s="1813"/>
      <c r="CD178" s="1813"/>
      <c r="CE178" s="1813"/>
      <c r="CF178" s="1813"/>
      <c r="CG178" s="1813"/>
      <c r="CH178" s="1814"/>
      <c r="CI178"/>
      <c r="CJ178" s="652" t="str">
        <f t="shared" ref="CJ178:CJ183" si="55">LEN(CL178)&amp;" car."</f>
        <v>72 car.</v>
      </c>
      <c r="CK178" s="653" t="s">
        <v>587</v>
      </c>
      <c r="CL178" s="1868" t="str">
        <f>LEFT(CK171,FIND(" ",CK171&amp;" ",CN171)-1) &amp; ".."</f>
        <v>Épluchez l’ail et les oignons. Coupez-les en petits morceaux. Égouttez..</v>
      </c>
      <c r="CM178" s="1868"/>
      <c r="CN178" s="1868"/>
      <c r="CO178" s="1868"/>
      <c r="CP178" s="1869"/>
      <c r="CQ178" s="8" t="s">
        <v>1</v>
      </c>
      <c r="CR178" s="6">
        <v>1</v>
      </c>
    </row>
    <row r="179" spans="1:96" s="1" customFormat="1" ht="16.5" customHeight="1">
      <c r="A179"/>
      <c r="B179" s="104" t="s">
        <v>11</v>
      </c>
      <c r="C179" s="1232" t="str">
        <f>C177</f>
        <v xml:space="preserve">C patisserie flan garniture Clafoutis aux cerises_2023-09-20.xlsx 10 personnes </v>
      </c>
      <c r="D179" s="1232">
        <f>D177</f>
        <v>10</v>
      </c>
      <c r="E179" s="1232" t="str">
        <f>E177</f>
        <v>personnes</v>
      </c>
      <c r="F179" s="1700"/>
      <c r="G179" s="1433"/>
      <c r="H179" s="1433"/>
      <c r="I179" s="1433"/>
      <c r="J179" s="1433"/>
      <c r="K179" s="1433"/>
      <c r="L179" s="1701"/>
      <c r="AA179"/>
      <c r="AB179"/>
      <c r="AC179"/>
      <c r="AD179"/>
      <c r="AE179"/>
      <c r="AQ179"/>
      <c r="AR179"/>
      <c r="AS179"/>
      <c r="AT179"/>
      <c r="AU179"/>
      <c r="AV179"/>
      <c r="AW179" s="1327" t="str">
        <f>IF(AND(AZ179&lt;&gt;"", LEN(TRIM(AZ179))&gt;0), MAX(AW20:AW178)+1, "")</f>
        <v/>
      </c>
      <c r="AX179" s="1327" t="str" cm="1">
        <f t="array" ref="AX179">IFERROR(INDEX(AZ21:AZ290, MATCH(ROW()-MIN(ROW(AZ21:AZ290))+1, AW21:AW290, 0)), "")</f>
        <v/>
      </c>
      <c r="AY179" s="1336" t="str">
        <f>IFERROR(SUBSTITUTE(SUBSTITUTE(SUBSTITUTE(SUBSTITUTE(SUBSTITUTE(SUBSTITUTE(AY178,",",";"),".",";"),";",";"),"-",";"),":",";"),"?",";"),AY178)</f>
        <v/>
      </c>
      <c r="AZ179" s="1329" t="str">
        <f>IFERROR(IF(LEN(AY182)&gt;LEN(AZ177)+LEN(AZ178),LEFT(RIGHT(AY182,LEN(AY182)-LEN(AZ177)-LEN(AZ178)),FIND("¤",SUBSTITUTE(LEFT(RIGHT(AY182,LEN(AY182)-LEN(AZ177)-LEN(AZ178)),AZ19+1)," ","¤",LEN(LEFT(RIGHT(AY182,LEN(AY182)-LEN(AZ177)-LEN(AZ178)),AZ19+1))-LEN(SUBSTITUTE(LEFT(RIGHT(AY182,LEN(AY182)-LEN(AZ177)-LEN(AZ178)),AZ19+1)," ",""))))),""),"")</f>
        <v/>
      </c>
      <c r="BA179" s="1279" t="s">
        <v>1</v>
      </c>
      <c r="BB179" s="1354"/>
      <c r="BC179"/>
      <c r="BD179" s="1" t="str">
        <f t="shared" si="47"/>
        <v/>
      </c>
      <c r="BE179" s="1332" t="str">
        <f>IF(LEN(SUBSTITUTE(AX179, BE17, "")) &lt; LEN(AX179), SUBSTITUTE(AX179, BE17, ""), AX179)</f>
        <v/>
      </c>
      <c r="BF179" s="1332" t="str">
        <f>IF(LEN(SUBSTITUTE(BE179, BF17, "")) &lt; LEN(BE179), SUBSTITUTE(BE179, BF17, ""), BE179)</f>
        <v/>
      </c>
      <c r="BG179" s="1332" t="str">
        <f>IF(LEN(SUBSTITUTE(BF179, BG17, "")) &lt; LEN(BF179), SUBSTITUTE(BF179, BG17, ""), BF179)</f>
        <v/>
      </c>
      <c r="BH179" s="1332" t="str">
        <f>IF(LEN(SUBSTITUTE(BG179, BH17, "")) &lt; LEN(BG179), SUBSTITUTE(BG179, BH17, ""), BG179)</f>
        <v/>
      </c>
      <c r="BI179" s="1332" t="s">
        <v>1</v>
      </c>
      <c r="BJ179" s="1333"/>
      <c r="BK179" s="1334"/>
      <c r="BL179" s="52"/>
      <c r="BM179" s="51"/>
      <c r="BN179" s="1335" t="str">
        <f t="shared" si="48"/>
        <v/>
      </c>
      <c r="BO179" s="50" t="str">
        <f t="shared" si="49"/>
        <v/>
      </c>
      <c r="BP179" s="49" t="str">
        <f t="shared" si="50"/>
        <v/>
      </c>
      <c r="BQ179" s="47">
        <f>IF(ISBLANK(#REF!),"",LEN(BD179)-LEN(SUBSTITUTE(BD179," ",""))+1)</f>
        <v>1</v>
      </c>
      <c r="BR179" s="48">
        <f t="shared" si="51"/>
        <v>0</v>
      </c>
      <c r="BS179" s="47">
        <f t="shared" si="52"/>
        <v>0</v>
      </c>
      <c r="BT179" s="47">
        <f t="shared" si="53"/>
        <v>0</v>
      </c>
      <c r="BU179" s="185"/>
      <c r="BV179" s="2"/>
      <c r="BW179" s="2"/>
      <c r="BX179" s="2"/>
      <c r="BY179" s="2"/>
      <c r="BZ179" s="2"/>
      <c r="CA179" s="2"/>
      <c r="CB179" s="1812"/>
      <c r="CC179" s="1813"/>
      <c r="CD179" s="1813"/>
      <c r="CE179" s="1813"/>
      <c r="CF179" s="1813"/>
      <c r="CG179" s="1813"/>
      <c r="CH179" s="1814"/>
      <c r="CI179"/>
      <c r="CJ179" s="652" t="str">
        <f t="shared" si="55"/>
        <v>74 car.</v>
      </c>
      <c r="CK179" s="653" t="s">
        <v>588</v>
      </c>
      <c r="CL179" s="1868" t="str">
        <f>LEFT(RIGHT(CK171,LEN(CK171)-LEN(CL178)-2),FIND(" ",RIGHT(CK171,LEN(CK171)-LEN(CL178)-2)&amp;" ",CN171)-1) &amp; ".."</f>
        <v xml:space="preserve"> champignons. Dans votre Cookeo, faites roussir la viande et les lardons..</v>
      </c>
      <c r="CM179" s="1868"/>
      <c r="CN179" s="1868"/>
      <c r="CO179" s="1868"/>
      <c r="CP179" s="1869"/>
      <c r="CQ179" s="8" t="s">
        <v>1</v>
      </c>
      <c r="CR179" s="6">
        <v>1</v>
      </c>
    </row>
    <row r="180" spans="1:96" s="1" customFormat="1" ht="16.5" customHeight="1">
      <c r="A180"/>
      <c r="B180" s="104" t="s">
        <v>11</v>
      </c>
      <c r="C180" s="1232" t="str">
        <f>C177</f>
        <v xml:space="preserve">C patisserie flan garniture Clafoutis aux cerises_2023-09-20.xlsx 10 personnes </v>
      </c>
      <c r="D180" s="1232">
        <f>D177</f>
        <v>10</v>
      </c>
      <c r="E180" s="1232" t="str">
        <f>E177</f>
        <v>personnes</v>
      </c>
      <c r="F180" s="1435" t="s">
        <v>327</v>
      </c>
      <c r="G180" s="1436" t="s">
        <v>326</v>
      </c>
      <c r="H180" s="1437"/>
      <c r="I180" s="2145" t="s">
        <v>325</v>
      </c>
      <c r="J180" s="2146" t="s">
        <v>301</v>
      </c>
      <c r="K180" s="2148" t="s">
        <v>261</v>
      </c>
      <c r="L180" s="1438" t="s">
        <v>324</v>
      </c>
      <c r="AA180"/>
      <c r="AB180"/>
      <c r="AC180"/>
      <c r="AD180"/>
      <c r="AE180"/>
      <c r="AQ180"/>
      <c r="AR180"/>
      <c r="AS180"/>
      <c r="AT180"/>
      <c r="AU180"/>
      <c r="AV180"/>
      <c r="AW180" s="1327" t="str">
        <f>IF(AND(AZ180&lt;&gt;"", LEN(TRIM(AZ180))&gt;0), MAX(AW20:AW179)+1, "")</f>
        <v/>
      </c>
      <c r="AX180" s="1327" t="str" cm="1">
        <f t="array" ref="AX180">IFERROR(INDEX(AZ21:AZ290, MATCH(ROW()-MIN(ROW(AZ21:AZ290))+1, AW21:AW290, 0)), "")</f>
        <v/>
      </c>
      <c r="AY180" s="1336" t="str">
        <f>IFERROR(SUBSTITUTE(AY179,"."," "),AY179)</f>
        <v/>
      </c>
      <c r="AZ180" s="1329" t="str">
        <f>IFERROR(LEFT(RIGHT(AY182,LEN(AY182)-LEN(AZ177)-LEN(AZ178)-LEN(AZ179)),FIND("¤",SUBSTITUTE(LEFT(RIGHT(AY182,LEN(AY182)-LEN(AZ177)-LEN(AZ178)-LEN(AZ179)),AZ19+1)," ","¤",LEN(LEFT(RIGHT(AY182,LEN(AY182)-LEN(AZ177)-LEN(AZ178)-LEN(AZ179)),AZ19+1))-LEN(SUBSTITUTE(LEFT(RIGHT(AY182,LEN(AY182)-LEN(AZ177)-LEN(AZ178)-LEN(AZ179)),AZ19+1)," ",""))))),"")</f>
        <v/>
      </c>
      <c r="BA180" s="1279" t="s">
        <v>1</v>
      </c>
      <c r="BB180" s="1354"/>
      <c r="BC180"/>
      <c r="BD180" s="1" t="str">
        <f t="shared" si="47"/>
        <v/>
      </c>
      <c r="BE180" s="1332" t="str">
        <f>IF(LEN(SUBSTITUTE(AX180, BE17, "")) &lt; LEN(AX180), SUBSTITUTE(AX180, BE17, ""), AX180)</f>
        <v/>
      </c>
      <c r="BF180" s="1332" t="str">
        <f>IF(LEN(SUBSTITUTE(BE180, BF17, "")) &lt; LEN(BE180), SUBSTITUTE(BE180, BF17, ""), BE180)</f>
        <v/>
      </c>
      <c r="BG180" s="1332" t="str">
        <f>IF(LEN(SUBSTITUTE(BF180, BG17, "")) &lt; LEN(BF180), SUBSTITUTE(BF180, BG17, ""), BF180)</f>
        <v/>
      </c>
      <c r="BH180" s="1332" t="str">
        <f>IF(LEN(SUBSTITUTE(BG180, BH17, "")) &lt; LEN(BG180), SUBSTITUTE(BG180, BH17, ""), BG180)</f>
        <v/>
      </c>
      <c r="BI180" s="1332" t="s">
        <v>1</v>
      </c>
      <c r="BJ180" s="1333"/>
      <c r="BK180" s="1334"/>
      <c r="BL180" s="52"/>
      <c r="BM180" s="51"/>
      <c r="BN180" s="1335" t="str">
        <f t="shared" si="48"/>
        <v/>
      </c>
      <c r="BO180" s="50" t="str">
        <f t="shared" si="49"/>
        <v/>
      </c>
      <c r="BP180" s="49" t="str">
        <f t="shared" si="50"/>
        <v/>
      </c>
      <c r="BQ180" s="47">
        <f>IF(ISBLANK(#REF!),"",LEN(BD180)-LEN(SUBSTITUTE(BD180," ",""))+1)</f>
        <v>1</v>
      </c>
      <c r="BR180" s="48">
        <f t="shared" si="51"/>
        <v>0</v>
      </c>
      <c r="BS180" s="47">
        <f t="shared" si="52"/>
        <v>0</v>
      </c>
      <c r="BT180" s="47">
        <f t="shared" si="53"/>
        <v>0</v>
      </c>
      <c r="BU180" s="185"/>
      <c r="BV180" s="2"/>
      <c r="BW180" s="2"/>
      <c r="BX180" s="2"/>
      <c r="BY180" s="2"/>
      <c r="BZ180" s="2"/>
      <c r="CA180" s="2"/>
      <c r="CB180" s="1812"/>
      <c r="CC180" s="1813"/>
      <c r="CD180" s="1813"/>
      <c r="CE180" s="1813"/>
      <c r="CF180" s="1813"/>
      <c r="CG180" s="1813"/>
      <c r="CH180" s="1814"/>
      <c r="CI180"/>
      <c r="CJ180" s="652" t="str">
        <f t="shared" si="55"/>
        <v>70 car.</v>
      </c>
      <c r="CK180" s="653" t="s">
        <v>589</v>
      </c>
      <c r="CL180" s="1868" t="str">
        <f>LEFT(RIGHT(CK171,LEN(CK171)-LEN(CL178)-LEN(CL179)),CN171)</f>
        <v xml:space="preserve"> avec le morceau de beurre sur le mode « dorer » / 3 min (préchauffage</v>
      </c>
      <c r="CM180" s="1868"/>
      <c r="CN180" s="1868"/>
      <c r="CO180" s="1868"/>
      <c r="CP180" s="1869"/>
      <c r="CQ180" s="8" t="s">
        <v>1</v>
      </c>
      <c r="CR180" s="6">
        <v>1</v>
      </c>
    </row>
    <row r="181" spans="1:96" s="1" customFormat="1" ht="15" customHeight="1">
      <c r="A181"/>
      <c r="B181" s="104" t="s">
        <v>11</v>
      </c>
      <c r="C181" s="1232" t="str">
        <f>C177</f>
        <v xml:space="preserve">C patisserie flan garniture Clafoutis aux cerises_2023-09-20.xlsx 10 personnes </v>
      </c>
      <c r="D181" s="1232">
        <f>D177</f>
        <v>10</v>
      </c>
      <c r="E181" s="1232" t="str">
        <f>E177</f>
        <v>personnes</v>
      </c>
      <c r="F181" s="1439" t="s">
        <v>317</v>
      </c>
      <c r="G181" s="307" t="s">
        <v>316</v>
      </c>
      <c r="H181" s="168" t="s">
        <v>315</v>
      </c>
      <c r="I181" s="1904"/>
      <c r="J181" s="2147"/>
      <c r="K181" s="2149"/>
      <c r="L181" s="1440" t="s">
        <v>314</v>
      </c>
      <c r="AA181"/>
      <c r="AB181"/>
      <c r="AC181"/>
      <c r="AD181"/>
      <c r="AE181"/>
      <c r="AQ181"/>
      <c r="AR181"/>
      <c r="AS181"/>
      <c r="AT181"/>
      <c r="AU181"/>
      <c r="AV181"/>
      <c r="AW181" s="1327" t="str">
        <f>IF(AND(AZ181&lt;&gt;"", LEN(TRIM(AZ181))&gt;0), MAX(AW20:AW180)+1, "")</f>
        <v/>
      </c>
      <c r="AX181" s="1327" t="str" cm="1">
        <f t="array" ref="AX181">IFERROR(INDEX(AZ21:AZ290, MATCH(ROW()-MIN(ROW(AZ21:AZ290))+1, AW21:AW290, 0)), "")</f>
        <v/>
      </c>
      <c r="AY181" s="1337" t="str">
        <f>SUBSTITUTE(SUBSTITUTE(AY180,";"," "),","," ")</f>
        <v/>
      </c>
      <c r="AZ181" s="1329" t="str">
        <f>IFERROR(LEFT(RIGHT(AY182,LEN(AY182)-LEN(AZ177)-LEN(AZ178)-LEN(AZ179)-LEN(AZ180)),FIND("¤",SUBSTITUTE(LEFT(RIGHT(AY182,LEN(AY182)-LEN(AZ177)-LEN(AZ178)-LEN(AZ179)-LEN(AZ180)),AZ19+1)," ","¤",LEN(LEFT(RIGHT(AY182,LEN(AY182)-LEN(AZ177)-LEN(AZ178)-LEN(AZ179)-LEN(AZ180)),AZ19+1))-LEN(SUBSTITUTE(LEFT(RIGHT(AY182,LEN(AY182)-LEN(AZ177)-LEN(AZ178)-LEN(AZ179)-LEN(AZ180)),AZ19+1)," ",""))))),"")</f>
        <v/>
      </c>
      <c r="BA181" s="1279" t="s">
        <v>1</v>
      </c>
      <c r="BB181" s="1354"/>
      <c r="BC181"/>
      <c r="BD181" s="1" t="str">
        <f t="shared" si="47"/>
        <v/>
      </c>
      <c r="BE181" s="1332" t="str">
        <f>IF(LEN(SUBSTITUTE(AX181, BE17, "")) &lt; LEN(AX181), SUBSTITUTE(AX181, BE17, ""), AX181)</f>
        <v/>
      </c>
      <c r="BF181" s="1332" t="str">
        <f>IF(LEN(SUBSTITUTE(BE181, BF17, "")) &lt; LEN(BE181), SUBSTITUTE(BE181, BF17, ""), BE181)</f>
        <v/>
      </c>
      <c r="BG181" s="1332" t="str">
        <f>IF(LEN(SUBSTITUTE(BF181, BG17, "")) &lt; LEN(BF181), SUBSTITUTE(BF181, BG17, ""), BF181)</f>
        <v/>
      </c>
      <c r="BH181" s="1332" t="str">
        <f>IF(LEN(SUBSTITUTE(BG181, BH17, "")) &lt; LEN(BG181), SUBSTITUTE(BG181, BH17, ""), BG181)</f>
        <v/>
      </c>
      <c r="BI181" s="1332" t="s">
        <v>1</v>
      </c>
      <c r="BJ181" s="1333"/>
      <c r="BK181" s="1334"/>
      <c r="BL181" s="52"/>
      <c r="BM181" s="51"/>
      <c r="BN181" s="1335" t="str">
        <f t="shared" si="48"/>
        <v/>
      </c>
      <c r="BO181" s="50" t="str">
        <f t="shared" si="49"/>
        <v/>
      </c>
      <c r="BP181" s="49" t="str">
        <f t="shared" si="50"/>
        <v/>
      </c>
      <c r="BQ181" s="47">
        <f>IF(ISBLANK(#REF!),"",LEN(BD181)-LEN(SUBSTITUTE(BD181," ",""))+1)</f>
        <v>1</v>
      </c>
      <c r="BR181" s="48">
        <f t="shared" si="51"/>
        <v>0</v>
      </c>
      <c r="BS181" s="47">
        <f t="shared" si="52"/>
        <v>0</v>
      </c>
      <c r="BT181" s="47">
        <f t="shared" si="53"/>
        <v>0</v>
      </c>
      <c r="BU181" s="185"/>
      <c r="BV181" s="2"/>
      <c r="BW181" s="2"/>
      <c r="BX181" s="2"/>
      <c r="BY181" s="2"/>
      <c r="BZ181" s="2"/>
      <c r="CA181" s="2"/>
      <c r="CB181" s="244"/>
      <c r="CC181" s="91"/>
      <c r="CD181" s="91"/>
      <c r="CE181" s="91"/>
      <c r="CF181" s="91"/>
      <c r="CG181" s="91"/>
      <c r="CH181" s="93"/>
      <c r="CI181"/>
      <c r="CJ181" s="652" t="str">
        <f t="shared" si="55"/>
        <v>47 car.</v>
      </c>
      <c r="CK181" s="653" t="s">
        <v>590</v>
      </c>
      <c r="CL181" s="1868" t="str">
        <f>LEFT(RIGHT(CK171,LEN(CK171)-LEN(CL178)-LEN(CL179)-LEN(CL180)),CN171)</f>
        <v xml:space="preserve"> inclus), en remuant avec une cuillère en bois.</v>
      </c>
      <c r="CM181" s="1868"/>
      <c r="CN181" s="1868"/>
      <c r="CO181" s="1868"/>
      <c r="CP181" s="1869"/>
      <c r="CQ181" s="8" t="s">
        <v>1</v>
      </c>
      <c r="CR181" s="6">
        <v>1</v>
      </c>
    </row>
    <row r="182" spans="1:96" s="1" customFormat="1" ht="15" customHeight="1">
      <c r="A182"/>
      <c r="B182" s="104" t="s">
        <v>11</v>
      </c>
      <c r="C182" s="1232" t="str">
        <f>C177</f>
        <v xml:space="preserve">C patisserie flan garniture Clafoutis aux cerises_2023-09-20.xlsx 10 personnes </v>
      </c>
      <c r="D182" s="1232">
        <f>D177</f>
        <v>10</v>
      </c>
      <c r="E182" s="1232" t="str">
        <f>E177</f>
        <v>personnes</v>
      </c>
      <c r="F182" s="1767"/>
      <c r="G182" s="1768"/>
      <c r="H182" s="1769" t="str">
        <f>IF(AND(F182&gt;0,I182&gt;0),"de","")</f>
        <v/>
      </c>
      <c r="I182" s="1770">
        <v>3</v>
      </c>
      <c r="J182" s="224" t="s">
        <v>231</v>
      </c>
      <c r="K182" s="257">
        <v>1</v>
      </c>
      <c r="L182" s="1773" t="s">
        <v>1817</v>
      </c>
      <c r="AA182"/>
      <c r="AB182"/>
      <c r="AC182"/>
      <c r="AD182"/>
      <c r="AE182"/>
      <c r="AQ182"/>
      <c r="AR182"/>
      <c r="AS182"/>
      <c r="AT182"/>
      <c r="AU182"/>
      <c r="AV182"/>
      <c r="AW182" s="1327" t="str">
        <f>IF(AND(AZ182&lt;&gt;"", LEN(TRIM(AZ182))&gt;0), MAX(AW20:AW181)+1, "")</f>
        <v/>
      </c>
      <c r="AX182" s="1327" t="str" cm="1">
        <f t="array" ref="AX182">IFERROR(INDEX(AZ21:AZ290, MATCH(ROW()-MIN(ROW(AZ21:AZ290))+1, AW21:AW290, 0)), "")</f>
        <v/>
      </c>
      <c r="AY182" s="1338" t="str">
        <f>IFERROR(SUBSTITUTE(SUBSTITUTE(SUBSTITUTE(AY181,"  "," "),"  "," "),"  "," "),AY181)</f>
        <v/>
      </c>
      <c r="AZ182" s="1329" t="str">
        <f>IF(LEN(AY182) &gt; LEN(AZ177) + LEN(AZ178) + LEN(AZ179)+ LEN(AZ180) + LEN(AZ181), RIGHT(AY182, LEN(AY182) - LEN(AZ177) - LEN(AZ178) - LEN(AZ179) - LEN(AZ180) - LEN(AZ181)), "")</f>
        <v/>
      </c>
      <c r="BA182" s="1279" t="s">
        <v>1</v>
      </c>
      <c r="BB182" s="1354"/>
      <c r="BC182"/>
      <c r="BD182" s="1" t="str">
        <f t="shared" si="47"/>
        <v/>
      </c>
      <c r="BE182" s="1332" t="str">
        <f>IF(LEN(SUBSTITUTE(AX182, BE17, "")) &lt; LEN(AX182), SUBSTITUTE(AX182, BE17, ""), AX182)</f>
        <v/>
      </c>
      <c r="BF182" s="1332" t="str">
        <f>IF(LEN(SUBSTITUTE(BE182, BF17, "")) &lt; LEN(BE182), SUBSTITUTE(BE182, BF17, ""), BE182)</f>
        <v/>
      </c>
      <c r="BG182" s="1332" t="str">
        <f>IF(LEN(SUBSTITUTE(BF182, BG17, "")) &lt; LEN(BF182), SUBSTITUTE(BF182, BG17, ""), BF182)</f>
        <v/>
      </c>
      <c r="BH182" s="1332" t="str">
        <f>IF(LEN(SUBSTITUTE(BG182, BH17, "")) &lt; LEN(BG182), SUBSTITUTE(BG182, BH17, ""), BG182)</f>
        <v/>
      </c>
      <c r="BI182" s="1332" t="s">
        <v>1</v>
      </c>
      <c r="BJ182" s="1333"/>
      <c r="BK182" s="1334"/>
      <c r="BL182" s="52"/>
      <c r="BM182" s="51"/>
      <c r="BN182" s="1335" t="str">
        <f t="shared" si="48"/>
        <v/>
      </c>
      <c r="BO182" s="50" t="str">
        <f t="shared" si="49"/>
        <v/>
      </c>
      <c r="BP182" s="49" t="str">
        <f t="shared" si="50"/>
        <v/>
      </c>
      <c r="BQ182" s="47">
        <f>IF(ISBLANK(#REF!),"",LEN(BD182)-LEN(SUBSTITUTE(BD182," ",""))+1)</f>
        <v>1</v>
      </c>
      <c r="BR182" s="48">
        <f t="shared" si="51"/>
        <v>0</v>
      </c>
      <c r="BS182" s="47">
        <f t="shared" si="52"/>
        <v>0</v>
      </c>
      <c r="BT182" s="47">
        <f t="shared" si="53"/>
        <v>0</v>
      </c>
      <c r="BU182" s="185"/>
      <c r="BV182" s="2"/>
      <c r="BW182" s="2"/>
      <c r="BX182" s="2"/>
      <c r="BY182" s="2"/>
      <c r="BZ182" s="2"/>
      <c r="CA182" s="2"/>
      <c r="CB182" s="411"/>
      <c r="CC182" s="412"/>
      <c r="CD182" s="413"/>
      <c r="CE182" s="412"/>
      <c r="CF182" s="412"/>
      <c r="CG182" s="412"/>
      <c r="CH182" s="414"/>
      <c r="CI182"/>
      <c r="CJ182" s="652" t="str">
        <f t="shared" si="55"/>
        <v>0 car.</v>
      </c>
      <c r="CK182" s="653" t="s">
        <v>591</v>
      </c>
      <c r="CL182" s="1868" t="str">
        <f>LEFT(RIGHT(CK171,LEN(CK171)-LEN(CL178)-LEN(CL179)-LEN(CL180)-LEN(CL181)),CN171)</f>
        <v/>
      </c>
      <c r="CM182" s="1868"/>
      <c r="CN182" s="1868"/>
      <c r="CO182" s="1868"/>
      <c r="CP182" s="1869"/>
      <c r="CQ182" s="8" t="s">
        <v>1</v>
      </c>
      <c r="CR182" s="6">
        <v>1</v>
      </c>
    </row>
    <row r="183" spans="1:96" s="1" customFormat="1" ht="15.75" customHeight="1">
      <c r="A183"/>
      <c r="B183" s="108" t="str">
        <f>IF(L183&lt;&gt;"","A","►")</f>
        <v>A</v>
      </c>
      <c r="C183" s="1232" t="str">
        <f>C177</f>
        <v xml:space="preserve">C patisserie flan garniture Clafoutis aux cerises_2023-09-20.xlsx 10 personnes </v>
      </c>
      <c r="D183" s="1232">
        <f>D177</f>
        <v>10</v>
      </c>
      <c r="E183" s="1232" t="str">
        <f>E177</f>
        <v>personnes</v>
      </c>
      <c r="F183" s="1771">
        <v>2</v>
      </c>
      <c r="G183" s="254" t="s">
        <v>1818</v>
      </c>
      <c r="H183" s="253" t="str">
        <f>IF(AND(F183&gt;0,I183&gt;0),"de","")</f>
        <v/>
      </c>
      <c r="I183" s="252"/>
      <c r="J183" s="1766"/>
      <c r="K183" s="257">
        <v>1</v>
      </c>
      <c r="L183" s="1773" t="s">
        <v>1819</v>
      </c>
      <c r="AA183"/>
      <c r="AB183"/>
      <c r="AC183"/>
      <c r="AD183"/>
      <c r="AE183"/>
      <c r="AQ183"/>
      <c r="AR183"/>
      <c r="AS183"/>
      <c r="AT183"/>
      <c r="AU183"/>
      <c r="AV183"/>
      <c r="AW183" s="1327" t="str">
        <f>IF(AND(AZ183&lt;&gt;"", LEN(TRIM(AZ183))&gt;0), MAX(AW20:AW182)+1, "")</f>
        <v/>
      </c>
      <c r="AX183" s="1327" t="str" cm="1">
        <f t="array" ref="AX183">IFERROR(INDEX(AZ21:AZ290, MATCH(ROW()-MIN(ROW(AZ21:AZ290))+1, AW21:AW290, 0)), "")</f>
        <v/>
      </c>
      <c r="AY183" s="1328" t="str">
        <f>(SUBSTITUTE(SUBSTITUTE(BB48,CHAR(13)&amp;CHAR(10)," "),CHAR(10)," "))</f>
        <v/>
      </c>
      <c r="AZ183" s="1339" t="str">
        <f>IF(LEN(AY188)&lt;AZ19,AY183,LEFT(AY188,FIND("¤",SUBSTITUTE(LEFT(AY188,AZ19+1)," ","¤",LEN(LEFT(AY188,AZ19+1))-LEN(SUBSTITUTE(LEFT(AY188,AZ19+1)," ",""))))))</f>
        <v/>
      </c>
      <c r="BA183" s="1279" t="s">
        <v>1</v>
      </c>
      <c r="BB183" s="1354"/>
      <c r="BC183"/>
      <c r="BD183" s="1" t="str">
        <f t="shared" si="47"/>
        <v/>
      </c>
      <c r="BE183" s="1332" t="str">
        <f>IF(LEN(SUBSTITUTE(AX183, BE17, "")) &lt; LEN(AX183), SUBSTITUTE(AX183, BE17, ""), AX183)</f>
        <v/>
      </c>
      <c r="BF183" s="1332" t="str">
        <f>IF(LEN(SUBSTITUTE(BE183, BF17, "")) &lt; LEN(BE183), SUBSTITUTE(BE183, BF17, ""), BE183)</f>
        <v/>
      </c>
      <c r="BG183" s="1332" t="str">
        <f>IF(LEN(SUBSTITUTE(BF183, BG17, "")) &lt; LEN(BF183), SUBSTITUTE(BF183, BG17, ""), BF183)</f>
        <v/>
      </c>
      <c r="BH183" s="1332" t="str">
        <f>IF(LEN(SUBSTITUTE(BG183, BH17, "")) &lt; LEN(BG183), SUBSTITUTE(BG183, BH17, ""), BG183)</f>
        <v/>
      </c>
      <c r="BI183" s="1332" t="s">
        <v>1</v>
      </c>
      <c r="BJ183" s="1333"/>
      <c r="BK183" s="1334"/>
      <c r="BL183" s="52"/>
      <c r="BM183" s="51"/>
      <c r="BN183" s="1335" t="str">
        <f t="shared" si="48"/>
        <v/>
      </c>
      <c r="BO183" s="50" t="str">
        <f t="shared" si="49"/>
        <v/>
      </c>
      <c r="BP183" s="49" t="str">
        <f t="shared" si="50"/>
        <v/>
      </c>
      <c r="BQ183" s="47">
        <f>IF(ISBLANK(#REF!),"",LEN(BD183)-LEN(SUBSTITUTE(BD183," ",""))+1)</f>
        <v>1</v>
      </c>
      <c r="BR183" s="48">
        <f t="shared" si="51"/>
        <v>0</v>
      </c>
      <c r="BS183" s="47">
        <f t="shared" si="52"/>
        <v>0</v>
      </c>
      <c r="BT183" s="47">
        <f t="shared" si="53"/>
        <v>0</v>
      </c>
      <c r="BU183" s="185"/>
      <c r="BV183" s="2"/>
      <c r="BW183" s="2"/>
      <c r="BX183" s="2"/>
      <c r="BY183" s="2"/>
      <c r="BZ183" s="2"/>
      <c r="CA183" s="2"/>
      <c r="CB183" s="1844" t="s">
        <v>609</v>
      </c>
      <c r="CC183" s="91"/>
      <c r="CD183" s="91"/>
      <c r="CE183" s="91"/>
      <c r="CF183" s="91"/>
      <c r="CG183" s="91"/>
      <c r="CH183" s="93"/>
      <c r="CI183"/>
      <c r="CJ183" s="652" t="str">
        <f t="shared" si="55"/>
        <v>0 car.</v>
      </c>
      <c r="CK183" s="653" t="s">
        <v>592</v>
      </c>
      <c r="CL183" s="1868" t="str">
        <f>LEFT(RIGHT(CK171,LEN(CK171)-LEN(CL178)-LEN(CL179)-LEN(CL180)-LEN(CL181)-LEN(CL182)),CN171)</f>
        <v/>
      </c>
      <c r="CM183" s="1868"/>
      <c r="CN183" s="1868"/>
      <c r="CO183" s="1868"/>
      <c r="CP183" s="1869"/>
      <c r="CQ183" s="8" t="s">
        <v>1</v>
      </c>
      <c r="CR183" s="6">
        <v>1</v>
      </c>
    </row>
    <row r="184" spans="1:96" s="1" customFormat="1" ht="15" customHeight="1">
      <c r="A184"/>
      <c r="B184" s="108" t="str">
        <f>IF(L184&lt;&gt;"","A","►")</f>
        <v>A</v>
      </c>
      <c r="C184" s="1232" t="str">
        <f>C177</f>
        <v xml:space="preserve">C patisserie flan garniture Clafoutis aux cerises_2023-09-20.xlsx 10 personnes </v>
      </c>
      <c r="D184" s="1232">
        <f>D177</f>
        <v>10</v>
      </c>
      <c r="E184" s="1232" t="str">
        <f>E177</f>
        <v>personnes</v>
      </c>
      <c r="F184" s="1772">
        <v>2</v>
      </c>
      <c r="G184" s="271" t="s">
        <v>1820</v>
      </c>
      <c r="H184" s="253" t="str">
        <f>IF(AND(F184&gt;0,I184&gt;0),"de","")</f>
        <v/>
      </c>
      <c r="I184" s="252"/>
      <c r="J184" s="1766"/>
      <c r="K184" s="257">
        <v>1</v>
      </c>
      <c r="L184" s="1773" t="s">
        <v>1821</v>
      </c>
      <c r="AA184"/>
      <c r="AB184"/>
      <c r="AC184"/>
      <c r="AD184"/>
      <c r="AE184"/>
      <c r="AQ184"/>
      <c r="AR184"/>
      <c r="AS184"/>
      <c r="AT184"/>
      <c r="AU184"/>
      <c r="AV184"/>
      <c r="AW184" s="1327" t="str">
        <f>IF(AND(AZ184&lt;&gt;"", LEN(TRIM(AZ184))&gt;0), MAX(AW20:AW183)+1, "")</f>
        <v/>
      </c>
      <c r="AX184" s="1327" t="str" cm="1">
        <f t="array" ref="AX184">IFERROR(INDEX(AZ21:AZ290, MATCH(ROW()-MIN(ROW(AZ21:AZ290))+1, AW21:AW290, 0)), "")</f>
        <v/>
      </c>
      <c r="AY184" s="1340" t="str">
        <f>IFERROR(TRIM(SUBSTITUTE(SUBSTITUTE(SUBSTITUTE(SUBSTITUTE(SUBSTITUTE(AY183," .",".")," ;",";")," :",":"),",",","),",","")),AY183)</f>
        <v/>
      </c>
      <c r="AZ184" s="1339" t="str">
        <f>IFERROR(IF(LEN(AY188) &gt; LEN(AZ183), LEFT(RIGHT(AY188, LEN(AY188) - LEN(AZ183)), FIND("¤", SUBSTITUTE(LEFT(RIGHT(AY188, LEN(AY188) - LEN(AZ183)), AZ19+1), " ", "¤", LEN(LEFT(RIGHT(AY188, LEN(AY188) - LEN(AZ183)), AZ19+1)) - LEN(SUBSTITUTE(LEFT(RIGHT(AY188, LEN(AY188) - LEN(AZ183)), AZ19+1), " ", ""))))), ""), "")</f>
        <v/>
      </c>
      <c r="BA184" s="1279" t="s">
        <v>1</v>
      </c>
      <c r="BB184" s="1354"/>
      <c r="BC184"/>
      <c r="BD184" s="1" t="str">
        <f t="shared" si="47"/>
        <v/>
      </c>
      <c r="BE184" s="1332" t="str">
        <f>IF(LEN(SUBSTITUTE(AX184, BE17, "")) &lt; LEN(AX184), SUBSTITUTE(AX184, BE17, ""), AX184)</f>
        <v/>
      </c>
      <c r="BF184" s="1332" t="str">
        <f>IF(LEN(SUBSTITUTE(BE184, BF17, "")) &lt; LEN(BE184), SUBSTITUTE(BE184, BF17, ""), BE184)</f>
        <v/>
      </c>
      <c r="BG184" s="1332" t="str">
        <f>IF(LEN(SUBSTITUTE(BF184, BG17, "")) &lt; LEN(BF184), SUBSTITUTE(BF184, BG17, ""), BF184)</f>
        <v/>
      </c>
      <c r="BH184" s="1332" t="str">
        <f>IF(LEN(SUBSTITUTE(BG184, BH17, "")) &lt; LEN(BG184), SUBSTITUTE(BG184, BH17, ""), BG184)</f>
        <v/>
      </c>
      <c r="BI184" s="1332" t="s">
        <v>1</v>
      </c>
      <c r="BJ184" s="1333"/>
      <c r="BK184" s="1334"/>
      <c r="BL184" s="52"/>
      <c r="BM184" s="51"/>
      <c r="BN184" s="1335" t="str">
        <f t="shared" si="48"/>
        <v/>
      </c>
      <c r="BO184" s="50" t="str">
        <f t="shared" si="49"/>
        <v/>
      </c>
      <c r="BP184" s="49" t="str">
        <f t="shared" si="50"/>
        <v/>
      </c>
      <c r="BQ184" s="47">
        <f>IF(ISBLANK(#REF!),"",LEN(BD184)-LEN(SUBSTITUTE(BD184," ",""))+1)</f>
        <v>1</v>
      </c>
      <c r="BR184" s="48">
        <f t="shared" si="51"/>
        <v>0</v>
      </c>
      <c r="BS184" s="47">
        <f t="shared" si="52"/>
        <v>0</v>
      </c>
      <c r="BT184" s="47">
        <f t="shared" si="53"/>
        <v>0</v>
      </c>
      <c r="BU184" s="185"/>
      <c r="BV184" s="2"/>
      <c r="BW184" s="2"/>
      <c r="BX184" s="2"/>
      <c r="BY184" s="2"/>
      <c r="BZ184" s="2"/>
      <c r="CA184" s="2"/>
      <c r="CB184" s="1844"/>
      <c r="CC184" s="664" t="s">
        <v>202</v>
      </c>
      <c r="CD184" s="664"/>
      <c r="CE184" s="664"/>
      <c r="CF184" s="664"/>
      <c r="CG184" s="91"/>
      <c r="CH184" s="93"/>
      <c r="CI184"/>
      <c r="CJ184" s="633"/>
      <c r="CK184" s="1852" t="s">
        <v>594</v>
      </c>
      <c r="CL184" s="1852"/>
      <c r="CM184" s="1852"/>
      <c r="CN184" s="1852"/>
      <c r="CO184" s="1852"/>
      <c r="CP184" s="1853"/>
      <c r="CQ184" s="8" t="s">
        <v>1</v>
      </c>
      <c r="CR184" s="6">
        <v>1</v>
      </c>
    </row>
    <row r="185" spans="1:96" s="1" customFormat="1" ht="15" customHeight="1">
      <c r="A185"/>
      <c r="B185" s="108" t="str">
        <f>IF(L185&lt;&gt;"","A","►")</f>
        <v>A</v>
      </c>
      <c r="C185" s="1232" t="str">
        <f>C177</f>
        <v xml:space="preserve">C patisserie flan garniture Clafoutis aux cerises_2023-09-20.xlsx 10 personnes </v>
      </c>
      <c r="D185" s="1232">
        <f>D177</f>
        <v>10</v>
      </c>
      <c r="E185" s="1232" t="str">
        <f>E177</f>
        <v>personnes</v>
      </c>
      <c r="F185" s="1772">
        <v>1</v>
      </c>
      <c r="G185" s="271" t="s">
        <v>411</v>
      </c>
      <c r="H185" s="253" t="str">
        <f>IF(AND(F185&gt;0,I185&gt;0),"de","")</f>
        <v/>
      </c>
      <c r="I185" s="252"/>
      <c r="J185" s="1766"/>
      <c r="K185" s="257">
        <v>1</v>
      </c>
      <c r="L185" s="1773" t="s">
        <v>1822</v>
      </c>
      <c r="AA185"/>
      <c r="AB185"/>
      <c r="AC185"/>
      <c r="AD185"/>
      <c r="AE185"/>
      <c r="AQ185"/>
      <c r="AR185"/>
      <c r="AS185"/>
      <c r="AT185"/>
      <c r="AU185"/>
      <c r="AV185"/>
      <c r="AW185" s="1327" t="str">
        <f>IF(AND(AZ185&lt;&gt;"", LEN(TRIM(AZ185))&gt;0), MAX(AW20:AW184)+1, "")</f>
        <v/>
      </c>
      <c r="AX185" s="1327" t="str" cm="1">
        <f t="array" ref="AX185">IFERROR(INDEX(AZ21:AZ290, MATCH(ROW()-MIN(ROW(AZ21:AZ290))+1, AW21:AW290, 0)), "")</f>
        <v/>
      </c>
      <c r="AY185" s="1340" t="str">
        <f>IFERROR(SUBSTITUTE(SUBSTITUTE(SUBSTITUTE(SUBSTITUTE(SUBSTITUTE(SUBSTITUTE(AY184,",",";"),".",";"),";",";"),"-",";"),":",";"),"?",";"),AY184)</f>
        <v/>
      </c>
      <c r="AZ185" s="1339" t="str">
        <f>IFERROR(IF(LEN(AY188)&gt;LEN(AZ183)+LEN(AZ184),LEFT(RIGHT(AY188,LEN(AY188)-LEN(AZ183)-LEN(AZ184)),FIND("¤",SUBSTITUTE(LEFT(RIGHT(AY188,LEN(AY188)-LEN(AZ183)-LEN(AZ184)),AZ19+1)," ","¤",LEN(LEFT(RIGHT(AY188,LEN(AY188)-LEN(AZ183)-LEN(AZ184)),AZ19+1))-LEN(SUBSTITUTE(LEFT(RIGHT(AY188,LEN(AY188)-LEN(AZ183)-LEN(AZ184)),AZ19+1)," ",""))))),""),"")</f>
        <v/>
      </c>
      <c r="BA185" s="1279" t="s">
        <v>1</v>
      </c>
      <c r="BB185" s="1354"/>
      <c r="BC185"/>
      <c r="BD185" s="1" t="str">
        <f t="shared" si="47"/>
        <v/>
      </c>
      <c r="BE185" s="1332" t="str">
        <f>IF(LEN(SUBSTITUTE(AX185, BE17, "")) &lt; LEN(AX185), SUBSTITUTE(AX185, BE17, ""), AX185)</f>
        <v/>
      </c>
      <c r="BF185" s="1332" t="str">
        <f>IF(LEN(SUBSTITUTE(BE185, BF17, "")) &lt; LEN(BE185), SUBSTITUTE(BE185, BF17, ""), BE185)</f>
        <v/>
      </c>
      <c r="BG185" s="1332" t="str">
        <f>IF(LEN(SUBSTITUTE(BF185, BG17, "")) &lt; LEN(BF185), SUBSTITUTE(BF185, BG17, ""), BF185)</f>
        <v/>
      </c>
      <c r="BH185" s="1332" t="str">
        <f>IF(LEN(SUBSTITUTE(BG185, BH17, "")) &lt; LEN(BG185), SUBSTITUTE(BG185, BH17, ""), BG185)</f>
        <v/>
      </c>
      <c r="BI185" s="1332" t="s">
        <v>1</v>
      </c>
      <c r="BJ185" s="1333"/>
      <c r="BK185" s="1334"/>
      <c r="BL185" s="52"/>
      <c r="BM185" s="51"/>
      <c r="BN185" s="1335" t="str">
        <f t="shared" si="48"/>
        <v/>
      </c>
      <c r="BO185" s="50" t="str">
        <f t="shared" si="49"/>
        <v/>
      </c>
      <c r="BP185" s="49" t="str">
        <f t="shared" si="50"/>
        <v/>
      </c>
      <c r="BQ185" s="47">
        <f>IF(ISBLANK(#REF!),"",LEN(BD185)-LEN(SUBSTITUTE(BD185," ",""))+1)</f>
        <v>1</v>
      </c>
      <c r="BR185" s="48">
        <f t="shared" si="51"/>
        <v>0</v>
      </c>
      <c r="BS185" s="47">
        <f t="shared" si="52"/>
        <v>0</v>
      </c>
      <c r="BT185" s="47">
        <f t="shared" si="53"/>
        <v>0</v>
      </c>
      <c r="BU185" s="185"/>
      <c r="BV185" s="2"/>
      <c r="BW185" s="2"/>
      <c r="BX185" s="2"/>
      <c r="BY185" s="2"/>
      <c r="BZ185" s="2"/>
      <c r="CA185" s="2"/>
      <c r="CB185" s="1844"/>
      <c r="CC185" s="664"/>
      <c r="CD185" s="664"/>
      <c r="CE185" s="664"/>
      <c r="CF185" s="664"/>
      <c r="CG185" s="91"/>
      <c r="CH185" s="93"/>
      <c r="CI185"/>
      <c r="CJ185" s="633"/>
      <c r="CK185" s="1852"/>
      <c r="CL185" s="1852"/>
      <c r="CM185" s="1852"/>
      <c r="CN185" s="1852"/>
      <c r="CO185" s="1852"/>
      <c r="CP185" s="1853"/>
      <c r="CQ185" s="8" t="s">
        <v>1</v>
      </c>
      <c r="CR185" s="6">
        <v>1</v>
      </c>
    </row>
    <row r="186" spans="1:96" s="1" customFormat="1" ht="15" customHeight="1">
      <c r="A186"/>
      <c r="B186" s="108" t="str">
        <f>IF(L186&lt;&gt;"","A","►")</f>
        <v>A</v>
      </c>
      <c r="C186" s="1232" t="str">
        <f>C177</f>
        <v xml:space="preserve">C patisserie flan garniture Clafoutis aux cerises_2023-09-20.xlsx 10 personnes </v>
      </c>
      <c r="D186" s="1232">
        <f>D177</f>
        <v>10</v>
      </c>
      <c r="E186" s="1232" t="str">
        <f>E177</f>
        <v>personnes</v>
      </c>
      <c r="F186" s="1772"/>
      <c r="G186" s="271"/>
      <c r="H186" s="253" t="str">
        <f>IF(AND(F186&gt;0,I186&gt;0),"de","")</f>
        <v/>
      </c>
      <c r="I186" s="252">
        <v>50</v>
      </c>
      <c r="J186" s="224" t="s">
        <v>231</v>
      </c>
      <c r="K186" s="257">
        <v>1</v>
      </c>
      <c r="L186" s="1773" t="s">
        <v>1823</v>
      </c>
      <c r="AA186"/>
      <c r="AB186"/>
      <c r="AC186"/>
      <c r="AD186"/>
      <c r="AE186"/>
      <c r="AQ186"/>
      <c r="AR186"/>
      <c r="AS186"/>
      <c r="AT186"/>
      <c r="AU186"/>
      <c r="AV186"/>
      <c r="AW186" s="1327" t="str">
        <f>IF(AND(AZ186&lt;&gt;"", LEN(TRIM(AZ186))&gt;0), MAX(AW20:AW185)+1, "")</f>
        <v/>
      </c>
      <c r="AX186" s="1327" t="str" cm="1">
        <f t="array" ref="AX186">IFERROR(INDEX(AZ21:AZ290, MATCH(ROW()-MIN(ROW(AZ21:AZ290))+1, AW21:AW290, 0)), "")</f>
        <v/>
      </c>
      <c r="AY186" s="1340" t="str">
        <f>IFERROR(SUBSTITUTE(AY185,"."," "),AY185)</f>
        <v/>
      </c>
      <c r="AZ186" s="1339" t="str">
        <f>IFERROR(LEFT(RIGHT(AY188,LEN(AY188)-LEN(AZ183)-LEN(AZ184)-LEN(AZ185)),FIND("¤",SUBSTITUTE(LEFT(RIGHT(AY188,LEN(AY188)-LEN(AZ183)-LEN(AZ184)-LEN(AZ185)),AZ19+1)," ","¤",LEN(LEFT(RIGHT(AY188,LEN(AY188)-LEN(AZ183)-LEN(AZ184)-LEN(AZ185)),AZ19+1))-LEN(SUBSTITUTE(LEFT(RIGHT(AY188,LEN(AY188)-LEN(AZ183)-LEN(AZ184)-LEN(AZ185)),AZ19+1)," ",""))))),"")</f>
        <v/>
      </c>
      <c r="BA186" s="1279" t="s">
        <v>1</v>
      </c>
      <c r="BB186" s="1354"/>
      <c r="BC186"/>
      <c r="BD186" s="1" t="str">
        <f t="shared" si="47"/>
        <v/>
      </c>
      <c r="BE186" s="1332" t="str">
        <f>IF(LEN(SUBSTITUTE(AX186, BE17, "")) &lt; LEN(AX186), SUBSTITUTE(AX186, BE17, ""), AX186)</f>
        <v/>
      </c>
      <c r="BF186" s="1332" t="str">
        <f>IF(LEN(SUBSTITUTE(BE186, BF17, "")) &lt; LEN(BE186), SUBSTITUTE(BE186, BF17, ""), BE186)</f>
        <v/>
      </c>
      <c r="BG186" s="1332" t="str">
        <f>IF(LEN(SUBSTITUTE(BF186, BG17, "")) &lt; LEN(BF186), SUBSTITUTE(BF186, BG17, ""), BF186)</f>
        <v/>
      </c>
      <c r="BH186" s="1332" t="str">
        <f>IF(LEN(SUBSTITUTE(BG186, BH17, "")) &lt; LEN(BG186), SUBSTITUTE(BG186, BH17, ""), BG186)</f>
        <v/>
      </c>
      <c r="BI186" s="1332" t="s">
        <v>1</v>
      </c>
      <c r="BJ186" s="1333"/>
      <c r="BK186" s="1334"/>
      <c r="BL186" s="52"/>
      <c r="BM186" s="51"/>
      <c r="BN186" s="1335" t="str">
        <f t="shared" si="48"/>
        <v/>
      </c>
      <c r="BO186" s="50" t="str">
        <f t="shared" si="49"/>
        <v/>
      </c>
      <c r="BP186" s="49" t="str">
        <f t="shared" si="50"/>
        <v/>
      </c>
      <c r="BQ186" s="47">
        <f>IF(ISBLANK(#REF!),"",LEN(BD186)-LEN(SUBSTITUTE(BD186," ",""))+1)</f>
        <v>1</v>
      </c>
      <c r="BR186" s="48">
        <f t="shared" si="51"/>
        <v>0</v>
      </c>
      <c r="BS186" s="47">
        <f t="shared" si="52"/>
        <v>0</v>
      </c>
      <c r="BT186" s="47">
        <f t="shared" si="53"/>
        <v>0</v>
      </c>
      <c r="BU186" s="185"/>
      <c r="BV186" s="2"/>
      <c r="BW186" s="2"/>
      <c r="BX186" s="2"/>
      <c r="BY186" s="2"/>
      <c r="BZ186" s="2"/>
      <c r="CA186" s="2"/>
      <c r="CB186" s="1844"/>
      <c r="CC186" s="665" t="s">
        <v>611</v>
      </c>
      <c r="CD186" s="666"/>
      <c r="CE186" s="666"/>
      <c r="CF186" s="439"/>
      <c r="CG186" s="91"/>
      <c r="CH186" s="93"/>
      <c r="CI186"/>
      <c r="CJ186" s="411"/>
      <c r="CK186" s="571"/>
      <c r="CL186" s="413"/>
      <c r="CM186" s="412"/>
      <c r="CN186" s="412"/>
      <c r="CO186" s="412"/>
      <c r="CP186" s="414"/>
      <c r="CQ186" s="8" t="s">
        <v>1</v>
      </c>
      <c r="CR186" s="6">
        <v>1</v>
      </c>
    </row>
    <row r="187" spans="1:96" s="1" customFormat="1" ht="15" customHeight="1">
      <c r="A187"/>
      <c r="B187" s="108" t="str">
        <f>IF(L187&lt;&gt;"","A","►")</f>
        <v>A</v>
      </c>
      <c r="C187" s="1232" t="str">
        <f>C177</f>
        <v xml:space="preserve">C patisserie flan garniture Clafoutis aux cerises_2023-09-20.xlsx 10 personnes </v>
      </c>
      <c r="D187" s="1232">
        <f>D177</f>
        <v>10</v>
      </c>
      <c r="E187" s="1232" t="str">
        <f>E177</f>
        <v>personnes</v>
      </c>
      <c r="F187" s="301">
        <v>0.5</v>
      </c>
      <c r="G187" s="254" t="s">
        <v>411</v>
      </c>
      <c r="H187" s="253" t="str">
        <f>IF(AND(F187&gt;0,I187&gt;0),"de","")</f>
        <v/>
      </c>
      <c r="I187" s="252"/>
      <c r="J187" s="1766"/>
      <c r="K187" s="257">
        <v>1</v>
      </c>
      <c r="L187" s="1773" t="s">
        <v>1824</v>
      </c>
      <c r="AA187"/>
      <c r="AB187"/>
      <c r="AC187"/>
      <c r="AD187"/>
      <c r="AE187"/>
      <c r="AQ187"/>
      <c r="AR187"/>
      <c r="AS187"/>
      <c r="AT187"/>
      <c r="AU187"/>
      <c r="AV187"/>
      <c r="AW187" s="1327" t="str">
        <f>IF(AND(AZ187&lt;&gt;"", LEN(TRIM(AZ187))&gt;0), MAX(AW20:AW186)+1, "")</f>
        <v/>
      </c>
      <c r="AX187" s="1327" t="str" cm="1">
        <f t="array" ref="AX187">IFERROR(INDEX(AZ21:AZ290, MATCH(ROW()-MIN(ROW(AZ21:AZ290))+1, AW21:AW290, 0)), "")</f>
        <v/>
      </c>
      <c r="AY187" s="1343" t="str">
        <f>SUBSTITUTE(SUBSTITUTE(AY186,";"," "),","," ")</f>
        <v/>
      </c>
      <c r="AZ187" s="1339" t="str">
        <f>IFERROR(LEFT(RIGHT(AY188,LEN(AY188)-LEN(AZ183)-LEN(AZ184)-LEN(AZ185)-LEN(AZ186)),FIND("¤",SUBSTITUTE(LEFT(RIGHT(AY188,LEN(AY188)-LEN(AZ183)-LEN(AZ184)-LEN(AZ185)-LEN(AZ186)),AZ19+1)," ","¤",LEN(LEFT(RIGHT(AY188,LEN(AY188)-LEN(AZ183)-LEN(AZ184)-LEN(AZ185)-LEN(AZ186)),AZ19+1))-LEN(SUBSTITUTE(LEFT(RIGHT(AY188,LEN(AY188)-LEN(AZ183)-LEN(AZ184)-LEN(AZ185)-LEN(AZ186)),AZ19+1)," ",""))))),"")</f>
        <v/>
      </c>
      <c r="BA187" s="1279" t="s">
        <v>1</v>
      </c>
      <c r="BB187" s="1354"/>
      <c r="BC187"/>
      <c r="BD187" s="1" t="str">
        <f t="shared" si="47"/>
        <v/>
      </c>
      <c r="BE187" s="1332" t="str">
        <f>IF(LEN(SUBSTITUTE(AX187, BE17, "")) &lt; LEN(AX187), SUBSTITUTE(AX187, BE17, ""), AX187)</f>
        <v/>
      </c>
      <c r="BF187" s="1332" t="str">
        <f>IF(LEN(SUBSTITUTE(BE187, BF17, "")) &lt; LEN(BE187), SUBSTITUTE(BE187, BF17, ""), BE187)</f>
        <v/>
      </c>
      <c r="BG187" s="1332" t="str">
        <f>IF(LEN(SUBSTITUTE(BF187, BG17, "")) &lt; LEN(BF187), SUBSTITUTE(BF187, BG17, ""), BF187)</f>
        <v/>
      </c>
      <c r="BH187" s="1332" t="str">
        <f>IF(LEN(SUBSTITUTE(BG187, BH17, "")) &lt; LEN(BG187), SUBSTITUTE(BG187, BH17, ""), BG187)</f>
        <v/>
      </c>
      <c r="BI187" s="1332" t="s">
        <v>1</v>
      </c>
      <c r="BJ187" s="1333"/>
      <c r="BK187" s="1334"/>
      <c r="BL187" s="52"/>
      <c r="BM187" s="51"/>
      <c r="BN187" s="1335" t="str">
        <f t="shared" si="48"/>
        <v/>
      </c>
      <c r="BO187" s="50" t="str">
        <f t="shared" si="49"/>
        <v/>
      </c>
      <c r="BP187" s="49" t="str">
        <f t="shared" si="50"/>
        <v/>
      </c>
      <c r="BQ187" s="47">
        <f>IF(ISBLANK(#REF!),"",LEN(BD187)-LEN(SUBSTITUTE(BD187," ",""))+1)</f>
        <v>1</v>
      </c>
      <c r="BR187" s="48">
        <f t="shared" si="51"/>
        <v>0</v>
      </c>
      <c r="BS187" s="47">
        <f t="shared" si="52"/>
        <v>0</v>
      </c>
      <c r="BT187" s="47">
        <f t="shared" si="53"/>
        <v>0</v>
      </c>
      <c r="BU187" s="185"/>
      <c r="BV187" s="2"/>
      <c r="BW187" s="2"/>
      <c r="BX187" s="2"/>
      <c r="BY187" s="2"/>
      <c r="BZ187" s="2"/>
      <c r="CA187" s="2"/>
      <c r="CB187" s="1844"/>
      <c r="CC187" s="668">
        <v>16</v>
      </c>
      <c r="CD187" s="189" t="s">
        <v>188</v>
      </c>
      <c r="CE187" s="439"/>
      <c r="CF187" s="439"/>
      <c r="CG187" s="91"/>
      <c r="CH187" s="93"/>
      <c r="CI187"/>
      <c r="CJ187" s="458"/>
      <c r="CK187" s="91"/>
      <c r="CL187" s="91"/>
      <c r="CM187" s="91"/>
      <c r="CN187" s="91"/>
      <c r="CO187" s="91"/>
      <c r="CP187" s="38"/>
      <c r="CQ187" s="8" t="s">
        <v>1</v>
      </c>
      <c r="CR187" s="6">
        <v>1</v>
      </c>
    </row>
    <row r="188" spans="1:96" s="1" customFormat="1" ht="15.75">
      <c r="A188"/>
      <c r="B188" s="108" t="str">
        <f>IF(L188&lt;&gt;"","A","►")</f>
        <v>A</v>
      </c>
      <c r="C188" s="1232" t="str">
        <f>C177</f>
        <v xml:space="preserve">C patisserie flan garniture Clafoutis aux cerises_2023-09-20.xlsx 10 personnes </v>
      </c>
      <c r="D188" s="1232">
        <f>D177</f>
        <v>10</v>
      </c>
      <c r="E188" s="1232" t="str">
        <f>E177</f>
        <v>personnes</v>
      </c>
      <c r="F188" s="1771">
        <v>4</v>
      </c>
      <c r="G188" s="254" t="s">
        <v>1825</v>
      </c>
      <c r="H188" s="253" t="str">
        <f>IF(AND(F188&gt;0,I188&gt;0),"de","")</f>
        <v/>
      </c>
      <c r="I188" s="252"/>
      <c r="J188" s="1766"/>
      <c r="K188" s="257">
        <v>1</v>
      </c>
      <c r="L188" s="1773" t="s">
        <v>1826</v>
      </c>
      <c r="AA188"/>
      <c r="AB188"/>
      <c r="AC188"/>
      <c r="AD188"/>
      <c r="AE188"/>
      <c r="AQ188"/>
      <c r="AR188"/>
      <c r="AS188"/>
      <c r="AT188"/>
      <c r="AU188"/>
      <c r="AV188"/>
      <c r="AW188" s="1327" t="str">
        <f>IF(AND(AZ188&lt;&gt;"", LEN(TRIM(AZ188))&gt;0), MAX(AW20:AW187)+1, "")</f>
        <v/>
      </c>
      <c r="AX188" s="1327" t="str" cm="1">
        <f t="array" ref="AX188">IFERROR(INDEX(AZ21:AZ290, MATCH(ROW()-MIN(ROW(AZ21:AZ290))+1, AW21:AW290, 0)), "")</f>
        <v/>
      </c>
      <c r="AY188" s="1344" t="str">
        <f>IFERROR(SUBSTITUTE(SUBSTITUTE(SUBSTITUTE(AY187,"  "," "),"  "," "),"  "," "),AY187)</f>
        <v/>
      </c>
      <c r="AZ188" s="1339" t="str">
        <f>IF(LEN(AY188) &gt; LEN(AZ183) + LEN(AZ184) + LEN(AZ185)+ LEN(AZ186) + LEN(AZ187), RIGHT(AY188, LEN(AY188) - LEN(AZ183) - LEN(AZ184) - LEN(AZ185) - LEN(AZ186) - LEN(AZ187)), "")</f>
        <v/>
      </c>
      <c r="BA188" s="1279" t="s">
        <v>1</v>
      </c>
      <c r="BB188" s="1354"/>
      <c r="BC188"/>
      <c r="BD188" s="1" t="str">
        <f t="shared" si="47"/>
        <v/>
      </c>
      <c r="BE188" s="1332" t="str">
        <f>IF(LEN(SUBSTITUTE(AX188, BE17, "")) &lt; LEN(AX188), SUBSTITUTE(AX188, BE17, ""), AX188)</f>
        <v/>
      </c>
      <c r="BF188" s="1332" t="str">
        <f>IF(LEN(SUBSTITUTE(BE188, BF17, "")) &lt; LEN(BE188), SUBSTITUTE(BE188, BF17, ""), BE188)</f>
        <v/>
      </c>
      <c r="BG188" s="1332" t="str">
        <f>IF(LEN(SUBSTITUTE(BF188, BG17, "")) &lt; LEN(BF188), SUBSTITUTE(BF188, BG17, ""), BF188)</f>
        <v/>
      </c>
      <c r="BH188" s="1332" t="str">
        <f>IF(LEN(SUBSTITUTE(BG188, BH17, "")) &lt; LEN(BG188), SUBSTITUTE(BG188, BH17, ""), BG188)</f>
        <v/>
      </c>
      <c r="BI188" s="1332" t="s">
        <v>1</v>
      </c>
      <c r="BJ188" s="1333"/>
      <c r="BK188" s="1334"/>
      <c r="BL188" s="52"/>
      <c r="BM188" s="51"/>
      <c r="BN188" s="1335" t="str">
        <f t="shared" si="48"/>
        <v/>
      </c>
      <c r="BO188" s="50" t="str">
        <f t="shared" si="49"/>
        <v/>
      </c>
      <c r="BP188" s="49" t="str">
        <f t="shared" si="50"/>
        <v/>
      </c>
      <c r="BQ188" s="47">
        <f>IF(ISBLANK(#REF!),"",LEN(BD188)-LEN(SUBSTITUTE(BD188," ",""))+1)</f>
        <v>1</v>
      </c>
      <c r="BR188" s="48">
        <f t="shared" si="51"/>
        <v>0</v>
      </c>
      <c r="BS188" s="47">
        <f t="shared" si="52"/>
        <v>0</v>
      </c>
      <c r="BT188" s="47">
        <f t="shared" si="53"/>
        <v>0</v>
      </c>
      <c r="BU188" s="185"/>
      <c r="BV188" s="2"/>
      <c r="BW188" s="2"/>
      <c r="BX188" s="2"/>
      <c r="BY188" s="2"/>
      <c r="BZ188" s="2"/>
      <c r="CA188" s="2"/>
      <c r="CB188" s="1844"/>
      <c r="CC188" s="668">
        <v>25</v>
      </c>
      <c r="CD188" s="189" t="s">
        <v>241</v>
      </c>
      <c r="CE188" s="439"/>
      <c r="CF188" s="439"/>
      <c r="CG188" s="91"/>
      <c r="CH188" s="93"/>
      <c r="CI188"/>
      <c r="CJ188" s="656">
        <v>12</v>
      </c>
      <c r="CK188" s="20" t="s">
        <v>55</v>
      </c>
      <c r="CL188" s="91"/>
      <c r="CM188" s="91"/>
      <c r="CN188" s="91"/>
      <c r="CO188" s="91"/>
      <c r="CP188" s="185"/>
      <c r="CQ188" s="8" t="s">
        <v>1</v>
      </c>
      <c r="CR188" s="6">
        <v>1</v>
      </c>
    </row>
    <row r="189" spans="1:96" s="1" customFormat="1" ht="15" customHeight="1">
      <c r="A189"/>
      <c r="B189" s="108" t="str">
        <f>IF(L189&lt;&gt;"","A","►")</f>
        <v>A</v>
      </c>
      <c r="C189" s="1232" t="str">
        <f>C177</f>
        <v xml:space="preserve">C patisserie flan garniture Clafoutis aux cerises_2023-09-20.xlsx 10 personnes </v>
      </c>
      <c r="D189" s="1232">
        <f>D177</f>
        <v>10</v>
      </c>
      <c r="E189" s="1232" t="str">
        <f>E177</f>
        <v>personnes</v>
      </c>
      <c r="F189" s="1772"/>
      <c r="G189" s="271"/>
      <c r="H189" s="253" t="str">
        <f>IF(AND(F189&gt;0,I189&gt;0),"de","")</f>
        <v/>
      </c>
      <c r="I189" s="252">
        <v>75</v>
      </c>
      <c r="J189" s="224" t="s">
        <v>231</v>
      </c>
      <c r="K189" s="257">
        <v>1</v>
      </c>
      <c r="L189" s="1773" t="s">
        <v>1827</v>
      </c>
      <c r="AA189"/>
      <c r="AB189"/>
      <c r="AC189"/>
      <c r="AD189"/>
      <c r="AE189"/>
      <c r="AQ189"/>
      <c r="AR189"/>
      <c r="AS189"/>
      <c r="AT189"/>
      <c r="AU189"/>
      <c r="AV189"/>
      <c r="AW189" s="1327" t="str">
        <f>IF(AND(AZ189&lt;&gt;"", LEN(TRIM(AZ189))&gt;0), MAX(AW20:AW188)+1, "")</f>
        <v/>
      </c>
      <c r="AX189" s="1327" t="str" cm="1">
        <f t="array" ref="AX189">IFERROR(INDEX(AZ21:AZ290, MATCH(ROW()-MIN(ROW(AZ21:AZ290))+1, AW21:AW290, 0)), "")</f>
        <v/>
      </c>
      <c r="AY189" s="1328" t="str">
        <f>(SUBSTITUTE(SUBSTITUTE(BB49,CHAR(13)&amp;CHAR(10)," "),CHAR(10)," "))</f>
        <v/>
      </c>
      <c r="AZ189" s="1329" t="str">
        <f>IF(LEN(AY194)&lt;AZ19,AY189,LEFT(AY194,FIND("¤",SUBSTITUTE(LEFT(AY194,AZ19+1)," ","¤",LEN(LEFT(AY194,AZ19+1))-LEN(SUBSTITUTE(LEFT(AY194,AZ19+1)," ",""))))))</f>
        <v/>
      </c>
      <c r="BA189" s="1279" t="s">
        <v>1</v>
      </c>
      <c r="BB189" s="1354"/>
      <c r="BC189"/>
      <c r="BD189" s="1" t="str">
        <f t="shared" si="47"/>
        <v/>
      </c>
      <c r="BE189" s="1332" t="str">
        <f>IF(LEN(SUBSTITUTE(AX189, BE17, "")) &lt; LEN(AX189), SUBSTITUTE(AX189, BE17, ""), AX189)</f>
        <v/>
      </c>
      <c r="BF189" s="1332" t="str">
        <f>IF(LEN(SUBSTITUTE(BE189, BF17, "")) &lt; LEN(BE189), SUBSTITUTE(BE189, BF17, ""), BE189)</f>
        <v/>
      </c>
      <c r="BG189" s="1332" t="str">
        <f>IF(LEN(SUBSTITUTE(BF189, BG17, "")) &lt; LEN(BF189), SUBSTITUTE(BF189, BG17, ""), BF189)</f>
        <v/>
      </c>
      <c r="BH189" s="1332" t="str">
        <f>IF(LEN(SUBSTITUTE(BG189, BH17, "")) &lt; LEN(BG189), SUBSTITUTE(BG189, BH17, ""), BG189)</f>
        <v/>
      </c>
      <c r="BI189" s="1332" t="s">
        <v>1</v>
      </c>
      <c r="BJ189" s="1333"/>
      <c r="BK189" s="1334"/>
      <c r="BL189" s="52"/>
      <c r="BM189" s="51"/>
      <c r="BN189" s="1335" t="str">
        <f t="shared" si="48"/>
        <v/>
      </c>
      <c r="BO189" s="50" t="str">
        <f t="shared" si="49"/>
        <v/>
      </c>
      <c r="BP189" s="49" t="str">
        <f t="shared" si="50"/>
        <v/>
      </c>
      <c r="BQ189" s="47">
        <f>IF(ISBLANK(#REF!),"",LEN(BD189)-LEN(SUBSTITUTE(BD189," ",""))+1)</f>
        <v>1</v>
      </c>
      <c r="BR189" s="48">
        <f t="shared" si="51"/>
        <v>0</v>
      </c>
      <c r="BS189" s="47">
        <f t="shared" si="52"/>
        <v>0</v>
      </c>
      <c r="BT189" s="47">
        <f t="shared" si="53"/>
        <v>0</v>
      </c>
      <c r="BU189" s="185"/>
      <c r="BV189" s="2"/>
      <c r="BW189" s="2"/>
      <c r="BX189" s="2"/>
      <c r="BY189" s="2"/>
      <c r="BZ189" s="2"/>
      <c r="CA189" s="2"/>
      <c r="CB189" s="1844"/>
      <c r="CC189" s="668">
        <v>12</v>
      </c>
      <c r="CD189" s="17" t="s">
        <v>602</v>
      </c>
      <c r="CE189" s="439"/>
      <c r="CF189" s="439"/>
      <c r="CG189" s="91"/>
      <c r="CH189" s="93"/>
      <c r="CI189"/>
      <c r="CJ189" s="86">
        <f ca="1">CELL("largeur",CJ189)</f>
        <v>19</v>
      </c>
      <c r="CK189" s="20" t="s">
        <v>53</v>
      </c>
      <c r="CL189" s="91"/>
      <c r="CM189" s="91"/>
      <c r="CN189" s="91"/>
      <c r="CO189" s="91"/>
      <c r="CP189" s="185"/>
      <c r="CQ189" s="8" t="s">
        <v>1</v>
      </c>
      <c r="CR189" s="6">
        <v>1</v>
      </c>
    </row>
    <row r="190" spans="1:96" s="1" customFormat="1" ht="15.75" customHeight="1">
      <c r="A190"/>
      <c r="B190" s="108" t="str">
        <f>IF(L190&lt;&gt;"","A","►")</f>
        <v>A</v>
      </c>
      <c r="C190" s="1232" t="str">
        <f>C177</f>
        <v xml:space="preserve">C patisserie flan garniture Clafoutis aux cerises_2023-09-20.xlsx 10 personnes </v>
      </c>
      <c r="D190" s="1232">
        <f>D177</f>
        <v>10</v>
      </c>
      <c r="E190" s="1232" t="str">
        <f>E177</f>
        <v>personnes</v>
      </c>
      <c r="F190" s="301"/>
      <c r="G190" s="254"/>
      <c r="H190" s="253" t="str">
        <f>IF(AND(F190&gt;0,I190&gt;0),"de","")</f>
        <v/>
      </c>
      <c r="I190" s="252">
        <v>37</v>
      </c>
      <c r="J190" s="224" t="s">
        <v>231</v>
      </c>
      <c r="K190" s="257">
        <v>1</v>
      </c>
      <c r="L190" s="1773" t="s">
        <v>1828</v>
      </c>
      <c r="AA190"/>
      <c r="AB190"/>
      <c r="AC190"/>
      <c r="AD190"/>
      <c r="AE190"/>
      <c r="AQ190"/>
      <c r="AR190"/>
      <c r="AS190"/>
      <c r="AT190"/>
      <c r="AU190"/>
      <c r="AV190"/>
      <c r="AW190" s="1327" t="str">
        <f>IF(AND(AZ190&lt;&gt;"", LEN(TRIM(AZ190))&gt;0), MAX(AW20:AW189)+1, "")</f>
        <v/>
      </c>
      <c r="AX190" s="1327" t="str" cm="1">
        <f t="array" ref="AX190">IFERROR(INDEX(AZ21:AZ290, MATCH(ROW()-MIN(ROW(AZ21:AZ290))+1, AW21:AW290, 0)), "")</f>
        <v/>
      </c>
      <c r="AY190" s="1336" t="str">
        <f>IFERROR(TRIM(SUBSTITUTE(SUBSTITUTE(SUBSTITUTE(SUBSTITUTE(SUBSTITUTE(AY189," .",".")," ;",";")," :",":"),",",","),",","")),AY189)</f>
        <v/>
      </c>
      <c r="AZ190" s="1329" t="str">
        <f>IFERROR(IF(LEN(AY194) &gt; LEN(AZ189), LEFT(RIGHT(AY194, LEN(AY194) - LEN(AZ189)), FIND("¤", SUBSTITUTE(LEFT(RIGHT(AY194, LEN(AY194) - LEN(AZ189)), AZ19+1), " ", "¤", LEN(LEFT(RIGHT(AY194, LEN(AY194) - LEN(AZ189)), AZ19+1)) - LEN(SUBSTITUTE(LEFT(RIGHT(AY194, LEN(AY194) - LEN(AZ189)), AZ19+1), " ", ""))))), ""), "")</f>
        <v/>
      </c>
      <c r="BA190" s="1279" t="s">
        <v>1</v>
      </c>
      <c r="BB190" s="1354"/>
      <c r="BC190"/>
      <c r="BD190" s="1" t="str">
        <f t="shared" si="47"/>
        <v/>
      </c>
      <c r="BE190" s="1332" t="str">
        <f>IF(LEN(SUBSTITUTE(AX190, BE17, "")) &lt; LEN(AX190), SUBSTITUTE(AX190, BE17, ""), AX190)</f>
        <v/>
      </c>
      <c r="BF190" s="1332" t="str">
        <f>IF(LEN(SUBSTITUTE(BE190, BF17, "")) &lt; LEN(BE190), SUBSTITUTE(BE190, BF17, ""), BE190)</f>
        <v/>
      </c>
      <c r="BG190" s="1332" t="str">
        <f>IF(LEN(SUBSTITUTE(BF190, BG17, "")) &lt; LEN(BF190), SUBSTITUTE(BF190, BG17, ""), BF190)</f>
        <v/>
      </c>
      <c r="BH190" s="1332" t="str">
        <f>IF(LEN(SUBSTITUTE(BG190, BH17, "")) &lt; LEN(BG190), SUBSTITUTE(BG190, BH17, ""), BG190)</f>
        <v/>
      </c>
      <c r="BI190" s="1332" t="s">
        <v>1</v>
      </c>
      <c r="BJ190" s="1333"/>
      <c r="BK190" s="1334"/>
      <c r="BL190" s="52"/>
      <c r="BM190" s="51"/>
      <c r="BN190" s="1335" t="str">
        <f t="shared" si="48"/>
        <v/>
      </c>
      <c r="BO190" s="50" t="str">
        <f t="shared" si="49"/>
        <v/>
      </c>
      <c r="BP190" s="49" t="str">
        <f t="shared" si="50"/>
        <v/>
      </c>
      <c r="BQ190" s="47">
        <f>IF(ISBLANK(#REF!),"",LEN(BD190)-LEN(SUBSTITUTE(BD190," ",""))+1)</f>
        <v>1</v>
      </c>
      <c r="BR190" s="48">
        <f t="shared" si="51"/>
        <v>0</v>
      </c>
      <c r="BS190" s="47">
        <f t="shared" si="52"/>
        <v>0</v>
      </c>
      <c r="BT190" s="47">
        <f t="shared" si="53"/>
        <v>0</v>
      </c>
      <c r="BU190" s="185"/>
      <c r="BV190"/>
      <c r="BW190" s="2"/>
      <c r="BX190" s="2"/>
      <c r="BY190" s="2"/>
      <c r="BZ190" s="2"/>
      <c r="CA190" s="2"/>
      <c r="CB190" s="1844"/>
      <c r="CC190" s="668">
        <v>7</v>
      </c>
      <c r="CD190" s="17" t="s">
        <v>603</v>
      </c>
      <c r="CE190" s="439"/>
      <c r="CF190" s="439"/>
      <c r="CG190" s="91"/>
      <c r="CH190" s="93"/>
      <c r="CI190"/>
      <c r="CJ190" s="21" t="s">
        <v>599</v>
      </c>
      <c r="CK190" s="20"/>
      <c r="CL190" s="91"/>
      <c r="CM190" s="91"/>
      <c r="CN190" s="91"/>
      <c r="CO190" s="91"/>
      <c r="CP190" s="185"/>
      <c r="CQ190" s="8" t="s">
        <v>1</v>
      </c>
      <c r="CR190" s="6">
        <v>1</v>
      </c>
    </row>
    <row r="191" spans="1:96" s="1" customFormat="1" ht="15.75">
      <c r="A191"/>
      <c r="B191" s="108" t="str">
        <f>IF(L191&lt;&gt;"","A","►")</f>
        <v>A</v>
      </c>
      <c r="C191" s="1232" t="str">
        <f>C177</f>
        <v xml:space="preserve">C patisserie flan garniture Clafoutis aux cerises_2023-09-20.xlsx 10 personnes </v>
      </c>
      <c r="D191" s="1232">
        <f>D177</f>
        <v>10</v>
      </c>
      <c r="E191" s="1232" t="str">
        <f>E177</f>
        <v>personnes</v>
      </c>
      <c r="F191" s="301">
        <v>1</v>
      </c>
      <c r="G191" s="254" t="s">
        <v>1818</v>
      </c>
      <c r="H191" s="253" t="str">
        <f>IF(AND(F191&gt;0,I191&gt;0),"de","")</f>
        <v/>
      </c>
      <c r="I191" s="252"/>
      <c r="J191" s="1766"/>
      <c r="K191" s="257">
        <v>1</v>
      </c>
      <c r="L191" s="1773" t="s">
        <v>1829</v>
      </c>
      <c r="AA191"/>
      <c r="AB191"/>
      <c r="AC191"/>
      <c r="AD191"/>
      <c r="AE191"/>
      <c r="AQ191"/>
      <c r="AR191"/>
      <c r="AS191"/>
      <c r="AT191"/>
      <c r="AU191"/>
      <c r="AV191"/>
      <c r="AW191" s="1327" t="str">
        <f>IF(AND(AZ191&lt;&gt;"", LEN(TRIM(AZ191))&gt;0), MAX(AW20:AW190)+1, "")</f>
        <v/>
      </c>
      <c r="AX191" s="1327" t="str" cm="1">
        <f t="array" ref="AX191">IFERROR(INDEX(AZ21:AZ290, MATCH(ROW()-MIN(ROW(AZ21:AZ290))+1, AW21:AW290, 0)), "")</f>
        <v/>
      </c>
      <c r="AY191" s="1336" t="str">
        <f>IFERROR(SUBSTITUTE(SUBSTITUTE(SUBSTITUTE(SUBSTITUTE(SUBSTITUTE(SUBSTITUTE(AY190,",",";"),".",";"),";",";"),"-",";"),":",";"),"?",";"),AY190)</f>
        <v/>
      </c>
      <c r="AZ191" s="1329" t="str">
        <f>IFERROR(IF(LEN(AY194)&gt;LEN(AZ189)+LEN(AZ190),LEFT(RIGHT(AY194,LEN(AY194)-LEN(AZ189)-LEN(AZ190)),FIND("¤",SUBSTITUTE(LEFT(RIGHT(AY194,LEN(AY194)-LEN(AZ189)-LEN(AZ190)),AZ19+1)," ","¤",LEN(LEFT(RIGHT(AY194,LEN(AY194)-LEN(AZ189)-LEN(AZ190)),AZ19+1))-LEN(SUBSTITUTE(LEFT(RIGHT(AY194,LEN(AY194)-LEN(AZ189)-LEN(AZ190)),AZ19+1)," ",""))))),""),"")</f>
        <v/>
      </c>
      <c r="BA191" s="1279" t="s">
        <v>1</v>
      </c>
      <c r="BB191" s="1354"/>
      <c r="BC191"/>
      <c r="BD191" s="1" t="str">
        <f t="shared" si="47"/>
        <v/>
      </c>
      <c r="BE191" s="1332" t="str">
        <f>IF(LEN(SUBSTITUTE(AX191, BE17, "")) &lt; LEN(AX191), SUBSTITUTE(AX191, BE17, ""), AX191)</f>
        <v/>
      </c>
      <c r="BF191" s="1332" t="str">
        <f>IF(LEN(SUBSTITUTE(BE191, BF17, "")) &lt; LEN(BE191), SUBSTITUTE(BE191, BF17, ""), BE191)</f>
        <v/>
      </c>
      <c r="BG191" s="1332" t="str">
        <f>IF(LEN(SUBSTITUTE(BF191, BG17, "")) &lt; LEN(BF191), SUBSTITUTE(BF191, BG17, ""), BF191)</f>
        <v/>
      </c>
      <c r="BH191" s="1332" t="str">
        <f>IF(LEN(SUBSTITUTE(BG191, BH17, "")) &lt; LEN(BG191), SUBSTITUTE(BG191, BH17, ""), BG191)</f>
        <v/>
      </c>
      <c r="BI191" s="1332" t="s">
        <v>1</v>
      </c>
      <c r="BJ191" s="1333"/>
      <c r="BK191" s="1334"/>
      <c r="BL191" s="52"/>
      <c r="BM191" s="51"/>
      <c r="BN191" s="1335" t="str">
        <f t="shared" si="48"/>
        <v/>
      </c>
      <c r="BO191" s="50" t="str">
        <f t="shared" si="49"/>
        <v/>
      </c>
      <c r="BP191" s="49" t="str">
        <f t="shared" si="50"/>
        <v/>
      </c>
      <c r="BQ191" s="47">
        <f>IF(ISBLANK(#REF!),"",LEN(BD191)-LEN(SUBSTITUTE(BD191," ",""))+1)</f>
        <v>1</v>
      </c>
      <c r="BR191" s="48">
        <f t="shared" si="51"/>
        <v>0</v>
      </c>
      <c r="BS191" s="47">
        <f t="shared" si="52"/>
        <v>0</v>
      </c>
      <c r="BT191" s="47">
        <f t="shared" si="53"/>
        <v>0</v>
      </c>
      <c r="BU191" s="185"/>
      <c r="BV191"/>
      <c r="BW191" s="2"/>
      <c r="BX191" s="2"/>
      <c r="BY191" s="2"/>
      <c r="BZ191" s="2"/>
      <c r="CA191" s="2"/>
      <c r="CB191" s="1844"/>
      <c r="CC191" s="1846" t="s">
        <v>612</v>
      </c>
      <c r="CD191" s="1846"/>
      <c r="CE191" s="1846"/>
      <c r="CF191" s="1846"/>
      <c r="CG191" s="91"/>
      <c r="CH191" s="93"/>
      <c r="CI191"/>
      <c r="CJ191" s="21" t="s">
        <v>600</v>
      </c>
      <c r="CK191" s="20"/>
      <c r="CL191" s="91"/>
      <c r="CM191" s="91"/>
      <c r="CN191" s="91"/>
      <c r="CO191" s="91"/>
      <c r="CP191" s="185"/>
      <c r="CQ191" s="8" t="s">
        <v>1</v>
      </c>
      <c r="CR191" s="6">
        <v>1</v>
      </c>
    </row>
    <row r="192" spans="1:96" s="1" customFormat="1" ht="15.75">
      <c r="A192"/>
      <c r="B192" s="108" t="str">
        <f>IF(L192&lt;&gt;"","A","►")</f>
        <v>A</v>
      </c>
      <c r="C192" s="1232" t="str">
        <f>C177</f>
        <v xml:space="preserve">C patisserie flan garniture Clafoutis aux cerises_2023-09-20.xlsx 10 personnes </v>
      </c>
      <c r="D192" s="1232">
        <f>D177</f>
        <v>10</v>
      </c>
      <c r="E192" s="1232" t="str">
        <f>E177</f>
        <v>personnes</v>
      </c>
      <c r="F192" s="301"/>
      <c r="G192" s="254"/>
      <c r="H192" s="253" t="str">
        <f>IF(AND(F192&gt;0,I192&gt;0),"de","")</f>
        <v/>
      </c>
      <c r="I192" s="252">
        <v>30</v>
      </c>
      <c r="J192" s="224" t="s">
        <v>231</v>
      </c>
      <c r="K192" s="257">
        <v>1</v>
      </c>
      <c r="L192" s="1773" t="s">
        <v>1830</v>
      </c>
      <c r="AA192"/>
      <c r="AB192"/>
      <c r="AC192"/>
      <c r="AD192"/>
      <c r="AE192"/>
      <c r="AQ192"/>
      <c r="AR192"/>
      <c r="AS192"/>
      <c r="AT192"/>
      <c r="AU192"/>
      <c r="AV192"/>
      <c r="AW192" s="1327" t="str">
        <f>IF(AND(AZ192&lt;&gt;"", LEN(TRIM(AZ192))&gt;0), MAX(AW20:AW191)+1, "")</f>
        <v/>
      </c>
      <c r="AX192" s="1327" t="str" cm="1">
        <f t="array" ref="AX192">IFERROR(INDEX(AZ21:AZ290, MATCH(ROW()-MIN(ROW(AZ21:AZ290))+1, AW21:AW290, 0)), "")</f>
        <v/>
      </c>
      <c r="AY192" s="1336" t="str">
        <f>IFERROR(SUBSTITUTE(AY191,"."," "),AY191)</f>
        <v/>
      </c>
      <c r="AZ192" s="1329" t="str">
        <f>IFERROR(LEFT(RIGHT(AY194,LEN(AY194)-LEN(AZ189)-LEN(AZ190)-LEN(AZ191)),FIND("¤",SUBSTITUTE(LEFT(RIGHT(AY194,LEN(AY194)-LEN(AZ189)-LEN(AZ190)-LEN(AZ191)),AZ19+1)," ","¤",LEN(LEFT(RIGHT(AY194,LEN(AY194)-LEN(AZ189)-LEN(AZ190)-LEN(AZ191)),AZ19+1))-LEN(SUBSTITUTE(LEFT(RIGHT(AY194,LEN(AY194)-LEN(AZ189)-LEN(AZ190)-LEN(AZ191)),AZ19+1)," ",""))))),"")</f>
        <v/>
      </c>
      <c r="BA192" s="1279" t="s">
        <v>1</v>
      </c>
      <c r="BB192" s="1354"/>
      <c r="BC192"/>
      <c r="BD192" s="1" t="str">
        <f t="shared" si="47"/>
        <v/>
      </c>
      <c r="BE192" s="1332" t="str">
        <f>IF(LEN(SUBSTITUTE(AX192, BE17, "")) &lt; LEN(AX192), SUBSTITUTE(AX192, BE17, ""), AX192)</f>
        <v/>
      </c>
      <c r="BF192" s="1332" t="str">
        <f>IF(LEN(SUBSTITUTE(BE192, BF17, "")) &lt; LEN(BE192), SUBSTITUTE(BE192, BF17, ""), BE192)</f>
        <v/>
      </c>
      <c r="BG192" s="1332" t="str">
        <f>IF(LEN(SUBSTITUTE(BF192, BG17, "")) &lt; LEN(BF192), SUBSTITUTE(BF192, BG17, ""), BF192)</f>
        <v/>
      </c>
      <c r="BH192" s="1332" t="str">
        <f>IF(LEN(SUBSTITUTE(BG192, BH17, "")) &lt; LEN(BG192), SUBSTITUTE(BG192, BH17, ""), BG192)</f>
        <v/>
      </c>
      <c r="BI192" s="1332" t="s">
        <v>1</v>
      </c>
      <c r="BJ192" s="1333"/>
      <c r="BK192" s="1334"/>
      <c r="BL192" s="52"/>
      <c r="BM192" s="51"/>
      <c r="BN192" s="1335" t="str">
        <f t="shared" si="48"/>
        <v/>
      </c>
      <c r="BO192" s="50" t="str">
        <f t="shared" si="49"/>
        <v/>
      </c>
      <c r="BP192" s="49" t="str">
        <f t="shared" si="50"/>
        <v/>
      </c>
      <c r="BQ192" s="47">
        <f>IF(ISBLANK(#REF!),"",LEN(BD192)-LEN(SUBSTITUTE(BD192," ",""))+1)</f>
        <v>1</v>
      </c>
      <c r="BR192" s="48">
        <f t="shared" si="51"/>
        <v>0</v>
      </c>
      <c r="BS192" s="47">
        <f t="shared" si="52"/>
        <v>0</v>
      </c>
      <c r="BT192" s="47">
        <f t="shared" si="53"/>
        <v>0</v>
      </c>
      <c r="BU192" s="185"/>
      <c r="BV192"/>
      <c r="BW192" s="2"/>
      <c r="BX192" s="2"/>
      <c r="BY192" s="2"/>
      <c r="BZ192" s="2"/>
      <c r="CA192" s="2"/>
      <c r="CB192" s="1844"/>
      <c r="CC192" s="1846"/>
      <c r="CD192" s="1846"/>
      <c r="CE192" s="1846"/>
      <c r="CF192" s="1846"/>
      <c r="CG192" s="91"/>
      <c r="CH192" s="93"/>
      <c r="CI192"/>
      <c r="CJ192" s="110"/>
      <c r="CK192" s="59"/>
      <c r="CL192" s="59"/>
      <c r="CM192" s="59"/>
      <c r="CN192" s="59"/>
      <c r="CO192" s="59"/>
      <c r="CP192" s="93"/>
      <c r="CQ192" s="8" t="s">
        <v>1</v>
      </c>
      <c r="CR192" s="6">
        <v>1</v>
      </c>
    </row>
    <row r="193" spans="1:96" s="1" customFormat="1" ht="18.75">
      <c r="A193"/>
      <c r="B193" s="108" t="str">
        <f>IF(L193&lt;&gt;"","A","►")</f>
        <v>A</v>
      </c>
      <c r="C193" s="1232" t="str">
        <f>C177</f>
        <v xml:space="preserve">C patisserie flan garniture Clafoutis aux cerises_2023-09-20.xlsx 10 personnes </v>
      </c>
      <c r="D193" s="1232">
        <f>D177</f>
        <v>10</v>
      </c>
      <c r="E193" s="1232" t="str">
        <f>E177</f>
        <v>personnes</v>
      </c>
      <c r="F193" s="301">
        <v>1</v>
      </c>
      <c r="G193" s="254" t="s">
        <v>1831</v>
      </c>
      <c r="H193" s="253" t="str">
        <f>IF(AND(F193&gt;0,I193&gt;0),"de","")</f>
        <v/>
      </c>
      <c r="I193" s="252"/>
      <c r="J193" s="1766"/>
      <c r="K193" s="257">
        <v>1</v>
      </c>
      <c r="L193" s="1773" t="s">
        <v>1832</v>
      </c>
      <c r="AA193"/>
      <c r="AB193"/>
      <c r="AC193"/>
      <c r="AD193"/>
      <c r="AE193"/>
      <c r="AQ193"/>
      <c r="AR193"/>
      <c r="AS193"/>
      <c r="AT193"/>
      <c r="AU193"/>
      <c r="AV193"/>
      <c r="AW193" s="1327" t="str">
        <f>IF(AND(AZ193&lt;&gt;"", LEN(TRIM(AZ193))&gt;0), MAX(AW20:AW192)+1, "")</f>
        <v/>
      </c>
      <c r="AX193" s="1327" t="str" cm="1">
        <f t="array" ref="AX193">IFERROR(INDEX(AZ21:AZ290, MATCH(ROW()-MIN(ROW(AZ21:AZ290))+1, AW21:AW290, 0)), "")</f>
        <v/>
      </c>
      <c r="AY193" s="1337" t="str">
        <f>SUBSTITUTE(SUBSTITUTE(AY192,";"," "),","," ")</f>
        <v/>
      </c>
      <c r="AZ193" s="1329" t="str">
        <f>IFERROR(LEFT(RIGHT(AY194,LEN(AY194)-LEN(AZ189)-LEN(AZ190)-LEN(AZ191)-LEN(AZ192)),FIND("¤",SUBSTITUTE(LEFT(RIGHT(AY194,LEN(AY194)-LEN(AZ189)-LEN(AZ190)-LEN(AZ191)-LEN(AZ192)),AZ19+1)," ","¤",LEN(LEFT(RIGHT(AY194,LEN(AY194)-LEN(AZ189)-LEN(AZ190)-LEN(AZ191)-LEN(AZ192)),AZ19+1))-LEN(SUBSTITUTE(LEFT(RIGHT(AY194,LEN(AY194)-LEN(AZ189)-LEN(AZ190)-LEN(AZ191)-LEN(AZ192)),AZ19+1)," ",""))))),"")</f>
        <v/>
      </c>
      <c r="BA193" s="1279" t="s">
        <v>1</v>
      </c>
      <c r="BB193" s="1354"/>
      <c r="BC193"/>
      <c r="BD193" s="1" t="str">
        <f t="shared" si="47"/>
        <v/>
      </c>
      <c r="BE193" s="1332" t="str">
        <f>IF(LEN(SUBSTITUTE(AX193, BE17, "")) &lt; LEN(AX193), SUBSTITUTE(AX193, BE17, ""), AX193)</f>
        <v/>
      </c>
      <c r="BF193" s="1332" t="str">
        <f>IF(LEN(SUBSTITUTE(BE193, BF17, "")) &lt; LEN(BE193), SUBSTITUTE(BE193, BF17, ""), BE193)</f>
        <v/>
      </c>
      <c r="BG193" s="1332" t="str">
        <f>IF(LEN(SUBSTITUTE(BF193, BG17, "")) &lt; LEN(BF193), SUBSTITUTE(BF193, BG17, ""), BF193)</f>
        <v/>
      </c>
      <c r="BH193" s="1332" t="str">
        <f>IF(LEN(SUBSTITUTE(BG193, BH17, "")) &lt; LEN(BG193), SUBSTITUTE(BG193, BH17, ""), BG193)</f>
        <v/>
      </c>
      <c r="BI193" s="1332" t="s">
        <v>1</v>
      </c>
      <c r="BJ193" s="1333"/>
      <c r="BK193" s="1334"/>
      <c r="BL193" s="52"/>
      <c r="BM193" s="51"/>
      <c r="BN193" s="1335" t="str">
        <f t="shared" si="48"/>
        <v/>
      </c>
      <c r="BO193" s="50" t="str">
        <f t="shared" si="49"/>
        <v/>
      </c>
      <c r="BP193" s="49" t="str">
        <f t="shared" si="50"/>
        <v/>
      </c>
      <c r="BQ193" s="47">
        <f>IF(ISBLANK(#REF!),"",LEN(BD193)-LEN(SUBSTITUTE(BD193," ",""))+1)</f>
        <v>1</v>
      </c>
      <c r="BR193" s="48">
        <f t="shared" si="51"/>
        <v>0</v>
      </c>
      <c r="BS193" s="47">
        <f t="shared" si="52"/>
        <v>0</v>
      </c>
      <c r="BT193" s="47">
        <f t="shared" si="53"/>
        <v>0</v>
      </c>
      <c r="BU193" s="185"/>
      <c r="BV193"/>
      <c r="BW193" s="2"/>
      <c r="BX193" s="2"/>
      <c r="BY193" s="2"/>
      <c r="BZ193" s="2"/>
      <c r="CA193" s="2"/>
      <c r="CB193" s="1844"/>
      <c r="CC193" s="1846"/>
      <c r="CD193" s="1846"/>
      <c r="CE193" s="1846"/>
      <c r="CF193" s="1846"/>
      <c r="CG193" s="91"/>
      <c r="CH193" s="93"/>
      <c r="CI193"/>
      <c r="CJ193" s="297" t="s">
        <v>601</v>
      </c>
      <c r="CK193" s="151"/>
      <c r="CL193" s="151"/>
      <c r="CM193" s="151"/>
      <c r="CN193" s="59"/>
      <c r="CO193" s="59"/>
      <c r="CP193" s="93"/>
      <c r="CQ193" s="8" t="s">
        <v>1</v>
      </c>
      <c r="CR193" s="6">
        <v>1</v>
      </c>
    </row>
    <row r="194" spans="1:96" s="1" customFormat="1" ht="18.75">
      <c r="A194"/>
      <c r="B194" s="108" t="str">
        <f>IF(L194&lt;&gt;"","A","►")</f>
        <v>A</v>
      </c>
      <c r="C194" s="1232" t="str">
        <f>C177</f>
        <v xml:space="preserve">C patisserie flan garniture Clafoutis aux cerises_2023-09-20.xlsx 10 personnes </v>
      </c>
      <c r="D194" s="1232">
        <f>D177</f>
        <v>10</v>
      </c>
      <c r="E194" s="1232" t="str">
        <f>E177</f>
        <v>personnes</v>
      </c>
      <c r="F194" s="301"/>
      <c r="G194" s="254" t="s">
        <v>1833</v>
      </c>
      <c r="H194" s="253" t="str">
        <f>IF(AND(F194&gt;0,I194&gt;0),"de","")</f>
        <v/>
      </c>
      <c r="I194" s="252"/>
      <c r="J194" s="1766"/>
      <c r="K194" s="257">
        <v>1</v>
      </c>
      <c r="L194" s="1773" t="s">
        <v>1834</v>
      </c>
      <c r="AA194"/>
      <c r="AB194"/>
      <c r="AC194"/>
      <c r="AD194"/>
      <c r="AE194"/>
      <c r="AQ194"/>
      <c r="AR194"/>
      <c r="AS194"/>
      <c r="AT194"/>
      <c r="AU194"/>
      <c r="AV194"/>
      <c r="AW194" s="1327" t="str">
        <f>IF(AND(AZ194&lt;&gt;"", LEN(TRIM(AZ194))&gt;0), MAX(AW20:AW193)+1, "")</f>
        <v/>
      </c>
      <c r="AX194" s="1327" t="str" cm="1">
        <f t="array" ref="AX194">IFERROR(INDEX(AZ21:AZ290, MATCH(ROW()-MIN(ROW(AZ21:AZ290))+1, AW21:AW290, 0)), "")</f>
        <v/>
      </c>
      <c r="AY194" s="1338" t="str">
        <f>IFERROR(SUBSTITUTE(SUBSTITUTE(SUBSTITUTE(AY193,"  "," "),"  "," "),"  "," "),AY193)</f>
        <v/>
      </c>
      <c r="AZ194" s="1329" t="str">
        <f>IF(LEN(AY194) &gt; LEN(AZ189) + LEN(AZ190) + LEN(AZ191)+ LEN(AZ192) + LEN(AZ193), RIGHT(AY194, LEN(AY194) - LEN(AZ189) - LEN(AZ190) - LEN(AZ191) - LEN(AZ192) - LEN(AZ193)), "")</f>
        <v/>
      </c>
      <c r="BA194" s="1279" t="s">
        <v>1</v>
      </c>
      <c r="BB194" s="1354"/>
      <c r="BC194"/>
      <c r="BD194" s="1" t="str">
        <f t="shared" si="47"/>
        <v/>
      </c>
      <c r="BE194" s="1332" t="str">
        <f>IF(LEN(SUBSTITUTE(AX194, BE17, "")) &lt; LEN(AX194), SUBSTITUTE(AX194, BE17, ""), AX194)</f>
        <v/>
      </c>
      <c r="BF194" s="1332" t="str">
        <f>IF(LEN(SUBSTITUTE(BE194, BF17, "")) &lt; LEN(BE194), SUBSTITUTE(BE194, BF17, ""), BE194)</f>
        <v/>
      </c>
      <c r="BG194" s="1332" t="str">
        <f>IF(LEN(SUBSTITUTE(BF194, BG17, "")) &lt; LEN(BF194), SUBSTITUTE(BF194, BG17, ""), BF194)</f>
        <v/>
      </c>
      <c r="BH194" s="1332" t="str">
        <f>IF(LEN(SUBSTITUTE(BG194, BH17, "")) &lt; LEN(BG194), SUBSTITUTE(BG194, BH17, ""), BG194)</f>
        <v/>
      </c>
      <c r="BI194" s="1332" t="s">
        <v>1</v>
      </c>
      <c r="BJ194" s="1333"/>
      <c r="BK194" s="1334"/>
      <c r="BL194" s="52"/>
      <c r="BM194" s="51"/>
      <c r="BN194" s="1335" t="str">
        <f t="shared" si="48"/>
        <v/>
      </c>
      <c r="BO194" s="50" t="str">
        <f t="shared" si="49"/>
        <v/>
      </c>
      <c r="BP194" s="49" t="str">
        <f t="shared" si="50"/>
        <v/>
      </c>
      <c r="BQ194" s="47">
        <f>IF(ISBLANK(#REF!),"",LEN(BD194)-LEN(SUBSTITUTE(BD194," ",""))+1)</f>
        <v>1</v>
      </c>
      <c r="BR194" s="48">
        <f t="shared" si="51"/>
        <v>0</v>
      </c>
      <c r="BS194" s="47">
        <f t="shared" si="52"/>
        <v>0</v>
      </c>
      <c r="BT194" s="47">
        <f t="shared" si="53"/>
        <v>0</v>
      </c>
      <c r="BU194" s="185"/>
      <c r="BV194"/>
      <c r="BW194" s="2"/>
      <c r="BX194" s="2"/>
      <c r="BY194" s="2"/>
      <c r="BZ194" s="2"/>
      <c r="CA194" s="2"/>
      <c r="CB194" s="411"/>
      <c r="CC194" s="412"/>
      <c r="CD194" s="413"/>
      <c r="CE194" s="412"/>
      <c r="CF194" s="412"/>
      <c r="CG194" s="412"/>
      <c r="CH194" s="414"/>
      <c r="CI194"/>
      <c r="CJ194" s="297"/>
      <c r="CK194" s="151"/>
      <c r="CL194" s="151"/>
      <c r="CM194" s="151"/>
      <c r="CN194" s="59"/>
      <c r="CO194" s="59"/>
      <c r="CP194" s="93"/>
      <c r="CQ194" s="8" t="s">
        <v>1</v>
      </c>
      <c r="CR194" s="6">
        <v>1</v>
      </c>
    </row>
    <row r="195" spans="1:96" s="1" customFormat="1" ht="15.75">
      <c r="A195"/>
      <c r="B195" s="108" t="str">
        <f>IF(L195&lt;&gt;"","A","►")</f>
        <v>A</v>
      </c>
      <c r="C195" s="1232" t="str">
        <f>C177</f>
        <v xml:space="preserve">C patisserie flan garniture Clafoutis aux cerises_2023-09-20.xlsx 10 personnes </v>
      </c>
      <c r="D195" s="1232">
        <f>D177</f>
        <v>10</v>
      </c>
      <c r="E195" s="1232" t="str">
        <f>E177</f>
        <v>personnes</v>
      </c>
      <c r="F195" s="301">
        <v>1</v>
      </c>
      <c r="G195" s="254"/>
      <c r="H195" s="253" t="str">
        <f>IF(AND(F195&gt;0,I195&gt;0),"de","")</f>
        <v/>
      </c>
      <c r="I195" s="252"/>
      <c r="J195" s="1766"/>
      <c r="K195" s="257">
        <v>1</v>
      </c>
      <c r="L195" s="1773" t="s">
        <v>1835</v>
      </c>
      <c r="AA195"/>
      <c r="AB195"/>
      <c r="AC195"/>
      <c r="AD195"/>
      <c r="AE195"/>
      <c r="AQ195"/>
      <c r="AR195"/>
      <c r="AS195"/>
      <c r="AT195"/>
      <c r="AU195"/>
      <c r="AV195"/>
      <c r="AW195" s="1327" t="str">
        <f>IF(AND(AZ195&lt;&gt;"", LEN(TRIM(AZ195))&gt;0), MAX(AW20:AW194)+1, "")</f>
        <v/>
      </c>
      <c r="AX195" s="1327" t="str" cm="1">
        <f t="array" ref="AX195">IFERROR(INDEX(AZ21:AZ290, MATCH(ROW()-MIN(ROW(AZ21:AZ290))+1, AW21:AW290, 0)), "")</f>
        <v/>
      </c>
      <c r="AY195" s="1328" t="str">
        <f>(SUBSTITUTE(SUBSTITUTE(BB50,CHAR(13)&amp;CHAR(10)," "),CHAR(10)," "))</f>
        <v/>
      </c>
      <c r="AZ195" s="1339" t="str">
        <f>IF(LEN(AY200)&lt;AZ19,AY195,LEFT(AY200,FIND("¤",SUBSTITUTE(LEFT(AY200,AZ19+1)," ","¤",LEN(LEFT(AY200,AZ19+1))-LEN(SUBSTITUTE(LEFT(AY200,AZ19+1)," ",""))))))</f>
        <v/>
      </c>
      <c r="BA195" s="1279" t="s">
        <v>1</v>
      </c>
      <c r="BB195" s="1354"/>
      <c r="BC195"/>
      <c r="BD195" s="1" t="str">
        <f t="shared" si="47"/>
        <v/>
      </c>
      <c r="BE195" s="1332" t="str">
        <f>IF(LEN(SUBSTITUTE(AX195, BE17, "")) &lt; LEN(AX195), SUBSTITUTE(AX195, BE17, ""), AX195)</f>
        <v/>
      </c>
      <c r="BF195" s="1332" t="str">
        <f>IF(LEN(SUBSTITUTE(BE195, BF17, "")) &lt; LEN(BE195), SUBSTITUTE(BE195, BF17, ""), BE195)</f>
        <v/>
      </c>
      <c r="BG195" s="1332" t="str">
        <f>IF(LEN(SUBSTITUTE(BF195, BG17, "")) &lt; LEN(BF195), SUBSTITUTE(BF195, BG17, ""), BF195)</f>
        <v/>
      </c>
      <c r="BH195" s="1332" t="str">
        <f>IF(LEN(SUBSTITUTE(BG195, BH17, "")) &lt; LEN(BG195), SUBSTITUTE(BG195, BH17, ""), BG195)</f>
        <v/>
      </c>
      <c r="BI195" s="1332" t="s">
        <v>1</v>
      </c>
      <c r="BJ195" s="1333"/>
      <c r="BK195" s="1334"/>
      <c r="BL195" s="52"/>
      <c r="BM195" s="51"/>
      <c r="BN195" s="1335" t="str">
        <f t="shared" si="48"/>
        <v/>
      </c>
      <c r="BO195" s="50" t="str">
        <f t="shared" si="49"/>
        <v/>
      </c>
      <c r="BP195" s="49" t="str">
        <f t="shared" si="50"/>
        <v/>
      </c>
      <c r="BQ195" s="47">
        <f>IF(ISBLANK(#REF!),"",LEN(BD195)-LEN(SUBSTITUTE(BD195," ",""))+1)</f>
        <v>1</v>
      </c>
      <c r="BR195" s="48">
        <f t="shared" si="51"/>
        <v>0</v>
      </c>
      <c r="BS195" s="47">
        <f t="shared" si="52"/>
        <v>0</v>
      </c>
      <c r="BT195" s="47">
        <f t="shared" si="53"/>
        <v>0</v>
      </c>
      <c r="BU195" s="185"/>
      <c r="BV195"/>
      <c r="BW195" s="2"/>
      <c r="BX195" s="2"/>
      <c r="BY195" s="2"/>
      <c r="BZ195" s="2"/>
      <c r="CA195" s="2"/>
      <c r="CB195" s="1847" t="s">
        <v>158</v>
      </c>
      <c r="CC195" s="1848"/>
      <c r="CD195" s="1848"/>
      <c r="CE195" s="1848"/>
      <c r="CF195" s="1848"/>
      <c r="CG195" s="1848"/>
      <c r="CH195" s="1849"/>
      <c r="CI195"/>
      <c r="CJ195" s="411"/>
      <c r="CK195" s="571" t="s">
        <v>15</v>
      </c>
      <c r="CL195" s="413"/>
      <c r="CM195" s="412"/>
      <c r="CN195" s="412"/>
      <c r="CO195" s="412"/>
      <c r="CP195" s="414"/>
      <c r="CQ195" s="8" t="s">
        <v>1</v>
      </c>
      <c r="CR195" s="6">
        <v>1</v>
      </c>
    </row>
    <row r="196" spans="1:96" s="1" customFormat="1" ht="15.75">
      <c r="A196"/>
      <c r="B196" s="108" t="str">
        <f>IF(L196&lt;&gt;"","A","►")</f>
        <v>A</v>
      </c>
      <c r="C196" s="1232" t="str">
        <f>C177</f>
        <v xml:space="preserve">C patisserie flan garniture Clafoutis aux cerises_2023-09-20.xlsx 10 personnes </v>
      </c>
      <c r="D196" s="1232">
        <f>D177</f>
        <v>10</v>
      </c>
      <c r="E196" s="1232" t="str">
        <f>E177</f>
        <v>personnes</v>
      </c>
      <c r="F196" s="301"/>
      <c r="G196" s="254" t="s">
        <v>1836</v>
      </c>
      <c r="H196" s="253" t="str">
        <f>IF(AND(F196&gt;0,I196&gt;0),"de","")</f>
        <v/>
      </c>
      <c r="I196" s="252">
        <v>180</v>
      </c>
      <c r="J196" s="224" t="s">
        <v>231</v>
      </c>
      <c r="K196" s="257">
        <v>1</v>
      </c>
      <c r="L196" s="1773" t="s">
        <v>1837</v>
      </c>
      <c r="AA196"/>
      <c r="AB196"/>
      <c r="AC196"/>
      <c r="AD196"/>
      <c r="AE196"/>
      <c r="AQ196"/>
      <c r="AR196"/>
      <c r="AS196"/>
      <c r="AT196"/>
      <c r="AU196"/>
      <c r="AV196"/>
      <c r="AW196" s="1327" t="str">
        <f>IF(AND(AZ196&lt;&gt;"", LEN(TRIM(AZ196))&gt;0), MAX(AW20:AW195)+1, "")</f>
        <v/>
      </c>
      <c r="AX196" s="1327" t="str" cm="1">
        <f t="array" ref="AX196">IFERROR(INDEX(AZ21:AZ290, MATCH(ROW()-MIN(ROW(AZ21:AZ290))+1, AW21:AW290, 0)), "")</f>
        <v/>
      </c>
      <c r="AY196" s="1340" t="str">
        <f>IFERROR(TRIM(SUBSTITUTE(SUBSTITUTE(SUBSTITUTE(SUBSTITUTE(SUBSTITUTE(AY195," .",".")," ;",";")," :",":"),",",","),",","")),AY195)</f>
        <v/>
      </c>
      <c r="AZ196" s="1339" t="str">
        <f>IFERROR(IF(LEN(AY200) &gt; LEN(AZ195), LEFT(RIGHT(AY200, LEN(AY200) - LEN(AZ195)), FIND("¤", SUBSTITUTE(LEFT(RIGHT(AY200, LEN(AY200) - LEN(AZ195)), AZ19+1), " ", "¤", LEN(LEFT(RIGHT(AY200, LEN(AY200) - LEN(AZ195)), AZ19+1)) - LEN(SUBSTITUTE(LEFT(RIGHT(AY200, LEN(AY200) - LEN(AZ195)), AZ19+1), " ", ""))))), ""), "")</f>
        <v/>
      </c>
      <c r="BA196" s="1279" t="s">
        <v>1</v>
      </c>
      <c r="BB196" s="1354"/>
      <c r="BC196"/>
      <c r="BD196" s="1" t="str">
        <f t="shared" si="47"/>
        <v/>
      </c>
      <c r="BE196" s="1332" t="str">
        <f>IF(LEN(SUBSTITUTE(AX196, BE17, "")) &lt; LEN(AX196), SUBSTITUTE(AX196, BE17, ""), AX196)</f>
        <v/>
      </c>
      <c r="BF196" s="1332" t="str">
        <f>IF(LEN(SUBSTITUTE(BE196, BF17, "")) &lt; LEN(BE196), SUBSTITUTE(BE196, BF17, ""), BE196)</f>
        <v/>
      </c>
      <c r="BG196" s="1332" t="str">
        <f>IF(LEN(SUBSTITUTE(BF196, BG17, "")) &lt; LEN(BF196), SUBSTITUTE(BF196, BG17, ""), BF196)</f>
        <v/>
      </c>
      <c r="BH196" s="1332" t="str">
        <f>IF(LEN(SUBSTITUTE(BG196, BH17, "")) &lt; LEN(BG196), SUBSTITUTE(BG196, BH17, ""), BG196)</f>
        <v/>
      </c>
      <c r="BI196" s="1332" t="s">
        <v>1</v>
      </c>
      <c r="BJ196" s="1333"/>
      <c r="BK196" s="1334"/>
      <c r="BL196" s="52"/>
      <c r="BM196" s="51"/>
      <c r="BN196" s="1335" t="str">
        <f t="shared" si="48"/>
        <v/>
      </c>
      <c r="BO196" s="50" t="str">
        <f t="shared" si="49"/>
        <v/>
      </c>
      <c r="BP196" s="49" t="str">
        <f t="shared" si="50"/>
        <v/>
      </c>
      <c r="BQ196" s="47">
        <f>IF(ISBLANK(#REF!),"",LEN(BD196)-LEN(SUBSTITUTE(BD196," ",""))+1)</f>
        <v>1</v>
      </c>
      <c r="BR196" s="48">
        <f t="shared" si="51"/>
        <v>0</v>
      </c>
      <c r="BS196" s="47">
        <f t="shared" si="52"/>
        <v>0</v>
      </c>
      <c r="BT196" s="47">
        <f t="shared" si="53"/>
        <v>0</v>
      </c>
      <c r="BU196" s="185"/>
      <c r="BV196"/>
      <c r="BW196" s="2"/>
      <c r="BX196" s="2"/>
      <c r="BY196" s="2"/>
      <c r="BZ196" s="2"/>
      <c r="CA196" s="2"/>
      <c r="CB196" s="1847"/>
      <c r="CC196" s="1848"/>
      <c r="CD196" s="1848"/>
      <c r="CE196" s="1848"/>
      <c r="CF196" s="1848"/>
      <c r="CG196" s="1848"/>
      <c r="CH196" s="1849"/>
      <c r="CI196"/>
      <c r="CJ196" s="657"/>
      <c r="CK196" s="34"/>
      <c r="CL196" s="23"/>
      <c r="CM196" s="658"/>
      <c r="CN196" s="658"/>
      <c r="CO196" s="658"/>
      <c r="CP196" s="659"/>
      <c r="CQ196" s="8" t="s">
        <v>1</v>
      </c>
      <c r="CR196" s="6">
        <v>1</v>
      </c>
    </row>
    <row r="197" spans="1:96" s="1" customFormat="1" ht="15" customHeight="1">
      <c r="A197"/>
      <c r="B197" s="108" t="str">
        <f>IF(L197&lt;&gt;"","A","►")</f>
        <v>A</v>
      </c>
      <c r="C197" s="1232" t="str">
        <f>C177</f>
        <v xml:space="preserve">C patisserie flan garniture Clafoutis aux cerises_2023-09-20.xlsx 10 personnes </v>
      </c>
      <c r="D197" s="1232">
        <f>D177</f>
        <v>10</v>
      </c>
      <c r="E197" s="1232" t="str">
        <f>E177</f>
        <v>personnes</v>
      </c>
      <c r="F197" s="301"/>
      <c r="G197" s="254"/>
      <c r="H197" s="253" t="str">
        <f>IF(AND(F197&gt;0,I197&gt;0),"de","")</f>
        <v/>
      </c>
      <c r="I197" s="252">
        <v>250</v>
      </c>
      <c r="J197" s="224" t="s">
        <v>231</v>
      </c>
      <c r="K197" s="257">
        <v>1</v>
      </c>
      <c r="L197" s="1773" t="s">
        <v>1838</v>
      </c>
      <c r="AA197"/>
      <c r="AB197"/>
      <c r="AC197"/>
      <c r="AD197"/>
      <c r="AE197"/>
      <c r="AQ197"/>
      <c r="AR197"/>
      <c r="AS197"/>
      <c r="AT197"/>
      <c r="AU197"/>
      <c r="AV197"/>
      <c r="AW197" s="1327" t="str">
        <f>IF(AND(AZ197&lt;&gt;"", LEN(TRIM(AZ197))&gt;0), MAX(AW20:AW196)+1, "")</f>
        <v/>
      </c>
      <c r="AX197" s="1327" t="str" cm="1">
        <f t="array" ref="AX197">IFERROR(INDEX(AZ21:AZ290, MATCH(ROW()-MIN(ROW(AZ21:AZ290))+1, AW21:AW290, 0)), "")</f>
        <v/>
      </c>
      <c r="AY197" s="1340" t="str">
        <f>IFERROR(SUBSTITUTE(SUBSTITUTE(SUBSTITUTE(SUBSTITUTE(SUBSTITUTE(SUBSTITUTE(AY196,",",";"),".",";"),";",";"),"-",";"),":",";"),"?",";"),AY196)</f>
        <v/>
      </c>
      <c r="AZ197" s="1339" t="str">
        <f>IFERROR(IF(LEN(AY200)&gt;LEN(AZ195)+LEN(AZ196),LEFT(RIGHT(AY200,LEN(AY200)-LEN(AZ195)-LEN(AZ196)),FIND("¤",SUBSTITUTE(LEFT(RIGHT(AY200,LEN(AY200)-LEN(AZ195)-LEN(AZ196)),AZ19+1)," ","¤",LEN(LEFT(RIGHT(AY200,LEN(AY200)-LEN(AZ195)-LEN(AZ196)),AZ19+1))-LEN(SUBSTITUTE(LEFT(RIGHT(AY200,LEN(AY200)-LEN(AZ195)-LEN(AZ196)),AZ19+1)," ",""))))),""),"")</f>
        <v/>
      </c>
      <c r="BA197" s="1279" t="s">
        <v>1</v>
      </c>
      <c r="BB197" s="1354"/>
      <c r="BC197"/>
      <c r="BD197" s="1" t="str">
        <f t="shared" si="47"/>
        <v/>
      </c>
      <c r="BE197" s="1332" t="str">
        <f>IF(LEN(SUBSTITUTE(AX197, BE17, "")) &lt; LEN(AX197), SUBSTITUTE(AX197, BE17, ""), AX197)</f>
        <v/>
      </c>
      <c r="BF197" s="1332" t="str">
        <f>IF(LEN(SUBSTITUTE(BE197, BF17, "")) &lt; LEN(BE197), SUBSTITUTE(BE197, BF17, ""), BE197)</f>
        <v/>
      </c>
      <c r="BG197" s="1332" t="str">
        <f>IF(LEN(SUBSTITUTE(BF197, BG17, "")) &lt; LEN(BF197), SUBSTITUTE(BF197, BG17, ""), BF197)</f>
        <v/>
      </c>
      <c r="BH197" s="1332" t="str">
        <f>IF(LEN(SUBSTITUTE(BG197, BH17, "")) &lt; LEN(BG197), SUBSTITUTE(BG197, BH17, ""), BG197)</f>
        <v/>
      </c>
      <c r="BI197" s="1332" t="s">
        <v>1</v>
      </c>
      <c r="BJ197" s="1333"/>
      <c r="BK197" s="1334"/>
      <c r="BL197" s="52"/>
      <c r="BM197" s="51"/>
      <c r="BN197" s="1335" t="str">
        <f t="shared" si="48"/>
        <v/>
      </c>
      <c r="BO197" s="50" t="str">
        <f t="shared" si="49"/>
        <v/>
      </c>
      <c r="BP197" s="49" t="str">
        <f t="shared" si="50"/>
        <v/>
      </c>
      <c r="BQ197" s="47">
        <f>IF(ISBLANK(#REF!),"",LEN(BD197)-LEN(SUBSTITUTE(BD197," ",""))+1)</f>
        <v>1</v>
      </c>
      <c r="BR197" s="48">
        <f t="shared" si="51"/>
        <v>0</v>
      </c>
      <c r="BS197" s="47">
        <f t="shared" si="52"/>
        <v>0</v>
      </c>
      <c r="BT197" s="47">
        <f t="shared" si="53"/>
        <v>0</v>
      </c>
      <c r="BU197" s="185"/>
      <c r="BV197"/>
      <c r="BW197" s="2"/>
      <c r="BX197" s="2"/>
      <c r="BY197" s="2"/>
      <c r="BZ197" s="2"/>
      <c r="CA197" s="2"/>
      <c r="CB197" s="46"/>
      <c r="CC197" s="45"/>
      <c r="CD197" s="45"/>
      <c r="CE197" s="45"/>
      <c r="CF197" s="91"/>
      <c r="CG197" s="91"/>
      <c r="CH197" s="93"/>
      <c r="CI197"/>
      <c r="CJ197" s="657"/>
      <c r="CK197" s="661" t="s">
        <v>14</v>
      </c>
      <c r="CL197" s="23"/>
      <c r="CM197" s="658"/>
      <c r="CN197" s="658"/>
      <c r="CO197" s="658"/>
      <c r="CP197" s="659"/>
      <c r="CQ197" s="8" t="s">
        <v>1</v>
      </c>
      <c r="CR197" s="6">
        <v>1</v>
      </c>
    </row>
    <row r="198" spans="1:96" s="1" customFormat="1" ht="15" customHeight="1">
      <c r="A198"/>
      <c r="B198" s="108" t="str">
        <f>IF(L198&lt;&gt;"","A","►")</f>
        <v>A</v>
      </c>
      <c r="C198" s="1232" t="str">
        <f>C177</f>
        <v xml:space="preserve">C patisserie flan garniture Clafoutis aux cerises_2023-09-20.xlsx 10 personnes </v>
      </c>
      <c r="D198" s="1232">
        <f>D177</f>
        <v>10</v>
      </c>
      <c r="E198" s="1232" t="str">
        <f>E177</f>
        <v>personnes</v>
      </c>
      <c r="F198" s="301"/>
      <c r="G198" s="254"/>
      <c r="H198" s="253" t="str">
        <f>IF(AND(F198&gt;0,I198&gt;0),"de","")</f>
        <v/>
      </c>
      <c r="I198" s="252">
        <v>400</v>
      </c>
      <c r="J198" s="224" t="s">
        <v>231</v>
      </c>
      <c r="K198" s="257">
        <v>1</v>
      </c>
      <c r="L198" s="1773" t="s">
        <v>1839</v>
      </c>
      <c r="AA198"/>
      <c r="AB198"/>
      <c r="AC198"/>
      <c r="AD198"/>
      <c r="AE198"/>
      <c r="AQ198"/>
      <c r="AR198"/>
      <c r="AS198"/>
      <c r="AT198"/>
      <c r="AU198"/>
      <c r="AV198"/>
      <c r="AW198" s="1327" t="str">
        <f>IF(AND(AZ198&lt;&gt;"", LEN(TRIM(AZ198))&gt;0), MAX(AW20:AW197)+1, "")</f>
        <v/>
      </c>
      <c r="AX198" s="1327" t="str" cm="1">
        <f t="array" ref="AX198">IFERROR(INDEX(AZ21:AZ290, MATCH(ROW()-MIN(ROW(AZ21:AZ290))+1, AW21:AW290, 0)), "")</f>
        <v/>
      </c>
      <c r="AY198" s="1340" t="str">
        <f>IFERROR(SUBSTITUTE(AY197,"."," "),AY197)</f>
        <v/>
      </c>
      <c r="AZ198" s="1339" t="str">
        <f>IFERROR(LEFT(RIGHT(AY200,LEN(AY200)-LEN(AZ195)-LEN(AZ196)-LEN(AZ197)),FIND("¤",SUBSTITUTE(LEFT(RIGHT(AY200,LEN(AY200)-LEN(AZ195)-LEN(AZ196)-LEN(AZ197)),AZ19+1)," ","¤",LEN(LEFT(RIGHT(AY200,LEN(AY200)-LEN(AZ195)-LEN(AZ196)-LEN(AZ197)),AZ19+1))-LEN(SUBSTITUTE(LEFT(RIGHT(AY200,LEN(AY200)-LEN(AZ195)-LEN(AZ196)-LEN(AZ197)),AZ19+1)," ",""))))),"")</f>
        <v/>
      </c>
      <c r="BA198" s="1279" t="s">
        <v>1</v>
      </c>
      <c r="BB198" s="1354"/>
      <c r="BC198"/>
      <c r="BD198" s="1" t="str">
        <f t="shared" si="47"/>
        <v/>
      </c>
      <c r="BE198" s="1332" t="str">
        <f>IF(LEN(SUBSTITUTE(AX198, BE17, "")) &lt; LEN(AX198), SUBSTITUTE(AX198, BE17, ""), AX198)</f>
        <v/>
      </c>
      <c r="BF198" s="1332" t="str">
        <f>IF(LEN(SUBSTITUTE(BE198, BF17, "")) &lt; LEN(BE198), SUBSTITUTE(BE198, BF17, ""), BE198)</f>
        <v/>
      </c>
      <c r="BG198" s="1332" t="str">
        <f>IF(LEN(SUBSTITUTE(BF198, BG17, "")) &lt; LEN(BF198), SUBSTITUTE(BF198, BG17, ""), BF198)</f>
        <v/>
      </c>
      <c r="BH198" s="1332" t="str">
        <f>IF(LEN(SUBSTITUTE(BG198, BH17, "")) &lt; LEN(BG198), SUBSTITUTE(BG198, BH17, ""), BG198)</f>
        <v/>
      </c>
      <c r="BI198" s="1332" t="s">
        <v>1</v>
      </c>
      <c r="BJ198" s="1333"/>
      <c r="BK198" s="1334"/>
      <c r="BL198" s="52"/>
      <c r="BM198" s="51"/>
      <c r="BN198" s="1335" t="str">
        <f t="shared" si="48"/>
        <v/>
      </c>
      <c r="BO198" s="50" t="str">
        <f t="shared" si="49"/>
        <v/>
      </c>
      <c r="BP198" s="49" t="str">
        <f t="shared" si="50"/>
        <v/>
      </c>
      <c r="BQ198" s="47">
        <f>IF(ISBLANK(#REF!),"",LEN(BD198)-LEN(SUBSTITUTE(BD198," ",""))+1)</f>
        <v>1</v>
      </c>
      <c r="BR198" s="48">
        <f t="shared" si="51"/>
        <v>0</v>
      </c>
      <c r="BS198" s="47">
        <f t="shared" si="52"/>
        <v>0</v>
      </c>
      <c r="BT198" s="47">
        <f t="shared" si="53"/>
        <v>0</v>
      </c>
      <c r="BU198" s="185"/>
      <c r="BV198" s="2"/>
      <c r="BW198" s="2"/>
      <c r="BX198" s="2"/>
      <c r="BY198" s="2"/>
      <c r="BZ198" s="2"/>
      <c r="CA198" s="2"/>
      <c r="CB198" s="244"/>
      <c r="CC198" s="671" t="s">
        <v>616</v>
      </c>
      <c r="CD198" s="155" t="s">
        <v>146</v>
      </c>
      <c r="CE198" s="20"/>
      <c r="CF198" s="91"/>
      <c r="CG198" s="91"/>
      <c r="CH198" s="93"/>
      <c r="CI198"/>
      <c r="CJ198" s="657"/>
      <c r="CK198" s="34"/>
      <c r="CL198" s="34"/>
      <c r="CM198" s="658"/>
      <c r="CN198" s="658"/>
      <c r="CO198" s="658"/>
      <c r="CP198" s="659"/>
      <c r="CQ198" s="8" t="s">
        <v>1</v>
      </c>
      <c r="CR198" s="6">
        <v>1</v>
      </c>
    </row>
    <row r="199" spans="1:96" s="1" customFormat="1" ht="16.5" thickBot="1">
      <c r="A199"/>
      <c r="B199" s="108" t="str">
        <f>IF(L199&lt;&gt;"","A","►")</f>
        <v>A</v>
      </c>
      <c r="C199" s="1232" t="str">
        <f>C177</f>
        <v xml:space="preserve">C patisserie flan garniture Clafoutis aux cerises_2023-09-20.xlsx 10 personnes </v>
      </c>
      <c r="D199" s="1232">
        <f>D177</f>
        <v>10</v>
      </c>
      <c r="E199" s="1232" t="str">
        <f>E177</f>
        <v>personnes</v>
      </c>
      <c r="F199" s="301"/>
      <c r="G199" s="254"/>
      <c r="H199" s="253" t="str">
        <f>IF(AND(F199&gt;0,I199&gt;0),"de","")</f>
        <v/>
      </c>
      <c r="I199" s="252">
        <v>50</v>
      </c>
      <c r="J199" s="224" t="s">
        <v>231</v>
      </c>
      <c r="K199" s="257">
        <v>1</v>
      </c>
      <c r="L199" s="1773" t="s">
        <v>1840</v>
      </c>
      <c r="AA199"/>
      <c r="AB199"/>
      <c r="AC199"/>
      <c r="AD199"/>
      <c r="AE199"/>
      <c r="AQ199"/>
      <c r="AR199"/>
      <c r="AS199"/>
      <c r="AT199"/>
      <c r="AU199"/>
      <c r="AV199"/>
      <c r="AW199" s="1327" t="str">
        <f>IF(AND(AZ199&lt;&gt;"", LEN(TRIM(AZ199))&gt;0), MAX(AW20:AW198)+1, "")</f>
        <v/>
      </c>
      <c r="AX199" s="1327" t="str" cm="1">
        <f t="array" ref="AX199">IFERROR(INDEX(AZ21:AZ290, MATCH(ROW()-MIN(ROW(AZ21:AZ290))+1, AW21:AW290, 0)), "")</f>
        <v/>
      </c>
      <c r="AY199" s="1343" t="str">
        <f>SUBSTITUTE(SUBSTITUTE(AY198,";"," "),","," ")</f>
        <v/>
      </c>
      <c r="AZ199" s="1339" t="str">
        <f>IFERROR(LEFT(RIGHT(AY200,LEN(AY200)-LEN(AZ195)-LEN(AZ196)-LEN(AZ197)-LEN(AZ198)),FIND("¤",SUBSTITUTE(LEFT(RIGHT(AY200,LEN(AY200)-LEN(AZ195)-LEN(AZ196)-LEN(AZ197)-LEN(AZ198)),AZ19+1)," ","¤",LEN(LEFT(RIGHT(AY200,LEN(AY200)-LEN(AZ195)-LEN(AZ196)-LEN(AZ197)-LEN(AZ198)),AZ19+1))-LEN(SUBSTITUTE(LEFT(RIGHT(AY200,LEN(AY200)-LEN(AZ195)-LEN(AZ196)-LEN(AZ197)-LEN(AZ198)),AZ19+1)," ",""))))),"")</f>
        <v/>
      </c>
      <c r="BA199" s="1279" t="s">
        <v>1</v>
      </c>
      <c r="BB199" s="1354"/>
      <c r="BC199"/>
      <c r="BD199" s="1" t="str">
        <f t="shared" si="47"/>
        <v/>
      </c>
      <c r="BE199" s="1332" t="str">
        <f>IF(LEN(SUBSTITUTE(AX199, BE17, "")) &lt; LEN(AX199), SUBSTITUTE(AX199, BE17, ""), AX199)</f>
        <v/>
      </c>
      <c r="BF199" s="1332" t="str">
        <f>IF(LEN(SUBSTITUTE(BE199, BF17, "")) &lt; LEN(BE199), SUBSTITUTE(BE199, BF17, ""), BE199)</f>
        <v/>
      </c>
      <c r="BG199" s="1332" t="str">
        <f>IF(LEN(SUBSTITUTE(BF199, BG17, "")) &lt; LEN(BF199), SUBSTITUTE(BF199, BG17, ""), BF199)</f>
        <v/>
      </c>
      <c r="BH199" s="1332" t="str">
        <f>IF(LEN(SUBSTITUTE(BG199, BH17, "")) &lt; LEN(BG199), SUBSTITUTE(BG199, BH17, ""), BG199)</f>
        <v/>
      </c>
      <c r="BI199" s="1332" t="s">
        <v>1</v>
      </c>
      <c r="BJ199" s="1333"/>
      <c r="BK199" s="1334"/>
      <c r="BL199" s="52"/>
      <c r="BM199" s="51"/>
      <c r="BN199" s="1335" t="str">
        <f t="shared" si="48"/>
        <v/>
      </c>
      <c r="BO199" s="50" t="str">
        <f t="shared" si="49"/>
        <v/>
      </c>
      <c r="BP199" s="49" t="str">
        <f t="shared" si="50"/>
        <v/>
      </c>
      <c r="BQ199" s="47">
        <f>IF(ISBLANK(#REF!),"",LEN(BD199)-LEN(SUBSTITUTE(BD199," ",""))+1)</f>
        <v>1</v>
      </c>
      <c r="BR199" s="48">
        <f t="shared" si="51"/>
        <v>0</v>
      </c>
      <c r="BS199" s="47">
        <f t="shared" si="52"/>
        <v>0</v>
      </c>
      <c r="BT199" s="47">
        <f t="shared" si="53"/>
        <v>0</v>
      </c>
      <c r="BU199" s="185"/>
      <c r="BV199"/>
      <c r="BW199" s="2"/>
      <c r="BX199" s="2"/>
      <c r="BY199" s="2"/>
      <c r="BZ199" s="2"/>
      <c r="CA199" s="2"/>
      <c r="CB199" s="244"/>
      <c r="CC199" s="20"/>
      <c r="CD199" s="20"/>
      <c r="CE199" s="154"/>
      <c r="CF199" s="91"/>
      <c r="CG199" s="91"/>
      <c r="CH199" s="93"/>
      <c r="CI199"/>
      <c r="CJ199" s="657"/>
      <c r="CK199" s="662" t="s">
        <v>11</v>
      </c>
      <c r="CL199" s="34"/>
      <c r="CM199" s="658"/>
      <c r="CN199" s="658"/>
      <c r="CO199" s="658"/>
      <c r="CP199" s="659"/>
      <c r="CQ199" s="8" t="s">
        <v>1</v>
      </c>
      <c r="CR199" s="6">
        <v>1</v>
      </c>
    </row>
    <row r="200" spans="1:96" s="1" customFormat="1" ht="16.5" thickTop="1">
      <c r="A200"/>
      <c r="B200" s="108" t="str">
        <f>IF(L200&lt;&gt;"","A","►")</f>
        <v>A</v>
      </c>
      <c r="C200" s="1232" t="str">
        <f>C177</f>
        <v xml:space="preserve">C patisserie flan garniture Clafoutis aux cerises_2023-09-20.xlsx 10 personnes </v>
      </c>
      <c r="D200" s="1232">
        <f>D177</f>
        <v>10</v>
      </c>
      <c r="E200" s="1232" t="str">
        <f>E177</f>
        <v>personnes</v>
      </c>
      <c r="F200" s="301"/>
      <c r="G200" s="254"/>
      <c r="H200" s="253" t="str">
        <f>IF(AND(F200&gt;0,I200&gt;0),"de","")</f>
        <v/>
      </c>
      <c r="I200" s="252">
        <v>50</v>
      </c>
      <c r="J200" s="224" t="s">
        <v>231</v>
      </c>
      <c r="K200" s="257">
        <v>1</v>
      </c>
      <c r="L200" s="1773" t="s">
        <v>1841</v>
      </c>
      <c r="AA200" s="8"/>
      <c r="AB200" s="8"/>
      <c r="AC200" s="8"/>
      <c r="AD200" s="8"/>
      <c r="AE200" s="8" t="s">
        <v>1</v>
      </c>
      <c r="AQ200" s="8" t="s">
        <v>1</v>
      </c>
      <c r="AR200" s="8" t="s">
        <v>1</v>
      </c>
      <c r="AS200" s="8" t="s">
        <v>1</v>
      </c>
      <c r="AT200" s="8" t="s">
        <v>1</v>
      </c>
      <c r="AU200" s="8"/>
      <c r="AV200"/>
      <c r="AW200" s="1327" t="str">
        <f>IF(AND(AZ200&lt;&gt;"", LEN(TRIM(AZ200))&gt;0), MAX(AW20:AW199)+1, "")</f>
        <v/>
      </c>
      <c r="AX200" s="1327" t="str" cm="1">
        <f t="array" ref="AX200">IFERROR(INDEX(AZ21:AZ290, MATCH(ROW()-MIN(ROW(AZ21:AZ290))+1, AW21:AW290, 0)), "")</f>
        <v/>
      </c>
      <c r="AY200" s="1344" t="str">
        <f>IFERROR(SUBSTITUTE(SUBSTITUTE(SUBSTITUTE(AY199,"  "," "),"  "," "),"  "," "),AY199)</f>
        <v/>
      </c>
      <c r="AZ200" s="1339" t="str">
        <f>IF(LEN(AY200) &gt; LEN(AZ195) + LEN(AZ196) + LEN(AZ197)+ LEN(AZ198) + LEN(AZ199), RIGHT(AY200, LEN(AY200) - LEN(AZ195) - LEN(AZ196) - LEN(AZ197) - LEN(AZ198) - LEN(AZ199)), "")</f>
        <v/>
      </c>
      <c r="BA200" s="1279" t="s">
        <v>1</v>
      </c>
      <c r="BB200" s="1354"/>
      <c r="BC200"/>
      <c r="BD200" s="1" t="str">
        <f t="shared" si="47"/>
        <v/>
      </c>
      <c r="BE200" s="1332" t="str">
        <f>IF(LEN(SUBSTITUTE(AX200, BE17, "")) &lt; LEN(AX200), SUBSTITUTE(AX200, BE17, ""), AX200)</f>
        <v/>
      </c>
      <c r="BF200" s="1332" t="str">
        <f>IF(LEN(SUBSTITUTE(BE200, BF17, "")) &lt; LEN(BE200), SUBSTITUTE(BE200, BF17, ""), BE200)</f>
        <v/>
      </c>
      <c r="BG200" s="1332" t="str">
        <f>IF(LEN(SUBSTITUTE(BF200, BG17, "")) &lt; LEN(BF200), SUBSTITUTE(BF200, BG17, ""), BF200)</f>
        <v/>
      </c>
      <c r="BH200" s="1332" t="str">
        <f>IF(LEN(SUBSTITUTE(BG200, BH17, "")) &lt; LEN(BG200), SUBSTITUTE(BG200, BH17, ""), BG200)</f>
        <v/>
      </c>
      <c r="BI200" s="1332" t="s">
        <v>1</v>
      </c>
      <c r="BJ200" s="1333"/>
      <c r="BK200" s="1334"/>
      <c r="BL200" s="52"/>
      <c r="BM200" s="51"/>
      <c r="BN200" s="1335" t="str">
        <f t="shared" si="48"/>
        <v/>
      </c>
      <c r="BO200" s="50" t="str">
        <f t="shared" si="49"/>
        <v/>
      </c>
      <c r="BP200" s="49" t="str">
        <f t="shared" si="50"/>
        <v/>
      </c>
      <c r="BQ200" s="47">
        <f>IF(ISBLANK(#REF!),"",LEN(BD200)-LEN(SUBSTITUTE(BD200," ",""))+1)</f>
        <v>1</v>
      </c>
      <c r="BR200" s="48">
        <f t="shared" si="51"/>
        <v>0</v>
      </c>
      <c r="BS200" s="47">
        <f t="shared" si="52"/>
        <v>0</v>
      </c>
      <c r="BT200" s="47">
        <f t="shared" si="53"/>
        <v>0</v>
      </c>
      <c r="BU200" s="185"/>
      <c r="BV200" s="8"/>
      <c r="BW200" s="2"/>
      <c r="BX200" s="2"/>
      <c r="BY200" s="2"/>
      <c r="BZ200" s="2"/>
      <c r="CA200" s="2"/>
      <c r="CB200" s="484"/>
      <c r="CC200" s="672" t="s">
        <v>617</v>
      </c>
      <c r="CD200" s="673">
        <v>18.824999999999999</v>
      </c>
      <c r="CE200" s="674" t="s">
        <v>618</v>
      </c>
      <c r="CF200" s="675">
        <v>0.15687499999999999</v>
      </c>
      <c r="CG200" s="91"/>
      <c r="CH200" s="185"/>
      <c r="CI200"/>
      <c r="CJ200" s="657"/>
      <c r="CK200" s="34" t="s">
        <v>7</v>
      </c>
      <c r="CL200" s="23"/>
      <c r="CM200" s="658"/>
      <c r="CN200" s="658"/>
      <c r="CO200" s="658"/>
      <c r="CP200" s="659"/>
      <c r="CQ200" s="8" t="s">
        <v>1</v>
      </c>
      <c r="CR200" s="6">
        <v>1</v>
      </c>
    </row>
    <row r="201" spans="1:96" s="1" customFormat="1" ht="15.75" customHeight="1">
      <c r="A201"/>
      <c r="B201" s="108" t="str">
        <f>IF(L201&lt;&gt;"","A","►")</f>
        <v>A</v>
      </c>
      <c r="C201" s="1232" t="str">
        <f>C177</f>
        <v xml:space="preserve">C patisserie flan garniture Clafoutis aux cerises_2023-09-20.xlsx 10 personnes </v>
      </c>
      <c r="D201" s="1232">
        <f>D177</f>
        <v>10</v>
      </c>
      <c r="E201" s="1232" t="str">
        <f>E177</f>
        <v>personnes</v>
      </c>
      <c r="F201" s="301"/>
      <c r="G201" s="254"/>
      <c r="H201" s="253" t="str">
        <f>IF(AND(F201&gt;0,I201&gt;0),"de","")</f>
        <v/>
      </c>
      <c r="I201" s="252">
        <v>30</v>
      </c>
      <c r="J201" s="224" t="s">
        <v>231</v>
      </c>
      <c r="K201" s="257">
        <v>1</v>
      </c>
      <c r="L201" s="1773" t="s">
        <v>1842</v>
      </c>
      <c r="AA201" s="8"/>
      <c r="AB201" s="8"/>
      <c r="AC201" s="8"/>
      <c r="AD201" s="8"/>
      <c r="AE201" s="8" t="s">
        <v>1</v>
      </c>
      <c r="AQ201" s="8" t="s">
        <v>1</v>
      </c>
      <c r="AR201" s="8" t="s">
        <v>1</v>
      </c>
      <c r="AS201" s="8" t="s">
        <v>1</v>
      </c>
      <c r="AT201" s="8" t="s">
        <v>1</v>
      </c>
      <c r="AU201" s="8"/>
      <c r="AV201"/>
      <c r="AW201" s="1327" t="str">
        <f>IF(AND(AZ201&lt;&gt;"", LEN(TRIM(AZ201))&gt;0), MAX(AW20:AW200)+1, "")</f>
        <v/>
      </c>
      <c r="AX201" s="1327" t="str" cm="1">
        <f t="array" ref="AX201">IFERROR(INDEX(AZ21:AZ290, MATCH(ROW()-MIN(ROW(AZ21:AZ290))+1, AW21:AW290, 0)), "")</f>
        <v/>
      </c>
      <c r="AY201" s="1328" t="str">
        <f>(SUBSTITUTE(SUBSTITUTE(BB51,CHAR(13)&amp;CHAR(10)," "),CHAR(10)," "))</f>
        <v/>
      </c>
      <c r="AZ201" s="1329" t="str">
        <f>IF(LEN(AY206)&lt;AZ19,AY201,LEFT(AY206,FIND("¤",SUBSTITUTE(LEFT(AY206,AZ19+1)," ","¤",LEN(LEFT(AY206,AZ19+1))-LEN(SUBSTITUTE(LEFT(AY206,AZ19+1)," ",""))))))</f>
        <v/>
      </c>
      <c r="BA201" s="1279" t="s">
        <v>1</v>
      </c>
      <c r="BB201" s="1354"/>
      <c r="BC201"/>
      <c r="BD201" s="1" t="str">
        <f t="shared" si="47"/>
        <v/>
      </c>
      <c r="BE201" s="1332" t="str">
        <f>IF(LEN(SUBSTITUTE(AX201, BE17, "")) &lt; LEN(AX201), SUBSTITUTE(AX201, BE17, ""), AX201)</f>
        <v/>
      </c>
      <c r="BF201" s="1332" t="str">
        <f>IF(LEN(SUBSTITUTE(BE201, BF17, "")) &lt; LEN(BE201), SUBSTITUTE(BE201, BF17, ""), BE201)</f>
        <v/>
      </c>
      <c r="BG201" s="1332" t="str">
        <f>IF(LEN(SUBSTITUTE(BF201, BG17, "")) &lt; LEN(BF201), SUBSTITUTE(BF201, BG17, ""), BF201)</f>
        <v/>
      </c>
      <c r="BH201" s="1332" t="str">
        <f>IF(LEN(SUBSTITUTE(BG201, BH17, "")) &lt; LEN(BG201), SUBSTITUTE(BG201, BH17, ""), BG201)</f>
        <v/>
      </c>
      <c r="BI201" s="1332" t="s">
        <v>1</v>
      </c>
      <c r="BJ201" s="1333"/>
      <c r="BK201" s="1334"/>
      <c r="BL201" s="52"/>
      <c r="BM201" s="51"/>
      <c r="BN201" s="1335" t="str">
        <f t="shared" si="48"/>
        <v/>
      </c>
      <c r="BO201" s="50" t="str">
        <f t="shared" si="49"/>
        <v/>
      </c>
      <c r="BP201" s="49" t="str">
        <f t="shared" si="50"/>
        <v/>
      </c>
      <c r="BQ201" s="47">
        <f>IF(ISBLANK(#REF!),"",LEN(BD201)-LEN(SUBSTITUTE(BD201," ",""))+1)</f>
        <v>1</v>
      </c>
      <c r="BR201" s="48">
        <f t="shared" si="51"/>
        <v>0</v>
      </c>
      <c r="BS201" s="47">
        <f t="shared" si="52"/>
        <v>0</v>
      </c>
      <c r="BT201" s="47">
        <f t="shared" si="53"/>
        <v>0</v>
      </c>
      <c r="BU201" s="185"/>
      <c r="BV201" s="8"/>
      <c r="BW201" s="2"/>
      <c r="BX201" s="2"/>
      <c r="BY201" s="2"/>
      <c r="BZ201" s="2"/>
      <c r="CA201" s="2"/>
      <c r="CB201" s="458"/>
      <c r="CC201" s="678" t="s">
        <v>616</v>
      </c>
      <c r="CD201" s="679" t="s">
        <v>620</v>
      </c>
      <c r="CE201" s="20"/>
      <c r="CF201" s="20"/>
      <c r="CG201" s="91"/>
      <c r="CH201" s="185"/>
      <c r="CI201"/>
      <c r="CJ201" s="657"/>
      <c r="CK201" s="34" t="s">
        <v>5</v>
      </c>
      <c r="CL201" s="23"/>
      <c r="CM201" s="658"/>
      <c r="CN201" s="658"/>
      <c r="CO201" s="658"/>
      <c r="CP201" s="659"/>
      <c r="CQ201" s="8" t="s">
        <v>1</v>
      </c>
      <c r="CR201" s="6">
        <v>1</v>
      </c>
    </row>
    <row r="202" spans="1:96" s="1" customFormat="1" ht="15.75" customHeight="1">
      <c r="A202"/>
      <c r="B202" s="108" t="str">
        <f>IF(L202&lt;&gt;"","A","►")</f>
        <v>A</v>
      </c>
      <c r="C202" s="1232" t="str">
        <f>C177</f>
        <v xml:space="preserve">C patisserie flan garniture Clafoutis aux cerises_2023-09-20.xlsx 10 personnes </v>
      </c>
      <c r="D202" s="1232">
        <f>D177</f>
        <v>10</v>
      </c>
      <c r="E202" s="1232" t="str">
        <f>E177</f>
        <v>personnes</v>
      </c>
      <c r="F202" s="301"/>
      <c r="G202" s="254"/>
      <c r="H202" s="253" t="str">
        <f>IF(AND(F202&gt;0,I202&gt;0),"de","")</f>
        <v/>
      </c>
      <c r="I202" s="252">
        <v>20</v>
      </c>
      <c r="J202" s="224" t="s">
        <v>231</v>
      </c>
      <c r="K202" s="257">
        <v>1</v>
      </c>
      <c r="L202" s="1773" t="s">
        <v>1843</v>
      </c>
      <c r="AA202" s="2"/>
      <c r="AB202" s="2"/>
      <c r="AC202" s="2"/>
      <c r="AD202" s="2"/>
      <c r="AE202" s="2"/>
      <c r="AQ202" s="2"/>
      <c r="AR202" s="2"/>
      <c r="AS202" s="2"/>
      <c r="AT202" s="2"/>
      <c r="AU202" s="2"/>
      <c r="AV202"/>
      <c r="AW202" s="1327" t="str">
        <f>IF(AND(AZ202&lt;&gt;"", LEN(TRIM(AZ202))&gt;0), MAX(AW20:AW201)+1, "")</f>
        <v/>
      </c>
      <c r="AX202" s="1327" t="str" cm="1">
        <f t="array" ref="AX202">IFERROR(INDEX(AZ21:AZ290, MATCH(ROW()-MIN(ROW(AZ21:AZ290))+1, AW21:AW290, 0)), "")</f>
        <v/>
      </c>
      <c r="AY202" s="1336" t="str">
        <f>IFERROR(TRIM(SUBSTITUTE(SUBSTITUTE(SUBSTITUTE(SUBSTITUTE(SUBSTITUTE(AY201," .",".")," ;",";")," :",":"),",",","),",","")),AY201)</f>
        <v/>
      </c>
      <c r="AZ202" s="1329" t="str">
        <f>IFERROR(IF(LEN(AY206) &gt; LEN(AZ201), LEFT(RIGHT(AY206, LEN(AY206) - LEN(AZ201)), FIND("¤", SUBSTITUTE(LEFT(RIGHT(AY206, LEN(AY206) - LEN(AZ201)), AZ19+1), " ", "¤", LEN(LEFT(RIGHT(AY206, LEN(AY206) - LEN(AZ201)), AZ19+1)) - LEN(SUBSTITUTE(LEFT(RIGHT(AY206, LEN(AY206) - LEN(AZ201)), AZ19+1), " ", ""))))), ""), "")</f>
        <v/>
      </c>
      <c r="BA202" s="1279" t="s">
        <v>1</v>
      </c>
      <c r="BB202" s="1354"/>
      <c r="BC202"/>
      <c r="BD202" s="1" t="str">
        <f t="shared" si="47"/>
        <v/>
      </c>
      <c r="BE202" s="1332" t="str">
        <f>IF(LEN(SUBSTITUTE(AX202, BE17, "")) &lt; LEN(AX202), SUBSTITUTE(AX202, BE17, ""), AX202)</f>
        <v/>
      </c>
      <c r="BF202" s="1332" t="str">
        <f>IF(LEN(SUBSTITUTE(BE202, BF17, "")) &lt; LEN(BE202), SUBSTITUTE(BE202, BF17, ""), BE202)</f>
        <v/>
      </c>
      <c r="BG202" s="1332" t="str">
        <f>IF(LEN(SUBSTITUTE(BF202, BG17, "")) &lt; LEN(BF202), SUBSTITUTE(BF202, BG17, ""), BF202)</f>
        <v/>
      </c>
      <c r="BH202" s="1332" t="str">
        <f>IF(LEN(SUBSTITUTE(BG202, BH17, "")) &lt; LEN(BG202), SUBSTITUTE(BG202, BH17, ""), BG202)</f>
        <v/>
      </c>
      <c r="BI202" s="1332" t="s">
        <v>1</v>
      </c>
      <c r="BJ202" s="1333"/>
      <c r="BK202" s="1334"/>
      <c r="BL202" s="52"/>
      <c r="BM202" s="51"/>
      <c r="BN202" s="1335" t="str">
        <f t="shared" si="48"/>
        <v/>
      </c>
      <c r="BO202" s="50" t="str">
        <f t="shared" si="49"/>
        <v/>
      </c>
      <c r="BP202" s="49" t="str">
        <f t="shared" si="50"/>
        <v/>
      </c>
      <c r="BQ202" s="47">
        <f>IF(ISBLANK(#REF!),"",LEN(BD202)-LEN(SUBSTITUTE(BD202," ",""))+1)</f>
        <v>1</v>
      </c>
      <c r="BR202" s="48">
        <f t="shared" si="51"/>
        <v>0</v>
      </c>
      <c r="BS202" s="47">
        <f t="shared" si="52"/>
        <v>0</v>
      </c>
      <c r="BT202" s="47">
        <f t="shared" si="53"/>
        <v>0</v>
      </c>
      <c r="BU202" s="185"/>
      <c r="BV202" s="2"/>
      <c r="BW202" s="2"/>
      <c r="BX202" s="2"/>
      <c r="BY202" s="2"/>
      <c r="BZ202" s="2"/>
      <c r="CA202" s="2"/>
      <c r="CB202" s="458"/>
      <c r="CC202" s="682">
        <v>1</v>
      </c>
      <c r="CD202" s="683">
        <v>1.5</v>
      </c>
      <c r="CE202" s="20"/>
      <c r="CF202" s="20"/>
      <c r="CG202" s="91"/>
      <c r="CH202" s="185"/>
      <c r="CI202"/>
      <c r="CJ202" s="657"/>
      <c r="CK202" s="34" t="s">
        <v>4</v>
      </c>
      <c r="CL202" s="23"/>
      <c r="CM202" s="658"/>
      <c r="CN202" s="658"/>
      <c r="CO202" s="658"/>
      <c r="CP202" s="659"/>
      <c r="CQ202" s="8" t="s">
        <v>1</v>
      </c>
      <c r="CR202" s="6">
        <v>1</v>
      </c>
    </row>
    <row r="203" spans="1:96" s="1" customFormat="1" ht="15.75">
      <c r="A203"/>
      <c r="B203" s="108" t="str">
        <f>IF(L203&lt;&gt;"","A","►")</f>
        <v>►</v>
      </c>
      <c r="C203" s="1232" t="str">
        <f>C177</f>
        <v xml:space="preserve">C patisserie flan garniture Clafoutis aux cerises_2023-09-20.xlsx 10 personnes </v>
      </c>
      <c r="D203" s="1232">
        <f>D177</f>
        <v>10</v>
      </c>
      <c r="E203" s="1232" t="str">
        <f>E177</f>
        <v>personnes</v>
      </c>
      <c r="F203" s="259"/>
      <c r="G203" s="254"/>
      <c r="H203" s="253" t="str">
        <f>IF(AND(F203&gt;0,I203&gt;0),"de","")</f>
        <v/>
      </c>
      <c r="I203" s="277"/>
      <c r="J203" s="270"/>
      <c r="K203" s="257">
        <v>1</v>
      </c>
      <c r="L203" s="1773"/>
      <c r="AA203"/>
      <c r="AB203"/>
      <c r="AC203"/>
      <c r="AD203"/>
      <c r="AE203"/>
      <c r="AQ203"/>
      <c r="AR203"/>
      <c r="AS203"/>
      <c r="AT203"/>
      <c r="AU203"/>
      <c r="AV203"/>
      <c r="AW203" s="1327" t="str">
        <f>IF(AND(AZ203&lt;&gt;"", LEN(TRIM(AZ203))&gt;0), MAX(AW20:AW202)+1, "")</f>
        <v/>
      </c>
      <c r="AX203" s="1327" t="str" cm="1">
        <f t="array" ref="AX203">IFERROR(INDEX(AZ21:AZ290, MATCH(ROW()-MIN(ROW(AZ21:AZ290))+1, AW21:AW290, 0)), "")</f>
        <v/>
      </c>
      <c r="AY203" s="1336" t="str">
        <f>IFERROR(SUBSTITUTE(SUBSTITUTE(SUBSTITUTE(SUBSTITUTE(SUBSTITUTE(SUBSTITUTE(AY202,",",";"),".",";"),";",";"),"-",";"),":",";"),"?",";"),AY202)</f>
        <v/>
      </c>
      <c r="AZ203" s="1329" t="str">
        <f>IFERROR(IF(LEN(AY206)&gt;LEN(AZ201)+LEN(AZ202),LEFT(RIGHT(AY206,LEN(AY206)-LEN(AZ201)-LEN(AZ202)),FIND("¤",SUBSTITUTE(LEFT(RIGHT(AY206,LEN(AY206)-LEN(AZ201)-LEN(AZ202)),AZ19+1)," ","¤",LEN(LEFT(RIGHT(AY206,LEN(AY206)-LEN(AZ201)-LEN(AZ202)),AZ19+1))-LEN(SUBSTITUTE(LEFT(RIGHT(AY206,LEN(AY206)-LEN(AZ201)-LEN(AZ202)),AZ19+1)," ",""))))),""),"")</f>
        <v/>
      </c>
      <c r="BA203" s="1279" t="s">
        <v>1</v>
      </c>
      <c r="BB203" s="1354"/>
      <c r="BC203"/>
      <c r="BD203" s="1" t="str">
        <f t="shared" si="47"/>
        <v/>
      </c>
      <c r="BE203" s="1332" t="str">
        <f>IF(LEN(SUBSTITUTE(AX203, BE17, "")) &lt; LEN(AX203), SUBSTITUTE(AX203, BE17, ""), AX203)</f>
        <v/>
      </c>
      <c r="BF203" s="1332" t="str">
        <f>IF(LEN(SUBSTITUTE(BE203, BF17, "")) &lt; LEN(BE203), SUBSTITUTE(BE203, BF17, ""), BE203)</f>
        <v/>
      </c>
      <c r="BG203" s="1332" t="str">
        <f>IF(LEN(SUBSTITUTE(BF203, BG17, "")) &lt; LEN(BF203), SUBSTITUTE(BF203, BG17, ""), BF203)</f>
        <v/>
      </c>
      <c r="BH203" s="1332" t="str">
        <f>IF(LEN(SUBSTITUTE(BG203, BH17, "")) &lt; LEN(BG203), SUBSTITUTE(BG203, BH17, ""), BG203)</f>
        <v/>
      </c>
      <c r="BI203" s="1332" t="s">
        <v>1</v>
      </c>
      <c r="BJ203" s="1333"/>
      <c r="BK203" s="1334"/>
      <c r="BL203" s="52"/>
      <c r="BM203" s="51"/>
      <c r="BN203" s="1335" t="str">
        <f t="shared" si="48"/>
        <v/>
      </c>
      <c r="BO203" s="50" t="str">
        <f t="shared" si="49"/>
        <v/>
      </c>
      <c r="BP203" s="49" t="str">
        <f t="shared" si="50"/>
        <v/>
      </c>
      <c r="BQ203" s="47">
        <f>IF(ISBLANK(#REF!),"",LEN(BD203)-LEN(SUBSTITUTE(BD203," ",""))+1)</f>
        <v>1</v>
      </c>
      <c r="BR203" s="48">
        <f t="shared" si="51"/>
        <v>0</v>
      </c>
      <c r="BS203" s="47">
        <f t="shared" si="52"/>
        <v>0</v>
      </c>
      <c r="BT203" s="47">
        <f t="shared" si="53"/>
        <v>0</v>
      </c>
      <c r="BU203" s="185"/>
      <c r="BV203"/>
      <c r="BW203" s="2"/>
      <c r="BX203" s="2"/>
      <c r="BY203" s="2"/>
      <c r="BZ203" s="2"/>
      <c r="CA203" s="2"/>
      <c r="CB203" s="458"/>
      <c r="CC203" s="91"/>
      <c r="CD203" s="91"/>
      <c r="CE203" s="91"/>
      <c r="CF203" s="91"/>
      <c r="CG203" s="91"/>
      <c r="CH203" s="185"/>
      <c r="CI203"/>
      <c r="CJ203" s="657"/>
      <c r="CK203" s="663"/>
      <c r="CL203" s="663"/>
      <c r="CM203" s="658"/>
      <c r="CN203" s="658"/>
      <c r="CO203" s="658"/>
      <c r="CP203" s="659"/>
      <c r="CQ203" s="8" t="s">
        <v>1</v>
      </c>
      <c r="CR203" s="6">
        <v>1</v>
      </c>
    </row>
    <row r="204" spans="1:96" s="1" customFormat="1" ht="15.75">
      <c r="A204"/>
      <c r="B204" s="108" t="str">
        <f>IF(L204&lt;&gt;"","A","►")</f>
        <v>►</v>
      </c>
      <c r="C204" s="1232" t="str">
        <f>C177</f>
        <v xml:space="preserve">C patisserie flan garniture Clafoutis aux cerises_2023-09-20.xlsx 10 personnes </v>
      </c>
      <c r="D204" s="1232">
        <f>D177</f>
        <v>10</v>
      </c>
      <c r="E204" s="1232" t="str">
        <f>E177</f>
        <v>personnes</v>
      </c>
      <c r="F204" s="259"/>
      <c r="G204" s="254"/>
      <c r="H204" s="253" t="str">
        <f>IF(AND(F204&gt;0,I204&gt;0),"de","")</f>
        <v/>
      </c>
      <c r="I204" s="252"/>
      <c r="J204" s="270"/>
      <c r="K204" s="257">
        <v>1</v>
      </c>
      <c r="L204" s="1773"/>
      <c r="AA204"/>
      <c r="AB204"/>
      <c r="AC204"/>
      <c r="AD204"/>
      <c r="AE204"/>
      <c r="AQ204"/>
      <c r="AR204"/>
      <c r="AS204"/>
      <c r="AT204"/>
      <c r="AU204"/>
      <c r="AV204"/>
      <c r="AW204" s="1327" t="str">
        <f>IF(AND(AZ204&lt;&gt;"", LEN(TRIM(AZ204))&gt;0), MAX(AW20:AW203)+1, "")</f>
        <v/>
      </c>
      <c r="AX204" s="1327" t="str" cm="1">
        <f t="array" ref="AX204">IFERROR(INDEX(AZ21:AZ290, MATCH(ROW()-MIN(ROW(AZ21:AZ290))+1, AW21:AW290, 0)), "")</f>
        <v/>
      </c>
      <c r="AY204" s="1336" t="str">
        <f>IFERROR(SUBSTITUTE(AY203,"."," "),AY203)</f>
        <v/>
      </c>
      <c r="AZ204" s="1329" t="str">
        <f>IFERROR(LEFT(RIGHT(AY206,LEN(AY206)-LEN(AZ201)-LEN(AZ202)-LEN(AZ203)),FIND("¤",SUBSTITUTE(LEFT(RIGHT(AY206,LEN(AY206)-LEN(AZ201)-LEN(AZ202)-LEN(AZ203)),AZ19+1)," ","¤",LEN(LEFT(RIGHT(AY206,LEN(AY206)-LEN(AZ201)-LEN(AZ202)-LEN(AZ203)),AZ19+1))-LEN(SUBSTITUTE(LEFT(RIGHT(AY206,LEN(AY206)-LEN(AZ201)-LEN(AZ202)-LEN(AZ203)),AZ19+1)," ",""))))),"")</f>
        <v/>
      </c>
      <c r="BA204" s="1279" t="s">
        <v>1</v>
      </c>
      <c r="BB204" s="1354"/>
      <c r="BC204"/>
      <c r="BD204" s="1" t="str">
        <f t="shared" si="47"/>
        <v/>
      </c>
      <c r="BE204" s="1332" t="str">
        <f>IF(LEN(SUBSTITUTE(AX204, BE17, "")) &lt; LEN(AX204), SUBSTITUTE(AX204, BE17, ""), AX204)</f>
        <v/>
      </c>
      <c r="BF204" s="1332" t="str">
        <f>IF(LEN(SUBSTITUTE(BE204, BF17, "")) &lt; LEN(BE204), SUBSTITUTE(BE204, BF17, ""), BE204)</f>
        <v/>
      </c>
      <c r="BG204" s="1332" t="str">
        <f>IF(LEN(SUBSTITUTE(BF204, BG17, "")) &lt; LEN(BF204), SUBSTITUTE(BF204, BG17, ""), BF204)</f>
        <v/>
      </c>
      <c r="BH204" s="1332" t="str">
        <f>IF(LEN(SUBSTITUTE(BG204, BH17, "")) &lt; LEN(BG204), SUBSTITUTE(BG204, BH17, ""), BG204)</f>
        <v/>
      </c>
      <c r="BI204" s="1332" t="s">
        <v>1</v>
      </c>
      <c r="BJ204" s="1333"/>
      <c r="BK204" s="1334"/>
      <c r="BL204" s="52"/>
      <c r="BM204" s="51"/>
      <c r="BN204" s="1335" t="str">
        <f t="shared" si="48"/>
        <v/>
      </c>
      <c r="BO204" s="50" t="str">
        <f t="shared" si="49"/>
        <v/>
      </c>
      <c r="BP204" s="49" t="str">
        <f t="shared" si="50"/>
        <v/>
      </c>
      <c r="BQ204" s="47">
        <f>IF(ISBLANK(#REF!),"",LEN(BD204)-LEN(SUBSTITUTE(BD204," ",""))+1)</f>
        <v>1</v>
      </c>
      <c r="BR204" s="48">
        <f t="shared" si="51"/>
        <v>0</v>
      </c>
      <c r="BS204" s="47">
        <f t="shared" si="52"/>
        <v>0</v>
      </c>
      <c r="BT204" s="47">
        <f t="shared" si="53"/>
        <v>0</v>
      </c>
      <c r="BU204" s="185"/>
      <c r="BV204" s="2"/>
      <c r="BW204" s="2"/>
      <c r="BX204" s="2"/>
      <c r="BY204" s="2"/>
      <c r="BZ204" s="2"/>
      <c r="CA204" s="2"/>
      <c r="CB204" s="458"/>
      <c r="CC204" s="91"/>
      <c r="CD204" s="91"/>
      <c r="CE204" s="91"/>
      <c r="CF204" s="91"/>
      <c r="CG204" s="91"/>
      <c r="CH204" s="185"/>
      <c r="CI204"/>
      <c r="CJ204" s="1842" t="s">
        <v>608</v>
      </c>
      <c r="CK204" s="1843"/>
      <c r="CL204" s="1843"/>
      <c r="CM204" s="658"/>
      <c r="CN204" s="658"/>
      <c r="CO204" s="658"/>
      <c r="CP204" s="659"/>
      <c r="CQ204" s="8" t="s">
        <v>1</v>
      </c>
      <c r="CR204" s="6">
        <v>1</v>
      </c>
    </row>
    <row r="205" spans="1:96" s="1" customFormat="1" ht="18.75">
      <c r="A205"/>
      <c r="B205" s="108" t="str">
        <f>IF(L205&lt;&gt;"","A","►")</f>
        <v>►</v>
      </c>
      <c r="C205" s="1232" t="str">
        <f>C177</f>
        <v xml:space="preserve">C patisserie flan garniture Clafoutis aux cerises_2023-09-20.xlsx 10 personnes </v>
      </c>
      <c r="D205" s="1232">
        <f>D177</f>
        <v>10</v>
      </c>
      <c r="E205" s="1232" t="str">
        <f>E177</f>
        <v>personnes</v>
      </c>
      <c r="F205" s="259"/>
      <c r="G205" s="271"/>
      <c r="H205" s="253" t="str">
        <f>IF(AND(F205&gt;0,I205&gt;0),"de","")</f>
        <v/>
      </c>
      <c r="I205" s="252"/>
      <c r="J205" s="270"/>
      <c r="K205" s="257">
        <v>1</v>
      </c>
      <c r="L205" s="1773"/>
      <c r="AA205"/>
      <c r="AB205"/>
      <c r="AC205"/>
      <c r="AD205"/>
      <c r="AE205"/>
      <c r="AQ205"/>
      <c r="AR205"/>
      <c r="AS205"/>
      <c r="AT205"/>
      <c r="AU205"/>
      <c r="AV205"/>
      <c r="AW205" s="1327" t="str">
        <f>IF(AND(AZ205&lt;&gt;"", LEN(TRIM(AZ205))&gt;0), MAX(AW20:AW204)+1, "")</f>
        <v/>
      </c>
      <c r="AX205" s="1327" t="str" cm="1">
        <f t="array" ref="AX205">IFERROR(INDEX(AZ21:AZ290, MATCH(ROW()-MIN(ROW(AZ21:AZ290))+1, AW21:AW290, 0)), "")</f>
        <v/>
      </c>
      <c r="AY205" s="1337" t="str">
        <f>SUBSTITUTE(SUBSTITUTE(AY204,";"," "),","," ")</f>
        <v/>
      </c>
      <c r="AZ205" s="1329" t="str">
        <f>IFERROR(LEFT(RIGHT(AY206,LEN(AY206)-LEN(AZ201)-LEN(AZ202)-LEN(AZ203)-LEN(AZ204)),FIND("¤",SUBSTITUTE(LEFT(RIGHT(AY206,LEN(AY206)-LEN(AZ201)-LEN(AZ202)-LEN(AZ203)-LEN(AZ204)),AZ19+1)," ","¤",LEN(LEFT(RIGHT(AY206,LEN(AY206)-LEN(AZ201)-LEN(AZ202)-LEN(AZ203)-LEN(AZ204)),AZ19+1))-LEN(SUBSTITUTE(LEFT(RIGHT(AY206,LEN(AY206)-LEN(AZ201)-LEN(AZ202)-LEN(AZ203)-LEN(AZ204)),AZ19+1)," ",""))))),"")</f>
        <v/>
      </c>
      <c r="BA205" s="1279" t="s">
        <v>1</v>
      </c>
      <c r="BB205" s="1354"/>
      <c r="BC205"/>
      <c r="BD205" s="1" t="str">
        <f t="shared" si="47"/>
        <v/>
      </c>
      <c r="BE205" s="1332" t="str">
        <f>IF(LEN(SUBSTITUTE(AX205, BE17, "")) &lt; LEN(AX205), SUBSTITUTE(AX205, BE17, ""), AX205)</f>
        <v/>
      </c>
      <c r="BF205" s="1332" t="str">
        <f>IF(LEN(SUBSTITUTE(BE205, BF17, "")) &lt; LEN(BE205), SUBSTITUTE(BE205, BF17, ""), BE205)</f>
        <v/>
      </c>
      <c r="BG205" s="1332" t="str">
        <f>IF(LEN(SUBSTITUTE(BF205, BG17, "")) &lt; LEN(BF205), SUBSTITUTE(BF205, BG17, ""), BF205)</f>
        <v/>
      </c>
      <c r="BH205" s="1332" t="str">
        <f>IF(LEN(SUBSTITUTE(BG205, BH17, "")) &lt; LEN(BG205), SUBSTITUTE(BG205, BH17, ""), BG205)</f>
        <v/>
      </c>
      <c r="BI205" s="1332" t="s">
        <v>1</v>
      </c>
      <c r="BJ205" s="1333"/>
      <c r="BK205" s="1334"/>
      <c r="BL205" s="52"/>
      <c r="BM205" s="51"/>
      <c r="BN205" s="1335" t="str">
        <f t="shared" si="48"/>
        <v/>
      </c>
      <c r="BO205" s="50" t="str">
        <f t="shared" si="49"/>
        <v/>
      </c>
      <c r="BP205" s="49" t="str">
        <f t="shared" si="50"/>
        <v/>
      </c>
      <c r="BQ205" s="47">
        <f>IF(ISBLANK(#REF!),"",LEN(BD205)-LEN(SUBSTITUTE(BD205," ",""))+1)</f>
        <v>1</v>
      </c>
      <c r="BR205" s="48">
        <f t="shared" si="51"/>
        <v>0</v>
      </c>
      <c r="BS205" s="47">
        <f t="shared" si="52"/>
        <v>0</v>
      </c>
      <c r="BT205" s="47">
        <f t="shared" si="53"/>
        <v>0</v>
      </c>
      <c r="BU205" s="185"/>
      <c r="BV205" s="2"/>
      <c r="BW205" s="2"/>
      <c r="BX205" s="2"/>
      <c r="BY205" s="2"/>
      <c r="BZ205" s="2"/>
      <c r="CA205" s="2"/>
      <c r="CB205" s="244"/>
      <c r="CC205" s="688" t="s">
        <v>625</v>
      </c>
      <c r="CD205" s="151"/>
      <c r="CE205" s="20"/>
      <c r="CF205" s="91"/>
      <c r="CG205" s="91"/>
      <c r="CH205" s="93"/>
      <c r="CI205"/>
      <c r="CJ205" s="1842"/>
      <c r="CK205" s="1843"/>
      <c r="CL205" s="1843"/>
      <c r="CM205" s="1843" t="s">
        <v>610</v>
      </c>
      <c r="CN205" s="1843"/>
      <c r="CO205" s="1843"/>
      <c r="CP205" s="1845"/>
      <c r="CQ205" s="2"/>
      <c r="CR205" s="6">
        <v>1</v>
      </c>
    </row>
    <row r="206" spans="1:96" s="1" customFormat="1" ht="15.75">
      <c r="A206"/>
      <c r="B206" s="108" t="str">
        <f>IF(L206&lt;&gt;"","A","►")</f>
        <v>►</v>
      </c>
      <c r="C206" s="1232" t="str">
        <f>C177</f>
        <v xml:space="preserve">C patisserie flan garniture Clafoutis aux cerises_2023-09-20.xlsx 10 personnes </v>
      </c>
      <c r="D206" s="1232">
        <f>D177</f>
        <v>10</v>
      </c>
      <c r="E206" s="1232" t="str">
        <f>E177</f>
        <v>personnes</v>
      </c>
      <c r="F206" s="259"/>
      <c r="G206" s="271"/>
      <c r="H206" s="253" t="str">
        <f>IF(AND(F206&gt;0,I206&gt;0),"de","")</f>
        <v/>
      </c>
      <c r="I206" s="252"/>
      <c r="J206" s="270"/>
      <c r="K206" s="257">
        <v>1</v>
      </c>
      <c r="L206" s="1773"/>
      <c r="AA206"/>
      <c r="AB206"/>
      <c r="AC206"/>
      <c r="AD206"/>
      <c r="AE206"/>
      <c r="AF206"/>
      <c r="AG206"/>
      <c r="AH206"/>
      <c r="AI206"/>
      <c r="AJ206"/>
      <c r="AK206"/>
      <c r="AL206"/>
      <c r="AM206"/>
      <c r="AN206"/>
      <c r="AO206"/>
      <c r="AP206"/>
      <c r="AQ206"/>
      <c r="AR206"/>
      <c r="AS206"/>
      <c r="AT206"/>
      <c r="AU206"/>
      <c r="AV206"/>
      <c r="AW206" s="1327" t="str">
        <f>IF(AND(AZ206&lt;&gt;"", LEN(TRIM(AZ206))&gt;0), MAX(AW20:AW205)+1, "")</f>
        <v/>
      </c>
      <c r="AX206" s="1327" t="str" cm="1">
        <f t="array" ref="AX206">IFERROR(INDEX(AZ21:AZ290, MATCH(ROW()-MIN(ROW(AZ21:AZ290))+1, AW21:AW290, 0)), "")</f>
        <v/>
      </c>
      <c r="AY206" s="1338" t="str">
        <f>IFERROR(SUBSTITUTE(SUBSTITUTE(SUBSTITUTE(AY205,"  "," "),"  "," "),"  "," "),AY205)</f>
        <v/>
      </c>
      <c r="AZ206" s="1329" t="str">
        <f>IF(LEN(AY206) &gt; LEN(AZ201) + LEN(AZ202) + LEN(AZ203)+ LEN(AZ204) + LEN(AZ205), RIGHT(AY206, LEN(AY206) - LEN(AZ201) - LEN(AZ202) - LEN(AZ203) - LEN(AZ204) - LEN(AZ205)), "")</f>
        <v/>
      </c>
      <c r="BA206" s="1279" t="s">
        <v>1</v>
      </c>
      <c r="BB206" s="1354"/>
      <c r="BC206"/>
      <c r="BD206" s="1" t="str">
        <f t="shared" si="47"/>
        <v/>
      </c>
      <c r="BE206" s="1332" t="str">
        <f>IF(LEN(SUBSTITUTE(AX206, BE17, "")) &lt; LEN(AX206), SUBSTITUTE(AX206, BE17, ""), AX206)</f>
        <v/>
      </c>
      <c r="BF206" s="1332" t="str">
        <f>IF(LEN(SUBSTITUTE(BE206, BF17, "")) &lt; LEN(BE206), SUBSTITUTE(BE206, BF17, ""), BE206)</f>
        <v/>
      </c>
      <c r="BG206" s="1332" t="str">
        <f>IF(LEN(SUBSTITUTE(BF206, BG17, "")) &lt; LEN(BF206), SUBSTITUTE(BF206, BG17, ""), BF206)</f>
        <v/>
      </c>
      <c r="BH206" s="1332" t="str">
        <f>IF(LEN(SUBSTITUTE(BG206, BH17, "")) &lt; LEN(BG206), SUBSTITUTE(BG206, BH17, ""), BG206)</f>
        <v/>
      </c>
      <c r="BI206" s="1332" t="s">
        <v>1</v>
      </c>
      <c r="BJ206" s="1333"/>
      <c r="BK206" s="1334"/>
      <c r="BL206" s="52"/>
      <c r="BM206" s="51"/>
      <c r="BN206" s="1335" t="str">
        <f t="shared" si="48"/>
        <v/>
      </c>
      <c r="BO206" s="50" t="str">
        <f t="shared" si="49"/>
        <v/>
      </c>
      <c r="BP206" s="49" t="str">
        <f t="shared" si="50"/>
        <v/>
      </c>
      <c r="BQ206" s="47">
        <f>IF(ISBLANK(#REF!),"",LEN(BD206)-LEN(SUBSTITUTE(BD206," ",""))+1)</f>
        <v>1</v>
      </c>
      <c r="BR206" s="48">
        <f t="shared" si="51"/>
        <v>0</v>
      </c>
      <c r="BS206" s="47">
        <f t="shared" si="52"/>
        <v>0</v>
      </c>
      <c r="BT206" s="47">
        <f t="shared" si="53"/>
        <v>0</v>
      </c>
      <c r="BU206" s="185"/>
      <c r="BV206"/>
      <c r="BW206" s="2"/>
      <c r="BX206" s="2"/>
      <c r="BY206" s="2"/>
      <c r="BZ206" s="2"/>
      <c r="CA206" s="2"/>
      <c r="CB206" s="244"/>
      <c r="CC206" s="17" t="s">
        <v>626</v>
      </c>
      <c r="CD206" s="17"/>
      <c r="CE206" s="17"/>
      <c r="CF206" s="91"/>
      <c r="CG206" s="91"/>
      <c r="CH206" s="93"/>
      <c r="CI206"/>
      <c r="CJ206" s="1842"/>
      <c r="CK206" s="1843"/>
      <c r="CL206" s="1843"/>
      <c r="CM206" s="1843"/>
      <c r="CN206" s="1843"/>
      <c r="CO206" s="1843"/>
      <c r="CP206" s="1845"/>
      <c r="CQ206"/>
      <c r="CR206" s="6">
        <v>1</v>
      </c>
    </row>
    <row r="207" spans="1:96" s="1" customFormat="1" ht="16.5" thickBot="1">
      <c r="A207"/>
      <c r="B207" s="108" t="str">
        <f>IF(L207&lt;&gt;"","A","►")</f>
        <v>►</v>
      </c>
      <c r="C207" s="1232" t="str">
        <f>C177</f>
        <v xml:space="preserve">C patisserie flan garniture Clafoutis aux cerises_2023-09-20.xlsx 10 personnes </v>
      </c>
      <c r="D207" s="1232">
        <f>D177</f>
        <v>10</v>
      </c>
      <c r="E207" s="1232" t="str">
        <f>E177</f>
        <v>personnes</v>
      </c>
      <c r="F207" s="259"/>
      <c r="G207" s="271"/>
      <c r="H207" s="253" t="str">
        <f>IF(AND(F207&gt;0,I207&gt;0),"de","")</f>
        <v/>
      </c>
      <c r="I207" s="252"/>
      <c r="J207" s="270"/>
      <c r="K207" s="257">
        <v>1</v>
      </c>
      <c r="L207" s="1773"/>
      <c r="AA207"/>
      <c r="AB207"/>
      <c r="AC207"/>
      <c r="AD207"/>
      <c r="AE207"/>
      <c r="AF207"/>
      <c r="AG207"/>
      <c r="AH207"/>
      <c r="AI207"/>
      <c r="AJ207"/>
      <c r="AK207"/>
      <c r="AL207"/>
      <c r="AM207"/>
      <c r="AN207"/>
      <c r="AO207"/>
      <c r="AP207"/>
      <c r="AQ207"/>
      <c r="AR207"/>
      <c r="AS207"/>
      <c r="AT207"/>
      <c r="AU207"/>
      <c r="AV207"/>
      <c r="AW207" s="1327" t="str">
        <f>IF(AND(AZ207&lt;&gt;"", LEN(TRIM(AZ207))&gt;0), MAX(AW20:AW206)+1, "")</f>
        <v/>
      </c>
      <c r="AX207" s="1327" t="str" cm="1">
        <f t="array" ref="AX207">IFERROR(INDEX(AZ21:AZ290, MATCH(ROW()-MIN(ROW(AZ21:AZ290))+1, AW21:AW290, 0)), "")</f>
        <v/>
      </c>
      <c r="AY207" s="1328" t="str">
        <f>(SUBSTITUTE(SUBSTITUTE(BB52,CHAR(13)&amp;CHAR(10)," "),CHAR(10)," "))</f>
        <v/>
      </c>
      <c r="AZ207" s="1339" t="str">
        <f>IF(LEN(AY212)&lt;AZ19,AY207,LEFT(AY212,FIND("¤",SUBSTITUTE(LEFT(AY212,AZ19+1)," ","¤",LEN(LEFT(AY212,AZ19+1))-LEN(SUBSTITUTE(LEFT(AY212,AZ19+1)," ",""))))))</f>
        <v/>
      </c>
      <c r="BA207" s="1279" t="s">
        <v>1</v>
      </c>
      <c r="BB207" s="1354"/>
      <c r="BC207"/>
      <c r="BD207" s="1" t="str">
        <f t="shared" si="47"/>
        <v/>
      </c>
      <c r="BE207" s="1332" t="str">
        <f>IF(LEN(SUBSTITUTE(AX207, BE17, "")) &lt; LEN(AX207), SUBSTITUTE(AX207, BE17, ""), AX207)</f>
        <v/>
      </c>
      <c r="BF207" s="1332" t="str">
        <f>IF(LEN(SUBSTITUTE(BE207, BF17, "")) &lt; LEN(BE207), SUBSTITUTE(BE207, BF17, ""), BE207)</f>
        <v/>
      </c>
      <c r="BG207" s="1332" t="str">
        <f>IF(LEN(SUBSTITUTE(BF207, BG17, "")) &lt; LEN(BF207), SUBSTITUTE(BF207, BG17, ""), BF207)</f>
        <v/>
      </c>
      <c r="BH207" s="1332" t="str">
        <f>IF(LEN(SUBSTITUTE(BG207, BH17, "")) &lt; LEN(BG207), SUBSTITUTE(BG207, BH17, ""), BG207)</f>
        <v/>
      </c>
      <c r="BI207" s="1332" t="s">
        <v>1</v>
      </c>
      <c r="BJ207" s="1333"/>
      <c r="BK207" s="1334"/>
      <c r="BL207" s="52"/>
      <c r="BM207" s="51"/>
      <c r="BN207" s="1335" t="str">
        <f t="shared" si="48"/>
        <v/>
      </c>
      <c r="BO207" s="50" t="str">
        <f t="shared" si="49"/>
        <v/>
      </c>
      <c r="BP207" s="49" t="str">
        <f t="shared" si="50"/>
        <v/>
      </c>
      <c r="BQ207" s="47">
        <f>IF(ISBLANK(#REF!),"",LEN(BD207)-LEN(SUBSTITUTE(BD207," ",""))+1)</f>
        <v>1</v>
      </c>
      <c r="BR207" s="48">
        <f t="shared" si="51"/>
        <v>0</v>
      </c>
      <c r="BS207" s="47">
        <f t="shared" si="52"/>
        <v>0</v>
      </c>
      <c r="BT207" s="47">
        <f t="shared" si="53"/>
        <v>0</v>
      </c>
      <c r="BU207" s="185"/>
      <c r="BV207" s="2"/>
      <c r="BW207" s="2"/>
      <c r="BX207" s="2"/>
      <c r="BY207" s="2"/>
      <c r="BZ207" s="2"/>
      <c r="CA207" s="2"/>
      <c r="CB207" s="244"/>
      <c r="CC207" s="17"/>
      <c r="CD207" s="17"/>
      <c r="CE207" s="17"/>
      <c r="CF207" s="91"/>
      <c r="CG207" s="91"/>
      <c r="CH207" s="93"/>
      <c r="CI207"/>
      <c r="CJ207" s="1842"/>
      <c r="CK207" s="1843"/>
      <c r="CL207" s="1843"/>
      <c r="CM207" s="1843"/>
      <c r="CN207" s="1843"/>
      <c r="CO207" s="1843"/>
      <c r="CP207" s="1845"/>
      <c r="CQ207" s="2"/>
      <c r="CR207" s="6">
        <v>1</v>
      </c>
    </row>
    <row r="208" spans="1:96" s="1" customFormat="1" ht="16.5" thickTop="1">
      <c r="A208"/>
      <c r="B208" s="108" t="str">
        <f>IF(L208&lt;&gt;"","A","►")</f>
        <v>►</v>
      </c>
      <c r="C208" s="1232" t="str">
        <f>C177</f>
        <v xml:space="preserve">C patisserie flan garniture Clafoutis aux cerises_2023-09-20.xlsx 10 personnes </v>
      </c>
      <c r="D208" s="1232">
        <f>D177</f>
        <v>10</v>
      </c>
      <c r="E208" s="1232" t="str">
        <f>E177</f>
        <v>personnes</v>
      </c>
      <c r="F208" s="259"/>
      <c r="G208" s="271"/>
      <c r="H208" s="253" t="str">
        <f>IF(AND(F208&gt;0,I208&gt;0),"de","")</f>
        <v/>
      </c>
      <c r="I208" s="252"/>
      <c r="J208" s="270"/>
      <c r="K208" s="257">
        <v>1</v>
      </c>
      <c r="L208" s="1773"/>
      <c r="AA208"/>
      <c r="AB208"/>
      <c r="AC208"/>
      <c r="AD208"/>
      <c r="AE208"/>
      <c r="AF208"/>
      <c r="AG208"/>
      <c r="AH208"/>
      <c r="AI208"/>
      <c r="AJ208"/>
      <c r="AK208"/>
      <c r="AL208"/>
      <c r="AM208"/>
      <c r="AN208"/>
      <c r="AO208"/>
      <c r="AP208"/>
      <c r="AQ208"/>
      <c r="AR208"/>
      <c r="AS208"/>
      <c r="AT208"/>
      <c r="AU208"/>
      <c r="AV208"/>
      <c r="AW208" s="1327" t="str">
        <f>IF(AND(AZ208&lt;&gt;"", LEN(TRIM(AZ208))&gt;0), MAX(AW20:AW207)+1, "")</f>
        <v/>
      </c>
      <c r="AX208" s="1327" t="str" cm="1">
        <f t="array" ref="AX208">IFERROR(INDEX(AZ21:AZ290, MATCH(ROW()-MIN(ROW(AZ21:AZ290))+1, AW21:AW290, 0)), "")</f>
        <v/>
      </c>
      <c r="AY208" s="1340" t="str">
        <f>IFERROR(TRIM(SUBSTITUTE(SUBSTITUTE(SUBSTITUTE(SUBSTITUTE(SUBSTITUTE(AY207," .",".")," ;",";")," :",":"),",",","),",","")),AY207)</f>
        <v/>
      </c>
      <c r="AZ208" s="1339" t="str">
        <f>IFERROR(IF(LEN(AY212) &gt; LEN(AZ207), LEFT(RIGHT(AY212, LEN(AY212) - LEN(AZ207)), FIND("¤", SUBSTITUTE(LEFT(RIGHT(AY212, LEN(AY212) - LEN(AZ207)), AZ19+1), " ", "¤", LEN(LEFT(RIGHT(AY212, LEN(AY212) - LEN(AZ207)), AZ19+1)) - LEN(SUBSTITUTE(LEFT(RIGHT(AY212, LEN(AY212) - LEN(AZ207)), AZ19+1), " ", ""))))), ""), "")</f>
        <v/>
      </c>
      <c r="BA208" s="1279" t="s">
        <v>1</v>
      </c>
      <c r="BB208" s="1354"/>
      <c r="BC208"/>
      <c r="BD208" s="1" t="str">
        <f t="shared" si="47"/>
        <v/>
      </c>
      <c r="BE208" s="1332" t="str">
        <f>IF(LEN(SUBSTITUTE(AX208, BE17, "")) &lt; LEN(AX208), SUBSTITUTE(AX208, BE17, ""), AX208)</f>
        <v/>
      </c>
      <c r="BF208" s="1332" t="str">
        <f>IF(LEN(SUBSTITUTE(BE208, BF17, "")) &lt; LEN(BE208), SUBSTITUTE(BE208, BF17, ""), BE208)</f>
        <v/>
      </c>
      <c r="BG208" s="1332" t="str">
        <f>IF(LEN(SUBSTITUTE(BF208, BG17, "")) &lt; LEN(BF208), SUBSTITUTE(BF208, BG17, ""), BF208)</f>
        <v/>
      </c>
      <c r="BH208" s="1332" t="str">
        <f>IF(LEN(SUBSTITUTE(BG208, BH17, "")) &lt; LEN(BG208), SUBSTITUTE(BG208, BH17, ""), BG208)</f>
        <v/>
      </c>
      <c r="BI208" s="1332" t="s">
        <v>1</v>
      </c>
      <c r="BJ208" s="1333"/>
      <c r="BK208" s="1334"/>
      <c r="BL208" s="52"/>
      <c r="BM208" s="51"/>
      <c r="BN208" s="1335" t="str">
        <f t="shared" si="48"/>
        <v/>
      </c>
      <c r="BO208" s="50" t="str">
        <f t="shared" si="49"/>
        <v/>
      </c>
      <c r="BP208" s="49" t="str">
        <f t="shared" si="50"/>
        <v/>
      </c>
      <c r="BQ208" s="47">
        <f>IF(ISBLANK(#REF!),"",LEN(BD208)-LEN(SUBSTITUTE(BD208," ",""))+1)</f>
        <v>1</v>
      </c>
      <c r="BR208" s="48">
        <f t="shared" si="51"/>
        <v>0</v>
      </c>
      <c r="BS208" s="47">
        <f t="shared" si="52"/>
        <v>0</v>
      </c>
      <c r="BT208" s="47">
        <f t="shared" si="53"/>
        <v>0</v>
      </c>
      <c r="BU208" s="185"/>
      <c r="BV208" s="2"/>
      <c r="BW208" s="2"/>
      <c r="BX208" s="2"/>
      <c r="BY208" s="2"/>
      <c r="BZ208" s="2"/>
      <c r="CA208" s="2"/>
      <c r="CB208" s="244"/>
      <c r="CC208" s="691"/>
      <c r="CD208" s="135"/>
      <c r="CE208" s="1808" t="s">
        <v>117</v>
      </c>
      <c r="CF208" s="91"/>
      <c r="CG208" s="91"/>
      <c r="CH208" s="93"/>
      <c r="CI208"/>
      <c r="CJ208" s="667"/>
      <c r="CK208" s="663"/>
      <c r="CL208" s="663"/>
      <c r="CM208" s="658"/>
      <c r="CN208" s="658"/>
      <c r="CO208" s="658"/>
      <c r="CP208" s="659"/>
      <c r="CQ208" s="2"/>
      <c r="CR208" s="6">
        <v>1</v>
      </c>
    </row>
    <row r="209" spans="1:96" s="1" customFormat="1" ht="15.75">
      <c r="A209"/>
      <c r="B209" s="108" t="str">
        <f>IF(L209&lt;&gt;"","A","►")</f>
        <v>►</v>
      </c>
      <c r="C209" s="1232" t="str">
        <f>C177</f>
        <v xml:space="preserve">C patisserie flan garniture Clafoutis aux cerises_2023-09-20.xlsx 10 personnes </v>
      </c>
      <c r="D209" s="1232">
        <f>D177</f>
        <v>10</v>
      </c>
      <c r="E209" s="1232" t="str">
        <f>E177</f>
        <v>personnes</v>
      </c>
      <c r="F209" s="259"/>
      <c r="G209" s="254"/>
      <c r="H209" s="253" t="str">
        <f>IF(AND(F209&gt;0,I209&gt;0),"de","")</f>
        <v/>
      </c>
      <c r="I209" s="252"/>
      <c r="J209" s="270"/>
      <c r="K209" s="257">
        <v>1</v>
      </c>
      <c r="L209" s="1773"/>
      <c r="AA209"/>
      <c r="AB209"/>
      <c r="AC209"/>
      <c r="AD209"/>
      <c r="AE209"/>
      <c r="AF209"/>
      <c r="AG209"/>
      <c r="AH209"/>
      <c r="AI209"/>
      <c r="AJ209"/>
      <c r="AK209"/>
      <c r="AL209"/>
      <c r="AM209"/>
      <c r="AN209"/>
      <c r="AO209"/>
      <c r="AP209"/>
      <c r="AQ209"/>
      <c r="AR209"/>
      <c r="AS209"/>
      <c r="AT209"/>
      <c r="AU209"/>
      <c r="AV209"/>
      <c r="AW209" s="1327" t="str">
        <f>IF(AND(AZ209&lt;&gt;"", LEN(TRIM(AZ209))&gt;0), MAX(AW20:AW208)+1, "")</f>
        <v/>
      </c>
      <c r="AX209" s="1327" t="str" cm="1">
        <f t="array" ref="AX209">IFERROR(INDEX(AZ21:AZ290, MATCH(ROW()-MIN(ROW(AZ21:AZ290))+1, AW21:AW290, 0)), "")</f>
        <v/>
      </c>
      <c r="AY209" s="1340" t="str">
        <f>IFERROR(SUBSTITUTE(SUBSTITUTE(SUBSTITUTE(SUBSTITUTE(SUBSTITUTE(SUBSTITUTE(AY208,",",";"),".",";"),";",";"),"-",";"),":",";"),"?",";"),AY208)</f>
        <v/>
      </c>
      <c r="AZ209" s="1339" t="str">
        <f>IFERROR(IF(LEN(AY212)&gt;LEN(AZ207)+LEN(AZ208),LEFT(RIGHT(AY212,LEN(AY212)-LEN(AZ207)-LEN(AZ208)),FIND("¤",SUBSTITUTE(LEFT(RIGHT(AY212,LEN(AY212)-LEN(AZ207)-LEN(AZ208)),AZ19+1)," ","¤",LEN(LEFT(RIGHT(AY212,LEN(AY212)-LEN(AZ207)-LEN(AZ208)),AZ19+1))-LEN(SUBSTITUTE(LEFT(RIGHT(AY212,LEN(AY212)-LEN(AZ207)-LEN(AZ208)),AZ19+1)," ",""))))),""),"")</f>
        <v/>
      </c>
      <c r="BA209" s="1279" t="s">
        <v>1</v>
      </c>
      <c r="BB209" s="1354"/>
      <c r="BC209"/>
      <c r="BD209" s="1" t="str">
        <f t="shared" si="47"/>
        <v/>
      </c>
      <c r="BE209" s="1332" t="str">
        <f>IF(LEN(SUBSTITUTE(AX209, BE17, "")) &lt; LEN(AX209), SUBSTITUTE(AX209, BE17, ""), AX209)</f>
        <v/>
      </c>
      <c r="BF209" s="1332" t="str">
        <f>IF(LEN(SUBSTITUTE(BE209, BF17, "")) &lt; LEN(BE209), SUBSTITUTE(BE209, BF17, ""), BE209)</f>
        <v/>
      </c>
      <c r="BG209" s="1332" t="str">
        <f>IF(LEN(SUBSTITUTE(BF209, BG17, "")) &lt; LEN(BF209), SUBSTITUTE(BF209, BG17, ""), BF209)</f>
        <v/>
      </c>
      <c r="BH209" s="1332" t="str">
        <f>IF(LEN(SUBSTITUTE(BG209, BH17, "")) &lt; LEN(BG209), SUBSTITUTE(BG209, BH17, ""), BG209)</f>
        <v/>
      </c>
      <c r="BI209" s="1332" t="s">
        <v>1</v>
      </c>
      <c r="BJ209" s="1333"/>
      <c r="BK209" s="1334"/>
      <c r="BL209" s="52"/>
      <c r="BM209" s="51"/>
      <c r="BN209" s="1335" t="str">
        <f t="shared" si="48"/>
        <v/>
      </c>
      <c r="BO209" s="50" t="str">
        <f t="shared" si="49"/>
        <v/>
      </c>
      <c r="BP209" s="49" t="str">
        <f t="shared" si="50"/>
        <v/>
      </c>
      <c r="BQ209" s="47">
        <f>IF(ISBLANK(#REF!),"",LEN(BD209)-LEN(SUBSTITUTE(BD209," ",""))+1)</f>
        <v>1</v>
      </c>
      <c r="BR209" s="48">
        <f t="shared" si="51"/>
        <v>0</v>
      </c>
      <c r="BS209" s="47">
        <f t="shared" si="52"/>
        <v>0</v>
      </c>
      <c r="BT209" s="47">
        <f t="shared" si="53"/>
        <v>0</v>
      </c>
      <c r="BU209" s="185"/>
      <c r="BV209" s="2"/>
      <c r="BW209" s="2"/>
      <c r="BX209" s="2"/>
      <c r="BY209" s="2"/>
      <c r="BZ209" s="2"/>
      <c r="CA209" s="2"/>
      <c r="CB209" s="244"/>
      <c r="CC209" s="693" t="s">
        <v>116</v>
      </c>
      <c r="CD209" s="140" t="s">
        <v>115</v>
      </c>
      <c r="CE209" s="1809"/>
      <c r="CF209" s="20"/>
      <c r="CG209" s="91"/>
      <c r="CH209" s="93"/>
      <c r="CI209"/>
      <c r="CJ209" s="667"/>
      <c r="CK209" s="663"/>
      <c r="CL209" s="663"/>
      <c r="CM209" s="658"/>
      <c r="CN209" s="658"/>
      <c r="CO209" s="658"/>
      <c r="CP209" s="659"/>
      <c r="CQ209" s="2"/>
      <c r="CR209" s="6">
        <v>1</v>
      </c>
    </row>
    <row r="210" spans="1:96" s="1" customFormat="1" ht="15" customHeight="1">
      <c r="A210"/>
      <c r="B210" s="108" t="str">
        <f>IF(L210&lt;&gt;"","A","►")</f>
        <v>►</v>
      </c>
      <c r="C210" s="1232" t="str">
        <f>C177</f>
        <v xml:space="preserve">C patisserie flan garniture Clafoutis aux cerises_2023-09-20.xlsx 10 personnes </v>
      </c>
      <c r="D210" s="1232">
        <f>D177</f>
        <v>10</v>
      </c>
      <c r="E210" s="1232" t="str">
        <f>E177</f>
        <v>personnes</v>
      </c>
      <c r="F210" s="259"/>
      <c r="G210" s="254"/>
      <c r="H210" s="253" t="str">
        <f>IF(AND(F210&gt;0,I210&gt;0),"de","")</f>
        <v/>
      </c>
      <c r="I210" s="252"/>
      <c r="J210" s="270"/>
      <c r="K210" s="257">
        <v>1</v>
      </c>
      <c r="L210" s="1773"/>
      <c r="AA210"/>
      <c r="AB210"/>
      <c r="AC210"/>
      <c r="AD210"/>
      <c r="AE210"/>
      <c r="AF210"/>
      <c r="AG210"/>
      <c r="AH210"/>
      <c r="AI210"/>
      <c r="AJ210"/>
      <c r="AK210"/>
      <c r="AL210"/>
      <c r="AM210"/>
      <c r="AN210"/>
      <c r="AO210"/>
      <c r="AP210"/>
      <c r="AQ210"/>
      <c r="AR210"/>
      <c r="AS210"/>
      <c r="AT210"/>
      <c r="AU210"/>
      <c r="AV210"/>
      <c r="AW210" s="1327" t="str">
        <f>IF(AND(AZ210&lt;&gt;"", LEN(TRIM(AZ210))&gt;0), MAX(AW20:AW209)+1, "")</f>
        <v/>
      </c>
      <c r="AX210" s="1327" t="str" cm="1">
        <f t="array" ref="AX210">IFERROR(INDEX(AZ21:AZ290, MATCH(ROW()-MIN(ROW(AZ21:AZ290))+1, AW21:AW290, 0)), "")</f>
        <v/>
      </c>
      <c r="AY210" s="1340" t="str">
        <f>IFERROR(SUBSTITUTE(AY209,"."," "),AY209)</f>
        <v/>
      </c>
      <c r="AZ210" s="1339" t="str">
        <f>IFERROR(LEFT(RIGHT(AY212,LEN(AY212)-LEN(AZ207)-LEN(AZ208)-LEN(AZ209)),FIND("¤",SUBSTITUTE(LEFT(RIGHT(AY212,LEN(AY212)-LEN(AZ207)-LEN(AZ208)-LEN(AZ209)),AZ19+1)," ","¤",LEN(LEFT(RIGHT(AY212,LEN(AY212)-LEN(AZ207)-LEN(AZ208)-LEN(AZ209)),AZ19+1))-LEN(SUBSTITUTE(LEFT(RIGHT(AY212,LEN(AY212)-LEN(AZ207)-LEN(AZ208)-LEN(AZ209)),AZ19+1)," ",""))))),"")</f>
        <v/>
      </c>
      <c r="BA210" s="1279" t="s">
        <v>1</v>
      </c>
      <c r="BB210" s="1354"/>
      <c r="BC210"/>
      <c r="BD210" s="1" t="str">
        <f t="shared" si="47"/>
        <v/>
      </c>
      <c r="BE210" s="1332" t="str">
        <f>IF(LEN(SUBSTITUTE(AX210, BE17, "")) &lt; LEN(AX210), SUBSTITUTE(AX210, BE17, ""), AX210)</f>
        <v/>
      </c>
      <c r="BF210" s="1332" t="str">
        <f>IF(LEN(SUBSTITUTE(BE210, BF17, "")) &lt; LEN(BE210), SUBSTITUTE(BE210, BF17, ""), BE210)</f>
        <v/>
      </c>
      <c r="BG210" s="1332" t="str">
        <f>IF(LEN(SUBSTITUTE(BF210, BG17, "")) &lt; LEN(BF210), SUBSTITUTE(BF210, BG17, ""), BF210)</f>
        <v/>
      </c>
      <c r="BH210" s="1332" t="str">
        <f>IF(LEN(SUBSTITUTE(BG210, BH17, "")) &lt; LEN(BG210), SUBSTITUTE(BG210, BH17, ""), BG210)</f>
        <v/>
      </c>
      <c r="BI210" s="1332" t="s">
        <v>1</v>
      </c>
      <c r="BJ210" s="1333"/>
      <c r="BK210" s="1334"/>
      <c r="BL210" s="52"/>
      <c r="BM210" s="51"/>
      <c r="BN210" s="1335" t="str">
        <f t="shared" si="48"/>
        <v/>
      </c>
      <c r="BO210" s="50" t="str">
        <f t="shared" si="49"/>
        <v/>
      </c>
      <c r="BP210" s="49" t="str">
        <f t="shared" si="50"/>
        <v/>
      </c>
      <c r="BQ210" s="47">
        <f>IF(ISBLANK(#REF!),"",LEN(BD210)-LEN(SUBSTITUTE(BD210," ",""))+1)</f>
        <v>1</v>
      </c>
      <c r="BR210" s="48">
        <f t="shared" si="51"/>
        <v>0</v>
      </c>
      <c r="BS210" s="47">
        <f t="shared" si="52"/>
        <v>0</v>
      </c>
      <c r="BT210" s="47">
        <f t="shared" si="53"/>
        <v>0</v>
      </c>
      <c r="BU210" s="185"/>
      <c r="BV210" s="2"/>
      <c r="BW210" s="2"/>
      <c r="BX210" s="2"/>
      <c r="BY210" s="2"/>
      <c r="BZ210" s="2"/>
      <c r="CA210" s="2"/>
      <c r="CB210" s="244"/>
      <c r="CC210" s="695">
        <v>20</v>
      </c>
      <c r="CD210" s="138">
        <v>0.75</v>
      </c>
      <c r="CE210" s="137" t="s">
        <v>112</v>
      </c>
      <c r="CF210" s="20"/>
      <c r="CG210" s="91"/>
      <c r="CH210" s="93"/>
      <c r="CI210"/>
      <c r="CJ210" s="667"/>
      <c r="CK210" s="663"/>
      <c r="CL210" s="663"/>
      <c r="CM210" s="658"/>
      <c r="CN210" s="658"/>
      <c r="CO210" s="658"/>
      <c r="CP210" s="659"/>
      <c r="CQ210" s="2"/>
      <c r="CR210" s="6">
        <v>1</v>
      </c>
    </row>
    <row r="211" spans="1:96" s="1" customFormat="1" ht="18.75" customHeight="1">
      <c r="A211"/>
      <c r="B211" s="108" t="str">
        <f>IF(L211&lt;&gt;"","A","►")</f>
        <v>►</v>
      </c>
      <c r="C211" s="1232" t="str">
        <f>C177</f>
        <v xml:space="preserve">C patisserie flan garniture Clafoutis aux cerises_2023-09-20.xlsx 10 personnes </v>
      </c>
      <c r="D211" s="1232">
        <f>D177</f>
        <v>10</v>
      </c>
      <c r="E211" s="1232" t="str">
        <f>E177</f>
        <v>personnes</v>
      </c>
      <c r="F211" s="259"/>
      <c r="G211" s="254"/>
      <c r="H211" s="253" t="str">
        <f>IF(AND(F211&gt;0,I211&gt;0),"de","")</f>
        <v/>
      </c>
      <c r="I211" s="252"/>
      <c r="J211" s="270"/>
      <c r="K211" s="257">
        <v>1</v>
      </c>
      <c r="L211" s="1773"/>
      <c r="AA211"/>
      <c r="AB211"/>
      <c r="AC211"/>
      <c r="AD211"/>
      <c r="AE211"/>
      <c r="AF211"/>
      <c r="AG211"/>
      <c r="AH211"/>
      <c r="AI211"/>
      <c r="AJ211"/>
      <c r="AK211"/>
      <c r="AL211"/>
      <c r="AM211"/>
      <c r="AN211"/>
      <c r="AO211"/>
      <c r="AP211"/>
      <c r="AQ211"/>
      <c r="AR211"/>
      <c r="AS211"/>
      <c r="AT211"/>
      <c r="AU211"/>
      <c r="AV211"/>
      <c r="AW211" s="1327" t="str">
        <f>IF(AND(AZ211&lt;&gt;"", LEN(TRIM(AZ211))&gt;0), MAX(AW20:AW210)+1, "")</f>
        <v/>
      </c>
      <c r="AX211" s="1327" t="str" cm="1">
        <f t="array" ref="AX211">IFERROR(INDEX(AZ21:AZ290, MATCH(ROW()-MIN(ROW(AZ21:AZ290))+1, AW21:AW290, 0)), "")</f>
        <v/>
      </c>
      <c r="AY211" s="1343" t="str">
        <f>SUBSTITUTE(SUBSTITUTE(AY210,";"," "),","," ")</f>
        <v/>
      </c>
      <c r="AZ211" s="1339" t="str">
        <f>IFERROR(LEFT(RIGHT(AY212,LEN(AY212)-LEN(AZ207)-LEN(AZ208)-LEN(AZ209)-LEN(AZ210)),FIND("¤",SUBSTITUTE(LEFT(RIGHT(AY212,LEN(AY212)-LEN(AZ207)-LEN(AZ208)-LEN(AZ209)-LEN(AZ210)),AZ19+1)," ","¤",LEN(LEFT(RIGHT(AY212,LEN(AY212)-LEN(AZ207)-LEN(AZ208)-LEN(AZ209)-LEN(AZ210)),AZ19+1))-LEN(SUBSTITUTE(LEFT(RIGHT(AY212,LEN(AY212)-LEN(AZ207)-LEN(AZ208)-LEN(AZ209)-LEN(AZ210)),AZ19+1)," ",""))))),"")</f>
        <v/>
      </c>
      <c r="BA211" s="1279" t="s">
        <v>1</v>
      </c>
      <c r="BB211" s="1354"/>
      <c r="BC211"/>
      <c r="BD211" s="1" t="str">
        <f t="shared" si="47"/>
        <v/>
      </c>
      <c r="BE211" s="1332" t="str">
        <f>IF(LEN(SUBSTITUTE(AX211, BE17, "")) &lt; LEN(AX211), SUBSTITUTE(AX211, BE17, ""), AX211)</f>
        <v/>
      </c>
      <c r="BF211" s="1332" t="str">
        <f>IF(LEN(SUBSTITUTE(BE211, BF17, "")) &lt; LEN(BE211), SUBSTITUTE(BE211, BF17, ""), BE211)</f>
        <v/>
      </c>
      <c r="BG211" s="1332" t="str">
        <f>IF(LEN(SUBSTITUTE(BF211, BG17, "")) &lt; LEN(BF211), SUBSTITUTE(BF211, BG17, ""), BF211)</f>
        <v/>
      </c>
      <c r="BH211" s="1332" t="str">
        <f>IF(LEN(SUBSTITUTE(BG211, BH17, "")) &lt; LEN(BG211), SUBSTITUTE(BG211, BH17, ""), BG211)</f>
        <v/>
      </c>
      <c r="BI211" s="1332" t="s">
        <v>1</v>
      </c>
      <c r="BJ211" s="1333"/>
      <c r="BK211" s="1334"/>
      <c r="BL211" s="52"/>
      <c r="BM211" s="51"/>
      <c r="BN211" s="1335" t="str">
        <f t="shared" si="48"/>
        <v/>
      </c>
      <c r="BO211" s="50" t="str">
        <f t="shared" si="49"/>
        <v/>
      </c>
      <c r="BP211" s="49" t="str">
        <f t="shared" si="50"/>
        <v/>
      </c>
      <c r="BQ211" s="47">
        <f>IF(ISBLANK(#REF!),"",LEN(BD211)-LEN(SUBSTITUTE(BD211," ",""))+1)</f>
        <v>1</v>
      </c>
      <c r="BR211" s="48">
        <f t="shared" si="51"/>
        <v>0</v>
      </c>
      <c r="BS211" s="47">
        <f t="shared" si="52"/>
        <v>0</v>
      </c>
      <c r="BT211" s="47">
        <f t="shared" si="53"/>
        <v>0</v>
      </c>
      <c r="BU211" s="185"/>
      <c r="BV211" s="2"/>
      <c r="BW211" s="2"/>
      <c r="BX211" s="2"/>
      <c r="BY211" s="2"/>
      <c r="BZ211" s="2"/>
      <c r="CA211" s="2"/>
      <c r="CB211" s="244"/>
      <c r="CC211" s="45" t="s">
        <v>111</v>
      </c>
      <c r="CD211" s="45"/>
      <c r="CE211" s="45"/>
      <c r="CF211" s="20"/>
      <c r="CG211" s="91"/>
      <c r="CH211" s="93"/>
      <c r="CI211"/>
      <c r="CJ211" s="667"/>
      <c r="CK211" s="663"/>
      <c r="CL211" s="663"/>
      <c r="CM211" s="658"/>
      <c r="CN211" s="658"/>
      <c r="CO211" s="658"/>
      <c r="CP211" s="659"/>
      <c r="CQ211" s="2"/>
      <c r="CR211" s="6">
        <v>1</v>
      </c>
    </row>
    <row r="212" spans="1:96" s="1" customFormat="1" ht="15.75" customHeight="1">
      <c r="A212"/>
      <c r="B212" s="108" t="str">
        <f>IF(L212&lt;&gt;"","A","►")</f>
        <v>►</v>
      </c>
      <c r="C212" s="1232" t="str">
        <f>C177</f>
        <v xml:space="preserve">C patisserie flan garniture Clafoutis aux cerises_2023-09-20.xlsx 10 personnes </v>
      </c>
      <c r="D212" s="1232">
        <f>D177</f>
        <v>10</v>
      </c>
      <c r="E212" s="1232" t="str">
        <f>E177</f>
        <v>personnes</v>
      </c>
      <c r="F212" s="259"/>
      <c r="G212" s="254"/>
      <c r="H212" s="253" t="str">
        <f>IF(AND(F212&gt;0,I212&gt;0),"de","")</f>
        <v/>
      </c>
      <c r="I212" s="252"/>
      <c r="J212" s="270"/>
      <c r="K212" s="257">
        <v>1</v>
      </c>
      <c r="L212" s="1773"/>
      <c r="AA212"/>
      <c r="AB212"/>
      <c r="AC212"/>
      <c r="AD212"/>
      <c r="AE212"/>
      <c r="AF212"/>
      <c r="AG212"/>
      <c r="AH212"/>
      <c r="AI212"/>
      <c r="AJ212"/>
      <c r="AK212"/>
      <c r="AL212"/>
      <c r="AM212"/>
      <c r="AN212"/>
      <c r="AO212"/>
      <c r="AP212"/>
      <c r="AQ212"/>
      <c r="AR212"/>
      <c r="AS212"/>
      <c r="AT212"/>
      <c r="AU212"/>
      <c r="AV212"/>
      <c r="AW212" s="1327" t="str">
        <f>IF(AND(AZ212&lt;&gt;"", LEN(TRIM(AZ212))&gt;0), MAX(AW20:AW211)+1, "")</f>
        <v/>
      </c>
      <c r="AX212" s="1327" t="str" cm="1">
        <f t="array" ref="AX212">IFERROR(INDEX(AZ21:AZ290, MATCH(ROW()-MIN(ROW(AZ21:AZ290))+1, AW21:AW290, 0)), "")</f>
        <v/>
      </c>
      <c r="AY212" s="1344" t="str">
        <f>IFERROR(SUBSTITUTE(SUBSTITUTE(SUBSTITUTE(AY211,"  "," "),"  "," "),"  "," "),AY211)</f>
        <v/>
      </c>
      <c r="AZ212" s="1339" t="str">
        <f>IF(LEN(AY212) &gt; LEN(AZ207) + LEN(AZ208) + LEN(AZ209)+ LEN(AZ210) + LEN(AZ211), RIGHT(AY212, LEN(AY212) - LEN(AZ207) - LEN(AZ208) - LEN(AZ209) - LEN(AZ210) - LEN(AZ211)), "")</f>
        <v/>
      </c>
      <c r="BA212" s="1279" t="s">
        <v>1</v>
      </c>
      <c r="BB212" s="1354"/>
      <c r="BC212"/>
      <c r="BD212" s="1" t="str">
        <f t="shared" si="47"/>
        <v/>
      </c>
      <c r="BE212" s="1332" t="str">
        <f>IF(LEN(SUBSTITUTE(AX212, BE17, "")) &lt; LEN(AX212), SUBSTITUTE(AX212, BE17, ""), AX212)</f>
        <v/>
      </c>
      <c r="BF212" s="1332" t="str">
        <f>IF(LEN(SUBSTITUTE(BE212, BF17, "")) &lt; LEN(BE212), SUBSTITUTE(BE212, BF17, ""), BE212)</f>
        <v/>
      </c>
      <c r="BG212" s="1332" t="str">
        <f>IF(LEN(SUBSTITUTE(BF212, BG17, "")) &lt; LEN(BF212), SUBSTITUTE(BF212, BG17, ""), BF212)</f>
        <v/>
      </c>
      <c r="BH212" s="1332" t="str">
        <f>IF(LEN(SUBSTITUTE(BG212, BH17, "")) &lt; LEN(BG212), SUBSTITUTE(BG212, BH17, ""), BG212)</f>
        <v/>
      </c>
      <c r="BI212" s="1332" t="s">
        <v>1</v>
      </c>
      <c r="BJ212" s="1333"/>
      <c r="BK212" s="1334"/>
      <c r="BL212" s="52"/>
      <c r="BM212" s="51"/>
      <c r="BN212" s="1335" t="str">
        <f t="shared" si="48"/>
        <v/>
      </c>
      <c r="BO212" s="50" t="str">
        <f t="shared" si="49"/>
        <v/>
      </c>
      <c r="BP212" s="49" t="str">
        <f t="shared" si="50"/>
        <v/>
      </c>
      <c r="BQ212" s="47">
        <f>IF(ISBLANK(#REF!),"",LEN(BD212)-LEN(SUBSTITUTE(BD212," ",""))+1)</f>
        <v>1</v>
      </c>
      <c r="BR212" s="48">
        <f t="shared" si="51"/>
        <v>0</v>
      </c>
      <c r="BS212" s="47">
        <f t="shared" si="52"/>
        <v>0</v>
      </c>
      <c r="BT212" s="47">
        <f t="shared" si="53"/>
        <v>0</v>
      </c>
      <c r="BU212" s="185"/>
      <c r="BV212" s="2"/>
      <c r="BW212" s="2"/>
      <c r="BX212" s="2"/>
      <c r="BY212" s="2"/>
      <c r="BZ212" s="2"/>
      <c r="CA212" s="2"/>
      <c r="CB212" s="244"/>
      <c r="CC212" s="45" t="s">
        <v>110</v>
      </c>
      <c r="CD212" s="45"/>
      <c r="CE212" s="45"/>
      <c r="CF212" s="20"/>
      <c r="CG212" s="91"/>
      <c r="CH212" s="93"/>
      <c r="CI212"/>
      <c r="CJ212" s="667"/>
      <c r="CK212" s="663"/>
      <c r="CL212" s="663"/>
      <c r="CM212" s="658"/>
      <c r="CN212" s="658"/>
      <c r="CO212" s="658"/>
      <c r="CP212" s="659"/>
      <c r="CQ212" s="2"/>
      <c r="CR212" s="6">
        <v>1</v>
      </c>
    </row>
    <row r="213" spans="1:96" s="1" customFormat="1" ht="16.5" customHeight="1">
      <c r="A213"/>
      <c r="B213" s="108" t="str">
        <f>IF(L213&lt;&gt;"","A","►")</f>
        <v>►</v>
      </c>
      <c r="C213" s="1232" t="str">
        <f>C177</f>
        <v xml:space="preserve">C patisserie flan garniture Clafoutis aux cerises_2023-09-20.xlsx 10 personnes </v>
      </c>
      <c r="D213" s="1232">
        <f>D177</f>
        <v>10</v>
      </c>
      <c r="E213" s="1232" t="str">
        <f>E177</f>
        <v>personnes</v>
      </c>
      <c r="F213" s="259"/>
      <c r="G213" s="254"/>
      <c r="H213" s="253" t="str">
        <f>IF(AND(F213&gt;0,I213&gt;0),"de","")</f>
        <v/>
      </c>
      <c r="I213" s="252"/>
      <c r="J213" s="258"/>
      <c r="K213" s="257">
        <v>1</v>
      </c>
      <c r="L213" s="1773"/>
      <c r="AA213"/>
      <c r="AB213"/>
      <c r="AC213"/>
      <c r="AD213"/>
      <c r="AE213"/>
      <c r="AF213"/>
      <c r="AG213"/>
      <c r="AH213"/>
      <c r="AI213"/>
      <c r="AJ213"/>
      <c r="AK213"/>
      <c r="AL213"/>
      <c r="AM213"/>
      <c r="AN213"/>
      <c r="AO213"/>
      <c r="AP213"/>
      <c r="AQ213"/>
      <c r="AR213"/>
      <c r="AS213"/>
      <c r="AT213"/>
      <c r="AU213"/>
      <c r="AV213"/>
      <c r="AW213" s="1327" t="str">
        <f>IF(AND(AZ213&lt;&gt;"", LEN(TRIM(AZ213))&gt;0), MAX(AW20:AW212)+1, "")</f>
        <v/>
      </c>
      <c r="AX213" s="1327" t="str" cm="1">
        <f t="array" ref="AX213">IFERROR(INDEX(AZ21:AZ290, MATCH(ROW()-MIN(ROW(AZ21:AZ290))+1, AW21:AW290, 0)), "")</f>
        <v/>
      </c>
      <c r="AY213" s="1328" t="str">
        <f>(SUBSTITUTE(SUBSTITUTE(BB53,CHAR(13)&amp;CHAR(10)," "),CHAR(10)," "))</f>
        <v/>
      </c>
      <c r="AZ213" s="1329" t="str">
        <f>IF(LEN(AY218)&lt;AZ19,AY213,LEFT(AY218,FIND("¤",SUBSTITUTE(LEFT(AY218,AZ19+1)," ","¤",LEN(LEFT(AY218,AZ19+1))-LEN(SUBSTITUTE(LEFT(AY218,AZ19+1)," ",""))))))</f>
        <v/>
      </c>
      <c r="BA213" s="1279" t="s">
        <v>1</v>
      </c>
      <c r="BB213" s="1354"/>
      <c r="BC213"/>
      <c r="BD213" s="1" t="str">
        <f t="shared" ref="BD213:BD276" si="56">BP213</f>
        <v/>
      </c>
      <c r="BE213" s="1332" t="str">
        <f>IF(LEN(SUBSTITUTE(AX213, BE17, "")) &lt; LEN(AX213), SUBSTITUTE(AX213, BE17, ""), AX213)</f>
        <v/>
      </c>
      <c r="BF213" s="1332" t="str">
        <f>IF(LEN(SUBSTITUTE(BE213, BF17, "")) &lt; LEN(BE213), SUBSTITUTE(BE213, BF17, ""), BE213)</f>
        <v/>
      </c>
      <c r="BG213" s="1332" t="str">
        <f>IF(LEN(SUBSTITUTE(BF213, BG17, "")) &lt; LEN(BF213), SUBSTITUTE(BF213, BG17, ""), BF213)</f>
        <v/>
      </c>
      <c r="BH213" s="1332" t="str">
        <f>IF(LEN(SUBSTITUTE(BG213, BH17, "")) &lt; LEN(BG213), SUBSTITUTE(BG213, BH17, ""), BG213)</f>
        <v/>
      </c>
      <c r="BI213" s="1332" t="s">
        <v>1</v>
      </c>
      <c r="BJ213" s="1333"/>
      <c r="BK213" s="1334"/>
      <c r="BL213" s="52"/>
      <c r="BM213" s="51"/>
      <c r="BN213" s="1335" t="str">
        <f t="shared" si="48"/>
        <v/>
      </c>
      <c r="BO213" s="50" t="str">
        <f t="shared" si="49"/>
        <v/>
      </c>
      <c r="BP213" s="49" t="str">
        <f t="shared" si="50"/>
        <v/>
      </c>
      <c r="BQ213" s="47">
        <f>IF(ISBLANK(#REF!),"",LEN(BD213)-LEN(SUBSTITUTE(BD213," ",""))+1)</f>
        <v>1</v>
      </c>
      <c r="BR213" s="48">
        <f t="shared" si="51"/>
        <v>0</v>
      </c>
      <c r="BS213" s="47">
        <f t="shared" si="52"/>
        <v>0</v>
      </c>
      <c r="BT213" s="47">
        <f t="shared" si="53"/>
        <v>0</v>
      </c>
      <c r="BU213" s="185"/>
      <c r="BV213" s="2"/>
      <c r="BW213" s="2"/>
      <c r="BX213" s="2"/>
      <c r="BY213" s="2"/>
      <c r="BZ213" s="2"/>
      <c r="CA213" s="2"/>
      <c r="CB213" s="244"/>
      <c r="CC213"/>
      <c r="CD213"/>
      <c r="CE213"/>
      <c r="CF213" s="20"/>
      <c r="CG213" s="91"/>
      <c r="CH213" s="93"/>
      <c r="CI213"/>
      <c r="CJ213" s="667"/>
      <c r="CK213" s="663"/>
      <c r="CL213" s="663"/>
      <c r="CM213" s="658"/>
      <c r="CN213" s="658"/>
      <c r="CO213" s="658"/>
      <c r="CP213" s="659"/>
      <c r="CQ213" s="2"/>
      <c r="CR213" s="6">
        <v>1</v>
      </c>
    </row>
    <row r="214" spans="1:96" s="1" customFormat="1" ht="16.5" customHeight="1">
      <c r="A214"/>
      <c r="B214" s="108" t="str">
        <f>IF(L214&lt;&gt;"","A","►")</f>
        <v>►</v>
      </c>
      <c r="C214" s="1232" t="str">
        <f>C177</f>
        <v xml:space="preserve">C patisserie flan garniture Clafoutis aux cerises_2023-09-20.xlsx 10 personnes </v>
      </c>
      <c r="D214" s="1232">
        <f>D177</f>
        <v>10</v>
      </c>
      <c r="E214" s="1232" t="str">
        <f>E177</f>
        <v>personnes</v>
      </c>
      <c r="F214" s="259"/>
      <c r="G214" s="254"/>
      <c r="H214" s="253" t="str">
        <f>IF(AND(F214&gt;0,I214&gt;0),"de","")</f>
        <v/>
      </c>
      <c r="I214" s="252"/>
      <c r="J214" s="258"/>
      <c r="K214" s="257">
        <v>1</v>
      </c>
      <c r="L214" s="1773"/>
      <c r="AA214"/>
      <c r="AB214"/>
      <c r="AC214"/>
      <c r="AD214"/>
      <c r="AE214"/>
      <c r="AF214"/>
      <c r="AG214"/>
      <c r="AH214"/>
      <c r="AI214"/>
      <c r="AJ214"/>
      <c r="AK214"/>
      <c r="AL214"/>
      <c r="AM214"/>
      <c r="AN214"/>
      <c r="AO214"/>
      <c r="AP214"/>
      <c r="AQ214"/>
      <c r="AR214"/>
      <c r="AS214"/>
      <c r="AT214"/>
      <c r="AU214"/>
      <c r="AV214"/>
      <c r="AW214" s="1327" t="str">
        <f>IF(AND(AZ214&lt;&gt;"", LEN(TRIM(AZ214))&gt;0), MAX(AW20:AW213)+1, "")</f>
        <v/>
      </c>
      <c r="AX214" s="1327" t="str" cm="1">
        <f t="array" ref="AX214">IFERROR(INDEX(AZ21:AZ290, MATCH(ROW()-MIN(ROW(AZ21:AZ290))+1, AW21:AW290, 0)), "")</f>
        <v/>
      </c>
      <c r="AY214" s="1336" t="str">
        <f>IFERROR(TRIM(SUBSTITUTE(SUBSTITUTE(SUBSTITUTE(SUBSTITUTE(SUBSTITUTE(AY213," .",".")," ;",";")," :",":"),",",","),",","")),AY213)</f>
        <v/>
      </c>
      <c r="AZ214" s="1329" t="str">
        <f>IFERROR(IF(LEN(AY218) &gt; LEN(AZ213), LEFT(RIGHT(AY218, LEN(AY218) - LEN(AZ213)), FIND("¤", SUBSTITUTE(LEFT(RIGHT(AY218, LEN(AY218) - LEN(AZ213)), AZ19+1), " ", "¤", LEN(LEFT(RIGHT(AY218, LEN(AY218) - LEN(AZ213)), AZ19+1)) - LEN(SUBSTITUTE(LEFT(RIGHT(AY218, LEN(AY218) - LEN(AZ213)), AZ19+1), " ", ""))))), ""), "")</f>
        <v/>
      </c>
      <c r="BA214" s="1279" t="s">
        <v>1</v>
      </c>
      <c r="BB214" s="1354"/>
      <c r="BC214"/>
      <c r="BD214" s="1" t="str">
        <f t="shared" si="56"/>
        <v/>
      </c>
      <c r="BE214" s="1332" t="str">
        <f>IF(LEN(SUBSTITUTE(AX214, BE17, "")) &lt; LEN(AX214), SUBSTITUTE(AX214, BE17, ""), AX214)</f>
        <v/>
      </c>
      <c r="BF214" s="1332" t="str">
        <f>IF(LEN(SUBSTITUTE(BE214, BF17, "")) &lt; LEN(BE214), SUBSTITUTE(BE214, BF17, ""), BE214)</f>
        <v/>
      </c>
      <c r="BG214" s="1332" t="str">
        <f>IF(LEN(SUBSTITUTE(BF214, BG17, "")) &lt; LEN(BF214), SUBSTITUTE(BF214, BG17, ""), BF214)</f>
        <v/>
      </c>
      <c r="BH214" s="1332" t="str">
        <f>IF(LEN(SUBSTITUTE(BG214, BH17, "")) &lt; LEN(BG214), SUBSTITUTE(BG214, BH17, ""), BG214)</f>
        <v/>
      </c>
      <c r="BI214" s="1332" t="s">
        <v>1</v>
      </c>
      <c r="BJ214" s="1333"/>
      <c r="BK214" s="1334"/>
      <c r="BL214" s="52"/>
      <c r="BM214" s="51"/>
      <c r="BN214" s="1335" t="str">
        <f t="shared" si="48"/>
        <v/>
      </c>
      <c r="BO214" s="50" t="str">
        <f t="shared" si="49"/>
        <v/>
      </c>
      <c r="BP214" s="49" t="str">
        <f t="shared" si="50"/>
        <v/>
      </c>
      <c r="BQ214" s="47">
        <f>IF(ISBLANK(#REF!),"",LEN(BD214)-LEN(SUBSTITUTE(BD214," ",""))+1)</f>
        <v>1</v>
      </c>
      <c r="BR214" s="48">
        <f t="shared" si="51"/>
        <v>0</v>
      </c>
      <c r="BS214" s="47">
        <f t="shared" si="52"/>
        <v>0</v>
      </c>
      <c r="BT214" s="47">
        <f t="shared" si="53"/>
        <v>0</v>
      </c>
      <c r="BU214" s="185"/>
      <c r="BV214" s="2"/>
      <c r="BW214" s="2"/>
      <c r="BX214" s="2"/>
      <c r="BY214" s="2"/>
      <c r="BZ214" s="2"/>
      <c r="CA214" s="2"/>
      <c r="CB214" s="110"/>
      <c r="CC214" s="59"/>
      <c r="CD214" s="59"/>
      <c r="CE214" s="59"/>
      <c r="CF214" s="59"/>
      <c r="CG214" s="59"/>
      <c r="CH214" s="93"/>
      <c r="CI214"/>
      <c r="CJ214" s="1842" t="s">
        <v>613</v>
      </c>
      <c r="CK214" s="1843"/>
      <c r="CL214" s="1843"/>
      <c r="CM214" s="1843" t="s">
        <v>614</v>
      </c>
      <c r="CN214" s="1843"/>
      <c r="CO214" s="1843"/>
      <c r="CP214" s="1845"/>
      <c r="CQ214" s="2"/>
      <c r="CR214" s="6">
        <v>1</v>
      </c>
    </row>
    <row r="215" spans="1:96" s="1" customFormat="1" ht="15.75">
      <c r="A215"/>
      <c r="B215" s="108" t="str">
        <f>IF(L215&lt;&gt;"","A","►")</f>
        <v>►</v>
      </c>
      <c r="C215" s="1232" t="str">
        <f>C177</f>
        <v xml:space="preserve">C patisserie flan garniture Clafoutis aux cerises_2023-09-20.xlsx 10 personnes </v>
      </c>
      <c r="D215" s="1232">
        <f>D177</f>
        <v>10</v>
      </c>
      <c r="E215" s="1232" t="str">
        <f>E177</f>
        <v>personnes</v>
      </c>
      <c r="F215" s="259"/>
      <c r="G215" s="254"/>
      <c r="H215" s="253" t="str">
        <f>IF(AND(F215&gt;0,I215&gt;0),"de","")</f>
        <v/>
      </c>
      <c r="I215" s="252"/>
      <c r="J215" s="258"/>
      <c r="K215" s="257">
        <v>1</v>
      </c>
      <c r="L215" s="1773"/>
      <c r="N215"/>
      <c r="O215"/>
      <c r="AA215"/>
      <c r="AB215"/>
      <c r="AC215"/>
      <c r="AD215"/>
      <c r="AE215"/>
      <c r="AF215"/>
      <c r="AG215"/>
      <c r="AH215"/>
      <c r="AI215"/>
      <c r="AJ215"/>
      <c r="AK215"/>
      <c r="AL215"/>
      <c r="AM215"/>
      <c r="AN215"/>
      <c r="AO215"/>
      <c r="AP215"/>
      <c r="AQ215"/>
      <c r="AR215"/>
      <c r="AS215"/>
      <c r="AT215"/>
      <c r="AU215"/>
      <c r="AV215"/>
      <c r="AW215" s="1327" t="str">
        <f>IF(AND(AZ215&lt;&gt;"", LEN(TRIM(AZ215))&gt;0), MAX(AW20:AW214)+1, "")</f>
        <v/>
      </c>
      <c r="AX215" s="1327" t="str" cm="1">
        <f t="array" ref="AX215">IFERROR(INDEX(AZ21:AZ290, MATCH(ROW()-MIN(ROW(AZ21:AZ290))+1, AW21:AW290, 0)), "")</f>
        <v/>
      </c>
      <c r="AY215" s="1336" t="str">
        <f>IFERROR(SUBSTITUTE(SUBSTITUTE(SUBSTITUTE(SUBSTITUTE(SUBSTITUTE(SUBSTITUTE(AY214,",",";"),".",";"),";",";"),"-",";"),":",";"),"?",";"),AY214)</f>
        <v/>
      </c>
      <c r="AZ215" s="1329" t="str">
        <f>IFERROR(IF(LEN(AY218)&gt;LEN(AZ213)+LEN(AZ214),LEFT(RIGHT(AY218,LEN(AY218)-LEN(AZ213)-LEN(AZ214)),FIND("¤",SUBSTITUTE(LEFT(RIGHT(AY218,LEN(AY218)-LEN(AZ213)-LEN(AZ214)),AZ19+1)," ","¤",LEN(LEFT(RIGHT(AY218,LEN(AY218)-LEN(AZ213)-LEN(AZ214)),AZ19+1))-LEN(SUBSTITUTE(LEFT(RIGHT(AY218,LEN(AY218)-LEN(AZ213)-LEN(AZ214)),AZ19+1)," ",""))))),""),"")</f>
        <v/>
      </c>
      <c r="BA215" s="1279" t="s">
        <v>1</v>
      </c>
      <c r="BB215" s="1354"/>
      <c r="BC215"/>
      <c r="BD215" s="1" t="str">
        <f t="shared" si="56"/>
        <v/>
      </c>
      <c r="BE215" s="1332" t="str">
        <f>IF(LEN(SUBSTITUTE(AX215, BE17, "")) &lt; LEN(AX215), SUBSTITUTE(AX215, BE17, ""), AX215)</f>
        <v/>
      </c>
      <c r="BF215" s="1332" t="str">
        <f>IF(LEN(SUBSTITUTE(BE215, BF17, "")) &lt; LEN(BE215), SUBSTITUTE(BE215, BF17, ""), BE215)</f>
        <v/>
      </c>
      <c r="BG215" s="1332" t="str">
        <f>IF(LEN(SUBSTITUTE(BF215, BG17, "")) &lt; LEN(BF215), SUBSTITUTE(BF215, BG17, ""), BF215)</f>
        <v/>
      </c>
      <c r="BH215" s="1332" t="str">
        <f>IF(LEN(SUBSTITUTE(BG215, BH17, "")) &lt; LEN(BG215), SUBSTITUTE(BG215, BH17, ""), BG215)</f>
        <v/>
      </c>
      <c r="BI215" s="1332" t="s">
        <v>1</v>
      </c>
      <c r="BJ215" s="1333"/>
      <c r="BK215" s="1334"/>
      <c r="BL215" s="52"/>
      <c r="BM215" s="51"/>
      <c r="BN215" s="1335" t="str">
        <f t="shared" si="48"/>
        <v/>
      </c>
      <c r="BO215" s="50" t="str">
        <f t="shared" si="49"/>
        <v/>
      </c>
      <c r="BP215" s="49" t="str">
        <f t="shared" si="50"/>
        <v/>
      </c>
      <c r="BQ215" s="47">
        <f>IF(ISBLANK(#REF!),"",LEN(BD215)-LEN(SUBSTITUTE(BD215," ",""))+1)</f>
        <v>1</v>
      </c>
      <c r="BR215" s="48">
        <f t="shared" si="51"/>
        <v>0</v>
      </c>
      <c r="BS215" s="47">
        <f t="shared" si="52"/>
        <v>0</v>
      </c>
      <c r="BT215" s="47">
        <f t="shared" si="53"/>
        <v>0</v>
      </c>
      <c r="BU215" s="185"/>
      <c r="BV215" s="2"/>
      <c r="BW215" s="2"/>
      <c r="BX215" s="2"/>
      <c r="BY215" s="2"/>
      <c r="BZ215" s="2"/>
      <c r="CA215" s="2"/>
      <c r="CB215" s="697">
        <v>19</v>
      </c>
      <c r="CC215" s="698">
        <v>18</v>
      </c>
      <c r="CD215" s="698">
        <v>25</v>
      </c>
      <c r="CE215" s="698">
        <v>16</v>
      </c>
      <c r="CF215" s="698">
        <v>6</v>
      </c>
      <c r="CG215" s="698">
        <v>11</v>
      </c>
      <c r="CH215" s="699">
        <v>11</v>
      </c>
      <c r="CI215"/>
      <c r="CJ215" s="1842"/>
      <c r="CK215" s="1843"/>
      <c r="CL215" s="1843"/>
      <c r="CM215" s="1843"/>
      <c r="CN215" s="1843"/>
      <c r="CO215" s="1843"/>
      <c r="CP215" s="1845"/>
      <c r="CQ215" s="2"/>
      <c r="CR215" s="6">
        <v>1</v>
      </c>
    </row>
    <row r="216" spans="1:96" s="1" customFormat="1" ht="16.5" thickBot="1">
      <c r="A216"/>
      <c r="B216" s="108" t="str">
        <f>IF(L216&lt;&gt;"","A","►")</f>
        <v>►</v>
      </c>
      <c r="C216" s="1232" t="str">
        <f>C177</f>
        <v xml:space="preserve">C patisserie flan garniture Clafoutis aux cerises_2023-09-20.xlsx 10 personnes </v>
      </c>
      <c r="D216" s="1232">
        <f>D177</f>
        <v>10</v>
      </c>
      <c r="E216" s="1232" t="str">
        <f>E177</f>
        <v>personnes</v>
      </c>
      <c r="F216" s="259"/>
      <c r="G216" s="254"/>
      <c r="H216" s="253" t="str">
        <f>IF(AND(F216&gt;0,I216&gt;0),"de","")</f>
        <v/>
      </c>
      <c r="I216" s="252"/>
      <c r="J216" s="258"/>
      <c r="K216" s="257">
        <v>1</v>
      </c>
      <c r="L216" s="1773"/>
      <c r="N216"/>
      <c r="O216"/>
      <c r="AA216"/>
      <c r="AB216"/>
      <c r="AC216"/>
      <c r="AD216"/>
      <c r="AE216"/>
      <c r="AF216"/>
      <c r="AG216"/>
      <c r="AH216"/>
      <c r="AI216"/>
      <c r="AJ216"/>
      <c r="AK216"/>
      <c r="AL216"/>
      <c r="AM216"/>
      <c r="AN216"/>
      <c r="AO216"/>
      <c r="AP216"/>
      <c r="AQ216"/>
      <c r="AR216"/>
      <c r="AS216"/>
      <c r="AT216"/>
      <c r="AU216"/>
      <c r="AV216"/>
      <c r="AW216" s="1327" t="str">
        <f>IF(AND(AZ216&lt;&gt;"", LEN(TRIM(AZ216))&gt;0), MAX(AW20:AW215)+1, "")</f>
        <v/>
      </c>
      <c r="AX216" s="1327" t="str" cm="1">
        <f t="array" ref="AX216">IFERROR(INDEX(AZ21:AZ290, MATCH(ROW()-MIN(ROW(AZ21:AZ290))+1, AW21:AW290, 0)), "")</f>
        <v/>
      </c>
      <c r="AY216" s="1336" t="str">
        <f>IFERROR(SUBSTITUTE(AY215,"."," "),AY215)</f>
        <v/>
      </c>
      <c r="AZ216" s="1329" t="str">
        <f>IFERROR(LEFT(RIGHT(AY218,LEN(AY218)-LEN(AZ213)-LEN(AZ214)-LEN(AZ215)),FIND("¤",SUBSTITUTE(LEFT(RIGHT(AY218,LEN(AY218)-LEN(AZ213)-LEN(AZ214)-LEN(AZ215)),AZ19+1)," ","¤",LEN(LEFT(RIGHT(AY218,LEN(AY218)-LEN(AZ213)-LEN(AZ214)-LEN(AZ215)),AZ19+1))-LEN(SUBSTITUTE(LEFT(RIGHT(AY218,LEN(AY218)-LEN(AZ213)-LEN(AZ214)-LEN(AZ215)),AZ19+1)," ",""))))),"")</f>
        <v/>
      </c>
      <c r="BA216" s="1279" t="s">
        <v>1</v>
      </c>
      <c r="BB216" s="1354"/>
      <c r="BC216"/>
      <c r="BD216" s="1" t="str">
        <f t="shared" si="56"/>
        <v/>
      </c>
      <c r="BE216" s="1332" t="str">
        <f>IF(LEN(SUBSTITUTE(AX216, BE17, "")) &lt; LEN(AX216), SUBSTITUTE(AX216, BE17, ""), AX216)</f>
        <v/>
      </c>
      <c r="BF216" s="1332" t="str">
        <f>IF(LEN(SUBSTITUTE(BE216, BF17, "")) &lt; LEN(BE216), SUBSTITUTE(BE216, BF17, ""), BE216)</f>
        <v/>
      </c>
      <c r="BG216" s="1332" t="str">
        <f>IF(LEN(SUBSTITUTE(BF216, BG17, "")) &lt; LEN(BF216), SUBSTITUTE(BF216, BG17, ""), BF216)</f>
        <v/>
      </c>
      <c r="BH216" s="1332" t="str">
        <f>IF(LEN(SUBSTITUTE(BG216, BH17, "")) &lt; LEN(BG216), SUBSTITUTE(BG216, BH17, ""), BG216)</f>
        <v/>
      </c>
      <c r="BI216" s="1332" t="s">
        <v>1</v>
      </c>
      <c r="BJ216" s="1333"/>
      <c r="BK216" s="1334"/>
      <c r="BL216" s="52"/>
      <c r="BM216" s="51"/>
      <c r="BN216" s="1335" t="str">
        <f t="shared" si="48"/>
        <v/>
      </c>
      <c r="BO216" s="50" t="str">
        <f t="shared" si="49"/>
        <v/>
      </c>
      <c r="BP216" s="49" t="str">
        <f t="shared" si="50"/>
        <v/>
      </c>
      <c r="BQ216" s="47">
        <f>IF(ISBLANK(#REF!),"",LEN(BD216)-LEN(SUBSTITUTE(BD216," ",""))+1)</f>
        <v>1</v>
      </c>
      <c r="BR216" s="48">
        <f t="shared" si="51"/>
        <v>0</v>
      </c>
      <c r="BS216" s="47">
        <f t="shared" si="52"/>
        <v>0</v>
      </c>
      <c r="BT216" s="47">
        <f t="shared" si="53"/>
        <v>0</v>
      </c>
      <c r="BU216" s="185"/>
      <c r="BV216" s="2"/>
      <c r="BW216" s="2"/>
      <c r="BX216" s="2"/>
      <c r="BY216" s="2"/>
      <c r="BZ216" s="2"/>
      <c r="CA216" s="2"/>
      <c r="CB216" s="700">
        <f t="shared" ref="CB216:CH216" ca="1" si="57">CELL("largeur",CB216)</f>
        <v>19</v>
      </c>
      <c r="CC216" s="30">
        <f t="shared" ca="1" si="57"/>
        <v>18</v>
      </c>
      <c r="CD216" s="30">
        <f t="shared" ca="1" si="57"/>
        <v>25</v>
      </c>
      <c r="CE216" s="30">
        <f t="shared" ca="1" si="57"/>
        <v>16</v>
      </c>
      <c r="CF216" s="30">
        <f t="shared" ca="1" si="57"/>
        <v>16</v>
      </c>
      <c r="CG216" s="30">
        <f t="shared" ca="1" si="57"/>
        <v>11</v>
      </c>
      <c r="CH216" s="29">
        <f t="shared" ca="1" si="57"/>
        <v>11</v>
      </c>
      <c r="CI216"/>
      <c r="CJ216" s="1842"/>
      <c r="CK216" s="1843"/>
      <c r="CL216" s="1843"/>
      <c r="CM216" s="1843"/>
      <c r="CN216" s="1843"/>
      <c r="CO216" s="1843"/>
      <c r="CP216" s="1845"/>
      <c r="CQ216" s="2"/>
      <c r="CR216" s="6">
        <v>1</v>
      </c>
    </row>
    <row r="217" spans="1:96" s="1" customFormat="1" ht="15.75">
      <c r="A217"/>
      <c r="B217" s="108" t="str">
        <f>IF(L217&lt;&gt;"","A","►")</f>
        <v>►</v>
      </c>
      <c r="C217" s="1232" t="str">
        <f>C177</f>
        <v xml:space="preserve">C patisserie flan garniture Clafoutis aux cerises_2023-09-20.xlsx 10 personnes </v>
      </c>
      <c r="D217" s="1232">
        <f>D177</f>
        <v>10</v>
      </c>
      <c r="E217" s="1232" t="str">
        <f>E177</f>
        <v>personnes</v>
      </c>
      <c r="F217" s="259"/>
      <c r="G217" s="254"/>
      <c r="H217" s="253" t="str">
        <f>IF(AND(F217&gt;0,I217&gt;0),"de","")</f>
        <v/>
      </c>
      <c r="I217" s="252"/>
      <c r="J217" s="258"/>
      <c r="K217" s="257">
        <v>1</v>
      </c>
      <c r="L217" s="1773"/>
      <c r="N217"/>
      <c r="O217"/>
      <c r="P217"/>
      <c r="Q217"/>
      <c r="R217"/>
      <c r="S217"/>
      <c r="T217"/>
      <c r="U217"/>
      <c r="V217"/>
      <c r="W217"/>
      <c r="X217"/>
      <c r="Y217"/>
      <c r="Z217" s="1354"/>
      <c r="AA217"/>
      <c r="AB217"/>
      <c r="AC217"/>
      <c r="AD217"/>
      <c r="AE217"/>
      <c r="AF217"/>
      <c r="AG217"/>
      <c r="AH217"/>
      <c r="AI217"/>
      <c r="AJ217"/>
      <c r="AK217"/>
      <c r="AL217"/>
      <c r="AM217"/>
      <c r="AN217"/>
      <c r="AO217"/>
      <c r="AP217"/>
      <c r="AQ217"/>
      <c r="AR217"/>
      <c r="AS217"/>
      <c r="AT217"/>
      <c r="AU217"/>
      <c r="AV217"/>
      <c r="AW217" s="1327" t="str">
        <f>IF(AND(AZ217&lt;&gt;"", LEN(TRIM(AZ217))&gt;0), MAX(AW20:AW216)+1, "")</f>
        <v/>
      </c>
      <c r="AX217" s="1327" t="str" cm="1">
        <f t="array" ref="AX217">IFERROR(INDEX(AZ21:AZ290, MATCH(ROW()-MIN(ROW(AZ21:AZ290))+1, AW21:AW290, 0)), "")</f>
        <v/>
      </c>
      <c r="AY217" s="1337" t="str">
        <f>SUBSTITUTE(SUBSTITUTE(AY216,";"," "),","," ")</f>
        <v/>
      </c>
      <c r="AZ217" s="1329" t="str">
        <f>IFERROR(LEFT(RIGHT(AY218,LEN(AY218)-LEN(AZ213)-LEN(AZ214)-LEN(AZ215)-LEN(AZ216)),FIND("¤",SUBSTITUTE(LEFT(RIGHT(AY218,LEN(AY218)-LEN(AZ213)-LEN(AZ214)-LEN(AZ215)-LEN(AZ216)),AZ19+1)," ","¤",LEN(LEFT(RIGHT(AY218,LEN(AY218)-LEN(AZ213)-LEN(AZ214)-LEN(AZ215)-LEN(AZ216)),AZ19+1))-LEN(SUBSTITUTE(LEFT(RIGHT(AY218,LEN(AY218)-LEN(AZ213)-LEN(AZ214)-LEN(AZ215)-LEN(AZ216)),AZ19+1)," ",""))))),"")</f>
        <v/>
      </c>
      <c r="BA217" s="1279" t="s">
        <v>1</v>
      </c>
      <c r="BB217" s="1354"/>
      <c r="BC217"/>
      <c r="BD217" s="1" t="str">
        <f t="shared" si="56"/>
        <v/>
      </c>
      <c r="BE217" s="1332" t="str">
        <f>IF(LEN(SUBSTITUTE(AX217, BE17, "")) &lt; LEN(AX217), SUBSTITUTE(AX217, BE17, ""), AX217)</f>
        <v/>
      </c>
      <c r="BF217" s="1332" t="str">
        <f>IF(LEN(SUBSTITUTE(BE217, BF17, "")) &lt; LEN(BE217), SUBSTITUTE(BE217, BF17, ""), BE217)</f>
        <v/>
      </c>
      <c r="BG217" s="1332" t="str">
        <f>IF(LEN(SUBSTITUTE(BF217, BG17, "")) &lt; LEN(BF217), SUBSTITUTE(BF217, BG17, ""), BF217)</f>
        <v/>
      </c>
      <c r="BH217" s="1332" t="str">
        <f>IF(LEN(SUBSTITUTE(BG217, BH17, "")) &lt; LEN(BG217), SUBSTITUTE(BG217, BH17, ""), BG217)</f>
        <v/>
      </c>
      <c r="BI217" s="1332" t="s">
        <v>1</v>
      </c>
      <c r="BJ217" s="1333"/>
      <c r="BK217" s="1334"/>
      <c r="BL217" s="52"/>
      <c r="BM217" s="51"/>
      <c r="BN217" s="1335" t="str">
        <f t="shared" si="48"/>
        <v/>
      </c>
      <c r="BO217" s="50" t="str">
        <f t="shared" si="49"/>
        <v/>
      </c>
      <c r="BP217" s="49" t="str">
        <f t="shared" si="50"/>
        <v/>
      </c>
      <c r="BQ217" s="47">
        <f>IF(ISBLANK(#REF!),"",LEN(BD217)-LEN(SUBSTITUTE(BD217," ",""))+1)</f>
        <v>1</v>
      </c>
      <c r="BR217" s="48">
        <f t="shared" si="51"/>
        <v>0</v>
      </c>
      <c r="BS217" s="47">
        <f t="shared" si="52"/>
        <v>0</v>
      </c>
      <c r="BT217" s="47">
        <f t="shared" si="53"/>
        <v>0</v>
      </c>
      <c r="BU217" s="185"/>
      <c r="BV217" s="2"/>
      <c r="BW217"/>
      <c r="BX217"/>
      <c r="BY217"/>
      <c r="BZ217"/>
      <c r="CA217" s="2"/>
      <c r="CB217"/>
      <c r="CC217"/>
      <c r="CD217"/>
      <c r="CE217"/>
      <c r="CF217"/>
      <c r="CG217"/>
      <c r="CH217"/>
      <c r="CI217"/>
      <c r="CJ217" s="667"/>
      <c r="CK217" s="663"/>
      <c r="CL217" s="663"/>
      <c r="CM217" s="1843"/>
      <c r="CN217" s="1843"/>
      <c r="CO217" s="1843"/>
      <c r="CP217" s="1845"/>
      <c r="CQ217" s="2"/>
      <c r="CR217" s="6">
        <v>1</v>
      </c>
    </row>
    <row r="218" spans="1:96" s="1" customFormat="1" ht="15.75">
      <c r="A218"/>
      <c r="B218" s="108" t="str">
        <f>IF(L218&lt;&gt;"","A","►")</f>
        <v>►</v>
      </c>
      <c r="C218" s="1232" t="str">
        <f>C177</f>
        <v xml:space="preserve">C patisserie flan garniture Clafoutis aux cerises_2023-09-20.xlsx 10 personnes </v>
      </c>
      <c r="D218" s="1232">
        <f>D177</f>
        <v>10</v>
      </c>
      <c r="E218" s="1232" t="str">
        <f>E177</f>
        <v>personnes</v>
      </c>
      <c r="F218" s="259"/>
      <c r="G218" s="254"/>
      <c r="H218" s="253" t="str">
        <f>IF(AND(F218&gt;0,I218&gt;0),"de","")</f>
        <v/>
      </c>
      <c r="I218" s="252"/>
      <c r="J218" s="258"/>
      <c r="K218" s="257">
        <v>1</v>
      </c>
      <c r="L218" s="1773"/>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s="1327" t="str">
        <f>IF(AND(AZ218&lt;&gt;"", LEN(TRIM(AZ218))&gt;0), MAX(AW20:AW217)+1, "")</f>
        <v/>
      </c>
      <c r="AX218" s="1327" t="str" cm="1">
        <f t="array" ref="AX218">IFERROR(INDEX(AZ21:AZ290, MATCH(ROW()-MIN(ROW(AZ21:AZ290))+1, AW21:AW290, 0)), "")</f>
        <v/>
      </c>
      <c r="AY218" s="1338" t="str">
        <f>IFERROR(SUBSTITUTE(SUBSTITUTE(SUBSTITUTE(AY217,"  "," "),"  "," "),"  "," "),AY217)</f>
        <v/>
      </c>
      <c r="AZ218" s="1329" t="str">
        <f>IF(LEN(AY218) &gt; LEN(AZ213) + LEN(AZ214) + LEN(AZ215)+ LEN(AZ216) + LEN(AZ217), RIGHT(AY218, LEN(AY218) - LEN(AZ213) - LEN(AZ214) - LEN(AZ215) - LEN(AZ216) - LEN(AZ217)), "")</f>
        <v/>
      </c>
      <c r="BA218" s="1279" t="s">
        <v>1</v>
      </c>
      <c r="BB218" s="1354"/>
      <c r="BC218"/>
      <c r="BD218" s="1" t="str">
        <f t="shared" si="56"/>
        <v/>
      </c>
      <c r="BE218" s="1332" t="str">
        <f>IF(LEN(SUBSTITUTE(AX218, BE17, "")) &lt; LEN(AX218), SUBSTITUTE(AX218, BE17, ""), AX218)</f>
        <v/>
      </c>
      <c r="BF218" s="1332" t="str">
        <f>IF(LEN(SUBSTITUTE(BE218, BF17, "")) &lt; LEN(BE218), SUBSTITUTE(BE218, BF17, ""), BE218)</f>
        <v/>
      </c>
      <c r="BG218" s="1332" t="str">
        <f>IF(LEN(SUBSTITUTE(BF218, BG17, "")) &lt; LEN(BF218), SUBSTITUTE(BF218, BG17, ""), BF218)</f>
        <v/>
      </c>
      <c r="BH218" s="1332" t="str">
        <f>IF(LEN(SUBSTITUTE(BG218, BH17, "")) &lt; LEN(BG218), SUBSTITUTE(BG218, BH17, ""), BG218)</f>
        <v/>
      </c>
      <c r="BI218" s="1332" t="s">
        <v>1</v>
      </c>
      <c r="BJ218" s="1333"/>
      <c r="BK218" s="1334"/>
      <c r="BL218" s="52"/>
      <c r="BM218" s="51"/>
      <c r="BN218" s="1335" t="str">
        <f t="shared" si="48"/>
        <v/>
      </c>
      <c r="BO218" s="50" t="str">
        <f t="shared" si="49"/>
        <v/>
      </c>
      <c r="BP218" s="49" t="str">
        <f t="shared" si="50"/>
        <v/>
      </c>
      <c r="BQ218" s="47">
        <f>IF(ISBLANK(#REF!),"",LEN(BD218)-LEN(SUBSTITUTE(BD218," ",""))+1)</f>
        <v>1</v>
      </c>
      <c r="BR218" s="48">
        <f t="shared" si="51"/>
        <v>0</v>
      </c>
      <c r="BS218" s="47">
        <f t="shared" si="52"/>
        <v>0</v>
      </c>
      <c r="BT218" s="47">
        <f t="shared" si="53"/>
        <v>0</v>
      </c>
      <c r="BU218" s="185"/>
      <c r="BV218" s="2"/>
      <c r="BW218"/>
      <c r="BX218"/>
      <c r="BY218"/>
      <c r="BZ218"/>
      <c r="CA218" s="2"/>
      <c r="CB218"/>
      <c r="CC218"/>
      <c r="CD218"/>
      <c r="CE218"/>
      <c r="CF218"/>
      <c r="CG218"/>
      <c r="CH218"/>
      <c r="CI218"/>
      <c r="CJ218" s="1850" t="s">
        <v>615</v>
      </c>
      <c r="CK218" s="1851"/>
      <c r="CL218" s="1851"/>
      <c r="CM218" s="658"/>
      <c r="CN218" s="658"/>
      <c r="CO218" s="658"/>
      <c r="CP218" s="659"/>
      <c r="CQ218" s="2"/>
      <c r="CR218" s="6">
        <v>1</v>
      </c>
    </row>
    <row r="219" spans="1:96" s="1" customFormat="1" ht="15.75">
      <c r="A219"/>
      <c r="B219" s="108" t="str">
        <f>IF(L219&lt;&gt;"","A","►")</f>
        <v>►</v>
      </c>
      <c r="C219" s="1232" t="str">
        <f>C177</f>
        <v xml:space="preserve">C patisserie flan garniture Clafoutis aux cerises_2023-09-20.xlsx 10 personnes </v>
      </c>
      <c r="D219" s="1232">
        <f>D177</f>
        <v>10</v>
      </c>
      <c r="E219" s="1232" t="str">
        <f>E177</f>
        <v>personnes</v>
      </c>
      <c r="F219" s="259"/>
      <c r="G219" s="254"/>
      <c r="H219" s="253" t="str">
        <f>IF(AND(F219&gt;0,I219&gt;0),"de","")</f>
        <v/>
      </c>
      <c r="I219" s="252"/>
      <c r="J219" s="258"/>
      <c r="K219" s="257">
        <v>1</v>
      </c>
      <c r="L219" s="1773"/>
      <c r="N219"/>
      <c r="O219"/>
      <c r="AA219"/>
      <c r="AB219"/>
      <c r="AC219"/>
      <c r="AD219"/>
      <c r="AE219"/>
      <c r="AF219"/>
      <c r="AG219"/>
      <c r="AH219"/>
      <c r="AI219"/>
      <c r="AJ219"/>
      <c r="AK219"/>
      <c r="AL219"/>
      <c r="AM219"/>
      <c r="AN219"/>
      <c r="AO219"/>
      <c r="AP219"/>
      <c r="AQ219"/>
      <c r="AR219"/>
      <c r="AS219"/>
      <c r="AT219"/>
      <c r="AU219"/>
      <c r="AV219"/>
      <c r="AW219" s="1327" t="str">
        <f>IF(AND(AZ219&lt;&gt;"", LEN(TRIM(AZ219))&gt;0), MAX(AW20:AW218)+1, "")</f>
        <v/>
      </c>
      <c r="AX219" s="1327" t="str" cm="1">
        <f t="array" ref="AX219">IFERROR(INDEX(AZ21:AZ290, MATCH(ROW()-MIN(ROW(AZ21:AZ290))+1, AW21:AW290, 0)), "")</f>
        <v/>
      </c>
      <c r="AY219" s="1328" t="str">
        <f>(SUBSTITUTE(SUBSTITUTE(BB54,CHAR(13)&amp;CHAR(10)," "),CHAR(10)," "))</f>
        <v/>
      </c>
      <c r="AZ219" s="1339" t="str">
        <f>IF(LEN(AY224)&lt;AZ19,AY219,LEFT(AY224,FIND("¤",SUBSTITUTE(LEFT(AY224,AZ19+1)," ","¤",LEN(LEFT(AY224,AZ19+1))-LEN(SUBSTITUTE(LEFT(AY224,AZ19+1)," ",""))))))</f>
        <v/>
      </c>
      <c r="BA219" s="1279" t="s">
        <v>1</v>
      </c>
      <c r="BB219" s="1354"/>
      <c r="BC219"/>
      <c r="BD219" s="1" t="str">
        <f t="shared" si="56"/>
        <v/>
      </c>
      <c r="BE219" s="1332" t="str">
        <f>IF(LEN(SUBSTITUTE(AX219, BE17, "")) &lt; LEN(AX219), SUBSTITUTE(AX219, BE17, ""), AX219)</f>
        <v/>
      </c>
      <c r="BF219" s="1332" t="str">
        <f>IF(LEN(SUBSTITUTE(BE219, BF17, "")) &lt; LEN(BE219), SUBSTITUTE(BE219, BF17, ""), BE219)</f>
        <v/>
      </c>
      <c r="BG219" s="1332" t="str">
        <f>IF(LEN(SUBSTITUTE(BF219, BG17, "")) &lt; LEN(BF219), SUBSTITUTE(BF219, BG17, ""), BF219)</f>
        <v/>
      </c>
      <c r="BH219" s="1332" t="str">
        <f>IF(LEN(SUBSTITUTE(BG219, BH17, "")) &lt; LEN(BG219), SUBSTITUTE(BG219, BH17, ""), BG219)</f>
        <v/>
      </c>
      <c r="BI219" s="1332" t="s">
        <v>1</v>
      </c>
      <c r="BJ219" s="1333"/>
      <c r="BK219" s="1334"/>
      <c r="BL219" s="52"/>
      <c r="BM219" s="51"/>
      <c r="BN219" s="1335" t="str">
        <f t="shared" si="48"/>
        <v/>
      </c>
      <c r="BO219" s="50" t="str">
        <f t="shared" si="49"/>
        <v/>
      </c>
      <c r="BP219" s="49" t="str">
        <f t="shared" si="50"/>
        <v/>
      </c>
      <c r="BQ219" s="47">
        <f>IF(ISBLANK(#REF!),"",LEN(BD219)-LEN(SUBSTITUTE(BD219," ",""))+1)</f>
        <v>1</v>
      </c>
      <c r="BR219" s="48">
        <f t="shared" si="51"/>
        <v>0</v>
      </c>
      <c r="BS219" s="47">
        <f t="shared" si="52"/>
        <v>0</v>
      </c>
      <c r="BT219" s="47">
        <f t="shared" si="53"/>
        <v>0</v>
      </c>
      <c r="BU219" s="185"/>
      <c r="BV219" s="2"/>
      <c r="BW219"/>
      <c r="BX219"/>
      <c r="BY219"/>
      <c r="BZ219"/>
      <c r="CA219" s="2"/>
      <c r="CB219"/>
      <c r="CC219"/>
      <c r="CD219"/>
      <c r="CE219"/>
      <c r="CF219"/>
      <c r="CG219"/>
      <c r="CH219"/>
      <c r="CI219"/>
      <c r="CJ219" s="1850"/>
      <c r="CK219" s="1851"/>
      <c r="CL219" s="1851"/>
      <c r="CM219" s="658"/>
      <c r="CN219" s="658"/>
      <c r="CO219" s="658"/>
      <c r="CP219" s="659"/>
      <c r="CQ219" s="2"/>
      <c r="CR219" s="6">
        <v>1</v>
      </c>
    </row>
    <row r="220" spans="1:96" s="1" customFormat="1" ht="15" customHeight="1">
      <c r="A220"/>
      <c r="B220" s="108" t="str">
        <f>IF(L220&lt;&gt;"","A","►")</f>
        <v>►</v>
      </c>
      <c r="C220" s="1232" t="str">
        <f>C177</f>
        <v xml:space="preserve">C patisserie flan garniture Clafoutis aux cerises_2023-09-20.xlsx 10 personnes </v>
      </c>
      <c r="D220" s="1232">
        <f>D177</f>
        <v>10</v>
      </c>
      <c r="E220" s="1232" t="str">
        <f>E177</f>
        <v>personnes</v>
      </c>
      <c r="F220" s="259"/>
      <c r="G220" s="254"/>
      <c r="H220" s="253" t="str">
        <f>IF(AND(F220&gt;0,I220&gt;0),"de","")</f>
        <v/>
      </c>
      <c r="I220" s="252"/>
      <c r="J220" s="258"/>
      <c r="K220" s="257">
        <v>1</v>
      </c>
      <c r="L220" s="1773"/>
      <c r="N220"/>
      <c r="O220"/>
      <c r="AA220"/>
      <c r="AB220"/>
      <c r="AC220"/>
      <c r="AD220"/>
      <c r="AE220"/>
      <c r="AF220"/>
      <c r="AG220"/>
      <c r="AH220"/>
      <c r="AI220"/>
      <c r="AJ220"/>
      <c r="AK220"/>
      <c r="AL220"/>
      <c r="AM220"/>
      <c r="AN220"/>
      <c r="AO220"/>
      <c r="AP220"/>
      <c r="AQ220"/>
      <c r="AR220"/>
      <c r="AS220"/>
      <c r="AT220"/>
      <c r="AU220"/>
      <c r="AV220"/>
      <c r="AW220" s="1327" t="str">
        <f>IF(AND(AZ220&lt;&gt;"", LEN(TRIM(AZ220))&gt;0), MAX(AW20:AW219)+1, "")</f>
        <v/>
      </c>
      <c r="AX220" s="1327" t="str" cm="1">
        <f t="array" ref="AX220">IFERROR(INDEX(AZ21:AZ290, MATCH(ROW()-MIN(ROW(AZ21:AZ290))+1, AW21:AW290, 0)), "")</f>
        <v/>
      </c>
      <c r="AY220" s="1340" t="str">
        <f>IFERROR(TRIM(SUBSTITUTE(SUBSTITUTE(SUBSTITUTE(SUBSTITUTE(SUBSTITUTE(AY219," .",".")," ;",";")," :",":"),",",","),",","")),AY219)</f>
        <v/>
      </c>
      <c r="AZ220" s="1339" t="str">
        <f>IFERROR(IF(LEN(AY224) &gt; LEN(AZ219), LEFT(RIGHT(AY224, LEN(AY224) - LEN(AZ219)), FIND("¤", SUBSTITUTE(LEFT(RIGHT(AY224, LEN(AY224) - LEN(AZ219)), AZ19+1), " ", "¤", LEN(LEFT(RIGHT(AY224, LEN(AY224) - LEN(AZ219)), AZ19+1)) - LEN(SUBSTITUTE(LEFT(RIGHT(AY224, LEN(AY224) - LEN(AZ219)), AZ19+1), " ", ""))))), ""), "")</f>
        <v/>
      </c>
      <c r="BA220" s="1279" t="s">
        <v>1</v>
      </c>
      <c r="BB220" s="1354"/>
      <c r="BC220"/>
      <c r="BD220" s="1" t="str">
        <f t="shared" si="56"/>
        <v/>
      </c>
      <c r="BE220" s="1332" t="str">
        <f>IF(LEN(SUBSTITUTE(AX220, BE17, "")) &lt; LEN(AX220), SUBSTITUTE(AX220, BE17, ""), AX220)</f>
        <v/>
      </c>
      <c r="BF220" s="1332" t="str">
        <f>IF(LEN(SUBSTITUTE(BE220, BF17, "")) &lt; LEN(BE220), SUBSTITUTE(BE220, BF17, ""), BE220)</f>
        <v/>
      </c>
      <c r="BG220" s="1332" t="str">
        <f>IF(LEN(SUBSTITUTE(BF220, BG17, "")) &lt; LEN(BF220), SUBSTITUTE(BF220, BG17, ""), BF220)</f>
        <v/>
      </c>
      <c r="BH220" s="1332" t="str">
        <f>IF(LEN(SUBSTITUTE(BG220, BH17, "")) &lt; LEN(BG220), SUBSTITUTE(BG220, BH17, ""), BG220)</f>
        <v/>
      </c>
      <c r="BI220" s="1332" t="s">
        <v>1</v>
      </c>
      <c r="BJ220" s="1333"/>
      <c r="BK220" s="1334"/>
      <c r="BL220" s="52"/>
      <c r="BM220" s="51"/>
      <c r="BN220" s="1335" t="str">
        <f t="shared" si="48"/>
        <v/>
      </c>
      <c r="BO220" s="50" t="str">
        <f t="shared" si="49"/>
        <v/>
      </c>
      <c r="BP220" s="49" t="str">
        <f t="shared" si="50"/>
        <v/>
      </c>
      <c r="BQ220" s="47">
        <f>IF(ISBLANK(#REF!),"",LEN(BD220)-LEN(SUBSTITUTE(BD220," ",""))+1)</f>
        <v>1</v>
      </c>
      <c r="BR220" s="48">
        <f t="shared" si="51"/>
        <v>0</v>
      </c>
      <c r="BS220" s="47">
        <f t="shared" si="52"/>
        <v>0</v>
      </c>
      <c r="BT220" s="47">
        <f t="shared" si="53"/>
        <v>0</v>
      </c>
      <c r="BU220" s="185"/>
      <c r="BV220" s="2"/>
      <c r="BW220"/>
      <c r="BX220"/>
      <c r="BY220"/>
      <c r="BZ220"/>
      <c r="CA220" s="2"/>
      <c r="CB220"/>
      <c r="CC220"/>
      <c r="CD220"/>
      <c r="CE220"/>
      <c r="CF220"/>
      <c r="CG220"/>
      <c r="CH220"/>
      <c r="CI220"/>
      <c r="CJ220" s="1850"/>
      <c r="CK220" s="1851"/>
      <c r="CL220" s="1851"/>
      <c r="CM220" s="658"/>
      <c r="CN220" s="658"/>
      <c r="CO220" s="658"/>
      <c r="CP220" s="659"/>
      <c r="CQ220" s="2"/>
      <c r="CR220" s="6">
        <v>1</v>
      </c>
    </row>
    <row r="221" spans="1:96" s="1" customFormat="1" ht="33" customHeight="1">
      <c r="A221"/>
      <c r="B221" s="108" t="str">
        <f>IF(L221&lt;&gt;"","A","►")</f>
        <v>►</v>
      </c>
      <c r="C221" s="1232" t="str">
        <f>C177</f>
        <v xml:space="preserve">C patisserie flan garniture Clafoutis aux cerises_2023-09-20.xlsx 10 personnes </v>
      </c>
      <c r="D221" s="1232">
        <f>D177</f>
        <v>10</v>
      </c>
      <c r="E221" s="1232" t="str">
        <f>E177</f>
        <v>personnes</v>
      </c>
      <c r="F221" s="259"/>
      <c r="G221" s="254"/>
      <c r="H221" s="253" t="str">
        <f>IF(AND(F221&gt;0,I221&gt;0),"de","")</f>
        <v/>
      </c>
      <c r="I221" s="252"/>
      <c r="J221" s="258"/>
      <c r="K221" s="257">
        <v>1</v>
      </c>
      <c r="L221" s="1773"/>
      <c r="M221"/>
      <c r="N221"/>
      <c r="O221"/>
      <c r="AA221"/>
      <c r="AB221"/>
      <c r="AC221"/>
      <c r="AD221"/>
      <c r="AE221"/>
      <c r="AF221"/>
      <c r="AG221"/>
      <c r="AH221"/>
      <c r="AI221"/>
      <c r="AJ221"/>
      <c r="AK221"/>
      <c r="AL221"/>
      <c r="AM221"/>
      <c r="AN221"/>
      <c r="AO221"/>
      <c r="AP221"/>
      <c r="AQ221"/>
      <c r="AR221"/>
      <c r="AS221"/>
      <c r="AT221"/>
      <c r="AU221"/>
      <c r="AV221"/>
      <c r="AW221" s="1327" t="str">
        <f>IF(AND(AZ221&lt;&gt;"", LEN(TRIM(AZ221))&gt;0), MAX(AW20:AW220)+1, "")</f>
        <v/>
      </c>
      <c r="AX221" s="1327" t="str" cm="1">
        <f t="array" ref="AX221">IFERROR(INDEX(AZ21:AZ290, MATCH(ROW()-MIN(ROW(AZ21:AZ290))+1, AW21:AW290, 0)), "")</f>
        <v/>
      </c>
      <c r="AY221" s="1340" t="str">
        <f>IFERROR(SUBSTITUTE(SUBSTITUTE(SUBSTITUTE(SUBSTITUTE(SUBSTITUTE(SUBSTITUTE(AY220,",",";"),".",";"),";",";"),"-",";"),":",";"),"?",";"),AY220)</f>
        <v/>
      </c>
      <c r="AZ221" s="1339" t="str">
        <f>IFERROR(IF(LEN(AY224)&gt;LEN(AZ219)+LEN(AZ220),LEFT(RIGHT(AY224,LEN(AY224)-LEN(AZ219)-LEN(AZ220)),FIND("¤",SUBSTITUTE(LEFT(RIGHT(AY224,LEN(AY224)-LEN(AZ219)-LEN(AZ220)),AZ19+1)," ","¤",LEN(LEFT(RIGHT(AY224,LEN(AY224)-LEN(AZ219)-LEN(AZ220)),AZ19+1))-LEN(SUBSTITUTE(LEFT(RIGHT(AY224,LEN(AY224)-LEN(AZ219)-LEN(AZ220)),AZ19+1)," ",""))))),""),"")</f>
        <v/>
      </c>
      <c r="BA221" s="1279" t="s">
        <v>1</v>
      </c>
      <c r="BB221" s="1354"/>
      <c r="BC221"/>
      <c r="BD221" s="1" t="str">
        <f t="shared" si="56"/>
        <v/>
      </c>
      <c r="BE221" s="1332" t="str">
        <f>IF(LEN(SUBSTITUTE(AX221, BE17, "")) &lt; LEN(AX221), SUBSTITUTE(AX221, BE17, ""), AX221)</f>
        <v/>
      </c>
      <c r="BF221" s="1332" t="str">
        <f>IF(LEN(SUBSTITUTE(BE221, BF17, "")) &lt; LEN(BE221), SUBSTITUTE(BE221, BF17, ""), BE221)</f>
        <v/>
      </c>
      <c r="BG221" s="1332" t="str">
        <f>IF(LEN(SUBSTITUTE(BF221, BG17, "")) &lt; LEN(BF221), SUBSTITUTE(BF221, BG17, ""), BF221)</f>
        <v/>
      </c>
      <c r="BH221" s="1332" t="str">
        <f>IF(LEN(SUBSTITUTE(BG221, BH17, "")) &lt; LEN(BG221), SUBSTITUTE(BG221, BH17, ""), BG221)</f>
        <v/>
      </c>
      <c r="BI221" s="1332" t="s">
        <v>1</v>
      </c>
      <c r="BJ221" s="1333"/>
      <c r="BK221" s="1334"/>
      <c r="BL221" s="52"/>
      <c r="BM221" s="51"/>
      <c r="BN221" s="1335" t="str">
        <f t="shared" si="48"/>
        <v/>
      </c>
      <c r="BO221" s="50" t="str">
        <f t="shared" si="49"/>
        <v/>
      </c>
      <c r="BP221" s="49" t="str">
        <f t="shared" si="50"/>
        <v/>
      </c>
      <c r="BQ221" s="47">
        <f>IF(ISBLANK(#REF!),"",LEN(BD221)-LEN(SUBSTITUTE(BD221," ",""))+1)</f>
        <v>1</v>
      </c>
      <c r="BR221" s="48">
        <f t="shared" si="51"/>
        <v>0</v>
      </c>
      <c r="BS221" s="47">
        <f t="shared" si="52"/>
        <v>0</v>
      </c>
      <c r="BT221" s="47">
        <f t="shared" si="53"/>
        <v>0</v>
      </c>
      <c r="BU221" s="185"/>
      <c r="BV221" s="2"/>
      <c r="BW221"/>
      <c r="BX221"/>
      <c r="BY221"/>
      <c r="BZ221"/>
      <c r="CA221" s="2"/>
      <c r="CB221"/>
      <c r="CC221"/>
      <c r="CD221"/>
      <c r="CE221"/>
      <c r="CF221"/>
      <c r="CG221"/>
      <c r="CH221"/>
      <c r="CI221"/>
      <c r="CJ221" s="669"/>
      <c r="CK221" s="670"/>
      <c r="CL221" s="670"/>
      <c r="CM221" s="658"/>
      <c r="CN221" s="658"/>
      <c r="CO221" s="658"/>
      <c r="CP221" s="659"/>
      <c r="CQ221" s="2"/>
      <c r="CR221" s="6">
        <v>1</v>
      </c>
    </row>
    <row r="222" spans="1:96" s="1" customFormat="1" ht="15.75" customHeight="1" thickBot="1">
      <c r="A222"/>
      <c r="B222" s="247" t="s">
        <v>11</v>
      </c>
      <c r="C222" s="2344" t="str">
        <f>C177</f>
        <v xml:space="preserve">C patisserie flan garniture Clafoutis aux cerises_2023-09-20.xlsx 10 personnes </v>
      </c>
      <c r="D222" s="2327">
        <f>D177</f>
        <v>10</v>
      </c>
      <c r="E222" s="2328" t="str">
        <f>E177</f>
        <v>personnes</v>
      </c>
      <c r="F222" s="1269" t="s">
        <v>1524</v>
      </c>
      <c r="G222" s="1219"/>
      <c r="H222" s="1219" t="s">
        <v>1814</v>
      </c>
      <c r="I222" s="1219"/>
      <c r="J222" s="1219"/>
      <c r="K222" s="1219"/>
      <c r="L222" s="1442"/>
      <c r="M222"/>
      <c r="N222"/>
      <c r="O222"/>
      <c r="AA222"/>
      <c r="AB222"/>
      <c r="AC222"/>
      <c r="AD222"/>
      <c r="AE222"/>
      <c r="AF222"/>
      <c r="AG222"/>
      <c r="AH222"/>
      <c r="AI222"/>
      <c r="AJ222"/>
      <c r="AK222"/>
      <c r="AL222"/>
      <c r="AM222"/>
      <c r="AN222"/>
      <c r="AO222"/>
      <c r="AP222"/>
      <c r="AQ222"/>
      <c r="AR222"/>
      <c r="AS222"/>
      <c r="AT222"/>
      <c r="AU222"/>
      <c r="AV222"/>
      <c r="AW222" s="1327" t="str">
        <f>IF(AND(AZ222&lt;&gt;"", LEN(TRIM(AZ222))&gt;0), MAX(AW20:AW221)+1, "")</f>
        <v/>
      </c>
      <c r="AX222" s="1327" t="str" cm="1">
        <f t="array" ref="AX222">IFERROR(INDEX(AZ21:AZ290, MATCH(ROW()-MIN(ROW(AZ21:AZ290))+1, AW21:AW290, 0)), "")</f>
        <v/>
      </c>
      <c r="AY222" s="1340" t="str">
        <f>IFERROR(SUBSTITUTE(AY221,"."," "),AY221)</f>
        <v/>
      </c>
      <c r="AZ222" s="1339" t="str">
        <f>IFERROR(LEFT(RIGHT(AY224,LEN(AY224)-LEN(AZ219)-LEN(AZ220)-LEN(AZ221)),FIND("¤",SUBSTITUTE(LEFT(RIGHT(AY224,LEN(AY224)-LEN(AZ219)-LEN(AZ220)-LEN(AZ221)),AZ19+1)," ","¤",LEN(LEFT(RIGHT(AY224,LEN(AY224)-LEN(AZ219)-LEN(AZ220)-LEN(AZ221)),AZ19+1))-LEN(SUBSTITUTE(LEFT(RIGHT(AY224,LEN(AY224)-LEN(AZ219)-LEN(AZ220)-LEN(AZ221)),AZ19+1)," ",""))))),"")</f>
        <v/>
      </c>
      <c r="BA222" s="1279" t="s">
        <v>1</v>
      </c>
      <c r="BB222" s="1354"/>
      <c r="BC222"/>
      <c r="BD222" s="1" t="str">
        <f t="shared" si="56"/>
        <v/>
      </c>
      <c r="BE222" s="1332" t="str">
        <f>IF(LEN(SUBSTITUTE(AX222, BE17, "")) &lt; LEN(AX222), SUBSTITUTE(AX222, BE17, ""), AX222)</f>
        <v/>
      </c>
      <c r="BF222" s="1332" t="str">
        <f>IF(LEN(SUBSTITUTE(BE222, BF17, "")) &lt; LEN(BE222), SUBSTITUTE(BE222, BF17, ""), BE222)</f>
        <v/>
      </c>
      <c r="BG222" s="1332" t="str">
        <f>IF(LEN(SUBSTITUTE(BF222, BG17, "")) &lt; LEN(BF222), SUBSTITUTE(BF222, BG17, ""), BF222)</f>
        <v/>
      </c>
      <c r="BH222" s="1332" t="str">
        <f>IF(LEN(SUBSTITUTE(BG222, BH17, "")) &lt; LEN(BG222), SUBSTITUTE(BG222, BH17, ""), BG222)</f>
        <v/>
      </c>
      <c r="BI222" s="1332" t="s">
        <v>1</v>
      </c>
      <c r="BJ222" s="1333"/>
      <c r="BK222" s="1334"/>
      <c r="BL222" s="52"/>
      <c r="BM222" s="51"/>
      <c r="BN222" s="1335" t="str">
        <f t="shared" si="48"/>
        <v/>
      </c>
      <c r="BO222" s="50" t="str">
        <f t="shared" si="49"/>
        <v/>
      </c>
      <c r="BP222" s="49" t="str">
        <f t="shared" si="50"/>
        <v/>
      </c>
      <c r="BQ222" s="47">
        <f>IF(ISBLANK(#REF!),"",LEN(BD222)-LEN(SUBSTITUTE(BD222," ",""))+1)</f>
        <v>1</v>
      </c>
      <c r="BR222" s="48">
        <f t="shared" si="51"/>
        <v>0</v>
      </c>
      <c r="BS222" s="47">
        <f t="shared" si="52"/>
        <v>0</v>
      </c>
      <c r="BT222" s="47">
        <f t="shared" si="53"/>
        <v>0</v>
      </c>
      <c r="BU222" s="185"/>
      <c r="BV222" s="2"/>
      <c r="BW222"/>
      <c r="BX222"/>
      <c r="BY222"/>
      <c r="BZ222"/>
      <c r="CA222" s="2"/>
      <c r="CB222"/>
      <c r="CC222"/>
      <c r="CD222"/>
      <c r="CE222"/>
      <c r="CF222"/>
      <c r="CG222"/>
      <c r="CH222"/>
      <c r="CI222"/>
      <c r="CJ222" s="676"/>
      <c r="CK222" s="677" t="s">
        <v>619</v>
      </c>
      <c r="CL222" s="663"/>
      <c r="CM222" s="658"/>
      <c r="CN222" s="658"/>
      <c r="CO222" s="658"/>
      <c r="CP222" s="659"/>
      <c r="CQ222" s="2"/>
      <c r="CR222" s="6">
        <v>1</v>
      </c>
    </row>
    <row r="223" spans="1:96" s="1" customFormat="1" ht="15" customHeight="1">
      <c r="A223"/>
      <c r="B223"/>
      <c r="C223"/>
      <c r="D223"/>
      <c r="E223"/>
      <c r="F223"/>
      <c r="G223"/>
      <c r="H223"/>
      <c r="I223"/>
      <c r="J223"/>
      <c r="K223"/>
      <c r="L223"/>
      <c r="M223"/>
      <c r="N223"/>
      <c r="O223"/>
      <c r="AA223"/>
      <c r="AB223"/>
      <c r="AC223"/>
      <c r="AD223"/>
      <c r="AE223"/>
      <c r="AF223"/>
      <c r="AG223"/>
      <c r="AH223"/>
      <c r="AI223"/>
      <c r="AJ223"/>
      <c r="AK223"/>
      <c r="AL223"/>
      <c r="AM223"/>
      <c r="AN223"/>
      <c r="AO223"/>
      <c r="AP223"/>
      <c r="AQ223"/>
      <c r="AR223"/>
      <c r="AS223"/>
      <c r="AT223"/>
      <c r="AU223"/>
      <c r="AV223"/>
      <c r="AW223" s="1327" t="str">
        <f>IF(AND(AZ223&lt;&gt;"", LEN(TRIM(AZ223))&gt;0), MAX(AW20:AW222)+1, "")</f>
        <v/>
      </c>
      <c r="AX223" s="1327" t="str" cm="1">
        <f t="array" ref="AX223">IFERROR(INDEX(AZ21:AZ290, MATCH(ROW()-MIN(ROW(AZ21:AZ290))+1, AW21:AW290, 0)), "")</f>
        <v/>
      </c>
      <c r="AY223" s="1343" t="str">
        <f>SUBSTITUTE(SUBSTITUTE(AY222,";"," "),","," ")</f>
        <v/>
      </c>
      <c r="AZ223" s="1339" t="str">
        <f>IFERROR(LEFT(RIGHT(AY224,LEN(AY224)-LEN(AZ219)-LEN(AZ220)-LEN(AZ221)-LEN(AZ222)),FIND("¤",SUBSTITUTE(LEFT(RIGHT(AY224,LEN(AY224)-LEN(AZ219)-LEN(AZ220)-LEN(AZ221)-LEN(AZ222)),AZ19+1)," ","¤",LEN(LEFT(RIGHT(AY224,LEN(AY224)-LEN(AZ219)-LEN(AZ220)-LEN(AZ221)-LEN(AZ222)),AZ19+1))-LEN(SUBSTITUTE(LEFT(RIGHT(AY224,LEN(AY224)-LEN(AZ219)-LEN(AZ220)-LEN(AZ221)-LEN(AZ222)),AZ19+1)," ",""))))),"")</f>
        <v/>
      </c>
      <c r="BA223" s="1279" t="s">
        <v>1</v>
      </c>
      <c r="BB223" s="1354"/>
      <c r="BC223"/>
      <c r="BD223" s="1" t="str">
        <f t="shared" si="56"/>
        <v/>
      </c>
      <c r="BE223" s="1332" t="str">
        <f>IF(LEN(SUBSTITUTE(AX223, BE17, "")) &lt; LEN(AX223), SUBSTITUTE(AX223, BE17, ""), AX223)</f>
        <v/>
      </c>
      <c r="BF223" s="1332" t="str">
        <f>IF(LEN(SUBSTITUTE(BE223, BF17, "")) &lt; LEN(BE223), SUBSTITUTE(BE223, BF17, ""), BE223)</f>
        <v/>
      </c>
      <c r="BG223" s="1332" t="str">
        <f>IF(LEN(SUBSTITUTE(BF223, BG17, "")) &lt; LEN(BF223), SUBSTITUTE(BF223, BG17, ""), BF223)</f>
        <v/>
      </c>
      <c r="BH223" s="1332" t="str">
        <f>IF(LEN(SUBSTITUTE(BG223, BH17, "")) &lt; LEN(BG223), SUBSTITUTE(BG223, BH17, ""), BG223)</f>
        <v/>
      </c>
      <c r="BI223" s="1332" t="s">
        <v>1</v>
      </c>
      <c r="BJ223" s="1333"/>
      <c r="BK223" s="1334"/>
      <c r="BL223" s="52"/>
      <c r="BM223" s="51"/>
      <c r="BN223" s="1335" t="str">
        <f t="shared" ref="BN223:BN286" si="58">IF(BK223&lt;&gt;"", TRIM(SUBSTITUTE(SUBSTITUTE(BH223, TRIM(BJ223), ""), TRIM(BK223), "")), TRIM(SUBSTITUTE(BH223, TRIM(BJ223), "")))</f>
        <v/>
      </c>
      <c r="BO223" s="50" t="str">
        <f t="shared" ref="BO223:BO286" si="59">SUBSTITUTE(BN223,BL223,BM223)</f>
        <v/>
      </c>
      <c r="BP223" s="49" t="str">
        <f t="shared" ref="BP223:BP286" si="60">TRIM(SUBSTITUTE(BO223,BL223,BM223))</f>
        <v/>
      </c>
      <c r="BQ223" s="47">
        <f>IF(ISBLANK(#REF!),"",LEN(BD223)-LEN(SUBSTITUTE(BD223," ",""))+1)</f>
        <v>1</v>
      </c>
      <c r="BR223" s="48">
        <f t="shared" ref="BR223:BR286" si="61">BT223-BS223</f>
        <v>0</v>
      </c>
      <c r="BS223" s="47">
        <f t="shared" ref="BS223:BS286" si="62">LEN(TRIM(BD223)) - LEN(SUBSTITUTE(TRIM(BD223), " ", ""))</f>
        <v>0</v>
      </c>
      <c r="BT223" s="47">
        <f t="shared" ref="BT223:BT286" si="63">LEN(BD223)</f>
        <v>0</v>
      </c>
      <c r="BU223" s="185"/>
      <c r="BV223" s="2"/>
      <c r="BW223" s="2"/>
      <c r="BX223" s="2"/>
      <c r="BY223" s="2"/>
      <c r="BZ223" s="2"/>
      <c r="CA223" s="2"/>
      <c r="CB223"/>
      <c r="CC223"/>
      <c r="CD223"/>
      <c r="CE223"/>
      <c r="CF223"/>
      <c r="CG223"/>
      <c r="CH223"/>
      <c r="CI223"/>
      <c r="CJ223" s="680"/>
      <c r="CK223" s="681"/>
      <c r="CL223" s="663"/>
      <c r="CM223" s="658"/>
      <c r="CN223" s="658"/>
      <c r="CO223" s="658"/>
      <c r="CP223" s="659"/>
      <c r="CQ223" s="2"/>
      <c r="CR223" s="6">
        <v>1</v>
      </c>
    </row>
    <row r="224" spans="1:96" s="1" customFormat="1" ht="33" customHeight="1">
      <c r="A224"/>
      <c r="M224"/>
      <c r="AA224"/>
      <c r="AB224"/>
      <c r="AC224"/>
      <c r="AD224"/>
      <c r="AE224"/>
      <c r="AF224"/>
      <c r="AG224"/>
      <c r="AH224"/>
      <c r="AI224"/>
      <c r="AJ224"/>
      <c r="AK224"/>
      <c r="AL224"/>
      <c r="AM224"/>
      <c r="AN224"/>
      <c r="AO224"/>
      <c r="AP224"/>
      <c r="AQ224"/>
      <c r="AR224"/>
      <c r="AS224"/>
      <c r="AT224"/>
      <c r="AU224"/>
      <c r="AV224"/>
      <c r="AW224" s="1327" t="str">
        <f>IF(AND(AZ224&lt;&gt;"", LEN(TRIM(AZ224))&gt;0), MAX(AW20:AW223)+1, "")</f>
        <v/>
      </c>
      <c r="AX224" s="1327" t="str" cm="1">
        <f t="array" ref="AX224">IFERROR(INDEX(AZ21:AZ290, MATCH(ROW()-MIN(ROW(AZ21:AZ290))+1, AW21:AW290, 0)), "")</f>
        <v/>
      </c>
      <c r="AY224" s="1344" t="str">
        <f>IFERROR(SUBSTITUTE(SUBSTITUTE(SUBSTITUTE(AY223,"  "," "),"  "," "),"  "," "),AY223)</f>
        <v/>
      </c>
      <c r="AZ224" s="1339" t="str">
        <f>IF(LEN(AY224) &gt; LEN(AZ219) + LEN(AZ220) + LEN(AZ221)+ LEN(AZ222) + LEN(AZ223), RIGHT(AY224, LEN(AY224) - LEN(AZ219) - LEN(AZ220) - LEN(AZ221) - LEN(AZ222) - LEN(AZ223)), "")</f>
        <v/>
      </c>
      <c r="BA224" s="1279" t="s">
        <v>1</v>
      </c>
      <c r="BB224" s="1354"/>
      <c r="BC224"/>
      <c r="BD224" s="1" t="str">
        <f t="shared" si="56"/>
        <v/>
      </c>
      <c r="BE224" s="1332" t="str">
        <f>IF(LEN(SUBSTITUTE(AX224, BE17, "")) &lt; LEN(AX224), SUBSTITUTE(AX224, BE17, ""), AX224)</f>
        <v/>
      </c>
      <c r="BF224" s="1332" t="str">
        <f>IF(LEN(SUBSTITUTE(BE224, BF17, "")) &lt; LEN(BE224), SUBSTITUTE(BE224, BF17, ""), BE224)</f>
        <v/>
      </c>
      <c r="BG224" s="1332" t="str">
        <f>IF(LEN(SUBSTITUTE(BF224, BG17, "")) &lt; LEN(BF224), SUBSTITUTE(BF224, BG17, ""), BF224)</f>
        <v/>
      </c>
      <c r="BH224" s="1332" t="str">
        <f>IF(LEN(SUBSTITUTE(BG224, BH17, "")) &lt; LEN(BG224), SUBSTITUTE(BG224, BH17, ""), BG224)</f>
        <v/>
      </c>
      <c r="BI224" s="1332" t="s">
        <v>1</v>
      </c>
      <c r="BJ224" s="1333"/>
      <c r="BK224" s="1334"/>
      <c r="BL224" s="52"/>
      <c r="BM224" s="51"/>
      <c r="BN224" s="1335" t="str">
        <f t="shared" si="58"/>
        <v/>
      </c>
      <c r="BO224" s="50" t="str">
        <f t="shared" si="59"/>
        <v/>
      </c>
      <c r="BP224" s="49" t="str">
        <f t="shared" si="60"/>
        <v/>
      </c>
      <c r="BQ224" s="47">
        <f>IF(ISBLANK(#REF!),"",LEN(BD224)-LEN(SUBSTITUTE(BD224," ",""))+1)</f>
        <v>1</v>
      </c>
      <c r="BR224" s="48">
        <f t="shared" si="61"/>
        <v>0</v>
      </c>
      <c r="BS224" s="47">
        <f t="shared" si="62"/>
        <v>0</v>
      </c>
      <c r="BT224" s="47">
        <f t="shared" si="63"/>
        <v>0</v>
      </c>
      <c r="BU224" s="185"/>
      <c r="BV224" s="2"/>
      <c r="BW224"/>
      <c r="BX224"/>
      <c r="BY224"/>
      <c r="BZ224"/>
      <c r="CA224"/>
      <c r="CB224"/>
      <c r="CC224"/>
      <c r="CD224"/>
      <c r="CE224"/>
      <c r="CF224"/>
      <c r="CG224"/>
      <c r="CH224"/>
      <c r="CI224"/>
      <c r="CJ224" s="680"/>
      <c r="CK224" s="681"/>
      <c r="CL224" s="663"/>
      <c r="CM224" s="658"/>
      <c r="CN224" s="658"/>
      <c r="CO224" s="658"/>
      <c r="CP224" s="659"/>
      <c r="CQ224" s="2"/>
      <c r="CR224" s="6">
        <v>1</v>
      </c>
    </row>
    <row r="225" spans="1:96" s="1" customFormat="1" ht="15" customHeight="1">
      <c r="A225"/>
      <c r="M225"/>
      <c r="AA225"/>
      <c r="AB225"/>
      <c r="AC225"/>
      <c r="AD225"/>
      <c r="AE225"/>
      <c r="AF225"/>
      <c r="AG225"/>
      <c r="AH225"/>
      <c r="AI225"/>
      <c r="AJ225"/>
      <c r="AK225"/>
      <c r="AL225"/>
      <c r="AM225"/>
      <c r="AN225"/>
      <c r="AO225"/>
      <c r="AP225"/>
      <c r="AQ225"/>
      <c r="AR225"/>
      <c r="AS225"/>
      <c r="AT225"/>
      <c r="AU225"/>
      <c r="AV225"/>
      <c r="AW225" s="1327" t="str">
        <f>IF(AND(AZ225&lt;&gt;"", LEN(TRIM(AZ225))&gt;0), MAX(AW20:AW224)+1, "")</f>
        <v/>
      </c>
      <c r="AX225" s="1327" t="str" cm="1">
        <f t="array" ref="AX225">IFERROR(INDEX(AZ21:AZ290, MATCH(ROW()-MIN(ROW(AZ21:AZ290))+1, AW21:AW290, 0)), "")</f>
        <v/>
      </c>
      <c r="AY225" s="1328" t="str">
        <f>(SUBSTITUTE(SUBSTITUTE(BB55,CHAR(13)&amp;CHAR(10)," "),CHAR(10)," "))</f>
        <v/>
      </c>
      <c r="AZ225" s="1329" t="str">
        <f>IF(LEN(AY230)&lt;AZ19,AY225,LEFT(AY230,FIND("¤",SUBSTITUTE(LEFT(AY230,AZ19+1)," ","¤",LEN(LEFT(AY230,AZ19+1))-LEN(SUBSTITUTE(LEFT(AY230,AZ19+1)," ",""))))))</f>
        <v/>
      </c>
      <c r="BA225" s="1279" t="s">
        <v>1</v>
      </c>
      <c r="BB225" s="1354"/>
      <c r="BC225"/>
      <c r="BD225" s="1" t="str">
        <f t="shared" si="56"/>
        <v/>
      </c>
      <c r="BE225" s="1332" t="str">
        <f>IF(LEN(SUBSTITUTE(AX225, BE17, "")) &lt; LEN(AX225), SUBSTITUTE(AX225, BE17, ""), AX225)</f>
        <v/>
      </c>
      <c r="BF225" s="1332" t="str">
        <f>IF(LEN(SUBSTITUTE(BE225, BF17, "")) &lt; LEN(BE225), SUBSTITUTE(BE225, BF17, ""), BE225)</f>
        <v/>
      </c>
      <c r="BG225" s="1332" t="str">
        <f>IF(LEN(SUBSTITUTE(BF225, BG17, "")) &lt; LEN(BF225), SUBSTITUTE(BF225, BG17, ""), BF225)</f>
        <v/>
      </c>
      <c r="BH225" s="1332" t="str">
        <f>IF(LEN(SUBSTITUTE(BG225, BH17, "")) &lt; LEN(BG225), SUBSTITUTE(BG225, BH17, ""), BG225)</f>
        <v/>
      </c>
      <c r="BI225" s="1332" t="s">
        <v>1</v>
      </c>
      <c r="BJ225" s="1333"/>
      <c r="BK225" s="1334"/>
      <c r="BL225" s="52"/>
      <c r="BM225" s="51"/>
      <c r="BN225" s="1335" t="str">
        <f t="shared" si="58"/>
        <v/>
      </c>
      <c r="BO225" s="50" t="str">
        <f t="shared" si="59"/>
        <v/>
      </c>
      <c r="BP225" s="49" t="str">
        <f t="shared" si="60"/>
        <v/>
      </c>
      <c r="BQ225" s="47">
        <f>IF(ISBLANK(#REF!),"",LEN(BD225)-LEN(SUBSTITUTE(BD225," ",""))+1)</f>
        <v>1</v>
      </c>
      <c r="BR225" s="48">
        <f t="shared" si="61"/>
        <v>0</v>
      </c>
      <c r="BS225" s="47">
        <f t="shared" si="62"/>
        <v>0</v>
      </c>
      <c r="BT225" s="47">
        <f t="shared" si="63"/>
        <v>0</v>
      </c>
      <c r="BU225" s="185"/>
      <c r="BV225" s="2"/>
      <c r="BW225"/>
      <c r="BX225"/>
      <c r="BY225"/>
      <c r="BZ225"/>
      <c r="CA225"/>
      <c r="CB225"/>
      <c r="CC225"/>
      <c r="CD225"/>
      <c r="CE225"/>
      <c r="CF225"/>
      <c r="CG225"/>
      <c r="CH225"/>
      <c r="CI225"/>
      <c r="CJ225" s="684" t="s">
        <v>621</v>
      </c>
      <c r="CK225" s="681"/>
      <c r="CL225" s="663"/>
      <c r="CM225" s="685" t="s">
        <v>622</v>
      </c>
      <c r="CN225" s="658"/>
      <c r="CO225" s="658"/>
      <c r="CP225" s="659"/>
      <c r="CQ225" s="2"/>
      <c r="CR225" s="6">
        <v>1</v>
      </c>
    </row>
    <row r="226" spans="1:96" s="1" customFormat="1" ht="15" customHeight="1">
      <c r="A226"/>
      <c r="M226"/>
      <c r="AA226"/>
      <c r="AB226"/>
      <c r="AC226"/>
      <c r="AD226"/>
      <c r="AE226"/>
      <c r="AF226"/>
      <c r="AG226"/>
      <c r="AH226"/>
      <c r="AI226"/>
      <c r="AJ226"/>
      <c r="AK226"/>
      <c r="AL226"/>
      <c r="AM226"/>
      <c r="AN226"/>
      <c r="AO226"/>
      <c r="AP226"/>
      <c r="AQ226"/>
      <c r="AR226"/>
      <c r="AS226"/>
      <c r="AT226"/>
      <c r="AU226"/>
      <c r="AV226"/>
      <c r="AW226" s="1327" t="str">
        <f>IF(AND(AZ226&lt;&gt;"", LEN(TRIM(AZ226))&gt;0), MAX(AW20:AW225)+1, "")</f>
        <v/>
      </c>
      <c r="AX226" s="1327" t="str" cm="1">
        <f t="array" ref="AX226">IFERROR(INDEX(AZ21:AZ290, MATCH(ROW()-MIN(ROW(AZ21:AZ290))+1, AW21:AW290, 0)), "")</f>
        <v/>
      </c>
      <c r="AY226" s="1336" t="str">
        <f>IFERROR(TRIM(SUBSTITUTE(SUBSTITUTE(SUBSTITUTE(SUBSTITUTE(SUBSTITUTE(AY225," .",".")," ;",";")," :",":"),",",","),",","")),AY225)</f>
        <v/>
      </c>
      <c r="AZ226" s="1329" t="str">
        <f>IFERROR(IF(LEN(AY230) &gt; LEN(AZ225), LEFT(RIGHT(AY230, LEN(AY230) - LEN(AZ225)), FIND("¤", SUBSTITUTE(LEFT(RIGHT(AY230, LEN(AY230) - LEN(AZ225)), AZ19+1), " ", "¤", LEN(LEFT(RIGHT(AY230, LEN(AY230) - LEN(AZ225)), AZ19+1)) - LEN(SUBSTITUTE(LEFT(RIGHT(AY230, LEN(AY230) - LEN(AZ225)), AZ19+1), " ", ""))))), ""), "")</f>
        <v/>
      </c>
      <c r="BA226" s="1279" t="s">
        <v>1</v>
      </c>
      <c r="BB226" s="1354"/>
      <c r="BC226"/>
      <c r="BD226" s="1" t="str">
        <f t="shared" si="56"/>
        <v/>
      </c>
      <c r="BE226" s="1332" t="str">
        <f>IF(LEN(SUBSTITUTE(AX226, BE17, "")) &lt; LEN(AX226), SUBSTITUTE(AX226, BE17, ""), AX226)</f>
        <v/>
      </c>
      <c r="BF226" s="1332" t="str">
        <f>IF(LEN(SUBSTITUTE(BE226, BF17, "")) &lt; LEN(BE226), SUBSTITUTE(BE226, BF17, ""), BE226)</f>
        <v/>
      </c>
      <c r="BG226" s="1332" t="str">
        <f>IF(LEN(SUBSTITUTE(BF226, BG17, "")) &lt; LEN(BF226), SUBSTITUTE(BF226, BG17, ""), BF226)</f>
        <v/>
      </c>
      <c r="BH226" s="1332" t="str">
        <f>IF(LEN(SUBSTITUTE(BG226, BH17, "")) &lt; LEN(BG226), SUBSTITUTE(BG226, BH17, ""), BG226)</f>
        <v/>
      </c>
      <c r="BI226" s="1332" t="s">
        <v>1</v>
      </c>
      <c r="BJ226" s="1333"/>
      <c r="BK226" s="1334"/>
      <c r="BL226" s="52"/>
      <c r="BM226" s="51"/>
      <c r="BN226" s="1335" t="str">
        <f t="shared" si="58"/>
        <v/>
      </c>
      <c r="BO226" s="50" t="str">
        <f t="shared" si="59"/>
        <v/>
      </c>
      <c r="BP226" s="49" t="str">
        <f t="shared" si="60"/>
        <v/>
      </c>
      <c r="BQ226" s="47">
        <f>IF(ISBLANK(#REF!),"",LEN(BD226)-LEN(SUBSTITUTE(BD226," ",""))+1)</f>
        <v>1</v>
      </c>
      <c r="BR226" s="48">
        <f t="shared" si="61"/>
        <v>0</v>
      </c>
      <c r="BS226" s="47">
        <f t="shared" si="62"/>
        <v>0</v>
      </c>
      <c r="BT226" s="47">
        <f t="shared" si="63"/>
        <v>0</v>
      </c>
      <c r="BU226" s="185"/>
      <c r="BV226" s="2"/>
      <c r="BW226"/>
      <c r="BX226"/>
      <c r="BY226"/>
      <c r="BZ226"/>
      <c r="CA226"/>
      <c r="CB226"/>
      <c r="CC226"/>
      <c r="CD226"/>
      <c r="CE226"/>
      <c r="CF226"/>
      <c r="CG226"/>
      <c r="CH226"/>
      <c r="CI226"/>
      <c r="CJ226" s="686" t="s">
        <v>623</v>
      </c>
      <c r="CK226" s="681"/>
      <c r="CL226" s="681"/>
      <c r="CM226" s="687" t="s">
        <v>624</v>
      </c>
      <c r="CN226" s="658"/>
      <c r="CO226" s="658"/>
      <c r="CP226" s="659"/>
      <c r="CQ226" s="2"/>
      <c r="CR226" s="6">
        <v>1</v>
      </c>
    </row>
    <row r="227" spans="1:96" s="1" customFormat="1">
      <c r="A227"/>
      <c r="M227"/>
      <c r="AA227"/>
      <c r="AB227"/>
      <c r="AC227"/>
      <c r="AD227"/>
      <c r="AE227"/>
      <c r="AF227"/>
      <c r="AG227"/>
      <c r="AH227"/>
      <c r="AI227"/>
      <c r="AJ227"/>
      <c r="AK227"/>
      <c r="AL227"/>
      <c r="AM227"/>
      <c r="AN227"/>
      <c r="AO227"/>
      <c r="AP227"/>
      <c r="AQ227"/>
      <c r="AR227"/>
      <c r="AS227"/>
      <c r="AT227"/>
      <c r="AU227"/>
      <c r="AV227"/>
      <c r="AW227" s="1327" t="str">
        <f>IF(AND(AZ227&lt;&gt;"", LEN(TRIM(AZ227))&gt;0), MAX(AW20:AW226)+1, "")</f>
        <v/>
      </c>
      <c r="AX227" s="1327" t="str" cm="1">
        <f t="array" ref="AX227">IFERROR(INDEX(AZ21:AZ290, MATCH(ROW()-MIN(ROW(AZ21:AZ290))+1, AW21:AW290, 0)), "")</f>
        <v/>
      </c>
      <c r="AY227" s="1336" t="str">
        <f>IFERROR(SUBSTITUTE(SUBSTITUTE(SUBSTITUTE(SUBSTITUTE(SUBSTITUTE(SUBSTITUTE(AY226,",",";"),".",";"),";",";"),"-",";"),":",";"),"?",";"),AY226)</f>
        <v/>
      </c>
      <c r="AZ227" s="1329" t="str">
        <f>IFERROR(IF(LEN(AY230)&gt;LEN(AZ225)+LEN(AZ226),LEFT(RIGHT(AY230,LEN(AY230)-LEN(AZ225)-LEN(AZ226)),FIND("¤",SUBSTITUTE(LEFT(RIGHT(AY230,LEN(AY230)-LEN(AZ225)-LEN(AZ226)),AZ19+1)," ","¤",LEN(LEFT(RIGHT(AY230,LEN(AY230)-LEN(AZ225)-LEN(AZ226)),AZ19+1))-LEN(SUBSTITUTE(LEFT(RIGHT(AY230,LEN(AY230)-LEN(AZ225)-LEN(AZ226)),AZ19+1)," ",""))))),""),"")</f>
        <v/>
      </c>
      <c r="BA227" s="1279" t="s">
        <v>1</v>
      </c>
      <c r="BB227" s="1354"/>
      <c r="BC227"/>
      <c r="BD227" s="1" t="str">
        <f t="shared" si="56"/>
        <v/>
      </c>
      <c r="BE227" s="1332" t="str">
        <f>IF(LEN(SUBSTITUTE(AX227, BE17, "")) &lt; LEN(AX227), SUBSTITUTE(AX227, BE17, ""), AX227)</f>
        <v/>
      </c>
      <c r="BF227" s="1332" t="str">
        <f>IF(LEN(SUBSTITUTE(BE227, BF17, "")) &lt; LEN(BE227), SUBSTITUTE(BE227, BF17, ""), BE227)</f>
        <v/>
      </c>
      <c r="BG227" s="1332" t="str">
        <f>IF(LEN(SUBSTITUTE(BF227, BG17, "")) &lt; LEN(BF227), SUBSTITUTE(BF227, BG17, ""), BF227)</f>
        <v/>
      </c>
      <c r="BH227" s="1332" t="str">
        <f>IF(LEN(SUBSTITUTE(BG227, BH17, "")) &lt; LEN(BG227), SUBSTITUTE(BG227, BH17, ""), BG227)</f>
        <v/>
      </c>
      <c r="BI227" s="1332" t="s">
        <v>1</v>
      </c>
      <c r="BJ227" s="1333"/>
      <c r="BK227" s="1334"/>
      <c r="BL227" s="52"/>
      <c r="BM227" s="51"/>
      <c r="BN227" s="1335" t="str">
        <f t="shared" si="58"/>
        <v/>
      </c>
      <c r="BO227" s="50" t="str">
        <f t="shared" si="59"/>
        <v/>
      </c>
      <c r="BP227" s="49" t="str">
        <f t="shared" si="60"/>
        <v/>
      </c>
      <c r="BQ227" s="47">
        <f>IF(ISBLANK(#REF!),"",LEN(BD227)-LEN(SUBSTITUTE(BD227," ",""))+1)</f>
        <v>1</v>
      </c>
      <c r="BR227" s="48">
        <f t="shared" si="61"/>
        <v>0</v>
      </c>
      <c r="BS227" s="47">
        <f t="shared" si="62"/>
        <v>0</v>
      </c>
      <c r="BT227" s="47">
        <f t="shared" si="63"/>
        <v>0</v>
      </c>
      <c r="BU227" s="185"/>
      <c r="BV227" s="2"/>
      <c r="BW227"/>
      <c r="BX227"/>
      <c r="BY227"/>
      <c r="BZ227"/>
      <c r="CA227"/>
      <c r="CB227"/>
      <c r="CC227"/>
      <c r="CD227"/>
      <c r="CE227"/>
      <c r="CF227"/>
      <c r="CG227"/>
      <c r="CH227"/>
      <c r="CI227"/>
      <c r="CJ227" s="689"/>
      <c r="CK227" s="681"/>
      <c r="CL227" s="681"/>
      <c r="CM227" s="663">
        <v>1</v>
      </c>
      <c r="CN227" s="681"/>
      <c r="CO227" s="681"/>
      <c r="CP227" s="690"/>
      <c r="CQ227" s="2"/>
      <c r="CR227" s="6">
        <v>1</v>
      </c>
    </row>
    <row r="228" spans="1:96" s="1" customFormat="1" ht="15.75">
      <c r="A228"/>
      <c r="M228"/>
      <c r="AA228"/>
      <c r="AB228"/>
      <c r="AC228"/>
      <c r="AD228"/>
      <c r="AE228"/>
      <c r="AF228"/>
      <c r="AG228"/>
      <c r="AH228"/>
      <c r="AI228"/>
      <c r="AJ228"/>
      <c r="AK228"/>
      <c r="AL228"/>
      <c r="AM228"/>
      <c r="AN228"/>
      <c r="AO228"/>
      <c r="AP228"/>
      <c r="AQ228"/>
      <c r="AR228"/>
      <c r="AS228"/>
      <c r="AT228"/>
      <c r="AU228"/>
      <c r="AV228"/>
      <c r="AW228" s="1327" t="str">
        <f>IF(AND(AZ228&lt;&gt;"", LEN(TRIM(AZ228))&gt;0), MAX(AW20:AW227)+1, "")</f>
        <v/>
      </c>
      <c r="AX228" s="1327" t="str" cm="1">
        <f t="array" ref="AX228">IFERROR(INDEX(AZ21:AZ290, MATCH(ROW()-MIN(ROW(AZ21:AZ290))+1, AW21:AW290, 0)), "")</f>
        <v/>
      </c>
      <c r="AY228" s="1336" t="str">
        <f>IFERROR(SUBSTITUTE(AY227,"."," "),AY227)</f>
        <v/>
      </c>
      <c r="AZ228" s="1329" t="str">
        <f>IFERROR(LEFT(RIGHT(AY230,LEN(AY230)-LEN(AZ225)-LEN(AZ226)-LEN(AZ227)),FIND("¤",SUBSTITUTE(LEFT(RIGHT(AY230,LEN(AY230)-LEN(AZ225)-LEN(AZ226)-LEN(AZ227)),AZ19+1)," ","¤",LEN(LEFT(RIGHT(AY230,LEN(AY230)-LEN(AZ225)-LEN(AZ226)-LEN(AZ227)),AZ19+1))-LEN(SUBSTITUTE(LEFT(RIGHT(AY230,LEN(AY230)-LEN(AZ225)-LEN(AZ226)-LEN(AZ227)),AZ19+1)," ",""))))),"")</f>
        <v/>
      </c>
      <c r="BA228" s="1279" t="s">
        <v>1</v>
      </c>
      <c r="BB228" s="1354"/>
      <c r="BC228"/>
      <c r="BD228" s="1" t="str">
        <f t="shared" si="56"/>
        <v/>
      </c>
      <c r="BE228" s="1332" t="str">
        <f>IF(LEN(SUBSTITUTE(AX228, BE17, "")) &lt; LEN(AX228), SUBSTITUTE(AX228, BE17, ""), AX228)</f>
        <v/>
      </c>
      <c r="BF228" s="1332" t="str">
        <f>IF(LEN(SUBSTITUTE(BE228, BF17, "")) &lt; LEN(BE228), SUBSTITUTE(BE228, BF17, ""), BE228)</f>
        <v/>
      </c>
      <c r="BG228" s="1332" t="str">
        <f>IF(LEN(SUBSTITUTE(BF228, BG17, "")) &lt; LEN(BF228), SUBSTITUTE(BF228, BG17, ""), BF228)</f>
        <v/>
      </c>
      <c r="BH228" s="1332" t="str">
        <f>IF(LEN(SUBSTITUTE(BG228, BH17, "")) &lt; LEN(BG228), SUBSTITUTE(BG228, BH17, ""), BG228)</f>
        <v/>
      </c>
      <c r="BI228" s="1332" t="s">
        <v>1</v>
      </c>
      <c r="BJ228" s="1333"/>
      <c r="BK228" s="1334"/>
      <c r="BL228" s="52"/>
      <c r="BM228" s="51"/>
      <c r="BN228" s="1335" t="str">
        <f t="shared" si="58"/>
        <v/>
      </c>
      <c r="BO228" s="50" t="str">
        <f t="shared" si="59"/>
        <v/>
      </c>
      <c r="BP228" s="49" t="str">
        <f t="shared" si="60"/>
        <v/>
      </c>
      <c r="BQ228" s="47">
        <f>IF(ISBLANK(#REF!),"",LEN(BD228)-LEN(SUBSTITUTE(BD228," ",""))+1)</f>
        <v>1</v>
      </c>
      <c r="BR228" s="48">
        <f t="shared" si="61"/>
        <v>0</v>
      </c>
      <c r="BS228" s="47">
        <f t="shared" si="62"/>
        <v>0</v>
      </c>
      <c r="BT228" s="47">
        <f t="shared" si="63"/>
        <v>0</v>
      </c>
      <c r="BU228" s="185"/>
      <c r="BV228" s="2"/>
      <c r="BW228"/>
      <c r="BX228"/>
      <c r="BY228"/>
      <c r="BZ228"/>
      <c r="CA228"/>
      <c r="CB228"/>
      <c r="CC228"/>
      <c r="CD228"/>
      <c r="CE228"/>
      <c r="CF228"/>
      <c r="CG228"/>
      <c r="CH228"/>
      <c r="CI228"/>
      <c r="CJ228" s="684" t="s">
        <v>627</v>
      </c>
      <c r="CK228" s="681"/>
      <c r="CL228" s="681"/>
      <c r="CM228" s="687" t="s">
        <v>628</v>
      </c>
      <c r="CN228" s="681"/>
      <c r="CO228" s="681"/>
      <c r="CP228" s="690"/>
      <c r="CQ228" s="2"/>
      <c r="CR228" s="6">
        <v>1</v>
      </c>
    </row>
    <row r="229" spans="1:96" s="1" customFormat="1">
      <c r="A229"/>
      <c r="M229"/>
      <c r="AA229"/>
      <c r="AB229"/>
      <c r="AC229"/>
      <c r="AD229"/>
      <c r="AE229"/>
      <c r="AF229"/>
      <c r="AG229"/>
      <c r="AH229"/>
      <c r="AI229"/>
      <c r="AJ229"/>
      <c r="AK229"/>
      <c r="AL229"/>
      <c r="AM229"/>
      <c r="AN229"/>
      <c r="AO229"/>
      <c r="AP229"/>
      <c r="AQ229"/>
      <c r="AR229"/>
      <c r="AS229"/>
      <c r="AT229"/>
      <c r="AU229"/>
      <c r="AV229"/>
      <c r="AW229" s="1327" t="str">
        <f>IF(AND(AZ229&lt;&gt;"", LEN(TRIM(AZ229))&gt;0), MAX(AW20:AW228)+1, "")</f>
        <v/>
      </c>
      <c r="AX229" s="1327" t="str" cm="1">
        <f t="array" ref="AX229">IFERROR(INDEX(AZ21:AZ290, MATCH(ROW()-MIN(ROW(AZ21:AZ290))+1, AW21:AW290, 0)), "")</f>
        <v/>
      </c>
      <c r="AY229" s="1337" t="str">
        <f>SUBSTITUTE(SUBSTITUTE(AY228,";"," "),","," ")</f>
        <v/>
      </c>
      <c r="AZ229" s="1329" t="str">
        <f>IFERROR(LEFT(RIGHT(AY230,LEN(AY230)-LEN(AZ225)-LEN(AZ226)-LEN(AZ227)-LEN(AZ228)),FIND("¤",SUBSTITUTE(LEFT(RIGHT(AY230,LEN(AY230)-LEN(AZ225)-LEN(AZ226)-LEN(AZ227)-LEN(AZ228)),AZ19+1)," ","¤",LEN(LEFT(RIGHT(AY230,LEN(AY230)-LEN(AZ225)-LEN(AZ226)-LEN(AZ227)-LEN(AZ228)),AZ19+1))-LEN(SUBSTITUTE(LEFT(RIGHT(AY230,LEN(AY230)-LEN(AZ225)-LEN(AZ226)-LEN(AZ227)-LEN(AZ228)),AZ19+1)," ",""))))),"")</f>
        <v/>
      </c>
      <c r="BA229" s="1279" t="s">
        <v>1</v>
      </c>
      <c r="BB229" s="1354"/>
      <c r="BC229"/>
      <c r="BD229" s="1" t="str">
        <f t="shared" si="56"/>
        <v/>
      </c>
      <c r="BE229" s="1332" t="str">
        <f>IF(LEN(SUBSTITUTE(AX229, BE17, "")) &lt; LEN(AX229), SUBSTITUTE(AX229, BE17, ""), AX229)</f>
        <v/>
      </c>
      <c r="BF229" s="1332" t="str">
        <f>IF(LEN(SUBSTITUTE(BE229, BF17, "")) &lt; LEN(BE229), SUBSTITUTE(BE229, BF17, ""), BE229)</f>
        <v/>
      </c>
      <c r="BG229" s="1332" t="str">
        <f>IF(LEN(SUBSTITUTE(BF229, BG17, "")) &lt; LEN(BF229), SUBSTITUTE(BF229, BG17, ""), BF229)</f>
        <v/>
      </c>
      <c r="BH229" s="1332" t="str">
        <f>IF(LEN(SUBSTITUTE(BG229, BH17, "")) &lt; LEN(BG229), SUBSTITUTE(BG229, BH17, ""), BG229)</f>
        <v/>
      </c>
      <c r="BI229" s="1332" t="s">
        <v>1</v>
      </c>
      <c r="BJ229" s="1333"/>
      <c r="BK229" s="1334"/>
      <c r="BL229" s="52"/>
      <c r="BM229" s="51"/>
      <c r="BN229" s="1335" t="str">
        <f t="shared" si="58"/>
        <v/>
      </c>
      <c r="BO229" s="50" t="str">
        <f t="shared" si="59"/>
        <v/>
      </c>
      <c r="BP229" s="49" t="str">
        <f t="shared" si="60"/>
        <v/>
      </c>
      <c r="BQ229" s="47">
        <f>IF(ISBLANK(#REF!),"",LEN(BD229)-LEN(SUBSTITUTE(BD229," ",""))+1)</f>
        <v>1</v>
      </c>
      <c r="BR229" s="48">
        <f t="shared" si="61"/>
        <v>0</v>
      </c>
      <c r="BS229" s="47">
        <f t="shared" si="62"/>
        <v>0</v>
      </c>
      <c r="BT229" s="47">
        <f t="shared" si="63"/>
        <v>0</v>
      </c>
      <c r="BU229" s="185"/>
      <c r="BV229" s="2"/>
      <c r="BW229"/>
      <c r="BX229"/>
      <c r="BY229"/>
      <c r="BZ229"/>
      <c r="CA229"/>
      <c r="CB229"/>
      <c r="CC229"/>
      <c r="CD229"/>
      <c r="CE229"/>
      <c r="CF229"/>
      <c r="CG229"/>
      <c r="CH229"/>
      <c r="CI229"/>
      <c r="CJ229" s="686" t="s">
        <v>629</v>
      </c>
      <c r="CK229" s="681"/>
      <c r="CL229" s="681"/>
      <c r="CM229" s="663">
        <v>1</v>
      </c>
      <c r="CN229" s="681"/>
      <c r="CO229" s="681"/>
      <c r="CP229" s="690"/>
      <c r="CQ229" s="2"/>
      <c r="CR229" s="6">
        <v>1</v>
      </c>
    </row>
    <row r="230" spans="1:96" s="1" customFormat="1" ht="15.75">
      <c r="A230"/>
      <c r="M230"/>
      <c r="AA230"/>
      <c r="AB230"/>
      <c r="AC230"/>
      <c r="AD230"/>
      <c r="AE230"/>
      <c r="AF230"/>
      <c r="AG230"/>
      <c r="AH230"/>
      <c r="AI230"/>
      <c r="AJ230"/>
      <c r="AK230"/>
      <c r="AL230"/>
      <c r="AM230"/>
      <c r="AN230"/>
      <c r="AO230"/>
      <c r="AP230"/>
      <c r="AQ230"/>
      <c r="AR230"/>
      <c r="AS230"/>
      <c r="AT230"/>
      <c r="AU230"/>
      <c r="AV230"/>
      <c r="AW230" s="1327" t="str">
        <f>IF(AND(AZ230&lt;&gt;"", LEN(TRIM(AZ230))&gt;0), MAX(AW20:AW229)+1, "")</f>
        <v/>
      </c>
      <c r="AX230" s="1327" t="str" cm="1">
        <f t="array" ref="AX230">IFERROR(INDEX(AZ21:AZ290, MATCH(ROW()-MIN(ROW(AZ21:AZ290))+1, AW21:AW290, 0)), "")</f>
        <v/>
      </c>
      <c r="AY230" s="1338" t="str">
        <f>IFERROR(SUBSTITUTE(SUBSTITUTE(SUBSTITUTE(AY229,"  "," "),"  "," "),"  "," "),AY229)</f>
        <v/>
      </c>
      <c r="AZ230" s="1329" t="str">
        <f>IF(LEN(AY230) &gt; LEN(AZ225) + LEN(AZ226) + LEN(AZ227)+ LEN(AZ228) + LEN(AZ229), RIGHT(AY230, LEN(AY230) - LEN(AZ225) - LEN(AZ226) - LEN(AZ227) - LEN(AZ228) - LEN(AZ229)), "")</f>
        <v/>
      </c>
      <c r="BA230" s="1279" t="s">
        <v>1</v>
      </c>
      <c r="BB230" s="1354"/>
      <c r="BC230"/>
      <c r="BD230" s="1" t="str">
        <f t="shared" si="56"/>
        <v/>
      </c>
      <c r="BE230" s="1332" t="str">
        <f>IF(LEN(SUBSTITUTE(AX230, BE17, "")) &lt; LEN(AX230), SUBSTITUTE(AX230, BE17, ""), AX230)</f>
        <v/>
      </c>
      <c r="BF230" s="1332" t="str">
        <f>IF(LEN(SUBSTITUTE(BE230, BF17, "")) &lt; LEN(BE230), SUBSTITUTE(BE230, BF17, ""), BE230)</f>
        <v/>
      </c>
      <c r="BG230" s="1332" t="str">
        <f>IF(LEN(SUBSTITUTE(BF230, BG17, "")) &lt; LEN(BF230), SUBSTITUTE(BF230, BG17, ""), BF230)</f>
        <v/>
      </c>
      <c r="BH230" s="1332" t="str">
        <f>IF(LEN(SUBSTITUTE(BG230, BH17, "")) &lt; LEN(BG230), SUBSTITUTE(BG230, BH17, ""), BG230)</f>
        <v/>
      </c>
      <c r="BI230" s="1332" t="s">
        <v>1</v>
      </c>
      <c r="BJ230" s="1333"/>
      <c r="BK230" s="1334"/>
      <c r="BL230" s="52"/>
      <c r="BM230" s="51"/>
      <c r="BN230" s="1335" t="str">
        <f t="shared" si="58"/>
        <v/>
      </c>
      <c r="BO230" s="50" t="str">
        <f t="shared" si="59"/>
        <v/>
      </c>
      <c r="BP230" s="49" t="str">
        <f t="shared" si="60"/>
        <v/>
      </c>
      <c r="BQ230" s="47">
        <f>IF(ISBLANK(#REF!),"",LEN(BD230)-LEN(SUBSTITUTE(BD230," ",""))+1)</f>
        <v>1</v>
      </c>
      <c r="BR230" s="48">
        <f t="shared" si="61"/>
        <v>0</v>
      </c>
      <c r="BS230" s="47">
        <f t="shared" si="62"/>
        <v>0</v>
      </c>
      <c r="BT230" s="47">
        <f t="shared" si="63"/>
        <v>0</v>
      </c>
      <c r="BU230" s="185"/>
      <c r="BV230" s="2"/>
      <c r="BW230"/>
      <c r="BX230"/>
      <c r="BY230"/>
      <c r="BZ230"/>
      <c r="CA230"/>
      <c r="CB230"/>
      <c r="CC230"/>
      <c r="CD230"/>
      <c r="CE230"/>
      <c r="CF230"/>
      <c r="CG230"/>
      <c r="CH230"/>
      <c r="CI230"/>
      <c r="CJ230" s="689">
        <v>1</v>
      </c>
      <c r="CK230" s="681"/>
      <c r="CL230" s="681"/>
      <c r="CM230" s="692" t="s">
        <v>630</v>
      </c>
      <c r="CN230" s="681"/>
      <c r="CO230" s="681"/>
      <c r="CP230" s="690"/>
      <c r="CQ230" s="2"/>
      <c r="CR230" s="6">
        <v>1</v>
      </c>
    </row>
    <row r="231" spans="1:96" s="1" customFormat="1" ht="15.75">
      <c r="A231"/>
      <c r="M231"/>
      <c r="AA231"/>
      <c r="AB231"/>
      <c r="AC231"/>
      <c r="AD231"/>
      <c r="AE231"/>
      <c r="AF231"/>
      <c r="AG231"/>
      <c r="AH231"/>
      <c r="AI231"/>
      <c r="AJ231"/>
      <c r="AK231"/>
      <c r="AL231"/>
      <c r="AM231"/>
      <c r="AN231"/>
      <c r="AO231"/>
      <c r="AP231"/>
      <c r="AQ231"/>
      <c r="AR231"/>
      <c r="AS231"/>
      <c r="AT231"/>
      <c r="AU231"/>
      <c r="AV231"/>
      <c r="AW231" s="1327" t="str">
        <f>IF(AND(AZ231&lt;&gt;"", LEN(TRIM(AZ231))&gt;0), MAX(AW20:AW230)+1, "")</f>
        <v/>
      </c>
      <c r="AX231" s="1327" t="str" cm="1">
        <f t="array" ref="AX231">IFERROR(INDEX(AZ21:AZ290, MATCH(ROW()-MIN(ROW(AZ21:AZ290))+1, AW21:AW290, 0)), "")</f>
        <v/>
      </c>
      <c r="AY231" s="1328" t="str">
        <f>(SUBSTITUTE(SUBSTITUTE(BB56,CHAR(13)&amp;CHAR(10)," "),CHAR(10)," "))</f>
        <v/>
      </c>
      <c r="AZ231" s="1339" t="str">
        <f>IF(LEN(AY236)&lt;AZ19,AY231,LEFT(AY236,FIND("¤",SUBSTITUTE(LEFT(AY236,AZ19+1)," ","¤",LEN(LEFT(AY236,AZ19+1))-LEN(SUBSTITUTE(LEFT(AY236,AZ19+1)," ",""))))))</f>
        <v/>
      </c>
      <c r="BA231" s="1279" t="s">
        <v>1</v>
      </c>
      <c r="BB231" s="1354"/>
      <c r="BC231"/>
      <c r="BD231" s="1" t="str">
        <f t="shared" si="56"/>
        <v/>
      </c>
      <c r="BE231" s="1332" t="str">
        <f>IF(LEN(SUBSTITUTE(AX231, BE17, "")) &lt; LEN(AX231), SUBSTITUTE(AX231, BE17, ""), AX231)</f>
        <v/>
      </c>
      <c r="BF231" s="1332" t="str">
        <f>IF(LEN(SUBSTITUTE(BE231, BF17, "")) &lt; LEN(BE231), SUBSTITUTE(BE231, BF17, ""), BE231)</f>
        <v/>
      </c>
      <c r="BG231" s="1332" t="str">
        <f>IF(LEN(SUBSTITUTE(BF231, BG17, "")) &lt; LEN(BF231), SUBSTITUTE(BF231, BG17, ""), BF231)</f>
        <v/>
      </c>
      <c r="BH231" s="1332" t="str">
        <f>IF(LEN(SUBSTITUTE(BG231, BH17, "")) &lt; LEN(BG231), SUBSTITUTE(BG231, BH17, ""), BG231)</f>
        <v/>
      </c>
      <c r="BI231" s="1332" t="s">
        <v>1</v>
      </c>
      <c r="BJ231" s="1333"/>
      <c r="BK231" s="1334"/>
      <c r="BL231" s="52"/>
      <c r="BM231" s="51"/>
      <c r="BN231" s="1335" t="str">
        <f t="shared" si="58"/>
        <v/>
      </c>
      <c r="BO231" s="50" t="str">
        <f t="shared" si="59"/>
        <v/>
      </c>
      <c r="BP231" s="49" t="str">
        <f t="shared" si="60"/>
        <v/>
      </c>
      <c r="BQ231" s="47">
        <f>IF(ISBLANK(#REF!),"",LEN(BD231)-LEN(SUBSTITUTE(BD231," ",""))+1)</f>
        <v>1</v>
      </c>
      <c r="BR231" s="48">
        <f t="shared" si="61"/>
        <v>0</v>
      </c>
      <c r="BS231" s="47">
        <f t="shared" si="62"/>
        <v>0</v>
      </c>
      <c r="BT231" s="47">
        <f t="shared" si="63"/>
        <v>0</v>
      </c>
      <c r="BU231" s="185"/>
      <c r="BV231" s="2"/>
      <c r="BW231"/>
      <c r="BX231"/>
      <c r="BY231"/>
      <c r="BZ231"/>
      <c r="CA231"/>
      <c r="CB231"/>
      <c r="CC231"/>
      <c r="CD231"/>
      <c r="CE231"/>
      <c r="CF231"/>
      <c r="CG231"/>
      <c r="CH231"/>
      <c r="CI231"/>
      <c r="CJ231" s="684" t="s">
        <v>631</v>
      </c>
      <c r="CK231" s="681"/>
      <c r="CL231" s="681"/>
      <c r="CM231" s="694" t="s">
        <v>632</v>
      </c>
      <c r="CN231" s="681"/>
      <c r="CO231" s="681"/>
      <c r="CP231" s="690"/>
      <c r="CQ231" s="2"/>
      <c r="CR231" s="6">
        <v>1</v>
      </c>
    </row>
    <row r="232" spans="1:96" s="1" customFormat="1">
      <c r="A232"/>
      <c r="M232"/>
      <c r="AA232"/>
      <c r="AB232"/>
      <c r="AC232"/>
      <c r="AD232"/>
      <c r="AE232"/>
      <c r="AF232"/>
      <c r="AG232"/>
      <c r="AH232"/>
      <c r="AI232"/>
      <c r="AJ232"/>
      <c r="AK232"/>
      <c r="AL232"/>
      <c r="AM232"/>
      <c r="AN232"/>
      <c r="AO232"/>
      <c r="AP232"/>
      <c r="AQ232"/>
      <c r="AR232"/>
      <c r="AS232"/>
      <c r="AT232"/>
      <c r="AU232"/>
      <c r="AV232"/>
      <c r="AW232" s="1327" t="str">
        <f>IF(AND(AZ232&lt;&gt;"", LEN(TRIM(AZ232))&gt;0), MAX(AW20:AW231)+1, "")</f>
        <v/>
      </c>
      <c r="AX232" s="1327" t="str" cm="1">
        <f t="array" ref="AX232">IFERROR(INDEX(AZ21:AZ290, MATCH(ROW()-MIN(ROW(AZ21:AZ290))+1, AW21:AW290, 0)), "")</f>
        <v/>
      </c>
      <c r="AY232" s="1340" t="str">
        <f>IFERROR(TRIM(SUBSTITUTE(SUBSTITUTE(SUBSTITUTE(SUBSTITUTE(SUBSTITUTE(AY231," .",".")," ;",";")," :",":"),",",","),",","")),AY231)</f>
        <v/>
      </c>
      <c r="AZ232" s="1339" t="str">
        <f>IFERROR(IF(LEN(AY236) &gt; LEN(AZ231), LEFT(RIGHT(AY236, LEN(AY236) - LEN(AZ231)), FIND("¤", SUBSTITUTE(LEFT(RIGHT(AY236, LEN(AY236) - LEN(AZ231)), AZ19+1), " ", "¤", LEN(LEFT(RIGHT(AY236, LEN(AY236) - LEN(AZ231)), AZ19+1)) - LEN(SUBSTITUTE(LEFT(RIGHT(AY236, LEN(AY236) - LEN(AZ231)), AZ19+1), " ", ""))))), ""), "")</f>
        <v/>
      </c>
      <c r="BA232" s="1279" t="s">
        <v>1</v>
      </c>
      <c r="BB232" s="1354"/>
      <c r="BC232"/>
      <c r="BD232" s="1" t="str">
        <f t="shared" si="56"/>
        <v/>
      </c>
      <c r="BE232" s="1332" t="str">
        <f>IF(LEN(SUBSTITUTE(AX232, BE17, "")) &lt; LEN(AX232), SUBSTITUTE(AX232, BE17, ""), AX232)</f>
        <v/>
      </c>
      <c r="BF232" s="1332" t="str">
        <f>IF(LEN(SUBSTITUTE(BE232, BF17, "")) &lt; LEN(BE232), SUBSTITUTE(BE232, BF17, ""), BE232)</f>
        <v/>
      </c>
      <c r="BG232" s="1332" t="str">
        <f>IF(LEN(SUBSTITUTE(BF232, BG17, "")) &lt; LEN(BF232), SUBSTITUTE(BF232, BG17, ""), BF232)</f>
        <v/>
      </c>
      <c r="BH232" s="1332" t="str">
        <f>IF(LEN(SUBSTITUTE(BG232, BH17, "")) &lt; LEN(BG232), SUBSTITUTE(BG232, BH17, ""), BG232)</f>
        <v/>
      </c>
      <c r="BI232" s="1332" t="s">
        <v>1</v>
      </c>
      <c r="BJ232" s="1333"/>
      <c r="BK232" s="1334"/>
      <c r="BL232" s="52"/>
      <c r="BM232" s="51"/>
      <c r="BN232" s="1335" t="str">
        <f t="shared" si="58"/>
        <v/>
      </c>
      <c r="BO232" s="50" t="str">
        <f t="shared" si="59"/>
        <v/>
      </c>
      <c r="BP232" s="49" t="str">
        <f t="shared" si="60"/>
        <v/>
      </c>
      <c r="BQ232" s="47">
        <f>IF(ISBLANK(#REF!),"",LEN(BD232)-LEN(SUBSTITUTE(BD232," ",""))+1)</f>
        <v>1</v>
      </c>
      <c r="BR232" s="48">
        <f t="shared" si="61"/>
        <v>0</v>
      </c>
      <c r="BS232" s="47">
        <f t="shared" si="62"/>
        <v>0</v>
      </c>
      <c r="BT232" s="47">
        <f t="shared" si="63"/>
        <v>0</v>
      </c>
      <c r="BU232" s="185"/>
      <c r="BV232" s="2"/>
      <c r="BW232" s="2"/>
      <c r="BX232" s="2"/>
      <c r="BY232" s="2"/>
      <c r="BZ232" s="2"/>
      <c r="CA232" s="2"/>
      <c r="CB232"/>
      <c r="CC232"/>
      <c r="CD232"/>
      <c r="CE232"/>
      <c r="CF232"/>
      <c r="CG232"/>
      <c r="CH232"/>
      <c r="CI232"/>
      <c r="CJ232" s="686" t="s">
        <v>633</v>
      </c>
      <c r="CK232" s="681"/>
      <c r="CL232" s="681"/>
      <c r="CM232" s="681"/>
      <c r="CN232" s="681"/>
      <c r="CO232" s="681"/>
      <c r="CP232" s="690"/>
      <c r="CQ232" s="2"/>
      <c r="CR232" s="6">
        <v>1</v>
      </c>
    </row>
    <row r="233" spans="1:96" s="1" customFormat="1">
      <c r="A233"/>
      <c r="M233"/>
      <c r="AA233"/>
      <c r="AB233"/>
      <c r="AC233"/>
      <c r="AD233"/>
      <c r="AE233"/>
      <c r="AF233"/>
      <c r="AG233"/>
      <c r="AH233"/>
      <c r="AI233"/>
      <c r="AJ233"/>
      <c r="AK233"/>
      <c r="AL233"/>
      <c r="AM233"/>
      <c r="AN233"/>
      <c r="AO233"/>
      <c r="AP233"/>
      <c r="AQ233"/>
      <c r="AR233"/>
      <c r="AS233"/>
      <c r="AT233"/>
      <c r="AU233"/>
      <c r="AV233"/>
      <c r="AW233" s="1327" t="str">
        <f>IF(AND(AZ233&lt;&gt;"", LEN(TRIM(AZ233))&gt;0), MAX(AW20:AW232)+1, "")</f>
        <v/>
      </c>
      <c r="AX233" s="1327" t="str" cm="1">
        <f t="array" ref="AX233">IFERROR(INDEX(AZ21:AZ290, MATCH(ROW()-MIN(ROW(AZ21:AZ290))+1, AW21:AW290, 0)), "")</f>
        <v/>
      </c>
      <c r="AY233" s="1340" t="str">
        <f>IFERROR(SUBSTITUTE(SUBSTITUTE(SUBSTITUTE(SUBSTITUTE(SUBSTITUTE(SUBSTITUTE(AY232,",",";"),".",";"),";",";"),"-",";"),":",";"),"?",";"),AY232)</f>
        <v/>
      </c>
      <c r="AZ233" s="1339" t="str">
        <f>IFERROR(IF(LEN(AY236)&gt;LEN(AZ231)+LEN(AZ232),LEFT(RIGHT(AY236,LEN(AY236)-LEN(AZ231)-LEN(AZ232)),FIND("¤",SUBSTITUTE(LEFT(RIGHT(AY236,LEN(AY236)-LEN(AZ231)-LEN(AZ232)),AZ19+1)," ","¤",LEN(LEFT(RIGHT(AY236,LEN(AY236)-LEN(AZ231)-LEN(AZ232)),AZ19+1))-LEN(SUBSTITUTE(LEFT(RIGHT(AY236,LEN(AY236)-LEN(AZ231)-LEN(AZ232)),AZ19+1)," ",""))))),""),"")</f>
        <v/>
      </c>
      <c r="BA233" s="1279" t="s">
        <v>1</v>
      </c>
      <c r="BB233" s="1354"/>
      <c r="BC233"/>
      <c r="BD233" s="1" t="str">
        <f t="shared" si="56"/>
        <v/>
      </c>
      <c r="BE233" s="1332" t="str">
        <f>IF(LEN(SUBSTITUTE(AX233, BE17, "")) &lt; LEN(AX233), SUBSTITUTE(AX233, BE17, ""), AX233)</f>
        <v/>
      </c>
      <c r="BF233" s="1332" t="str">
        <f>IF(LEN(SUBSTITUTE(BE233, BF17, "")) &lt; LEN(BE233), SUBSTITUTE(BE233, BF17, ""), BE233)</f>
        <v/>
      </c>
      <c r="BG233" s="1332" t="str">
        <f>IF(LEN(SUBSTITUTE(BF233, BG17, "")) &lt; LEN(BF233), SUBSTITUTE(BF233, BG17, ""), BF233)</f>
        <v/>
      </c>
      <c r="BH233" s="1332" t="str">
        <f>IF(LEN(SUBSTITUTE(BG233, BH17, "")) &lt; LEN(BG233), SUBSTITUTE(BG233, BH17, ""), BG233)</f>
        <v/>
      </c>
      <c r="BI233" s="1332" t="s">
        <v>1</v>
      </c>
      <c r="BJ233" s="1333"/>
      <c r="BK233" s="1334"/>
      <c r="BL233" s="52"/>
      <c r="BM233" s="51"/>
      <c r="BN233" s="1335" t="str">
        <f t="shared" si="58"/>
        <v/>
      </c>
      <c r="BO233" s="50" t="str">
        <f t="shared" si="59"/>
        <v/>
      </c>
      <c r="BP233" s="49" t="str">
        <f t="shared" si="60"/>
        <v/>
      </c>
      <c r="BQ233" s="47">
        <f>IF(ISBLANK(#REF!),"",LEN(BD233)-LEN(SUBSTITUTE(BD233," ",""))+1)</f>
        <v>1</v>
      </c>
      <c r="BR233" s="48">
        <f t="shared" si="61"/>
        <v>0</v>
      </c>
      <c r="BS233" s="47">
        <f t="shared" si="62"/>
        <v>0</v>
      </c>
      <c r="BT233" s="47">
        <f t="shared" si="63"/>
        <v>0</v>
      </c>
      <c r="BU233" s="185"/>
      <c r="BV233" s="2"/>
      <c r="BW233"/>
      <c r="BX233"/>
      <c r="BY233"/>
      <c r="BZ233"/>
      <c r="CA233"/>
      <c r="CB233"/>
      <c r="CC233"/>
      <c r="CD233"/>
      <c r="CE233"/>
      <c r="CF233"/>
      <c r="CG233"/>
      <c r="CH233"/>
      <c r="CI233"/>
      <c r="CJ233" s="680"/>
      <c r="CK233" s="681"/>
      <c r="CL233" s="681"/>
      <c r="CM233" s="681"/>
      <c r="CN233" s="681"/>
      <c r="CO233" s="681"/>
      <c r="CP233" s="690"/>
      <c r="CQ233" s="2"/>
      <c r="CR233" s="6">
        <v>1</v>
      </c>
    </row>
    <row r="234" spans="1:96" s="1" customFormat="1" ht="15.75">
      <c r="A234"/>
      <c r="M234"/>
      <c r="AA234"/>
      <c r="AB234"/>
      <c r="AC234"/>
      <c r="AD234"/>
      <c r="AE234"/>
      <c r="AF234"/>
      <c r="AG234"/>
      <c r="AH234"/>
      <c r="AI234"/>
      <c r="AJ234"/>
      <c r="AK234"/>
      <c r="AL234"/>
      <c r="AM234"/>
      <c r="AN234"/>
      <c r="AO234"/>
      <c r="AP234"/>
      <c r="AQ234"/>
      <c r="AR234"/>
      <c r="AS234"/>
      <c r="AT234"/>
      <c r="AU234"/>
      <c r="AV234"/>
      <c r="AW234" s="1327" t="str">
        <f>IF(AND(AZ234&lt;&gt;"", LEN(TRIM(AZ234))&gt;0), MAX(AW20:AW233)+1, "")</f>
        <v/>
      </c>
      <c r="AX234" s="1327" t="str" cm="1">
        <f t="array" ref="AX234">IFERROR(INDEX(AZ21:AZ290, MATCH(ROW()-MIN(ROW(AZ21:AZ290))+1, AW21:AW290, 0)), "")</f>
        <v/>
      </c>
      <c r="AY234" s="1340" t="str">
        <f>IFERROR(SUBSTITUTE(AY233,"."," "),AY233)</f>
        <v/>
      </c>
      <c r="AZ234" s="1339" t="str">
        <f>IFERROR(LEFT(RIGHT(AY236,LEN(AY236)-LEN(AZ231)-LEN(AZ232)-LEN(AZ233)),FIND("¤",SUBSTITUTE(LEFT(RIGHT(AY236,LEN(AY236)-LEN(AZ231)-LEN(AZ232)-LEN(AZ233)),AZ19+1)," ","¤",LEN(LEFT(RIGHT(AY236,LEN(AY236)-LEN(AZ231)-LEN(AZ232)-LEN(AZ233)),AZ19+1))-LEN(SUBSTITUTE(LEFT(RIGHT(AY236,LEN(AY236)-LEN(AZ231)-LEN(AZ232)-LEN(AZ233)),AZ19+1)," ",""))))),"")</f>
        <v/>
      </c>
      <c r="BA234" s="1279" t="s">
        <v>1</v>
      </c>
      <c r="BB234" s="1354"/>
      <c r="BC234"/>
      <c r="BD234" s="1" t="str">
        <f t="shared" si="56"/>
        <v/>
      </c>
      <c r="BE234" s="1332" t="str">
        <f>IF(LEN(SUBSTITUTE(AX234, BE17, "")) &lt; LEN(AX234), SUBSTITUTE(AX234, BE17, ""), AX234)</f>
        <v/>
      </c>
      <c r="BF234" s="1332" t="str">
        <f>IF(LEN(SUBSTITUTE(BE234, BF17, "")) &lt; LEN(BE234), SUBSTITUTE(BE234, BF17, ""), BE234)</f>
        <v/>
      </c>
      <c r="BG234" s="1332" t="str">
        <f>IF(LEN(SUBSTITUTE(BF234, BG17, "")) &lt; LEN(BF234), SUBSTITUTE(BF234, BG17, ""), BF234)</f>
        <v/>
      </c>
      <c r="BH234" s="1332" t="str">
        <f>IF(LEN(SUBSTITUTE(BG234, BH17, "")) &lt; LEN(BG234), SUBSTITUTE(BG234, BH17, ""), BG234)</f>
        <v/>
      </c>
      <c r="BI234" s="1332" t="s">
        <v>1</v>
      </c>
      <c r="BJ234" s="1333"/>
      <c r="BK234" s="1334"/>
      <c r="BL234" s="52"/>
      <c r="BM234" s="51"/>
      <c r="BN234" s="1335" t="str">
        <f t="shared" si="58"/>
        <v/>
      </c>
      <c r="BO234" s="50" t="str">
        <f t="shared" si="59"/>
        <v/>
      </c>
      <c r="BP234" s="49" t="str">
        <f t="shared" si="60"/>
        <v/>
      </c>
      <c r="BQ234" s="47">
        <f>IF(ISBLANK(#REF!),"",LEN(BD234)-LEN(SUBSTITUTE(BD234," ",""))+1)</f>
        <v>1</v>
      </c>
      <c r="BR234" s="48">
        <f t="shared" si="61"/>
        <v>0</v>
      </c>
      <c r="BS234" s="47">
        <f t="shared" si="62"/>
        <v>0</v>
      </c>
      <c r="BT234" s="47">
        <f t="shared" si="63"/>
        <v>0</v>
      </c>
      <c r="BU234" s="185"/>
      <c r="BV234" s="2"/>
      <c r="BW234" s="8" t="s">
        <v>1</v>
      </c>
      <c r="BX234" s="8" t="s">
        <v>1</v>
      </c>
      <c r="BY234" s="8" t="s">
        <v>1</v>
      </c>
      <c r="BZ234" s="8" t="s">
        <v>1</v>
      </c>
      <c r="CA234" s="8" t="s">
        <v>1</v>
      </c>
      <c r="CB234" s="8" t="s">
        <v>1</v>
      </c>
      <c r="CC234" s="8" t="s">
        <v>1</v>
      </c>
      <c r="CD234" s="8" t="s">
        <v>1</v>
      </c>
      <c r="CE234" s="8" t="s">
        <v>1</v>
      </c>
      <c r="CF234" s="8" t="s">
        <v>1</v>
      </c>
      <c r="CG234" s="8" t="s">
        <v>1</v>
      </c>
      <c r="CH234" s="8" t="s">
        <v>1</v>
      </c>
      <c r="CI234" s="8" t="s">
        <v>1</v>
      </c>
      <c r="CJ234" s="684" t="s">
        <v>634</v>
      </c>
      <c r="CK234" s="681"/>
      <c r="CL234" s="681"/>
      <c r="CM234" s="681"/>
      <c r="CN234" s="681"/>
      <c r="CO234" s="681"/>
      <c r="CP234" s="690"/>
      <c r="CQ234" s="2"/>
      <c r="CR234" s="6">
        <v>1</v>
      </c>
    </row>
    <row r="235" spans="1:96" s="1" customFormat="1">
      <c r="A235"/>
      <c r="M235"/>
      <c r="AA235"/>
      <c r="AB235"/>
      <c r="AC235"/>
      <c r="AD235"/>
      <c r="AE235"/>
      <c r="AF235"/>
      <c r="AG235"/>
      <c r="AH235"/>
      <c r="AI235"/>
      <c r="AJ235"/>
      <c r="AK235"/>
      <c r="AL235"/>
      <c r="AM235"/>
      <c r="AN235"/>
      <c r="AO235"/>
      <c r="AP235"/>
      <c r="AQ235"/>
      <c r="AR235"/>
      <c r="AS235"/>
      <c r="AT235"/>
      <c r="AU235"/>
      <c r="AV235"/>
      <c r="AW235" s="1327" t="str">
        <f>IF(AND(AZ235&lt;&gt;"", LEN(TRIM(AZ235))&gt;0), MAX(AW20:AW234)+1, "")</f>
        <v/>
      </c>
      <c r="AX235" s="1327" t="str" cm="1">
        <f t="array" ref="AX235">IFERROR(INDEX(AZ21:AZ290, MATCH(ROW()-MIN(ROW(AZ21:AZ290))+1, AW21:AW290, 0)), "")</f>
        <v/>
      </c>
      <c r="AY235" s="1343" t="str">
        <f>SUBSTITUTE(SUBSTITUTE(AY234,";"," "),","," ")</f>
        <v/>
      </c>
      <c r="AZ235" s="1339" t="str">
        <f>IFERROR(LEFT(RIGHT(AY236,LEN(AY236)-LEN(AZ231)-LEN(AZ232)-LEN(AZ233)-LEN(AZ234)),FIND("¤",SUBSTITUTE(LEFT(RIGHT(AY236,LEN(AY236)-LEN(AZ231)-LEN(AZ232)-LEN(AZ233)-LEN(AZ234)),AZ19+1)," ","¤",LEN(LEFT(RIGHT(AY236,LEN(AY236)-LEN(AZ231)-LEN(AZ232)-LEN(AZ233)-LEN(AZ234)),AZ19+1))-LEN(SUBSTITUTE(LEFT(RIGHT(AY236,LEN(AY236)-LEN(AZ231)-LEN(AZ232)-LEN(AZ233)-LEN(AZ234)),AZ19+1)," ",""))))),"")</f>
        <v/>
      </c>
      <c r="BA235" s="1279" t="s">
        <v>1</v>
      </c>
      <c r="BB235" s="1354"/>
      <c r="BC235"/>
      <c r="BD235" s="1" t="str">
        <f t="shared" si="56"/>
        <v/>
      </c>
      <c r="BE235" s="1332" t="str">
        <f>IF(LEN(SUBSTITUTE(AX235, BE17, "")) &lt; LEN(AX235), SUBSTITUTE(AX235, BE17, ""), AX235)</f>
        <v/>
      </c>
      <c r="BF235" s="1332" t="str">
        <f>IF(LEN(SUBSTITUTE(BE235, BF17, "")) &lt; LEN(BE235), SUBSTITUTE(BE235, BF17, ""), BE235)</f>
        <v/>
      </c>
      <c r="BG235" s="1332" t="str">
        <f>IF(LEN(SUBSTITUTE(BF235, BG17, "")) &lt; LEN(BF235), SUBSTITUTE(BF235, BG17, ""), BF235)</f>
        <v/>
      </c>
      <c r="BH235" s="1332" t="str">
        <f>IF(LEN(SUBSTITUTE(BG235, BH17, "")) &lt; LEN(BG235), SUBSTITUTE(BG235, BH17, ""), BG235)</f>
        <v/>
      </c>
      <c r="BI235" s="1332" t="s">
        <v>1</v>
      </c>
      <c r="BJ235" s="1333"/>
      <c r="BK235" s="1334"/>
      <c r="BL235" s="52"/>
      <c r="BM235" s="51"/>
      <c r="BN235" s="1335" t="str">
        <f t="shared" si="58"/>
        <v/>
      </c>
      <c r="BO235" s="50" t="str">
        <f t="shared" si="59"/>
        <v/>
      </c>
      <c r="BP235" s="49" t="str">
        <f t="shared" si="60"/>
        <v/>
      </c>
      <c r="BQ235" s="47">
        <f>IF(ISBLANK(#REF!),"",LEN(BD235)-LEN(SUBSTITUTE(BD235," ",""))+1)</f>
        <v>1</v>
      </c>
      <c r="BR235" s="48">
        <f t="shared" si="61"/>
        <v>0</v>
      </c>
      <c r="BS235" s="47">
        <f t="shared" si="62"/>
        <v>0</v>
      </c>
      <c r="BT235" s="47">
        <f t="shared" si="63"/>
        <v>0</v>
      </c>
      <c r="BU235" s="185"/>
      <c r="BV235" s="2"/>
      <c r="BW235" s="8" t="s">
        <v>1</v>
      </c>
      <c r="BX235" s="8" t="s">
        <v>1</v>
      </c>
      <c r="BY235" s="8" t="s">
        <v>1</v>
      </c>
      <c r="BZ235" s="8" t="s">
        <v>1</v>
      </c>
      <c r="CA235" s="8" t="s">
        <v>1</v>
      </c>
      <c r="CB235" s="8" t="s">
        <v>1</v>
      </c>
      <c r="CC235" s="8" t="s">
        <v>1</v>
      </c>
      <c r="CD235" s="8" t="s">
        <v>1</v>
      </c>
      <c r="CE235" s="8" t="s">
        <v>1</v>
      </c>
      <c r="CF235" s="8" t="s">
        <v>1</v>
      </c>
      <c r="CG235" s="8" t="s">
        <v>1</v>
      </c>
      <c r="CH235" s="8" t="s">
        <v>1</v>
      </c>
      <c r="CI235" s="8" t="s">
        <v>1</v>
      </c>
      <c r="CJ235" s="686" t="s">
        <v>635</v>
      </c>
      <c r="CK235" s="681"/>
      <c r="CL235" s="696" t="s">
        <v>636</v>
      </c>
      <c r="CM235" s="681"/>
      <c r="CN235" s="681"/>
      <c r="CO235" s="681"/>
      <c r="CP235" s="690"/>
      <c r="CQ235" s="2"/>
      <c r="CR235" s="6">
        <v>1</v>
      </c>
    </row>
    <row r="236" spans="1:96" s="1" customFormat="1">
      <c r="A236"/>
      <c r="M236"/>
      <c r="AA236"/>
      <c r="AB236"/>
      <c r="AC236"/>
      <c r="AD236"/>
      <c r="AE236"/>
      <c r="AF236"/>
      <c r="AG236"/>
      <c r="AH236"/>
      <c r="AI236"/>
      <c r="AJ236"/>
      <c r="AK236"/>
      <c r="AL236"/>
      <c r="AM236"/>
      <c r="AN236"/>
      <c r="AO236"/>
      <c r="AP236"/>
      <c r="AQ236"/>
      <c r="AR236"/>
      <c r="AS236"/>
      <c r="AT236"/>
      <c r="AU236"/>
      <c r="AV236"/>
      <c r="AW236" s="1327" t="str">
        <f>IF(AND(AZ236&lt;&gt;"", LEN(TRIM(AZ236))&gt;0), MAX(AW20:AW235)+1, "")</f>
        <v/>
      </c>
      <c r="AX236" s="1327" t="str" cm="1">
        <f t="array" ref="AX236">IFERROR(INDEX(AZ21:AZ290, MATCH(ROW()-MIN(ROW(AZ21:AZ290))+1, AW21:AW290, 0)), "")</f>
        <v/>
      </c>
      <c r="AY236" s="1344" t="str">
        <f>IFERROR(SUBSTITUTE(SUBSTITUTE(SUBSTITUTE(AY235,"  "," "),"  "," "),"  "," "),AY235)</f>
        <v/>
      </c>
      <c r="AZ236" s="1339" t="str">
        <f>IF(LEN(AY236) &gt; LEN(AZ231) + LEN(AZ232) + LEN(AZ233)+ LEN(AZ234) + LEN(AZ235), RIGHT(AY236, LEN(AY236) - LEN(AZ231) - LEN(AZ232) - LEN(AZ233) - LEN(AZ234) - LEN(AZ235)), "")</f>
        <v/>
      </c>
      <c r="BA236" s="1279" t="s">
        <v>1</v>
      </c>
      <c r="BB236" s="1354"/>
      <c r="BC236"/>
      <c r="BD236" s="1" t="str">
        <f t="shared" si="56"/>
        <v/>
      </c>
      <c r="BE236" s="1332" t="str">
        <f>IF(LEN(SUBSTITUTE(AX236, BE17, "")) &lt; LEN(AX236), SUBSTITUTE(AX236, BE17, ""), AX236)</f>
        <v/>
      </c>
      <c r="BF236" s="1332" t="str">
        <f>IF(LEN(SUBSTITUTE(BE236, BF17, "")) &lt; LEN(BE236), SUBSTITUTE(BE236, BF17, ""), BE236)</f>
        <v/>
      </c>
      <c r="BG236" s="1332" t="str">
        <f>IF(LEN(SUBSTITUTE(BF236, BG17, "")) &lt; LEN(BF236), SUBSTITUTE(BF236, BG17, ""), BF236)</f>
        <v/>
      </c>
      <c r="BH236" s="1332" t="str">
        <f>IF(LEN(SUBSTITUTE(BG236, BH17, "")) &lt; LEN(BG236), SUBSTITUTE(BG236, BH17, ""), BG236)</f>
        <v/>
      </c>
      <c r="BI236" s="1332" t="s">
        <v>1</v>
      </c>
      <c r="BJ236" s="1333"/>
      <c r="BK236" s="1334"/>
      <c r="BL236" s="52"/>
      <c r="BM236" s="51"/>
      <c r="BN236" s="1335" t="str">
        <f t="shared" si="58"/>
        <v/>
      </c>
      <c r="BO236" s="50" t="str">
        <f t="shared" si="59"/>
        <v/>
      </c>
      <c r="BP236" s="49" t="str">
        <f t="shared" si="60"/>
        <v/>
      </c>
      <c r="BQ236" s="47">
        <f>IF(ISBLANK(#REF!),"",LEN(BD236)-LEN(SUBSTITUTE(BD236," ",""))+1)</f>
        <v>1</v>
      </c>
      <c r="BR236" s="48">
        <f t="shared" si="61"/>
        <v>0</v>
      </c>
      <c r="BS236" s="47">
        <f t="shared" si="62"/>
        <v>0</v>
      </c>
      <c r="BT236" s="47">
        <f t="shared" si="63"/>
        <v>0</v>
      </c>
      <c r="BU236" s="185"/>
      <c r="BV236" s="2"/>
      <c r="BW236" s="2"/>
      <c r="BX236" s="2"/>
      <c r="BY236" s="2"/>
      <c r="BZ236" s="2"/>
      <c r="CA236" s="2"/>
      <c r="CB236" s="2"/>
      <c r="CC236" s="2"/>
      <c r="CD236" s="2"/>
      <c r="CE236" s="2"/>
      <c r="CF236" s="2"/>
      <c r="CG236" s="2"/>
      <c r="CH236" s="2"/>
      <c r="CI236" s="2"/>
      <c r="CJ236" s="680"/>
      <c r="CK236" s="681"/>
      <c r="CL236" s="681"/>
      <c r="CM236" s="681"/>
      <c r="CN236" s="681"/>
      <c r="CO236" s="681"/>
      <c r="CP236" s="690"/>
      <c r="CQ236" s="2"/>
      <c r="CR236" s="6">
        <v>1</v>
      </c>
    </row>
    <row r="237" spans="1:96" s="1" customFormat="1">
      <c r="A237"/>
      <c r="M237"/>
      <c r="AA237"/>
      <c r="AB237"/>
      <c r="AC237"/>
      <c r="AD237"/>
      <c r="AE237"/>
      <c r="AF237"/>
      <c r="AG237"/>
      <c r="AH237"/>
      <c r="AI237"/>
      <c r="AJ237"/>
      <c r="AK237"/>
      <c r="AL237"/>
      <c r="AM237"/>
      <c r="AN237"/>
      <c r="AO237"/>
      <c r="AP237"/>
      <c r="AQ237"/>
      <c r="AR237"/>
      <c r="AS237"/>
      <c r="AT237"/>
      <c r="AU237"/>
      <c r="AV237"/>
      <c r="AW237" s="1327" t="str">
        <f>IF(AND(AZ237&lt;&gt;"", LEN(TRIM(AZ237))&gt;0), MAX(AW20:AW236)+1, "")</f>
        <v/>
      </c>
      <c r="AX237" s="1327" t="str" cm="1">
        <f t="array" ref="AX237">IFERROR(INDEX(AZ21:AZ290, MATCH(ROW()-MIN(ROW(AZ21:AZ290))+1, AW21:AW290, 0)), "")</f>
        <v/>
      </c>
      <c r="AY237" s="1328" t="str">
        <f>(SUBSTITUTE(SUBSTITUTE(BB57,CHAR(13)&amp;CHAR(10)," "),CHAR(10)," "))</f>
        <v/>
      </c>
      <c r="AZ237" s="1329" t="str">
        <f>IF(LEN(AY242)&lt;AZ19,AY237,LEFT(AY242,FIND("¤",SUBSTITUTE(LEFT(AY242,AZ19+1)," ","¤",LEN(LEFT(AY242,AZ19+1))-LEN(SUBSTITUTE(LEFT(AY242,AZ19+1)," ",""))))))</f>
        <v/>
      </c>
      <c r="BA237" s="1279" t="s">
        <v>1</v>
      </c>
      <c r="BB237" s="1354"/>
      <c r="BC237"/>
      <c r="BD237" s="1" t="str">
        <f t="shared" si="56"/>
        <v/>
      </c>
      <c r="BE237" s="1332" t="str">
        <f>IF(LEN(SUBSTITUTE(AX237, BE17, "")) &lt; LEN(AX237), SUBSTITUTE(AX237, BE17, ""), AX237)</f>
        <v/>
      </c>
      <c r="BF237" s="1332" t="str">
        <f>IF(LEN(SUBSTITUTE(BE237, BF17, "")) &lt; LEN(BE237), SUBSTITUTE(BE237, BF17, ""), BE237)</f>
        <v/>
      </c>
      <c r="BG237" s="1332" t="str">
        <f>IF(LEN(SUBSTITUTE(BF237, BG17, "")) &lt; LEN(BF237), SUBSTITUTE(BF237, BG17, ""), BF237)</f>
        <v/>
      </c>
      <c r="BH237" s="1332" t="str">
        <f>IF(LEN(SUBSTITUTE(BG237, BH17, "")) &lt; LEN(BG237), SUBSTITUTE(BG237, BH17, ""), BG237)</f>
        <v/>
      </c>
      <c r="BI237" s="1332" t="s">
        <v>1</v>
      </c>
      <c r="BJ237" s="1333"/>
      <c r="BK237" s="1334"/>
      <c r="BL237" s="52"/>
      <c r="BM237" s="51"/>
      <c r="BN237" s="1335" t="str">
        <f t="shared" si="58"/>
        <v/>
      </c>
      <c r="BO237" s="50" t="str">
        <f t="shared" si="59"/>
        <v/>
      </c>
      <c r="BP237" s="49" t="str">
        <f t="shared" si="60"/>
        <v/>
      </c>
      <c r="BQ237" s="47">
        <f>IF(ISBLANK(#REF!),"",LEN(BD237)-LEN(SUBSTITUTE(BD237," ",""))+1)</f>
        <v>1</v>
      </c>
      <c r="BR237" s="48">
        <f t="shared" si="61"/>
        <v>0</v>
      </c>
      <c r="BS237" s="47">
        <f t="shared" si="62"/>
        <v>0</v>
      </c>
      <c r="BT237" s="47">
        <f t="shared" si="63"/>
        <v>0</v>
      </c>
      <c r="BU237" s="185"/>
      <c r="BV237" s="2"/>
      <c r="BW237"/>
      <c r="BX237"/>
      <c r="BY237"/>
      <c r="BZ237"/>
      <c r="CA237"/>
      <c r="CB237"/>
      <c r="CC237"/>
      <c r="CD237"/>
      <c r="CE237"/>
      <c r="CF237"/>
      <c r="CG237"/>
      <c r="CH237"/>
      <c r="CI237"/>
      <c r="CJ237" s="697">
        <v>19</v>
      </c>
      <c r="CK237" s="698">
        <v>22</v>
      </c>
      <c r="CL237" s="698">
        <v>25</v>
      </c>
      <c r="CM237" s="698">
        <v>16</v>
      </c>
      <c r="CN237" s="698">
        <v>6</v>
      </c>
      <c r="CO237" s="698">
        <v>22</v>
      </c>
      <c r="CP237" s="699">
        <v>24</v>
      </c>
      <c r="CQ237" s="2"/>
      <c r="CR237" s="6">
        <v>1</v>
      </c>
    </row>
    <row r="238" spans="1:96" s="1" customFormat="1" ht="15.75" thickBot="1">
      <c r="A238"/>
      <c r="M238"/>
      <c r="AA238"/>
      <c r="AB238"/>
      <c r="AC238"/>
      <c r="AD238"/>
      <c r="AE238"/>
      <c r="AF238"/>
      <c r="AG238"/>
      <c r="AH238"/>
      <c r="AI238"/>
      <c r="AJ238"/>
      <c r="AK238"/>
      <c r="AL238"/>
      <c r="AM238"/>
      <c r="AN238"/>
      <c r="AO238"/>
      <c r="AP238"/>
      <c r="AQ238"/>
      <c r="AR238"/>
      <c r="AS238"/>
      <c r="AT238"/>
      <c r="AU238"/>
      <c r="AV238"/>
      <c r="AW238" s="1327" t="str">
        <f>IF(AND(AZ238&lt;&gt;"", LEN(TRIM(AZ238))&gt;0), MAX(AW20:AW237)+1, "")</f>
        <v/>
      </c>
      <c r="AX238" s="1327" t="str" cm="1">
        <f t="array" ref="AX238">IFERROR(INDEX(AZ21:AZ290, MATCH(ROW()-MIN(ROW(AZ21:AZ290))+1, AW21:AW290, 0)), "")</f>
        <v/>
      </c>
      <c r="AY238" s="1336" t="str">
        <f>IFERROR(TRIM(SUBSTITUTE(SUBSTITUTE(SUBSTITUTE(SUBSTITUTE(SUBSTITUTE(AY237," .",".")," ;",";")," :",":"),",",","),",","")),AY237)</f>
        <v/>
      </c>
      <c r="AZ238" s="1329" t="str">
        <f>IFERROR(IF(LEN(AY242) &gt; LEN(AZ237), LEFT(RIGHT(AY242, LEN(AY242) - LEN(AZ237)), FIND("¤", SUBSTITUTE(LEFT(RIGHT(AY242, LEN(AY242) - LEN(AZ237)), AZ19+1), " ", "¤", LEN(LEFT(RIGHT(AY242, LEN(AY242) - LEN(AZ237)), AZ19+1)) - LEN(SUBSTITUTE(LEFT(RIGHT(AY242, LEN(AY242) - LEN(AZ237)), AZ19+1), " ", ""))))), ""), "")</f>
        <v/>
      </c>
      <c r="BA238" s="1279" t="s">
        <v>1</v>
      </c>
      <c r="BB238" s="1354"/>
      <c r="BC238"/>
      <c r="BD238" s="1" t="str">
        <f t="shared" si="56"/>
        <v/>
      </c>
      <c r="BE238" s="1332" t="str">
        <f>IF(LEN(SUBSTITUTE(AX238, BE17, "")) &lt; LEN(AX238), SUBSTITUTE(AX238, BE17, ""), AX238)</f>
        <v/>
      </c>
      <c r="BF238" s="1332" t="str">
        <f>IF(LEN(SUBSTITUTE(BE238, BF17, "")) &lt; LEN(BE238), SUBSTITUTE(BE238, BF17, ""), BE238)</f>
        <v/>
      </c>
      <c r="BG238" s="1332" t="str">
        <f>IF(LEN(SUBSTITUTE(BF238, BG17, "")) &lt; LEN(BF238), SUBSTITUTE(BF238, BG17, ""), BF238)</f>
        <v/>
      </c>
      <c r="BH238" s="1332" t="str">
        <f>IF(LEN(SUBSTITUTE(BG238, BH17, "")) &lt; LEN(BG238), SUBSTITUTE(BG238, BH17, ""), BG238)</f>
        <v/>
      </c>
      <c r="BI238" s="1332" t="s">
        <v>1</v>
      </c>
      <c r="BJ238" s="1333"/>
      <c r="BK238" s="1334"/>
      <c r="BL238" s="52"/>
      <c r="BM238" s="51"/>
      <c r="BN238" s="1335" t="str">
        <f t="shared" si="58"/>
        <v/>
      </c>
      <c r="BO238" s="50" t="str">
        <f t="shared" si="59"/>
        <v/>
      </c>
      <c r="BP238" s="49" t="str">
        <f t="shared" si="60"/>
        <v/>
      </c>
      <c r="BQ238" s="47">
        <f>IF(ISBLANK(#REF!),"",LEN(BD238)-LEN(SUBSTITUTE(BD238," ",""))+1)</f>
        <v>1</v>
      </c>
      <c r="BR238" s="48">
        <f t="shared" si="61"/>
        <v>0</v>
      </c>
      <c r="BS238" s="47">
        <f t="shared" si="62"/>
        <v>0</v>
      </c>
      <c r="BT238" s="47">
        <f t="shared" si="63"/>
        <v>0</v>
      </c>
      <c r="BU238" s="185"/>
      <c r="BV238" s="2"/>
      <c r="BW238" s="2"/>
      <c r="BX238" s="2"/>
      <c r="BY238" s="2"/>
      <c r="BZ238" s="2"/>
      <c r="CA238" s="2"/>
      <c r="CB238"/>
      <c r="CC238"/>
      <c r="CD238"/>
      <c r="CE238"/>
      <c r="CF238"/>
      <c r="CG238"/>
      <c r="CH238"/>
      <c r="CI238"/>
      <c r="CJ238" s="700">
        <f t="shared" ref="CJ238:CP238" ca="1" si="64">CELL("largeur",CJ238)</f>
        <v>19</v>
      </c>
      <c r="CK238" s="30">
        <f t="shared" ca="1" si="64"/>
        <v>32</v>
      </c>
      <c r="CL238" s="30">
        <f t="shared" ca="1" si="64"/>
        <v>25</v>
      </c>
      <c r="CM238" s="30">
        <f t="shared" ca="1" si="64"/>
        <v>16</v>
      </c>
      <c r="CN238" s="30">
        <f t="shared" ca="1" si="64"/>
        <v>6</v>
      </c>
      <c r="CO238" s="30">
        <f t="shared" ca="1" si="64"/>
        <v>22</v>
      </c>
      <c r="CP238" s="29">
        <f t="shared" ca="1" si="64"/>
        <v>24</v>
      </c>
      <c r="CQ238" s="2"/>
      <c r="CR238" s="6">
        <v>1</v>
      </c>
    </row>
    <row r="239" spans="1:96" s="1" customFormat="1">
      <c r="A239"/>
      <c r="M239"/>
      <c r="AA239"/>
      <c r="AB239"/>
      <c r="AC239"/>
      <c r="AD239"/>
      <c r="AE239"/>
      <c r="AF239"/>
      <c r="AG239"/>
      <c r="AH239"/>
      <c r="AI239"/>
      <c r="AJ239"/>
      <c r="AK239"/>
      <c r="AL239"/>
      <c r="AM239"/>
      <c r="AN239"/>
      <c r="AO239"/>
      <c r="AP239"/>
      <c r="AQ239"/>
      <c r="AR239"/>
      <c r="AS239"/>
      <c r="AT239"/>
      <c r="AU239"/>
      <c r="AV239"/>
      <c r="AW239" s="1327" t="str">
        <f>IF(AND(AZ239&lt;&gt;"", LEN(TRIM(AZ239))&gt;0), MAX(AW20:AW238)+1, "")</f>
        <v/>
      </c>
      <c r="AX239" s="1327" t="str" cm="1">
        <f t="array" ref="AX239">IFERROR(INDEX(AZ21:AZ290, MATCH(ROW()-MIN(ROW(AZ21:AZ290))+1, AW21:AW290, 0)), "")</f>
        <v/>
      </c>
      <c r="AY239" s="1336" t="str">
        <f>IFERROR(SUBSTITUTE(SUBSTITUTE(SUBSTITUTE(SUBSTITUTE(SUBSTITUTE(SUBSTITUTE(AY238,",",";"),".",";"),";",";"),"-",";"),":",";"),"?",";"),AY238)</f>
        <v/>
      </c>
      <c r="AZ239" s="1329" t="str">
        <f>IFERROR(IF(LEN(AY242)&gt;LEN(AZ237)+LEN(AZ238),LEFT(RIGHT(AY242,LEN(AY242)-LEN(AZ237)-LEN(AZ238)),FIND("¤",SUBSTITUTE(LEFT(RIGHT(AY242,LEN(AY242)-LEN(AZ237)-LEN(AZ238)),AZ19+1)," ","¤",LEN(LEFT(RIGHT(AY242,LEN(AY242)-LEN(AZ237)-LEN(AZ238)),AZ19+1))-LEN(SUBSTITUTE(LEFT(RIGHT(AY242,LEN(AY242)-LEN(AZ237)-LEN(AZ238)),AZ19+1)," ",""))))),""),"")</f>
        <v/>
      </c>
      <c r="BA239" s="1279" t="s">
        <v>1</v>
      </c>
      <c r="BB239" s="1354"/>
      <c r="BC239"/>
      <c r="BD239" s="1" t="str">
        <f t="shared" si="56"/>
        <v/>
      </c>
      <c r="BE239" s="1332" t="str">
        <f>IF(LEN(SUBSTITUTE(AX239, BE17, "")) &lt; LEN(AX239), SUBSTITUTE(AX239, BE17, ""), AX239)</f>
        <v/>
      </c>
      <c r="BF239" s="1332" t="str">
        <f>IF(LEN(SUBSTITUTE(BE239, BF17, "")) &lt; LEN(BE239), SUBSTITUTE(BE239, BF17, ""), BE239)</f>
        <v/>
      </c>
      <c r="BG239" s="1332" t="str">
        <f>IF(LEN(SUBSTITUTE(BF239, BG17, "")) &lt; LEN(BF239), SUBSTITUTE(BF239, BG17, ""), BF239)</f>
        <v/>
      </c>
      <c r="BH239" s="1332" t="str">
        <f>IF(LEN(SUBSTITUTE(BG239, BH17, "")) &lt; LEN(BG239), SUBSTITUTE(BG239, BH17, ""), BG239)</f>
        <v/>
      </c>
      <c r="BI239" s="1332" t="s">
        <v>1</v>
      </c>
      <c r="BJ239" s="1333"/>
      <c r="BK239" s="1334"/>
      <c r="BL239" s="52"/>
      <c r="BM239" s="51"/>
      <c r="BN239" s="1335" t="str">
        <f t="shared" si="58"/>
        <v/>
      </c>
      <c r="BO239" s="50" t="str">
        <f t="shared" si="59"/>
        <v/>
      </c>
      <c r="BP239" s="49" t="str">
        <f t="shared" si="60"/>
        <v/>
      </c>
      <c r="BQ239" s="47">
        <f>IF(ISBLANK(#REF!),"",LEN(BD239)-LEN(SUBSTITUTE(BD239," ",""))+1)</f>
        <v>1</v>
      </c>
      <c r="BR239" s="48">
        <f t="shared" si="61"/>
        <v>0</v>
      </c>
      <c r="BS239" s="47">
        <f t="shared" si="62"/>
        <v>0</v>
      </c>
      <c r="BT239" s="47">
        <f t="shared" si="63"/>
        <v>0</v>
      </c>
      <c r="BU239" s="185"/>
      <c r="BV239" s="2"/>
      <c r="BW239" s="2"/>
      <c r="BX239" s="2"/>
      <c r="BY239" s="2"/>
      <c r="BZ239" s="2"/>
      <c r="CA239" s="2"/>
      <c r="CB239"/>
      <c r="CC239"/>
      <c r="CD239"/>
      <c r="CE239"/>
      <c r="CF239"/>
      <c r="CG239"/>
      <c r="CH239"/>
      <c r="CI239"/>
      <c r="CJ239"/>
      <c r="CK239"/>
      <c r="CL239"/>
      <c r="CM239"/>
      <c r="CN239"/>
      <c r="CO239"/>
      <c r="CP239"/>
      <c r="CQ239" s="2"/>
      <c r="CR239" s="6">
        <v>1</v>
      </c>
    </row>
    <row r="240" spans="1:96" s="1" customFormat="1">
      <c r="A240"/>
      <c r="M240"/>
      <c r="AA240"/>
      <c r="AB240"/>
      <c r="AC240"/>
      <c r="AD240"/>
      <c r="AE240"/>
      <c r="AF240"/>
      <c r="AG240"/>
      <c r="AH240"/>
      <c r="AI240"/>
      <c r="AJ240"/>
      <c r="AK240"/>
      <c r="AL240"/>
      <c r="AM240"/>
      <c r="AN240"/>
      <c r="AO240"/>
      <c r="AP240"/>
      <c r="AQ240"/>
      <c r="AR240"/>
      <c r="AS240"/>
      <c r="AT240"/>
      <c r="AU240"/>
      <c r="AV240"/>
      <c r="AW240" s="1327" t="str">
        <f>IF(AND(AZ240&lt;&gt;"", LEN(TRIM(AZ240))&gt;0), MAX(AW20:AW239)+1, "")</f>
        <v/>
      </c>
      <c r="AX240" s="1327" t="str" cm="1">
        <f t="array" ref="AX240">IFERROR(INDEX(AZ21:AZ290, MATCH(ROW()-MIN(ROW(AZ21:AZ290))+1, AW21:AW290, 0)), "")</f>
        <v/>
      </c>
      <c r="AY240" s="1336" t="str">
        <f>IFERROR(SUBSTITUTE(AY239,"."," "),AY239)</f>
        <v/>
      </c>
      <c r="AZ240" s="1329" t="str">
        <f>IFERROR(LEFT(RIGHT(AY242,LEN(AY242)-LEN(AZ237)-LEN(AZ238)-LEN(AZ239)),FIND("¤",SUBSTITUTE(LEFT(RIGHT(AY242,LEN(AY242)-LEN(AZ237)-LEN(AZ238)-LEN(AZ239)),AZ19+1)," ","¤",LEN(LEFT(RIGHT(AY242,LEN(AY242)-LEN(AZ237)-LEN(AZ238)-LEN(AZ239)),AZ19+1))-LEN(SUBSTITUTE(LEFT(RIGHT(AY242,LEN(AY242)-LEN(AZ237)-LEN(AZ238)-LEN(AZ239)),AZ19+1)," ",""))))),"")</f>
        <v/>
      </c>
      <c r="BA240" s="1279" t="s">
        <v>1</v>
      </c>
      <c r="BB240" s="1354"/>
      <c r="BC240"/>
      <c r="BD240" s="1" t="str">
        <f t="shared" si="56"/>
        <v/>
      </c>
      <c r="BE240" s="1332" t="str">
        <f>IF(LEN(SUBSTITUTE(AX240, BE17, "")) &lt; LEN(AX240), SUBSTITUTE(AX240, BE17, ""), AX240)</f>
        <v/>
      </c>
      <c r="BF240" s="1332" t="str">
        <f>IF(LEN(SUBSTITUTE(BE240, BF17, "")) &lt; LEN(BE240), SUBSTITUTE(BE240, BF17, ""), BE240)</f>
        <v/>
      </c>
      <c r="BG240" s="1332" t="str">
        <f>IF(LEN(SUBSTITUTE(BF240, BG17, "")) &lt; LEN(BF240), SUBSTITUTE(BF240, BG17, ""), BF240)</f>
        <v/>
      </c>
      <c r="BH240" s="1332" t="str">
        <f>IF(LEN(SUBSTITUTE(BG240, BH17, "")) &lt; LEN(BG240), SUBSTITUTE(BG240, BH17, ""), BG240)</f>
        <v/>
      </c>
      <c r="BI240" s="1332" t="s">
        <v>1</v>
      </c>
      <c r="BJ240" s="1333"/>
      <c r="BK240" s="1334"/>
      <c r="BL240" s="52"/>
      <c r="BM240" s="51"/>
      <c r="BN240" s="1335" t="str">
        <f t="shared" si="58"/>
        <v/>
      </c>
      <c r="BO240" s="50" t="str">
        <f t="shared" si="59"/>
        <v/>
      </c>
      <c r="BP240" s="49" t="str">
        <f t="shared" si="60"/>
        <v/>
      </c>
      <c r="BQ240" s="47">
        <f>IF(ISBLANK(#REF!),"",LEN(BD240)-LEN(SUBSTITUTE(BD240," ",""))+1)</f>
        <v>1</v>
      </c>
      <c r="BR240" s="48">
        <f t="shared" si="61"/>
        <v>0</v>
      </c>
      <c r="BS240" s="47">
        <f t="shared" si="62"/>
        <v>0</v>
      </c>
      <c r="BT240" s="47">
        <f t="shared" si="63"/>
        <v>0</v>
      </c>
      <c r="BU240" s="185"/>
      <c r="BV240" s="2"/>
      <c r="BW240"/>
      <c r="BX240"/>
      <c r="BY240"/>
      <c r="BZ240"/>
      <c r="CA240"/>
      <c r="CB240"/>
      <c r="CC240"/>
      <c r="CD240"/>
      <c r="CE240"/>
      <c r="CF240"/>
      <c r="CG240"/>
      <c r="CH240"/>
      <c r="CI240"/>
      <c r="CJ240"/>
      <c r="CK240"/>
      <c r="CL240"/>
      <c r="CM240"/>
      <c r="CN240"/>
      <c r="CO240"/>
      <c r="CP240"/>
      <c r="CQ240" s="2"/>
      <c r="CR240" s="6">
        <v>1</v>
      </c>
    </row>
    <row r="241" spans="1:96" s="1" customFormat="1">
      <c r="A241"/>
      <c r="M241"/>
      <c r="AA241"/>
      <c r="AB241"/>
      <c r="AC241"/>
      <c r="AD241"/>
      <c r="AE241"/>
      <c r="AF241"/>
      <c r="AG241"/>
      <c r="AH241"/>
      <c r="AI241"/>
      <c r="AJ241"/>
      <c r="AK241"/>
      <c r="AL241"/>
      <c r="AM241"/>
      <c r="AN241"/>
      <c r="AO241"/>
      <c r="AP241"/>
      <c r="AQ241"/>
      <c r="AR241"/>
      <c r="AS241"/>
      <c r="AT241"/>
      <c r="AU241"/>
      <c r="AV241"/>
      <c r="AW241" s="1327" t="str">
        <f>IF(AND(AZ241&lt;&gt;"", LEN(TRIM(AZ241))&gt;0), MAX(AW20:AW240)+1, "")</f>
        <v/>
      </c>
      <c r="AX241" s="1327" t="str" cm="1">
        <f t="array" ref="AX241">IFERROR(INDEX(AZ21:AZ290, MATCH(ROW()-MIN(ROW(AZ21:AZ290))+1, AW21:AW290, 0)), "")</f>
        <v/>
      </c>
      <c r="AY241" s="1337" t="str">
        <f>SUBSTITUTE(SUBSTITUTE(AY240,";"," "),","," ")</f>
        <v/>
      </c>
      <c r="AZ241" s="1329" t="str">
        <f>IFERROR(LEFT(RIGHT(AY242,LEN(AY242)-LEN(AZ237)-LEN(AZ238)-LEN(AZ239)-LEN(AZ240)),FIND("¤",SUBSTITUTE(LEFT(RIGHT(AY242,LEN(AY242)-LEN(AZ237)-LEN(AZ238)-LEN(AZ239)-LEN(AZ240)),AZ19+1)," ","¤",LEN(LEFT(RIGHT(AY242,LEN(AY242)-LEN(AZ237)-LEN(AZ238)-LEN(AZ239)-LEN(AZ240)),AZ19+1))-LEN(SUBSTITUTE(LEFT(RIGHT(AY242,LEN(AY242)-LEN(AZ237)-LEN(AZ238)-LEN(AZ239)-LEN(AZ240)),AZ19+1)," ",""))))),"")</f>
        <v/>
      </c>
      <c r="BA241" s="1279" t="s">
        <v>1</v>
      </c>
      <c r="BB241" s="1354"/>
      <c r="BC241"/>
      <c r="BD241" s="1" t="str">
        <f t="shared" si="56"/>
        <v/>
      </c>
      <c r="BE241" s="1332" t="str">
        <f>IF(LEN(SUBSTITUTE(AX241, BE17, "")) &lt; LEN(AX241), SUBSTITUTE(AX241, BE17, ""), AX241)</f>
        <v/>
      </c>
      <c r="BF241" s="1332" t="str">
        <f>IF(LEN(SUBSTITUTE(BE241, BF17, "")) &lt; LEN(BE241), SUBSTITUTE(BE241, BF17, ""), BE241)</f>
        <v/>
      </c>
      <c r="BG241" s="1332" t="str">
        <f>IF(LEN(SUBSTITUTE(BF241, BG17, "")) &lt; LEN(BF241), SUBSTITUTE(BF241, BG17, ""), BF241)</f>
        <v/>
      </c>
      <c r="BH241" s="1332" t="str">
        <f>IF(LEN(SUBSTITUTE(BG241, BH17, "")) &lt; LEN(BG241), SUBSTITUTE(BG241, BH17, ""), BG241)</f>
        <v/>
      </c>
      <c r="BI241" s="1332" t="s">
        <v>1</v>
      </c>
      <c r="BJ241" s="1333"/>
      <c r="BK241" s="1334"/>
      <c r="BL241" s="52"/>
      <c r="BM241" s="51"/>
      <c r="BN241" s="1335" t="str">
        <f t="shared" si="58"/>
        <v/>
      </c>
      <c r="BO241" s="50" t="str">
        <f t="shared" si="59"/>
        <v/>
      </c>
      <c r="BP241" s="49" t="str">
        <f t="shared" si="60"/>
        <v/>
      </c>
      <c r="BQ241" s="47">
        <f>IF(ISBLANK(#REF!),"",LEN(BD241)-LEN(SUBSTITUTE(BD241," ",""))+1)</f>
        <v>1</v>
      </c>
      <c r="BR241" s="48">
        <f t="shared" si="61"/>
        <v>0</v>
      </c>
      <c r="BS241" s="47">
        <f t="shared" si="62"/>
        <v>0</v>
      </c>
      <c r="BT241" s="47">
        <f t="shared" si="63"/>
        <v>0</v>
      </c>
      <c r="BU241" s="185"/>
      <c r="BV241" s="2"/>
      <c r="BW241" s="2"/>
      <c r="BX241" s="2"/>
      <c r="BY241" s="2"/>
      <c r="BZ241" s="2"/>
      <c r="CA241" s="2"/>
      <c r="CB241"/>
      <c r="CC241"/>
      <c r="CD241"/>
      <c r="CE241"/>
      <c r="CF241"/>
      <c r="CG241"/>
      <c r="CH241"/>
      <c r="CI241"/>
      <c r="CJ241"/>
      <c r="CK241"/>
      <c r="CL241"/>
      <c r="CM241"/>
      <c r="CN241"/>
      <c r="CO241"/>
      <c r="CP241"/>
      <c r="CQ241" s="2"/>
      <c r="CR241" s="6">
        <v>1</v>
      </c>
    </row>
    <row r="242" spans="1:96" s="1" customFormat="1">
      <c r="A242"/>
      <c r="M242"/>
      <c r="AA242"/>
      <c r="AB242"/>
      <c r="AC242"/>
      <c r="AD242"/>
      <c r="AE242"/>
      <c r="AF242"/>
      <c r="AG242"/>
      <c r="AH242"/>
      <c r="AI242"/>
      <c r="AJ242"/>
      <c r="AK242"/>
      <c r="AL242"/>
      <c r="AM242"/>
      <c r="AN242"/>
      <c r="AO242"/>
      <c r="AP242"/>
      <c r="AQ242"/>
      <c r="AR242"/>
      <c r="AS242"/>
      <c r="AT242"/>
      <c r="AU242"/>
      <c r="AV242"/>
      <c r="AW242" s="1327" t="str">
        <f>IF(AND(AZ242&lt;&gt;"", LEN(TRIM(AZ242))&gt;0), MAX(AW20:AW241)+1, "")</f>
        <v/>
      </c>
      <c r="AX242" s="1327" t="str" cm="1">
        <f t="array" ref="AX242">IFERROR(INDEX(AZ21:AZ290, MATCH(ROW()-MIN(ROW(AZ21:AZ290))+1, AW21:AW290, 0)), "")</f>
        <v/>
      </c>
      <c r="AY242" s="1338" t="str">
        <f>IFERROR(SUBSTITUTE(SUBSTITUTE(SUBSTITUTE(AY241,"  "," "),"  "," "),"  "," "),AY241)</f>
        <v/>
      </c>
      <c r="AZ242" s="1329" t="str">
        <f>IF(LEN(AY242) &gt; LEN(AZ237) + LEN(AZ238) + LEN(AZ239)+ LEN(AZ240) + LEN(AZ241), RIGHT(AY242, LEN(AY242) - LEN(AZ237) - LEN(AZ238) - LEN(AZ239) - LEN(AZ240) - LEN(AZ241)), "")</f>
        <v/>
      </c>
      <c r="BA242" s="1279" t="s">
        <v>1</v>
      </c>
      <c r="BB242" s="1354"/>
      <c r="BC242"/>
      <c r="BD242" s="1" t="str">
        <f t="shared" si="56"/>
        <v/>
      </c>
      <c r="BE242" s="1332" t="str">
        <f>IF(LEN(SUBSTITUTE(AX242, BE17, "")) &lt; LEN(AX242), SUBSTITUTE(AX242, BE17, ""), AX242)</f>
        <v/>
      </c>
      <c r="BF242" s="1332" t="str">
        <f>IF(LEN(SUBSTITUTE(BE242, BF17, "")) &lt; LEN(BE242), SUBSTITUTE(BE242, BF17, ""), BE242)</f>
        <v/>
      </c>
      <c r="BG242" s="1332" t="str">
        <f>IF(LEN(SUBSTITUTE(BF242, BG17, "")) &lt; LEN(BF242), SUBSTITUTE(BF242, BG17, ""), BF242)</f>
        <v/>
      </c>
      <c r="BH242" s="1332" t="str">
        <f>IF(LEN(SUBSTITUTE(BG242, BH17, "")) &lt; LEN(BG242), SUBSTITUTE(BG242, BH17, ""), BG242)</f>
        <v/>
      </c>
      <c r="BI242" s="1332" t="s">
        <v>1</v>
      </c>
      <c r="BJ242" s="1333"/>
      <c r="BK242" s="1334"/>
      <c r="BL242" s="52"/>
      <c r="BM242" s="51"/>
      <c r="BN242" s="1335" t="str">
        <f t="shared" si="58"/>
        <v/>
      </c>
      <c r="BO242" s="50" t="str">
        <f t="shared" si="59"/>
        <v/>
      </c>
      <c r="BP242" s="49" t="str">
        <f t="shared" si="60"/>
        <v/>
      </c>
      <c r="BQ242" s="47">
        <f>IF(ISBLANK(#REF!),"",LEN(BD242)-LEN(SUBSTITUTE(BD242," ",""))+1)</f>
        <v>1</v>
      </c>
      <c r="BR242" s="48">
        <f t="shared" si="61"/>
        <v>0</v>
      </c>
      <c r="BS242" s="47">
        <f t="shared" si="62"/>
        <v>0</v>
      </c>
      <c r="BT242" s="47">
        <f t="shared" si="63"/>
        <v>0</v>
      </c>
      <c r="BU242" s="185"/>
      <c r="BV242" s="2"/>
      <c r="BW242" s="2"/>
      <c r="BX242" s="2"/>
      <c r="BY242" s="2"/>
      <c r="BZ242" s="2"/>
      <c r="CA242" s="2"/>
      <c r="CB242"/>
      <c r="CC242"/>
      <c r="CD242"/>
      <c r="CE242"/>
      <c r="CF242"/>
      <c r="CG242"/>
      <c r="CH242"/>
      <c r="CI242"/>
      <c r="CJ242"/>
      <c r="CK242"/>
      <c r="CL242"/>
      <c r="CM242"/>
      <c r="CN242"/>
      <c r="CO242"/>
      <c r="CP242"/>
      <c r="CQ242" s="2"/>
      <c r="CR242" s="6">
        <v>1</v>
      </c>
    </row>
    <row r="243" spans="1:96" s="1" customFormat="1">
      <c r="A243"/>
      <c r="M243"/>
      <c r="AA243"/>
      <c r="AB243"/>
      <c r="AC243"/>
      <c r="AD243"/>
      <c r="AE243"/>
      <c r="AF243"/>
      <c r="AG243"/>
      <c r="AH243"/>
      <c r="AI243"/>
      <c r="AJ243"/>
      <c r="AK243"/>
      <c r="AL243"/>
      <c r="AM243"/>
      <c r="AN243"/>
      <c r="AO243"/>
      <c r="AP243"/>
      <c r="AQ243"/>
      <c r="AR243"/>
      <c r="AS243"/>
      <c r="AT243"/>
      <c r="AU243"/>
      <c r="AV243"/>
      <c r="AW243" s="1327" t="str">
        <f>IF(AND(AZ243&lt;&gt;"", LEN(TRIM(AZ243))&gt;0), MAX(AW20:AW242)+1, "")</f>
        <v/>
      </c>
      <c r="AX243" s="1327" t="str" cm="1">
        <f t="array" ref="AX243">IFERROR(INDEX(AZ21:AZ290, MATCH(ROW()-MIN(ROW(AZ21:AZ290))+1, AW21:AW290, 0)), "")</f>
        <v/>
      </c>
      <c r="AY243" s="1328" t="str">
        <f>(SUBSTITUTE(SUBSTITUTE(BB58,CHAR(13)&amp;CHAR(10)," "),CHAR(10)," "))</f>
        <v/>
      </c>
      <c r="AZ243" s="1339" t="str">
        <f>IF(LEN(AY248)&lt;AZ19,AY243,LEFT(AY248,FIND("¤",SUBSTITUTE(LEFT(AY248,AZ19+1)," ","¤",LEN(LEFT(AY248,AZ19+1))-LEN(SUBSTITUTE(LEFT(AY248,AZ19+1)," ",""))))))</f>
        <v/>
      </c>
      <c r="BA243" s="1279" t="s">
        <v>1</v>
      </c>
      <c r="BB243" s="1354"/>
      <c r="BC243"/>
      <c r="BD243" s="1" t="str">
        <f t="shared" si="56"/>
        <v/>
      </c>
      <c r="BE243" s="1332" t="str">
        <f>IF(LEN(SUBSTITUTE(AX243, BE17, "")) &lt; LEN(AX243), SUBSTITUTE(AX243, BE17, ""), AX243)</f>
        <v/>
      </c>
      <c r="BF243" s="1332" t="str">
        <f>IF(LEN(SUBSTITUTE(BE243, BF17, "")) &lt; LEN(BE243), SUBSTITUTE(BE243, BF17, ""), BE243)</f>
        <v/>
      </c>
      <c r="BG243" s="1332" t="str">
        <f>IF(LEN(SUBSTITUTE(BF243, BG17, "")) &lt; LEN(BF243), SUBSTITUTE(BF243, BG17, ""), BF243)</f>
        <v/>
      </c>
      <c r="BH243" s="1332" t="str">
        <f>IF(LEN(SUBSTITUTE(BG243, BH17, "")) &lt; LEN(BG243), SUBSTITUTE(BG243, BH17, ""), BG243)</f>
        <v/>
      </c>
      <c r="BI243" s="1332" t="s">
        <v>1</v>
      </c>
      <c r="BJ243" s="1333"/>
      <c r="BK243" s="1334"/>
      <c r="BL243" s="52"/>
      <c r="BM243" s="51"/>
      <c r="BN243" s="1335" t="str">
        <f t="shared" si="58"/>
        <v/>
      </c>
      <c r="BO243" s="50" t="str">
        <f t="shared" si="59"/>
        <v/>
      </c>
      <c r="BP243" s="49" t="str">
        <f t="shared" si="60"/>
        <v/>
      </c>
      <c r="BQ243" s="47">
        <f>IF(ISBLANK(#REF!),"",LEN(BD243)-LEN(SUBSTITUTE(BD243," ",""))+1)</f>
        <v>1</v>
      </c>
      <c r="BR243" s="48">
        <f t="shared" si="61"/>
        <v>0</v>
      </c>
      <c r="BS243" s="47">
        <f t="shared" si="62"/>
        <v>0</v>
      </c>
      <c r="BT243" s="47">
        <f t="shared" si="63"/>
        <v>0</v>
      </c>
      <c r="BU243" s="185"/>
      <c r="BV243" s="2"/>
      <c r="BW243" s="2"/>
      <c r="BX243" s="2"/>
      <c r="BY243" s="2"/>
      <c r="BZ243" s="2"/>
      <c r="CA243" s="2"/>
      <c r="CB243"/>
      <c r="CC243"/>
      <c r="CD243"/>
      <c r="CE243"/>
      <c r="CF243"/>
      <c r="CG243"/>
      <c r="CH243"/>
      <c r="CI243"/>
      <c r="CJ243"/>
      <c r="CK243"/>
      <c r="CL243"/>
      <c r="CM243"/>
      <c r="CN243"/>
      <c r="CO243"/>
      <c r="CP243"/>
      <c r="CQ243" s="2"/>
      <c r="CR243" s="6">
        <v>1</v>
      </c>
    </row>
    <row r="244" spans="1:96" s="1" customFormat="1">
      <c r="A244"/>
      <c r="M244"/>
      <c r="AA244"/>
      <c r="AB244"/>
      <c r="AC244"/>
      <c r="AD244"/>
      <c r="AE244"/>
      <c r="AF244"/>
      <c r="AG244"/>
      <c r="AH244"/>
      <c r="AI244"/>
      <c r="AJ244"/>
      <c r="AK244"/>
      <c r="AL244"/>
      <c r="AM244"/>
      <c r="AN244"/>
      <c r="AO244"/>
      <c r="AP244"/>
      <c r="AQ244"/>
      <c r="AR244"/>
      <c r="AS244"/>
      <c r="AT244"/>
      <c r="AU244"/>
      <c r="AV244"/>
      <c r="AW244" s="1327" t="str">
        <f>IF(AND(AZ244&lt;&gt;"", LEN(TRIM(AZ244))&gt;0), MAX(AW20:AW243)+1, "")</f>
        <v/>
      </c>
      <c r="AX244" s="1327" t="str" cm="1">
        <f t="array" ref="AX244">IFERROR(INDEX(AZ21:AZ290, MATCH(ROW()-MIN(ROW(AZ21:AZ290))+1, AW21:AW290, 0)), "")</f>
        <v/>
      </c>
      <c r="AY244" s="1340" t="str">
        <f>IFERROR(TRIM(SUBSTITUTE(SUBSTITUTE(SUBSTITUTE(SUBSTITUTE(SUBSTITUTE(AY243," .",".")," ;",";")," :",":"),",",","),",","")),AY243)</f>
        <v/>
      </c>
      <c r="AZ244" s="1339" t="str">
        <f>IFERROR(IF(LEN(AY248) &gt; LEN(AZ243), LEFT(RIGHT(AY248, LEN(AY248) - LEN(AZ243)), FIND("¤", SUBSTITUTE(LEFT(RIGHT(AY248, LEN(AY248) - LEN(AZ243)), AZ19+1), " ", "¤", LEN(LEFT(RIGHT(AY248, LEN(AY248) - LEN(AZ243)), AZ19+1)) - LEN(SUBSTITUTE(LEFT(RIGHT(AY248, LEN(AY248) - LEN(AZ243)), AZ19+1), " ", ""))))), ""), "")</f>
        <v/>
      </c>
      <c r="BA244" s="1279" t="s">
        <v>1</v>
      </c>
      <c r="BB244" s="1354"/>
      <c r="BC244"/>
      <c r="BD244" s="1" t="str">
        <f t="shared" si="56"/>
        <v/>
      </c>
      <c r="BE244" s="1332" t="str">
        <f>IF(LEN(SUBSTITUTE(AX244, BE17, "")) &lt; LEN(AX244), SUBSTITUTE(AX244, BE17, ""), AX244)</f>
        <v/>
      </c>
      <c r="BF244" s="1332" t="str">
        <f>IF(LEN(SUBSTITUTE(BE244, BF17, "")) &lt; LEN(BE244), SUBSTITUTE(BE244, BF17, ""), BE244)</f>
        <v/>
      </c>
      <c r="BG244" s="1332" t="str">
        <f>IF(LEN(SUBSTITUTE(BF244, BG17, "")) &lt; LEN(BF244), SUBSTITUTE(BF244, BG17, ""), BF244)</f>
        <v/>
      </c>
      <c r="BH244" s="1332" t="str">
        <f>IF(LEN(SUBSTITUTE(BG244, BH17, "")) &lt; LEN(BG244), SUBSTITUTE(BG244, BH17, ""), BG244)</f>
        <v/>
      </c>
      <c r="BI244" s="1332" t="s">
        <v>1</v>
      </c>
      <c r="BJ244" s="1333"/>
      <c r="BK244" s="1334"/>
      <c r="BL244" s="52"/>
      <c r="BM244" s="51"/>
      <c r="BN244" s="1335" t="str">
        <f t="shared" si="58"/>
        <v/>
      </c>
      <c r="BO244" s="50" t="str">
        <f t="shared" si="59"/>
        <v/>
      </c>
      <c r="BP244" s="49" t="str">
        <f t="shared" si="60"/>
        <v/>
      </c>
      <c r="BQ244" s="47">
        <f>IF(ISBLANK(#REF!),"",LEN(BD244)-LEN(SUBSTITUTE(BD244," ",""))+1)</f>
        <v>1</v>
      </c>
      <c r="BR244" s="48">
        <f t="shared" si="61"/>
        <v>0</v>
      </c>
      <c r="BS244" s="47">
        <f t="shared" si="62"/>
        <v>0</v>
      </c>
      <c r="BT244" s="47">
        <f t="shared" si="63"/>
        <v>0</v>
      </c>
      <c r="BU244" s="185"/>
      <c r="BV244" s="2"/>
      <c r="BW244" s="2"/>
      <c r="BX244" s="2"/>
      <c r="BY244" s="2"/>
      <c r="BZ244" s="2"/>
      <c r="CA244" s="2"/>
      <c r="CB244"/>
      <c r="CC244"/>
      <c r="CD244"/>
      <c r="CE244"/>
      <c r="CF244"/>
      <c r="CG244"/>
      <c r="CH244"/>
      <c r="CI244"/>
      <c r="CJ244"/>
      <c r="CK244"/>
      <c r="CL244"/>
      <c r="CM244"/>
      <c r="CN244"/>
      <c r="CO244"/>
      <c r="CP244"/>
      <c r="CQ244" s="2"/>
      <c r="CR244" s="6">
        <v>1</v>
      </c>
    </row>
    <row r="245" spans="1:96" s="1" customFormat="1">
      <c r="A245"/>
      <c r="M245"/>
      <c r="AA245"/>
      <c r="AB245"/>
      <c r="AC245"/>
      <c r="AD245"/>
      <c r="AE245"/>
      <c r="AF245"/>
      <c r="AG245"/>
      <c r="AH245"/>
      <c r="AI245"/>
      <c r="AJ245"/>
      <c r="AK245"/>
      <c r="AL245"/>
      <c r="AM245"/>
      <c r="AN245"/>
      <c r="AO245"/>
      <c r="AP245"/>
      <c r="AQ245"/>
      <c r="AR245"/>
      <c r="AS245"/>
      <c r="AT245"/>
      <c r="AU245"/>
      <c r="AV245"/>
      <c r="AW245" s="1327" t="str">
        <f>IF(AND(AZ245&lt;&gt;"", LEN(TRIM(AZ245))&gt;0), MAX(AW20:AW244)+1, "")</f>
        <v/>
      </c>
      <c r="AX245" s="1327" t="str" cm="1">
        <f t="array" ref="AX245">IFERROR(INDEX(AZ21:AZ290, MATCH(ROW()-MIN(ROW(AZ21:AZ290))+1, AW21:AW290, 0)), "")</f>
        <v/>
      </c>
      <c r="AY245" s="1340" t="str">
        <f>IFERROR(SUBSTITUTE(SUBSTITUTE(SUBSTITUTE(SUBSTITUTE(SUBSTITUTE(SUBSTITUTE(AY244,",",";"),".",";"),";",";"),"-",";"),":",";"),"?",";"),AY244)</f>
        <v/>
      </c>
      <c r="AZ245" s="1339" t="str">
        <f>IFERROR(IF(LEN(AY248)&gt;LEN(AZ243)+LEN(AZ244),LEFT(RIGHT(AY248,LEN(AY248)-LEN(AZ243)-LEN(AZ244)),FIND("¤",SUBSTITUTE(LEFT(RIGHT(AY248,LEN(AY248)-LEN(AZ243)-LEN(AZ244)),AZ19+1)," ","¤",LEN(LEFT(RIGHT(AY248,LEN(AY248)-LEN(AZ243)-LEN(AZ244)),AZ19+1))-LEN(SUBSTITUTE(LEFT(RIGHT(AY248,LEN(AY248)-LEN(AZ243)-LEN(AZ244)),AZ19+1)," ",""))))),""),"")</f>
        <v/>
      </c>
      <c r="BA245" s="1279" t="s">
        <v>1</v>
      </c>
      <c r="BB245" s="1354"/>
      <c r="BC245"/>
      <c r="BD245" s="1" t="str">
        <f t="shared" si="56"/>
        <v/>
      </c>
      <c r="BE245" s="1332" t="str">
        <f>IF(LEN(SUBSTITUTE(AX245, BE17, "")) &lt; LEN(AX245), SUBSTITUTE(AX245, BE17, ""), AX245)</f>
        <v/>
      </c>
      <c r="BF245" s="1332" t="str">
        <f>IF(LEN(SUBSTITUTE(BE245, BF17, "")) &lt; LEN(BE245), SUBSTITUTE(BE245, BF17, ""), BE245)</f>
        <v/>
      </c>
      <c r="BG245" s="1332" t="str">
        <f>IF(LEN(SUBSTITUTE(BF245, BG17, "")) &lt; LEN(BF245), SUBSTITUTE(BF245, BG17, ""), BF245)</f>
        <v/>
      </c>
      <c r="BH245" s="1332" t="str">
        <f>IF(LEN(SUBSTITUTE(BG245, BH17, "")) &lt; LEN(BG245), SUBSTITUTE(BG245, BH17, ""), BG245)</f>
        <v/>
      </c>
      <c r="BI245" s="1332" t="s">
        <v>1</v>
      </c>
      <c r="BJ245" s="1333"/>
      <c r="BK245" s="1334"/>
      <c r="BL245" s="52"/>
      <c r="BM245" s="51"/>
      <c r="BN245" s="1335" t="str">
        <f t="shared" si="58"/>
        <v/>
      </c>
      <c r="BO245" s="50" t="str">
        <f t="shared" si="59"/>
        <v/>
      </c>
      <c r="BP245" s="49" t="str">
        <f t="shared" si="60"/>
        <v/>
      </c>
      <c r="BQ245" s="47">
        <f>IF(ISBLANK(#REF!),"",LEN(BD245)-LEN(SUBSTITUTE(BD245," ",""))+1)</f>
        <v>1</v>
      </c>
      <c r="BR245" s="48">
        <f t="shared" si="61"/>
        <v>0</v>
      </c>
      <c r="BS245" s="47">
        <f t="shared" si="62"/>
        <v>0</v>
      </c>
      <c r="BT245" s="47">
        <f t="shared" si="63"/>
        <v>0</v>
      </c>
      <c r="BU245" s="185"/>
      <c r="BV245" s="2"/>
      <c r="BW245" s="2"/>
      <c r="BX245" s="2"/>
      <c r="BY245" s="2"/>
      <c r="BZ245" s="2"/>
      <c r="CA245" s="2"/>
      <c r="CB245"/>
      <c r="CC245"/>
      <c r="CD245"/>
      <c r="CE245"/>
      <c r="CF245"/>
      <c r="CG245"/>
      <c r="CH245"/>
      <c r="CI245"/>
      <c r="CJ245"/>
      <c r="CK245"/>
      <c r="CL245"/>
      <c r="CM245"/>
      <c r="CN245"/>
      <c r="CO245"/>
      <c r="CP245"/>
      <c r="CQ245" s="2"/>
      <c r="CR245" s="6">
        <v>1</v>
      </c>
    </row>
    <row r="246" spans="1:96" s="1" customFormat="1">
      <c r="A246"/>
      <c r="M246"/>
      <c r="AA246"/>
      <c r="AB246"/>
      <c r="AC246"/>
      <c r="AD246"/>
      <c r="AE246"/>
      <c r="AF246"/>
      <c r="AG246"/>
      <c r="AH246"/>
      <c r="AI246"/>
      <c r="AJ246"/>
      <c r="AK246"/>
      <c r="AL246"/>
      <c r="AM246"/>
      <c r="AN246"/>
      <c r="AO246"/>
      <c r="AP246"/>
      <c r="AQ246"/>
      <c r="AR246"/>
      <c r="AS246"/>
      <c r="AT246"/>
      <c r="AU246"/>
      <c r="AV246"/>
      <c r="AW246" s="1327" t="str">
        <f>IF(AND(AZ246&lt;&gt;"", LEN(TRIM(AZ246))&gt;0), MAX(AW20:AW245)+1, "")</f>
        <v/>
      </c>
      <c r="AX246" s="1327" t="str" cm="1">
        <f t="array" ref="AX246">IFERROR(INDEX(AZ21:AZ290, MATCH(ROW()-MIN(ROW(AZ21:AZ290))+1, AW21:AW290, 0)), "")</f>
        <v/>
      </c>
      <c r="AY246" s="1340" t="str">
        <f>IFERROR(SUBSTITUTE(AY245,"."," "),AY245)</f>
        <v/>
      </c>
      <c r="AZ246" s="1339" t="str">
        <f>IFERROR(LEFT(RIGHT(AY248,LEN(AY248)-LEN(AZ243)-LEN(AZ244)-LEN(AZ245)),FIND("¤",SUBSTITUTE(LEFT(RIGHT(AY248,LEN(AY248)-LEN(AZ243)-LEN(AZ244)-LEN(AZ245)),AZ19+1)," ","¤",LEN(LEFT(RIGHT(AY248,LEN(AY248)-LEN(AZ243)-LEN(AZ244)-LEN(AZ245)),AZ19+1))-LEN(SUBSTITUTE(LEFT(RIGHT(AY248,LEN(AY248)-LEN(AZ243)-LEN(AZ244)-LEN(AZ245)),AZ19+1)," ",""))))),"")</f>
        <v/>
      </c>
      <c r="BA246" s="1279" t="s">
        <v>1</v>
      </c>
      <c r="BB246" s="1354"/>
      <c r="BC246"/>
      <c r="BD246" s="1" t="str">
        <f t="shared" si="56"/>
        <v/>
      </c>
      <c r="BE246" s="1332" t="str">
        <f>IF(LEN(SUBSTITUTE(AX246, BE17, "")) &lt; LEN(AX246), SUBSTITUTE(AX246, BE17, ""), AX246)</f>
        <v/>
      </c>
      <c r="BF246" s="1332" t="str">
        <f>IF(LEN(SUBSTITUTE(BE246, BF17, "")) &lt; LEN(BE246), SUBSTITUTE(BE246, BF17, ""), BE246)</f>
        <v/>
      </c>
      <c r="BG246" s="1332" t="str">
        <f>IF(LEN(SUBSTITUTE(BF246, BG17, "")) &lt; LEN(BF246), SUBSTITUTE(BF246, BG17, ""), BF246)</f>
        <v/>
      </c>
      <c r="BH246" s="1332" t="str">
        <f>IF(LEN(SUBSTITUTE(BG246, BH17, "")) &lt; LEN(BG246), SUBSTITUTE(BG246, BH17, ""), BG246)</f>
        <v/>
      </c>
      <c r="BI246" s="1332" t="s">
        <v>1</v>
      </c>
      <c r="BJ246" s="1333"/>
      <c r="BK246" s="1334"/>
      <c r="BL246" s="52"/>
      <c r="BM246" s="51"/>
      <c r="BN246" s="1335" t="str">
        <f t="shared" si="58"/>
        <v/>
      </c>
      <c r="BO246" s="50" t="str">
        <f t="shared" si="59"/>
        <v/>
      </c>
      <c r="BP246" s="49" t="str">
        <f t="shared" si="60"/>
        <v/>
      </c>
      <c r="BQ246" s="47">
        <f>IF(ISBLANK(#REF!),"",LEN(BD246)-LEN(SUBSTITUTE(BD246," ",""))+1)</f>
        <v>1</v>
      </c>
      <c r="BR246" s="48">
        <f t="shared" si="61"/>
        <v>0</v>
      </c>
      <c r="BS246" s="47">
        <f t="shared" si="62"/>
        <v>0</v>
      </c>
      <c r="BT246" s="47">
        <f t="shared" si="63"/>
        <v>0</v>
      </c>
      <c r="BU246" s="185"/>
      <c r="BV246" s="2"/>
      <c r="BW246" s="2"/>
      <c r="BX246" s="2"/>
      <c r="BY246" s="2"/>
      <c r="BZ246" s="2"/>
      <c r="CA246" s="2"/>
      <c r="CB246"/>
      <c r="CC246"/>
      <c r="CD246"/>
      <c r="CE246"/>
      <c r="CF246"/>
      <c r="CG246"/>
      <c r="CH246"/>
      <c r="CI246"/>
      <c r="CJ246"/>
      <c r="CK246"/>
      <c r="CL246"/>
      <c r="CM246"/>
      <c r="CN246"/>
      <c r="CO246"/>
      <c r="CP246"/>
      <c r="CQ246" s="2"/>
      <c r="CR246" s="6">
        <v>1</v>
      </c>
    </row>
    <row r="247" spans="1:96" s="1" customFormat="1">
      <c r="A247"/>
      <c r="M247"/>
      <c r="AA247"/>
      <c r="AB247"/>
      <c r="AC247"/>
      <c r="AD247"/>
      <c r="AE247"/>
      <c r="AF247"/>
      <c r="AG247"/>
      <c r="AH247"/>
      <c r="AI247"/>
      <c r="AJ247"/>
      <c r="AK247"/>
      <c r="AL247"/>
      <c r="AM247"/>
      <c r="AN247"/>
      <c r="AO247"/>
      <c r="AP247"/>
      <c r="AQ247"/>
      <c r="AR247"/>
      <c r="AS247"/>
      <c r="AT247"/>
      <c r="AU247"/>
      <c r="AV247"/>
      <c r="AW247" s="1327" t="str">
        <f>IF(AND(AZ247&lt;&gt;"", LEN(TRIM(AZ247))&gt;0), MAX(AW20:AW246)+1, "")</f>
        <v/>
      </c>
      <c r="AX247" s="1327" t="str" cm="1">
        <f t="array" ref="AX247">IFERROR(INDEX(AZ21:AZ290, MATCH(ROW()-MIN(ROW(AZ21:AZ290))+1, AW21:AW290, 0)), "")</f>
        <v/>
      </c>
      <c r="AY247" s="1343" t="str">
        <f>SUBSTITUTE(SUBSTITUTE(AY246,";"," "),","," ")</f>
        <v/>
      </c>
      <c r="AZ247" s="1339" t="str">
        <f>IFERROR(LEFT(RIGHT(AY248,LEN(AY248)-LEN(AZ243)-LEN(AZ244)-LEN(AZ245)-LEN(AZ246)),FIND("¤",SUBSTITUTE(LEFT(RIGHT(AY248,LEN(AY248)-LEN(AZ243)-LEN(AZ244)-LEN(AZ245)-LEN(AZ246)),AZ19+1)," ","¤",LEN(LEFT(RIGHT(AY248,LEN(AY248)-LEN(AZ243)-LEN(AZ244)-LEN(AZ245)-LEN(AZ246)),AZ19+1))-LEN(SUBSTITUTE(LEFT(RIGHT(AY248,LEN(AY248)-LEN(AZ243)-LEN(AZ244)-LEN(AZ245)-LEN(AZ246)),AZ19+1)," ",""))))),"")</f>
        <v/>
      </c>
      <c r="BA247" s="1279" t="s">
        <v>1</v>
      </c>
      <c r="BB247" s="1354"/>
      <c r="BC247"/>
      <c r="BD247" s="1" t="str">
        <f t="shared" si="56"/>
        <v/>
      </c>
      <c r="BE247" s="1332" t="str">
        <f>IF(LEN(SUBSTITUTE(AX247, BE17, "")) &lt; LEN(AX247), SUBSTITUTE(AX247, BE17, ""), AX247)</f>
        <v/>
      </c>
      <c r="BF247" s="1332" t="str">
        <f>IF(LEN(SUBSTITUTE(BE247, BF17, "")) &lt; LEN(BE247), SUBSTITUTE(BE247, BF17, ""), BE247)</f>
        <v/>
      </c>
      <c r="BG247" s="1332" t="str">
        <f>IF(LEN(SUBSTITUTE(BF247, BG17, "")) &lt; LEN(BF247), SUBSTITUTE(BF247, BG17, ""), BF247)</f>
        <v/>
      </c>
      <c r="BH247" s="1332" t="str">
        <f>IF(LEN(SUBSTITUTE(BG247, BH17, "")) &lt; LEN(BG247), SUBSTITUTE(BG247, BH17, ""), BG247)</f>
        <v/>
      </c>
      <c r="BI247" s="1332" t="s">
        <v>1</v>
      </c>
      <c r="BJ247" s="1333"/>
      <c r="BK247" s="1334"/>
      <c r="BL247" s="52"/>
      <c r="BM247" s="51"/>
      <c r="BN247" s="1335" t="str">
        <f t="shared" si="58"/>
        <v/>
      </c>
      <c r="BO247" s="50" t="str">
        <f t="shared" si="59"/>
        <v/>
      </c>
      <c r="BP247" s="49" t="str">
        <f t="shared" si="60"/>
        <v/>
      </c>
      <c r="BQ247" s="47">
        <f>IF(ISBLANK(#REF!),"",LEN(BD247)-LEN(SUBSTITUTE(BD247," ",""))+1)</f>
        <v>1</v>
      </c>
      <c r="BR247" s="48">
        <f t="shared" si="61"/>
        <v>0</v>
      </c>
      <c r="BS247" s="47">
        <f t="shared" si="62"/>
        <v>0</v>
      </c>
      <c r="BT247" s="47">
        <f t="shared" si="63"/>
        <v>0</v>
      </c>
      <c r="BU247" s="185"/>
      <c r="BV247" s="2"/>
      <c r="BW247" s="2"/>
      <c r="BX247" s="2"/>
      <c r="BY247" s="2"/>
      <c r="BZ247" s="2"/>
      <c r="CA247" s="2"/>
      <c r="CB247"/>
      <c r="CC247"/>
      <c r="CD247"/>
      <c r="CE247"/>
      <c r="CF247"/>
      <c r="CG247"/>
      <c r="CH247"/>
      <c r="CI247"/>
      <c r="CJ247"/>
      <c r="CK247"/>
      <c r="CL247"/>
      <c r="CM247"/>
      <c r="CN247"/>
      <c r="CO247"/>
      <c r="CP247"/>
      <c r="CQ247" s="2"/>
      <c r="CR247" s="6">
        <v>1</v>
      </c>
    </row>
    <row r="248" spans="1:96" s="1" customFormat="1">
      <c r="A248"/>
      <c r="M248"/>
      <c r="AA248"/>
      <c r="AB248"/>
      <c r="AC248"/>
      <c r="AD248"/>
      <c r="AE248"/>
      <c r="AF248"/>
      <c r="AG248"/>
      <c r="AH248"/>
      <c r="AI248"/>
      <c r="AJ248"/>
      <c r="AK248"/>
      <c r="AL248"/>
      <c r="AM248"/>
      <c r="AN248"/>
      <c r="AO248"/>
      <c r="AP248"/>
      <c r="AQ248"/>
      <c r="AR248"/>
      <c r="AS248"/>
      <c r="AT248"/>
      <c r="AU248"/>
      <c r="AV248"/>
      <c r="AW248" s="1327" t="str">
        <f>IF(AND(AZ248&lt;&gt;"", LEN(TRIM(AZ248))&gt;0), MAX(AW20:AW247)+1, "")</f>
        <v/>
      </c>
      <c r="AX248" s="1327" t="str" cm="1">
        <f t="array" ref="AX248">IFERROR(INDEX(AZ21:AZ290, MATCH(ROW()-MIN(ROW(AZ21:AZ290))+1, AW21:AW290, 0)), "")</f>
        <v/>
      </c>
      <c r="AY248" s="1344" t="str">
        <f>IFERROR(SUBSTITUTE(SUBSTITUTE(SUBSTITUTE(AY247,"  "," "),"  "," "),"  "," "),AY247)</f>
        <v/>
      </c>
      <c r="AZ248" s="1339" t="str">
        <f>IF(LEN(AY248) &gt; LEN(AZ243) + LEN(AZ244) + LEN(AZ245)+ LEN(AZ246) + LEN(AZ247), RIGHT(AY248, LEN(AY248) - LEN(AZ243) - LEN(AZ244) - LEN(AZ245) - LEN(AZ246) - LEN(AZ247)), "")</f>
        <v/>
      </c>
      <c r="BA248" s="1279" t="s">
        <v>1</v>
      </c>
      <c r="BB248" s="1354"/>
      <c r="BC248"/>
      <c r="BD248" s="1" t="str">
        <f t="shared" si="56"/>
        <v/>
      </c>
      <c r="BE248" s="1332" t="str">
        <f>IF(LEN(SUBSTITUTE(AX248, BE17, "")) &lt; LEN(AX248), SUBSTITUTE(AX248, BE17, ""), AX248)</f>
        <v/>
      </c>
      <c r="BF248" s="1332" t="str">
        <f>IF(LEN(SUBSTITUTE(BE248, BF17, "")) &lt; LEN(BE248), SUBSTITUTE(BE248, BF17, ""), BE248)</f>
        <v/>
      </c>
      <c r="BG248" s="1332" t="str">
        <f>IF(LEN(SUBSTITUTE(BF248, BG17, "")) &lt; LEN(BF248), SUBSTITUTE(BF248, BG17, ""), BF248)</f>
        <v/>
      </c>
      <c r="BH248" s="1332" t="str">
        <f>IF(LEN(SUBSTITUTE(BG248, BH17, "")) &lt; LEN(BG248), SUBSTITUTE(BG248, BH17, ""), BG248)</f>
        <v/>
      </c>
      <c r="BI248" s="1332" t="s">
        <v>1</v>
      </c>
      <c r="BJ248" s="1333"/>
      <c r="BK248" s="1334"/>
      <c r="BL248" s="52"/>
      <c r="BM248" s="51"/>
      <c r="BN248" s="1335" t="str">
        <f t="shared" si="58"/>
        <v/>
      </c>
      <c r="BO248" s="50" t="str">
        <f t="shared" si="59"/>
        <v/>
      </c>
      <c r="BP248" s="49" t="str">
        <f t="shared" si="60"/>
        <v/>
      </c>
      <c r="BQ248" s="47">
        <f>IF(ISBLANK(#REF!),"",LEN(BD248)-LEN(SUBSTITUTE(BD248," ",""))+1)</f>
        <v>1</v>
      </c>
      <c r="BR248" s="48">
        <f t="shared" si="61"/>
        <v>0</v>
      </c>
      <c r="BS248" s="47">
        <f t="shared" si="62"/>
        <v>0</v>
      </c>
      <c r="BT248" s="47">
        <f t="shared" si="63"/>
        <v>0</v>
      </c>
      <c r="BU248" s="185"/>
      <c r="BV248" s="2"/>
      <c r="BW248" s="2"/>
      <c r="BX248" s="2"/>
      <c r="BY248" s="2"/>
      <c r="BZ248" s="2"/>
      <c r="CA248" s="2"/>
      <c r="CB248"/>
      <c r="CC248"/>
      <c r="CD248"/>
      <c r="CE248"/>
      <c r="CF248"/>
      <c r="CG248"/>
      <c r="CH248"/>
      <c r="CI248"/>
      <c r="CJ248"/>
      <c r="CK248"/>
      <c r="CL248"/>
      <c r="CM248"/>
      <c r="CN248"/>
      <c r="CO248"/>
      <c r="CP248"/>
      <c r="CQ248" s="2"/>
      <c r="CR248" s="6">
        <v>1</v>
      </c>
    </row>
    <row r="249" spans="1:96" s="1" customFormat="1">
      <c r="A249"/>
      <c r="M249"/>
      <c r="AA249"/>
      <c r="AB249"/>
      <c r="AC249"/>
      <c r="AD249"/>
      <c r="AE249"/>
      <c r="AF249"/>
      <c r="AG249"/>
      <c r="AH249"/>
      <c r="AI249"/>
      <c r="AJ249"/>
      <c r="AK249"/>
      <c r="AL249"/>
      <c r="AM249"/>
      <c r="AN249"/>
      <c r="AO249"/>
      <c r="AP249"/>
      <c r="AQ249"/>
      <c r="AR249"/>
      <c r="AS249"/>
      <c r="AT249"/>
      <c r="AU249"/>
      <c r="AV249"/>
      <c r="AW249" s="1327" t="str">
        <f>IF(AND(AZ249&lt;&gt;"", LEN(TRIM(AZ249))&gt;0), MAX(AW20:AW248)+1, "")</f>
        <v/>
      </c>
      <c r="AX249" s="1327" t="str" cm="1">
        <f t="array" ref="AX249">IFERROR(INDEX(AZ21:AZ290, MATCH(ROW()-MIN(ROW(AZ21:AZ290))+1, AW21:AW290, 0)), "")</f>
        <v/>
      </c>
      <c r="AY249" s="1328" t="str">
        <f>(SUBSTITUTE(SUBSTITUTE(BB59,CHAR(13)&amp;CHAR(10)," "),CHAR(10)," "))</f>
        <v/>
      </c>
      <c r="AZ249" s="1329" t="str">
        <f>IF(LEN(AY254)&lt;AZ19,AY249,LEFT(AY254,FIND("¤",SUBSTITUTE(LEFT(AY254,AZ19+1)," ","¤",LEN(LEFT(AY254,AZ19+1))-LEN(SUBSTITUTE(LEFT(AY254,AZ19+1)," ",""))))))</f>
        <v/>
      </c>
      <c r="BA249" s="1279" t="s">
        <v>1</v>
      </c>
      <c r="BB249" s="1354"/>
      <c r="BC249"/>
      <c r="BD249" s="1" t="str">
        <f t="shared" si="56"/>
        <v/>
      </c>
      <c r="BE249" s="1332" t="str">
        <f>IF(LEN(SUBSTITUTE(AX249, BE17, "")) &lt; LEN(AX249), SUBSTITUTE(AX249, BE17, ""), AX249)</f>
        <v/>
      </c>
      <c r="BF249" s="1332" t="str">
        <f>IF(LEN(SUBSTITUTE(BE249, BF17, "")) &lt; LEN(BE249), SUBSTITUTE(BE249, BF17, ""), BE249)</f>
        <v/>
      </c>
      <c r="BG249" s="1332" t="str">
        <f>IF(LEN(SUBSTITUTE(BF249, BG17, "")) &lt; LEN(BF249), SUBSTITUTE(BF249, BG17, ""), BF249)</f>
        <v/>
      </c>
      <c r="BH249" s="1332" t="str">
        <f>IF(LEN(SUBSTITUTE(BG249, BH17, "")) &lt; LEN(BG249), SUBSTITUTE(BG249, BH17, ""), BG249)</f>
        <v/>
      </c>
      <c r="BI249" s="1332" t="s">
        <v>1</v>
      </c>
      <c r="BJ249" s="1333"/>
      <c r="BK249" s="1334"/>
      <c r="BL249" s="52"/>
      <c r="BM249" s="51"/>
      <c r="BN249" s="1335" t="str">
        <f t="shared" si="58"/>
        <v/>
      </c>
      <c r="BO249" s="50" t="str">
        <f t="shared" si="59"/>
        <v/>
      </c>
      <c r="BP249" s="49" t="str">
        <f t="shared" si="60"/>
        <v/>
      </c>
      <c r="BQ249" s="47">
        <f>IF(ISBLANK(#REF!),"",LEN(BD249)-LEN(SUBSTITUTE(BD249," ",""))+1)</f>
        <v>1</v>
      </c>
      <c r="BR249" s="48">
        <f t="shared" si="61"/>
        <v>0</v>
      </c>
      <c r="BS249" s="47">
        <f t="shared" si="62"/>
        <v>0</v>
      </c>
      <c r="BT249" s="47">
        <f t="shared" si="63"/>
        <v>0</v>
      </c>
      <c r="BU249" s="185"/>
      <c r="BV249" s="2"/>
      <c r="BW249" s="2"/>
      <c r="BX249" s="2"/>
      <c r="BY249" s="2"/>
      <c r="BZ249" s="2"/>
      <c r="CA249" s="2"/>
      <c r="CB249"/>
      <c r="CC249"/>
      <c r="CD249"/>
      <c r="CE249"/>
      <c r="CF249"/>
      <c r="CG249"/>
      <c r="CH249"/>
      <c r="CI249"/>
      <c r="CJ249"/>
      <c r="CK249"/>
      <c r="CL249"/>
      <c r="CM249"/>
      <c r="CN249"/>
      <c r="CO249"/>
      <c r="CP249"/>
      <c r="CQ249" s="2"/>
      <c r="CR249" s="6">
        <v>1</v>
      </c>
    </row>
    <row r="250" spans="1:96" s="1" customFormat="1">
      <c r="A250"/>
      <c r="M250"/>
      <c r="AA250"/>
      <c r="AB250"/>
      <c r="AC250"/>
      <c r="AD250"/>
      <c r="AE250"/>
      <c r="AF250"/>
      <c r="AG250"/>
      <c r="AH250"/>
      <c r="AI250"/>
      <c r="AJ250"/>
      <c r="AK250"/>
      <c r="AL250"/>
      <c r="AM250"/>
      <c r="AN250"/>
      <c r="AO250"/>
      <c r="AP250"/>
      <c r="AQ250"/>
      <c r="AR250"/>
      <c r="AS250"/>
      <c r="AT250"/>
      <c r="AU250"/>
      <c r="AV250"/>
      <c r="AW250" s="1327" t="str">
        <f>IF(AND(AZ250&lt;&gt;"", LEN(TRIM(AZ250))&gt;0), MAX(AW20:AW249)+1, "")</f>
        <v/>
      </c>
      <c r="AX250" s="1327" t="str" cm="1">
        <f t="array" ref="AX250">IFERROR(INDEX(AZ21:AZ290, MATCH(ROW()-MIN(ROW(AZ21:AZ290))+1, AW21:AW290, 0)), "")</f>
        <v/>
      </c>
      <c r="AY250" s="1336" t="str">
        <f>IFERROR(TRIM(SUBSTITUTE(SUBSTITUTE(SUBSTITUTE(SUBSTITUTE(SUBSTITUTE(AY249," .",".")," ;",";")," :",":"),",",","),",","")),AY249)</f>
        <v/>
      </c>
      <c r="AZ250" s="1329" t="str">
        <f>IFERROR(IF(LEN(AY254) &gt; LEN(AZ249), LEFT(RIGHT(AY254, LEN(AY254) - LEN(AZ249)), FIND("¤", SUBSTITUTE(LEFT(RIGHT(AY254, LEN(AY254) - LEN(AZ249)), AZ19+1), " ", "¤", LEN(LEFT(RIGHT(AY254, LEN(AY254) - LEN(AZ249)), AZ19+1)) - LEN(SUBSTITUTE(LEFT(RIGHT(AY254, LEN(AY254) - LEN(AZ249)), AZ19+1), " ", ""))))), ""), "")</f>
        <v/>
      </c>
      <c r="BA250" s="1279" t="s">
        <v>1</v>
      </c>
      <c r="BB250" s="1354"/>
      <c r="BC250"/>
      <c r="BD250" s="1" t="str">
        <f t="shared" si="56"/>
        <v/>
      </c>
      <c r="BE250" s="1332" t="str">
        <f>IF(LEN(SUBSTITUTE(AX250, BE17, "")) &lt; LEN(AX250), SUBSTITUTE(AX250, BE17, ""), AX250)</f>
        <v/>
      </c>
      <c r="BF250" s="1332" t="str">
        <f>IF(LEN(SUBSTITUTE(BE250, BF17, "")) &lt; LEN(BE250), SUBSTITUTE(BE250, BF17, ""), BE250)</f>
        <v/>
      </c>
      <c r="BG250" s="1332" t="str">
        <f>IF(LEN(SUBSTITUTE(BF250, BG17, "")) &lt; LEN(BF250), SUBSTITUTE(BF250, BG17, ""), BF250)</f>
        <v/>
      </c>
      <c r="BH250" s="1332" t="str">
        <f>IF(LEN(SUBSTITUTE(BG250, BH17, "")) &lt; LEN(BG250), SUBSTITUTE(BG250, BH17, ""), BG250)</f>
        <v/>
      </c>
      <c r="BI250" s="1332" t="s">
        <v>1</v>
      </c>
      <c r="BJ250" s="1333"/>
      <c r="BK250" s="1334"/>
      <c r="BL250" s="52"/>
      <c r="BM250" s="51"/>
      <c r="BN250" s="1335" t="str">
        <f t="shared" si="58"/>
        <v/>
      </c>
      <c r="BO250" s="50" t="str">
        <f t="shared" si="59"/>
        <v/>
      </c>
      <c r="BP250" s="49" t="str">
        <f t="shared" si="60"/>
        <v/>
      </c>
      <c r="BQ250" s="47">
        <f>IF(ISBLANK(#REF!),"",LEN(BD250)-LEN(SUBSTITUTE(BD250," ",""))+1)</f>
        <v>1</v>
      </c>
      <c r="BR250" s="48">
        <f t="shared" si="61"/>
        <v>0</v>
      </c>
      <c r="BS250" s="47">
        <f t="shared" si="62"/>
        <v>0</v>
      </c>
      <c r="BT250" s="47">
        <f t="shared" si="63"/>
        <v>0</v>
      </c>
      <c r="BU250" s="185"/>
      <c r="BV250" s="2"/>
      <c r="BW250" s="2"/>
      <c r="BX250" s="2"/>
      <c r="BY250" s="2"/>
      <c r="BZ250" s="2"/>
      <c r="CA250" s="2"/>
      <c r="CB250"/>
      <c r="CC250"/>
      <c r="CD250"/>
      <c r="CE250"/>
      <c r="CF250"/>
      <c r="CG250"/>
      <c r="CH250"/>
      <c r="CI250"/>
      <c r="CJ250"/>
      <c r="CK250"/>
      <c r="CL250"/>
      <c r="CM250"/>
      <c r="CN250"/>
      <c r="CO250"/>
      <c r="CP250"/>
      <c r="CQ250" s="2"/>
      <c r="CR250" s="6">
        <v>1</v>
      </c>
    </row>
    <row r="251" spans="1:96" s="1" customFormat="1">
      <c r="A251"/>
      <c r="M251"/>
      <c r="AA251"/>
      <c r="AB251"/>
      <c r="AC251"/>
      <c r="AD251"/>
      <c r="AE251"/>
      <c r="AF251"/>
      <c r="AG251"/>
      <c r="AH251"/>
      <c r="AI251"/>
      <c r="AJ251"/>
      <c r="AK251"/>
      <c r="AL251"/>
      <c r="AM251"/>
      <c r="AN251"/>
      <c r="AO251"/>
      <c r="AP251"/>
      <c r="AQ251"/>
      <c r="AR251"/>
      <c r="AS251"/>
      <c r="AT251"/>
      <c r="AU251"/>
      <c r="AV251"/>
      <c r="AW251" s="1327" t="str">
        <f>IF(AND(AZ251&lt;&gt;"", LEN(TRIM(AZ251))&gt;0), MAX(AW20:AW250)+1, "")</f>
        <v/>
      </c>
      <c r="AX251" s="1327" t="str" cm="1">
        <f t="array" ref="AX251">IFERROR(INDEX(AZ21:AZ290, MATCH(ROW()-MIN(ROW(AZ21:AZ290))+1, AW21:AW290, 0)), "")</f>
        <v/>
      </c>
      <c r="AY251" s="1336" t="str">
        <f>IFERROR(SUBSTITUTE(SUBSTITUTE(SUBSTITUTE(SUBSTITUTE(SUBSTITUTE(SUBSTITUTE(AY250,",",";"),".",";"),";",";"),"-",";"),":",";"),"?",";"),AY250)</f>
        <v/>
      </c>
      <c r="AZ251" s="1329" t="str">
        <f>IFERROR(IF(LEN(AY254)&gt;LEN(AZ249)+LEN(AZ250),LEFT(RIGHT(AY254,LEN(AY254)-LEN(AZ249)-LEN(AZ250)),FIND("¤",SUBSTITUTE(LEFT(RIGHT(AY254,LEN(AY254)-LEN(AZ249)-LEN(AZ250)),AZ19+1)," ","¤",LEN(LEFT(RIGHT(AY254,LEN(AY254)-LEN(AZ249)-LEN(AZ250)),AZ19+1))-LEN(SUBSTITUTE(LEFT(RIGHT(AY254,LEN(AY254)-LEN(AZ249)-LEN(AZ250)),AZ19+1)," ",""))))),""),"")</f>
        <v/>
      </c>
      <c r="BA251" s="1279" t="s">
        <v>1</v>
      </c>
      <c r="BB251" s="1354"/>
      <c r="BC251"/>
      <c r="BD251" s="1" t="str">
        <f t="shared" si="56"/>
        <v/>
      </c>
      <c r="BE251" s="1332" t="str">
        <f>IF(LEN(SUBSTITUTE(AX251, BE17, "")) &lt; LEN(AX251), SUBSTITUTE(AX251, BE17, ""), AX251)</f>
        <v/>
      </c>
      <c r="BF251" s="1332" t="str">
        <f>IF(LEN(SUBSTITUTE(BE251, BF17, "")) &lt; LEN(BE251), SUBSTITUTE(BE251, BF17, ""), BE251)</f>
        <v/>
      </c>
      <c r="BG251" s="1332" t="str">
        <f>IF(LEN(SUBSTITUTE(BF251, BG17, "")) &lt; LEN(BF251), SUBSTITUTE(BF251, BG17, ""), BF251)</f>
        <v/>
      </c>
      <c r="BH251" s="1332" t="str">
        <f>IF(LEN(SUBSTITUTE(BG251, BH17, "")) &lt; LEN(BG251), SUBSTITUTE(BG251, BH17, ""), BG251)</f>
        <v/>
      </c>
      <c r="BI251" s="1332" t="s">
        <v>1</v>
      </c>
      <c r="BJ251" s="1333"/>
      <c r="BK251" s="1334"/>
      <c r="BL251" s="52"/>
      <c r="BM251" s="51"/>
      <c r="BN251" s="1335" t="str">
        <f t="shared" si="58"/>
        <v/>
      </c>
      <c r="BO251" s="50" t="str">
        <f t="shared" si="59"/>
        <v/>
      </c>
      <c r="BP251" s="49" t="str">
        <f t="shared" si="60"/>
        <v/>
      </c>
      <c r="BQ251" s="47">
        <f>IF(ISBLANK(#REF!),"",LEN(BD251)-LEN(SUBSTITUTE(BD251," ",""))+1)</f>
        <v>1</v>
      </c>
      <c r="BR251" s="48">
        <f t="shared" si="61"/>
        <v>0</v>
      </c>
      <c r="BS251" s="47">
        <f t="shared" si="62"/>
        <v>0</v>
      </c>
      <c r="BT251" s="47">
        <f t="shared" si="63"/>
        <v>0</v>
      </c>
      <c r="BU251" s="185"/>
      <c r="BV251" s="2"/>
      <c r="BW251" s="2"/>
      <c r="BX251" s="2"/>
      <c r="BY251" s="2"/>
      <c r="BZ251" s="2"/>
      <c r="CA251" s="2"/>
      <c r="CB251"/>
      <c r="CC251"/>
      <c r="CD251"/>
      <c r="CE251"/>
      <c r="CF251"/>
      <c r="CG251"/>
      <c r="CH251"/>
      <c r="CI251"/>
      <c r="CJ251"/>
      <c r="CK251"/>
      <c r="CL251"/>
      <c r="CM251"/>
      <c r="CN251"/>
      <c r="CO251"/>
      <c r="CP251"/>
      <c r="CQ251" s="2"/>
      <c r="CR251" s="6">
        <v>1</v>
      </c>
    </row>
    <row r="252" spans="1:96" s="1" customFormat="1">
      <c r="A252"/>
      <c r="M252"/>
      <c r="AA252"/>
      <c r="AB252"/>
      <c r="AC252"/>
      <c r="AD252"/>
      <c r="AE252"/>
      <c r="AF252"/>
      <c r="AG252"/>
      <c r="AH252"/>
      <c r="AI252"/>
      <c r="AJ252"/>
      <c r="AK252"/>
      <c r="AL252"/>
      <c r="AM252"/>
      <c r="AN252"/>
      <c r="AO252"/>
      <c r="AP252"/>
      <c r="AQ252"/>
      <c r="AR252"/>
      <c r="AS252"/>
      <c r="AT252"/>
      <c r="AU252"/>
      <c r="AV252"/>
      <c r="AW252" s="1327" t="str">
        <f>IF(AND(AZ252&lt;&gt;"", LEN(TRIM(AZ252))&gt;0), MAX(AW20:AW251)+1, "")</f>
        <v/>
      </c>
      <c r="AX252" s="1327" t="str" cm="1">
        <f t="array" ref="AX252">IFERROR(INDEX(AZ21:AZ290, MATCH(ROW()-MIN(ROW(AZ21:AZ290))+1, AW21:AW290, 0)), "")</f>
        <v/>
      </c>
      <c r="AY252" s="1336" t="str">
        <f>IFERROR(SUBSTITUTE(AY251,"."," "),AY251)</f>
        <v/>
      </c>
      <c r="AZ252" s="1329" t="str">
        <f>IFERROR(LEFT(RIGHT(AY254,LEN(AY254)-LEN(AZ249)-LEN(AZ250)-LEN(AZ251)),FIND("¤",SUBSTITUTE(LEFT(RIGHT(AY254,LEN(AY254)-LEN(AZ249)-LEN(AZ250)-LEN(AZ251)),AZ19+1)," ","¤",LEN(LEFT(RIGHT(AY254,LEN(AY254)-LEN(AZ249)-LEN(AZ250)-LEN(AZ251)),AZ19+1))-LEN(SUBSTITUTE(LEFT(RIGHT(AY254,LEN(AY254)-LEN(AZ249)-LEN(AZ250)-LEN(AZ251)),AZ19+1)," ",""))))),"")</f>
        <v/>
      </c>
      <c r="BA252" s="1279" t="s">
        <v>1</v>
      </c>
      <c r="BB252" s="1354"/>
      <c r="BC252"/>
      <c r="BD252" s="1" t="str">
        <f t="shared" si="56"/>
        <v/>
      </c>
      <c r="BE252" s="1332" t="str">
        <f>IF(LEN(SUBSTITUTE(AX252, BE17, "")) &lt; LEN(AX252), SUBSTITUTE(AX252, BE17, ""), AX252)</f>
        <v/>
      </c>
      <c r="BF252" s="1332" t="str">
        <f>IF(LEN(SUBSTITUTE(BE252, BF17, "")) &lt; LEN(BE252), SUBSTITUTE(BE252, BF17, ""), BE252)</f>
        <v/>
      </c>
      <c r="BG252" s="1332" t="str">
        <f>IF(LEN(SUBSTITUTE(BF252, BG17, "")) &lt; LEN(BF252), SUBSTITUTE(BF252, BG17, ""), BF252)</f>
        <v/>
      </c>
      <c r="BH252" s="1332" t="str">
        <f>IF(LEN(SUBSTITUTE(BG252, BH17, "")) &lt; LEN(BG252), SUBSTITUTE(BG252, BH17, ""), BG252)</f>
        <v/>
      </c>
      <c r="BI252" s="1332" t="s">
        <v>1</v>
      </c>
      <c r="BJ252" s="1333"/>
      <c r="BK252" s="1334"/>
      <c r="BL252" s="52"/>
      <c r="BM252" s="51"/>
      <c r="BN252" s="1335" t="str">
        <f t="shared" si="58"/>
        <v/>
      </c>
      <c r="BO252" s="50" t="str">
        <f t="shared" si="59"/>
        <v/>
      </c>
      <c r="BP252" s="49" t="str">
        <f t="shared" si="60"/>
        <v/>
      </c>
      <c r="BQ252" s="47">
        <f>IF(ISBLANK(#REF!),"",LEN(BD252)-LEN(SUBSTITUTE(BD252," ",""))+1)</f>
        <v>1</v>
      </c>
      <c r="BR252" s="48">
        <f t="shared" si="61"/>
        <v>0</v>
      </c>
      <c r="BS252" s="47">
        <f t="shared" si="62"/>
        <v>0</v>
      </c>
      <c r="BT252" s="47">
        <f t="shared" si="63"/>
        <v>0</v>
      </c>
      <c r="BU252" s="185"/>
      <c r="BV252" s="2"/>
      <c r="BW252" s="2"/>
      <c r="BX252" s="2"/>
      <c r="BY252" s="2"/>
      <c r="BZ252" s="2"/>
      <c r="CA252" s="2"/>
      <c r="CB252"/>
      <c r="CC252"/>
      <c r="CD252"/>
      <c r="CE252"/>
      <c r="CF252"/>
      <c r="CG252"/>
      <c r="CH252"/>
      <c r="CI252"/>
      <c r="CJ252"/>
      <c r="CK252"/>
      <c r="CL252"/>
      <c r="CM252"/>
      <c r="CN252"/>
      <c r="CO252"/>
      <c r="CP252"/>
      <c r="CQ252" s="2"/>
      <c r="CR252" s="6">
        <v>1</v>
      </c>
    </row>
    <row r="253" spans="1:96" s="1" customFormat="1">
      <c r="A253"/>
      <c r="M253"/>
      <c r="AA253"/>
      <c r="AB253"/>
      <c r="AC253"/>
      <c r="AD253"/>
      <c r="AE253"/>
      <c r="AF253"/>
      <c r="AG253"/>
      <c r="AH253"/>
      <c r="AI253"/>
      <c r="AJ253"/>
      <c r="AK253"/>
      <c r="AL253"/>
      <c r="AM253"/>
      <c r="AN253"/>
      <c r="AO253"/>
      <c r="AP253"/>
      <c r="AQ253"/>
      <c r="AR253"/>
      <c r="AS253"/>
      <c r="AT253"/>
      <c r="AU253"/>
      <c r="AV253"/>
      <c r="AW253" s="1327" t="str">
        <f>IF(AND(AZ253&lt;&gt;"", LEN(TRIM(AZ253))&gt;0), MAX(AW20:AW252)+1, "")</f>
        <v/>
      </c>
      <c r="AX253" s="1327" t="str" cm="1">
        <f t="array" ref="AX253">IFERROR(INDEX(AZ21:AZ290, MATCH(ROW()-MIN(ROW(AZ21:AZ290))+1, AW21:AW290, 0)), "")</f>
        <v/>
      </c>
      <c r="AY253" s="1337" t="str">
        <f>SUBSTITUTE(SUBSTITUTE(AY252,";"," "),","," ")</f>
        <v/>
      </c>
      <c r="AZ253" s="1329" t="str">
        <f>IFERROR(LEFT(RIGHT(AY254,LEN(AY254)-LEN(AZ249)-LEN(AZ250)-LEN(AZ251)-LEN(AZ252)),FIND("¤",SUBSTITUTE(LEFT(RIGHT(AY254,LEN(AY254)-LEN(AZ249)-LEN(AZ250)-LEN(AZ251)-LEN(AZ252)),AZ19+1)," ","¤",LEN(LEFT(RIGHT(AY254,LEN(AY254)-LEN(AZ249)-LEN(AZ250)-LEN(AZ251)-LEN(AZ252)),AZ19+1))-LEN(SUBSTITUTE(LEFT(RIGHT(AY254,LEN(AY254)-LEN(AZ249)-LEN(AZ250)-LEN(AZ251)-LEN(AZ252)),AZ19+1)," ",""))))),"")</f>
        <v/>
      </c>
      <c r="BA253" s="1279" t="s">
        <v>1</v>
      </c>
      <c r="BB253" s="1354"/>
      <c r="BC253"/>
      <c r="BD253" s="1" t="str">
        <f t="shared" si="56"/>
        <v/>
      </c>
      <c r="BE253" s="1332" t="str">
        <f>IF(LEN(SUBSTITUTE(AX253, BE17, "")) &lt; LEN(AX253), SUBSTITUTE(AX253, BE17, ""), AX253)</f>
        <v/>
      </c>
      <c r="BF253" s="1332" t="str">
        <f>IF(LEN(SUBSTITUTE(BE253, BF17, "")) &lt; LEN(BE253), SUBSTITUTE(BE253, BF17, ""), BE253)</f>
        <v/>
      </c>
      <c r="BG253" s="1332" t="str">
        <f>IF(LEN(SUBSTITUTE(BF253, BG17, "")) &lt; LEN(BF253), SUBSTITUTE(BF253, BG17, ""), BF253)</f>
        <v/>
      </c>
      <c r="BH253" s="1332" t="str">
        <f>IF(LEN(SUBSTITUTE(BG253, BH17, "")) &lt; LEN(BG253), SUBSTITUTE(BG253, BH17, ""), BG253)</f>
        <v/>
      </c>
      <c r="BI253" s="1332" t="s">
        <v>1</v>
      </c>
      <c r="BJ253" s="1333"/>
      <c r="BK253" s="1334"/>
      <c r="BL253" s="52"/>
      <c r="BM253" s="51"/>
      <c r="BN253" s="1335" t="str">
        <f t="shared" si="58"/>
        <v/>
      </c>
      <c r="BO253" s="50" t="str">
        <f t="shared" si="59"/>
        <v/>
      </c>
      <c r="BP253" s="49" t="str">
        <f t="shared" si="60"/>
        <v/>
      </c>
      <c r="BQ253" s="47">
        <f>IF(ISBLANK(#REF!),"",LEN(BD253)-LEN(SUBSTITUTE(BD253," ",""))+1)</f>
        <v>1</v>
      </c>
      <c r="BR253" s="48">
        <f t="shared" si="61"/>
        <v>0</v>
      </c>
      <c r="BS253" s="47">
        <f t="shared" si="62"/>
        <v>0</v>
      </c>
      <c r="BT253" s="47">
        <f t="shared" si="63"/>
        <v>0</v>
      </c>
      <c r="BU253" s="185"/>
      <c r="BV253" s="2"/>
      <c r="BW253" s="2"/>
      <c r="BX253" s="2"/>
      <c r="BY253" s="2"/>
      <c r="BZ253" s="2"/>
      <c r="CA253" s="2"/>
      <c r="CB253"/>
      <c r="CC253"/>
      <c r="CD253"/>
      <c r="CE253"/>
      <c r="CF253"/>
      <c r="CG253"/>
      <c r="CH253"/>
      <c r="CI253"/>
      <c r="CJ253"/>
      <c r="CK253"/>
      <c r="CL253"/>
      <c r="CM253"/>
      <c r="CN253"/>
      <c r="CO253"/>
      <c r="CP253"/>
      <c r="CQ253" s="2"/>
      <c r="CR253" s="6">
        <v>1</v>
      </c>
    </row>
    <row r="254" spans="1:96" s="1" customFormat="1">
      <c r="A254"/>
      <c r="M254"/>
      <c r="AA254"/>
      <c r="AB254"/>
      <c r="AC254"/>
      <c r="AD254"/>
      <c r="AE254"/>
      <c r="AF254"/>
      <c r="AG254"/>
      <c r="AH254"/>
      <c r="AI254"/>
      <c r="AJ254"/>
      <c r="AK254"/>
      <c r="AL254"/>
      <c r="AM254"/>
      <c r="AN254"/>
      <c r="AO254"/>
      <c r="AP254"/>
      <c r="AQ254"/>
      <c r="AR254"/>
      <c r="AS254"/>
      <c r="AT254"/>
      <c r="AU254"/>
      <c r="AV254"/>
      <c r="AW254" s="1327" t="str">
        <f>IF(AND(AZ254&lt;&gt;"", LEN(TRIM(AZ254))&gt;0), MAX(AW20:AW253)+1, "")</f>
        <v/>
      </c>
      <c r="AX254" s="1327" t="str" cm="1">
        <f t="array" ref="AX254">IFERROR(INDEX(AZ21:AZ290, MATCH(ROW()-MIN(ROW(AZ21:AZ290))+1, AW21:AW290, 0)), "")</f>
        <v/>
      </c>
      <c r="AY254" s="1338" t="str">
        <f>IFERROR(SUBSTITUTE(SUBSTITUTE(SUBSTITUTE(AY253,"  "," "),"  "," "),"  "," "),AY253)</f>
        <v/>
      </c>
      <c r="AZ254" s="1329" t="str">
        <f>IF(LEN(AY254) &gt; LEN(AZ249) + LEN(AZ250) + LEN(AZ251)+ LEN(AZ252) + LEN(AZ253), RIGHT(AY254, LEN(AY254) - LEN(AZ249) - LEN(AZ250) - LEN(AZ251) - LEN(AZ252) - LEN(AZ253)), "")</f>
        <v/>
      </c>
      <c r="BA254" s="1279" t="s">
        <v>1</v>
      </c>
      <c r="BB254" s="1354"/>
      <c r="BC254"/>
      <c r="BD254" s="1" t="str">
        <f t="shared" si="56"/>
        <v/>
      </c>
      <c r="BE254" s="1332" t="str">
        <f>IF(LEN(SUBSTITUTE(AX254, BE17, "")) &lt; LEN(AX254), SUBSTITUTE(AX254, BE17, ""), AX254)</f>
        <v/>
      </c>
      <c r="BF254" s="1332" t="str">
        <f>IF(LEN(SUBSTITUTE(BE254, BF17, "")) &lt; LEN(BE254), SUBSTITUTE(BE254, BF17, ""), BE254)</f>
        <v/>
      </c>
      <c r="BG254" s="1332" t="str">
        <f>IF(LEN(SUBSTITUTE(BF254, BG17, "")) &lt; LEN(BF254), SUBSTITUTE(BF254, BG17, ""), BF254)</f>
        <v/>
      </c>
      <c r="BH254" s="1332" t="str">
        <f>IF(LEN(SUBSTITUTE(BG254, BH17, "")) &lt; LEN(BG254), SUBSTITUTE(BG254, BH17, ""), BG254)</f>
        <v/>
      </c>
      <c r="BI254" s="1332" t="s">
        <v>1</v>
      </c>
      <c r="BJ254" s="1333"/>
      <c r="BK254" s="1334"/>
      <c r="BL254" s="52"/>
      <c r="BM254" s="51"/>
      <c r="BN254" s="1335" t="str">
        <f t="shared" si="58"/>
        <v/>
      </c>
      <c r="BO254" s="50" t="str">
        <f t="shared" si="59"/>
        <v/>
      </c>
      <c r="BP254" s="49" t="str">
        <f t="shared" si="60"/>
        <v/>
      </c>
      <c r="BQ254" s="47">
        <f>IF(ISBLANK(#REF!),"",LEN(BD254)-LEN(SUBSTITUTE(BD254," ",""))+1)</f>
        <v>1</v>
      </c>
      <c r="BR254" s="48">
        <f t="shared" si="61"/>
        <v>0</v>
      </c>
      <c r="BS254" s="47">
        <f t="shared" si="62"/>
        <v>0</v>
      </c>
      <c r="BT254" s="47">
        <f t="shared" si="63"/>
        <v>0</v>
      </c>
      <c r="BU254" s="185"/>
      <c r="BV254" s="2"/>
      <c r="BW254" s="2"/>
      <c r="BX254" s="2"/>
      <c r="BY254" s="2"/>
      <c r="BZ254" s="2"/>
      <c r="CA254" s="2"/>
      <c r="CB254"/>
      <c r="CC254"/>
      <c r="CD254"/>
      <c r="CE254"/>
      <c r="CF254"/>
      <c r="CG254"/>
      <c r="CH254"/>
      <c r="CI254"/>
      <c r="CJ254"/>
      <c r="CK254"/>
      <c r="CL254"/>
      <c r="CM254"/>
      <c r="CN254"/>
      <c r="CO254"/>
      <c r="CP254"/>
      <c r="CQ254" s="2"/>
      <c r="CR254" s="6">
        <v>1</v>
      </c>
    </row>
    <row r="255" spans="1:96" s="1" customFormat="1">
      <c r="A255"/>
      <c r="M255"/>
      <c r="AA255"/>
      <c r="AB255"/>
      <c r="AC255"/>
      <c r="AD255"/>
      <c r="AE255"/>
      <c r="AF255"/>
      <c r="AG255"/>
      <c r="AH255"/>
      <c r="AI255"/>
      <c r="AJ255"/>
      <c r="AK255"/>
      <c r="AL255"/>
      <c r="AM255"/>
      <c r="AN255"/>
      <c r="AO255"/>
      <c r="AP255"/>
      <c r="AQ255"/>
      <c r="AR255"/>
      <c r="AS255"/>
      <c r="AT255"/>
      <c r="AU255"/>
      <c r="AV255"/>
      <c r="AW255" s="1327" t="str">
        <f>IF(AND(AZ255&lt;&gt;"", LEN(TRIM(AZ255))&gt;0), MAX(AW20:AW254)+1, "")</f>
        <v/>
      </c>
      <c r="AX255" s="1327" t="str" cm="1">
        <f t="array" ref="AX255">IFERROR(INDEX(AZ21:AZ290, MATCH(ROW()-MIN(ROW(AZ21:AZ290))+1, AW21:AW290, 0)), "")</f>
        <v/>
      </c>
      <c r="AY255" s="1328" t="str">
        <f>(SUBSTITUTE(SUBSTITUTE(BB60,CHAR(13)&amp;CHAR(10)," "),CHAR(10)," "))</f>
        <v/>
      </c>
      <c r="AZ255" s="1339" t="str">
        <f>IF(LEN(AY260)&lt;AZ19,AY255,LEFT(AY260,FIND("¤",SUBSTITUTE(LEFT(AY260,AZ19+1)," ","¤",LEN(LEFT(AY260,AZ19+1))-LEN(SUBSTITUTE(LEFT(AY260,AZ19+1)," ",""))))))</f>
        <v/>
      </c>
      <c r="BA255" s="1279" t="s">
        <v>1</v>
      </c>
      <c r="BB255" s="1354"/>
      <c r="BC255"/>
      <c r="BD255" s="1" t="str">
        <f t="shared" si="56"/>
        <v/>
      </c>
      <c r="BE255" s="1332" t="str">
        <f>IF(LEN(SUBSTITUTE(AX255, BE17, "")) &lt; LEN(AX255), SUBSTITUTE(AX255, BE17, ""), AX255)</f>
        <v/>
      </c>
      <c r="BF255" s="1332" t="str">
        <f>IF(LEN(SUBSTITUTE(BE255, BF17, "")) &lt; LEN(BE255), SUBSTITUTE(BE255, BF17, ""), BE255)</f>
        <v/>
      </c>
      <c r="BG255" s="1332" t="str">
        <f>IF(LEN(SUBSTITUTE(BF255, BG17, "")) &lt; LEN(BF255), SUBSTITUTE(BF255, BG17, ""), BF255)</f>
        <v/>
      </c>
      <c r="BH255" s="1332" t="str">
        <f>IF(LEN(SUBSTITUTE(BG255, BH17, "")) &lt; LEN(BG255), SUBSTITUTE(BG255, BH17, ""), BG255)</f>
        <v/>
      </c>
      <c r="BI255" s="1332" t="s">
        <v>1</v>
      </c>
      <c r="BJ255" s="1333"/>
      <c r="BK255" s="1334"/>
      <c r="BL255" s="52"/>
      <c r="BM255" s="51"/>
      <c r="BN255" s="1335" t="str">
        <f t="shared" si="58"/>
        <v/>
      </c>
      <c r="BO255" s="50" t="str">
        <f t="shared" si="59"/>
        <v/>
      </c>
      <c r="BP255" s="49" t="str">
        <f t="shared" si="60"/>
        <v/>
      </c>
      <c r="BQ255" s="47">
        <f>IF(ISBLANK(#REF!),"",LEN(BD255)-LEN(SUBSTITUTE(BD255," ",""))+1)</f>
        <v>1</v>
      </c>
      <c r="BR255" s="48">
        <f t="shared" si="61"/>
        <v>0</v>
      </c>
      <c r="BS255" s="47">
        <f t="shared" si="62"/>
        <v>0</v>
      </c>
      <c r="BT255" s="47">
        <f t="shared" si="63"/>
        <v>0</v>
      </c>
      <c r="BU255" s="185"/>
      <c r="BV255" s="2"/>
      <c r="BW255" s="2"/>
      <c r="BX255" s="2"/>
      <c r="BY255" s="2"/>
      <c r="BZ255" s="2"/>
      <c r="CA255" s="2"/>
      <c r="CB255"/>
      <c r="CC255"/>
      <c r="CD255"/>
      <c r="CE255"/>
      <c r="CF255"/>
      <c r="CG255"/>
      <c r="CH255"/>
      <c r="CI255"/>
      <c r="CJ255"/>
      <c r="CK255"/>
      <c r="CL255"/>
      <c r="CM255"/>
      <c r="CN255"/>
      <c r="CO255"/>
      <c r="CP255"/>
      <c r="CQ255" s="2"/>
      <c r="CR255" s="6">
        <v>1</v>
      </c>
    </row>
    <row r="256" spans="1:96" s="1" customFormat="1">
      <c r="A256"/>
      <c r="M256"/>
      <c r="AA256"/>
      <c r="AB256"/>
      <c r="AC256"/>
      <c r="AD256"/>
      <c r="AE256"/>
      <c r="AF256"/>
      <c r="AG256"/>
      <c r="AH256"/>
      <c r="AI256"/>
      <c r="AJ256"/>
      <c r="AK256"/>
      <c r="AL256"/>
      <c r="AM256"/>
      <c r="AN256"/>
      <c r="AO256"/>
      <c r="AP256"/>
      <c r="AQ256"/>
      <c r="AR256"/>
      <c r="AS256"/>
      <c r="AT256"/>
      <c r="AU256"/>
      <c r="AV256"/>
      <c r="AW256" s="1327" t="str">
        <f>IF(AND(AZ256&lt;&gt;"", LEN(TRIM(AZ256))&gt;0), MAX(AW20:AW255)+1, "")</f>
        <v/>
      </c>
      <c r="AX256" s="1327" t="str" cm="1">
        <f t="array" ref="AX256">IFERROR(INDEX(AZ21:AZ290, MATCH(ROW()-MIN(ROW(AZ21:AZ290))+1, AW21:AW290, 0)), "")</f>
        <v/>
      </c>
      <c r="AY256" s="1340" t="str">
        <f>IFERROR(TRIM(SUBSTITUTE(SUBSTITUTE(SUBSTITUTE(SUBSTITUTE(SUBSTITUTE(AY255," .",".")," ;",";")," :",":"),",",","),",","")),AY255)</f>
        <v/>
      </c>
      <c r="AZ256" s="1339" t="str">
        <f>IFERROR(IF(LEN(AY260) &gt; LEN(AZ255), LEFT(RIGHT(AY260, LEN(AY260) - LEN(AZ255)), FIND("¤", SUBSTITUTE(LEFT(RIGHT(AY260, LEN(AY260) - LEN(AZ255)), AZ19+1), " ", "¤", LEN(LEFT(RIGHT(AY260, LEN(AY260) - LEN(AZ255)), AZ19+1)) - LEN(SUBSTITUTE(LEFT(RIGHT(AY260, LEN(AY260) - LEN(AZ255)), AZ19+1), " ", ""))))), ""), "")</f>
        <v/>
      </c>
      <c r="BA256" s="1279" t="s">
        <v>1</v>
      </c>
      <c r="BB256" s="1354"/>
      <c r="BC256"/>
      <c r="BD256" s="1" t="str">
        <f t="shared" si="56"/>
        <v/>
      </c>
      <c r="BE256" s="1332" t="str">
        <f>IF(LEN(SUBSTITUTE(AX256, BE17, "")) &lt; LEN(AX256), SUBSTITUTE(AX256, BE17, ""), AX256)</f>
        <v/>
      </c>
      <c r="BF256" s="1332" t="str">
        <f>IF(LEN(SUBSTITUTE(BE256, BF17, "")) &lt; LEN(BE256), SUBSTITUTE(BE256, BF17, ""), BE256)</f>
        <v/>
      </c>
      <c r="BG256" s="1332" t="str">
        <f>IF(LEN(SUBSTITUTE(BF256, BG17, "")) &lt; LEN(BF256), SUBSTITUTE(BF256, BG17, ""), BF256)</f>
        <v/>
      </c>
      <c r="BH256" s="1332" t="str">
        <f>IF(LEN(SUBSTITUTE(BG256, BH17, "")) &lt; LEN(BG256), SUBSTITUTE(BG256, BH17, ""), BG256)</f>
        <v/>
      </c>
      <c r="BI256" s="1332" t="s">
        <v>1</v>
      </c>
      <c r="BJ256" s="1333"/>
      <c r="BK256" s="1334"/>
      <c r="BL256" s="52"/>
      <c r="BM256" s="51"/>
      <c r="BN256" s="1335" t="str">
        <f t="shared" si="58"/>
        <v/>
      </c>
      <c r="BO256" s="50" t="str">
        <f t="shared" si="59"/>
        <v/>
      </c>
      <c r="BP256" s="49" t="str">
        <f t="shared" si="60"/>
        <v/>
      </c>
      <c r="BQ256" s="47">
        <f>IF(ISBLANK(#REF!),"",LEN(BD256)-LEN(SUBSTITUTE(BD256," ",""))+1)</f>
        <v>1</v>
      </c>
      <c r="BR256" s="48">
        <f t="shared" si="61"/>
        <v>0</v>
      </c>
      <c r="BS256" s="47">
        <f t="shared" si="62"/>
        <v>0</v>
      </c>
      <c r="BT256" s="47">
        <f t="shared" si="63"/>
        <v>0</v>
      </c>
      <c r="BU256" s="185"/>
      <c r="BV256" s="2"/>
      <c r="BW256" s="2"/>
      <c r="BX256" s="2"/>
      <c r="BY256" s="2"/>
      <c r="BZ256" s="2"/>
      <c r="CA256" s="2"/>
      <c r="CB256"/>
      <c r="CC256"/>
      <c r="CD256"/>
      <c r="CE256"/>
      <c r="CF256"/>
      <c r="CG256"/>
      <c r="CH256"/>
      <c r="CI256"/>
      <c r="CJ256"/>
      <c r="CK256"/>
      <c r="CL256"/>
      <c r="CM256"/>
      <c r="CN256"/>
      <c r="CO256"/>
      <c r="CP256"/>
      <c r="CQ256" s="2"/>
      <c r="CR256" s="6">
        <v>1</v>
      </c>
    </row>
    <row r="257" spans="1:96" s="1" customFormat="1">
      <c r="A257"/>
      <c r="M257"/>
      <c r="AA257"/>
      <c r="AB257"/>
      <c r="AC257"/>
      <c r="AD257"/>
      <c r="AE257"/>
      <c r="AF257"/>
      <c r="AG257"/>
      <c r="AH257"/>
      <c r="AI257"/>
      <c r="AJ257"/>
      <c r="AK257"/>
      <c r="AL257"/>
      <c r="AM257"/>
      <c r="AN257"/>
      <c r="AO257"/>
      <c r="AP257"/>
      <c r="AQ257"/>
      <c r="AR257"/>
      <c r="AS257"/>
      <c r="AT257"/>
      <c r="AU257"/>
      <c r="AV257"/>
      <c r="AW257" s="1327" t="str">
        <f>IF(AND(AZ257&lt;&gt;"", LEN(TRIM(AZ257))&gt;0), MAX(AW20:AW256)+1, "")</f>
        <v/>
      </c>
      <c r="AX257" s="1327" t="str" cm="1">
        <f t="array" ref="AX257">IFERROR(INDEX(AZ21:AZ290, MATCH(ROW()-MIN(ROW(AZ21:AZ290))+1, AW21:AW290, 0)), "")</f>
        <v/>
      </c>
      <c r="AY257" s="1340" t="str">
        <f>IFERROR(SUBSTITUTE(SUBSTITUTE(SUBSTITUTE(SUBSTITUTE(SUBSTITUTE(SUBSTITUTE(AY256,",",";"),".",";"),";",";"),"-",";"),":",";"),"?",";"),AY256)</f>
        <v/>
      </c>
      <c r="AZ257" s="1339" t="str">
        <f>IFERROR(IF(LEN(AY260)&gt;LEN(AZ255)+LEN(AZ256),LEFT(RIGHT(AY260,LEN(AY260)-LEN(AZ255)-LEN(AZ256)),FIND("¤",SUBSTITUTE(LEFT(RIGHT(AY260,LEN(AY260)-LEN(AZ255)-LEN(AZ256)),AZ19+1)," ","¤",LEN(LEFT(RIGHT(AY260,LEN(AY260)-LEN(AZ255)-LEN(AZ256)),AZ19+1))-LEN(SUBSTITUTE(LEFT(RIGHT(AY260,LEN(AY260)-LEN(AZ255)-LEN(AZ256)),AZ19+1)," ",""))))),""),"")</f>
        <v/>
      </c>
      <c r="BA257" s="1279" t="s">
        <v>1</v>
      </c>
      <c r="BB257" s="1354"/>
      <c r="BC257"/>
      <c r="BD257" s="1" t="str">
        <f t="shared" si="56"/>
        <v/>
      </c>
      <c r="BE257" s="1332" t="str">
        <f>IF(LEN(SUBSTITUTE(AX257, BE17, "")) &lt; LEN(AX257), SUBSTITUTE(AX257, BE17, ""), AX257)</f>
        <v/>
      </c>
      <c r="BF257" s="1332" t="str">
        <f>IF(LEN(SUBSTITUTE(BE257, BF17, "")) &lt; LEN(BE257), SUBSTITUTE(BE257, BF17, ""), BE257)</f>
        <v/>
      </c>
      <c r="BG257" s="1332" t="str">
        <f>IF(LEN(SUBSTITUTE(BF257, BG17, "")) &lt; LEN(BF257), SUBSTITUTE(BF257, BG17, ""), BF257)</f>
        <v/>
      </c>
      <c r="BH257" s="1332" t="str">
        <f>IF(LEN(SUBSTITUTE(BG257, BH17, "")) &lt; LEN(BG257), SUBSTITUTE(BG257, BH17, ""), BG257)</f>
        <v/>
      </c>
      <c r="BI257" s="1332" t="s">
        <v>1</v>
      </c>
      <c r="BJ257" s="1333"/>
      <c r="BK257" s="1334"/>
      <c r="BL257" s="52"/>
      <c r="BM257" s="51"/>
      <c r="BN257" s="1335" t="str">
        <f t="shared" si="58"/>
        <v/>
      </c>
      <c r="BO257" s="50" t="str">
        <f t="shared" si="59"/>
        <v/>
      </c>
      <c r="BP257" s="49" t="str">
        <f t="shared" si="60"/>
        <v/>
      </c>
      <c r="BQ257" s="47">
        <f>IF(ISBLANK(#REF!),"",LEN(BD257)-LEN(SUBSTITUTE(BD257," ",""))+1)</f>
        <v>1</v>
      </c>
      <c r="BR257" s="48">
        <f t="shared" si="61"/>
        <v>0</v>
      </c>
      <c r="BS257" s="47">
        <f t="shared" si="62"/>
        <v>0</v>
      </c>
      <c r="BT257" s="47">
        <f t="shared" si="63"/>
        <v>0</v>
      </c>
      <c r="BU257" s="185"/>
      <c r="BV257" s="2"/>
      <c r="BW257" s="2"/>
      <c r="BX257" s="2"/>
      <c r="BY257" s="2"/>
      <c r="BZ257" s="2"/>
      <c r="CA257" s="2"/>
      <c r="CB257"/>
      <c r="CC257"/>
      <c r="CD257"/>
      <c r="CE257"/>
      <c r="CF257"/>
      <c r="CG257"/>
      <c r="CH257"/>
      <c r="CI257"/>
      <c r="CJ257"/>
      <c r="CK257"/>
      <c r="CL257"/>
      <c r="CM257"/>
      <c r="CN257"/>
      <c r="CO257"/>
      <c r="CP257"/>
      <c r="CQ257" s="2"/>
      <c r="CR257" s="6">
        <v>1</v>
      </c>
    </row>
    <row r="258" spans="1:96" s="1" customFormat="1">
      <c r="A258"/>
      <c r="M258"/>
      <c r="AA258"/>
      <c r="AB258"/>
      <c r="AC258"/>
      <c r="AD258"/>
      <c r="AE258"/>
      <c r="AF258"/>
      <c r="AG258"/>
      <c r="AH258"/>
      <c r="AI258"/>
      <c r="AJ258"/>
      <c r="AK258"/>
      <c r="AL258"/>
      <c r="AM258"/>
      <c r="AN258"/>
      <c r="AO258"/>
      <c r="AP258"/>
      <c r="AQ258"/>
      <c r="AR258"/>
      <c r="AS258"/>
      <c r="AT258"/>
      <c r="AU258"/>
      <c r="AV258"/>
      <c r="AW258" s="1327" t="str">
        <f>IF(AND(AZ258&lt;&gt;"", LEN(TRIM(AZ258))&gt;0), MAX(AW20:AW257)+1, "")</f>
        <v/>
      </c>
      <c r="AX258" s="1327" t="str" cm="1">
        <f t="array" ref="AX258">IFERROR(INDEX(AZ21:AZ290, MATCH(ROW()-MIN(ROW(AZ21:AZ290))+1, AW21:AW290, 0)), "")</f>
        <v/>
      </c>
      <c r="AY258" s="1340" t="str">
        <f>IFERROR(SUBSTITUTE(AY257,"."," "),AY257)</f>
        <v/>
      </c>
      <c r="AZ258" s="1339" t="str">
        <f>IFERROR(LEFT(RIGHT(AY260,LEN(AY260)-LEN(AZ255)-LEN(AZ256)-LEN(AZ257)),FIND("¤",SUBSTITUTE(LEFT(RIGHT(AY260,LEN(AY260)-LEN(AZ255)-LEN(AZ256)-LEN(AZ257)),AZ19+1)," ","¤",LEN(LEFT(RIGHT(AY260,LEN(AY260)-LEN(AZ255)-LEN(AZ256)-LEN(AZ257)),AZ19+1))-LEN(SUBSTITUTE(LEFT(RIGHT(AY260,LEN(AY260)-LEN(AZ255)-LEN(AZ256)-LEN(AZ257)),AZ19+1)," ",""))))),"")</f>
        <v/>
      </c>
      <c r="BA258" s="1279" t="s">
        <v>1</v>
      </c>
      <c r="BB258" s="1354"/>
      <c r="BC258"/>
      <c r="BD258" s="1" t="str">
        <f t="shared" si="56"/>
        <v/>
      </c>
      <c r="BE258" s="1332" t="str">
        <f>IF(LEN(SUBSTITUTE(AX258, BE17, "")) &lt; LEN(AX258), SUBSTITUTE(AX258, BE17, ""), AX258)</f>
        <v/>
      </c>
      <c r="BF258" s="1332" t="str">
        <f>IF(LEN(SUBSTITUTE(BE258, BF17, "")) &lt; LEN(BE258), SUBSTITUTE(BE258, BF17, ""), BE258)</f>
        <v/>
      </c>
      <c r="BG258" s="1332" t="str">
        <f>IF(LEN(SUBSTITUTE(BF258, BG17, "")) &lt; LEN(BF258), SUBSTITUTE(BF258, BG17, ""), BF258)</f>
        <v/>
      </c>
      <c r="BH258" s="1332" t="str">
        <f>IF(LEN(SUBSTITUTE(BG258, BH17, "")) &lt; LEN(BG258), SUBSTITUTE(BG258, BH17, ""), BG258)</f>
        <v/>
      </c>
      <c r="BI258" s="1332" t="s">
        <v>1</v>
      </c>
      <c r="BJ258" s="1333"/>
      <c r="BK258" s="1334"/>
      <c r="BL258" s="52"/>
      <c r="BM258" s="51"/>
      <c r="BN258" s="1335" t="str">
        <f t="shared" si="58"/>
        <v/>
      </c>
      <c r="BO258" s="50" t="str">
        <f t="shared" si="59"/>
        <v/>
      </c>
      <c r="BP258" s="49" t="str">
        <f t="shared" si="60"/>
        <v/>
      </c>
      <c r="BQ258" s="47">
        <f>IF(ISBLANK(#REF!),"",LEN(BD258)-LEN(SUBSTITUTE(BD258," ",""))+1)</f>
        <v>1</v>
      </c>
      <c r="BR258" s="48">
        <f t="shared" si="61"/>
        <v>0</v>
      </c>
      <c r="BS258" s="47">
        <f t="shared" si="62"/>
        <v>0</v>
      </c>
      <c r="BT258" s="47">
        <f t="shared" si="63"/>
        <v>0</v>
      </c>
      <c r="BU258" s="185"/>
      <c r="BV258" s="2"/>
      <c r="BW258" s="2"/>
      <c r="BX258" s="2"/>
      <c r="BY258" s="2"/>
      <c r="BZ258" s="2"/>
      <c r="CA258" s="2"/>
      <c r="CB258"/>
      <c r="CC258"/>
      <c r="CD258"/>
      <c r="CE258"/>
      <c r="CF258"/>
      <c r="CG258"/>
      <c r="CH258"/>
      <c r="CI258"/>
      <c r="CJ258"/>
      <c r="CK258"/>
      <c r="CL258"/>
      <c r="CM258"/>
      <c r="CN258"/>
      <c r="CO258"/>
      <c r="CP258"/>
      <c r="CQ258" s="2"/>
      <c r="CR258" s="6">
        <v>1</v>
      </c>
    </row>
    <row r="259" spans="1:96" s="1" customFormat="1">
      <c r="A259"/>
      <c r="M259"/>
      <c r="AA259"/>
      <c r="AB259"/>
      <c r="AC259"/>
      <c r="AD259"/>
      <c r="AE259"/>
      <c r="AF259"/>
      <c r="AG259"/>
      <c r="AH259"/>
      <c r="AI259"/>
      <c r="AJ259"/>
      <c r="AK259"/>
      <c r="AL259"/>
      <c r="AM259"/>
      <c r="AN259"/>
      <c r="AO259"/>
      <c r="AP259"/>
      <c r="AQ259"/>
      <c r="AR259"/>
      <c r="AS259"/>
      <c r="AT259"/>
      <c r="AU259"/>
      <c r="AV259"/>
      <c r="AW259" s="1327" t="str">
        <f>IF(AND(AZ259&lt;&gt;"", LEN(TRIM(AZ259))&gt;0), MAX(AW20:AW258)+1, "")</f>
        <v/>
      </c>
      <c r="AX259" s="1327" t="str" cm="1">
        <f t="array" ref="AX259">IFERROR(INDEX(AZ21:AZ290, MATCH(ROW()-MIN(ROW(AZ21:AZ290))+1, AW21:AW290, 0)), "")</f>
        <v/>
      </c>
      <c r="AY259" s="1343" t="str">
        <f>SUBSTITUTE(SUBSTITUTE(AY258,";"," "),","," ")</f>
        <v/>
      </c>
      <c r="AZ259" s="1339" t="str">
        <f>IFERROR(LEFT(RIGHT(AY260,LEN(AY260)-LEN(AZ255)-LEN(AZ256)-LEN(AZ257)-LEN(AZ258)),FIND("¤",SUBSTITUTE(LEFT(RIGHT(AY260,LEN(AY260)-LEN(AZ255)-LEN(AZ256)-LEN(AZ257)-LEN(AZ258)),AZ19+1)," ","¤",LEN(LEFT(RIGHT(AY260,LEN(AY260)-LEN(AZ255)-LEN(AZ256)-LEN(AZ257)-LEN(AZ258)),AZ19+1))-LEN(SUBSTITUTE(LEFT(RIGHT(AY260,LEN(AY260)-LEN(AZ255)-LEN(AZ256)-LEN(AZ257)-LEN(AZ258)),AZ19+1)," ",""))))),"")</f>
        <v/>
      </c>
      <c r="BA259" s="1279" t="s">
        <v>1</v>
      </c>
      <c r="BB259" s="1354"/>
      <c r="BC259"/>
      <c r="BD259" s="1" t="str">
        <f t="shared" si="56"/>
        <v/>
      </c>
      <c r="BE259" s="1332" t="str">
        <f>IF(LEN(SUBSTITUTE(AX259, BE17, "")) &lt; LEN(AX259), SUBSTITUTE(AX259, BE17, ""), AX259)</f>
        <v/>
      </c>
      <c r="BF259" s="1332" t="str">
        <f>IF(LEN(SUBSTITUTE(BE259, BF17, "")) &lt; LEN(BE259), SUBSTITUTE(BE259, BF17, ""), BE259)</f>
        <v/>
      </c>
      <c r="BG259" s="1332" t="str">
        <f>IF(LEN(SUBSTITUTE(BF259, BG17, "")) &lt; LEN(BF259), SUBSTITUTE(BF259, BG17, ""), BF259)</f>
        <v/>
      </c>
      <c r="BH259" s="1332" t="str">
        <f>IF(LEN(SUBSTITUTE(BG259, BH17, "")) &lt; LEN(BG259), SUBSTITUTE(BG259, BH17, ""), BG259)</f>
        <v/>
      </c>
      <c r="BI259" s="1332" t="s">
        <v>1</v>
      </c>
      <c r="BJ259" s="1333"/>
      <c r="BK259" s="1334"/>
      <c r="BL259" s="52"/>
      <c r="BM259" s="51"/>
      <c r="BN259" s="1335" t="str">
        <f t="shared" si="58"/>
        <v/>
      </c>
      <c r="BO259" s="50" t="str">
        <f t="shared" si="59"/>
        <v/>
      </c>
      <c r="BP259" s="49" t="str">
        <f t="shared" si="60"/>
        <v/>
      </c>
      <c r="BQ259" s="47">
        <f>IF(ISBLANK(#REF!),"",LEN(BD259)-LEN(SUBSTITUTE(BD259," ",""))+1)</f>
        <v>1</v>
      </c>
      <c r="BR259" s="48">
        <f t="shared" si="61"/>
        <v>0</v>
      </c>
      <c r="BS259" s="47">
        <f t="shared" si="62"/>
        <v>0</v>
      </c>
      <c r="BT259" s="47">
        <f t="shared" si="63"/>
        <v>0</v>
      </c>
      <c r="BU259" s="185"/>
      <c r="BV259" s="2"/>
      <c r="BW259" s="2"/>
      <c r="BX259" s="2"/>
      <c r="BY259" s="2"/>
      <c r="BZ259" s="2"/>
      <c r="CA259" s="2"/>
      <c r="CB259"/>
      <c r="CC259"/>
      <c r="CD259"/>
      <c r="CE259"/>
      <c r="CF259"/>
      <c r="CG259"/>
      <c r="CH259"/>
      <c r="CI259"/>
      <c r="CJ259"/>
      <c r="CK259"/>
      <c r="CL259"/>
      <c r="CM259"/>
      <c r="CN259"/>
      <c r="CO259"/>
      <c r="CP259"/>
      <c r="CQ259" s="2"/>
      <c r="CR259" s="6">
        <v>1</v>
      </c>
    </row>
    <row r="260" spans="1:96" s="1" customFormat="1">
      <c r="A260"/>
      <c r="M260"/>
      <c r="AA260"/>
      <c r="AB260"/>
      <c r="AC260"/>
      <c r="AD260"/>
      <c r="AE260"/>
      <c r="AF260"/>
      <c r="AG260"/>
      <c r="AH260"/>
      <c r="AI260"/>
      <c r="AJ260"/>
      <c r="AK260"/>
      <c r="AL260"/>
      <c r="AM260"/>
      <c r="AN260"/>
      <c r="AO260"/>
      <c r="AP260"/>
      <c r="AQ260"/>
      <c r="AR260"/>
      <c r="AS260"/>
      <c r="AT260"/>
      <c r="AU260"/>
      <c r="AV260"/>
      <c r="AW260" s="1327" t="str">
        <f>IF(AND(AZ260&lt;&gt;"", LEN(TRIM(AZ260))&gt;0), MAX(AW20:AW259)+1, "")</f>
        <v/>
      </c>
      <c r="AX260" s="1327" t="str" cm="1">
        <f t="array" ref="AX260">IFERROR(INDEX(AZ21:AZ290, MATCH(ROW()-MIN(ROW(AZ21:AZ290))+1, AW21:AW290, 0)), "")</f>
        <v/>
      </c>
      <c r="AY260" s="1344" t="str">
        <f>IFERROR(SUBSTITUTE(SUBSTITUTE(SUBSTITUTE(AY259,"  "," "),"  "," "),"  "," "),AY259)</f>
        <v/>
      </c>
      <c r="AZ260" s="1339" t="str">
        <f>IF(LEN(AY260) &gt; LEN(AZ255) + LEN(AZ256) + LEN(AZ257)+ LEN(AZ258) + LEN(AZ259), RIGHT(AY260, LEN(AY260) - LEN(AZ255) - LEN(AZ256) - LEN(AZ257) - LEN(AZ258) - LEN(AZ259)), "")</f>
        <v/>
      </c>
      <c r="BA260" s="1279" t="s">
        <v>1</v>
      </c>
      <c r="BB260" s="1354"/>
      <c r="BC260"/>
      <c r="BD260" s="1" t="str">
        <f t="shared" si="56"/>
        <v/>
      </c>
      <c r="BE260" s="1332" t="str">
        <f>IF(LEN(SUBSTITUTE(AX260, BE17, "")) &lt; LEN(AX260), SUBSTITUTE(AX260, BE17, ""), AX260)</f>
        <v/>
      </c>
      <c r="BF260" s="1332" t="str">
        <f>IF(LEN(SUBSTITUTE(BE260, BF17, "")) &lt; LEN(BE260), SUBSTITUTE(BE260, BF17, ""), BE260)</f>
        <v/>
      </c>
      <c r="BG260" s="1332" t="str">
        <f>IF(LEN(SUBSTITUTE(BF260, BG17, "")) &lt; LEN(BF260), SUBSTITUTE(BF260, BG17, ""), BF260)</f>
        <v/>
      </c>
      <c r="BH260" s="1332" t="str">
        <f>IF(LEN(SUBSTITUTE(BG260, BH17, "")) &lt; LEN(BG260), SUBSTITUTE(BG260, BH17, ""), BG260)</f>
        <v/>
      </c>
      <c r="BI260" s="1332" t="s">
        <v>1</v>
      </c>
      <c r="BJ260" s="1333"/>
      <c r="BK260" s="1334"/>
      <c r="BL260" s="52"/>
      <c r="BM260" s="51"/>
      <c r="BN260" s="1335" t="str">
        <f t="shared" si="58"/>
        <v/>
      </c>
      <c r="BO260" s="50" t="str">
        <f t="shared" si="59"/>
        <v/>
      </c>
      <c r="BP260" s="49" t="str">
        <f t="shared" si="60"/>
        <v/>
      </c>
      <c r="BQ260" s="47">
        <f>IF(ISBLANK(#REF!),"",LEN(BD260)-LEN(SUBSTITUTE(BD260," ",""))+1)</f>
        <v>1</v>
      </c>
      <c r="BR260" s="48">
        <f t="shared" si="61"/>
        <v>0</v>
      </c>
      <c r="BS260" s="47">
        <f t="shared" si="62"/>
        <v>0</v>
      </c>
      <c r="BT260" s="47">
        <f t="shared" si="63"/>
        <v>0</v>
      </c>
      <c r="BU260" s="185"/>
      <c r="BV260" s="2"/>
      <c r="BW260" s="2"/>
      <c r="BX260" s="2"/>
      <c r="BY260" s="2"/>
      <c r="BZ260" s="2"/>
      <c r="CA260" s="2"/>
      <c r="CB260"/>
      <c r="CC260"/>
      <c r="CD260"/>
      <c r="CE260"/>
      <c r="CF260"/>
      <c r="CG260"/>
      <c r="CH260"/>
      <c r="CI260"/>
      <c r="CJ260"/>
      <c r="CK260"/>
      <c r="CL260"/>
      <c r="CM260"/>
      <c r="CN260"/>
      <c r="CO260"/>
      <c r="CP260"/>
      <c r="CQ260" s="2"/>
      <c r="CR260" s="6">
        <v>1</v>
      </c>
    </row>
    <row r="261" spans="1:96" s="1" customFormat="1">
      <c r="A261"/>
      <c r="M261"/>
      <c r="AA261"/>
      <c r="AB261"/>
      <c r="AC261"/>
      <c r="AD261"/>
      <c r="AE261"/>
      <c r="AF261"/>
      <c r="AG261"/>
      <c r="AH261"/>
      <c r="AI261"/>
      <c r="AJ261"/>
      <c r="AK261"/>
      <c r="AL261"/>
      <c r="AM261"/>
      <c r="AN261"/>
      <c r="AO261"/>
      <c r="AP261"/>
      <c r="AQ261"/>
      <c r="AR261"/>
      <c r="AS261"/>
      <c r="AT261"/>
      <c r="AU261"/>
      <c r="AV261"/>
      <c r="AW261" s="1327" t="str">
        <f>IF(AND(AZ261&lt;&gt;"", LEN(TRIM(AZ261))&gt;0), MAX(AW20:AW260)+1, "")</f>
        <v/>
      </c>
      <c r="AX261" s="1327" t="str" cm="1">
        <f t="array" ref="AX261">IFERROR(INDEX(AZ21:AZ290, MATCH(ROW()-MIN(ROW(AZ21:AZ290))+1, AW21:AW290, 0)), "")</f>
        <v/>
      </c>
      <c r="AY261" s="1328" t="str">
        <f>(SUBSTITUTE(SUBSTITUTE(BB61,CHAR(13)&amp;CHAR(10)," "),CHAR(10)," "))</f>
        <v/>
      </c>
      <c r="AZ261" s="1329" t="str">
        <f>IF(LEN(AY266)&lt;AZ19,AY261,LEFT(AY266,FIND("¤",SUBSTITUTE(LEFT(AY266,AZ19+1)," ","¤",LEN(LEFT(AY266,AZ19+1))-LEN(SUBSTITUTE(LEFT(AY266,AZ19+1)," ",""))))))</f>
        <v/>
      </c>
      <c r="BA261" s="1279" t="s">
        <v>1</v>
      </c>
      <c r="BB261" s="1354"/>
      <c r="BC261"/>
      <c r="BD261" s="1" t="str">
        <f t="shared" si="56"/>
        <v/>
      </c>
      <c r="BE261" s="1332" t="str">
        <f>IF(LEN(SUBSTITUTE(AX261, BE17, "")) &lt; LEN(AX261), SUBSTITUTE(AX261, BE17, ""), AX261)</f>
        <v/>
      </c>
      <c r="BF261" s="1332" t="str">
        <f>IF(LEN(SUBSTITUTE(BE261, BF17, "")) &lt; LEN(BE261), SUBSTITUTE(BE261, BF17, ""), BE261)</f>
        <v/>
      </c>
      <c r="BG261" s="1332" t="str">
        <f>IF(LEN(SUBSTITUTE(BF261, BG17, "")) &lt; LEN(BF261), SUBSTITUTE(BF261, BG17, ""), BF261)</f>
        <v/>
      </c>
      <c r="BH261" s="1332" t="str">
        <f>IF(LEN(SUBSTITUTE(BG261, BH17, "")) &lt; LEN(BG261), SUBSTITUTE(BG261, BH17, ""), BG261)</f>
        <v/>
      </c>
      <c r="BI261" s="1332" t="s">
        <v>1</v>
      </c>
      <c r="BJ261" s="1333"/>
      <c r="BK261" s="1334"/>
      <c r="BL261" s="52"/>
      <c r="BM261" s="51"/>
      <c r="BN261" s="1335" t="str">
        <f t="shared" si="58"/>
        <v/>
      </c>
      <c r="BO261" s="50" t="str">
        <f t="shared" si="59"/>
        <v/>
      </c>
      <c r="BP261" s="49" t="str">
        <f t="shared" si="60"/>
        <v/>
      </c>
      <c r="BQ261" s="47">
        <f>IF(ISBLANK(#REF!),"",LEN(BD261)-LEN(SUBSTITUTE(BD261," ",""))+1)</f>
        <v>1</v>
      </c>
      <c r="BR261" s="48">
        <f t="shared" si="61"/>
        <v>0</v>
      </c>
      <c r="BS261" s="47">
        <f t="shared" si="62"/>
        <v>0</v>
      </c>
      <c r="BT261" s="47">
        <f t="shared" si="63"/>
        <v>0</v>
      </c>
      <c r="BU261" s="185"/>
      <c r="BV261" s="2"/>
      <c r="BW261" s="2"/>
      <c r="BX261" s="2"/>
      <c r="BY261" s="2"/>
      <c r="BZ261" s="2"/>
      <c r="CA261" s="2"/>
      <c r="CB261"/>
      <c r="CC261"/>
      <c r="CD261"/>
      <c r="CE261"/>
      <c r="CF261"/>
      <c r="CG261"/>
      <c r="CH261"/>
      <c r="CI261"/>
      <c r="CJ261"/>
      <c r="CK261"/>
      <c r="CL261"/>
      <c r="CM261"/>
      <c r="CN261"/>
      <c r="CO261"/>
      <c r="CP261"/>
      <c r="CQ261" s="2"/>
      <c r="CR261" s="6">
        <v>1</v>
      </c>
    </row>
    <row r="262" spans="1:96" s="1" customFormat="1">
      <c r="A262"/>
      <c r="M262"/>
      <c r="AA262"/>
      <c r="AB262"/>
      <c r="AC262"/>
      <c r="AD262"/>
      <c r="AE262"/>
      <c r="AF262"/>
      <c r="AG262"/>
      <c r="AH262"/>
      <c r="AI262"/>
      <c r="AJ262"/>
      <c r="AK262"/>
      <c r="AL262"/>
      <c r="AM262"/>
      <c r="AN262"/>
      <c r="AO262"/>
      <c r="AP262"/>
      <c r="AQ262"/>
      <c r="AR262"/>
      <c r="AS262"/>
      <c r="AT262"/>
      <c r="AU262"/>
      <c r="AV262"/>
      <c r="AW262" s="1327" t="str">
        <f>IF(AND(AZ262&lt;&gt;"", LEN(TRIM(AZ262))&gt;0), MAX(AW20:AW261)+1, "")</f>
        <v/>
      </c>
      <c r="AX262" s="1327" t="str" cm="1">
        <f t="array" ref="AX262">IFERROR(INDEX(AZ21:AZ290, MATCH(ROW()-MIN(ROW(AZ21:AZ290))+1, AW21:AW290, 0)), "")</f>
        <v/>
      </c>
      <c r="AY262" s="1336" t="str">
        <f>IFERROR(TRIM(SUBSTITUTE(SUBSTITUTE(SUBSTITUTE(SUBSTITUTE(SUBSTITUTE(AY261," .",".")," ;",";")," :",":"),",",","),",","")),AY261)</f>
        <v/>
      </c>
      <c r="AZ262" s="1329" t="str">
        <f>IFERROR(IF(LEN(AY266) &gt; LEN(AZ261), LEFT(RIGHT(AY266, LEN(AY266) - LEN(AZ261)), FIND("¤", SUBSTITUTE(LEFT(RIGHT(AY266, LEN(AY266) - LEN(AZ261)), AZ19+1), " ", "¤", LEN(LEFT(RIGHT(AY266, LEN(AY266) - LEN(AZ261)), AZ19+1)) - LEN(SUBSTITUTE(LEFT(RIGHT(AY266, LEN(AY266) - LEN(AZ261)), AZ19+1), " ", ""))))), ""), "")</f>
        <v/>
      </c>
      <c r="BA262" s="1279" t="s">
        <v>1</v>
      </c>
      <c r="BB262" s="1354"/>
      <c r="BC262"/>
      <c r="BD262" s="1" t="str">
        <f t="shared" si="56"/>
        <v/>
      </c>
      <c r="BE262" s="1332" t="str">
        <f>IF(LEN(SUBSTITUTE(AX262, BE17, "")) &lt; LEN(AX262), SUBSTITUTE(AX262, BE17, ""), AX262)</f>
        <v/>
      </c>
      <c r="BF262" s="1332" t="str">
        <f>IF(LEN(SUBSTITUTE(BE262, BF17, "")) &lt; LEN(BE262), SUBSTITUTE(BE262, BF17, ""), BE262)</f>
        <v/>
      </c>
      <c r="BG262" s="1332" t="str">
        <f>IF(LEN(SUBSTITUTE(BF262, BG17, "")) &lt; LEN(BF262), SUBSTITUTE(BF262, BG17, ""), BF262)</f>
        <v/>
      </c>
      <c r="BH262" s="1332" t="str">
        <f>IF(LEN(SUBSTITUTE(BG262, BH17, "")) &lt; LEN(BG262), SUBSTITUTE(BG262, BH17, ""), BG262)</f>
        <v/>
      </c>
      <c r="BI262" s="1332" t="s">
        <v>1</v>
      </c>
      <c r="BJ262" s="1333"/>
      <c r="BK262" s="1334"/>
      <c r="BL262" s="52"/>
      <c r="BM262" s="51"/>
      <c r="BN262" s="1335" t="str">
        <f t="shared" si="58"/>
        <v/>
      </c>
      <c r="BO262" s="50" t="str">
        <f t="shared" si="59"/>
        <v/>
      </c>
      <c r="BP262" s="49" t="str">
        <f t="shared" si="60"/>
        <v/>
      </c>
      <c r="BQ262" s="47">
        <f>IF(ISBLANK(#REF!),"",LEN(BD262)-LEN(SUBSTITUTE(BD262," ",""))+1)</f>
        <v>1</v>
      </c>
      <c r="BR262" s="48">
        <f t="shared" si="61"/>
        <v>0</v>
      </c>
      <c r="BS262" s="47">
        <f t="shared" si="62"/>
        <v>0</v>
      </c>
      <c r="BT262" s="47">
        <f t="shared" si="63"/>
        <v>0</v>
      </c>
      <c r="BU262" s="185"/>
      <c r="BV262" s="2"/>
      <c r="BW262" s="2"/>
      <c r="BX262" s="2"/>
      <c r="BY262" s="2"/>
      <c r="BZ262" s="2"/>
      <c r="CA262" s="2"/>
      <c r="CB262"/>
      <c r="CC262"/>
      <c r="CD262"/>
      <c r="CE262"/>
      <c r="CF262"/>
      <c r="CG262"/>
      <c r="CH262"/>
      <c r="CI262"/>
      <c r="CJ262"/>
      <c r="CK262"/>
      <c r="CL262"/>
      <c r="CM262"/>
      <c r="CN262"/>
      <c r="CO262"/>
      <c r="CP262"/>
      <c r="CQ262" s="2"/>
      <c r="CR262" s="6">
        <v>1</v>
      </c>
    </row>
    <row r="263" spans="1:96" s="1" customFormat="1">
      <c r="A263"/>
      <c r="M263"/>
      <c r="AA263"/>
      <c r="AB263"/>
      <c r="AC263"/>
      <c r="AD263"/>
      <c r="AE263"/>
      <c r="AF263"/>
      <c r="AG263"/>
      <c r="AH263"/>
      <c r="AI263"/>
      <c r="AJ263"/>
      <c r="AK263"/>
      <c r="AL263"/>
      <c r="AM263"/>
      <c r="AN263"/>
      <c r="AO263"/>
      <c r="AP263"/>
      <c r="AQ263"/>
      <c r="AR263"/>
      <c r="AS263"/>
      <c r="AT263"/>
      <c r="AU263"/>
      <c r="AV263"/>
      <c r="AW263" s="1327" t="str">
        <f>IF(AND(AZ263&lt;&gt;"", LEN(TRIM(AZ263))&gt;0), MAX(AW20:AW262)+1, "")</f>
        <v/>
      </c>
      <c r="AX263" s="1327" t="str" cm="1">
        <f t="array" ref="AX263">IFERROR(INDEX(AZ21:AZ290, MATCH(ROW()-MIN(ROW(AZ21:AZ290))+1, AW21:AW290, 0)), "")</f>
        <v/>
      </c>
      <c r="AY263" s="1336" t="str">
        <f>IFERROR(SUBSTITUTE(SUBSTITUTE(SUBSTITUTE(SUBSTITUTE(SUBSTITUTE(SUBSTITUTE(AY262,",",";"),".",";"),";",";"),"-",";"),":",";"),"?",";"),AY262)</f>
        <v/>
      </c>
      <c r="AZ263" s="1329" t="str">
        <f>IFERROR(IF(LEN(AY266)&gt;LEN(AZ261)+LEN(AZ262),LEFT(RIGHT(AY266,LEN(AY266)-LEN(AZ261)-LEN(AZ262)),FIND("¤",SUBSTITUTE(LEFT(RIGHT(AY266,LEN(AY266)-LEN(AZ261)-LEN(AZ262)),AZ19+1)," ","¤",LEN(LEFT(RIGHT(AY266,LEN(AY266)-LEN(AZ261)-LEN(AZ262)),AZ19+1))-LEN(SUBSTITUTE(LEFT(RIGHT(AY266,LEN(AY266)-LEN(AZ261)-LEN(AZ262)),AZ19+1)," ",""))))),""),"")</f>
        <v/>
      </c>
      <c r="BA263" s="1279" t="s">
        <v>1</v>
      </c>
      <c r="BB263" s="1354"/>
      <c r="BC263"/>
      <c r="BD263" s="1" t="str">
        <f t="shared" si="56"/>
        <v/>
      </c>
      <c r="BE263" s="1332" t="str">
        <f>IF(LEN(SUBSTITUTE(AX263, BE17, "")) &lt; LEN(AX263), SUBSTITUTE(AX263, BE17, ""), AX263)</f>
        <v/>
      </c>
      <c r="BF263" s="1332" t="str">
        <f>IF(LEN(SUBSTITUTE(BE263, BF17, "")) &lt; LEN(BE263), SUBSTITUTE(BE263, BF17, ""), BE263)</f>
        <v/>
      </c>
      <c r="BG263" s="1332" t="str">
        <f>IF(LEN(SUBSTITUTE(BF263, BG17, "")) &lt; LEN(BF263), SUBSTITUTE(BF263, BG17, ""), BF263)</f>
        <v/>
      </c>
      <c r="BH263" s="1332" t="str">
        <f>IF(LEN(SUBSTITUTE(BG263, BH17, "")) &lt; LEN(BG263), SUBSTITUTE(BG263, BH17, ""), BG263)</f>
        <v/>
      </c>
      <c r="BI263" s="1332" t="s">
        <v>1</v>
      </c>
      <c r="BJ263" s="1333"/>
      <c r="BK263" s="1334"/>
      <c r="BL263" s="52"/>
      <c r="BM263" s="51"/>
      <c r="BN263" s="1335" t="str">
        <f t="shared" si="58"/>
        <v/>
      </c>
      <c r="BO263" s="50" t="str">
        <f t="shared" si="59"/>
        <v/>
      </c>
      <c r="BP263" s="49" t="str">
        <f t="shared" si="60"/>
        <v/>
      </c>
      <c r="BQ263" s="47">
        <f>IF(ISBLANK(#REF!),"",LEN(BD263)-LEN(SUBSTITUTE(BD263," ",""))+1)</f>
        <v>1</v>
      </c>
      <c r="BR263" s="48">
        <f t="shared" si="61"/>
        <v>0</v>
      </c>
      <c r="BS263" s="47">
        <f t="shared" si="62"/>
        <v>0</v>
      </c>
      <c r="BT263" s="47">
        <f t="shared" si="63"/>
        <v>0</v>
      </c>
      <c r="BU263" s="185"/>
      <c r="BV263" s="2"/>
      <c r="BW263" s="2"/>
      <c r="BX263" s="2"/>
      <c r="BY263" s="2"/>
      <c r="BZ263" s="2"/>
      <c r="CA263" s="2"/>
      <c r="CB263"/>
      <c r="CC263"/>
      <c r="CD263"/>
      <c r="CE263"/>
      <c r="CF263"/>
      <c r="CG263"/>
      <c r="CH263"/>
      <c r="CI263"/>
      <c r="CJ263"/>
      <c r="CK263"/>
      <c r="CL263"/>
      <c r="CM263"/>
      <c r="CN263"/>
      <c r="CO263"/>
      <c r="CP263"/>
      <c r="CQ263" s="2"/>
      <c r="CR263" s="6">
        <v>1</v>
      </c>
    </row>
    <row r="264" spans="1:96" s="1" customFormat="1">
      <c r="A264"/>
      <c r="M264"/>
      <c r="AA264"/>
      <c r="AB264"/>
      <c r="AC264"/>
      <c r="AD264"/>
      <c r="AE264"/>
      <c r="AF264"/>
      <c r="AG264"/>
      <c r="AH264"/>
      <c r="AI264"/>
      <c r="AJ264"/>
      <c r="AK264"/>
      <c r="AL264"/>
      <c r="AM264"/>
      <c r="AN264"/>
      <c r="AO264"/>
      <c r="AP264"/>
      <c r="AQ264"/>
      <c r="AR264"/>
      <c r="AS264"/>
      <c r="AT264"/>
      <c r="AU264"/>
      <c r="AV264"/>
      <c r="AW264" s="1327" t="str">
        <f>IF(AND(AZ264&lt;&gt;"", LEN(TRIM(AZ264))&gt;0), MAX(AW20:AW263)+1, "")</f>
        <v/>
      </c>
      <c r="AX264" s="1327" t="str" cm="1">
        <f t="array" ref="AX264">IFERROR(INDEX(AZ21:AZ290, MATCH(ROW()-MIN(ROW(AZ21:AZ290))+1, AW21:AW290, 0)), "")</f>
        <v/>
      </c>
      <c r="AY264" s="1336" t="str">
        <f>IFERROR(SUBSTITUTE(AY263,"."," "),AY263)</f>
        <v/>
      </c>
      <c r="AZ264" s="1329" t="str">
        <f>IFERROR(LEFT(RIGHT(AY266,LEN(AY266)-LEN(AZ261)-LEN(AZ262)-LEN(AZ263)),FIND("¤",SUBSTITUTE(LEFT(RIGHT(AY266,LEN(AY266)-LEN(AZ261)-LEN(AZ262)-LEN(AZ263)),AZ19+1)," ","¤",LEN(LEFT(RIGHT(AY266,LEN(AY266)-LEN(AZ261)-LEN(AZ262)-LEN(AZ263)),AZ19+1))-LEN(SUBSTITUTE(LEFT(RIGHT(AY266,LEN(AY266)-LEN(AZ261)-LEN(AZ262)-LEN(AZ263)),AZ19+1)," ",""))))),"")</f>
        <v/>
      </c>
      <c r="BA264" s="1279" t="s">
        <v>1</v>
      </c>
      <c r="BB264" s="1354"/>
      <c r="BC264"/>
      <c r="BD264" s="1" t="str">
        <f t="shared" si="56"/>
        <v/>
      </c>
      <c r="BE264" s="1332" t="str">
        <f>IF(LEN(SUBSTITUTE(AX264, BE17, "")) &lt; LEN(AX264), SUBSTITUTE(AX264, BE17, ""), AX264)</f>
        <v/>
      </c>
      <c r="BF264" s="1332" t="str">
        <f>IF(LEN(SUBSTITUTE(BE264, BF17, "")) &lt; LEN(BE264), SUBSTITUTE(BE264, BF17, ""), BE264)</f>
        <v/>
      </c>
      <c r="BG264" s="1332" t="str">
        <f>IF(LEN(SUBSTITUTE(BF264, BG17, "")) &lt; LEN(BF264), SUBSTITUTE(BF264, BG17, ""), BF264)</f>
        <v/>
      </c>
      <c r="BH264" s="1332" t="str">
        <f>IF(LEN(SUBSTITUTE(BG264, BH17, "")) &lt; LEN(BG264), SUBSTITUTE(BG264, BH17, ""), BG264)</f>
        <v/>
      </c>
      <c r="BI264" s="1332" t="s">
        <v>1</v>
      </c>
      <c r="BJ264" s="1333"/>
      <c r="BK264" s="1334"/>
      <c r="BL264" s="52"/>
      <c r="BM264" s="51"/>
      <c r="BN264" s="1335" t="str">
        <f t="shared" si="58"/>
        <v/>
      </c>
      <c r="BO264" s="50" t="str">
        <f t="shared" si="59"/>
        <v/>
      </c>
      <c r="BP264" s="49" t="str">
        <f t="shared" si="60"/>
        <v/>
      </c>
      <c r="BQ264" s="47">
        <f>IF(ISBLANK(#REF!),"",LEN(BD264)-LEN(SUBSTITUTE(BD264," ",""))+1)</f>
        <v>1</v>
      </c>
      <c r="BR264" s="48">
        <f t="shared" si="61"/>
        <v>0</v>
      </c>
      <c r="BS264" s="47">
        <f t="shared" si="62"/>
        <v>0</v>
      </c>
      <c r="BT264" s="47">
        <f t="shared" si="63"/>
        <v>0</v>
      </c>
      <c r="BU264" s="185"/>
      <c r="BV264" s="2"/>
      <c r="BW264" s="2"/>
      <c r="BX264" s="2"/>
      <c r="BY264" s="2"/>
      <c r="BZ264" s="2"/>
      <c r="CA264" s="2"/>
      <c r="CB264"/>
      <c r="CC264"/>
      <c r="CD264"/>
      <c r="CE264"/>
      <c r="CF264"/>
      <c r="CG264"/>
      <c r="CH264"/>
      <c r="CI264"/>
      <c r="CJ264"/>
      <c r="CK264"/>
      <c r="CL264"/>
      <c r="CM264"/>
      <c r="CN264"/>
      <c r="CO264"/>
      <c r="CP264"/>
      <c r="CQ264" s="2"/>
      <c r="CR264" s="6">
        <v>1</v>
      </c>
    </row>
    <row r="265" spans="1:96" s="1" customFormat="1">
      <c r="A265"/>
      <c r="M265"/>
      <c r="AA265"/>
      <c r="AB265"/>
      <c r="AC265"/>
      <c r="AD265"/>
      <c r="AE265"/>
      <c r="AF265"/>
      <c r="AG265"/>
      <c r="AH265"/>
      <c r="AI265"/>
      <c r="AJ265"/>
      <c r="AK265"/>
      <c r="AL265"/>
      <c r="AM265"/>
      <c r="AN265"/>
      <c r="AO265"/>
      <c r="AP265"/>
      <c r="AQ265"/>
      <c r="AR265"/>
      <c r="AS265"/>
      <c r="AT265"/>
      <c r="AU265"/>
      <c r="AV265"/>
      <c r="AW265" s="1327" t="str">
        <f>IF(AND(AZ265&lt;&gt;"", LEN(TRIM(AZ265))&gt;0), MAX(AW20:AW264)+1, "")</f>
        <v/>
      </c>
      <c r="AX265" s="1327" t="str" cm="1">
        <f t="array" ref="AX265">IFERROR(INDEX(AZ21:AZ290, MATCH(ROW()-MIN(ROW(AZ21:AZ290))+1, AW21:AW290, 0)), "")</f>
        <v/>
      </c>
      <c r="AY265" s="1337" t="str">
        <f>SUBSTITUTE(SUBSTITUTE(AY264,";"," "),","," ")</f>
        <v/>
      </c>
      <c r="AZ265" s="1329" t="str">
        <f>IFERROR(LEFT(RIGHT(AY266,LEN(AY266)-LEN(AZ261)-LEN(AZ262)-LEN(AZ263)-LEN(AZ264)),FIND("¤",SUBSTITUTE(LEFT(RIGHT(AY266,LEN(AY266)-LEN(AZ261)-LEN(AZ262)-LEN(AZ263)-LEN(AZ264)),AZ19+1)," ","¤",LEN(LEFT(RIGHT(AY266,LEN(AY266)-LEN(AZ261)-LEN(AZ262)-LEN(AZ263)-LEN(AZ264)),AZ19+1))-LEN(SUBSTITUTE(LEFT(RIGHT(AY266,LEN(AY266)-LEN(AZ261)-LEN(AZ262)-LEN(AZ263)-LEN(AZ264)),AZ19+1)," ",""))))),"")</f>
        <v/>
      </c>
      <c r="BA265" s="1279" t="s">
        <v>1</v>
      </c>
      <c r="BB265" s="1354"/>
      <c r="BC265"/>
      <c r="BD265" s="1" t="str">
        <f t="shared" si="56"/>
        <v/>
      </c>
      <c r="BE265" s="1332" t="str">
        <f>IF(LEN(SUBSTITUTE(AX265, BE17, "")) &lt; LEN(AX265), SUBSTITUTE(AX265, BE17, ""), AX265)</f>
        <v/>
      </c>
      <c r="BF265" s="1332" t="str">
        <f>IF(LEN(SUBSTITUTE(BE265, BF17, "")) &lt; LEN(BE265), SUBSTITUTE(BE265, BF17, ""), BE265)</f>
        <v/>
      </c>
      <c r="BG265" s="1332" t="str">
        <f>IF(LEN(SUBSTITUTE(BF265, BG17, "")) &lt; LEN(BF265), SUBSTITUTE(BF265, BG17, ""), BF265)</f>
        <v/>
      </c>
      <c r="BH265" s="1332" t="str">
        <f>IF(LEN(SUBSTITUTE(BG265, BH17, "")) &lt; LEN(BG265), SUBSTITUTE(BG265, BH17, ""), BG265)</f>
        <v/>
      </c>
      <c r="BI265" s="1332" t="s">
        <v>1</v>
      </c>
      <c r="BJ265" s="1333"/>
      <c r="BK265" s="1334"/>
      <c r="BL265" s="52"/>
      <c r="BM265" s="51"/>
      <c r="BN265" s="1335" t="str">
        <f t="shared" si="58"/>
        <v/>
      </c>
      <c r="BO265" s="50" t="str">
        <f t="shared" si="59"/>
        <v/>
      </c>
      <c r="BP265" s="49" t="str">
        <f t="shared" si="60"/>
        <v/>
      </c>
      <c r="BQ265" s="47">
        <f>IF(ISBLANK(#REF!),"",LEN(BD265)-LEN(SUBSTITUTE(BD265," ",""))+1)</f>
        <v>1</v>
      </c>
      <c r="BR265" s="48">
        <f t="shared" si="61"/>
        <v>0</v>
      </c>
      <c r="BS265" s="47">
        <f t="shared" si="62"/>
        <v>0</v>
      </c>
      <c r="BT265" s="47">
        <f t="shared" si="63"/>
        <v>0</v>
      </c>
      <c r="BU265" s="185"/>
      <c r="BV265" s="2"/>
      <c r="BW265" s="2"/>
      <c r="BX265" s="2"/>
      <c r="BY265" s="2"/>
      <c r="BZ265" s="2"/>
      <c r="CA265" s="2"/>
      <c r="CB265"/>
      <c r="CC265"/>
      <c r="CD265"/>
      <c r="CE265"/>
      <c r="CF265"/>
      <c r="CG265"/>
      <c r="CH265"/>
      <c r="CI265"/>
      <c r="CJ265"/>
      <c r="CK265"/>
      <c r="CL265"/>
      <c r="CM265"/>
      <c r="CN265"/>
      <c r="CO265"/>
      <c r="CP265"/>
      <c r="CQ265" s="2"/>
      <c r="CR265" s="6">
        <v>1</v>
      </c>
    </row>
    <row r="266" spans="1:96" s="1" customFormat="1">
      <c r="A266"/>
      <c r="M266"/>
      <c r="AA266"/>
      <c r="AB266"/>
      <c r="AC266"/>
      <c r="AD266"/>
      <c r="AE266"/>
      <c r="AF266"/>
      <c r="AG266"/>
      <c r="AH266"/>
      <c r="AI266"/>
      <c r="AJ266"/>
      <c r="AK266"/>
      <c r="AL266"/>
      <c r="AM266"/>
      <c r="AN266"/>
      <c r="AO266"/>
      <c r="AP266"/>
      <c r="AQ266"/>
      <c r="AR266"/>
      <c r="AS266"/>
      <c r="AT266"/>
      <c r="AU266"/>
      <c r="AV266"/>
      <c r="AW266" s="1327" t="str">
        <f>IF(AND(AZ266&lt;&gt;"", LEN(TRIM(AZ266))&gt;0), MAX(AW20:AW265)+1, "")</f>
        <v/>
      </c>
      <c r="AX266" s="1327" t="str" cm="1">
        <f t="array" ref="AX266">IFERROR(INDEX(AZ21:AZ290, MATCH(ROW()-MIN(ROW(AZ21:AZ290))+1, AW21:AW290, 0)), "")</f>
        <v/>
      </c>
      <c r="AY266" s="1338" t="str">
        <f>IFERROR(SUBSTITUTE(SUBSTITUTE(SUBSTITUTE(AY265,"  "," "),"  "," "),"  "," "),AY265)</f>
        <v/>
      </c>
      <c r="AZ266" s="1329" t="str">
        <f>IF(LEN(AY266) &gt; LEN(AZ261) + LEN(AZ262) + LEN(AZ263)+ LEN(AZ264) + LEN(AZ265), RIGHT(AY266, LEN(AY266) - LEN(AZ261) - LEN(AZ262) - LEN(AZ263) - LEN(AZ264) - LEN(AZ265)), "")</f>
        <v/>
      </c>
      <c r="BA266" s="1279" t="s">
        <v>1</v>
      </c>
      <c r="BB266" s="1354"/>
      <c r="BC266"/>
      <c r="BD266" s="1" t="str">
        <f t="shared" si="56"/>
        <v/>
      </c>
      <c r="BE266" s="1332" t="str">
        <f>IF(LEN(SUBSTITUTE(AX266, BE17, "")) &lt; LEN(AX266), SUBSTITUTE(AX266, BE17, ""), AX266)</f>
        <v/>
      </c>
      <c r="BF266" s="1332" t="str">
        <f>IF(LEN(SUBSTITUTE(BE266, BF17, "")) &lt; LEN(BE266), SUBSTITUTE(BE266, BF17, ""), BE266)</f>
        <v/>
      </c>
      <c r="BG266" s="1332" t="str">
        <f>IF(LEN(SUBSTITUTE(BF266, BG17, "")) &lt; LEN(BF266), SUBSTITUTE(BF266, BG17, ""), BF266)</f>
        <v/>
      </c>
      <c r="BH266" s="1332" t="str">
        <f>IF(LEN(SUBSTITUTE(BG266, BH17, "")) &lt; LEN(BG266), SUBSTITUTE(BG266, BH17, ""), BG266)</f>
        <v/>
      </c>
      <c r="BI266" s="1332" t="s">
        <v>1</v>
      </c>
      <c r="BJ266" s="1333"/>
      <c r="BK266" s="1334"/>
      <c r="BL266" s="52"/>
      <c r="BM266" s="51"/>
      <c r="BN266" s="1335" t="str">
        <f t="shared" si="58"/>
        <v/>
      </c>
      <c r="BO266" s="50" t="str">
        <f t="shared" si="59"/>
        <v/>
      </c>
      <c r="BP266" s="49" t="str">
        <f t="shared" si="60"/>
        <v/>
      </c>
      <c r="BQ266" s="47">
        <f>IF(ISBLANK(#REF!),"",LEN(BD266)-LEN(SUBSTITUTE(BD266," ",""))+1)</f>
        <v>1</v>
      </c>
      <c r="BR266" s="48">
        <f t="shared" si="61"/>
        <v>0</v>
      </c>
      <c r="BS266" s="47">
        <f t="shared" si="62"/>
        <v>0</v>
      </c>
      <c r="BT266" s="47">
        <f t="shared" si="63"/>
        <v>0</v>
      </c>
      <c r="BU266" s="185"/>
      <c r="BV266" s="2"/>
      <c r="BW266" s="2"/>
      <c r="BX266" s="2"/>
      <c r="BY266" s="2"/>
      <c r="BZ266" s="2"/>
      <c r="CA266" s="2"/>
      <c r="CB266"/>
      <c r="CC266"/>
      <c r="CD266"/>
      <c r="CE266"/>
      <c r="CF266"/>
      <c r="CG266"/>
      <c r="CH266"/>
      <c r="CI266"/>
      <c r="CJ266"/>
      <c r="CK266"/>
      <c r="CL266"/>
      <c r="CM266"/>
      <c r="CN266"/>
      <c r="CO266"/>
      <c r="CP266"/>
      <c r="CQ266" s="2"/>
      <c r="CR266" s="6">
        <v>1</v>
      </c>
    </row>
    <row r="267" spans="1:96" s="1" customFormat="1">
      <c r="A267"/>
      <c r="M267"/>
      <c r="AA267"/>
      <c r="AB267"/>
      <c r="AC267"/>
      <c r="AD267"/>
      <c r="AE267"/>
      <c r="AF267"/>
      <c r="AG267"/>
      <c r="AH267"/>
      <c r="AI267"/>
      <c r="AJ267"/>
      <c r="AK267"/>
      <c r="AL267"/>
      <c r="AM267"/>
      <c r="AN267"/>
      <c r="AO267"/>
      <c r="AP267"/>
      <c r="AQ267"/>
      <c r="AR267"/>
      <c r="AS267"/>
      <c r="AT267"/>
      <c r="AU267"/>
      <c r="AV267"/>
      <c r="AW267" s="1327" t="str">
        <f>IF(AND(AZ267&lt;&gt;"", LEN(TRIM(AZ267))&gt;0), MAX(AW20:AW266)+1, "")</f>
        <v/>
      </c>
      <c r="AX267" s="1327" t="str" cm="1">
        <f t="array" ref="AX267">IFERROR(INDEX(AZ21:AZ290, MATCH(ROW()-MIN(ROW(AZ21:AZ290))+1, AW21:AW290, 0)), "")</f>
        <v/>
      </c>
      <c r="AY267" s="1328" t="str">
        <f>(SUBSTITUTE(SUBSTITUTE(BB62,CHAR(13)&amp;CHAR(10)," "),CHAR(10)," "))</f>
        <v/>
      </c>
      <c r="AZ267" s="1339" t="str">
        <f>IF(LEN(AY272)&lt;AZ19,AY267,LEFT(AY272,FIND("¤",SUBSTITUTE(LEFT(AY272,AZ19+1)," ","¤",LEN(LEFT(AY272,AZ19+1))-LEN(SUBSTITUTE(LEFT(AY272,AZ19+1)," ",""))))))</f>
        <v/>
      </c>
      <c r="BA267" s="1279" t="s">
        <v>1</v>
      </c>
      <c r="BB267" s="1354"/>
      <c r="BC267"/>
      <c r="BD267" s="1" t="str">
        <f t="shared" si="56"/>
        <v/>
      </c>
      <c r="BE267" s="1332" t="str">
        <f>IF(LEN(SUBSTITUTE(AX267, BE17, "")) &lt; LEN(AX267), SUBSTITUTE(AX267, BE17, ""), AX267)</f>
        <v/>
      </c>
      <c r="BF267" s="1332" t="str">
        <f>IF(LEN(SUBSTITUTE(BE267, BF17, "")) &lt; LEN(BE267), SUBSTITUTE(BE267, BF17, ""), BE267)</f>
        <v/>
      </c>
      <c r="BG267" s="1332" t="str">
        <f>IF(LEN(SUBSTITUTE(BF267, BG17, "")) &lt; LEN(BF267), SUBSTITUTE(BF267, BG17, ""), BF267)</f>
        <v/>
      </c>
      <c r="BH267" s="1332" t="str">
        <f>IF(LEN(SUBSTITUTE(BG267, BH17, "")) &lt; LEN(BG267), SUBSTITUTE(BG267, BH17, ""), BG267)</f>
        <v/>
      </c>
      <c r="BI267" s="1332" t="s">
        <v>1</v>
      </c>
      <c r="BJ267" s="1333"/>
      <c r="BK267" s="1334"/>
      <c r="BL267" s="52"/>
      <c r="BM267" s="51"/>
      <c r="BN267" s="1335" t="str">
        <f t="shared" si="58"/>
        <v/>
      </c>
      <c r="BO267" s="50" t="str">
        <f t="shared" si="59"/>
        <v/>
      </c>
      <c r="BP267" s="49" t="str">
        <f t="shared" si="60"/>
        <v/>
      </c>
      <c r="BQ267" s="47">
        <f>IF(ISBLANK(#REF!),"",LEN(BD267)-LEN(SUBSTITUTE(BD267," ",""))+1)</f>
        <v>1</v>
      </c>
      <c r="BR267" s="48">
        <f t="shared" si="61"/>
        <v>0</v>
      </c>
      <c r="BS267" s="47">
        <f t="shared" si="62"/>
        <v>0</v>
      </c>
      <c r="BT267" s="47">
        <f t="shared" si="63"/>
        <v>0</v>
      </c>
      <c r="BU267" s="185"/>
      <c r="BV267" s="2"/>
      <c r="BW267" s="2"/>
      <c r="BX267" s="2"/>
      <c r="BY267" s="2"/>
      <c r="BZ267" s="2"/>
      <c r="CA267" s="2"/>
      <c r="CB267"/>
      <c r="CC267"/>
      <c r="CD267"/>
      <c r="CE267"/>
      <c r="CF267"/>
      <c r="CG267"/>
      <c r="CH267"/>
      <c r="CI267"/>
      <c r="CJ267"/>
      <c r="CK267"/>
      <c r="CL267"/>
      <c r="CM267"/>
      <c r="CN267"/>
      <c r="CO267"/>
      <c r="CP267"/>
      <c r="CQ267" s="2"/>
      <c r="CR267" s="6">
        <v>1</v>
      </c>
    </row>
    <row r="268" spans="1:96" s="1" customFormat="1">
      <c r="A268"/>
      <c r="M268"/>
      <c r="AA268"/>
      <c r="AB268"/>
      <c r="AC268"/>
      <c r="AD268"/>
      <c r="AE268"/>
      <c r="AF268"/>
      <c r="AG268"/>
      <c r="AH268"/>
      <c r="AI268"/>
      <c r="AJ268"/>
      <c r="AK268"/>
      <c r="AL268"/>
      <c r="AM268"/>
      <c r="AN268"/>
      <c r="AO268"/>
      <c r="AP268"/>
      <c r="AQ268"/>
      <c r="AR268"/>
      <c r="AS268"/>
      <c r="AT268"/>
      <c r="AU268"/>
      <c r="AV268"/>
      <c r="AW268" s="1327" t="str">
        <f>IF(AND(AZ268&lt;&gt;"", LEN(TRIM(AZ268))&gt;0), MAX(AW20:AW267)+1, "")</f>
        <v/>
      </c>
      <c r="AX268" s="1327" t="str" cm="1">
        <f t="array" ref="AX268">IFERROR(INDEX(AZ21:AZ290, MATCH(ROW()-MIN(ROW(AZ21:AZ290))+1, AW21:AW290, 0)), "")</f>
        <v/>
      </c>
      <c r="AY268" s="1340" t="str">
        <f>IFERROR(TRIM(SUBSTITUTE(SUBSTITUTE(SUBSTITUTE(SUBSTITUTE(SUBSTITUTE(AY267," .",".")," ;",";")," :",":"),",",","),",","")),AY267)</f>
        <v/>
      </c>
      <c r="AZ268" s="1339" t="str">
        <f>IFERROR(IF(LEN(AY272) &gt; LEN(AZ267), LEFT(RIGHT(AY272, LEN(AY272) - LEN(AZ267)), FIND("¤", SUBSTITUTE(LEFT(RIGHT(AY272, LEN(AY272) - LEN(AZ267)), AZ19+1), " ", "¤", LEN(LEFT(RIGHT(AY272, LEN(AY272) - LEN(AZ267)), AZ19+1)) - LEN(SUBSTITUTE(LEFT(RIGHT(AY272, LEN(AY272) - LEN(AZ267)), AZ19+1), " ", ""))))), ""), "")</f>
        <v/>
      </c>
      <c r="BA268" s="1279" t="s">
        <v>1</v>
      </c>
      <c r="BB268" s="1354"/>
      <c r="BC268"/>
      <c r="BD268" s="1" t="str">
        <f t="shared" si="56"/>
        <v/>
      </c>
      <c r="BE268" s="1332" t="str">
        <f>IF(LEN(SUBSTITUTE(AX268, BE17, "")) &lt; LEN(AX268), SUBSTITUTE(AX268, BE17, ""), AX268)</f>
        <v/>
      </c>
      <c r="BF268" s="1332" t="str">
        <f>IF(LEN(SUBSTITUTE(BE268, BF17, "")) &lt; LEN(BE268), SUBSTITUTE(BE268, BF17, ""), BE268)</f>
        <v/>
      </c>
      <c r="BG268" s="1332" t="str">
        <f>IF(LEN(SUBSTITUTE(BF268, BG17, "")) &lt; LEN(BF268), SUBSTITUTE(BF268, BG17, ""), BF268)</f>
        <v/>
      </c>
      <c r="BH268" s="1332" t="str">
        <f>IF(LEN(SUBSTITUTE(BG268, BH17, "")) &lt; LEN(BG268), SUBSTITUTE(BG268, BH17, ""), BG268)</f>
        <v/>
      </c>
      <c r="BI268" s="1332" t="s">
        <v>1</v>
      </c>
      <c r="BJ268" s="1333"/>
      <c r="BK268" s="1334"/>
      <c r="BL268" s="52"/>
      <c r="BM268" s="51"/>
      <c r="BN268" s="1335" t="str">
        <f t="shared" si="58"/>
        <v/>
      </c>
      <c r="BO268" s="50" t="str">
        <f t="shared" si="59"/>
        <v/>
      </c>
      <c r="BP268" s="49" t="str">
        <f t="shared" si="60"/>
        <v/>
      </c>
      <c r="BQ268" s="47">
        <f>IF(ISBLANK(#REF!),"",LEN(BD268)-LEN(SUBSTITUTE(BD268," ",""))+1)</f>
        <v>1</v>
      </c>
      <c r="BR268" s="48">
        <f t="shared" si="61"/>
        <v>0</v>
      </c>
      <c r="BS268" s="47">
        <f t="shared" si="62"/>
        <v>0</v>
      </c>
      <c r="BT268" s="47">
        <f t="shared" si="63"/>
        <v>0</v>
      </c>
      <c r="BU268" s="185"/>
      <c r="BV268" s="2"/>
      <c r="BW268" s="2"/>
      <c r="BX268" s="2"/>
      <c r="BY268" s="2"/>
      <c r="BZ268" s="2"/>
      <c r="CA268" s="2"/>
      <c r="CB268"/>
      <c r="CC268"/>
      <c r="CD268"/>
      <c r="CE268"/>
      <c r="CF268"/>
      <c r="CG268"/>
      <c r="CH268"/>
      <c r="CI268"/>
      <c r="CJ268"/>
      <c r="CK268"/>
      <c r="CL268"/>
      <c r="CM268"/>
      <c r="CN268"/>
      <c r="CO268"/>
      <c r="CP268"/>
      <c r="CQ268" s="2"/>
      <c r="CR268" s="6">
        <v>1</v>
      </c>
    </row>
    <row r="269" spans="1:96" s="1" customFormat="1">
      <c r="A269"/>
      <c r="M269"/>
      <c r="AA269"/>
      <c r="AB269"/>
      <c r="AC269"/>
      <c r="AD269"/>
      <c r="AE269"/>
      <c r="AF269"/>
      <c r="AG269"/>
      <c r="AH269"/>
      <c r="AI269"/>
      <c r="AJ269"/>
      <c r="AK269"/>
      <c r="AL269"/>
      <c r="AM269"/>
      <c r="AN269"/>
      <c r="AO269"/>
      <c r="AP269"/>
      <c r="AQ269"/>
      <c r="AR269"/>
      <c r="AS269"/>
      <c r="AT269"/>
      <c r="AU269"/>
      <c r="AV269"/>
      <c r="AW269" s="1327" t="str">
        <f>IF(AND(AZ269&lt;&gt;"", LEN(TRIM(AZ269))&gt;0), MAX(AW20:AW268)+1, "")</f>
        <v/>
      </c>
      <c r="AX269" s="1327" t="str" cm="1">
        <f t="array" ref="AX269">IFERROR(INDEX(AZ21:AZ290, MATCH(ROW()-MIN(ROW(AZ21:AZ290))+1, AW21:AW290, 0)), "")</f>
        <v/>
      </c>
      <c r="AY269" s="1340" t="str">
        <f>IFERROR(SUBSTITUTE(SUBSTITUTE(SUBSTITUTE(SUBSTITUTE(SUBSTITUTE(SUBSTITUTE(AY268,",",";"),".",";"),";",";"),"-",";"),":",";"),"?",";"),AY268)</f>
        <v/>
      </c>
      <c r="AZ269" s="1339" t="str">
        <f>IFERROR(IF(LEN(AY272)&gt;LEN(AZ267)+LEN(AZ268),LEFT(RIGHT(AY272,LEN(AY272)-LEN(AZ267)-LEN(AZ268)),FIND("¤",SUBSTITUTE(LEFT(RIGHT(AY272,LEN(AY272)-LEN(AZ267)-LEN(AZ268)),AZ19+1)," ","¤",LEN(LEFT(RIGHT(AY272,LEN(AY272)-LEN(AZ267)-LEN(AZ268)),AZ19+1))-LEN(SUBSTITUTE(LEFT(RIGHT(AY272,LEN(AY272)-LEN(AZ267)-LEN(AZ268)),AZ19+1)," ",""))))),""),"")</f>
        <v/>
      </c>
      <c r="BA269" s="1279" t="s">
        <v>1</v>
      </c>
      <c r="BB269" s="1354"/>
      <c r="BC269"/>
      <c r="BD269" s="1" t="str">
        <f t="shared" si="56"/>
        <v/>
      </c>
      <c r="BE269" s="1332" t="str">
        <f>IF(LEN(SUBSTITUTE(AX269, BE17, "")) &lt; LEN(AX269), SUBSTITUTE(AX269, BE17, ""), AX269)</f>
        <v/>
      </c>
      <c r="BF269" s="1332" t="str">
        <f>IF(LEN(SUBSTITUTE(BE269, BF17, "")) &lt; LEN(BE269), SUBSTITUTE(BE269, BF17, ""), BE269)</f>
        <v/>
      </c>
      <c r="BG269" s="1332" t="str">
        <f>IF(LEN(SUBSTITUTE(BF269, BG17, "")) &lt; LEN(BF269), SUBSTITUTE(BF269, BG17, ""), BF269)</f>
        <v/>
      </c>
      <c r="BH269" s="1332" t="str">
        <f>IF(LEN(SUBSTITUTE(BG269, BH17, "")) &lt; LEN(BG269), SUBSTITUTE(BG269, BH17, ""), BG269)</f>
        <v/>
      </c>
      <c r="BI269" s="1332" t="s">
        <v>1</v>
      </c>
      <c r="BJ269" s="1333"/>
      <c r="BK269" s="1334"/>
      <c r="BL269" s="52"/>
      <c r="BM269" s="51"/>
      <c r="BN269" s="1335" t="str">
        <f t="shared" si="58"/>
        <v/>
      </c>
      <c r="BO269" s="50" t="str">
        <f t="shared" si="59"/>
        <v/>
      </c>
      <c r="BP269" s="49" t="str">
        <f t="shared" si="60"/>
        <v/>
      </c>
      <c r="BQ269" s="47">
        <f>IF(ISBLANK(#REF!),"",LEN(BD269)-LEN(SUBSTITUTE(BD269," ",""))+1)</f>
        <v>1</v>
      </c>
      <c r="BR269" s="48">
        <f t="shared" si="61"/>
        <v>0</v>
      </c>
      <c r="BS269" s="47">
        <f t="shared" si="62"/>
        <v>0</v>
      </c>
      <c r="BT269" s="47">
        <f t="shared" si="63"/>
        <v>0</v>
      </c>
      <c r="BU269" s="185"/>
      <c r="BV269" s="2"/>
      <c r="BW269" s="2"/>
      <c r="BX269" s="2"/>
      <c r="BY269" s="2"/>
      <c r="BZ269" s="2"/>
      <c r="CA269" s="2"/>
      <c r="CB269"/>
      <c r="CC269"/>
      <c r="CD269"/>
      <c r="CE269"/>
      <c r="CF269"/>
      <c r="CG269"/>
      <c r="CH269"/>
      <c r="CI269"/>
      <c r="CJ269"/>
      <c r="CK269"/>
      <c r="CL269"/>
      <c r="CM269"/>
      <c r="CN269"/>
      <c r="CO269"/>
      <c r="CP269"/>
      <c r="CQ269" s="2"/>
      <c r="CR269" s="6">
        <v>1</v>
      </c>
    </row>
    <row r="270" spans="1:96" s="1" customFormat="1">
      <c r="A270"/>
      <c r="M270"/>
      <c r="AA270"/>
      <c r="AB270"/>
      <c r="AC270"/>
      <c r="AD270"/>
      <c r="AE270"/>
      <c r="AF270"/>
      <c r="AG270"/>
      <c r="AH270"/>
      <c r="AI270"/>
      <c r="AJ270"/>
      <c r="AK270"/>
      <c r="AL270"/>
      <c r="AM270"/>
      <c r="AN270"/>
      <c r="AO270"/>
      <c r="AP270"/>
      <c r="AQ270"/>
      <c r="AR270"/>
      <c r="AS270"/>
      <c r="AT270"/>
      <c r="AU270"/>
      <c r="AV270"/>
      <c r="AW270" s="1327" t="str">
        <f>IF(AND(AZ270&lt;&gt;"", LEN(TRIM(AZ270))&gt;0), MAX(AW20:AW269)+1, "")</f>
        <v/>
      </c>
      <c r="AX270" s="1327" t="str" cm="1">
        <f t="array" ref="AX270">IFERROR(INDEX(AZ21:AZ290, MATCH(ROW()-MIN(ROW(AZ21:AZ290))+1, AW21:AW290, 0)), "")</f>
        <v/>
      </c>
      <c r="AY270" s="1340" t="str">
        <f>IFERROR(SUBSTITUTE(AY269,"."," "),AY269)</f>
        <v/>
      </c>
      <c r="AZ270" s="1339" t="str">
        <f>IFERROR(LEFT(RIGHT(AY272,LEN(AY272)-LEN(AZ267)-LEN(AZ268)-LEN(AZ269)),FIND("¤",SUBSTITUTE(LEFT(RIGHT(AY272,LEN(AY272)-LEN(AZ267)-LEN(AZ268)-LEN(AZ269)),AZ19+1)," ","¤",LEN(LEFT(RIGHT(AY272,LEN(AY272)-LEN(AZ267)-LEN(AZ268)-LEN(AZ269)),AZ19+1))-LEN(SUBSTITUTE(LEFT(RIGHT(AY272,LEN(AY272)-LEN(AZ267)-LEN(AZ268)-LEN(AZ269)),AZ19+1)," ",""))))),"")</f>
        <v/>
      </c>
      <c r="BA270" s="1279" t="s">
        <v>1</v>
      </c>
      <c r="BB270" s="1354"/>
      <c r="BC270"/>
      <c r="BD270" s="1" t="str">
        <f t="shared" si="56"/>
        <v/>
      </c>
      <c r="BE270" s="1332" t="str">
        <f>IF(LEN(SUBSTITUTE(AX270, BE17, "")) &lt; LEN(AX270), SUBSTITUTE(AX270, BE17, ""), AX270)</f>
        <v/>
      </c>
      <c r="BF270" s="1332" t="str">
        <f>IF(LEN(SUBSTITUTE(BE270, BF17, "")) &lt; LEN(BE270), SUBSTITUTE(BE270, BF17, ""), BE270)</f>
        <v/>
      </c>
      <c r="BG270" s="1332" t="str">
        <f>IF(LEN(SUBSTITUTE(BF270, BG17, "")) &lt; LEN(BF270), SUBSTITUTE(BF270, BG17, ""), BF270)</f>
        <v/>
      </c>
      <c r="BH270" s="1332" t="str">
        <f>IF(LEN(SUBSTITUTE(BG270, BH17, "")) &lt; LEN(BG270), SUBSTITUTE(BG270, BH17, ""), BG270)</f>
        <v/>
      </c>
      <c r="BI270" s="1332" t="s">
        <v>1</v>
      </c>
      <c r="BJ270" s="1333"/>
      <c r="BK270" s="1334"/>
      <c r="BL270" s="52"/>
      <c r="BM270" s="51"/>
      <c r="BN270" s="1335" t="str">
        <f t="shared" si="58"/>
        <v/>
      </c>
      <c r="BO270" s="50" t="str">
        <f t="shared" si="59"/>
        <v/>
      </c>
      <c r="BP270" s="49" t="str">
        <f t="shared" si="60"/>
        <v/>
      </c>
      <c r="BQ270" s="47">
        <f>IF(ISBLANK(#REF!),"",LEN(BD270)-LEN(SUBSTITUTE(BD270," ",""))+1)</f>
        <v>1</v>
      </c>
      <c r="BR270" s="48">
        <f t="shared" si="61"/>
        <v>0</v>
      </c>
      <c r="BS270" s="47">
        <f t="shared" si="62"/>
        <v>0</v>
      </c>
      <c r="BT270" s="47">
        <f t="shared" si="63"/>
        <v>0</v>
      </c>
      <c r="BU270" s="185"/>
      <c r="BV270" s="2"/>
      <c r="BW270" s="2"/>
      <c r="BX270" s="2"/>
      <c r="BY270" s="2"/>
      <c r="BZ270" s="2"/>
      <c r="CA270" s="2"/>
      <c r="CB270"/>
      <c r="CC270"/>
      <c r="CD270"/>
      <c r="CE270"/>
      <c r="CF270"/>
      <c r="CG270"/>
      <c r="CH270"/>
      <c r="CI270"/>
      <c r="CJ270"/>
      <c r="CK270"/>
      <c r="CL270"/>
      <c r="CM270"/>
      <c r="CN270"/>
      <c r="CO270"/>
      <c r="CP270"/>
      <c r="CQ270" s="2"/>
      <c r="CR270" s="6">
        <v>1</v>
      </c>
    </row>
    <row r="271" spans="1:96" s="1" customFormat="1">
      <c r="A271"/>
      <c r="M271"/>
      <c r="AA271"/>
      <c r="AB271"/>
      <c r="AC271"/>
      <c r="AD271"/>
      <c r="AE271"/>
      <c r="AF271"/>
      <c r="AG271"/>
      <c r="AH271"/>
      <c r="AI271"/>
      <c r="AJ271"/>
      <c r="AK271"/>
      <c r="AL271"/>
      <c r="AM271"/>
      <c r="AN271"/>
      <c r="AO271"/>
      <c r="AP271"/>
      <c r="AQ271"/>
      <c r="AR271"/>
      <c r="AS271"/>
      <c r="AT271"/>
      <c r="AU271"/>
      <c r="AV271"/>
      <c r="AW271" s="1327" t="str">
        <f>IF(AND(AZ271&lt;&gt;"", LEN(TRIM(AZ271))&gt;0), MAX(AW20:AW270)+1, "")</f>
        <v/>
      </c>
      <c r="AX271" s="1327" t="str" cm="1">
        <f t="array" ref="AX271">IFERROR(INDEX(AZ21:AZ290, MATCH(ROW()-MIN(ROW(AZ21:AZ290))+1, AW21:AW290, 0)), "")</f>
        <v/>
      </c>
      <c r="AY271" s="1343" t="str">
        <f>SUBSTITUTE(SUBSTITUTE(AY270,";"," "),","," ")</f>
        <v/>
      </c>
      <c r="AZ271" s="1339" t="str">
        <f>IFERROR(LEFT(RIGHT(AY272,LEN(AY272)-LEN(AZ267)-LEN(AZ268)-LEN(AZ269)-LEN(AZ270)),FIND("¤",SUBSTITUTE(LEFT(RIGHT(AY272,LEN(AY272)-LEN(AZ267)-LEN(AZ268)-LEN(AZ269)-LEN(AZ270)),AZ19+1)," ","¤",LEN(LEFT(RIGHT(AY272,LEN(AY272)-LEN(AZ267)-LEN(AZ268)-LEN(AZ269)-LEN(AZ270)),AZ19+1))-LEN(SUBSTITUTE(LEFT(RIGHT(AY272,LEN(AY272)-LEN(AZ267)-LEN(AZ268)-LEN(AZ269)-LEN(AZ270)),AZ19+1)," ",""))))),"")</f>
        <v/>
      </c>
      <c r="BA271" s="1279" t="s">
        <v>1</v>
      </c>
      <c r="BB271" s="1354"/>
      <c r="BC271"/>
      <c r="BD271" s="1" t="str">
        <f t="shared" si="56"/>
        <v/>
      </c>
      <c r="BE271" s="1332" t="str">
        <f>IF(LEN(SUBSTITUTE(AX271, BE17, "")) &lt; LEN(AX271), SUBSTITUTE(AX271, BE17, ""), AX271)</f>
        <v/>
      </c>
      <c r="BF271" s="1332" t="str">
        <f>IF(LEN(SUBSTITUTE(BE271, BF17, "")) &lt; LEN(BE271), SUBSTITUTE(BE271, BF17, ""), BE271)</f>
        <v/>
      </c>
      <c r="BG271" s="1332" t="str">
        <f>IF(LEN(SUBSTITUTE(BF271, BG17, "")) &lt; LEN(BF271), SUBSTITUTE(BF271, BG17, ""), BF271)</f>
        <v/>
      </c>
      <c r="BH271" s="1332" t="str">
        <f>IF(LEN(SUBSTITUTE(BG271, BH17, "")) &lt; LEN(BG271), SUBSTITUTE(BG271, BH17, ""), BG271)</f>
        <v/>
      </c>
      <c r="BI271" s="1332" t="s">
        <v>1</v>
      </c>
      <c r="BJ271" s="1333"/>
      <c r="BK271" s="1334"/>
      <c r="BL271" s="52"/>
      <c r="BM271" s="51"/>
      <c r="BN271" s="1335" t="str">
        <f t="shared" si="58"/>
        <v/>
      </c>
      <c r="BO271" s="50" t="str">
        <f t="shared" si="59"/>
        <v/>
      </c>
      <c r="BP271" s="49" t="str">
        <f t="shared" si="60"/>
        <v/>
      </c>
      <c r="BQ271" s="47">
        <f>IF(ISBLANK(#REF!),"",LEN(BD271)-LEN(SUBSTITUTE(BD271," ",""))+1)</f>
        <v>1</v>
      </c>
      <c r="BR271" s="48">
        <f t="shared" si="61"/>
        <v>0</v>
      </c>
      <c r="BS271" s="47">
        <f t="shared" si="62"/>
        <v>0</v>
      </c>
      <c r="BT271" s="47">
        <f t="shared" si="63"/>
        <v>0</v>
      </c>
      <c r="BU271" s="185"/>
      <c r="BV271" s="2"/>
      <c r="BW271" s="2"/>
      <c r="BX271" s="2"/>
      <c r="BY271" s="2"/>
      <c r="BZ271" s="2"/>
      <c r="CA271" s="2"/>
      <c r="CB271"/>
      <c r="CC271"/>
      <c r="CD271"/>
      <c r="CE271"/>
      <c r="CF271"/>
      <c r="CG271"/>
      <c r="CH271"/>
      <c r="CI271"/>
      <c r="CJ271"/>
      <c r="CK271"/>
      <c r="CL271"/>
      <c r="CM271"/>
      <c r="CN271"/>
      <c r="CO271"/>
      <c r="CP271"/>
      <c r="CQ271" s="2"/>
      <c r="CR271" s="6">
        <v>1</v>
      </c>
    </row>
    <row r="272" spans="1:96" s="1" customFormat="1">
      <c r="A272"/>
      <c r="M272"/>
      <c r="AA272"/>
      <c r="AB272"/>
      <c r="AC272"/>
      <c r="AD272"/>
      <c r="AE272"/>
      <c r="AF272"/>
      <c r="AG272"/>
      <c r="AH272"/>
      <c r="AI272"/>
      <c r="AJ272"/>
      <c r="AK272"/>
      <c r="AL272"/>
      <c r="AM272"/>
      <c r="AN272"/>
      <c r="AO272"/>
      <c r="AP272"/>
      <c r="AQ272"/>
      <c r="AR272"/>
      <c r="AS272"/>
      <c r="AT272"/>
      <c r="AU272"/>
      <c r="AV272"/>
      <c r="AW272" s="1327" t="str">
        <f>IF(AND(AZ272&lt;&gt;"", LEN(TRIM(AZ272))&gt;0), MAX(AW20:AW271)+1, "")</f>
        <v/>
      </c>
      <c r="AX272" s="1327" t="str" cm="1">
        <f t="array" ref="AX272">IFERROR(INDEX(AZ21:AZ290, MATCH(ROW()-MIN(ROW(AZ21:AZ290))+1, AW21:AW290, 0)), "")</f>
        <v/>
      </c>
      <c r="AY272" s="1344" t="str">
        <f>IFERROR(SUBSTITUTE(SUBSTITUTE(SUBSTITUTE(AY271,"  "," "),"  "," "),"  "," "),AY271)</f>
        <v/>
      </c>
      <c r="AZ272" s="1339" t="str">
        <f>IF(LEN(AY272) &gt; LEN(AZ267) + LEN(AZ268) + LEN(AZ269)+ LEN(AZ270) + LEN(AZ271), RIGHT(AY272, LEN(AY272) - LEN(AZ267) - LEN(AZ268) - LEN(AZ269) - LEN(AZ270) - LEN(AZ271)), "")</f>
        <v/>
      </c>
      <c r="BA272" s="1279" t="s">
        <v>1</v>
      </c>
      <c r="BB272" s="1354"/>
      <c r="BC272"/>
      <c r="BD272" s="1" t="str">
        <f t="shared" si="56"/>
        <v/>
      </c>
      <c r="BE272" s="1332" t="str">
        <f>IF(LEN(SUBSTITUTE(AX272, BE17, "")) &lt; LEN(AX272), SUBSTITUTE(AX272, BE17, ""), AX272)</f>
        <v/>
      </c>
      <c r="BF272" s="1332" t="str">
        <f>IF(LEN(SUBSTITUTE(BE272, BF17, "")) &lt; LEN(BE272), SUBSTITUTE(BE272, BF17, ""), BE272)</f>
        <v/>
      </c>
      <c r="BG272" s="1332" t="str">
        <f>IF(LEN(SUBSTITUTE(BF272, BG17, "")) &lt; LEN(BF272), SUBSTITUTE(BF272, BG17, ""), BF272)</f>
        <v/>
      </c>
      <c r="BH272" s="1332" t="str">
        <f>IF(LEN(SUBSTITUTE(BG272, BH17, "")) &lt; LEN(BG272), SUBSTITUTE(BG272, BH17, ""), BG272)</f>
        <v/>
      </c>
      <c r="BI272" s="1332" t="s">
        <v>1</v>
      </c>
      <c r="BJ272" s="1333"/>
      <c r="BK272" s="1334"/>
      <c r="BL272" s="52"/>
      <c r="BM272" s="51"/>
      <c r="BN272" s="1335" t="str">
        <f t="shared" si="58"/>
        <v/>
      </c>
      <c r="BO272" s="50" t="str">
        <f t="shared" si="59"/>
        <v/>
      </c>
      <c r="BP272" s="49" t="str">
        <f t="shared" si="60"/>
        <v/>
      </c>
      <c r="BQ272" s="47">
        <f>IF(ISBLANK(#REF!),"",LEN(BD272)-LEN(SUBSTITUTE(BD272," ",""))+1)</f>
        <v>1</v>
      </c>
      <c r="BR272" s="48">
        <f t="shared" si="61"/>
        <v>0</v>
      </c>
      <c r="BS272" s="47">
        <f t="shared" si="62"/>
        <v>0</v>
      </c>
      <c r="BT272" s="47">
        <f t="shared" si="63"/>
        <v>0</v>
      </c>
      <c r="BU272" s="185"/>
      <c r="BV272" s="2"/>
      <c r="BW272" s="2"/>
      <c r="BX272" s="2"/>
      <c r="BY272" s="2"/>
      <c r="BZ272" s="2"/>
      <c r="CA272" s="2"/>
      <c r="CB272"/>
      <c r="CC272"/>
      <c r="CD272"/>
      <c r="CE272"/>
      <c r="CF272"/>
      <c r="CG272"/>
      <c r="CH272"/>
      <c r="CI272"/>
      <c r="CJ272"/>
      <c r="CK272"/>
      <c r="CL272"/>
      <c r="CM272"/>
      <c r="CN272"/>
      <c r="CO272"/>
      <c r="CP272"/>
      <c r="CQ272" s="2"/>
      <c r="CR272" s="6">
        <v>1</v>
      </c>
    </row>
    <row r="273" spans="1:96" s="1" customFormat="1">
      <c r="A273"/>
      <c r="M273"/>
      <c r="Y273"/>
      <c r="Z273"/>
      <c r="AA273"/>
      <c r="AB273"/>
      <c r="AC273"/>
      <c r="AD273"/>
      <c r="AE273"/>
      <c r="AF273"/>
      <c r="AG273"/>
      <c r="AH273"/>
      <c r="AI273"/>
      <c r="AJ273"/>
      <c r="AK273"/>
      <c r="AL273"/>
      <c r="AM273"/>
      <c r="AN273"/>
      <c r="AO273"/>
      <c r="AP273"/>
      <c r="AQ273"/>
      <c r="AR273"/>
      <c r="AS273"/>
      <c r="AT273"/>
      <c r="AU273"/>
      <c r="AV273"/>
      <c r="AW273" s="1327" t="str">
        <f>IF(AND(AZ273&lt;&gt;"", LEN(TRIM(AZ273))&gt;0), MAX(AW20:AW272)+1, "")</f>
        <v/>
      </c>
      <c r="AX273" s="1327" t="str" cm="1">
        <f t="array" ref="AX273">IFERROR(INDEX(AZ21:AZ290, MATCH(ROW()-MIN(ROW(AZ21:AZ290))+1, AW21:AW290, 0)), "")</f>
        <v/>
      </c>
      <c r="AY273" s="1328" t="str">
        <f>(SUBSTITUTE(SUBSTITUTE(BB63,CHAR(13)&amp;CHAR(10)," "),CHAR(10)," "))</f>
        <v/>
      </c>
      <c r="AZ273" s="1329" t="str">
        <f>IF(LEN(AY278)&lt;AZ19,AY273,LEFT(AY278,FIND("¤",SUBSTITUTE(LEFT(AY278,AZ19+1)," ","¤",LEN(LEFT(AY278,AZ19+1))-LEN(SUBSTITUTE(LEFT(AY278,AZ19+1)," ",""))))))</f>
        <v/>
      </c>
      <c r="BA273" s="1279" t="s">
        <v>1</v>
      </c>
      <c r="BB273" s="1354"/>
      <c r="BC273"/>
      <c r="BD273" s="1" t="str">
        <f t="shared" si="56"/>
        <v/>
      </c>
      <c r="BE273" s="1332" t="str">
        <f>IF(LEN(SUBSTITUTE(AX273, BE17, "")) &lt; LEN(AX273), SUBSTITUTE(AX273, BE17, ""), AX273)</f>
        <v/>
      </c>
      <c r="BF273" s="1332" t="str">
        <f>IF(LEN(SUBSTITUTE(BE273, BF17, "")) &lt; LEN(BE273), SUBSTITUTE(BE273, BF17, ""), BE273)</f>
        <v/>
      </c>
      <c r="BG273" s="1332" t="str">
        <f>IF(LEN(SUBSTITUTE(BF273, BG17, "")) &lt; LEN(BF273), SUBSTITUTE(BF273, BG17, ""), BF273)</f>
        <v/>
      </c>
      <c r="BH273" s="1332" t="str">
        <f>IF(LEN(SUBSTITUTE(BG273, BH17, "")) &lt; LEN(BG273), SUBSTITUTE(BG273, BH17, ""), BG273)</f>
        <v/>
      </c>
      <c r="BI273" s="1332" t="s">
        <v>1</v>
      </c>
      <c r="BJ273" s="1333"/>
      <c r="BK273" s="1334"/>
      <c r="BL273" s="52"/>
      <c r="BM273" s="51"/>
      <c r="BN273" s="1335" t="str">
        <f t="shared" si="58"/>
        <v/>
      </c>
      <c r="BO273" s="50" t="str">
        <f t="shared" si="59"/>
        <v/>
      </c>
      <c r="BP273" s="49" t="str">
        <f t="shared" si="60"/>
        <v/>
      </c>
      <c r="BQ273" s="47">
        <f>IF(ISBLANK(#REF!),"",LEN(BD273)-LEN(SUBSTITUTE(BD273," ",""))+1)</f>
        <v>1</v>
      </c>
      <c r="BR273" s="48">
        <f t="shared" si="61"/>
        <v>0</v>
      </c>
      <c r="BS273" s="47">
        <f t="shared" si="62"/>
        <v>0</v>
      </c>
      <c r="BT273" s="47">
        <f t="shared" si="63"/>
        <v>0</v>
      </c>
      <c r="BU273" s="185"/>
      <c r="BV273" s="2"/>
      <c r="BW273" s="2"/>
      <c r="BX273" s="2"/>
      <c r="BY273" s="2"/>
      <c r="BZ273" s="2"/>
      <c r="CA273" s="2"/>
      <c r="CB273"/>
      <c r="CC273"/>
      <c r="CD273"/>
      <c r="CE273"/>
      <c r="CF273"/>
      <c r="CG273"/>
      <c r="CH273"/>
      <c r="CI273"/>
      <c r="CJ273"/>
      <c r="CK273"/>
      <c r="CL273"/>
      <c r="CM273"/>
      <c r="CN273"/>
      <c r="CO273"/>
      <c r="CP273"/>
      <c r="CQ273" s="2"/>
      <c r="CR273" s="6">
        <v>1</v>
      </c>
    </row>
    <row r="274" spans="1:96" s="1" customFormat="1">
      <c r="A274"/>
      <c r="M274"/>
      <c r="Y274"/>
      <c r="Z274"/>
      <c r="AA274"/>
      <c r="AB274"/>
      <c r="AC274"/>
      <c r="AD274"/>
      <c r="AE274"/>
      <c r="AF274"/>
      <c r="AG274"/>
      <c r="AH274"/>
      <c r="AI274"/>
      <c r="AJ274"/>
      <c r="AK274"/>
      <c r="AL274"/>
      <c r="AM274"/>
      <c r="AN274"/>
      <c r="AO274"/>
      <c r="AP274"/>
      <c r="AQ274"/>
      <c r="AR274"/>
      <c r="AS274"/>
      <c r="AT274"/>
      <c r="AU274"/>
      <c r="AV274"/>
      <c r="AW274" s="1327" t="str">
        <f>IF(AND(AZ274&lt;&gt;"", LEN(TRIM(AZ274))&gt;0), MAX(AW20:AW273)+1, "")</f>
        <v/>
      </c>
      <c r="AX274" s="1327" t="str" cm="1">
        <f t="array" ref="AX274">IFERROR(INDEX(AZ21:AZ290, MATCH(ROW()-MIN(ROW(AZ21:AZ290))+1, AW21:AW290, 0)), "")</f>
        <v/>
      </c>
      <c r="AY274" s="1336" t="str">
        <f>IFERROR(TRIM(SUBSTITUTE(SUBSTITUTE(SUBSTITUTE(SUBSTITUTE(SUBSTITUTE(AY273," .",".")," ;",";")," :",":"),",",","),",","")),AY273)</f>
        <v/>
      </c>
      <c r="AZ274" s="1329" t="str">
        <f>IFERROR(IF(LEN(AY278) &gt; LEN(AZ273), LEFT(RIGHT(AY278, LEN(AY278) - LEN(AZ273)), FIND("¤", SUBSTITUTE(LEFT(RIGHT(AY278, LEN(AY278) - LEN(AZ273)), AZ19+1), " ", "¤", LEN(LEFT(RIGHT(AY278, LEN(AY278) - LEN(AZ273)), AZ19+1)) - LEN(SUBSTITUTE(LEFT(RIGHT(AY278, LEN(AY278) - LEN(AZ273)), AZ19+1), " ", ""))))), ""), "")</f>
        <v/>
      </c>
      <c r="BA274" s="1279" t="s">
        <v>1</v>
      </c>
      <c r="BB274" s="1354"/>
      <c r="BC274"/>
      <c r="BD274" s="1" t="str">
        <f t="shared" si="56"/>
        <v/>
      </c>
      <c r="BE274" s="1332" t="str">
        <f>IF(LEN(SUBSTITUTE(AX274, BE17, "")) &lt; LEN(AX274), SUBSTITUTE(AX274, BE17, ""), AX274)</f>
        <v/>
      </c>
      <c r="BF274" s="1332" t="str">
        <f>IF(LEN(SUBSTITUTE(BE274, BF17, "")) &lt; LEN(BE274), SUBSTITUTE(BE274, BF17, ""), BE274)</f>
        <v/>
      </c>
      <c r="BG274" s="1332" t="str">
        <f>IF(LEN(SUBSTITUTE(BF274, BG17, "")) &lt; LEN(BF274), SUBSTITUTE(BF274, BG17, ""), BF274)</f>
        <v/>
      </c>
      <c r="BH274" s="1332" t="str">
        <f>IF(LEN(SUBSTITUTE(BG274, BH17, "")) &lt; LEN(BG274), SUBSTITUTE(BG274, BH17, ""), BG274)</f>
        <v/>
      </c>
      <c r="BI274" s="1332" t="s">
        <v>1</v>
      </c>
      <c r="BJ274" s="1333"/>
      <c r="BK274" s="1334"/>
      <c r="BL274" s="52"/>
      <c r="BM274" s="51"/>
      <c r="BN274" s="1335" t="str">
        <f t="shared" si="58"/>
        <v/>
      </c>
      <c r="BO274" s="50" t="str">
        <f t="shared" si="59"/>
        <v/>
      </c>
      <c r="BP274" s="49" t="str">
        <f t="shared" si="60"/>
        <v/>
      </c>
      <c r="BQ274" s="47">
        <f>IF(ISBLANK(#REF!),"",LEN(BD274)-LEN(SUBSTITUTE(BD274," ",""))+1)</f>
        <v>1</v>
      </c>
      <c r="BR274" s="48">
        <f t="shared" si="61"/>
        <v>0</v>
      </c>
      <c r="BS274" s="47">
        <f t="shared" si="62"/>
        <v>0</v>
      </c>
      <c r="BT274" s="47">
        <f t="shared" si="63"/>
        <v>0</v>
      </c>
      <c r="BU274" s="185"/>
      <c r="BV274" s="2"/>
      <c r="BW274" s="2"/>
      <c r="BX274" s="2"/>
      <c r="BY274" s="2"/>
      <c r="BZ274" s="2"/>
      <c r="CA274" s="2"/>
      <c r="CB274"/>
      <c r="CC274"/>
      <c r="CD274"/>
      <c r="CE274"/>
      <c r="CF274"/>
      <c r="CG274"/>
      <c r="CH274"/>
      <c r="CI274"/>
      <c r="CJ274"/>
      <c r="CK274"/>
      <c r="CL274"/>
      <c r="CM274"/>
      <c r="CN274"/>
      <c r="CO274"/>
      <c r="CP274"/>
      <c r="CQ274" s="2"/>
      <c r="CR274" s="6">
        <v>1</v>
      </c>
    </row>
    <row r="275" spans="1:96" s="1" customFormat="1">
      <c r="A275"/>
      <c r="M275"/>
      <c r="Y275"/>
      <c r="Z275"/>
      <c r="AA275"/>
      <c r="AB275"/>
      <c r="AC275"/>
      <c r="AD275"/>
      <c r="AE275"/>
      <c r="AF275"/>
      <c r="AG275"/>
      <c r="AH275"/>
      <c r="AI275"/>
      <c r="AJ275"/>
      <c r="AK275"/>
      <c r="AL275"/>
      <c r="AM275"/>
      <c r="AN275"/>
      <c r="AO275"/>
      <c r="AP275"/>
      <c r="AQ275"/>
      <c r="AR275"/>
      <c r="AS275"/>
      <c r="AT275"/>
      <c r="AU275"/>
      <c r="AV275"/>
      <c r="AW275" s="1327" t="str">
        <f>IF(AND(AZ275&lt;&gt;"", LEN(TRIM(AZ275))&gt;0), MAX(AW20:AW274)+1, "")</f>
        <v/>
      </c>
      <c r="AX275" s="1327" t="str" cm="1">
        <f t="array" ref="AX275">IFERROR(INDEX(AZ21:AZ290, MATCH(ROW()-MIN(ROW(AZ21:AZ290))+1, AW21:AW290, 0)), "")</f>
        <v/>
      </c>
      <c r="AY275" s="1336" t="str">
        <f>IFERROR(SUBSTITUTE(SUBSTITUTE(SUBSTITUTE(SUBSTITUTE(SUBSTITUTE(SUBSTITUTE(AY274,",",";"),".",";"),";",";"),"-",";"),":",";"),"?",";"),AY274)</f>
        <v/>
      </c>
      <c r="AZ275" s="1329" t="str">
        <f>IFERROR(IF(LEN(AY278)&gt;LEN(AZ273)+LEN(AZ274),LEFT(RIGHT(AY278,LEN(AY278)-LEN(AZ273)-LEN(AZ274)),FIND("¤",SUBSTITUTE(LEFT(RIGHT(AY278,LEN(AY278)-LEN(AZ273)-LEN(AZ274)),AZ19+1)," ","¤",LEN(LEFT(RIGHT(AY278,LEN(AY278)-LEN(AZ273)-LEN(AZ274)),AZ19+1))-LEN(SUBSTITUTE(LEFT(RIGHT(AY278,LEN(AY278)-LEN(AZ273)-LEN(AZ274)),AZ19+1)," ",""))))),""),"")</f>
        <v/>
      </c>
      <c r="BA275" s="1279" t="s">
        <v>1</v>
      </c>
      <c r="BB275" s="1354"/>
      <c r="BC275"/>
      <c r="BD275" s="1" t="str">
        <f t="shared" si="56"/>
        <v/>
      </c>
      <c r="BE275" s="1332" t="str">
        <f>IF(LEN(SUBSTITUTE(AX275, BE17, "")) &lt; LEN(AX275), SUBSTITUTE(AX275, BE17, ""), AX275)</f>
        <v/>
      </c>
      <c r="BF275" s="1332" t="str">
        <f>IF(LEN(SUBSTITUTE(BE275, BF17, "")) &lt; LEN(BE275), SUBSTITUTE(BE275, BF17, ""), BE275)</f>
        <v/>
      </c>
      <c r="BG275" s="1332" t="str">
        <f>IF(LEN(SUBSTITUTE(BF275, BG17, "")) &lt; LEN(BF275), SUBSTITUTE(BF275, BG17, ""), BF275)</f>
        <v/>
      </c>
      <c r="BH275" s="1332" t="str">
        <f>IF(LEN(SUBSTITUTE(BG275, BH17, "")) &lt; LEN(BG275), SUBSTITUTE(BG275, BH17, ""), BG275)</f>
        <v/>
      </c>
      <c r="BI275" s="1332" t="s">
        <v>1</v>
      </c>
      <c r="BJ275" s="1333"/>
      <c r="BK275" s="1334"/>
      <c r="BL275" s="52"/>
      <c r="BM275" s="51"/>
      <c r="BN275" s="1335" t="str">
        <f t="shared" si="58"/>
        <v/>
      </c>
      <c r="BO275" s="50" t="str">
        <f t="shared" si="59"/>
        <v/>
      </c>
      <c r="BP275" s="49" t="str">
        <f t="shared" si="60"/>
        <v/>
      </c>
      <c r="BQ275" s="47">
        <f>IF(ISBLANK(#REF!),"",LEN(BD275)-LEN(SUBSTITUTE(BD275," ",""))+1)</f>
        <v>1</v>
      </c>
      <c r="BR275" s="48">
        <f t="shared" si="61"/>
        <v>0</v>
      </c>
      <c r="BS275" s="47">
        <f t="shared" si="62"/>
        <v>0</v>
      </c>
      <c r="BT275" s="47">
        <f t="shared" si="63"/>
        <v>0</v>
      </c>
      <c r="BU275" s="185"/>
      <c r="BV275" s="2"/>
      <c r="BW275" s="2"/>
      <c r="BX275" s="2"/>
      <c r="BY275" s="2"/>
      <c r="BZ275" s="2"/>
      <c r="CA275" s="2"/>
      <c r="CB275"/>
      <c r="CC275"/>
      <c r="CD275"/>
      <c r="CE275"/>
      <c r="CF275"/>
      <c r="CG275"/>
      <c r="CH275"/>
      <c r="CI275"/>
      <c r="CJ275"/>
      <c r="CK275"/>
      <c r="CL275"/>
      <c r="CM275"/>
      <c r="CN275"/>
      <c r="CO275"/>
      <c r="CP275"/>
      <c r="CQ275" s="2"/>
      <c r="CR275" s="6">
        <v>1</v>
      </c>
    </row>
    <row r="276" spans="1:96" s="1" customFormat="1">
      <c r="A276"/>
      <c r="B276"/>
      <c r="C276"/>
      <c r="D276"/>
      <c r="E276"/>
      <c r="F276"/>
      <c r="G276"/>
      <c r="H276"/>
      <c r="I276"/>
      <c r="J276"/>
      <c r="K276"/>
      <c r="L276"/>
      <c r="M276"/>
      <c r="N276"/>
      <c r="O276"/>
      <c r="P276"/>
      <c r="Q276"/>
      <c r="R276"/>
      <c r="S276"/>
      <c r="T276"/>
      <c r="U276"/>
      <c r="V276"/>
      <c r="W276"/>
      <c r="X276"/>
      <c r="Y276"/>
      <c r="Z276"/>
      <c r="AA276"/>
      <c r="AB276"/>
      <c r="AC276"/>
      <c r="AD276"/>
      <c r="AE276"/>
      <c r="AF276"/>
      <c r="AG276"/>
      <c r="AH276"/>
      <c r="AI276"/>
      <c r="AJ276"/>
      <c r="AK276"/>
      <c r="AL276"/>
      <c r="AM276"/>
      <c r="AN276"/>
      <c r="AO276"/>
      <c r="AP276"/>
      <c r="AQ276"/>
      <c r="AR276"/>
      <c r="AS276"/>
      <c r="AT276"/>
      <c r="AU276"/>
      <c r="AV276"/>
      <c r="AW276" s="1327" t="str">
        <f>IF(AND(AZ276&lt;&gt;"", LEN(TRIM(AZ276))&gt;0), MAX(AW20:AW275)+1, "")</f>
        <v/>
      </c>
      <c r="AX276" s="1327" t="str" cm="1">
        <f t="array" ref="AX276">IFERROR(INDEX(AZ21:AZ290, MATCH(ROW()-MIN(ROW(AZ21:AZ290))+1, AW21:AW290, 0)), "")</f>
        <v/>
      </c>
      <c r="AY276" s="1336" t="str">
        <f>IFERROR(SUBSTITUTE(AY275,"."," "),AY275)</f>
        <v/>
      </c>
      <c r="AZ276" s="1329" t="str">
        <f>IFERROR(LEFT(RIGHT(AY278,LEN(AY278)-LEN(AZ273)-LEN(AZ274)-LEN(AZ275)),FIND("¤",SUBSTITUTE(LEFT(RIGHT(AY278,LEN(AY278)-LEN(AZ273)-LEN(AZ274)-LEN(AZ275)),AZ19+1)," ","¤",LEN(LEFT(RIGHT(AY278,LEN(AY278)-LEN(AZ273)-LEN(AZ274)-LEN(AZ275)),AZ19+1))-LEN(SUBSTITUTE(LEFT(RIGHT(AY278,LEN(AY278)-LEN(AZ273)-LEN(AZ274)-LEN(AZ275)),AZ19+1)," ",""))))),"")</f>
        <v/>
      </c>
      <c r="BA276" s="1279" t="s">
        <v>1</v>
      </c>
      <c r="BB276" s="1354"/>
      <c r="BC276"/>
      <c r="BD276" s="1" t="str">
        <f t="shared" si="56"/>
        <v/>
      </c>
      <c r="BE276" s="1332" t="str">
        <f>IF(LEN(SUBSTITUTE(AX276, BE17, "")) &lt; LEN(AX276), SUBSTITUTE(AX276, BE17, ""), AX276)</f>
        <v/>
      </c>
      <c r="BF276" s="1332" t="str">
        <f>IF(LEN(SUBSTITUTE(BE276, BF17, "")) &lt; LEN(BE276), SUBSTITUTE(BE276, BF17, ""), BE276)</f>
        <v/>
      </c>
      <c r="BG276" s="1332" t="str">
        <f>IF(LEN(SUBSTITUTE(BF276, BG17, "")) &lt; LEN(BF276), SUBSTITUTE(BF276, BG17, ""), BF276)</f>
        <v/>
      </c>
      <c r="BH276" s="1332" t="str">
        <f>IF(LEN(SUBSTITUTE(BG276, BH17, "")) &lt; LEN(BG276), SUBSTITUTE(BG276, BH17, ""), BG276)</f>
        <v/>
      </c>
      <c r="BI276" s="1332" t="s">
        <v>1</v>
      </c>
      <c r="BJ276" s="1333"/>
      <c r="BK276" s="1334"/>
      <c r="BL276" s="52"/>
      <c r="BM276" s="51"/>
      <c r="BN276" s="1335" t="str">
        <f t="shared" si="58"/>
        <v/>
      </c>
      <c r="BO276" s="50" t="str">
        <f t="shared" si="59"/>
        <v/>
      </c>
      <c r="BP276" s="49" t="str">
        <f t="shared" si="60"/>
        <v/>
      </c>
      <c r="BQ276" s="47">
        <f>IF(ISBLANK(#REF!),"",LEN(BD276)-LEN(SUBSTITUTE(BD276," ",""))+1)</f>
        <v>1</v>
      </c>
      <c r="BR276" s="48">
        <f t="shared" si="61"/>
        <v>0</v>
      </c>
      <c r="BS276" s="47">
        <f t="shared" si="62"/>
        <v>0</v>
      </c>
      <c r="BT276" s="47">
        <f t="shared" si="63"/>
        <v>0</v>
      </c>
      <c r="BU276" s="185"/>
      <c r="BV276" s="2"/>
      <c r="BW276" s="2"/>
      <c r="BX276" s="2"/>
      <c r="BY276" s="2"/>
      <c r="BZ276" s="2"/>
      <c r="CA276" s="2"/>
      <c r="CB276"/>
      <c r="CC276"/>
      <c r="CD276"/>
      <c r="CE276"/>
      <c r="CF276"/>
      <c r="CG276"/>
      <c r="CH276"/>
      <c r="CI276"/>
      <c r="CJ276"/>
      <c r="CK276"/>
      <c r="CL276"/>
      <c r="CM276"/>
      <c r="CN276"/>
      <c r="CO276"/>
      <c r="CP276"/>
      <c r="CQ276" s="2"/>
      <c r="CR276" s="6">
        <v>1</v>
      </c>
    </row>
    <row r="277" spans="1:96" s="1" customFormat="1">
      <c r="A277"/>
      <c r="B277"/>
      <c r="C277"/>
      <c r="D277"/>
      <c r="E277"/>
      <c r="F277"/>
      <c r="G277"/>
      <c r="H277"/>
      <c r="I277"/>
      <c r="J277"/>
      <c r="K277"/>
      <c r="L277"/>
      <c r="M277"/>
      <c r="N277"/>
      <c r="O277"/>
      <c r="P277"/>
      <c r="Q277"/>
      <c r="R277"/>
      <c r="S277"/>
      <c r="T277"/>
      <c r="U277"/>
      <c r="V277"/>
      <c r="W277"/>
      <c r="X277"/>
      <c r="Y277"/>
      <c r="Z277"/>
      <c r="AA277"/>
      <c r="AB277"/>
      <c r="AC277"/>
      <c r="AD277"/>
      <c r="AE277"/>
      <c r="AF277"/>
      <c r="AG277"/>
      <c r="AH277"/>
      <c r="AI277"/>
      <c r="AJ277"/>
      <c r="AK277"/>
      <c r="AL277"/>
      <c r="AM277"/>
      <c r="AN277"/>
      <c r="AO277"/>
      <c r="AP277"/>
      <c r="AQ277"/>
      <c r="AR277"/>
      <c r="AS277"/>
      <c r="AT277"/>
      <c r="AU277"/>
      <c r="AV277"/>
      <c r="AW277" s="1327" t="str">
        <f>IF(AND(AZ277&lt;&gt;"", LEN(TRIM(AZ277))&gt;0), MAX(AW20:AW276)+1, "")</f>
        <v/>
      </c>
      <c r="AX277" s="1327" t="str" cm="1">
        <f t="array" ref="AX277">IFERROR(INDEX(AZ21:AZ290, MATCH(ROW()-MIN(ROW(AZ21:AZ290))+1, AW21:AW290, 0)), "")</f>
        <v/>
      </c>
      <c r="AY277" s="1337" t="str">
        <f>SUBSTITUTE(SUBSTITUTE(AY276,";"," "),","," ")</f>
        <v/>
      </c>
      <c r="AZ277" s="1329" t="str">
        <f>IFERROR(LEFT(RIGHT(AY278,LEN(AY278)-LEN(AZ273)-LEN(AZ274)-LEN(AZ275)-LEN(AZ276)),FIND("¤",SUBSTITUTE(LEFT(RIGHT(AY278,LEN(AY278)-LEN(AZ273)-LEN(AZ274)-LEN(AZ275)-LEN(AZ276)),AZ19+1)," ","¤",LEN(LEFT(RIGHT(AY278,LEN(AY278)-LEN(AZ273)-LEN(AZ274)-LEN(AZ275)-LEN(AZ276)),AZ19+1))-LEN(SUBSTITUTE(LEFT(RIGHT(AY278,LEN(AY278)-LEN(AZ273)-LEN(AZ274)-LEN(AZ275)-LEN(AZ276)),AZ19+1)," ",""))))),"")</f>
        <v/>
      </c>
      <c r="BA277" s="1279" t="s">
        <v>1</v>
      </c>
      <c r="BB277" s="1354"/>
      <c r="BC277"/>
      <c r="BD277" s="1" t="str">
        <f t="shared" ref="BD277:BD290" si="65">BP277</f>
        <v/>
      </c>
      <c r="BE277" s="1332" t="str">
        <f>IF(LEN(SUBSTITUTE(AX277, BE17, "")) &lt; LEN(AX277), SUBSTITUTE(AX277, BE17, ""), AX277)</f>
        <v/>
      </c>
      <c r="BF277" s="1332" t="str">
        <f>IF(LEN(SUBSTITUTE(BE277, BF17, "")) &lt; LEN(BE277), SUBSTITUTE(BE277, BF17, ""), BE277)</f>
        <v/>
      </c>
      <c r="BG277" s="1332" t="str">
        <f>IF(LEN(SUBSTITUTE(BF277, BG17, "")) &lt; LEN(BF277), SUBSTITUTE(BF277, BG17, ""), BF277)</f>
        <v/>
      </c>
      <c r="BH277" s="1332" t="str">
        <f>IF(LEN(SUBSTITUTE(BG277, BH17, "")) &lt; LEN(BG277), SUBSTITUTE(BG277, BH17, ""), BG277)</f>
        <v/>
      </c>
      <c r="BI277" s="1332" t="s">
        <v>1</v>
      </c>
      <c r="BJ277" s="1333"/>
      <c r="BK277" s="1334"/>
      <c r="BL277" s="52"/>
      <c r="BM277" s="51"/>
      <c r="BN277" s="1335" t="str">
        <f t="shared" si="58"/>
        <v/>
      </c>
      <c r="BO277" s="50" t="str">
        <f t="shared" si="59"/>
        <v/>
      </c>
      <c r="BP277" s="49" t="str">
        <f t="shared" si="60"/>
        <v/>
      </c>
      <c r="BQ277" s="47">
        <f>IF(ISBLANK(#REF!),"",LEN(BD277)-LEN(SUBSTITUTE(BD277," ",""))+1)</f>
        <v>1</v>
      </c>
      <c r="BR277" s="48">
        <f t="shared" si="61"/>
        <v>0</v>
      </c>
      <c r="BS277" s="47">
        <f t="shared" si="62"/>
        <v>0</v>
      </c>
      <c r="BT277" s="47">
        <f t="shared" si="63"/>
        <v>0</v>
      </c>
      <c r="BU277" s="185"/>
      <c r="BV277" s="2"/>
      <c r="BW277" s="2"/>
      <c r="BX277" s="2"/>
      <c r="BY277" s="2"/>
      <c r="BZ277" s="2"/>
      <c r="CA277" s="2"/>
      <c r="CB277"/>
      <c r="CC277"/>
      <c r="CD277"/>
      <c r="CE277"/>
      <c r="CF277"/>
      <c r="CG277"/>
      <c r="CH277"/>
      <c r="CI277"/>
      <c r="CJ277"/>
      <c r="CK277"/>
      <c r="CL277"/>
      <c r="CM277"/>
      <c r="CN277"/>
      <c r="CO277"/>
      <c r="CP277"/>
      <c r="CQ277" s="2"/>
      <c r="CR277" s="6">
        <v>1</v>
      </c>
    </row>
    <row r="278" spans="1:96" s="1" customFormat="1">
      <c r="A278"/>
      <c r="B278"/>
      <c r="C278"/>
      <c r="D278"/>
      <c r="E278"/>
      <c r="F278"/>
      <c r="G278"/>
      <c r="H278"/>
      <c r="I278"/>
      <c r="J278"/>
      <c r="K278"/>
      <c r="L278"/>
      <c r="M278"/>
      <c r="N278"/>
      <c r="O278"/>
      <c r="P278"/>
      <c r="Q278"/>
      <c r="R278"/>
      <c r="S278"/>
      <c r="T278"/>
      <c r="U278"/>
      <c r="V278"/>
      <c r="W278"/>
      <c r="X278"/>
      <c r="Y278"/>
      <c r="Z278"/>
      <c r="AA278"/>
      <c r="AB278"/>
      <c r="AC278"/>
      <c r="AD278"/>
      <c r="AE278"/>
      <c r="AF278"/>
      <c r="AG278"/>
      <c r="AH278"/>
      <c r="AI278"/>
      <c r="AJ278"/>
      <c r="AK278"/>
      <c r="AL278"/>
      <c r="AM278"/>
      <c r="AN278"/>
      <c r="AO278"/>
      <c r="AP278"/>
      <c r="AQ278"/>
      <c r="AR278"/>
      <c r="AS278"/>
      <c r="AT278"/>
      <c r="AU278"/>
      <c r="AV278"/>
      <c r="AW278" s="1327" t="str">
        <f>IF(AND(AZ278&lt;&gt;"", LEN(TRIM(AZ278))&gt;0), MAX(AW20:AW277)+1, "")</f>
        <v/>
      </c>
      <c r="AX278" s="1327" t="str" cm="1">
        <f t="array" ref="AX278">IFERROR(INDEX(AZ21:AZ290, MATCH(ROW()-MIN(ROW(AZ21:AZ290))+1, AW21:AW290, 0)), "")</f>
        <v/>
      </c>
      <c r="AY278" s="1338" t="str">
        <f>IFERROR(SUBSTITUTE(SUBSTITUTE(SUBSTITUTE(AY277,"  "," "),"  "," "),"  "," "),AY277)</f>
        <v/>
      </c>
      <c r="AZ278" s="1329" t="str">
        <f>IF(LEN(AY278) &gt; LEN(AZ273) + LEN(AZ274) + LEN(AZ275)+ LEN(AZ276) + LEN(AZ277), RIGHT(AY278, LEN(AY278) - LEN(AZ273) - LEN(AZ274) - LEN(AZ275) - LEN(AZ276) - LEN(AZ277)), "")</f>
        <v/>
      </c>
      <c r="BA278" s="1279" t="s">
        <v>1</v>
      </c>
      <c r="BB278" s="1354"/>
      <c r="BC278"/>
      <c r="BD278" s="1" t="str">
        <f t="shared" si="65"/>
        <v/>
      </c>
      <c r="BE278" s="1332" t="str">
        <f>IF(LEN(SUBSTITUTE(AX278, BE17, "")) &lt; LEN(AX278), SUBSTITUTE(AX278, BE17, ""), AX278)</f>
        <v/>
      </c>
      <c r="BF278" s="1332" t="str">
        <f>IF(LEN(SUBSTITUTE(BE278, BF17, "")) &lt; LEN(BE278), SUBSTITUTE(BE278, BF17, ""), BE278)</f>
        <v/>
      </c>
      <c r="BG278" s="1332" t="str">
        <f>IF(LEN(SUBSTITUTE(BF278, BG17, "")) &lt; LEN(BF278), SUBSTITUTE(BF278, BG17, ""), BF278)</f>
        <v/>
      </c>
      <c r="BH278" s="1332" t="str">
        <f>IF(LEN(SUBSTITUTE(BG278, BH17, "")) &lt; LEN(BG278), SUBSTITUTE(BG278, BH17, ""), BG278)</f>
        <v/>
      </c>
      <c r="BI278" s="1332" t="s">
        <v>1</v>
      </c>
      <c r="BJ278" s="1333"/>
      <c r="BK278" s="1334"/>
      <c r="BL278" s="52"/>
      <c r="BM278" s="51"/>
      <c r="BN278" s="1335" t="str">
        <f t="shared" si="58"/>
        <v/>
      </c>
      <c r="BO278" s="50" t="str">
        <f t="shared" si="59"/>
        <v/>
      </c>
      <c r="BP278" s="49" t="str">
        <f t="shared" si="60"/>
        <v/>
      </c>
      <c r="BQ278" s="47">
        <f>IF(ISBLANK(#REF!),"",LEN(BD278)-LEN(SUBSTITUTE(BD278," ",""))+1)</f>
        <v>1</v>
      </c>
      <c r="BR278" s="48">
        <f t="shared" si="61"/>
        <v>0</v>
      </c>
      <c r="BS278" s="47">
        <f t="shared" si="62"/>
        <v>0</v>
      </c>
      <c r="BT278" s="47">
        <f t="shared" si="63"/>
        <v>0</v>
      </c>
      <c r="BU278" s="185"/>
      <c r="BV278" s="2"/>
      <c r="BW278" s="2"/>
      <c r="BX278" s="2"/>
      <c r="BY278" s="2"/>
      <c r="BZ278" s="2"/>
      <c r="CA278" s="2"/>
      <c r="CB278"/>
      <c r="CC278"/>
      <c r="CD278"/>
      <c r="CE278"/>
      <c r="CF278"/>
      <c r="CG278"/>
      <c r="CH278"/>
      <c r="CI278"/>
      <c r="CJ278"/>
      <c r="CK278"/>
      <c r="CL278"/>
      <c r="CM278"/>
      <c r="CN278"/>
      <c r="CO278"/>
      <c r="CP278"/>
      <c r="CQ278" s="2"/>
      <c r="CR278" s="6">
        <v>1</v>
      </c>
    </row>
    <row r="279" spans="1:96" s="1" customFormat="1">
      <c r="A279"/>
      <c r="B279"/>
      <c r="C279"/>
      <c r="D279"/>
      <c r="E279"/>
      <c r="F279"/>
      <c r="G279"/>
      <c r="H279"/>
      <c r="I279"/>
      <c r="J279"/>
      <c r="K279"/>
      <c r="L279"/>
      <c r="M279"/>
      <c r="N279"/>
      <c r="O279"/>
      <c r="P279"/>
      <c r="Q279"/>
      <c r="R279"/>
      <c r="S279"/>
      <c r="T279"/>
      <c r="U279"/>
      <c r="V279"/>
      <c r="W279"/>
      <c r="X279"/>
      <c r="Y279"/>
      <c r="Z279"/>
      <c r="AA279"/>
      <c r="AB279"/>
      <c r="AC279"/>
      <c r="AD279"/>
      <c r="AE279"/>
      <c r="AF279"/>
      <c r="AG279"/>
      <c r="AH279"/>
      <c r="AI279"/>
      <c r="AJ279"/>
      <c r="AK279"/>
      <c r="AL279"/>
      <c r="AM279"/>
      <c r="AN279"/>
      <c r="AO279"/>
      <c r="AP279"/>
      <c r="AQ279"/>
      <c r="AR279"/>
      <c r="AS279"/>
      <c r="AT279"/>
      <c r="AU279"/>
      <c r="AV279"/>
      <c r="AW279" s="1327" t="str">
        <f>IF(AND(AZ279&lt;&gt;"", LEN(TRIM(AZ279))&gt;0), MAX(AW20:AW278)+1, "")</f>
        <v/>
      </c>
      <c r="AX279" s="1327" t="str" cm="1">
        <f t="array" ref="AX279">IFERROR(INDEX(AZ21:AZ290, MATCH(ROW()-MIN(ROW(AZ21:AZ290))+1, AW21:AW290, 0)), "")</f>
        <v/>
      </c>
      <c r="AY279" s="1328" t="str">
        <f>(SUBSTITUTE(SUBSTITUTE(BB64,CHAR(13)&amp;CHAR(10)," "),CHAR(10)," "))</f>
        <v/>
      </c>
      <c r="AZ279" s="1339" t="str">
        <f>IF(LEN(AY284)&lt;AZ19,AY279,LEFT(AY284,FIND("¤",SUBSTITUTE(LEFT(AY284,AZ19+1)," ","¤",LEN(LEFT(AY284,AZ19+1))-LEN(SUBSTITUTE(LEFT(AY284,AZ19+1)," ",""))))))</f>
        <v/>
      </c>
      <c r="BA279" s="1279" t="s">
        <v>1</v>
      </c>
      <c r="BB279" s="1354"/>
      <c r="BC279"/>
      <c r="BD279" s="1" t="str">
        <f t="shared" si="65"/>
        <v/>
      </c>
      <c r="BE279" s="1332" t="str">
        <f>IF(LEN(SUBSTITUTE(AX279, BE17, "")) &lt; LEN(AX279), SUBSTITUTE(AX279, BE17, ""), AX279)</f>
        <v/>
      </c>
      <c r="BF279" s="1332" t="str">
        <f>IF(LEN(SUBSTITUTE(BE279, BF17, "")) &lt; LEN(BE279), SUBSTITUTE(BE279, BF17, ""), BE279)</f>
        <v/>
      </c>
      <c r="BG279" s="1332" t="str">
        <f>IF(LEN(SUBSTITUTE(BF279, BG17, "")) &lt; LEN(BF279), SUBSTITUTE(BF279, BG17, ""), BF279)</f>
        <v/>
      </c>
      <c r="BH279" s="1332" t="str">
        <f>IF(LEN(SUBSTITUTE(BG279, BH17, "")) &lt; LEN(BG279), SUBSTITUTE(BG279, BH17, ""), BG279)</f>
        <v/>
      </c>
      <c r="BI279" s="1332" t="s">
        <v>1</v>
      </c>
      <c r="BJ279" s="1333"/>
      <c r="BK279" s="1334"/>
      <c r="BL279" s="52"/>
      <c r="BM279" s="51"/>
      <c r="BN279" s="1335" t="str">
        <f t="shared" si="58"/>
        <v/>
      </c>
      <c r="BO279" s="50" t="str">
        <f t="shared" si="59"/>
        <v/>
      </c>
      <c r="BP279" s="49" t="str">
        <f t="shared" si="60"/>
        <v/>
      </c>
      <c r="BQ279" s="47">
        <f>IF(ISBLANK(#REF!),"",LEN(BD279)-LEN(SUBSTITUTE(BD279," ",""))+1)</f>
        <v>1</v>
      </c>
      <c r="BR279" s="48">
        <f t="shared" si="61"/>
        <v>0</v>
      </c>
      <c r="BS279" s="47">
        <f t="shared" si="62"/>
        <v>0</v>
      </c>
      <c r="BT279" s="47">
        <f t="shared" si="63"/>
        <v>0</v>
      </c>
      <c r="BU279" s="185"/>
      <c r="BV279" s="2"/>
      <c r="BW279" s="2"/>
      <c r="BX279" s="2"/>
      <c r="BY279" s="2"/>
      <c r="BZ279" s="2"/>
      <c r="CA279" s="2"/>
      <c r="CB279"/>
      <c r="CC279"/>
      <c r="CD279"/>
      <c r="CE279"/>
      <c r="CF279"/>
      <c r="CG279"/>
      <c r="CH279"/>
      <c r="CI279"/>
      <c r="CJ279"/>
      <c r="CK279"/>
      <c r="CL279"/>
      <c r="CM279"/>
      <c r="CN279"/>
      <c r="CO279"/>
      <c r="CP279"/>
      <c r="CQ279" s="2"/>
      <c r="CR279" s="6">
        <v>1</v>
      </c>
    </row>
    <row r="280" spans="1:96" s="1" customFormat="1">
      <c r="A280"/>
      <c r="B280"/>
      <c r="C280"/>
      <c r="D280"/>
      <c r="E280"/>
      <c r="F280"/>
      <c r="G280"/>
      <c r="H280"/>
      <c r="I280"/>
      <c r="J280"/>
      <c r="K280"/>
      <c r="L280"/>
      <c r="M280"/>
      <c r="N280"/>
      <c r="O280"/>
      <c r="P280"/>
      <c r="Q280"/>
      <c r="R280"/>
      <c r="S280"/>
      <c r="T280"/>
      <c r="U280"/>
      <c r="V280"/>
      <c r="W280"/>
      <c r="X280"/>
      <c r="Y280"/>
      <c r="Z280"/>
      <c r="AA280"/>
      <c r="AB280"/>
      <c r="AC280"/>
      <c r="AD280"/>
      <c r="AE280"/>
      <c r="AF280"/>
      <c r="AG280"/>
      <c r="AH280"/>
      <c r="AI280"/>
      <c r="AJ280"/>
      <c r="AK280"/>
      <c r="AL280"/>
      <c r="AM280"/>
      <c r="AN280"/>
      <c r="AO280"/>
      <c r="AP280"/>
      <c r="AQ280"/>
      <c r="AR280"/>
      <c r="AS280"/>
      <c r="AT280"/>
      <c r="AU280"/>
      <c r="AV280"/>
      <c r="AW280" s="1327" t="str">
        <f>IF(AND(AZ280&lt;&gt;"", LEN(TRIM(AZ280))&gt;0), MAX(AW20:AW279)+1, "")</f>
        <v/>
      </c>
      <c r="AX280" s="1327" t="str" cm="1">
        <f t="array" ref="AX280">IFERROR(INDEX(AZ21:AZ290, MATCH(ROW()-MIN(ROW(AZ21:AZ290))+1, AW21:AW290, 0)), "")</f>
        <v/>
      </c>
      <c r="AY280" s="1340" t="str">
        <f>IFERROR(TRIM(SUBSTITUTE(SUBSTITUTE(SUBSTITUTE(SUBSTITUTE(SUBSTITUTE(AY279," .",".")," ;",";")," :",":"),",",","),",","")),AY279)</f>
        <v/>
      </c>
      <c r="AZ280" s="1339" t="str">
        <f>IFERROR(IF(LEN(AY284) &gt; LEN(AZ279), LEFT(RIGHT(AY284, LEN(AY284) - LEN(AZ279)), FIND("¤", SUBSTITUTE(LEFT(RIGHT(AY284, LEN(AY284) - LEN(AZ279)), AZ19+1), " ", "¤", LEN(LEFT(RIGHT(AY284, LEN(AY284) - LEN(AZ279)), AZ19+1)) - LEN(SUBSTITUTE(LEFT(RIGHT(AY284, LEN(AY284) - LEN(AZ279)), AZ19+1), " ", ""))))), ""), "")</f>
        <v/>
      </c>
      <c r="BA280" s="1279" t="s">
        <v>1</v>
      </c>
      <c r="BB280" s="1354"/>
      <c r="BC280"/>
      <c r="BD280" s="1" t="str">
        <f t="shared" si="65"/>
        <v/>
      </c>
      <c r="BE280" s="1332" t="str">
        <f>IF(LEN(SUBSTITUTE(AX280, BE17, "")) &lt; LEN(AX280), SUBSTITUTE(AX280, BE17, ""), AX280)</f>
        <v/>
      </c>
      <c r="BF280" s="1332" t="str">
        <f>IF(LEN(SUBSTITUTE(BE280, BF17, "")) &lt; LEN(BE280), SUBSTITUTE(BE280, BF17, ""), BE280)</f>
        <v/>
      </c>
      <c r="BG280" s="1332" t="str">
        <f>IF(LEN(SUBSTITUTE(BF280, BG17, "")) &lt; LEN(BF280), SUBSTITUTE(BF280, BG17, ""), BF280)</f>
        <v/>
      </c>
      <c r="BH280" s="1332" t="str">
        <f>IF(LEN(SUBSTITUTE(BG280, BH17, "")) &lt; LEN(BG280), SUBSTITUTE(BG280, BH17, ""), BG280)</f>
        <v/>
      </c>
      <c r="BI280" s="1332" t="s">
        <v>1</v>
      </c>
      <c r="BJ280" s="1333"/>
      <c r="BK280" s="1334"/>
      <c r="BL280" s="52"/>
      <c r="BM280" s="51"/>
      <c r="BN280" s="1335" t="str">
        <f t="shared" si="58"/>
        <v/>
      </c>
      <c r="BO280" s="50" t="str">
        <f t="shared" si="59"/>
        <v/>
      </c>
      <c r="BP280" s="49" t="str">
        <f t="shared" si="60"/>
        <v/>
      </c>
      <c r="BQ280" s="47">
        <f>IF(ISBLANK(#REF!),"",LEN(BD280)-LEN(SUBSTITUTE(BD280," ",""))+1)</f>
        <v>1</v>
      </c>
      <c r="BR280" s="48">
        <f t="shared" si="61"/>
        <v>0</v>
      </c>
      <c r="BS280" s="47">
        <f t="shared" si="62"/>
        <v>0</v>
      </c>
      <c r="BT280" s="47">
        <f t="shared" si="63"/>
        <v>0</v>
      </c>
      <c r="BU280" s="185"/>
      <c r="BV280" s="2"/>
      <c r="BW280" s="2"/>
      <c r="BX280" s="2"/>
      <c r="BY280" s="2"/>
      <c r="BZ280" s="2"/>
      <c r="CA280" s="2"/>
      <c r="CB280"/>
      <c r="CC280"/>
      <c r="CD280"/>
      <c r="CE280"/>
      <c r="CF280"/>
      <c r="CG280"/>
      <c r="CH280"/>
      <c r="CI280"/>
      <c r="CJ280"/>
      <c r="CK280"/>
      <c r="CL280"/>
      <c r="CM280"/>
      <c r="CN280"/>
      <c r="CO280"/>
      <c r="CP280"/>
      <c r="CQ280" s="2"/>
      <c r="CR280" s="6">
        <v>1</v>
      </c>
    </row>
    <row r="281" spans="1:96" s="1" customFormat="1">
      <c r="A281"/>
      <c r="B281"/>
      <c r="C281"/>
      <c r="D281"/>
      <c r="E281"/>
      <c r="F281"/>
      <c r="G281"/>
      <c r="H281"/>
      <c r="I281"/>
      <c r="J281"/>
      <c r="K281"/>
      <c r="L281"/>
      <c r="M281"/>
      <c r="N281"/>
      <c r="O281"/>
      <c r="P281"/>
      <c r="Q281"/>
      <c r="R281"/>
      <c r="S281"/>
      <c r="T281"/>
      <c r="U281"/>
      <c r="V281"/>
      <c r="W281"/>
      <c r="X281"/>
      <c r="Y281"/>
      <c r="Z281"/>
      <c r="AA281"/>
      <c r="AB281"/>
      <c r="AC281"/>
      <c r="AD281"/>
      <c r="AE281"/>
      <c r="AF281"/>
      <c r="AG281"/>
      <c r="AH281"/>
      <c r="AI281"/>
      <c r="AJ281"/>
      <c r="AK281"/>
      <c r="AL281"/>
      <c r="AM281"/>
      <c r="AN281"/>
      <c r="AO281"/>
      <c r="AP281"/>
      <c r="AQ281"/>
      <c r="AR281"/>
      <c r="AS281"/>
      <c r="AT281"/>
      <c r="AU281"/>
      <c r="AV281"/>
      <c r="AW281" s="1327" t="str">
        <f>IF(AND(AZ281&lt;&gt;"", LEN(TRIM(AZ281))&gt;0), MAX(AW20:AW280)+1, "")</f>
        <v/>
      </c>
      <c r="AX281" s="1327" t="str" cm="1">
        <f t="array" ref="AX281">IFERROR(INDEX(AZ21:AZ290, MATCH(ROW()-MIN(ROW(AZ21:AZ290))+1, AW21:AW290, 0)), "")</f>
        <v/>
      </c>
      <c r="AY281" s="1340" t="str">
        <f>IFERROR(SUBSTITUTE(SUBSTITUTE(SUBSTITUTE(SUBSTITUTE(SUBSTITUTE(SUBSTITUTE(AY280,",",";"),".",";"),";",";"),"-",";"),":",";"),"?",";"),AY280)</f>
        <v/>
      </c>
      <c r="AZ281" s="1339" t="str">
        <f>IFERROR(IF(LEN(AY284)&gt;LEN(AZ279)+LEN(AZ280),LEFT(RIGHT(AY284,LEN(AY284)-LEN(AZ279)-LEN(AZ280)),FIND("¤",SUBSTITUTE(LEFT(RIGHT(AY284,LEN(AY284)-LEN(AZ279)-LEN(AZ280)),AZ19+1)," ","¤",LEN(LEFT(RIGHT(AY284,LEN(AY284)-LEN(AZ279)-LEN(AZ280)),AZ19+1))-LEN(SUBSTITUTE(LEFT(RIGHT(AY284,LEN(AY284)-LEN(AZ279)-LEN(AZ280)),AZ19+1)," ",""))))),""),"")</f>
        <v/>
      </c>
      <c r="BA281" s="1279" t="s">
        <v>1</v>
      </c>
      <c r="BB281" s="1354"/>
      <c r="BC281"/>
      <c r="BD281" s="1" t="str">
        <f t="shared" si="65"/>
        <v/>
      </c>
      <c r="BE281" s="1332" t="str">
        <f>IF(LEN(SUBSTITUTE(AX281, BE17, "")) &lt; LEN(AX281), SUBSTITUTE(AX281, BE17, ""), AX281)</f>
        <v/>
      </c>
      <c r="BF281" s="1332" t="str">
        <f>IF(LEN(SUBSTITUTE(BE281, BF17, "")) &lt; LEN(BE281), SUBSTITUTE(BE281, BF17, ""), BE281)</f>
        <v/>
      </c>
      <c r="BG281" s="1332" t="str">
        <f>IF(LEN(SUBSTITUTE(BF281, BG17, "")) &lt; LEN(BF281), SUBSTITUTE(BF281, BG17, ""), BF281)</f>
        <v/>
      </c>
      <c r="BH281" s="1332" t="str">
        <f>IF(LEN(SUBSTITUTE(BG281, BH17, "")) &lt; LEN(BG281), SUBSTITUTE(BG281, BH17, ""), BG281)</f>
        <v/>
      </c>
      <c r="BI281" s="1332" t="s">
        <v>1</v>
      </c>
      <c r="BJ281" s="1333"/>
      <c r="BK281" s="1334"/>
      <c r="BL281" s="52"/>
      <c r="BM281" s="51"/>
      <c r="BN281" s="1335" t="str">
        <f t="shared" si="58"/>
        <v/>
      </c>
      <c r="BO281" s="50" t="str">
        <f t="shared" si="59"/>
        <v/>
      </c>
      <c r="BP281" s="49" t="str">
        <f t="shared" si="60"/>
        <v/>
      </c>
      <c r="BQ281" s="47">
        <f>IF(ISBLANK(#REF!),"",LEN(BD281)-LEN(SUBSTITUTE(BD281," ",""))+1)</f>
        <v>1</v>
      </c>
      <c r="BR281" s="48">
        <f t="shared" si="61"/>
        <v>0</v>
      </c>
      <c r="BS281" s="47">
        <f t="shared" si="62"/>
        <v>0</v>
      </c>
      <c r="BT281" s="47">
        <f t="shared" si="63"/>
        <v>0</v>
      </c>
      <c r="BU281" s="185"/>
      <c r="BV281" s="2"/>
      <c r="BW281" s="2"/>
      <c r="BX281" s="2"/>
      <c r="BY281" s="2"/>
      <c r="BZ281" s="2"/>
      <c r="CA281" s="2"/>
      <c r="CB281"/>
      <c r="CC281"/>
      <c r="CD281"/>
      <c r="CE281"/>
      <c r="CF281"/>
      <c r="CG281"/>
      <c r="CH281"/>
      <c r="CI281"/>
      <c r="CJ281"/>
      <c r="CK281"/>
      <c r="CL281"/>
      <c r="CM281"/>
      <c r="CN281"/>
      <c r="CO281"/>
      <c r="CP281"/>
      <c r="CQ281" s="2"/>
      <c r="CR281" s="6">
        <v>1</v>
      </c>
    </row>
    <row r="282" spans="1:96" s="1" customFormat="1">
      <c r="A282"/>
      <c r="B282"/>
      <c r="C282"/>
      <c r="D282"/>
      <c r="E282"/>
      <c r="F282"/>
      <c r="G282"/>
      <c r="H282"/>
      <c r="I282"/>
      <c r="J282"/>
      <c r="K282"/>
      <c r="L282"/>
      <c r="M282"/>
      <c r="N282"/>
      <c r="O282"/>
      <c r="P282"/>
      <c r="Q282"/>
      <c r="R282"/>
      <c r="S282"/>
      <c r="T282"/>
      <c r="U282"/>
      <c r="V282"/>
      <c r="W282"/>
      <c r="X282"/>
      <c r="Y282"/>
      <c r="Z282"/>
      <c r="AA282"/>
      <c r="AB282"/>
      <c r="AC282"/>
      <c r="AD282"/>
      <c r="AE282"/>
      <c r="AF282"/>
      <c r="AG282"/>
      <c r="AH282"/>
      <c r="AI282"/>
      <c r="AJ282"/>
      <c r="AK282"/>
      <c r="AL282"/>
      <c r="AM282"/>
      <c r="AN282"/>
      <c r="AO282"/>
      <c r="AP282"/>
      <c r="AQ282"/>
      <c r="AR282"/>
      <c r="AS282"/>
      <c r="AT282"/>
      <c r="AU282"/>
      <c r="AV282"/>
      <c r="AW282" s="1327" t="str">
        <f>IF(AND(AZ282&lt;&gt;"", LEN(TRIM(AZ282))&gt;0), MAX(AW20:AW281)+1, "")</f>
        <v/>
      </c>
      <c r="AX282" s="1327" t="str" cm="1">
        <f t="array" ref="AX282">IFERROR(INDEX(AZ21:AZ290, MATCH(ROW()-MIN(ROW(AZ21:AZ290))+1, AW21:AW290, 0)), "")</f>
        <v/>
      </c>
      <c r="AY282" s="1340" t="str">
        <f>IFERROR(SUBSTITUTE(AY281,"."," "),AY281)</f>
        <v/>
      </c>
      <c r="AZ282" s="1339" t="str">
        <f>IFERROR(LEFT(RIGHT(AY284,LEN(AY284)-LEN(AZ279)-LEN(AZ280)-LEN(AZ281)),FIND("¤",SUBSTITUTE(LEFT(RIGHT(AY284,LEN(AY284)-LEN(AZ279)-LEN(AZ280)-LEN(AZ281)),AZ19+1)," ","¤",LEN(LEFT(RIGHT(AY284,LEN(AY284)-LEN(AZ279)-LEN(AZ280)-LEN(AZ281)),AZ19+1))-LEN(SUBSTITUTE(LEFT(RIGHT(AY284,LEN(AY284)-LEN(AZ279)-LEN(AZ280)-LEN(AZ281)),AZ19+1)," ",""))))),"")</f>
        <v/>
      </c>
      <c r="BA282" s="1279" t="s">
        <v>1</v>
      </c>
      <c r="BB282" s="1354"/>
      <c r="BC282"/>
      <c r="BD282" s="1" t="str">
        <f t="shared" si="65"/>
        <v/>
      </c>
      <c r="BE282" s="1332" t="str">
        <f>IF(LEN(SUBSTITUTE(AX282, BE17, "")) &lt; LEN(AX282), SUBSTITUTE(AX282, BE17, ""), AX282)</f>
        <v/>
      </c>
      <c r="BF282" s="1332" t="str">
        <f>IF(LEN(SUBSTITUTE(BE282, BF17, "")) &lt; LEN(BE282), SUBSTITUTE(BE282, BF17, ""), BE282)</f>
        <v/>
      </c>
      <c r="BG282" s="1332" t="str">
        <f>IF(LEN(SUBSTITUTE(BF282, BG17, "")) &lt; LEN(BF282), SUBSTITUTE(BF282, BG17, ""), BF282)</f>
        <v/>
      </c>
      <c r="BH282" s="1332" t="str">
        <f>IF(LEN(SUBSTITUTE(BG282, BH17, "")) &lt; LEN(BG282), SUBSTITUTE(BG282, BH17, ""), BG282)</f>
        <v/>
      </c>
      <c r="BI282" s="1332" t="s">
        <v>1</v>
      </c>
      <c r="BJ282" s="1333"/>
      <c r="BK282" s="1334"/>
      <c r="BL282" s="52"/>
      <c r="BM282" s="51"/>
      <c r="BN282" s="1335" t="str">
        <f t="shared" si="58"/>
        <v/>
      </c>
      <c r="BO282" s="50" t="str">
        <f t="shared" si="59"/>
        <v/>
      </c>
      <c r="BP282" s="49" t="str">
        <f t="shared" si="60"/>
        <v/>
      </c>
      <c r="BQ282" s="47">
        <f>IF(ISBLANK(#REF!),"",LEN(BD282)-LEN(SUBSTITUTE(BD282," ",""))+1)</f>
        <v>1</v>
      </c>
      <c r="BR282" s="48">
        <f t="shared" si="61"/>
        <v>0</v>
      </c>
      <c r="BS282" s="47">
        <f t="shared" si="62"/>
        <v>0</v>
      </c>
      <c r="BT282" s="47">
        <f t="shared" si="63"/>
        <v>0</v>
      </c>
      <c r="BU282" s="185"/>
      <c r="BV282" s="2"/>
      <c r="BW282" s="2"/>
      <c r="BX282" s="2"/>
      <c r="BY282" s="2"/>
      <c r="BZ282" s="2"/>
      <c r="CA282" s="2"/>
      <c r="CB282"/>
      <c r="CC282"/>
      <c r="CD282"/>
      <c r="CE282"/>
      <c r="CF282"/>
      <c r="CG282"/>
      <c r="CH282"/>
      <c r="CI282"/>
      <c r="CJ282"/>
      <c r="CK282"/>
      <c r="CL282"/>
      <c r="CM282"/>
      <c r="CN282"/>
      <c r="CO282"/>
      <c r="CP282"/>
      <c r="CQ282" s="2"/>
      <c r="CR282" s="6">
        <v>1</v>
      </c>
    </row>
    <row r="283" spans="1:96" s="1" customFormat="1">
      <c r="A283"/>
      <c r="B283"/>
      <c r="C283"/>
      <c r="D283"/>
      <c r="E283"/>
      <c r="F283"/>
      <c r="G283"/>
      <c r="H283"/>
      <c r="I283"/>
      <c r="J283"/>
      <c r="K283"/>
      <c r="L283"/>
      <c r="M283"/>
      <c r="N283"/>
      <c r="O283"/>
      <c r="P283"/>
      <c r="Q283"/>
      <c r="R283"/>
      <c r="S283"/>
      <c r="T283"/>
      <c r="U283"/>
      <c r="V283"/>
      <c r="W283"/>
      <c r="X283"/>
      <c r="Y283"/>
      <c r="Z283"/>
      <c r="AA283"/>
      <c r="AB283"/>
      <c r="AC283"/>
      <c r="AD283"/>
      <c r="AE283"/>
      <c r="AF283"/>
      <c r="AG283"/>
      <c r="AH283"/>
      <c r="AI283"/>
      <c r="AJ283"/>
      <c r="AK283"/>
      <c r="AL283"/>
      <c r="AM283"/>
      <c r="AN283"/>
      <c r="AO283"/>
      <c r="AP283"/>
      <c r="AQ283"/>
      <c r="AR283"/>
      <c r="AS283"/>
      <c r="AT283"/>
      <c r="AU283"/>
      <c r="AV283"/>
      <c r="AW283" s="1327" t="str">
        <f>IF(AND(AZ283&lt;&gt;"", LEN(TRIM(AZ283))&gt;0), MAX(AW20:AW282)+1, "")</f>
        <v/>
      </c>
      <c r="AX283" s="1327" t="str" cm="1">
        <f t="array" ref="AX283">IFERROR(INDEX(AZ21:AZ290, MATCH(ROW()-MIN(ROW(AZ21:AZ290))+1, AW21:AW290, 0)), "")</f>
        <v/>
      </c>
      <c r="AY283" s="1343" t="str">
        <f>SUBSTITUTE(SUBSTITUTE(AY282,";"," "),","," ")</f>
        <v/>
      </c>
      <c r="AZ283" s="1339" t="str">
        <f>IFERROR(LEFT(RIGHT(AY284,LEN(AY284)-LEN(AZ279)-LEN(AZ280)-LEN(AZ281)-LEN(AZ282)),FIND("¤",SUBSTITUTE(LEFT(RIGHT(AY284,LEN(AY284)-LEN(AZ279)-LEN(AZ280)-LEN(AZ281)-LEN(AZ282)),AZ19+1)," ","¤",LEN(LEFT(RIGHT(AY284,LEN(AY284)-LEN(AZ279)-LEN(AZ280)-LEN(AZ281)-LEN(AZ282)),AZ19+1))-LEN(SUBSTITUTE(LEFT(RIGHT(AY284,LEN(AY284)-LEN(AZ279)-LEN(AZ280)-LEN(AZ281)-LEN(AZ282)),AZ19+1)," ",""))))),"")</f>
        <v/>
      </c>
      <c r="BA283" s="1279" t="s">
        <v>1</v>
      </c>
      <c r="BB283" s="1354"/>
      <c r="BC283"/>
      <c r="BD283" s="1" t="str">
        <f t="shared" si="65"/>
        <v/>
      </c>
      <c r="BE283" s="1332" t="str">
        <f>IF(LEN(SUBSTITUTE(AX283, BE17, "")) &lt; LEN(AX283), SUBSTITUTE(AX283, BE17, ""), AX283)</f>
        <v/>
      </c>
      <c r="BF283" s="1332" t="str">
        <f>IF(LEN(SUBSTITUTE(BE283, BF17, "")) &lt; LEN(BE283), SUBSTITUTE(BE283, BF17, ""), BE283)</f>
        <v/>
      </c>
      <c r="BG283" s="1332" t="str">
        <f>IF(LEN(SUBSTITUTE(BF283, BG17, "")) &lt; LEN(BF283), SUBSTITUTE(BF283, BG17, ""), BF283)</f>
        <v/>
      </c>
      <c r="BH283" s="1332" t="str">
        <f>IF(LEN(SUBSTITUTE(BG283, BH17, "")) &lt; LEN(BG283), SUBSTITUTE(BG283, BH17, ""), BG283)</f>
        <v/>
      </c>
      <c r="BI283" s="1332" t="s">
        <v>1</v>
      </c>
      <c r="BJ283" s="1333"/>
      <c r="BK283" s="1334"/>
      <c r="BL283" s="52"/>
      <c r="BM283" s="51"/>
      <c r="BN283" s="1335" t="str">
        <f t="shared" si="58"/>
        <v/>
      </c>
      <c r="BO283" s="50" t="str">
        <f t="shared" si="59"/>
        <v/>
      </c>
      <c r="BP283" s="49" t="str">
        <f t="shared" si="60"/>
        <v/>
      </c>
      <c r="BQ283" s="47">
        <f>IF(ISBLANK(#REF!),"",LEN(BD283)-LEN(SUBSTITUTE(BD283," ",""))+1)</f>
        <v>1</v>
      </c>
      <c r="BR283" s="48">
        <f t="shared" si="61"/>
        <v>0</v>
      </c>
      <c r="BS283" s="47">
        <f t="shared" si="62"/>
        <v>0</v>
      </c>
      <c r="BT283" s="47">
        <f t="shared" si="63"/>
        <v>0</v>
      </c>
      <c r="BU283" s="185"/>
      <c r="BV283" s="2"/>
      <c r="BW283" s="2"/>
      <c r="BX283" s="2"/>
      <c r="BY283" s="2"/>
      <c r="BZ283" s="2"/>
      <c r="CA283" s="2"/>
      <c r="CB283"/>
      <c r="CC283"/>
      <c r="CD283"/>
      <c r="CE283"/>
      <c r="CF283"/>
      <c r="CG283"/>
      <c r="CH283"/>
      <c r="CI283"/>
      <c r="CJ283"/>
      <c r="CK283"/>
      <c r="CL283"/>
      <c r="CM283"/>
      <c r="CN283"/>
      <c r="CO283"/>
      <c r="CP283"/>
      <c r="CQ283" s="2"/>
      <c r="CR283" s="6">
        <v>1</v>
      </c>
    </row>
    <row r="284" spans="1:96" s="1" customFormat="1">
      <c r="A284"/>
      <c r="B284"/>
      <c r="C284"/>
      <c r="D284"/>
      <c r="E284"/>
      <c r="F284"/>
      <c r="G284"/>
      <c r="H284"/>
      <c r="I284"/>
      <c r="J284"/>
      <c r="K284"/>
      <c r="L284"/>
      <c r="M284"/>
      <c r="N284"/>
      <c r="O284"/>
      <c r="P284"/>
      <c r="Q284"/>
      <c r="R284"/>
      <c r="S284"/>
      <c r="T284"/>
      <c r="U284"/>
      <c r="V284"/>
      <c r="W284"/>
      <c r="X284"/>
      <c r="Y284"/>
      <c r="Z284"/>
      <c r="AA284"/>
      <c r="AB284"/>
      <c r="AC284"/>
      <c r="AD284"/>
      <c r="AE284"/>
      <c r="AF284"/>
      <c r="AG284"/>
      <c r="AH284"/>
      <c r="AI284"/>
      <c r="AJ284"/>
      <c r="AK284"/>
      <c r="AL284"/>
      <c r="AM284"/>
      <c r="AN284"/>
      <c r="AO284"/>
      <c r="AP284"/>
      <c r="AQ284"/>
      <c r="AR284"/>
      <c r="AS284"/>
      <c r="AT284"/>
      <c r="AU284"/>
      <c r="AV284"/>
      <c r="AW284" s="1327" t="str">
        <f>IF(AND(AZ284&lt;&gt;"", LEN(TRIM(AZ284))&gt;0), MAX(AW20:AW283)+1, "")</f>
        <v/>
      </c>
      <c r="AX284" s="1327" t="str" cm="1">
        <f t="array" ref="AX284">IFERROR(INDEX(AZ21:AZ290, MATCH(ROW()-MIN(ROW(AZ21:AZ290))+1, AW21:AW290, 0)), "")</f>
        <v/>
      </c>
      <c r="AY284" s="1344" t="str">
        <f>IFERROR(SUBSTITUTE(SUBSTITUTE(SUBSTITUTE(AY283,"  "," "),"  "," "),"  "," "),AY283)</f>
        <v/>
      </c>
      <c r="AZ284" s="1339" t="str">
        <f>IF(LEN(AY284) &gt; LEN(AZ279) + LEN(AZ280) + LEN(AZ281)+ LEN(AZ282) + LEN(AZ283), RIGHT(AY284, LEN(AY284) - LEN(AZ279) - LEN(AZ280) - LEN(AZ281) - LEN(AZ282) - LEN(AZ283)), "")</f>
        <v/>
      </c>
      <c r="BA284" s="1279" t="s">
        <v>1</v>
      </c>
      <c r="BB284" s="1354"/>
      <c r="BC284"/>
      <c r="BD284" s="1" t="str">
        <f t="shared" si="65"/>
        <v/>
      </c>
      <c r="BE284" s="1332" t="str">
        <f>IF(LEN(SUBSTITUTE(AX284, BE17, "")) &lt; LEN(AX284), SUBSTITUTE(AX284, BE17, ""), AX284)</f>
        <v/>
      </c>
      <c r="BF284" s="1332" t="str">
        <f>IF(LEN(SUBSTITUTE(BE284, BF17, "")) &lt; LEN(BE284), SUBSTITUTE(BE284, BF17, ""), BE284)</f>
        <v/>
      </c>
      <c r="BG284" s="1332" t="str">
        <f>IF(LEN(SUBSTITUTE(BF284, BG17, "")) &lt; LEN(BF284), SUBSTITUTE(BF284, BG17, ""), BF284)</f>
        <v/>
      </c>
      <c r="BH284" s="1332" t="str">
        <f>IF(LEN(SUBSTITUTE(BG284, BH17, "")) &lt; LEN(BG284), SUBSTITUTE(BG284, BH17, ""), BG284)</f>
        <v/>
      </c>
      <c r="BI284" s="1332" t="s">
        <v>1</v>
      </c>
      <c r="BJ284" s="1333"/>
      <c r="BK284" s="1334"/>
      <c r="BL284" s="52"/>
      <c r="BM284" s="51"/>
      <c r="BN284" s="1335" t="str">
        <f t="shared" si="58"/>
        <v/>
      </c>
      <c r="BO284" s="50" t="str">
        <f t="shared" si="59"/>
        <v/>
      </c>
      <c r="BP284" s="49" t="str">
        <f t="shared" si="60"/>
        <v/>
      </c>
      <c r="BQ284" s="47">
        <f>IF(ISBLANK(#REF!),"",LEN(BD284)-LEN(SUBSTITUTE(BD284," ",""))+1)</f>
        <v>1</v>
      </c>
      <c r="BR284" s="48">
        <f t="shared" si="61"/>
        <v>0</v>
      </c>
      <c r="BS284" s="47">
        <f t="shared" si="62"/>
        <v>0</v>
      </c>
      <c r="BT284" s="47">
        <f t="shared" si="63"/>
        <v>0</v>
      </c>
      <c r="BU284" s="185"/>
      <c r="BV284" s="2"/>
      <c r="BW284" s="2"/>
      <c r="BX284" s="2"/>
      <c r="BY284" s="2"/>
      <c r="BZ284" s="2"/>
      <c r="CA284" s="2"/>
      <c r="CB284"/>
      <c r="CC284"/>
      <c r="CD284"/>
      <c r="CE284"/>
      <c r="CF284"/>
      <c r="CG284"/>
      <c r="CH284"/>
      <c r="CI284"/>
      <c r="CJ284"/>
      <c r="CK284"/>
      <c r="CL284"/>
      <c r="CM284"/>
      <c r="CN284"/>
      <c r="CO284"/>
      <c r="CP284"/>
      <c r="CQ284" s="2"/>
      <c r="CR284" s="6">
        <v>1</v>
      </c>
    </row>
    <row r="285" spans="1:96" s="1" customFormat="1">
      <c r="A285"/>
      <c r="B285"/>
      <c r="C285"/>
      <c r="D285"/>
      <c r="E285"/>
      <c r="F285"/>
      <c r="G285"/>
      <c r="H285"/>
      <c r="I285"/>
      <c r="J285"/>
      <c r="K285"/>
      <c r="L285"/>
      <c r="M285"/>
      <c r="N285"/>
      <c r="O285"/>
      <c r="P285"/>
      <c r="Q285"/>
      <c r="R285"/>
      <c r="S285"/>
      <c r="T285"/>
      <c r="U285"/>
      <c r="V285"/>
      <c r="W285"/>
      <c r="X285"/>
      <c r="Y285"/>
      <c r="Z285"/>
      <c r="AA285"/>
      <c r="AB285"/>
      <c r="AC285"/>
      <c r="AD285"/>
      <c r="AE285"/>
      <c r="AF285"/>
      <c r="AG285"/>
      <c r="AH285"/>
      <c r="AI285"/>
      <c r="AJ285"/>
      <c r="AK285"/>
      <c r="AL285"/>
      <c r="AM285"/>
      <c r="AN285"/>
      <c r="AO285"/>
      <c r="AP285"/>
      <c r="AQ285"/>
      <c r="AR285"/>
      <c r="AS285"/>
      <c r="AT285"/>
      <c r="AU285"/>
      <c r="AV285"/>
      <c r="AW285" s="1327" t="str">
        <f>IF(AND(AZ285&lt;&gt;"", LEN(TRIM(AZ285))&gt;0), MAX(AW20:AW284)+1, "")</f>
        <v/>
      </c>
      <c r="AX285" s="1327" t="str" cm="1">
        <f t="array" ref="AX285">IFERROR(INDEX(AZ21:AZ290, MATCH(ROW()-MIN(ROW(AZ21:AZ290))+1, AW21:AW290, 0)), "")</f>
        <v/>
      </c>
      <c r="AY285" s="1328" t="str">
        <f>(SUBSTITUTE(SUBSTITUTE(BB65,CHAR(13)&amp;CHAR(10)," "),CHAR(10)," "))</f>
        <v/>
      </c>
      <c r="AZ285" s="1329" t="str">
        <f>IF(LEN(AY290)&lt;AZ19,AY285,LEFT(AY290,FIND("¤",SUBSTITUTE(LEFT(AY290,AZ19+1)," ","¤",LEN(LEFT(AY290,AZ19+1))-LEN(SUBSTITUTE(LEFT(AY290,AZ19+1)," ",""))))))</f>
        <v/>
      </c>
      <c r="BA285" s="1279" t="s">
        <v>1</v>
      </c>
      <c r="BB285" s="1354"/>
      <c r="BC285"/>
      <c r="BD285" s="1" t="str">
        <f t="shared" si="65"/>
        <v/>
      </c>
      <c r="BE285" s="1332" t="str">
        <f>IF(LEN(SUBSTITUTE(AX285, BE17, "")) &lt; LEN(AX285), SUBSTITUTE(AX285, BE17, ""), AX285)</f>
        <v/>
      </c>
      <c r="BF285" s="1332" t="str">
        <f>IF(LEN(SUBSTITUTE(BE285, BF17, "")) &lt; LEN(BE285), SUBSTITUTE(BE285, BF17, ""), BE285)</f>
        <v/>
      </c>
      <c r="BG285" s="1332" t="str">
        <f>IF(LEN(SUBSTITUTE(BF285, BG17, "")) &lt; LEN(BF285), SUBSTITUTE(BF285, BG17, ""), BF285)</f>
        <v/>
      </c>
      <c r="BH285" s="1332" t="str">
        <f>IF(LEN(SUBSTITUTE(BG285, BH17, "")) &lt; LEN(BG285), SUBSTITUTE(BG285, BH17, ""), BG285)</f>
        <v/>
      </c>
      <c r="BI285" s="1332" t="s">
        <v>1</v>
      </c>
      <c r="BJ285" s="1333"/>
      <c r="BK285" s="1334"/>
      <c r="BL285" s="52"/>
      <c r="BM285" s="51"/>
      <c r="BN285" s="1335" t="str">
        <f t="shared" si="58"/>
        <v/>
      </c>
      <c r="BO285" s="50" t="str">
        <f t="shared" si="59"/>
        <v/>
      </c>
      <c r="BP285" s="49" t="str">
        <f t="shared" si="60"/>
        <v/>
      </c>
      <c r="BQ285" s="47">
        <f>IF(ISBLANK(#REF!),"",LEN(BD285)-LEN(SUBSTITUTE(BD285," ",""))+1)</f>
        <v>1</v>
      </c>
      <c r="BR285" s="48">
        <f t="shared" si="61"/>
        <v>0</v>
      </c>
      <c r="BS285" s="47">
        <f t="shared" si="62"/>
        <v>0</v>
      </c>
      <c r="BT285" s="47">
        <f t="shared" si="63"/>
        <v>0</v>
      </c>
      <c r="BU285" s="185"/>
      <c r="BV285" s="2"/>
      <c r="BW285" s="2"/>
      <c r="BX285" s="2"/>
      <c r="BY285" s="2"/>
      <c r="BZ285" s="2"/>
      <c r="CA285" s="2"/>
      <c r="CB285"/>
      <c r="CC285"/>
      <c r="CD285"/>
      <c r="CE285"/>
      <c r="CF285"/>
      <c r="CG285"/>
      <c r="CH285"/>
      <c r="CI285"/>
      <c r="CJ285"/>
      <c r="CK285"/>
      <c r="CL285"/>
      <c r="CM285"/>
      <c r="CN285"/>
      <c r="CO285"/>
      <c r="CP285"/>
      <c r="CQ285" s="2"/>
      <c r="CR285" s="6">
        <v>1</v>
      </c>
    </row>
    <row r="286" spans="1:96" s="1" customFormat="1">
      <c r="A286"/>
      <c r="B286"/>
      <c r="C286"/>
      <c r="D286"/>
      <c r="E286"/>
      <c r="F286"/>
      <c r="G286"/>
      <c r="H286"/>
      <c r="I286"/>
      <c r="J286"/>
      <c r="K286"/>
      <c r="L286"/>
      <c r="M286"/>
      <c r="N286"/>
      <c r="O286"/>
      <c r="P286"/>
      <c r="Q286"/>
      <c r="R286"/>
      <c r="S286"/>
      <c r="T286"/>
      <c r="U286"/>
      <c r="V286"/>
      <c r="W286"/>
      <c r="X286"/>
      <c r="Y286"/>
      <c r="Z286"/>
      <c r="AA286"/>
      <c r="AB286"/>
      <c r="AC286"/>
      <c r="AD286"/>
      <c r="AE286"/>
      <c r="AF286"/>
      <c r="AG286"/>
      <c r="AH286"/>
      <c r="AI286"/>
      <c r="AJ286"/>
      <c r="AK286"/>
      <c r="AL286"/>
      <c r="AM286"/>
      <c r="AN286"/>
      <c r="AO286"/>
      <c r="AP286"/>
      <c r="AQ286"/>
      <c r="AR286"/>
      <c r="AS286"/>
      <c r="AT286"/>
      <c r="AU286"/>
      <c r="AV286"/>
      <c r="AW286" s="1327" t="str">
        <f>IF(AND(AZ286&lt;&gt;"", LEN(TRIM(AZ286))&gt;0), MAX(AW20:AW285)+1, "")</f>
        <v/>
      </c>
      <c r="AX286" s="1327" t="str" cm="1">
        <f t="array" ref="AX286">IFERROR(INDEX(AZ21:AZ290, MATCH(ROW()-MIN(ROW(AZ21:AZ290))+1, AW21:AW290, 0)), "")</f>
        <v/>
      </c>
      <c r="AY286" s="1336" t="str">
        <f>IFERROR(TRIM(SUBSTITUTE(SUBSTITUTE(SUBSTITUTE(SUBSTITUTE(SUBSTITUTE(AY285," .",".")," ;",";")," :",":"),",",","),",","")),AY285)</f>
        <v/>
      </c>
      <c r="AZ286" s="1329" t="str">
        <f>IFERROR(IF(LEN(AY290) &gt; LEN(AZ285), LEFT(RIGHT(AY290, LEN(AY290) - LEN(AZ285)), FIND("¤", SUBSTITUTE(LEFT(RIGHT(AY290, LEN(AY290) - LEN(AZ285)), AZ19+1), " ", "¤", LEN(LEFT(RIGHT(AY290, LEN(AY290) - LEN(AZ285)), AZ19+1)) - LEN(SUBSTITUTE(LEFT(RIGHT(AY290, LEN(AY290) - LEN(AZ285)), AZ19+1), " ", ""))))), ""), "")</f>
        <v/>
      </c>
      <c r="BA286" s="1279" t="s">
        <v>1</v>
      </c>
      <c r="BB286" s="1354"/>
      <c r="BC286"/>
      <c r="BD286" s="1" t="str">
        <f t="shared" si="65"/>
        <v/>
      </c>
      <c r="BE286" s="1332" t="str">
        <f>IF(LEN(SUBSTITUTE(AX286, BE17, "")) &lt; LEN(AX286), SUBSTITUTE(AX286, BE17, ""), AX286)</f>
        <v/>
      </c>
      <c r="BF286" s="1332" t="str">
        <f>IF(LEN(SUBSTITUTE(BE286, BF17, "")) &lt; LEN(BE286), SUBSTITUTE(BE286, BF17, ""), BE286)</f>
        <v/>
      </c>
      <c r="BG286" s="1332" t="str">
        <f>IF(LEN(SUBSTITUTE(BF286, BG17, "")) &lt; LEN(BF286), SUBSTITUTE(BF286, BG17, ""), BF286)</f>
        <v/>
      </c>
      <c r="BH286" s="1332" t="str">
        <f>IF(LEN(SUBSTITUTE(BG286, BH17, "")) &lt; LEN(BG286), SUBSTITUTE(BG286, BH17, ""), BG286)</f>
        <v/>
      </c>
      <c r="BI286" s="1332" t="s">
        <v>1</v>
      </c>
      <c r="BJ286" s="1333"/>
      <c r="BK286" s="1334"/>
      <c r="BL286" s="52"/>
      <c r="BM286" s="51"/>
      <c r="BN286" s="1335" t="str">
        <f t="shared" si="58"/>
        <v/>
      </c>
      <c r="BO286" s="50" t="str">
        <f t="shared" si="59"/>
        <v/>
      </c>
      <c r="BP286" s="49" t="str">
        <f t="shared" si="60"/>
        <v/>
      </c>
      <c r="BQ286" s="47">
        <f>IF(ISBLANK(#REF!),"",LEN(BD286)-LEN(SUBSTITUTE(BD286," ",""))+1)</f>
        <v>1</v>
      </c>
      <c r="BR286" s="48">
        <f t="shared" si="61"/>
        <v>0</v>
      </c>
      <c r="BS286" s="47">
        <f t="shared" si="62"/>
        <v>0</v>
      </c>
      <c r="BT286" s="47">
        <f t="shared" si="63"/>
        <v>0</v>
      </c>
      <c r="BU286" s="185"/>
      <c r="BV286" s="2"/>
      <c r="BW286" s="2"/>
      <c r="BX286" s="2"/>
      <c r="BY286" s="2"/>
      <c r="BZ286" s="2"/>
      <c r="CA286" s="2"/>
      <c r="CB286"/>
      <c r="CC286"/>
      <c r="CD286"/>
      <c r="CE286"/>
      <c r="CF286"/>
      <c r="CG286"/>
      <c r="CH286"/>
      <c r="CI286"/>
      <c r="CJ286"/>
      <c r="CK286"/>
      <c r="CL286"/>
      <c r="CM286"/>
      <c r="CN286"/>
      <c r="CO286"/>
      <c r="CP286"/>
      <c r="CQ286" s="2"/>
      <c r="CR286" s="6">
        <v>1</v>
      </c>
    </row>
    <row r="287" spans="1:96" s="1" customFormat="1">
      <c r="A287"/>
      <c r="B287"/>
      <c r="C287"/>
      <c r="D287"/>
      <c r="E287"/>
      <c r="F287"/>
      <c r="G287"/>
      <c r="H287"/>
      <c r="I287"/>
      <c r="J287"/>
      <c r="K287"/>
      <c r="L287"/>
      <c r="M287"/>
      <c r="N287"/>
      <c r="O287"/>
      <c r="P287"/>
      <c r="Q287"/>
      <c r="R287"/>
      <c r="S287"/>
      <c r="T287"/>
      <c r="U287"/>
      <c r="V287"/>
      <c r="W287"/>
      <c r="X287"/>
      <c r="Y287"/>
      <c r="Z287"/>
      <c r="AA287"/>
      <c r="AB287"/>
      <c r="AC287"/>
      <c r="AD287"/>
      <c r="AE287"/>
      <c r="AF287"/>
      <c r="AG287"/>
      <c r="AH287"/>
      <c r="AI287"/>
      <c r="AJ287"/>
      <c r="AK287"/>
      <c r="AL287"/>
      <c r="AM287"/>
      <c r="AN287"/>
      <c r="AO287"/>
      <c r="AP287"/>
      <c r="AQ287"/>
      <c r="AR287"/>
      <c r="AS287"/>
      <c r="AT287"/>
      <c r="AU287"/>
      <c r="AV287"/>
      <c r="AW287" s="1327" t="str">
        <f>IF(AND(AZ287&lt;&gt;"", LEN(TRIM(AZ287))&gt;0), MAX(AW20:AW286)+1, "")</f>
        <v/>
      </c>
      <c r="AX287" s="1327" t="str" cm="1">
        <f t="array" ref="AX287">IFERROR(INDEX(AZ21:AZ290, MATCH(ROW()-MIN(ROW(AZ21:AZ290))+1, AW21:AW290, 0)), "")</f>
        <v/>
      </c>
      <c r="AY287" s="1336" t="str">
        <f>IFERROR(SUBSTITUTE(SUBSTITUTE(SUBSTITUTE(SUBSTITUTE(SUBSTITUTE(SUBSTITUTE(AY286,",",";"),".",";"),";",";"),"-",";"),":",";"),"?",";"),AY286)</f>
        <v/>
      </c>
      <c r="AZ287" s="1329" t="str">
        <f>IFERROR(IF(LEN(AY290)&gt;LEN(AZ285)+LEN(AZ286),LEFT(RIGHT(AY290,LEN(AY290)-LEN(AZ285)-LEN(AZ286)),FIND("¤",SUBSTITUTE(LEFT(RIGHT(AY290,LEN(AY290)-LEN(AZ285)-LEN(AZ286)),AZ19+1)," ","¤",LEN(LEFT(RIGHT(AY290,LEN(AY290)-LEN(AZ285)-LEN(AZ286)),AZ19+1))-LEN(SUBSTITUTE(LEFT(RIGHT(AY290,LEN(AY290)-LEN(AZ285)-LEN(AZ286)),AZ19+1)," ",""))))),""),"")</f>
        <v/>
      </c>
      <c r="BA287" s="1279" t="s">
        <v>1</v>
      </c>
      <c r="BB287" s="1354"/>
      <c r="BC287"/>
      <c r="BD287" s="1" t="str">
        <f t="shared" si="65"/>
        <v/>
      </c>
      <c r="BE287" s="1332" t="str">
        <f>IF(LEN(SUBSTITUTE(AX287, BE17, "")) &lt; LEN(AX287), SUBSTITUTE(AX287, BE17, ""), AX287)</f>
        <v/>
      </c>
      <c r="BF287" s="1332" t="str">
        <f>IF(LEN(SUBSTITUTE(BE287, BF17, "")) &lt; LEN(BE287), SUBSTITUTE(BE287, BF17, ""), BE287)</f>
        <v/>
      </c>
      <c r="BG287" s="1332" t="str">
        <f>IF(LEN(SUBSTITUTE(BF287, BG17, "")) &lt; LEN(BF287), SUBSTITUTE(BF287, BG17, ""), BF287)</f>
        <v/>
      </c>
      <c r="BH287" s="1332" t="str">
        <f>IF(LEN(SUBSTITUTE(BG287, BH17, "")) &lt; LEN(BG287), SUBSTITUTE(BG287, BH17, ""), BG287)</f>
        <v/>
      </c>
      <c r="BI287" s="1332" t="s">
        <v>1</v>
      </c>
      <c r="BJ287" s="1333"/>
      <c r="BK287" s="1334"/>
      <c r="BL287" s="52"/>
      <c r="BM287" s="51"/>
      <c r="BN287" s="1335" t="str">
        <f t="shared" ref="BN287:BN290" si="66">IF(BK287&lt;&gt;"", TRIM(SUBSTITUTE(SUBSTITUTE(BH287, TRIM(BJ287), ""), TRIM(BK287), "")), TRIM(SUBSTITUTE(BH287, TRIM(BJ287), "")))</f>
        <v/>
      </c>
      <c r="BO287" s="50" t="str">
        <f t="shared" ref="BO287:BO290" si="67">SUBSTITUTE(BN287,BL287,BM287)</f>
        <v/>
      </c>
      <c r="BP287" s="49" t="str">
        <f t="shared" ref="BP287:BP290" si="68">TRIM(SUBSTITUTE(BO287,BL287,BM287))</f>
        <v/>
      </c>
      <c r="BQ287" s="47">
        <f>IF(ISBLANK(#REF!),"",LEN(BD287)-LEN(SUBSTITUTE(BD287," ",""))+1)</f>
        <v>1</v>
      </c>
      <c r="BR287" s="48">
        <f t="shared" ref="BR287:BR290" si="69">BT287-BS287</f>
        <v>0</v>
      </c>
      <c r="BS287" s="47">
        <f t="shared" ref="BS287:BS290" si="70">LEN(TRIM(BD287)) - LEN(SUBSTITUTE(TRIM(BD287), " ", ""))</f>
        <v>0</v>
      </c>
      <c r="BT287" s="47">
        <f t="shared" ref="BT287:BT290" si="71">LEN(BD287)</f>
        <v>0</v>
      </c>
      <c r="BU287" s="185"/>
      <c r="BV287" s="2"/>
      <c r="BW287" s="2"/>
      <c r="BX287" s="2"/>
      <c r="BY287" s="2"/>
      <c r="BZ287" s="2"/>
      <c r="CA287" s="2"/>
      <c r="CB287"/>
      <c r="CC287"/>
      <c r="CD287"/>
      <c r="CE287"/>
      <c r="CF287"/>
      <c r="CG287"/>
      <c r="CH287"/>
      <c r="CI287"/>
      <c r="CJ287"/>
      <c r="CK287"/>
      <c r="CL287"/>
      <c r="CM287"/>
      <c r="CN287"/>
      <c r="CO287"/>
      <c r="CP287"/>
      <c r="CQ287" s="2"/>
      <c r="CR287" s="6">
        <v>1</v>
      </c>
    </row>
    <row r="288" spans="1:96" s="1" customFormat="1">
      <c r="A288"/>
      <c r="B288"/>
      <c r="C288"/>
      <c r="D288"/>
      <c r="E288"/>
      <c r="F288"/>
      <c r="G288"/>
      <c r="H288"/>
      <c r="I288"/>
      <c r="J288"/>
      <c r="K288"/>
      <c r="L288"/>
      <c r="M288"/>
      <c r="N288"/>
      <c r="O288"/>
      <c r="P288"/>
      <c r="Q288"/>
      <c r="R288"/>
      <c r="S288"/>
      <c r="T288"/>
      <c r="U288"/>
      <c r="V288"/>
      <c r="W288"/>
      <c r="X288"/>
      <c r="Y288"/>
      <c r="Z288"/>
      <c r="AA288"/>
      <c r="AB288"/>
      <c r="AC288"/>
      <c r="AD288"/>
      <c r="AE288"/>
      <c r="AF288"/>
      <c r="AG288"/>
      <c r="AH288"/>
      <c r="AI288"/>
      <c r="AJ288"/>
      <c r="AK288"/>
      <c r="AL288"/>
      <c r="AM288"/>
      <c r="AN288"/>
      <c r="AO288"/>
      <c r="AP288"/>
      <c r="AQ288"/>
      <c r="AR288"/>
      <c r="AS288"/>
      <c r="AT288"/>
      <c r="AU288"/>
      <c r="AV288"/>
      <c r="AW288" s="1327" t="str">
        <f>IF(AND(AZ288&lt;&gt;"", LEN(TRIM(AZ288))&gt;0), MAX(AW20:AW287)+1, "")</f>
        <v/>
      </c>
      <c r="AX288" s="1327" t="str" cm="1">
        <f t="array" ref="AX288">IFERROR(INDEX(AZ21:AZ290, MATCH(ROW()-MIN(ROW(AZ21:AZ290))+1, AW21:AW290, 0)), "")</f>
        <v/>
      </c>
      <c r="AY288" s="1336" t="str">
        <f>IFERROR(SUBSTITUTE(AY287,"."," "),AY287)</f>
        <v/>
      </c>
      <c r="AZ288" s="1329" t="str">
        <f>IFERROR(LEFT(RIGHT(AY290,LEN(AY290)-LEN(AZ285)-LEN(AZ286)-LEN(AZ287)),FIND("¤",SUBSTITUTE(LEFT(RIGHT(AY290,LEN(AY290)-LEN(AZ285)-LEN(AZ286)-LEN(AZ287)),AZ19+1)," ","¤",LEN(LEFT(RIGHT(AY290,LEN(AY290)-LEN(AZ285)-LEN(AZ286)-LEN(AZ287)),AZ19+1))-LEN(SUBSTITUTE(LEFT(RIGHT(AY290,LEN(AY290)-LEN(AZ285)-LEN(AZ286)-LEN(AZ287)),AZ19+1)," ",""))))),"")</f>
        <v/>
      </c>
      <c r="BA288" s="1279" t="s">
        <v>1</v>
      </c>
      <c r="BB288" s="1354"/>
      <c r="BC288"/>
      <c r="BD288" s="1" t="str">
        <f t="shared" si="65"/>
        <v/>
      </c>
      <c r="BE288" s="1332" t="str">
        <f>IF(LEN(SUBSTITUTE(AX288, BE17, "")) &lt; LEN(AX288), SUBSTITUTE(AX288, BE17, ""), AX288)</f>
        <v/>
      </c>
      <c r="BF288" s="1332" t="str">
        <f>IF(LEN(SUBSTITUTE(BE288, BF17, "")) &lt; LEN(BE288), SUBSTITUTE(BE288, BF17, ""), BE288)</f>
        <v/>
      </c>
      <c r="BG288" s="1332" t="str">
        <f>IF(LEN(SUBSTITUTE(BF288, BG17, "")) &lt; LEN(BF288), SUBSTITUTE(BF288, BG17, ""), BF288)</f>
        <v/>
      </c>
      <c r="BH288" s="1332" t="str">
        <f>IF(LEN(SUBSTITUTE(BG288, BH17, "")) &lt; LEN(BG288), SUBSTITUTE(BG288, BH17, ""), BG288)</f>
        <v/>
      </c>
      <c r="BI288" s="1332" t="s">
        <v>1</v>
      </c>
      <c r="BJ288" s="1333"/>
      <c r="BK288" s="1334"/>
      <c r="BL288" s="52"/>
      <c r="BM288" s="51"/>
      <c r="BN288" s="1335" t="str">
        <f t="shared" si="66"/>
        <v/>
      </c>
      <c r="BO288" s="50" t="str">
        <f t="shared" si="67"/>
        <v/>
      </c>
      <c r="BP288" s="49" t="str">
        <f t="shared" si="68"/>
        <v/>
      </c>
      <c r="BQ288" s="47">
        <f>IF(ISBLANK(#REF!),"",LEN(BD288)-LEN(SUBSTITUTE(BD288," ",""))+1)</f>
        <v>1</v>
      </c>
      <c r="BR288" s="48">
        <f t="shared" si="69"/>
        <v>0</v>
      </c>
      <c r="BS288" s="47">
        <f t="shared" si="70"/>
        <v>0</v>
      </c>
      <c r="BT288" s="47">
        <f t="shared" si="71"/>
        <v>0</v>
      </c>
      <c r="BU288" s="185"/>
      <c r="BV288" s="2"/>
      <c r="BW288" s="2"/>
      <c r="BX288" s="2"/>
      <c r="BY288" s="2"/>
      <c r="BZ288" s="2"/>
      <c r="CA288" s="2"/>
      <c r="CB288"/>
      <c r="CC288"/>
      <c r="CD288"/>
      <c r="CE288"/>
      <c r="CF288"/>
      <c r="CG288"/>
      <c r="CH288"/>
      <c r="CI288"/>
      <c r="CJ288"/>
      <c r="CK288"/>
      <c r="CL288"/>
      <c r="CM288"/>
      <c r="CN288"/>
      <c r="CO288"/>
      <c r="CP288"/>
      <c r="CQ288" s="2"/>
      <c r="CR288" s="6">
        <v>1</v>
      </c>
    </row>
    <row r="289" spans="1:98" s="1" customFormat="1">
      <c r="A289"/>
      <c r="B289"/>
      <c r="C289"/>
      <c r="D289"/>
      <c r="E289"/>
      <c r="F289"/>
      <c r="G289"/>
      <c r="H289"/>
      <c r="I289"/>
      <c r="J289"/>
      <c r="K289"/>
      <c r="L289"/>
      <c r="M289"/>
      <c r="N289"/>
      <c r="O289"/>
      <c r="P289"/>
      <c r="Q289"/>
      <c r="R289"/>
      <c r="S289"/>
      <c r="T289"/>
      <c r="U289"/>
      <c r="V289"/>
      <c r="W289"/>
      <c r="X289"/>
      <c r="Y289"/>
      <c r="Z289"/>
      <c r="AA289"/>
      <c r="AB289"/>
      <c r="AC289"/>
      <c r="AD289"/>
      <c r="AE289"/>
      <c r="AF289"/>
      <c r="AG289"/>
      <c r="AH289"/>
      <c r="AI289"/>
      <c r="AJ289"/>
      <c r="AK289"/>
      <c r="AL289"/>
      <c r="AM289"/>
      <c r="AN289"/>
      <c r="AO289"/>
      <c r="AP289"/>
      <c r="AQ289"/>
      <c r="AR289"/>
      <c r="AS289"/>
      <c r="AT289"/>
      <c r="AU289"/>
      <c r="AV289"/>
      <c r="AW289" s="1327" t="str">
        <f>IF(AND(AZ289&lt;&gt;"", LEN(TRIM(AZ289))&gt;0), MAX(AW20:AW288)+1, "")</f>
        <v/>
      </c>
      <c r="AX289" s="1327" t="str" cm="1">
        <f t="array" ref="AX289">IFERROR(INDEX(AZ21:AZ290, MATCH(ROW()-MIN(ROW(AZ21:AZ290))+1, AW21:AW290, 0)), "")</f>
        <v/>
      </c>
      <c r="AY289" s="1337" t="str">
        <f>SUBSTITUTE(SUBSTITUTE(AY288,";"," "),","," ")</f>
        <v/>
      </c>
      <c r="AZ289" s="1329" t="str">
        <f>IFERROR(LEFT(RIGHT(AY290,LEN(AY290)-LEN(AZ285)-LEN(AZ286)-LEN(AZ287)-LEN(AZ288)),FIND("¤",SUBSTITUTE(LEFT(RIGHT(AY290,LEN(AY290)-LEN(AZ285)-LEN(AZ286)-LEN(AZ287)-LEN(AZ288)),AZ19+1)," ","¤",LEN(LEFT(RIGHT(AY290,LEN(AY290)-LEN(AZ285)-LEN(AZ286)-LEN(AZ287)-LEN(AZ288)),AZ19+1))-LEN(SUBSTITUTE(LEFT(RIGHT(AY290,LEN(AY290)-LEN(AZ285)-LEN(AZ286)-LEN(AZ287)-LEN(AZ288)),AZ19+1)," ",""))))),"")</f>
        <v/>
      </c>
      <c r="BA289" s="1279" t="s">
        <v>1</v>
      </c>
      <c r="BB289" s="1354"/>
      <c r="BC289"/>
      <c r="BD289" s="1" t="str">
        <f t="shared" si="65"/>
        <v/>
      </c>
      <c r="BE289" s="1332" t="str">
        <f>IF(LEN(SUBSTITUTE(AX289, BE17, "")) &lt; LEN(AX289), SUBSTITUTE(AX289, BE17, ""), AX289)</f>
        <v/>
      </c>
      <c r="BF289" s="1332" t="str">
        <f>IF(LEN(SUBSTITUTE(BE289, BF17, "")) &lt; LEN(BE289), SUBSTITUTE(BE289, BF17, ""), BE289)</f>
        <v/>
      </c>
      <c r="BG289" s="1332" t="str">
        <f>IF(LEN(SUBSTITUTE(BF289, BG17, "")) &lt; LEN(BF289), SUBSTITUTE(BF289, BG17, ""), BF289)</f>
        <v/>
      </c>
      <c r="BH289" s="1332" t="str">
        <f>IF(LEN(SUBSTITUTE(BG289, BH17, "")) &lt; LEN(BG289), SUBSTITUTE(BG289, BH17, ""), BG289)</f>
        <v/>
      </c>
      <c r="BI289" s="1332" t="s">
        <v>1</v>
      </c>
      <c r="BJ289" s="1333"/>
      <c r="BK289" s="1334"/>
      <c r="BL289" s="52"/>
      <c r="BM289" s="51"/>
      <c r="BN289" s="1335" t="str">
        <f t="shared" si="66"/>
        <v/>
      </c>
      <c r="BO289" s="50" t="str">
        <f t="shared" si="67"/>
        <v/>
      </c>
      <c r="BP289" s="49" t="str">
        <f t="shared" si="68"/>
        <v/>
      </c>
      <c r="BQ289" s="47">
        <f>IF(ISBLANK(#REF!),"",LEN(BD289)-LEN(SUBSTITUTE(BD289," ",""))+1)</f>
        <v>1</v>
      </c>
      <c r="BR289" s="48">
        <f t="shared" si="69"/>
        <v>0</v>
      </c>
      <c r="BS289" s="47">
        <f t="shared" si="70"/>
        <v>0</v>
      </c>
      <c r="BT289" s="47">
        <f t="shared" si="71"/>
        <v>0</v>
      </c>
      <c r="BU289" s="185"/>
      <c r="BV289" s="2"/>
      <c r="BW289" s="2"/>
      <c r="BX289" s="2"/>
      <c r="BY289" s="2"/>
      <c r="BZ289" s="2"/>
      <c r="CA289" s="2"/>
      <c r="CB289"/>
      <c r="CC289"/>
      <c r="CD289"/>
      <c r="CE289"/>
      <c r="CF289"/>
      <c r="CG289"/>
      <c r="CH289"/>
      <c r="CI289"/>
      <c r="CJ289"/>
      <c r="CK289"/>
      <c r="CL289"/>
      <c r="CM289"/>
      <c r="CN289"/>
      <c r="CO289"/>
      <c r="CP289"/>
      <c r="CQ289" s="2"/>
      <c r="CR289" s="6">
        <v>1</v>
      </c>
    </row>
    <row r="290" spans="1:98" s="1" customFormat="1">
      <c r="A290"/>
      <c r="B290"/>
      <c r="C290"/>
      <c r="D290"/>
      <c r="E290"/>
      <c r="F290"/>
      <c r="G290"/>
      <c r="H290"/>
      <c r="I290"/>
      <c r="J290"/>
      <c r="K290"/>
      <c r="L290"/>
      <c r="M290"/>
      <c r="N290"/>
      <c r="O290"/>
      <c r="P290"/>
      <c r="Q290"/>
      <c r="R290"/>
      <c r="S290"/>
      <c r="T290"/>
      <c r="U290"/>
      <c r="V290"/>
      <c r="W290"/>
      <c r="X290"/>
      <c r="Y290"/>
      <c r="Z290"/>
      <c r="AA290"/>
      <c r="AB290"/>
      <c r="AC290"/>
      <c r="AD290"/>
      <c r="AE290"/>
      <c r="AF290"/>
      <c r="AG290"/>
      <c r="AH290"/>
      <c r="AI290"/>
      <c r="AJ290"/>
      <c r="AK290"/>
      <c r="AL290"/>
      <c r="AM290"/>
      <c r="AN290"/>
      <c r="AO290"/>
      <c r="AP290"/>
      <c r="AQ290"/>
      <c r="AR290"/>
      <c r="AS290"/>
      <c r="AT290"/>
      <c r="AU290"/>
      <c r="AV290"/>
      <c r="AW290" s="1327" t="str">
        <f>IF(AND(AZ290&lt;&gt;"", LEN(TRIM(AZ290))&gt;0), MAX(AW20:AW289)+1, "")</f>
        <v/>
      </c>
      <c r="AX290" s="1327" t="str" cm="1">
        <f t="array" ref="AX290">IFERROR(INDEX(AZ21:AZ290, MATCH(ROW()-MIN(ROW(AZ21:AZ290))+1, AW21:AW290, 0)), "")</f>
        <v/>
      </c>
      <c r="AY290" s="1338" t="str">
        <f>IFERROR(SUBSTITUTE(SUBSTITUTE(SUBSTITUTE(AY289,"  "," "),"  "," "),"  "," "),AY289)</f>
        <v/>
      </c>
      <c r="AZ290" s="1329" t="str">
        <f>IF(LEN(AY290) &gt; LEN(AZ285) + LEN(AZ286) + LEN(AZ287)+ LEN(AZ288) + LEN(AZ289), RIGHT(AY290, LEN(AY290) - LEN(AZ285) - LEN(AZ286) - LEN(AZ287) - LEN(AZ288) - LEN(AZ289)), "")</f>
        <v/>
      </c>
      <c r="BA290" s="1279" t="s">
        <v>1</v>
      </c>
      <c r="BB290" s="1354"/>
      <c r="BC290"/>
      <c r="BD290" s="1" t="str">
        <f t="shared" si="65"/>
        <v/>
      </c>
      <c r="BE290" s="1332" t="str">
        <f>IF(LEN(SUBSTITUTE(AX290, BE17, "")) &lt; LEN(AX290), SUBSTITUTE(AX290, BE17, ""), AX290)</f>
        <v/>
      </c>
      <c r="BF290" s="1332" t="str">
        <f>IF(LEN(SUBSTITUTE(BE290, BF17, "")) &lt; LEN(BE290), SUBSTITUTE(BE290, BF17, ""), BE290)</f>
        <v/>
      </c>
      <c r="BG290" s="1332" t="str">
        <f>IF(LEN(SUBSTITUTE(BF290, BG17, "")) &lt; LEN(BF290), SUBSTITUTE(BF290, BG17, ""), BF290)</f>
        <v/>
      </c>
      <c r="BH290" s="1332" t="str">
        <f>IF(LEN(SUBSTITUTE(BG290, BH17, "")) &lt; LEN(BG290), SUBSTITUTE(BG290, BH17, ""), BG290)</f>
        <v/>
      </c>
      <c r="BI290" s="1332" t="s">
        <v>1</v>
      </c>
      <c r="BJ290" s="1333"/>
      <c r="BK290" s="1334"/>
      <c r="BL290" s="52"/>
      <c r="BM290" s="51"/>
      <c r="BN290" s="1335" t="str">
        <f t="shared" si="66"/>
        <v/>
      </c>
      <c r="BO290" s="50" t="str">
        <f t="shared" si="67"/>
        <v/>
      </c>
      <c r="BP290" s="49" t="str">
        <f t="shared" si="68"/>
        <v/>
      </c>
      <c r="BQ290" s="47">
        <f>IF(ISBLANK(#REF!),"",LEN(BD290)-LEN(SUBSTITUTE(BD290," ",""))+1)</f>
        <v>1</v>
      </c>
      <c r="BR290" s="48">
        <f t="shared" si="69"/>
        <v>0</v>
      </c>
      <c r="BS290" s="47">
        <f t="shared" si="70"/>
        <v>0</v>
      </c>
      <c r="BT290" s="47">
        <f t="shared" si="71"/>
        <v>0</v>
      </c>
      <c r="BU290" s="185"/>
      <c r="BV290" s="2"/>
      <c r="BW290" s="2"/>
      <c r="BX290" s="2"/>
      <c r="BY290" s="2"/>
      <c r="BZ290" s="2"/>
      <c r="CA290" s="2"/>
      <c r="CB290"/>
      <c r="CC290"/>
      <c r="CD290"/>
      <c r="CE290"/>
      <c r="CF290"/>
      <c r="CG290"/>
      <c r="CH290"/>
      <c r="CI290"/>
      <c r="CJ290"/>
      <c r="CK290"/>
      <c r="CL290"/>
      <c r="CM290"/>
      <c r="CN290"/>
      <c r="CO290"/>
      <c r="CP290"/>
      <c r="CQ290" s="2"/>
      <c r="CR290" s="7" t="s">
        <v>0</v>
      </c>
    </row>
    <row r="291" spans="1:98" s="1" customFormat="1">
      <c r="A291" s="6">
        <v>1</v>
      </c>
      <c r="B291" s="6">
        <v>1</v>
      </c>
      <c r="C291" s="6">
        <v>1</v>
      </c>
      <c r="D291" s="6">
        <v>1</v>
      </c>
      <c r="E291" s="6">
        <v>1</v>
      </c>
      <c r="F291" s="6">
        <v>1</v>
      </c>
      <c r="G291" s="6">
        <v>1</v>
      </c>
      <c r="H291" s="6">
        <v>1</v>
      </c>
      <c r="I291" s="6">
        <v>1</v>
      </c>
      <c r="J291" s="6">
        <v>1</v>
      </c>
      <c r="K291" s="6">
        <v>1</v>
      </c>
      <c r="L291" s="6">
        <v>1</v>
      </c>
      <c r="M291" s="6">
        <v>1</v>
      </c>
      <c r="N291" s="6">
        <v>1</v>
      </c>
      <c r="O291" s="6">
        <v>1</v>
      </c>
      <c r="P291" s="6">
        <v>1</v>
      </c>
      <c r="Q291" s="6">
        <v>1</v>
      </c>
      <c r="R291" s="6">
        <v>1</v>
      </c>
      <c r="S291" s="6">
        <v>1</v>
      </c>
      <c r="T291" s="6">
        <v>1</v>
      </c>
      <c r="U291" s="6">
        <v>1</v>
      </c>
      <c r="V291" s="6">
        <v>1</v>
      </c>
      <c r="W291" s="6">
        <v>1</v>
      </c>
      <c r="X291" s="6">
        <v>1</v>
      </c>
      <c r="Y291" s="6">
        <v>1</v>
      </c>
      <c r="Z291" s="6">
        <v>1</v>
      </c>
      <c r="AA291" s="6">
        <v>1</v>
      </c>
      <c r="AB291" s="6">
        <v>1</v>
      </c>
      <c r="AC291" s="6">
        <v>1</v>
      </c>
      <c r="AD291" s="6">
        <v>1</v>
      </c>
      <c r="AE291" s="6">
        <v>1</v>
      </c>
      <c r="AF291" s="6">
        <v>1</v>
      </c>
      <c r="AG291" s="6">
        <v>1</v>
      </c>
      <c r="AH291" s="6">
        <v>1</v>
      </c>
      <c r="AI291" s="6">
        <v>1</v>
      </c>
      <c r="AJ291" s="6">
        <v>1</v>
      </c>
      <c r="AK291" s="6">
        <v>1</v>
      </c>
      <c r="AL291" s="6">
        <v>1</v>
      </c>
      <c r="AM291" s="6">
        <v>1</v>
      </c>
      <c r="AN291" s="6">
        <v>1</v>
      </c>
      <c r="AO291" s="6">
        <v>1</v>
      </c>
      <c r="AP291" s="6">
        <v>1</v>
      </c>
      <c r="AQ291" s="6">
        <v>1</v>
      </c>
      <c r="AR291" s="6">
        <v>1</v>
      </c>
      <c r="AS291" s="6">
        <v>1</v>
      </c>
      <c r="AT291" s="6">
        <v>1</v>
      </c>
      <c r="AU291" s="6">
        <v>1</v>
      </c>
      <c r="AV291" s="6">
        <v>1</v>
      </c>
      <c r="AW291" s="6">
        <v>1</v>
      </c>
      <c r="AX291" s="6">
        <v>1</v>
      </c>
      <c r="AY291" s="6">
        <v>1</v>
      </c>
      <c r="AZ291" s="6">
        <v>1</v>
      </c>
      <c r="BA291" s="6">
        <v>1</v>
      </c>
      <c r="BB291" s="6">
        <v>1</v>
      </c>
      <c r="BC291" s="6">
        <v>1</v>
      </c>
      <c r="BD291" s="6">
        <v>1</v>
      </c>
      <c r="BE291" s="6">
        <v>1</v>
      </c>
      <c r="BF291" s="6">
        <v>1</v>
      </c>
      <c r="BG291" s="6">
        <v>1</v>
      </c>
      <c r="BH291" s="6">
        <v>1</v>
      </c>
      <c r="BI291" s="6">
        <v>1</v>
      </c>
      <c r="BJ291" s="6">
        <v>1</v>
      </c>
      <c r="BK291" s="6">
        <v>1</v>
      </c>
      <c r="BL291" s="6">
        <v>1</v>
      </c>
      <c r="BM291" s="6">
        <v>1</v>
      </c>
      <c r="BN291" s="6">
        <v>1</v>
      </c>
      <c r="BO291" s="6">
        <v>1</v>
      </c>
      <c r="BP291" s="6">
        <v>1</v>
      </c>
      <c r="BQ291" s="6">
        <v>1</v>
      </c>
      <c r="BR291" s="6">
        <v>1</v>
      </c>
      <c r="BS291" s="6">
        <v>1</v>
      </c>
      <c r="BT291" s="6">
        <v>1</v>
      </c>
      <c r="BU291" s="6">
        <v>1</v>
      </c>
      <c r="BV291" s="6">
        <v>1</v>
      </c>
      <c r="BW291" s="6">
        <v>1</v>
      </c>
      <c r="BX291" s="6">
        <v>1</v>
      </c>
      <c r="BY291" s="6">
        <v>1</v>
      </c>
      <c r="BZ291" s="6">
        <v>1</v>
      </c>
      <c r="CA291" s="6">
        <v>1</v>
      </c>
      <c r="CB291" s="6">
        <v>1</v>
      </c>
      <c r="CC291" s="6">
        <v>1</v>
      </c>
      <c r="CD291" s="6">
        <v>1</v>
      </c>
      <c r="CE291" s="6">
        <v>1</v>
      </c>
      <c r="CF291" s="6">
        <v>1</v>
      </c>
      <c r="CG291" s="6">
        <v>1</v>
      </c>
      <c r="CH291" s="6">
        <v>1</v>
      </c>
      <c r="CI291" s="6">
        <v>1</v>
      </c>
      <c r="CJ291" s="6">
        <v>1</v>
      </c>
      <c r="CK291" s="6">
        <v>1</v>
      </c>
      <c r="CL291" s="6">
        <v>1</v>
      </c>
      <c r="CM291" s="6">
        <v>1</v>
      </c>
      <c r="CN291" s="6">
        <v>1</v>
      </c>
      <c r="CO291" s="6">
        <v>1</v>
      </c>
      <c r="CP291" s="6">
        <v>1</v>
      </c>
      <c r="CQ291" s="6">
        <v>1</v>
      </c>
      <c r="CR291" s="5" t="str">
        <f>ADDRESS(ROW(),COLUMN(),4)</f>
        <v>CR291</v>
      </c>
      <c r="CS291" s="4"/>
      <c r="CT291" s="3" t="str">
        <f>ADDRESS(ROW(),COLUMN(),4)</f>
        <v>CT291</v>
      </c>
    </row>
  </sheetData>
  <mergeCells count="139">
    <mergeCell ref="H122:I122"/>
    <mergeCell ref="J122:K122"/>
    <mergeCell ref="U77:V77"/>
    <mergeCell ref="W77:Z77"/>
    <mergeCell ref="Y79:Z80"/>
    <mergeCell ref="T85:X85"/>
    <mergeCell ref="V83:W83"/>
    <mergeCell ref="X83:Y83"/>
    <mergeCell ref="G171:H171"/>
    <mergeCell ref="I171:L171"/>
    <mergeCell ref="K173:L174"/>
    <mergeCell ref="H177:I177"/>
    <mergeCell ref="J177:K177"/>
    <mergeCell ref="I180:I181"/>
    <mergeCell ref="J180:J181"/>
    <mergeCell ref="K180:K181"/>
    <mergeCell ref="CJ204:CL207"/>
    <mergeCell ref="CM205:CP207"/>
    <mergeCell ref="CE208:CE209"/>
    <mergeCell ref="CJ214:CL216"/>
    <mergeCell ref="CM214:CP217"/>
    <mergeCell ref="CJ218:CL220"/>
    <mergeCell ref="CL182:CP182"/>
    <mergeCell ref="CB183:CB193"/>
    <mergeCell ref="CL183:CP183"/>
    <mergeCell ref="CK184:CP185"/>
    <mergeCell ref="CC191:CF193"/>
    <mergeCell ref="CB195:CH196"/>
    <mergeCell ref="CB178:CH180"/>
    <mergeCell ref="CL178:CP178"/>
    <mergeCell ref="CL179:CP179"/>
    <mergeCell ref="CL180:CP180"/>
    <mergeCell ref="CL181:CP181"/>
    <mergeCell ref="S129:X132"/>
    <mergeCell ref="CB149:CB156"/>
    <mergeCell ref="CC168:CH169"/>
    <mergeCell ref="CK168:CP168"/>
    <mergeCell ref="CJ169:CP169"/>
    <mergeCell ref="CK172:CP175"/>
    <mergeCell ref="CB106:CB111"/>
    <mergeCell ref="CC107:CH109"/>
    <mergeCell ref="BW111:BZ111"/>
    <mergeCell ref="CB113:CB124"/>
    <mergeCell ref="CC113:CC114"/>
    <mergeCell ref="G116:H116"/>
    <mergeCell ref="I116:L116"/>
    <mergeCell ref="K118:L119"/>
    <mergeCell ref="BW121:BZ121"/>
    <mergeCell ref="F124:J124"/>
    <mergeCell ref="CF93:CG100"/>
    <mergeCell ref="BY96:BY97"/>
    <mergeCell ref="CB100:CB101"/>
    <mergeCell ref="CK100:CO102"/>
    <mergeCell ref="BW102:BX103"/>
    <mergeCell ref="BY102:BZ103"/>
    <mergeCell ref="AA77:AB77"/>
    <mergeCell ref="CC78:CE79"/>
    <mergeCell ref="CF78:CF79"/>
    <mergeCell ref="CG78:CH79"/>
    <mergeCell ref="BW79:BZ80"/>
    <mergeCell ref="BW85:BZ86"/>
    <mergeCell ref="AI62:AN65"/>
    <mergeCell ref="CC63:CD65"/>
    <mergeCell ref="CE63:CF65"/>
    <mergeCell ref="I72:I73"/>
    <mergeCell ref="J72:J73"/>
    <mergeCell ref="K72:K73"/>
    <mergeCell ref="CB73:CE76"/>
    <mergeCell ref="CJ29:CK30"/>
    <mergeCell ref="CB31:CB32"/>
    <mergeCell ref="CC31:CC32"/>
    <mergeCell ref="CE31:CE32"/>
    <mergeCell ref="BW39:BZ42"/>
    <mergeCell ref="BW43:BZ44"/>
    <mergeCell ref="CE43:CE44"/>
    <mergeCell ref="CF43:CF44"/>
    <mergeCell ref="CJ44:CP45"/>
    <mergeCell ref="CJ19:CP20"/>
    <mergeCell ref="CJ21:CP21"/>
    <mergeCell ref="CJ22:CP23"/>
    <mergeCell ref="CF23:CF24"/>
    <mergeCell ref="CG23:CG24"/>
    <mergeCell ref="CJ25:CP26"/>
    <mergeCell ref="BO19:BO20"/>
    <mergeCell ref="BP19:BP20"/>
    <mergeCell ref="BQ19:BQ20"/>
    <mergeCell ref="BR19:BR20"/>
    <mergeCell ref="BS19:BS20"/>
    <mergeCell ref="BT19:BT20"/>
    <mergeCell ref="AC19:AC20"/>
    <mergeCell ref="AD19:AD20"/>
    <mergeCell ref="BD19:BD20"/>
    <mergeCell ref="BJ19:BK19"/>
    <mergeCell ref="BL19:BM19"/>
    <mergeCell ref="BN19:BN20"/>
    <mergeCell ref="CJ17:CP18"/>
    <mergeCell ref="AJ18:AN18"/>
    <mergeCell ref="I19:I20"/>
    <mergeCell ref="J19:J20"/>
    <mergeCell ref="K19:K20"/>
    <mergeCell ref="W19:W20"/>
    <mergeCell ref="X19:X20"/>
    <mergeCell ref="Y19:Y20"/>
    <mergeCell ref="AA19:AA20"/>
    <mergeCell ref="AB19:AB20"/>
    <mergeCell ref="CG15:CH16"/>
    <mergeCell ref="H16:I16"/>
    <mergeCell ref="J16:K16"/>
    <mergeCell ref="BJ16:BK17"/>
    <mergeCell ref="BL16:BL17"/>
    <mergeCell ref="BM16:BM17"/>
    <mergeCell ref="AL16:AM16"/>
    <mergeCell ref="AN16:AO16"/>
    <mergeCell ref="CM10:CM11"/>
    <mergeCell ref="BB11:BB12"/>
    <mergeCell ref="BE11:BH11"/>
    <mergeCell ref="K12:L13"/>
    <mergeCell ref="AO12:AP13"/>
    <mergeCell ref="AZ12:AZ13"/>
    <mergeCell ref="BJ12:BM14"/>
    <mergeCell ref="BE13:BH16"/>
    <mergeCell ref="AZ14:AZ15"/>
    <mergeCell ref="CF15:CF16"/>
    <mergeCell ref="BW4:BZ6"/>
    <mergeCell ref="CB4:CH6"/>
    <mergeCell ref="CJ4:CP6"/>
    <mergeCell ref="CB9:CE10"/>
    <mergeCell ref="G10:H10"/>
    <mergeCell ref="I10:L10"/>
    <mergeCell ref="AA10:AB10"/>
    <mergeCell ref="AK10:AL10"/>
    <mergeCell ref="AM10:AP10"/>
    <mergeCell ref="AQ10:AR10"/>
    <mergeCell ref="P3:P4"/>
    <mergeCell ref="T3:Z4"/>
    <mergeCell ref="AF3:AF4"/>
    <mergeCell ref="AJ3:AP4"/>
    <mergeCell ref="BB3:BB4"/>
    <mergeCell ref="BD3:BD4"/>
  </mergeCells>
  <conditionalFormatting sqref="K22:K60">
    <cfRule type="cellIs" dxfId="8" priority="3" operator="notEqual">
      <formula>1</formula>
    </cfRule>
  </conditionalFormatting>
  <conditionalFormatting sqref="K182:K221">
    <cfRule type="cellIs" dxfId="7" priority="2" operator="notEqual">
      <formula>1</formula>
    </cfRule>
  </conditionalFormatting>
  <conditionalFormatting sqref="CC115:CC116">
    <cfRule type="cellIs" dxfId="6" priority="4" operator="notEqual">
      <formula>1</formula>
    </cfRule>
  </conditionalFormatting>
  <conditionalFormatting sqref="K21">
    <cfRule type="cellIs" dxfId="5" priority="1" operator="notEqual">
      <formula>1</formula>
    </cfRule>
  </conditionalFormatting>
  <hyperlinks>
    <hyperlink ref="CM231" r:id="rId1" xr:uid="{24D9D14F-21F5-48CF-B885-B0F8E4BBD78B}"/>
    <hyperlink ref="CJ226" r:id="rId2" xr:uid="{F0CC712A-4844-4B69-828D-9D682886A0C4}"/>
    <hyperlink ref="CJ232" r:id="rId3" xr:uid="{529AC50A-9032-418A-B8C6-B2690DD93F2E}"/>
    <hyperlink ref="CJ229" r:id="rId4" xr:uid="{EB2B31F8-6514-455B-9E9F-2AC94B0FDD37}"/>
    <hyperlink ref="CM228" r:id="rId5" xr:uid="{649E2710-9F58-458C-9DDE-221D6C287B84}"/>
    <hyperlink ref="CM226" r:id="rId6" xr:uid="{B68DF226-DD44-4D49-B436-25BCB4C56F55}"/>
    <hyperlink ref="CN152" r:id="rId7" xr:uid="{AED52976-5DB8-4378-8319-3B5D9F113F56}"/>
    <hyperlink ref="CJ235" r:id="rId8" xr:uid="{B482E3C4-8E9E-4165-A01C-8817B261AFB2}"/>
    <hyperlink ref="CL235" r:id="rId9" xr:uid="{4533219C-45B5-4C97-8A4E-3D45EB3FE01E}"/>
  </hyperlinks>
  <pageMargins left="0.7" right="0.7" top="0.75" bottom="0.75" header="0.3" footer="0.3"/>
  <pageSetup paperSize="9" orientation="portrait" r:id="rId10"/>
  <drawing r:id="rId1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EFC976-7A22-4509-AE66-834782D0B22F}">
  <dimension ref="A1:BA450"/>
  <sheetViews>
    <sheetView showZeros="0" zoomScaleNormal="100" workbookViewId="0">
      <selection activeCell="BA450" sqref="BA450"/>
    </sheetView>
  </sheetViews>
  <sheetFormatPr baseColWidth="10" defaultRowHeight="15"/>
  <cols>
    <col min="1" max="1" width="4.28515625" customWidth="1"/>
    <col min="2" max="2" width="3.85546875" customWidth="1"/>
    <col min="3" max="3" width="6.42578125" customWidth="1"/>
    <col min="4" max="4" width="2.5703125" customWidth="1"/>
    <col min="5" max="6" width="2.7109375" customWidth="1"/>
    <col min="7" max="8" width="11.7109375" customWidth="1"/>
    <col min="9" max="9" width="3.7109375" customWidth="1"/>
    <col min="10" max="11" width="11.7109375" customWidth="1"/>
    <col min="12" max="12" width="9.7109375" customWidth="1"/>
    <col min="13" max="13" width="40.7109375" customWidth="1"/>
    <col min="14" max="14" width="4.42578125" style="2" customWidth="1"/>
    <col min="15" max="16" width="13.7109375" style="2" customWidth="1"/>
    <col min="17" max="19" width="11.7109375" customWidth="1"/>
    <col min="20" max="20" width="8.7109375" customWidth="1"/>
    <col min="21" max="21" width="14.7109375" customWidth="1"/>
    <col min="22" max="22" width="8.85546875" customWidth="1"/>
    <col min="23" max="23" width="11.7109375" customWidth="1"/>
    <col min="24" max="24" width="4.42578125" style="2" customWidth="1"/>
    <col min="25" max="25" width="4.28515625" customWidth="1"/>
    <col min="26" max="26" width="3.7109375" customWidth="1"/>
    <col min="27" max="27" width="6.42578125" customWidth="1"/>
    <col min="28" max="28" width="2.5703125" customWidth="1"/>
    <col min="29" max="30" width="2.7109375" customWidth="1"/>
    <col min="31" max="32" width="11.7109375" customWidth="1"/>
    <col min="33" max="33" width="3.7109375" customWidth="1"/>
    <col min="34" max="35" width="11.7109375" customWidth="1"/>
    <col min="36" max="36" width="9.7109375" customWidth="1"/>
    <col min="37" max="37" width="40.7109375" customWidth="1"/>
    <col min="38" max="38" width="4.42578125" style="2" customWidth="1"/>
    <col min="39" max="40" width="13.7109375" style="2" customWidth="1"/>
    <col min="41" max="43" width="11.7109375" customWidth="1"/>
    <col min="44" max="44" width="8.7109375" customWidth="1"/>
    <col min="45" max="45" width="14.7109375" customWidth="1"/>
    <col min="46" max="46" width="8.85546875" customWidth="1"/>
    <col min="47" max="47" width="11.7109375" customWidth="1"/>
    <col min="51" max="51" width="8.7109375" customWidth="1"/>
    <col min="52" max="52" width="11.42578125" style="1"/>
    <col min="53" max="53" width="43.5703125" style="1" customWidth="1"/>
  </cols>
  <sheetData>
    <row r="1" spans="1:53" ht="15.75" customHeight="1" thickTop="1">
      <c r="A1" s="5" t="str">
        <f>ADDRESS(ROW(),COLUMN(),4)</f>
        <v>A1</v>
      </c>
      <c r="B1" s="349" t="str">
        <f t="shared" ref="B1:W1" si="0">SUBSTITUTE(ADDRESS(1,COLUMN(),4),"1","")</f>
        <v>B</v>
      </c>
      <c r="C1" s="349" t="str">
        <f t="shared" si="0"/>
        <v>C</v>
      </c>
      <c r="D1" s="349" t="str">
        <f t="shared" si="0"/>
        <v>D</v>
      </c>
      <c r="E1" s="349" t="str">
        <f t="shared" si="0"/>
        <v>E</v>
      </c>
      <c r="F1" s="349" t="str">
        <f t="shared" si="0"/>
        <v>F</v>
      </c>
      <c r="G1" s="349" t="str">
        <f t="shared" si="0"/>
        <v>G</v>
      </c>
      <c r="H1" s="349" t="str">
        <f t="shared" si="0"/>
        <v>H</v>
      </c>
      <c r="I1" s="349" t="str">
        <f t="shared" si="0"/>
        <v>I</v>
      </c>
      <c r="J1" s="349" t="str">
        <f t="shared" si="0"/>
        <v>J</v>
      </c>
      <c r="K1" s="349" t="str">
        <f t="shared" si="0"/>
        <v>K</v>
      </c>
      <c r="L1" s="349" t="str">
        <f t="shared" si="0"/>
        <v>L</v>
      </c>
      <c r="M1" s="349" t="str">
        <f t="shared" si="0"/>
        <v>M</v>
      </c>
      <c r="N1" s="349" t="str">
        <f t="shared" si="0"/>
        <v>N</v>
      </c>
      <c r="O1" s="349" t="str">
        <f t="shared" si="0"/>
        <v>O</v>
      </c>
      <c r="P1" s="349" t="str">
        <f t="shared" si="0"/>
        <v>P</v>
      </c>
      <c r="Q1" s="349" t="str">
        <f t="shared" si="0"/>
        <v>Q</v>
      </c>
      <c r="R1" s="349" t="str">
        <f t="shared" si="0"/>
        <v>R</v>
      </c>
      <c r="S1" s="349" t="str">
        <f t="shared" si="0"/>
        <v>S</v>
      </c>
      <c r="T1" s="349" t="str">
        <f t="shared" si="0"/>
        <v>T</v>
      </c>
      <c r="U1" s="349" t="str">
        <f t="shared" si="0"/>
        <v>U</v>
      </c>
      <c r="V1" s="349" t="str">
        <f t="shared" si="0"/>
        <v>V</v>
      </c>
      <c r="W1" s="349" t="str">
        <f t="shared" si="0"/>
        <v>W</v>
      </c>
      <c r="X1" s="1361"/>
      <c r="Y1" s="5" t="str">
        <f>ADDRESS(ROW(),COLUMN(),4)</f>
        <v>Y1</v>
      </c>
      <c r="Z1" s="349" t="str">
        <f t="shared" ref="Z1:AU1" si="1">SUBSTITUTE(ADDRESS(1,COLUMN(),4),"1","")</f>
        <v>Z</v>
      </c>
      <c r="AA1" s="349" t="str">
        <f t="shared" si="1"/>
        <v>AA</v>
      </c>
      <c r="AB1" s="349" t="str">
        <f t="shared" si="1"/>
        <v>AB</v>
      </c>
      <c r="AC1" s="349" t="str">
        <f t="shared" si="1"/>
        <v>AC</v>
      </c>
      <c r="AD1" s="349" t="str">
        <f t="shared" si="1"/>
        <v>AD</v>
      </c>
      <c r="AE1" s="349" t="str">
        <f t="shared" si="1"/>
        <v>AE</v>
      </c>
      <c r="AF1" s="349" t="str">
        <f t="shared" si="1"/>
        <v>AF</v>
      </c>
      <c r="AG1" s="349" t="str">
        <f t="shared" si="1"/>
        <v>AG</v>
      </c>
      <c r="AH1" s="349" t="str">
        <f t="shared" si="1"/>
        <v>AH</v>
      </c>
      <c r="AI1" s="349" t="str">
        <f t="shared" si="1"/>
        <v>AI</v>
      </c>
      <c r="AJ1" s="349" t="str">
        <f t="shared" si="1"/>
        <v>AJ</v>
      </c>
      <c r="AK1" s="349" t="str">
        <f t="shared" si="1"/>
        <v>AK</v>
      </c>
      <c r="AL1" s="349" t="str">
        <f t="shared" si="1"/>
        <v>AL</v>
      </c>
      <c r="AM1" s="349" t="str">
        <f t="shared" si="1"/>
        <v>AM</v>
      </c>
      <c r="AN1" s="349" t="str">
        <f t="shared" si="1"/>
        <v>AN</v>
      </c>
      <c r="AO1" s="349" t="str">
        <f t="shared" si="1"/>
        <v>AO</v>
      </c>
      <c r="AP1" s="349" t="str">
        <f t="shared" si="1"/>
        <v>AP</v>
      </c>
      <c r="AQ1" s="349" t="str">
        <f t="shared" si="1"/>
        <v>AQ</v>
      </c>
      <c r="AR1" s="349" t="str">
        <f t="shared" si="1"/>
        <v>AR</v>
      </c>
      <c r="AS1" s="349" t="str">
        <f t="shared" si="1"/>
        <v>AS</v>
      </c>
      <c r="AT1" s="349" t="str">
        <f t="shared" si="1"/>
        <v>AT</v>
      </c>
      <c r="AU1" s="349" t="str">
        <f t="shared" si="1"/>
        <v>AU</v>
      </c>
      <c r="AY1" s="6">
        <v>1</v>
      </c>
      <c r="AZ1" s="348" t="str">
        <f>SUBSTITUTE(ADDRESS(1,COLUMN(),4),"1","")</f>
        <v>AZ</v>
      </c>
      <c r="BA1" s="347" t="str">
        <f>SUBSTITUTE(ADDRESS(1,COLUMN(),4),"1","")</f>
        <v>BA</v>
      </c>
    </row>
    <row r="2" spans="1:53" ht="15.75" customHeight="1" thickBot="1">
      <c r="A2" s="30">
        <f t="shared" ref="A2:AU2" ca="1" si="2">CELL("largeur",A2)</f>
        <v>4</v>
      </c>
      <c r="B2" s="30">
        <f t="shared" ca="1" si="2"/>
        <v>3</v>
      </c>
      <c r="C2" s="30">
        <f t="shared" ca="1" si="2"/>
        <v>6</v>
      </c>
      <c r="D2" s="30">
        <f t="shared" ca="1" si="2"/>
        <v>2</v>
      </c>
      <c r="E2" s="30">
        <f t="shared" ca="1" si="2"/>
        <v>2</v>
      </c>
      <c r="F2" s="30">
        <f t="shared" ca="1" si="2"/>
        <v>2</v>
      </c>
      <c r="G2" s="30">
        <f t="shared" ca="1" si="2"/>
        <v>11</v>
      </c>
      <c r="H2" s="30">
        <f t="shared" ca="1" si="2"/>
        <v>11</v>
      </c>
      <c r="I2" s="30">
        <f t="shared" ca="1" si="2"/>
        <v>3</v>
      </c>
      <c r="J2" s="30">
        <f t="shared" ca="1" si="2"/>
        <v>11</v>
      </c>
      <c r="K2" s="30">
        <f t="shared" ca="1" si="2"/>
        <v>11</v>
      </c>
      <c r="L2" s="30">
        <f t="shared" ca="1" si="2"/>
        <v>9</v>
      </c>
      <c r="M2" s="30">
        <f t="shared" ca="1" si="2"/>
        <v>40</v>
      </c>
      <c r="N2" s="30">
        <f t="shared" ca="1" si="2"/>
        <v>4</v>
      </c>
      <c r="O2" s="30">
        <f t="shared" ca="1" si="2"/>
        <v>13</v>
      </c>
      <c r="P2" s="30">
        <f t="shared" ca="1" si="2"/>
        <v>13</v>
      </c>
      <c r="Q2" s="30">
        <f t="shared" ca="1" si="2"/>
        <v>11</v>
      </c>
      <c r="R2" s="30">
        <f t="shared" ca="1" si="2"/>
        <v>11</v>
      </c>
      <c r="S2" s="30">
        <f t="shared" ca="1" si="2"/>
        <v>11</v>
      </c>
      <c r="T2" s="30">
        <f t="shared" ca="1" si="2"/>
        <v>8</v>
      </c>
      <c r="U2" s="30">
        <f t="shared" ca="1" si="2"/>
        <v>14</v>
      </c>
      <c r="V2" s="30">
        <f t="shared" ca="1" si="2"/>
        <v>8</v>
      </c>
      <c r="W2" s="30">
        <f t="shared" ca="1" si="2"/>
        <v>11</v>
      </c>
      <c r="X2" s="346"/>
      <c r="Y2" s="30">
        <f t="shared" ca="1" si="2"/>
        <v>4</v>
      </c>
      <c r="Z2" s="30">
        <f t="shared" ca="1" si="2"/>
        <v>3</v>
      </c>
      <c r="AA2" s="30">
        <f t="shared" ca="1" si="2"/>
        <v>6</v>
      </c>
      <c r="AB2" s="30">
        <f t="shared" ca="1" si="2"/>
        <v>2</v>
      </c>
      <c r="AC2" s="30">
        <f t="shared" ca="1" si="2"/>
        <v>2</v>
      </c>
      <c r="AD2" s="30">
        <f t="shared" ca="1" si="2"/>
        <v>2</v>
      </c>
      <c r="AE2" s="30">
        <f t="shared" ca="1" si="2"/>
        <v>11</v>
      </c>
      <c r="AF2" s="30">
        <f t="shared" ca="1" si="2"/>
        <v>11</v>
      </c>
      <c r="AG2" s="30">
        <f t="shared" ca="1" si="2"/>
        <v>3</v>
      </c>
      <c r="AH2" s="30">
        <f t="shared" ca="1" si="2"/>
        <v>11</v>
      </c>
      <c r="AI2" s="30">
        <f t="shared" ca="1" si="2"/>
        <v>11</v>
      </c>
      <c r="AJ2" s="30">
        <f t="shared" ca="1" si="2"/>
        <v>9</v>
      </c>
      <c r="AK2" s="30">
        <f t="shared" ca="1" si="2"/>
        <v>40</v>
      </c>
      <c r="AL2" s="30">
        <f t="shared" ca="1" si="2"/>
        <v>4</v>
      </c>
      <c r="AM2" s="30">
        <f t="shared" ca="1" si="2"/>
        <v>13</v>
      </c>
      <c r="AN2" s="30">
        <f t="shared" ca="1" si="2"/>
        <v>13</v>
      </c>
      <c r="AO2" s="30">
        <f t="shared" ca="1" si="2"/>
        <v>11</v>
      </c>
      <c r="AP2" s="30">
        <f t="shared" ca="1" si="2"/>
        <v>11</v>
      </c>
      <c r="AQ2" s="30">
        <f t="shared" ca="1" si="2"/>
        <v>11</v>
      </c>
      <c r="AR2" s="30">
        <f t="shared" ca="1" si="2"/>
        <v>8</v>
      </c>
      <c r="AS2" s="30">
        <f t="shared" ca="1" si="2"/>
        <v>14</v>
      </c>
      <c r="AT2" s="30">
        <f t="shared" ca="1" si="2"/>
        <v>8</v>
      </c>
      <c r="AU2" s="30">
        <f t="shared" ca="1" si="2"/>
        <v>11</v>
      </c>
      <c r="AY2" s="6">
        <v>1</v>
      </c>
      <c r="AZ2" s="345"/>
      <c r="BA2" s="344"/>
    </row>
    <row r="3" spans="1:53" ht="24.95" customHeight="1">
      <c r="A3" s="1221"/>
      <c r="B3" s="343"/>
      <c r="C3" s="343"/>
      <c r="D3" s="343"/>
      <c r="E3" s="343"/>
      <c r="F3" s="343"/>
      <c r="G3" s="1363" t="s">
        <v>1615</v>
      </c>
      <c r="H3" s="1362"/>
      <c r="I3" s="1362"/>
      <c r="J3" s="1362"/>
      <c r="K3" s="1363"/>
      <c r="L3" s="1362"/>
      <c r="M3" s="1362"/>
      <c r="N3" s="1362"/>
      <c r="O3" s="1362"/>
      <c r="P3" s="1362"/>
      <c r="Q3" s="1362"/>
      <c r="R3" s="1362"/>
      <c r="S3" s="1362"/>
      <c r="T3" s="1362"/>
      <c r="U3" s="2197" t="s">
        <v>1616</v>
      </c>
      <c r="V3" s="2197"/>
      <c r="W3" s="2198"/>
      <c r="X3"/>
      <c r="Y3" s="1221"/>
      <c r="Z3" s="343"/>
      <c r="AA3" s="343"/>
      <c r="AB3" s="343"/>
      <c r="AC3" s="343"/>
      <c r="AD3" s="343"/>
      <c r="AE3" s="1363" t="s">
        <v>1615</v>
      </c>
      <c r="AF3" s="1362"/>
      <c r="AG3" s="1362"/>
      <c r="AH3" s="1362"/>
      <c r="AI3" s="1363"/>
      <c r="AJ3" s="1362"/>
      <c r="AK3" s="1362"/>
      <c r="AL3" s="1362"/>
      <c r="AM3" s="1362"/>
      <c r="AN3" s="1362"/>
      <c r="AO3" s="1362"/>
      <c r="AP3" s="1362"/>
      <c r="AQ3" s="1362"/>
      <c r="AR3" s="1362"/>
      <c r="AS3" s="2197" t="s">
        <v>1616</v>
      </c>
      <c r="AT3" s="2197"/>
      <c r="AU3" s="2198"/>
      <c r="AY3" s="6">
        <v>1</v>
      </c>
      <c r="AZ3" s="342"/>
      <c r="BA3" s="342" t="s">
        <v>361</v>
      </c>
    </row>
    <row r="4" spans="1:53" ht="24.95" customHeight="1">
      <c r="A4" s="1222"/>
      <c r="B4" s="338"/>
      <c r="C4" s="338"/>
      <c r="D4" s="338"/>
      <c r="E4" s="338"/>
      <c r="F4" s="338"/>
      <c r="G4" s="1365"/>
      <c r="H4" s="1278"/>
      <c r="I4" s="1278"/>
      <c r="J4" s="1278"/>
      <c r="K4" s="1365"/>
      <c r="L4" s="1278"/>
      <c r="M4" s="1278"/>
      <c r="N4" s="1278"/>
      <c r="O4" s="1504"/>
      <c r="P4" s="1278"/>
      <c r="Q4" s="1278"/>
      <c r="R4" s="1278"/>
      <c r="S4" s="1278"/>
      <c r="T4" s="1278"/>
      <c r="U4" s="2199" t="s">
        <v>11</v>
      </c>
      <c r="V4" s="2199"/>
      <c r="W4" s="2200"/>
      <c r="X4"/>
      <c r="Y4" s="1222"/>
      <c r="Z4" s="338"/>
      <c r="AA4" s="338"/>
      <c r="AB4" s="338"/>
      <c r="AC4" s="338"/>
      <c r="AD4" s="338"/>
      <c r="AE4" s="1365"/>
      <c r="AF4" s="1278"/>
      <c r="AG4" s="1278"/>
      <c r="AH4" s="1278"/>
      <c r="AI4" s="1365"/>
      <c r="AJ4" s="1278"/>
      <c r="AK4" s="1278"/>
      <c r="AL4" s="1504"/>
      <c r="AM4" s="1504"/>
      <c r="AN4" s="1278"/>
      <c r="AO4" s="1278"/>
      <c r="AP4" s="1278"/>
      <c r="AQ4" s="1278"/>
      <c r="AR4" s="1278"/>
      <c r="AS4" s="2199" t="s">
        <v>1640</v>
      </c>
      <c r="AT4" s="2199"/>
      <c r="AU4" s="2200"/>
      <c r="AY4" s="6">
        <v>1</v>
      </c>
      <c r="AZ4" s="334">
        <f ca="1">COUNTA(A1:AY450) + COUNTBLANK(A1:AY450)</f>
        <v>22999</v>
      </c>
      <c r="BA4" s="333" t="str">
        <f>"cellules entre"&amp;" " &amp;A1&amp;" et  "&amp;AY450</f>
        <v>cellules entre A1 et  AY450</v>
      </c>
    </row>
    <row r="5" spans="1:53" ht="24.95" customHeight="1">
      <c r="A5" s="1222"/>
      <c r="B5" s="338"/>
      <c r="C5" s="338"/>
      <c r="D5" s="338"/>
      <c r="E5" s="338"/>
      <c r="F5" s="338"/>
      <c r="G5" s="1365"/>
      <c r="H5" s="1278"/>
      <c r="I5" s="1407" t="s">
        <v>185</v>
      </c>
      <c r="J5" s="2203" t="s">
        <v>1541</v>
      </c>
      <c r="K5" s="2203"/>
      <c r="L5" s="2203"/>
      <c r="M5" s="2203"/>
      <c r="N5" s="1278"/>
      <c r="O5" s="1504" t="s">
        <v>1674</v>
      </c>
      <c r="P5" s="1278"/>
      <c r="Q5" s="1278"/>
      <c r="R5" s="1278"/>
      <c r="S5" s="1278"/>
      <c r="T5" s="1278"/>
      <c r="U5" s="2199"/>
      <c r="V5" s="2199"/>
      <c r="W5" s="2200"/>
      <c r="Y5" s="1222"/>
      <c r="Z5" s="338"/>
      <c r="AA5" s="338"/>
      <c r="AB5" s="338"/>
      <c r="AC5" s="338"/>
      <c r="AD5" s="338"/>
      <c r="AE5" s="1365"/>
      <c r="AF5" s="1278"/>
      <c r="AG5" s="1407" t="s">
        <v>185</v>
      </c>
      <c r="AH5" s="2203" t="s">
        <v>177</v>
      </c>
      <c r="AI5" s="2203"/>
      <c r="AJ5" s="2203"/>
      <c r="AK5" s="2203"/>
      <c r="AL5" s="1504" t="s">
        <v>1674</v>
      </c>
      <c r="AM5" s="1504"/>
      <c r="AN5" s="1278"/>
      <c r="AO5" s="1278"/>
      <c r="AP5" s="1278"/>
      <c r="AQ5" s="1278"/>
      <c r="AR5" s="1278"/>
      <c r="AS5" s="2199"/>
      <c r="AT5" s="2199"/>
      <c r="AU5" s="2200"/>
      <c r="AY5" s="6">
        <v>1</v>
      </c>
      <c r="AZ5" s="334">
        <f ca="1">COUNTA(A1:AY450)</f>
        <v>9393</v>
      </c>
      <c r="BA5" s="333" t="s">
        <v>357</v>
      </c>
    </row>
    <row r="6" spans="1:53" ht="24.95" customHeight="1">
      <c r="A6" s="1222"/>
      <c r="B6" s="338"/>
      <c r="C6" s="338"/>
      <c r="D6" s="338"/>
      <c r="E6" s="338"/>
      <c r="F6" s="338"/>
      <c r="G6" s="1365"/>
      <c r="H6" s="1278"/>
      <c r="I6" s="338"/>
      <c r="J6" s="338"/>
      <c r="K6" s="338"/>
      <c r="L6" s="338"/>
      <c r="M6" s="338"/>
      <c r="N6" s="1278"/>
      <c r="O6" s="1504" t="s">
        <v>1641</v>
      </c>
      <c r="P6" s="1278"/>
      <c r="Q6" s="1278"/>
      <c r="R6" s="1278"/>
      <c r="S6" s="1278"/>
      <c r="T6" s="1278"/>
      <c r="U6" s="2199"/>
      <c r="V6" s="2199"/>
      <c r="W6" s="2200"/>
      <c r="Y6" s="1222"/>
      <c r="Z6" s="338"/>
      <c r="AA6" s="338"/>
      <c r="AB6" s="338"/>
      <c r="AC6" s="338"/>
      <c r="AD6" s="338"/>
      <c r="AE6" s="1365"/>
      <c r="AF6" s="1278"/>
      <c r="AG6" s="338"/>
      <c r="AH6" s="338"/>
      <c r="AI6" s="338"/>
      <c r="AJ6" s="338"/>
      <c r="AK6" s="338"/>
      <c r="AL6" s="1504" t="s">
        <v>1642</v>
      </c>
      <c r="AM6" s="1278"/>
      <c r="AN6" s="1278"/>
      <c r="AO6" s="1278"/>
      <c r="AP6" s="1278"/>
      <c r="AQ6" s="1278"/>
      <c r="AR6" s="1278"/>
      <c r="AS6" s="2199"/>
      <c r="AT6" s="2199"/>
      <c r="AU6" s="2200"/>
      <c r="AY6" s="6">
        <v>1</v>
      </c>
      <c r="AZ6" s="334">
        <f ca="1">COUNTBLANK(A1:AY450)</f>
        <v>13606</v>
      </c>
      <c r="BA6" s="333" t="s">
        <v>354</v>
      </c>
    </row>
    <row r="7" spans="1:53" ht="24.95" customHeight="1">
      <c r="A7" s="1222"/>
      <c r="B7" s="338"/>
      <c r="C7" s="338"/>
      <c r="D7" s="338"/>
      <c r="E7" s="338"/>
      <c r="F7" s="338"/>
      <c r="G7" s="338"/>
      <c r="H7" s="1278"/>
      <c r="I7" s="1407" t="s">
        <v>184</v>
      </c>
      <c r="J7" s="2203" t="s">
        <v>1619</v>
      </c>
      <c r="K7" s="2203"/>
      <c r="L7" s="2203"/>
      <c r="M7" s="2203"/>
      <c r="N7" s="1278"/>
      <c r="O7" s="1278"/>
      <c r="P7" s="1278"/>
      <c r="Q7" s="1278"/>
      <c r="R7" s="1278"/>
      <c r="S7" s="1278"/>
      <c r="T7" s="1278"/>
      <c r="U7" s="2199"/>
      <c r="V7" s="2199"/>
      <c r="W7" s="2200"/>
      <c r="Y7" s="1222"/>
      <c r="Z7" s="338"/>
      <c r="AA7" s="338"/>
      <c r="AB7" s="338"/>
      <c r="AC7" s="338"/>
      <c r="AD7" s="338"/>
      <c r="AE7" s="338"/>
      <c r="AF7" s="1278"/>
      <c r="AG7" s="1407" t="s">
        <v>184</v>
      </c>
      <c r="AH7" s="2203" t="s">
        <v>1643</v>
      </c>
      <c r="AI7" s="2203"/>
      <c r="AJ7" s="2203"/>
      <c r="AK7" s="2203"/>
      <c r="AL7" s="1278"/>
      <c r="AM7" s="1278"/>
      <c r="AN7" s="1278"/>
      <c r="AO7" s="1278"/>
      <c r="AP7" s="1278"/>
      <c r="AQ7" s="1278"/>
      <c r="AR7" s="1278"/>
      <c r="AS7" s="2199"/>
      <c r="AT7" s="2199"/>
      <c r="AU7" s="2200"/>
      <c r="AY7" s="6">
        <v>1</v>
      </c>
      <c r="AZ7" s="334">
        <f>SUM(AY1:AY448)+2</f>
        <v>450</v>
      </c>
      <c r="BA7" s="333" t="s">
        <v>351</v>
      </c>
    </row>
    <row r="8" spans="1:53" ht="21.6" customHeight="1" thickBot="1">
      <c r="A8" s="1223"/>
      <c r="B8" s="335"/>
      <c r="C8" s="335"/>
      <c r="D8" s="335"/>
      <c r="E8" s="335"/>
      <c r="F8" s="335"/>
      <c r="G8" s="335"/>
      <c r="H8" s="1366"/>
      <c r="I8" s="1366"/>
      <c r="J8" s="1366"/>
      <c r="K8" s="1366"/>
      <c r="L8" s="1366"/>
      <c r="M8" s="1366"/>
      <c r="N8" s="1366"/>
      <c r="O8" s="1366"/>
      <c r="P8" s="1366"/>
      <c r="Q8" s="1366"/>
      <c r="R8" s="1366"/>
      <c r="S8" s="1366"/>
      <c r="T8" s="1366"/>
      <c r="U8" s="2201"/>
      <c r="V8" s="2201"/>
      <c r="W8" s="2202"/>
      <c r="X8" s="8"/>
      <c r="Y8" s="1223"/>
      <c r="Z8" s="335"/>
      <c r="AA8" s="335"/>
      <c r="AB8" s="335"/>
      <c r="AC8" s="335"/>
      <c r="AD8" s="335"/>
      <c r="AE8" s="335"/>
      <c r="AF8" s="1366"/>
      <c r="AG8" s="1366"/>
      <c r="AH8" s="1366"/>
      <c r="AI8" s="1366"/>
      <c r="AJ8" s="1366"/>
      <c r="AK8" s="1366"/>
      <c r="AL8" s="1366"/>
      <c r="AM8" s="1366"/>
      <c r="AN8" s="1366"/>
      <c r="AO8" s="1366"/>
      <c r="AP8" s="1366"/>
      <c r="AQ8" s="1366"/>
      <c r="AR8" s="1366"/>
      <c r="AS8" s="2201"/>
      <c r="AT8" s="2201"/>
      <c r="AU8" s="2202"/>
      <c r="AY8" s="6">
        <v>1</v>
      </c>
      <c r="AZ8" s="334">
        <f>SUM(A450:AX450)+1</f>
        <v>51</v>
      </c>
      <c r="BA8" s="333" t="s">
        <v>348</v>
      </c>
    </row>
    <row r="9" spans="1:53" ht="16.5" customHeight="1">
      <c r="A9" s="331"/>
      <c r="B9" s="331"/>
      <c r="C9" s="331"/>
      <c r="D9" s="331"/>
      <c r="E9" s="331"/>
      <c r="F9" s="331"/>
      <c r="G9" s="330" t="str">
        <f ca="1">CELL("nomfichier")</f>
        <v>D:\Données\1.UPRT\0-UPRT.fait\1-UPRT.FR-SITE-WEB\ff-fiches-fabrications\ff.fiches.fabrication.2023\ffr.restaurant.2023\[ff.15.colonnes.17.11.2024.xlsx]Mode.emploi.01.11.2024</v>
      </c>
      <c r="H9" s="330"/>
      <c r="I9" s="330"/>
      <c r="J9" s="329"/>
      <c r="K9" s="329"/>
      <c r="L9" s="329"/>
      <c r="M9" s="331"/>
      <c r="N9" s="331"/>
      <c r="O9" s="331"/>
      <c r="P9" s="331"/>
      <c r="Q9" s="331"/>
      <c r="R9" s="331"/>
      <c r="S9" s="331"/>
      <c r="T9" s="331"/>
      <c r="U9" s="331"/>
      <c r="V9" s="331"/>
      <c r="W9" s="331"/>
      <c r="X9" s="8"/>
      <c r="Y9" s="331"/>
      <c r="Z9" s="331"/>
      <c r="AA9" s="331"/>
      <c r="AB9" s="331"/>
      <c r="AC9" s="331"/>
      <c r="AD9" s="331"/>
      <c r="AE9" s="330" t="str">
        <f ca="1">CELL("nomfichier")</f>
        <v>D:\Données\1.UPRT\0-UPRT.fait\1-UPRT.FR-SITE-WEB\ff-fiches-fabrications\ff.fiches.fabrication.2023\ffr.restaurant.2023\[ff.15.colonnes.17.11.2024.xlsx]Mode.emploi.01.11.2024</v>
      </c>
      <c r="AF9" s="330"/>
      <c r="AG9" s="330"/>
      <c r="AH9" s="329"/>
      <c r="AI9" s="329"/>
      <c r="AJ9" s="329"/>
      <c r="AK9" s="331"/>
      <c r="AL9" s="331"/>
      <c r="AM9" s="331"/>
      <c r="AN9" s="331"/>
      <c r="AO9" s="331"/>
      <c r="AP9" s="331"/>
      <c r="AQ9" s="331"/>
      <c r="AR9" s="331"/>
      <c r="AS9" s="331"/>
      <c r="AT9" s="331"/>
      <c r="AU9" s="331"/>
      <c r="AY9" s="6">
        <v>1</v>
      </c>
    </row>
    <row r="10" spans="1:53" ht="16.5" customHeight="1" thickBot="1">
      <c r="X10"/>
      <c r="AY10" s="6">
        <v>1</v>
      </c>
    </row>
    <row r="11" spans="1:53" ht="16.5" customHeight="1" thickTop="1">
      <c r="K11" s="2204" t="s">
        <v>1622</v>
      </c>
      <c r="L11" s="2205"/>
      <c r="M11" s="2205"/>
      <c r="N11" s="2205"/>
      <c r="O11" s="2205"/>
      <c r="P11" s="2205"/>
      <c r="Q11" s="2205"/>
      <c r="R11" s="2205"/>
      <c r="S11" s="2205"/>
      <c r="T11" s="2205"/>
      <c r="U11" s="2206"/>
      <c r="X11"/>
      <c r="AI11" s="2204" t="s">
        <v>1622</v>
      </c>
      <c r="AJ11" s="2205"/>
      <c r="AK11" s="2205"/>
      <c r="AL11" s="2205"/>
      <c r="AM11" s="2205"/>
      <c r="AN11" s="2205"/>
      <c r="AO11" s="2205"/>
      <c r="AP11" s="2205"/>
      <c r="AQ11" s="2205"/>
      <c r="AR11" s="2205"/>
      <c r="AS11" s="2206"/>
      <c r="AY11" s="6">
        <v>1</v>
      </c>
      <c r="AZ11"/>
      <c r="BA11"/>
    </row>
    <row r="12" spans="1:53" ht="16.5" customHeight="1">
      <c r="K12" s="1368" t="s">
        <v>103</v>
      </c>
      <c r="L12" s="133" t="s">
        <v>102</v>
      </c>
      <c r="M12" s="220" t="s">
        <v>232</v>
      </c>
      <c r="N12" s="225" t="s">
        <v>96</v>
      </c>
      <c r="O12" s="129" t="s">
        <v>95</v>
      </c>
      <c r="P12" s="224" t="s">
        <v>231</v>
      </c>
      <c r="Q12" s="223" t="s">
        <v>230</v>
      </c>
      <c r="R12" s="222" t="s">
        <v>229</v>
      </c>
      <c r="S12" s="221" t="s">
        <v>228</v>
      </c>
      <c r="T12" s="221" t="s">
        <v>227</v>
      </c>
      <c r="U12" s="1369" t="s">
        <v>226</v>
      </c>
      <c r="X12"/>
      <c r="AI12" s="1368" t="s">
        <v>103</v>
      </c>
      <c r="AJ12" s="133" t="s">
        <v>102</v>
      </c>
      <c r="AK12" s="220" t="s">
        <v>232</v>
      </c>
      <c r="AL12" s="225" t="s">
        <v>96</v>
      </c>
      <c r="AM12" s="129" t="s">
        <v>95</v>
      </c>
      <c r="AN12" s="224" t="s">
        <v>231</v>
      </c>
      <c r="AO12" s="223" t="s">
        <v>230</v>
      </c>
      <c r="AP12" s="222" t="s">
        <v>229</v>
      </c>
      <c r="AQ12" s="221" t="s">
        <v>228</v>
      </c>
      <c r="AR12" s="221" t="s">
        <v>227</v>
      </c>
      <c r="AS12" s="1369" t="s">
        <v>226</v>
      </c>
      <c r="AY12" s="6">
        <v>1</v>
      </c>
      <c r="AZ12"/>
      <c r="BA12"/>
    </row>
    <row r="13" spans="1:53" ht="16.5" customHeight="1" thickBot="1">
      <c r="K13" s="1370">
        <v>0.5</v>
      </c>
      <c r="L13" s="1371">
        <v>0.25</v>
      </c>
      <c r="M13" s="1372">
        <v>1E-3</v>
      </c>
      <c r="N13" s="1371">
        <v>0.25</v>
      </c>
      <c r="O13" s="1373">
        <v>0.5</v>
      </c>
      <c r="P13" s="1372">
        <v>1E-3</v>
      </c>
      <c r="Q13" s="1374">
        <v>1</v>
      </c>
      <c r="R13" s="1375">
        <v>0.01</v>
      </c>
      <c r="S13" s="1376">
        <v>1</v>
      </c>
      <c r="T13" s="1377">
        <v>0.1</v>
      </c>
      <c r="U13" s="1378">
        <v>0.01</v>
      </c>
      <c r="X13"/>
      <c r="AI13" s="1370">
        <v>0.5</v>
      </c>
      <c r="AJ13" s="1371">
        <v>0.25</v>
      </c>
      <c r="AK13" s="1372">
        <v>1E-3</v>
      </c>
      <c r="AL13" s="1371">
        <v>0.25</v>
      </c>
      <c r="AM13" s="1373">
        <v>0.5</v>
      </c>
      <c r="AN13" s="1372">
        <v>1E-3</v>
      </c>
      <c r="AO13" s="1374">
        <v>1</v>
      </c>
      <c r="AP13" s="1375">
        <v>0.01</v>
      </c>
      <c r="AQ13" s="1376">
        <v>1</v>
      </c>
      <c r="AR13" s="1377">
        <v>0.1</v>
      </c>
      <c r="AS13" s="1378">
        <v>0.01</v>
      </c>
      <c r="AY13" s="6">
        <v>1</v>
      </c>
      <c r="AZ13"/>
      <c r="BA13"/>
    </row>
    <row r="14" spans="1:53" ht="16.5" customHeight="1" thickTop="1">
      <c r="C14" s="2365" t="s">
        <v>12</v>
      </c>
      <c r="D14" s="2366"/>
      <c r="E14" s="2367"/>
      <c r="F14" s="2367"/>
      <c r="G14" s="2367" t="s">
        <v>1534</v>
      </c>
      <c r="H14" s="2367"/>
      <c r="I14" s="2367"/>
      <c r="J14" s="2367"/>
      <c r="K14" s="2367"/>
      <c r="L14" s="1728" t="s">
        <v>1799</v>
      </c>
      <c r="N14" s="1729" t="s">
        <v>1798</v>
      </c>
      <c r="O14" s="1742" t="s">
        <v>1797</v>
      </c>
      <c r="P14" s="1743"/>
      <c r="Q14" s="1743"/>
      <c r="R14" s="1743"/>
      <c r="S14" s="1743"/>
      <c r="T14" s="1743"/>
      <c r="U14" s="1743"/>
      <c r="V14" s="1743"/>
      <c r="W14" s="1743" t="s">
        <v>1</v>
      </c>
      <c r="X14"/>
      <c r="AA14" s="2365" t="s">
        <v>12</v>
      </c>
      <c r="AB14" s="2366"/>
      <c r="AC14" s="2367"/>
      <c r="AD14" s="2367"/>
      <c r="AE14" s="2367" t="s">
        <v>1534</v>
      </c>
      <c r="AF14" s="2367"/>
      <c r="AG14" s="2367"/>
      <c r="AH14" s="2367"/>
      <c r="AI14" s="2367"/>
      <c r="AJ14" s="1728" t="s">
        <v>1799</v>
      </c>
      <c r="AL14" s="1729" t="s">
        <v>1798</v>
      </c>
      <c r="AM14" s="1742" t="s">
        <v>1797</v>
      </c>
      <c r="AN14" s="1743"/>
      <c r="AO14" s="1743"/>
      <c r="AP14" s="1743"/>
      <c r="AQ14" s="1743"/>
      <c r="AR14" s="1743"/>
      <c r="AS14" s="1743"/>
      <c r="AT14" s="1743"/>
      <c r="AU14" s="1743" t="s">
        <v>1</v>
      </c>
      <c r="AY14" s="6">
        <v>1</v>
      </c>
      <c r="AZ14"/>
      <c r="BA14"/>
    </row>
    <row r="15" spans="1:53" ht="16.5" customHeight="1">
      <c r="C15" s="2207" t="s">
        <v>11</v>
      </c>
      <c r="D15" s="1469"/>
      <c r="E15" s="1469"/>
      <c r="F15" s="1469"/>
      <c r="G15" s="2208" t="s">
        <v>1624</v>
      </c>
      <c r="H15" s="2208"/>
      <c r="I15" s="2208"/>
      <c r="J15" s="2208"/>
      <c r="K15" s="2209" t="s">
        <v>214</v>
      </c>
      <c r="L15" s="1470"/>
      <c r="M15" s="1471"/>
      <c r="N15" s="1379"/>
      <c r="O15" s="1503" t="str">
        <f t="shared" ref="O15:W15" si="3">SUBSTITUTE(ADDRESS(1,COLUMN(),4),"1","")</f>
        <v>O</v>
      </c>
      <c r="P15" s="1503" t="str">
        <f t="shared" si="3"/>
        <v>P</v>
      </c>
      <c r="Q15" s="1503" t="str">
        <f t="shared" si="3"/>
        <v>Q</v>
      </c>
      <c r="R15" s="1503" t="str">
        <f t="shared" si="3"/>
        <v>R</v>
      </c>
      <c r="S15" s="1503" t="str">
        <f t="shared" si="3"/>
        <v>S</v>
      </c>
      <c r="T15" s="1503" t="str">
        <f t="shared" si="3"/>
        <v>T</v>
      </c>
      <c r="U15" s="1503" t="str">
        <f t="shared" si="3"/>
        <v>U</v>
      </c>
      <c r="V15" s="1503" t="str">
        <f t="shared" si="3"/>
        <v>V</v>
      </c>
      <c r="W15" s="1503" t="str">
        <f t="shared" si="3"/>
        <v>W</v>
      </c>
      <c r="X15"/>
      <c r="AA15" s="2207" t="s">
        <v>11</v>
      </c>
      <c r="AB15" s="1469"/>
      <c r="AC15" s="1469"/>
      <c r="AD15" s="1469"/>
      <c r="AE15" s="2208" t="s">
        <v>1624</v>
      </c>
      <c r="AF15" s="2208"/>
      <c r="AG15" s="2208"/>
      <c r="AH15" s="2208"/>
      <c r="AI15" s="2209" t="s">
        <v>214</v>
      </c>
      <c r="AJ15" s="1470"/>
      <c r="AK15" s="1471"/>
      <c r="AL15" s="1379"/>
      <c r="AM15" s="1503" t="str">
        <f t="shared" ref="AM15:AU15" si="4">SUBSTITUTE(ADDRESS(1,COLUMN(),4),"1","")</f>
        <v>AM</v>
      </c>
      <c r="AN15" s="1503" t="str">
        <f t="shared" si="4"/>
        <v>AN</v>
      </c>
      <c r="AO15" s="1503" t="str">
        <f t="shared" si="4"/>
        <v>AO</v>
      </c>
      <c r="AP15" s="1503" t="str">
        <f t="shared" si="4"/>
        <v>AP</v>
      </c>
      <c r="AQ15" s="1503" t="str">
        <f t="shared" si="4"/>
        <v>AQ</v>
      </c>
      <c r="AR15" s="1503" t="str">
        <f t="shared" si="4"/>
        <v>AR</v>
      </c>
      <c r="AS15" s="1503" t="str">
        <f t="shared" si="4"/>
        <v>AS</v>
      </c>
      <c r="AT15" s="1503" t="str">
        <f t="shared" si="4"/>
        <v>AT</v>
      </c>
      <c r="AU15" s="1503" t="str">
        <f t="shared" si="4"/>
        <v>AU</v>
      </c>
      <c r="AY15" s="6">
        <v>1</v>
      </c>
      <c r="AZ15"/>
      <c r="BA15"/>
    </row>
    <row r="16" spans="1:53" ht="16.5" customHeight="1">
      <c r="C16" s="2207"/>
      <c r="D16" s="1294"/>
      <c r="E16" s="1294"/>
      <c r="F16" s="1294"/>
      <c r="G16" s="2208"/>
      <c r="H16" s="2208"/>
      <c r="I16" s="2208"/>
      <c r="J16" s="2208"/>
      <c r="K16" s="2209"/>
      <c r="L16" s="1294"/>
      <c r="M16" s="1294"/>
      <c r="N16" s="1379"/>
      <c r="O16" s="1380" t="s">
        <v>261</v>
      </c>
      <c r="Q16" s="184"/>
      <c r="R16" s="1381" t="str">
        <f t="shared" ref="R16" si="5">SUBSTITUTE(ADDRESS(1,COLUMN(),4),"1","")</f>
        <v>R</v>
      </c>
      <c r="S16" s="1382" t="s">
        <v>1625</v>
      </c>
      <c r="T16" s="184"/>
      <c r="U16" s="91"/>
      <c r="V16" s="91"/>
      <c r="W16" s="1383"/>
      <c r="X16"/>
      <c r="AA16" s="2207"/>
      <c r="AB16" s="1294"/>
      <c r="AC16" s="1294"/>
      <c r="AD16" s="1294"/>
      <c r="AE16" s="2208"/>
      <c r="AF16" s="2208"/>
      <c r="AG16" s="2208"/>
      <c r="AH16" s="2208"/>
      <c r="AI16" s="2209"/>
      <c r="AJ16" s="1294"/>
      <c r="AK16" s="1294"/>
      <c r="AL16" s="1379"/>
      <c r="AM16" s="1380" t="s">
        <v>261</v>
      </c>
      <c r="AO16" s="184"/>
      <c r="AP16" s="1381" t="str">
        <f t="shared" ref="AP16" si="6">SUBSTITUTE(ADDRESS(1,COLUMN(),4),"1","")</f>
        <v>AP</v>
      </c>
      <c r="AQ16" s="1382" t="s">
        <v>1625</v>
      </c>
      <c r="AR16" s="184"/>
      <c r="AS16" s="91"/>
      <c r="AT16" s="91"/>
      <c r="AU16" s="1383"/>
      <c r="AY16" s="6">
        <v>1</v>
      </c>
      <c r="AZ16"/>
      <c r="BA16"/>
    </row>
    <row r="17" spans="1:53" ht="16.5" customHeight="1">
      <c r="C17" s="1472" t="s">
        <v>335</v>
      </c>
      <c r="D17" s="1473"/>
      <c r="E17" s="1473"/>
      <c r="F17" s="1473"/>
      <c r="G17" s="1473"/>
      <c r="H17" s="1472" t="s">
        <v>335</v>
      </c>
      <c r="I17" s="1473"/>
      <c r="J17" s="1473"/>
      <c r="K17" s="1472" t="s">
        <v>335</v>
      </c>
      <c r="L17" s="1473"/>
      <c r="M17" s="1472" t="s">
        <v>335</v>
      </c>
      <c r="N17" s="1379"/>
      <c r="O17" s="1385" t="s">
        <v>1627</v>
      </c>
      <c r="P17" s="1386"/>
      <c r="Q17" s="184"/>
      <c r="R17" s="320" t="s">
        <v>334</v>
      </c>
      <c r="S17" s="1386"/>
      <c r="T17" s="91"/>
      <c r="U17" s="193" t="s">
        <v>1628</v>
      </c>
      <c r="V17" s="91"/>
      <c r="W17" s="1383"/>
      <c r="X17"/>
      <c r="AA17" s="1472" t="s">
        <v>335</v>
      </c>
      <c r="AB17" s="1473"/>
      <c r="AC17" s="1473"/>
      <c r="AD17" s="1473"/>
      <c r="AE17" s="1473"/>
      <c r="AF17" s="1472" t="s">
        <v>335</v>
      </c>
      <c r="AG17" s="1473"/>
      <c r="AH17" s="1473"/>
      <c r="AI17" s="1472" t="s">
        <v>335</v>
      </c>
      <c r="AJ17" s="1473"/>
      <c r="AK17" s="1472" t="s">
        <v>335</v>
      </c>
      <c r="AL17" s="1379"/>
      <c r="AM17" s="1385" t="s">
        <v>1627</v>
      </c>
      <c r="AN17" s="1386"/>
      <c r="AO17" s="184"/>
      <c r="AP17" s="320" t="s">
        <v>334</v>
      </c>
      <c r="AQ17" s="1386"/>
      <c r="AR17" s="91"/>
      <c r="AS17" s="193" t="s">
        <v>1628</v>
      </c>
      <c r="AT17" s="91"/>
      <c r="AU17" s="1383"/>
      <c r="AY17" s="6">
        <v>1</v>
      </c>
      <c r="AZ17"/>
      <c r="BA17"/>
    </row>
    <row r="18" spans="1:53" s="1" customFormat="1" ht="33" customHeight="1" thickBot="1">
      <c r="A18"/>
      <c r="B18"/>
      <c r="C18" s="1474"/>
      <c r="D18" s="1475"/>
      <c r="E18" s="1475"/>
      <c r="F18" s="1475"/>
      <c r="G18" s="1476"/>
      <c r="H18" s="1477"/>
      <c r="I18" s="1478"/>
      <c r="J18" s="1479"/>
      <c r="K18" s="1480"/>
      <c r="L18" s="1479"/>
      <c r="M18" s="1481"/>
      <c r="N18" s="1379"/>
      <c r="O18" s="1385" t="s">
        <v>1675</v>
      </c>
      <c r="P18" s="184"/>
      <c r="Q18" s="184"/>
      <c r="R18" s="1388" t="s">
        <v>1629</v>
      </c>
      <c r="S18" s="1389"/>
      <c r="T18" s="59"/>
      <c r="U18" s="1390" t="s">
        <v>1630</v>
      </c>
      <c r="V18" s="59"/>
      <c r="W18" s="1391"/>
      <c r="X18" s="8"/>
      <c r="Y18"/>
      <c r="Z18"/>
      <c r="AA18" s="1474"/>
      <c r="AB18" s="1475"/>
      <c r="AC18" s="1475"/>
      <c r="AD18" s="1475"/>
      <c r="AE18" s="1476"/>
      <c r="AF18" s="1477"/>
      <c r="AG18" s="1478"/>
      <c r="AH18" s="1479"/>
      <c r="AI18" s="1480"/>
      <c r="AJ18" s="1479"/>
      <c r="AK18" s="1481"/>
      <c r="AL18" s="1379"/>
      <c r="AM18" s="1385" t="s">
        <v>1675</v>
      </c>
      <c r="AN18" s="184"/>
      <c r="AO18" s="184"/>
      <c r="AP18" s="1388" t="s">
        <v>1629</v>
      </c>
      <c r="AQ18" s="1389"/>
      <c r="AR18" s="59"/>
      <c r="AS18" s="1390" t="s">
        <v>1630</v>
      </c>
      <c r="AT18" s="59"/>
      <c r="AU18" s="1391"/>
      <c r="AY18" s="6">
        <v>1</v>
      </c>
      <c r="AZ18"/>
      <c r="BA18"/>
    </row>
    <row r="19" spans="1:53" s="1" customFormat="1" ht="30" customHeight="1" thickBot="1">
      <c r="A19"/>
      <c r="B19"/>
      <c r="C19" s="203" t="s">
        <v>11</v>
      </c>
      <c r="D19" s="2339" t="str">
        <f>D25</f>
        <v xml:space="preserve">C patisserie flan garniture Clafoutis aux cerises_2023-09-20.xlsx 10 personnes </v>
      </c>
      <c r="E19" s="2340">
        <f>E25</f>
        <v>10</v>
      </c>
      <c r="F19" s="2340" t="str">
        <f>F25</f>
        <v>personnes</v>
      </c>
      <c r="G19" s="205" t="s">
        <v>214</v>
      </c>
      <c r="H19" s="2098" t="s">
        <v>293</v>
      </c>
      <c r="I19" s="2098"/>
      <c r="J19" s="2138" t="s">
        <v>1815</v>
      </c>
      <c r="K19" s="2138"/>
      <c r="L19" s="2138"/>
      <c r="M19" s="2138"/>
      <c r="N19" s="1379"/>
      <c r="O19" s="1394" t="s">
        <v>1631</v>
      </c>
      <c r="P19" s="184"/>
      <c r="Q19" s="184"/>
      <c r="R19" s="1388" t="s">
        <v>1632</v>
      </c>
      <c r="S19" s="184"/>
      <c r="T19" s="184"/>
      <c r="U19" s="59"/>
      <c r="V19" s="59"/>
      <c r="W19" s="1391"/>
      <c r="X19" s="8"/>
      <c r="Y19"/>
      <c r="Z19"/>
      <c r="AA19" s="203" t="s">
        <v>11</v>
      </c>
      <c r="AB19" s="2339" t="str">
        <f>AB25</f>
        <v xml:space="preserve">Q HO chaud   Quiche Lorraine 10 personnes </v>
      </c>
      <c r="AC19" s="2340">
        <f>AC25</f>
        <v>10</v>
      </c>
      <c r="AD19" s="2340" t="str">
        <f>AD25</f>
        <v>personnes</v>
      </c>
      <c r="AE19" s="205" t="s">
        <v>214</v>
      </c>
      <c r="AF19" s="2098" t="s">
        <v>209</v>
      </c>
      <c r="AG19" s="2098"/>
      <c r="AH19" s="2138" t="s">
        <v>1791</v>
      </c>
      <c r="AI19" s="2138"/>
      <c r="AJ19" s="2138"/>
      <c r="AK19" s="2138"/>
      <c r="AL19" s="1379"/>
      <c r="AM19" s="1394" t="s">
        <v>1631</v>
      </c>
      <c r="AN19" s="184"/>
      <c r="AO19" s="184"/>
      <c r="AP19" s="1388" t="s">
        <v>1632</v>
      </c>
      <c r="AQ19" s="184"/>
      <c r="AR19" s="184"/>
      <c r="AS19" s="59"/>
      <c r="AT19" s="59"/>
      <c r="AU19" s="1391"/>
      <c r="AY19" s="6">
        <v>1</v>
      </c>
      <c r="AZ19"/>
      <c r="BA19"/>
    </row>
    <row r="20" spans="1:53" s="1" customFormat="1" ht="18.75" customHeight="1" thickTop="1">
      <c r="A20"/>
      <c r="B20"/>
      <c r="C20" s="104" t="s">
        <v>11</v>
      </c>
      <c r="D20" s="2316" t="str">
        <f>D25</f>
        <v xml:space="preserve">C patisserie flan garniture Clafoutis aux cerises_2023-09-20.xlsx 10 personnes </v>
      </c>
      <c r="E20" s="2316">
        <f>E25</f>
        <v>10</v>
      </c>
      <c r="F20" s="2316" t="str">
        <f>F25</f>
        <v>personnes</v>
      </c>
      <c r="G20" s="2317"/>
      <c r="H20" s="2318" t="s">
        <v>1848</v>
      </c>
      <c r="I20" s="2319"/>
      <c r="J20" s="2319"/>
      <c r="K20" s="2320" t="s">
        <v>212</v>
      </c>
      <c r="L20" s="201" t="s">
        <v>1816</v>
      </c>
      <c r="M20" s="1419"/>
      <c r="N20" s="1379"/>
      <c r="O20" s="2218" t="s">
        <v>322</v>
      </c>
      <c r="P20" s="2220" t="s">
        <v>134</v>
      </c>
      <c r="Q20" s="2222" t="s">
        <v>83</v>
      </c>
      <c r="R20" s="2210" t="s">
        <v>1633</v>
      </c>
      <c r="S20" s="2210"/>
      <c r="T20" s="2212" t="s">
        <v>1634</v>
      </c>
      <c r="U20" s="2212"/>
      <c r="V20" s="2214" t="s">
        <v>340</v>
      </c>
      <c r="W20" s="2216" t="s">
        <v>323</v>
      </c>
      <c r="X20" s="8"/>
      <c r="Y20"/>
      <c r="Z20"/>
      <c r="AA20" s="104" t="s">
        <v>11</v>
      </c>
      <c r="AB20" s="2316" t="str">
        <f>AB25</f>
        <v xml:space="preserve">Q HO chaud   Quiche Lorraine 10 personnes </v>
      </c>
      <c r="AC20" s="2316">
        <f>AC25</f>
        <v>10</v>
      </c>
      <c r="AD20" s="2316" t="str">
        <f>AD25</f>
        <v>personnes</v>
      </c>
      <c r="AE20" s="2317" t="s">
        <v>1533</v>
      </c>
      <c r="AF20" s="2318" t="s">
        <v>1792</v>
      </c>
      <c r="AG20" s="2319"/>
      <c r="AH20" s="2319"/>
      <c r="AI20" s="2320" t="s">
        <v>212</v>
      </c>
      <c r="AJ20" s="201" t="s">
        <v>211</v>
      </c>
      <c r="AK20" s="1419"/>
      <c r="AL20" s="1379"/>
      <c r="AM20" s="2218" t="s">
        <v>322</v>
      </c>
      <c r="AN20" s="2220" t="s">
        <v>134</v>
      </c>
      <c r="AO20" s="2222" t="s">
        <v>83</v>
      </c>
      <c r="AP20" s="2210" t="s">
        <v>1633</v>
      </c>
      <c r="AQ20" s="2210"/>
      <c r="AR20" s="2212" t="s">
        <v>1634</v>
      </c>
      <c r="AS20" s="2212"/>
      <c r="AT20" s="2214" t="s">
        <v>340</v>
      </c>
      <c r="AU20" s="2216" t="s">
        <v>323</v>
      </c>
      <c r="AY20" s="6">
        <v>1</v>
      </c>
      <c r="AZ20"/>
      <c r="BA20"/>
    </row>
    <row r="21" spans="1:53" s="1" customFormat="1" ht="18.75" customHeight="1" thickBot="1">
      <c r="A21"/>
      <c r="B21"/>
      <c r="C21" s="104" t="s">
        <v>11</v>
      </c>
      <c r="D21" s="1232" t="str">
        <f>D25</f>
        <v xml:space="preserve">C patisserie flan garniture Clafoutis aux cerises_2023-09-20.xlsx 10 personnes </v>
      </c>
      <c r="E21" s="1232">
        <f>E25</f>
        <v>10</v>
      </c>
      <c r="F21" s="1232" t="str">
        <f>F25</f>
        <v>personnes</v>
      </c>
      <c r="G21" s="1697"/>
      <c r="H21" s="1698"/>
      <c r="I21" s="1698"/>
      <c r="J21" s="1698"/>
      <c r="K21" s="199" t="s">
        <v>205</v>
      </c>
      <c r="L21" s="2139" t="str">
        <f>G23</f>
        <v xml:space="preserve">C patisserie flan garniture Clafoutis aux cerises_2023-09-20.xlsx 10 personnes </v>
      </c>
      <c r="M21" s="2140"/>
      <c r="N21" s="1379"/>
      <c r="O21" s="2219"/>
      <c r="P21" s="2221"/>
      <c r="Q21" s="2223"/>
      <c r="R21" s="2211"/>
      <c r="S21" s="2211"/>
      <c r="T21" s="2213"/>
      <c r="U21" s="2213"/>
      <c r="V21" s="2215"/>
      <c r="W21" s="2217"/>
      <c r="X21" s="8"/>
      <c r="Y21"/>
      <c r="Z21"/>
      <c r="AA21" s="104" t="s">
        <v>11</v>
      </c>
      <c r="AB21" s="1232" t="str">
        <f>AB25</f>
        <v xml:space="preserve">Q HO chaud   Quiche Lorraine 10 personnes </v>
      </c>
      <c r="AC21" s="1232">
        <f>AC25</f>
        <v>10</v>
      </c>
      <c r="AD21" s="1232" t="str">
        <f>AD25</f>
        <v>personnes</v>
      </c>
      <c r="AE21" s="1697"/>
      <c r="AF21" s="1698"/>
      <c r="AG21" s="1698"/>
      <c r="AH21" s="1698"/>
      <c r="AI21" s="199" t="s">
        <v>205</v>
      </c>
      <c r="AJ21" s="2139" t="str">
        <f>AE23</f>
        <v xml:space="preserve">Q HO chaud   Quiche Lorraine 10 personnes </v>
      </c>
      <c r="AK21" s="2140"/>
      <c r="AL21" s="1379"/>
      <c r="AM21" s="2219"/>
      <c r="AN21" s="2221"/>
      <c r="AO21" s="2223"/>
      <c r="AP21" s="2211"/>
      <c r="AQ21" s="2211"/>
      <c r="AR21" s="2213"/>
      <c r="AS21" s="2213"/>
      <c r="AT21" s="2215"/>
      <c r="AU21" s="2217"/>
      <c r="AY21" s="6">
        <v>1</v>
      </c>
      <c r="AZ21"/>
      <c r="BA21"/>
    </row>
    <row r="22" spans="1:53" s="1" customFormat="1" ht="18.75" customHeight="1" thickTop="1" thickBot="1">
      <c r="A22"/>
      <c r="B22"/>
      <c r="C22" s="104" t="s">
        <v>11</v>
      </c>
      <c r="D22" s="1232" t="str">
        <f>D25</f>
        <v xml:space="preserve">C patisserie flan garniture Clafoutis aux cerises_2023-09-20.xlsx 10 personnes </v>
      </c>
      <c r="E22" s="1232">
        <f>E25</f>
        <v>10</v>
      </c>
      <c r="F22" s="1232" t="str">
        <f>F25</f>
        <v>personnes</v>
      </c>
      <c r="G22" s="195">
        <v>10</v>
      </c>
      <c r="H22" s="194" t="s">
        <v>1537</v>
      </c>
      <c r="I22" s="193" t="s">
        <v>193</v>
      </c>
      <c r="J22" s="193"/>
      <c r="K22" s="197"/>
      <c r="L22" s="2139"/>
      <c r="M22" s="2140"/>
      <c r="N22" s="1502"/>
      <c r="O22" s="1395">
        <f t="shared" ref="O22:O53" si="7">IF(ISNUMBER(R22),(W22*V22)*L22,0)</f>
        <v>0</v>
      </c>
      <c r="P22" s="1408">
        <f t="shared" ref="P22:P53" si="8">IF(ISNUMBER(R22),(G22*L22)*V22,0)</f>
        <v>0</v>
      </c>
      <c r="Q22" s="1409">
        <f t="shared" ref="Q22:Q53" si="9">IF(ISNUMBER(R22),H22,0)</f>
        <v>0</v>
      </c>
      <c r="R22" s="1396"/>
      <c r="S22" s="1397">
        <f t="shared" ref="S22:S30" si="10">IF(ISNUMBER(R22),F22,0)</f>
        <v>0</v>
      </c>
      <c r="T22" s="1398">
        <f t="shared" ref="T22:T53" si="11">IF(ISNUMBER(R22),E22,0)</f>
        <v>0</v>
      </c>
      <c r="U22" s="1397">
        <f t="shared" ref="U22:U85" si="12">S22</f>
        <v>0</v>
      </c>
      <c r="V22" s="1399">
        <f t="shared" ref="V22:V85" si="13">IF(ISNUMBER(R22),R22/T22,0)</f>
        <v>0</v>
      </c>
      <c r="W22" s="1400">
        <f>IF(AND(ISNUMBER(R22),NOT(ISBLANK(K22))),IFERROR(INDEX(K13:U13,MATCH(K22,K12:U12,0))*J22*IF(ISBLANK(G22),1,G22),0),0)</f>
        <v>0</v>
      </c>
      <c r="X22" s="8"/>
      <c r="Y22"/>
      <c r="Z22"/>
      <c r="AA22" s="104" t="s">
        <v>11</v>
      </c>
      <c r="AB22" s="1232" t="str">
        <f>AB25</f>
        <v xml:space="preserve">Q HO chaud   Quiche Lorraine 10 personnes </v>
      </c>
      <c r="AC22" s="1232">
        <f>AC25</f>
        <v>10</v>
      </c>
      <c r="AD22" s="1232" t="str">
        <f>AD25</f>
        <v>personnes</v>
      </c>
      <c r="AE22" s="195">
        <v>10</v>
      </c>
      <c r="AF22" s="194" t="s">
        <v>1537</v>
      </c>
      <c r="AG22" s="193" t="s">
        <v>193</v>
      </c>
      <c r="AH22" s="193"/>
      <c r="AI22" s="197"/>
      <c r="AJ22" s="2139"/>
      <c r="AK22" s="2140"/>
      <c r="AL22" s="1502"/>
      <c r="AM22" s="1395">
        <f t="shared" ref="AM22:AM53" si="14">IF(ISNUMBER(AP22),(AU22*AT22)*AJ22,0)</f>
        <v>0</v>
      </c>
      <c r="AN22" s="1408">
        <f t="shared" ref="AN22:AN53" si="15">IF(ISNUMBER(AP22),(AE22*AJ22)*AT22,0)</f>
        <v>0</v>
      </c>
      <c r="AO22" s="1409">
        <f t="shared" ref="AO22:AO53" si="16">IF(ISNUMBER(AP22),AF22,0)</f>
        <v>0</v>
      </c>
      <c r="AP22" s="1396"/>
      <c r="AQ22" s="1397">
        <f t="shared" ref="AQ22:AQ30" si="17">IF(ISNUMBER(AP22),AD22,0)</f>
        <v>0</v>
      </c>
      <c r="AR22" s="1398">
        <f t="shared" ref="AR22:AR53" si="18">IF(ISNUMBER(AP22),AC22,0)</f>
        <v>0</v>
      </c>
      <c r="AS22" s="1397">
        <f t="shared" ref="AS22:AS85" si="19">AQ22</f>
        <v>0</v>
      </c>
      <c r="AT22" s="1399">
        <f t="shared" ref="AT22:AT85" si="20">IF(ISNUMBER(AP22),AP22/AR22,0)</f>
        <v>0</v>
      </c>
      <c r="AU22" s="1400">
        <f>IF(AND(ISNUMBER(AP22),NOT(ISBLANK(AI22))),IFERROR(INDEX(AI13:AS13,MATCH(AI22,AI12:AS12,0))*AH22*IF(ISBLANK(AE22),1,AE22),0),0)</f>
        <v>0</v>
      </c>
      <c r="AW22" s="144" t="s">
        <v>26</v>
      </c>
      <c r="AY22" s="6">
        <v>1</v>
      </c>
      <c r="AZ22"/>
      <c r="BA22"/>
    </row>
    <row r="23" spans="1:53" s="1" customFormat="1" ht="18.75" customHeight="1" thickTop="1">
      <c r="A23"/>
      <c r="B23"/>
      <c r="C23" s="104" t="s">
        <v>11</v>
      </c>
      <c r="D23" s="1232" t="str">
        <f>D25</f>
        <v xml:space="preserve">C patisserie flan garniture Clafoutis aux cerises_2023-09-20.xlsx 10 personnes </v>
      </c>
      <c r="E23" s="1232">
        <f>E25</f>
        <v>10</v>
      </c>
      <c r="F23" s="1232" t="str">
        <f>F25</f>
        <v>personnes</v>
      </c>
      <c r="G23" s="2307" t="str">
        <f>G24 &amp; " " &amp; G25 &amp; " " &amp; I25 &amp; " " &amp; K25 &amp; " " &amp; M25 &amp; " " &amp; G22 &amp; " " &amp; H22 &amp; " "</f>
        <v xml:space="preserve">C patisserie flan garniture Clafoutis aux cerises_2023-09-20.xlsx 10 personnes </v>
      </c>
      <c r="H23" s="2308"/>
      <c r="I23" s="2308"/>
      <c r="J23" s="2308"/>
      <c r="K23" s="2308"/>
      <c r="L23" s="2309"/>
      <c r="M23" s="2310" t="s">
        <v>187</v>
      </c>
      <c r="N23" s="1502"/>
      <c r="O23" s="1401">
        <f t="shared" si="7"/>
        <v>0</v>
      </c>
      <c r="P23" s="1410">
        <f t="shared" si="8"/>
        <v>0</v>
      </c>
      <c r="Q23" s="1411">
        <f t="shared" si="9"/>
        <v>0</v>
      </c>
      <c r="R23" s="1402"/>
      <c r="S23" s="1397">
        <f t="shared" si="10"/>
        <v>0</v>
      </c>
      <c r="T23" s="1398">
        <f t="shared" si="11"/>
        <v>0</v>
      </c>
      <c r="U23" s="1397">
        <f t="shared" si="12"/>
        <v>0</v>
      </c>
      <c r="V23" s="1399">
        <f t="shared" si="13"/>
        <v>0</v>
      </c>
      <c r="W23" s="1400">
        <f>IF(AND(ISNUMBER(R23),NOT(ISBLANK(K23))),IFERROR(INDEX(K13:U13,MATCH(K23,K12:U12,0))*J23*IF(ISBLANK(G23),1,G23),0),0)</f>
        <v>0</v>
      </c>
      <c r="X23" s="8"/>
      <c r="Y23"/>
      <c r="Z23"/>
      <c r="AA23" s="104" t="s">
        <v>11</v>
      </c>
      <c r="AB23" s="1232" t="str">
        <f>AB25</f>
        <v xml:space="preserve">Q HO chaud   Quiche Lorraine 10 personnes </v>
      </c>
      <c r="AC23" s="1232">
        <f>AC25</f>
        <v>10</v>
      </c>
      <c r="AD23" s="1232" t="str">
        <f>AD25</f>
        <v>personnes</v>
      </c>
      <c r="AE23" s="2307" t="str">
        <f>AE24 &amp; " " &amp; AE25 &amp; " " &amp; AG25 &amp; " " &amp; AI25 &amp; " " &amp; AK25 &amp; " " &amp; AE22 &amp; " " &amp; AF22 &amp; " "</f>
        <v xml:space="preserve">Q HO chaud   Quiche Lorraine 10 personnes </v>
      </c>
      <c r="AF23" s="2308"/>
      <c r="AG23" s="2308"/>
      <c r="AH23" s="2308"/>
      <c r="AI23" s="2308"/>
      <c r="AJ23" s="2309"/>
      <c r="AK23" s="2310" t="s">
        <v>187</v>
      </c>
      <c r="AL23" s="1502"/>
      <c r="AM23" s="1401">
        <f t="shared" si="14"/>
        <v>0</v>
      </c>
      <c r="AN23" s="1410">
        <f t="shared" si="15"/>
        <v>0</v>
      </c>
      <c r="AO23" s="1411">
        <f t="shared" si="16"/>
        <v>0</v>
      </c>
      <c r="AP23" s="1402"/>
      <c r="AQ23" s="1397">
        <f t="shared" si="17"/>
        <v>0</v>
      </c>
      <c r="AR23" s="1398">
        <f t="shared" si="18"/>
        <v>0</v>
      </c>
      <c r="AS23" s="1397">
        <f t="shared" si="19"/>
        <v>0</v>
      </c>
      <c r="AT23" s="1399">
        <f t="shared" si="20"/>
        <v>0</v>
      </c>
      <c r="AU23" s="1400">
        <f>IF(AND(ISNUMBER(AP23),NOT(ISBLANK(AI23))),IFERROR(INDEX(AI13:AS13,MATCH(AI23,AI12:AS12,0))*AH23*IF(ISBLANK(AE23),1,AE23),0),0)</f>
        <v>0</v>
      </c>
      <c r="AW23" s="308" t="s">
        <v>318</v>
      </c>
      <c r="AY23" s="6">
        <v>1</v>
      </c>
      <c r="AZ23"/>
      <c r="BA23"/>
    </row>
    <row r="24" spans="1:53" s="1" customFormat="1" ht="18.75" customHeight="1">
      <c r="A24"/>
      <c r="B24"/>
      <c r="C24" s="104" t="s">
        <v>11</v>
      </c>
      <c r="D24" s="1232" t="str">
        <f>D25</f>
        <v xml:space="preserve">C patisserie flan garniture Clafoutis aux cerises_2023-09-20.xlsx 10 personnes </v>
      </c>
      <c r="E24" s="1232">
        <f>E25</f>
        <v>10</v>
      </c>
      <c r="F24" s="1232" t="str">
        <f>F25</f>
        <v>personnes</v>
      </c>
      <c r="G24" s="2311" t="str">
        <f>LEFT(M25,1)</f>
        <v>C</v>
      </c>
      <c r="H24" s="2312" t="s">
        <v>185</v>
      </c>
      <c r="I24" s="2312" t="s">
        <v>184</v>
      </c>
      <c r="J24" s="2312"/>
      <c r="K24" s="2312" t="s">
        <v>183</v>
      </c>
      <c r="L24" s="2312"/>
      <c r="M24" s="2313" t="s">
        <v>182</v>
      </c>
      <c r="N24" s="1502"/>
      <c r="O24" s="1403">
        <f t="shared" si="7"/>
        <v>0</v>
      </c>
      <c r="P24" s="1412">
        <f t="shared" si="8"/>
        <v>0</v>
      </c>
      <c r="Q24" s="1413">
        <f t="shared" si="9"/>
        <v>0</v>
      </c>
      <c r="R24" s="1402"/>
      <c r="S24" s="1397">
        <f t="shared" si="10"/>
        <v>0</v>
      </c>
      <c r="T24" s="1398">
        <f t="shared" si="11"/>
        <v>0</v>
      </c>
      <c r="U24" s="1397">
        <f t="shared" si="12"/>
        <v>0</v>
      </c>
      <c r="V24" s="1399">
        <f t="shared" si="13"/>
        <v>0</v>
      </c>
      <c r="W24" s="1400">
        <f>IF(AND(ISNUMBER(R24),NOT(ISBLANK(K24))),IFERROR(INDEX(K13:U13,MATCH(K24,K12:U12,0))*J24*IF(ISBLANK(G24),1,G24),0),0)</f>
        <v>0</v>
      </c>
      <c r="X24" s="8"/>
      <c r="Y24"/>
      <c r="Z24"/>
      <c r="AA24" s="104" t="s">
        <v>11</v>
      </c>
      <c r="AB24" s="1232" t="str">
        <f>AB25</f>
        <v xml:space="preserve">Q HO chaud   Quiche Lorraine 10 personnes </v>
      </c>
      <c r="AC24" s="1232">
        <f>AC25</f>
        <v>10</v>
      </c>
      <c r="AD24" s="1232" t="str">
        <f>AD25</f>
        <v>personnes</v>
      </c>
      <c r="AE24" s="2311" t="str">
        <f>LEFT(AK25,1)</f>
        <v>Q</v>
      </c>
      <c r="AF24" s="2312" t="s">
        <v>185</v>
      </c>
      <c r="AG24" s="2312" t="s">
        <v>184</v>
      </c>
      <c r="AH24" s="2312"/>
      <c r="AI24" s="2312" t="s">
        <v>183</v>
      </c>
      <c r="AJ24" s="2312"/>
      <c r="AK24" s="2313" t="s">
        <v>182</v>
      </c>
      <c r="AL24" s="1502"/>
      <c r="AM24" s="1403">
        <f t="shared" si="14"/>
        <v>0</v>
      </c>
      <c r="AN24" s="1412">
        <f t="shared" si="15"/>
        <v>0</v>
      </c>
      <c r="AO24" s="1413">
        <f t="shared" si="16"/>
        <v>0</v>
      </c>
      <c r="AP24" s="1402"/>
      <c r="AQ24" s="1397">
        <f t="shared" si="17"/>
        <v>0</v>
      </c>
      <c r="AR24" s="1398">
        <f t="shared" si="18"/>
        <v>0</v>
      </c>
      <c r="AS24" s="1397">
        <f t="shared" si="19"/>
        <v>0</v>
      </c>
      <c r="AT24" s="1399">
        <f t="shared" si="20"/>
        <v>0</v>
      </c>
      <c r="AU24" s="1400">
        <f>IF(AND(ISNUMBER(AP24),NOT(ISBLANK(AI24))),IFERROR(INDEX(AI13:AS13,MATCH(AI24,AI12:AS12,0))*AH24*IF(ISBLANK(AE24),1,AE24),0),0)</f>
        <v>0</v>
      </c>
      <c r="AW24" s="306" t="s">
        <v>313</v>
      </c>
      <c r="AY24" s="6">
        <v>1</v>
      </c>
      <c r="AZ24"/>
      <c r="BA24"/>
    </row>
    <row r="25" spans="1:53" s="1" customFormat="1" ht="18.75" customHeight="1">
      <c r="A25"/>
      <c r="B25"/>
      <c r="C25" s="104" t="s">
        <v>11</v>
      </c>
      <c r="D25" s="1247" t="str">
        <f>G23</f>
        <v xml:space="preserve">C patisserie flan garniture Clafoutis aux cerises_2023-09-20.xlsx 10 personnes </v>
      </c>
      <c r="E25" s="1247">
        <f>G22</f>
        <v>10</v>
      </c>
      <c r="F25" s="1247" t="str">
        <f>H22</f>
        <v>personnes</v>
      </c>
      <c r="G25" s="1428" t="s">
        <v>1541</v>
      </c>
      <c r="H25" s="1429"/>
      <c r="I25" s="1803" t="s">
        <v>1542</v>
      </c>
      <c r="J25" s="1803"/>
      <c r="K25" s="1803" t="s">
        <v>176</v>
      </c>
      <c r="L25" s="1803"/>
      <c r="M25" s="1445" t="s">
        <v>1543</v>
      </c>
      <c r="N25" s="8"/>
      <c r="O25" s="1401">
        <f t="shared" si="7"/>
        <v>0</v>
      </c>
      <c r="P25" s="1410">
        <f t="shared" si="8"/>
        <v>0</v>
      </c>
      <c r="Q25" s="1411">
        <f t="shared" si="9"/>
        <v>0</v>
      </c>
      <c r="R25" s="1402"/>
      <c r="S25" s="1397">
        <f t="shared" si="10"/>
        <v>0</v>
      </c>
      <c r="T25" s="1398">
        <f t="shared" si="11"/>
        <v>0</v>
      </c>
      <c r="U25" s="1397">
        <f t="shared" si="12"/>
        <v>0</v>
      </c>
      <c r="V25" s="1399">
        <f t="shared" si="13"/>
        <v>0</v>
      </c>
      <c r="W25" s="1400">
        <f>IF(AND(ISNUMBER(R25),NOT(ISBLANK(K25))),IFERROR(INDEX(K13:U13,MATCH(K25,K12:U12,0))*J25*IF(ISBLANK(G25),1,G25),0),0)</f>
        <v>0</v>
      </c>
      <c r="X25" s="8"/>
      <c r="Y25"/>
      <c r="Z25"/>
      <c r="AA25" s="104" t="s">
        <v>11</v>
      </c>
      <c r="AB25" s="1247" t="str">
        <f>AE23</f>
        <v xml:space="preserve">Q HO chaud   Quiche Lorraine 10 personnes </v>
      </c>
      <c r="AC25" s="1247">
        <f>AE22</f>
        <v>10</v>
      </c>
      <c r="AD25" s="1247" t="str">
        <f>AF22</f>
        <v>personnes</v>
      </c>
      <c r="AE25" s="1428" t="s">
        <v>1646</v>
      </c>
      <c r="AF25" s="1429"/>
      <c r="AG25" s="1803"/>
      <c r="AH25" s="1803"/>
      <c r="AI25" s="1803"/>
      <c r="AJ25" s="1803"/>
      <c r="AK25" s="1445" t="s">
        <v>1644</v>
      </c>
      <c r="AL25" s="8"/>
      <c r="AM25" s="1401">
        <f t="shared" si="14"/>
        <v>0</v>
      </c>
      <c r="AN25" s="1410">
        <f t="shared" si="15"/>
        <v>0</v>
      </c>
      <c r="AO25" s="1411">
        <f t="shared" si="16"/>
        <v>0</v>
      </c>
      <c r="AP25" s="1402"/>
      <c r="AQ25" s="1397">
        <f t="shared" si="17"/>
        <v>0</v>
      </c>
      <c r="AR25" s="1398">
        <f t="shared" si="18"/>
        <v>0</v>
      </c>
      <c r="AS25" s="1397">
        <f t="shared" si="19"/>
        <v>0</v>
      </c>
      <c r="AT25" s="1399">
        <f t="shared" si="20"/>
        <v>0</v>
      </c>
      <c r="AU25" s="1400">
        <f>IF(AND(ISNUMBER(AP25),NOT(ISBLANK(AI25))),IFERROR(INDEX(AI13:AS13,MATCH(AI25,AI12:AS12,0))*AH25*IF(ISBLANK(AE25),1,AE25),0),0)</f>
        <v>0</v>
      </c>
      <c r="AW25" s="224" t="s">
        <v>231</v>
      </c>
      <c r="AY25" s="6">
        <v>1</v>
      </c>
      <c r="AZ25"/>
      <c r="BA25"/>
    </row>
    <row r="26" spans="1:53" s="1" customFormat="1" ht="18.75" customHeight="1">
      <c r="A26"/>
      <c r="B26"/>
      <c r="C26" s="104" t="s">
        <v>11</v>
      </c>
      <c r="D26" s="1232" t="str">
        <f>D25</f>
        <v xml:space="preserve">C patisserie flan garniture Clafoutis aux cerises_2023-09-20.xlsx 10 personnes </v>
      </c>
      <c r="E26" s="1232">
        <f>E25</f>
        <v>10</v>
      </c>
      <c r="F26" s="1232" t="str">
        <f>F25</f>
        <v>personnes</v>
      </c>
      <c r="G26" s="1432" t="s">
        <v>1657</v>
      </c>
      <c r="H26" s="1433"/>
      <c r="I26" s="1433"/>
      <c r="J26" s="1433"/>
      <c r="K26" s="1433"/>
      <c r="L26" s="1433"/>
      <c r="M26" s="1699"/>
      <c r="N26" s="8"/>
      <c r="O26" s="1403">
        <f t="shared" si="7"/>
        <v>0</v>
      </c>
      <c r="P26" s="1412">
        <f t="shared" si="8"/>
        <v>0</v>
      </c>
      <c r="Q26" s="1413">
        <f t="shared" si="9"/>
        <v>0</v>
      </c>
      <c r="R26" s="1402"/>
      <c r="S26" s="1397">
        <f t="shared" si="10"/>
        <v>0</v>
      </c>
      <c r="T26" s="1398">
        <f t="shared" si="11"/>
        <v>0</v>
      </c>
      <c r="U26" s="1397">
        <f t="shared" si="12"/>
        <v>0</v>
      </c>
      <c r="V26" s="1399">
        <f t="shared" si="13"/>
        <v>0</v>
      </c>
      <c r="W26" s="1400">
        <f>IF(AND(ISNUMBER(R26),NOT(ISBLANK(K26))),IFERROR(INDEX(K13:U13,MATCH(K26,K12:U12,0))*J26*IF(ISBLANK(G26),1,G26),0),0)</f>
        <v>0</v>
      </c>
      <c r="X26" s="8"/>
      <c r="Y26"/>
      <c r="Z26"/>
      <c r="AA26" s="104" t="s">
        <v>11</v>
      </c>
      <c r="AB26" s="1232" t="str">
        <f>AB25</f>
        <v xml:space="preserve">Q HO chaud   Quiche Lorraine 10 personnes </v>
      </c>
      <c r="AC26" s="1232">
        <f>AC25</f>
        <v>10</v>
      </c>
      <c r="AD26" s="1232" t="str">
        <f>AD25</f>
        <v>personnes</v>
      </c>
      <c r="AE26" s="1432" t="s">
        <v>1657</v>
      </c>
      <c r="AF26" s="1433"/>
      <c r="AG26" s="1433"/>
      <c r="AH26" s="1433"/>
      <c r="AI26" s="1433"/>
      <c r="AJ26" s="1433"/>
      <c r="AK26" s="1699"/>
      <c r="AL26" s="8"/>
      <c r="AM26" s="1403">
        <f t="shared" si="14"/>
        <v>0</v>
      </c>
      <c r="AN26" s="1412">
        <f t="shared" si="15"/>
        <v>0</v>
      </c>
      <c r="AO26" s="1413">
        <f t="shared" si="16"/>
        <v>0</v>
      </c>
      <c r="AP26" s="1402"/>
      <c r="AQ26" s="1397">
        <f t="shared" si="17"/>
        <v>0</v>
      </c>
      <c r="AR26" s="1398">
        <f t="shared" si="18"/>
        <v>0</v>
      </c>
      <c r="AS26" s="1397">
        <f t="shared" si="19"/>
        <v>0</v>
      </c>
      <c r="AT26" s="1399">
        <f t="shared" si="20"/>
        <v>0</v>
      </c>
      <c r="AU26" s="1400">
        <f>IF(AND(ISNUMBER(AP26),NOT(ISBLANK(AI26))),IFERROR(INDEX(AI13:AS13,MATCH(AI26,AI12:AS12,0))*AH26*IF(ISBLANK(AE26),1,AE26),0),0)</f>
        <v>0</v>
      </c>
      <c r="AW26" s="303" t="s">
        <v>230</v>
      </c>
      <c r="AY26" s="6">
        <v>1</v>
      </c>
    </row>
    <row r="27" spans="1:53" s="1" customFormat="1" ht="18.75" customHeight="1">
      <c r="A27"/>
      <c r="B27"/>
      <c r="C27" s="104" t="s">
        <v>11</v>
      </c>
      <c r="D27" s="1232" t="str">
        <f>D25</f>
        <v xml:space="preserve">C patisserie flan garniture Clafoutis aux cerises_2023-09-20.xlsx 10 personnes </v>
      </c>
      <c r="E27" s="1232">
        <f>E25</f>
        <v>10</v>
      </c>
      <c r="F27" s="1232" t="str">
        <f>F25</f>
        <v>personnes</v>
      </c>
      <c r="G27" s="1700"/>
      <c r="H27" s="1433"/>
      <c r="I27" s="1433"/>
      <c r="J27" s="1433"/>
      <c r="K27" s="1433"/>
      <c r="L27" s="1433"/>
      <c r="M27" s="1701"/>
      <c r="N27" s="8"/>
      <c r="O27" s="1401">
        <f t="shared" si="7"/>
        <v>0</v>
      </c>
      <c r="P27" s="1410">
        <f t="shared" si="8"/>
        <v>0</v>
      </c>
      <c r="Q27" s="1411">
        <f t="shared" si="9"/>
        <v>0</v>
      </c>
      <c r="R27" s="1402"/>
      <c r="S27" s="1397">
        <f t="shared" si="10"/>
        <v>0</v>
      </c>
      <c r="T27" s="1398">
        <f t="shared" si="11"/>
        <v>0</v>
      </c>
      <c r="U27" s="1397">
        <f t="shared" si="12"/>
        <v>0</v>
      </c>
      <c r="V27" s="1399">
        <f t="shared" si="13"/>
        <v>0</v>
      </c>
      <c r="W27" s="1400">
        <f>IF(AND(ISNUMBER(R27),NOT(ISBLANK(K27))),IFERROR(INDEX(K13:U13,MATCH(K27,K12:U12,0))*J27*IF(ISBLANK(G27),1,G27),0),0)</f>
        <v>0</v>
      </c>
      <c r="X27" s="8"/>
      <c r="Y27"/>
      <c r="Z27"/>
      <c r="AA27" s="104" t="s">
        <v>11</v>
      </c>
      <c r="AB27" s="1232" t="str">
        <f>AB25</f>
        <v xml:space="preserve">Q HO chaud   Quiche Lorraine 10 personnes </v>
      </c>
      <c r="AC27" s="1232">
        <f>AC25</f>
        <v>10</v>
      </c>
      <c r="AD27" s="1232" t="str">
        <f>AD25</f>
        <v>personnes</v>
      </c>
      <c r="AE27" s="1700"/>
      <c r="AF27" s="1433"/>
      <c r="AG27" s="1433"/>
      <c r="AH27" s="1433"/>
      <c r="AI27" s="1433"/>
      <c r="AJ27" s="1433"/>
      <c r="AK27" s="1701"/>
      <c r="AL27" s="8"/>
      <c r="AM27" s="1401">
        <f t="shared" si="14"/>
        <v>0</v>
      </c>
      <c r="AN27" s="1410">
        <f t="shared" si="15"/>
        <v>0</v>
      </c>
      <c r="AO27" s="1411">
        <f t="shared" si="16"/>
        <v>0</v>
      </c>
      <c r="AP27" s="1402"/>
      <c r="AQ27" s="1397">
        <f t="shared" si="17"/>
        <v>0</v>
      </c>
      <c r="AR27" s="1398">
        <f t="shared" si="18"/>
        <v>0</v>
      </c>
      <c r="AS27" s="1397">
        <f t="shared" si="19"/>
        <v>0</v>
      </c>
      <c r="AT27" s="1399">
        <f t="shared" si="20"/>
        <v>0</v>
      </c>
      <c r="AU27" s="1400">
        <f>IF(AND(ISNUMBER(AP27),NOT(ISBLANK(AI27))),IFERROR(INDEX(AI13:AS13,MATCH(AI27,AI12:AS12,0))*AH27*IF(ISBLANK(AE27),1,AE27),0),0)</f>
        <v>0</v>
      </c>
      <c r="AW27" s="220" t="s">
        <v>228</v>
      </c>
      <c r="AY27" s="6">
        <v>1</v>
      </c>
    </row>
    <row r="28" spans="1:53" s="1" customFormat="1" ht="18.75" customHeight="1">
      <c r="A28"/>
      <c r="B28"/>
      <c r="C28" s="104" t="s">
        <v>11</v>
      </c>
      <c r="D28" s="1232" t="str">
        <f>D25</f>
        <v xml:space="preserve">C patisserie flan garniture Clafoutis aux cerises_2023-09-20.xlsx 10 personnes </v>
      </c>
      <c r="E28" s="1232">
        <f>E25</f>
        <v>10</v>
      </c>
      <c r="F28" s="1232" t="str">
        <f>F25</f>
        <v>personnes</v>
      </c>
      <c r="G28" s="1435" t="s">
        <v>327</v>
      </c>
      <c r="H28" s="1436" t="s">
        <v>326</v>
      </c>
      <c r="I28" s="1437"/>
      <c r="J28" s="2145" t="s">
        <v>325</v>
      </c>
      <c r="K28" s="2146" t="s">
        <v>301</v>
      </c>
      <c r="L28" s="2148" t="s">
        <v>261</v>
      </c>
      <c r="M28" s="1438" t="s">
        <v>324</v>
      </c>
      <c r="N28" s="8"/>
      <c r="O28" s="1403">
        <f t="shared" si="7"/>
        <v>0</v>
      </c>
      <c r="P28" s="1412">
        <f t="shared" si="8"/>
        <v>0</v>
      </c>
      <c r="Q28" s="1413">
        <f t="shared" si="9"/>
        <v>0</v>
      </c>
      <c r="R28" s="1402"/>
      <c r="S28" s="1397">
        <f t="shared" si="10"/>
        <v>0</v>
      </c>
      <c r="T28" s="1398">
        <f t="shared" si="11"/>
        <v>0</v>
      </c>
      <c r="U28" s="1397">
        <f t="shared" si="12"/>
        <v>0</v>
      </c>
      <c r="V28" s="1399">
        <f t="shared" si="13"/>
        <v>0</v>
      </c>
      <c r="W28" s="1400">
        <f>IF(AND(ISNUMBER(R28),NOT(ISBLANK(K28))),IFERROR(INDEX(K13:U13,MATCH(K28,K12:U12,0))*J28*IF(ISBLANK(G28),1,G28),0),0)</f>
        <v>0</v>
      </c>
      <c r="X28" s="8"/>
      <c r="Y28"/>
      <c r="Z28"/>
      <c r="AA28" s="104" t="s">
        <v>11</v>
      </c>
      <c r="AB28" s="1232" t="str">
        <f>AB25</f>
        <v xml:space="preserve">Q HO chaud   Quiche Lorraine 10 personnes </v>
      </c>
      <c r="AC28" s="1232">
        <f>AC25</f>
        <v>10</v>
      </c>
      <c r="AD28" s="1232" t="str">
        <f>AD25</f>
        <v>personnes</v>
      </c>
      <c r="AE28" s="1435" t="s">
        <v>327</v>
      </c>
      <c r="AF28" s="1436" t="s">
        <v>326</v>
      </c>
      <c r="AG28" s="1437"/>
      <c r="AH28" s="2145" t="s">
        <v>325</v>
      </c>
      <c r="AI28" s="2146" t="s">
        <v>301</v>
      </c>
      <c r="AJ28" s="2148" t="s">
        <v>261</v>
      </c>
      <c r="AK28" s="1459" t="s">
        <v>324</v>
      </c>
      <c r="AL28" s="8"/>
      <c r="AM28" s="1403">
        <f t="shared" si="14"/>
        <v>0</v>
      </c>
      <c r="AN28" s="1412">
        <f t="shared" si="15"/>
        <v>0</v>
      </c>
      <c r="AO28" s="1413">
        <f t="shared" si="16"/>
        <v>0</v>
      </c>
      <c r="AP28" s="1402"/>
      <c r="AQ28" s="1397">
        <f t="shared" si="17"/>
        <v>0</v>
      </c>
      <c r="AR28" s="1398">
        <f t="shared" si="18"/>
        <v>0</v>
      </c>
      <c r="AS28" s="1397">
        <f t="shared" si="19"/>
        <v>0</v>
      </c>
      <c r="AT28" s="1399">
        <f t="shared" si="20"/>
        <v>0</v>
      </c>
      <c r="AU28" s="1400">
        <f>IF(AND(ISNUMBER(AP28),NOT(ISBLANK(AI28))),IFERROR(INDEX(AI13:AS13,MATCH(AI28,AI12:AS12,0))*AH28*IF(ISBLANK(AE28),1,AE28),0),0)</f>
        <v>0</v>
      </c>
      <c r="AW28" s="220" t="s">
        <v>226</v>
      </c>
      <c r="AY28" s="6">
        <v>1</v>
      </c>
    </row>
    <row r="29" spans="1:53" s="1" customFormat="1" ht="18.75" customHeight="1">
      <c r="A29"/>
      <c r="B29"/>
      <c r="C29" s="104" t="s">
        <v>11</v>
      </c>
      <c r="D29" s="1232" t="str">
        <f>D25</f>
        <v xml:space="preserve">C patisserie flan garniture Clafoutis aux cerises_2023-09-20.xlsx 10 personnes </v>
      </c>
      <c r="E29" s="1232">
        <f>E25</f>
        <v>10</v>
      </c>
      <c r="F29" s="1232" t="str">
        <f>F25</f>
        <v>personnes</v>
      </c>
      <c r="G29" s="1439" t="s">
        <v>317</v>
      </c>
      <c r="H29" s="307" t="s">
        <v>316</v>
      </c>
      <c r="I29" s="168" t="s">
        <v>315</v>
      </c>
      <c r="J29" s="1904"/>
      <c r="K29" s="2147"/>
      <c r="L29" s="2149"/>
      <c r="M29" s="1440" t="s">
        <v>314</v>
      </c>
      <c r="N29" s="8"/>
      <c r="O29" s="1401">
        <f t="shared" si="7"/>
        <v>0</v>
      </c>
      <c r="P29" s="1410">
        <f t="shared" si="8"/>
        <v>0</v>
      </c>
      <c r="Q29" s="1411">
        <f t="shared" si="9"/>
        <v>0</v>
      </c>
      <c r="R29" s="1402"/>
      <c r="S29" s="1397">
        <f t="shared" si="10"/>
        <v>0</v>
      </c>
      <c r="T29" s="1398">
        <f t="shared" si="11"/>
        <v>0</v>
      </c>
      <c r="U29" s="1397">
        <f t="shared" si="12"/>
        <v>0</v>
      </c>
      <c r="V29" s="1399">
        <f t="shared" si="13"/>
        <v>0</v>
      </c>
      <c r="W29" s="1400">
        <f>IF(AND(ISNUMBER(R29),NOT(ISBLANK(K29))),IFERROR(INDEX(K13:U13,MATCH(K29,K12:U12,0))*J29*IF(ISBLANK(G29),1,G29),0),0)</f>
        <v>0</v>
      </c>
      <c r="X29" s="8"/>
      <c r="Y29"/>
      <c r="Z29"/>
      <c r="AA29" s="104" t="s">
        <v>11</v>
      </c>
      <c r="AB29" s="1232" t="str">
        <f>AB25</f>
        <v xml:space="preserve">Q HO chaud   Quiche Lorraine 10 personnes </v>
      </c>
      <c r="AC29" s="1232">
        <f>AC25</f>
        <v>10</v>
      </c>
      <c r="AD29" s="1232" t="str">
        <f>AD25</f>
        <v>personnes</v>
      </c>
      <c r="AE29" s="1439" t="s">
        <v>317</v>
      </c>
      <c r="AF29" s="307" t="s">
        <v>316</v>
      </c>
      <c r="AG29" s="168" t="s">
        <v>315</v>
      </c>
      <c r="AH29" s="1904"/>
      <c r="AI29" s="2147"/>
      <c r="AJ29" s="2149"/>
      <c r="AK29" s="1460" t="s">
        <v>314</v>
      </c>
      <c r="AL29" s="8"/>
      <c r="AM29" s="1401">
        <f t="shared" si="14"/>
        <v>0</v>
      </c>
      <c r="AN29" s="1410">
        <f t="shared" si="15"/>
        <v>0</v>
      </c>
      <c r="AO29" s="1411">
        <f t="shared" si="16"/>
        <v>0</v>
      </c>
      <c r="AP29" s="1402"/>
      <c r="AQ29" s="1397">
        <f t="shared" si="17"/>
        <v>0</v>
      </c>
      <c r="AR29" s="1398">
        <f t="shared" si="18"/>
        <v>0</v>
      </c>
      <c r="AS29" s="1397">
        <f t="shared" si="19"/>
        <v>0</v>
      </c>
      <c r="AT29" s="1399">
        <f t="shared" si="20"/>
        <v>0</v>
      </c>
      <c r="AU29" s="1400">
        <f>IF(AND(ISNUMBER(AP29),NOT(ISBLANK(AI29))),IFERROR(INDEX(AI13:AS13,MATCH(AI29,AI12:AS12,0))*AH29*IF(ISBLANK(AE29),1,AE29),0),0)</f>
        <v>0</v>
      </c>
      <c r="AW29" s="220" t="s">
        <v>227</v>
      </c>
      <c r="AY29" s="6">
        <v>1</v>
      </c>
    </row>
    <row r="30" spans="1:53" s="1" customFormat="1" ht="18.75" customHeight="1">
      <c r="A30"/>
      <c r="B30"/>
      <c r="C30" s="104" t="s">
        <v>11</v>
      </c>
      <c r="D30" s="1232" t="str">
        <f>D25</f>
        <v xml:space="preserve">C patisserie flan garniture Clafoutis aux cerises_2023-09-20.xlsx 10 personnes </v>
      </c>
      <c r="E30" s="1232">
        <f>E25</f>
        <v>10</v>
      </c>
      <c r="F30" s="1232" t="str">
        <f>F25</f>
        <v>personnes</v>
      </c>
      <c r="G30" s="1767"/>
      <c r="H30" s="1768"/>
      <c r="I30" s="1769" t="str">
        <f>IF(AND(G30&gt;0,J30&gt;0),"de","")</f>
        <v/>
      </c>
      <c r="J30" s="1770">
        <v>3</v>
      </c>
      <c r="K30" s="224" t="s">
        <v>231</v>
      </c>
      <c r="L30" s="257">
        <v>1</v>
      </c>
      <c r="M30" s="1773" t="s">
        <v>1817</v>
      </c>
      <c r="N30" s="8"/>
      <c r="O30" s="1403">
        <f t="shared" si="7"/>
        <v>1.4999999999999999E-2</v>
      </c>
      <c r="P30" s="1412">
        <f t="shared" si="8"/>
        <v>0</v>
      </c>
      <c r="Q30" s="1413">
        <f t="shared" si="9"/>
        <v>0</v>
      </c>
      <c r="R30" s="1402">
        <v>50</v>
      </c>
      <c r="S30" s="1397" t="str">
        <f t="shared" si="10"/>
        <v>personnes</v>
      </c>
      <c r="T30" s="1398">
        <f t="shared" si="11"/>
        <v>10</v>
      </c>
      <c r="U30" s="1397" t="str">
        <f t="shared" si="12"/>
        <v>personnes</v>
      </c>
      <c r="V30" s="1399">
        <f t="shared" si="13"/>
        <v>5</v>
      </c>
      <c r="W30" s="1400">
        <f>IF(AND(ISNUMBER(R30),NOT(ISBLANK(K30))),IFERROR(INDEX(K13:U13,MATCH(K30,K12:U12,0))*J30*IF(ISBLANK(G30),1,G30),0),0)</f>
        <v>3.0000000000000001E-3</v>
      </c>
      <c r="X30" s="8"/>
      <c r="Y30"/>
      <c r="Z30"/>
      <c r="AA30" s="104" t="s">
        <v>11</v>
      </c>
      <c r="AB30" s="1232" t="str">
        <f>AB25</f>
        <v xml:space="preserve">Q HO chaud   Quiche Lorraine 10 personnes </v>
      </c>
      <c r="AC30" s="1232">
        <f>AC25</f>
        <v>10</v>
      </c>
      <c r="AD30" s="1232" t="str">
        <f>AD25</f>
        <v>personnes</v>
      </c>
      <c r="AE30" s="259"/>
      <c r="AF30" s="254"/>
      <c r="AG30" s="280" t="str">
        <f t="shared" ref="AG30:AG39" si="21">IF(AND(AE30&gt;0,AH30&gt;0),"de","")</f>
        <v/>
      </c>
      <c r="AH30" s="252"/>
      <c r="AI30" s="270"/>
      <c r="AJ30" s="257">
        <v>1</v>
      </c>
      <c r="AK30" s="432"/>
      <c r="AL30" s="8"/>
      <c r="AM30" s="1403">
        <f t="shared" si="14"/>
        <v>0</v>
      </c>
      <c r="AN30" s="1412">
        <f t="shared" si="15"/>
        <v>0</v>
      </c>
      <c r="AO30" s="1413">
        <f t="shared" si="16"/>
        <v>0</v>
      </c>
      <c r="AP30" s="1402"/>
      <c r="AQ30" s="1397">
        <f t="shared" si="17"/>
        <v>0</v>
      </c>
      <c r="AR30" s="1398">
        <f t="shared" si="18"/>
        <v>0</v>
      </c>
      <c r="AS30" s="1397">
        <f t="shared" si="19"/>
        <v>0</v>
      </c>
      <c r="AT30" s="1399">
        <f t="shared" si="20"/>
        <v>0</v>
      </c>
      <c r="AU30" s="1400">
        <f>IF(AND(ISNUMBER(AP30),NOT(ISBLANK(AI30))),IFERROR(INDEX(AI13:AS13,MATCH(AI30,AI12:AS12,0))*AH30*IF(ISBLANK(AE30),1,AE30),0),0)</f>
        <v>0</v>
      </c>
      <c r="AW30" s="220" t="s">
        <v>232</v>
      </c>
      <c r="AY30" s="6">
        <v>1</v>
      </c>
    </row>
    <row r="31" spans="1:53" s="1" customFormat="1" ht="18.75" customHeight="1">
      <c r="A31"/>
      <c r="B31"/>
      <c r="C31" s="108" t="str">
        <f>IF(M31&lt;&gt;"","A","►")</f>
        <v>A</v>
      </c>
      <c r="D31" s="1232" t="str">
        <f>D25</f>
        <v xml:space="preserve">C patisserie flan garniture Clafoutis aux cerises_2023-09-20.xlsx 10 personnes </v>
      </c>
      <c r="E31" s="1232">
        <f>E25</f>
        <v>10</v>
      </c>
      <c r="F31" s="1232" t="str">
        <f>F25</f>
        <v>personnes</v>
      </c>
      <c r="G31" s="1771">
        <v>2</v>
      </c>
      <c r="H31" s="254" t="s">
        <v>1818</v>
      </c>
      <c r="I31" s="253" t="str">
        <f>IF(AND(G31&gt;0,J31&gt;0),"de","")</f>
        <v/>
      </c>
      <c r="J31" s="252"/>
      <c r="K31" s="1766"/>
      <c r="L31" s="257">
        <v>1</v>
      </c>
      <c r="M31" s="1773" t="s">
        <v>1819</v>
      </c>
      <c r="N31" s="8"/>
      <c r="O31" s="1401">
        <f t="shared" si="7"/>
        <v>0</v>
      </c>
      <c r="P31" s="1410">
        <f t="shared" si="8"/>
        <v>10</v>
      </c>
      <c r="Q31" s="1414" t="str">
        <f t="shared" si="9"/>
        <v>pièce</v>
      </c>
      <c r="R31" s="1402">
        <v>50</v>
      </c>
      <c r="S31" s="1397" t="str">
        <f>IF(ISNUMBER(R31),F31,0)</f>
        <v>personnes</v>
      </c>
      <c r="T31" s="1398">
        <f t="shared" si="11"/>
        <v>10</v>
      </c>
      <c r="U31" s="1397" t="str">
        <f t="shared" si="12"/>
        <v>personnes</v>
      </c>
      <c r="V31" s="1399">
        <f t="shared" si="13"/>
        <v>5</v>
      </c>
      <c r="W31" s="1400">
        <f>IF(AND(ISNUMBER(R31),NOT(ISBLANK(K31))),IFERROR(INDEX(K13:U13,MATCH(K31,K12:U12,0))*J31*IF(ISBLANK(G31),1,G31),0),0)</f>
        <v>0</v>
      </c>
      <c r="X31" s="8"/>
      <c r="Y31"/>
      <c r="Z31"/>
      <c r="AA31" s="108" t="str">
        <f t="shared" ref="AA31:AA40" si="22">IF(AK31&lt;&gt;"","A","►")</f>
        <v>A</v>
      </c>
      <c r="AB31" s="1232" t="str">
        <f>AB25</f>
        <v xml:space="preserve">Q HO chaud   Quiche Lorraine 10 personnes </v>
      </c>
      <c r="AC31" s="1232">
        <f>AC25</f>
        <v>10</v>
      </c>
      <c r="AD31" s="1232" t="str">
        <f>AD25</f>
        <v>personnes</v>
      </c>
      <c r="AE31" s="259"/>
      <c r="AF31" s="254"/>
      <c r="AG31" s="253" t="str">
        <f t="shared" si="21"/>
        <v/>
      </c>
      <c r="AH31" s="252">
        <v>250</v>
      </c>
      <c r="AI31" s="294" t="s">
        <v>231</v>
      </c>
      <c r="AJ31" s="257">
        <v>1</v>
      </c>
      <c r="AK31" s="432" t="s">
        <v>397</v>
      </c>
      <c r="AL31" s="8"/>
      <c r="AM31" s="1401">
        <f t="shared" si="14"/>
        <v>0.3</v>
      </c>
      <c r="AN31" s="1410">
        <f t="shared" si="15"/>
        <v>0</v>
      </c>
      <c r="AO31" s="1414">
        <f t="shared" si="16"/>
        <v>0</v>
      </c>
      <c r="AP31" s="1402">
        <v>12</v>
      </c>
      <c r="AQ31" s="1397" t="str">
        <f>IF(ISNUMBER(AP31),AD31,0)</f>
        <v>personnes</v>
      </c>
      <c r="AR31" s="1398">
        <f t="shared" si="18"/>
        <v>10</v>
      </c>
      <c r="AS31" s="1397" t="str">
        <f t="shared" si="19"/>
        <v>personnes</v>
      </c>
      <c r="AT31" s="1399">
        <f t="shared" si="20"/>
        <v>1.2</v>
      </c>
      <c r="AU31" s="1400">
        <f>IF(AND(ISNUMBER(AP31),NOT(ISBLANK(AI31))),IFERROR(INDEX(AI13:AS13,MATCH(AI31,AI12:AS12,0))*AH31*IF(ISBLANK(AE31),1,AE31),0),0)</f>
        <v>0.25</v>
      </c>
      <c r="AW31" s="133" t="s">
        <v>103</v>
      </c>
      <c r="AY31" s="6">
        <v>1</v>
      </c>
    </row>
    <row r="32" spans="1:53" s="1" customFormat="1" ht="18.75" customHeight="1">
      <c r="A32"/>
      <c r="B32"/>
      <c r="C32" s="108" t="str">
        <f>IF(M32&lt;&gt;"","A","►")</f>
        <v>A</v>
      </c>
      <c r="D32" s="1232" t="str">
        <f>D25</f>
        <v xml:space="preserve">C patisserie flan garniture Clafoutis aux cerises_2023-09-20.xlsx 10 personnes </v>
      </c>
      <c r="E32" s="1232">
        <f>E25</f>
        <v>10</v>
      </c>
      <c r="F32" s="1232" t="str">
        <f>F25</f>
        <v>personnes</v>
      </c>
      <c r="G32" s="1772">
        <v>2</v>
      </c>
      <c r="H32" s="271" t="s">
        <v>1820</v>
      </c>
      <c r="I32" s="253" t="str">
        <f>IF(AND(G32&gt;0,J32&gt;0),"de","")</f>
        <v/>
      </c>
      <c r="J32" s="252"/>
      <c r="K32" s="1766"/>
      <c r="L32" s="257">
        <v>1</v>
      </c>
      <c r="M32" s="1773" t="s">
        <v>1821</v>
      </c>
      <c r="N32" s="8"/>
      <c r="O32" s="1403">
        <f t="shared" si="7"/>
        <v>0</v>
      </c>
      <c r="P32" s="1412">
        <f t="shared" si="8"/>
        <v>10</v>
      </c>
      <c r="Q32" s="1413" t="str">
        <f t="shared" si="9"/>
        <v>pièce(s)</v>
      </c>
      <c r="R32" s="1402">
        <v>50</v>
      </c>
      <c r="S32" s="1397" t="str">
        <f t="shared" ref="S32:S95" si="23">IF(ISNUMBER(R32),F32,0)</f>
        <v>personnes</v>
      </c>
      <c r="T32" s="1398">
        <f t="shared" si="11"/>
        <v>10</v>
      </c>
      <c r="U32" s="1397" t="str">
        <f t="shared" si="12"/>
        <v>personnes</v>
      </c>
      <c r="V32" s="1399">
        <f t="shared" si="13"/>
        <v>5</v>
      </c>
      <c r="W32" s="1400">
        <f>IF(AND(ISNUMBER(R32),NOT(ISBLANK(K32))),IFERROR(INDEX(K13:U13,MATCH(K32,K12:U12,0))*J32*IF(ISBLANK(G32),1,G32),0),0)</f>
        <v>0</v>
      </c>
      <c r="X32" s="8"/>
      <c r="Y32"/>
      <c r="Z32"/>
      <c r="AA32" s="108" t="str">
        <f t="shared" si="22"/>
        <v>A</v>
      </c>
      <c r="AB32" s="1232" t="str">
        <f>AB25</f>
        <v xml:space="preserve">Q HO chaud   Quiche Lorraine 10 personnes </v>
      </c>
      <c r="AC32" s="1232">
        <f>AC25</f>
        <v>10</v>
      </c>
      <c r="AD32" s="1232" t="str">
        <f>AD25</f>
        <v>personnes</v>
      </c>
      <c r="AE32" s="259"/>
      <c r="AF32" s="271"/>
      <c r="AG32" s="280" t="str">
        <f t="shared" si="21"/>
        <v/>
      </c>
      <c r="AH32" s="252">
        <v>125</v>
      </c>
      <c r="AI32" s="294" t="s">
        <v>231</v>
      </c>
      <c r="AJ32" s="257">
        <v>1</v>
      </c>
      <c r="AK32" s="432" t="s">
        <v>1647</v>
      </c>
      <c r="AL32" s="8"/>
      <c r="AM32" s="1403">
        <f t="shared" si="14"/>
        <v>0.15</v>
      </c>
      <c r="AN32" s="1412">
        <f t="shared" si="15"/>
        <v>0</v>
      </c>
      <c r="AO32" s="1413">
        <f t="shared" si="16"/>
        <v>0</v>
      </c>
      <c r="AP32" s="1402">
        <v>12</v>
      </c>
      <c r="AQ32" s="1397" t="str">
        <f t="shared" ref="AQ32:AQ95" si="24">IF(ISNUMBER(AP32),AD32,0)</f>
        <v>personnes</v>
      </c>
      <c r="AR32" s="1398">
        <f t="shared" si="18"/>
        <v>10</v>
      </c>
      <c r="AS32" s="1397" t="str">
        <f t="shared" si="19"/>
        <v>personnes</v>
      </c>
      <c r="AT32" s="1399">
        <f t="shared" si="20"/>
        <v>1.2</v>
      </c>
      <c r="AU32" s="1400">
        <f>IF(AND(ISNUMBER(AP32),NOT(ISBLANK(AI32))),IFERROR(INDEX(AI13:AS13,MATCH(AI32,AI12:AS12,0))*AH32*IF(ISBLANK(AE32),1,AE32),0),0)</f>
        <v>0.125</v>
      </c>
      <c r="AW32" s="133" t="s">
        <v>102</v>
      </c>
      <c r="AY32" s="6">
        <v>1</v>
      </c>
    </row>
    <row r="33" spans="1:51" s="1" customFormat="1" ht="18.75" customHeight="1">
      <c r="A33"/>
      <c r="B33"/>
      <c r="C33" s="108" t="str">
        <f>IF(M33&lt;&gt;"","A","►")</f>
        <v>A</v>
      </c>
      <c r="D33" s="1232" t="str">
        <f>D25</f>
        <v xml:space="preserve">C patisserie flan garniture Clafoutis aux cerises_2023-09-20.xlsx 10 personnes </v>
      </c>
      <c r="E33" s="1232">
        <f>E25</f>
        <v>10</v>
      </c>
      <c r="F33" s="1232" t="str">
        <f>F25</f>
        <v>personnes</v>
      </c>
      <c r="G33" s="1772">
        <v>1</v>
      </c>
      <c r="H33" s="271" t="s">
        <v>411</v>
      </c>
      <c r="I33" s="253" t="str">
        <f>IF(AND(G33&gt;0,J33&gt;0),"de","")</f>
        <v/>
      </c>
      <c r="J33" s="252"/>
      <c r="K33" s="1766"/>
      <c r="L33" s="257">
        <v>1</v>
      </c>
      <c r="M33" s="1773" t="s">
        <v>1822</v>
      </c>
      <c r="N33" s="8"/>
      <c r="O33" s="1401">
        <f t="shared" si="7"/>
        <v>0</v>
      </c>
      <c r="P33" s="1410">
        <f t="shared" si="8"/>
        <v>5</v>
      </c>
      <c r="Q33" s="1411" t="str">
        <f t="shared" si="9"/>
        <v>botte</v>
      </c>
      <c r="R33" s="1402">
        <v>50</v>
      </c>
      <c r="S33" s="1397" t="str">
        <f t="shared" si="23"/>
        <v>personnes</v>
      </c>
      <c r="T33" s="1398">
        <f t="shared" si="11"/>
        <v>10</v>
      </c>
      <c r="U33" s="1397" t="str">
        <f t="shared" si="12"/>
        <v>personnes</v>
      </c>
      <c r="V33" s="1399">
        <f t="shared" si="13"/>
        <v>5</v>
      </c>
      <c r="W33" s="1400">
        <f>IF(AND(ISNUMBER(R33),NOT(ISBLANK(K33))),IFERROR(INDEX(K13:U13,MATCH(K33,K12:U12,0))*J33*IF(ISBLANK(G33),1,G33),0),0)</f>
        <v>0</v>
      </c>
      <c r="X33" s="8"/>
      <c r="Y33"/>
      <c r="Z33"/>
      <c r="AA33" s="108" t="str">
        <f t="shared" si="22"/>
        <v>A</v>
      </c>
      <c r="AB33" s="1232" t="str">
        <f>AB25</f>
        <v xml:space="preserve">Q HO chaud   Quiche Lorraine 10 personnes </v>
      </c>
      <c r="AC33" s="1232">
        <f>AC25</f>
        <v>10</v>
      </c>
      <c r="AD33" s="1232" t="str">
        <f>AD25</f>
        <v>personnes</v>
      </c>
      <c r="AE33" s="259">
        <v>1</v>
      </c>
      <c r="AF33" s="271" t="s">
        <v>603</v>
      </c>
      <c r="AG33" s="253" t="str">
        <f t="shared" si="21"/>
        <v/>
      </c>
      <c r="AH33" s="252"/>
      <c r="AI33" s="270"/>
      <c r="AJ33" s="257">
        <v>1</v>
      </c>
      <c r="AK33" s="432" t="s">
        <v>1648</v>
      </c>
      <c r="AL33" s="8"/>
      <c r="AM33" s="1401">
        <f t="shared" si="14"/>
        <v>0</v>
      </c>
      <c r="AN33" s="1410">
        <f t="shared" si="15"/>
        <v>1.2</v>
      </c>
      <c r="AO33" s="1411" t="str">
        <f t="shared" si="16"/>
        <v>œufs</v>
      </c>
      <c r="AP33" s="1402">
        <v>12</v>
      </c>
      <c r="AQ33" s="1397" t="str">
        <f t="shared" si="24"/>
        <v>personnes</v>
      </c>
      <c r="AR33" s="1398">
        <f t="shared" si="18"/>
        <v>10</v>
      </c>
      <c r="AS33" s="1397" t="str">
        <f t="shared" si="19"/>
        <v>personnes</v>
      </c>
      <c r="AT33" s="1399">
        <f t="shared" si="20"/>
        <v>1.2</v>
      </c>
      <c r="AU33" s="1400">
        <f>IF(AND(ISNUMBER(AP33),NOT(ISBLANK(AI33))),IFERROR(INDEX(AI13:AS13,MATCH(AI33,AI12:AS12,0))*AH33*IF(ISBLANK(AE33),1,AE33),0),0)</f>
        <v>0</v>
      </c>
      <c r="AW33" s="225" t="s">
        <v>96</v>
      </c>
      <c r="AY33" s="6">
        <v>1</v>
      </c>
    </row>
    <row r="34" spans="1:51" s="1" customFormat="1" ht="18.75" customHeight="1">
      <c r="A34"/>
      <c r="B34"/>
      <c r="C34" s="108" t="str">
        <f>IF(M34&lt;&gt;"","A","►")</f>
        <v>A</v>
      </c>
      <c r="D34" s="1232" t="str">
        <f>D25</f>
        <v xml:space="preserve">C patisserie flan garniture Clafoutis aux cerises_2023-09-20.xlsx 10 personnes </v>
      </c>
      <c r="E34" s="1232">
        <f>E25</f>
        <v>10</v>
      </c>
      <c r="F34" s="1232" t="str">
        <f>F25</f>
        <v>personnes</v>
      </c>
      <c r="G34" s="1772"/>
      <c r="H34" s="271"/>
      <c r="I34" s="253" t="str">
        <f>IF(AND(G34&gt;0,J34&gt;0),"de","")</f>
        <v/>
      </c>
      <c r="J34" s="252">
        <v>50</v>
      </c>
      <c r="K34" s="224" t="s">
        <v>231</v>
      </c>
      <c r="L34" s="257">
        <v>1</v>
      </c>
      <c r="M34" s="1773" t="s">
        <v>1823</v>
      </c>
      <c r="N34" s="8"/>
      <c r="O34" s="1403">
        <f t="shared" si="7"/>
        <v>0.25</v>
      </c>
      <c r="P34" s="1412">
        <f t="shared" si="8"/>
        <v>0</v>
      </c>
      <c r="Q34" s="1413">
        <f t="shared" si="9"/>
        <v>0</v>
      </c>
      <c r="R34" s="1402">
        <v>50</v>
      </c>
      <c r="S34" s="1397" t="str">
        <f t="shared" si="23"/>
        <v>personnes</v>
      </c>
      <c r="T34" s="1398">
        <f t="shared" si="11"/>
        <v>10</v>
      </c>
      <c r="U34" s="1397" t="str">
        <f t="shared" si="12"/>
        <v>personnes</v>
      </c>
      <c r="V34" s="1399">
        <f t="shared" si="13"/>
        <v>5</v>
      </c>
      <c r="W34" s="1400">
        <f>IF(AND(ISNUMBER(R34),NOT(ISBLANK(K34))),IFERROR(INDEX(K13:U13,MATCH(K34,K12:U12,0))*J34*IF(ISBLANK(G34),1,G34),0),0)</f>
        <v>0.05</v>
      </c>
      <c r="X34" s="8"/>
      <c r="Y34"/>
      <c r="Z34"/>
      <c r="AA34" s="108" t="str">
        <f t="shared" si="22"/>
        <v>A</v>
      </c>
      <c r="AB34" s="1232" t="str">
        <f>AB25</f>
        <v xml:space="preserve">Q HO chaud   Quiche Lorraine 10 personnes </v>
      </c>
      <c r="AC34" s="1232">
        <f>AC25</f>
        <v>10</v>
      </c>
      <c r="AD34" s="1232" t="str">
        <f>AD25</f>
        <v>personnes</v>
      </c>
      <c r="AE34" s="259">
        <v>5</v>
      </c>
      <c r="AF34" s="271" t="s">
        <v>603</v>
      </c>
      <c r="AG34" s="280" t="str">
        <f t="shared" si="21"/>
        <v>de</v>
      </c>
      <c r="AH34" s="252">
        <v>50</v>
      </c>
      <c r="AI34" s="294" t="s">
        <v>231</v>
      </c>
      <c r="AJ34" s="257">
        <v>1</v>
      </c>
      <c r="AK34" s="432" t="s">
        <v>1649</v>
      </c>
      <c r="AL34" s="8"/>
      <c r="AM34" s="1403">
        <f t="shared" si="14"/>
        <v>0.3</v>
      </c>
      <c r="AN34" s="1412">
        <f t="shared" si="15"/>
        <v>6</v>
      </c>
      <c r="AO34" s="1413" t="str">
        <f t="shared" si="16"/>
        <v>œufs</v>
      </c>
      <c r="AP34" s="1402">
        <v>12</v>
      </c>
      <c r="AQ34" s="1397" t="str">
        <f t="shared" si="24"/>
        <v>personnes</v>
      </c>
      <c r="AR34" s="1398">
        <f t="shared" si="18"/>
        <v>10</v>
      </c>
      <c r="AS34" s="1397" t="str">
        <f t="shared" si="19"/>
        <v>personnes</v>
      </c>
      <c r="AT34" s="1399">
        <f t="shared" si="20"/>
        <v>1.2</v>
      </c>
      <c r="AU34" s="1400">
        <f>IF(AND(ISNUMBER(AP34),NOT(ISBLANK(AI34))),IFERROR(INDEX(AI13:AS13,MATCH(AI34,AI12:AS12,0))*AH34*IF(ISBLANK(AE34),1,AE34),0),0)</f>
        <v>0.25</v>
      </c>
      <c r="AW34" s="129" t="s">
        <v>95</v>
      </c>
      <c r="AY34" s="6">
        <v>1</v>
      </c>
    </row>
    <row r="35" spans="1:51" s="1" customFormat="1" ht="18.75" customHeight="1">
      <c r="A35"/>
      <c r="B35"/>
      <c r="C35" s="108" t="str">
        <f>IF(M35&lt;&gt;"","A","►")</f>
        <v>A</v>
      </c>
      <c r="D35" s="1232" t="str">
        <f>D25</f>
        <v xml:space="preserve">C patisserie flan garniture Clafoutis aux cerises_2023-09-20.xlsx 10 personnes </v>
      </c>
      <c r="E35" s="1232">
        <f>E25</f>
        <v>10</v>
      </c>
      <c r="F35" s="1232" t="str">
        <f>F25</f>
        <v>personnes</v>
      </c>
      <c r="G35" s="301">
        <v>0.5</v>
      </c>
      <c r="H35" s="254" t="s">
        <v>411</v>
      </c>
      <c r="I35" s="253" t="str">
        <f>IF(AND(G35&gt;0,J35&gt;0),"de","")</f>
        <v/>
      </c>
      <c r="J35" s="252"/>
      <c r="K35" s="1766"/>
      <c r="L35" s="257">
        <v>1</v>
      </c>
      <c r="M35" s="1773" t="s">
        <v>1824</v>
      </c>
      <c r="N35" s="8"/>
      <c r="O35" s="1401">
        <f t="shared" si="7"/>
        <v>0</v>
      </c>
      <c r="P35" s="1410">
        <f t="shared" si="8"/>
        <v>2.5</v>
      </c>
      <c r="Q35" s="1415" t="str">
        <f t="shared" si="9"/>
        <v>botte</v>
      </c>
      <c r="R35" s="1402">
        <v>50</v>
      </c>
      <c r="S35" s="1397" t="str">
        <f t="shared" si="23"/>
        <v>personnes</v>
      </c>
      <c r="T35" s="1398">
        <f t="shared" si="11"/>
        <v>10</v>
      </c>
      <c r="U35" s="1397" t="str">
        <f t="shared" si="12"/>
        <v>personnes</v>
      </c>
      <c r="V35" s="1399">
        <f t="shared" si="13"/>
        <v>5</v>
      </c>
      <c r="W35" s="1400">
        <f>IF(AND(ISNUMBER(R35),NOT(ISBLANK(K35))),IFERROR(INDEX(K13:U13,MATCH(K35,K12:U12,0))*J35*IF(ISBLANK(G35),1,G35),0),0)</f>
        <v>0</v>
      </c>
      <c r="X35" s="8"/>
      <c r="Y35"/>
      <c r="Z35"/>
      <c r="AA35" s="108" t="str">
        <f t="shared" si="22"/>
        <v>A</v>
      </c>
      <c r="AB35" s="1232" t="str">
        <f>AB25</f>
        <v xml:space="preserve">Q HO chaud   Quiche Lorraine 10 personnes </v>
      </c>
      <c r="AC35" s="1232">
        <f>AC25</f>
        <v>10</v>
      </c>
      <c r="AD35" s="1232" t="str">
        <f>AD25</f>
        <v>personnes</v>
      </c>
      <c r="AE35" s="259"/>
      <c r="AF35" s="254"/>
      <c r="AG35" s="253" t="str">
        <f t="shared" si="21"/>
        <v/>
      </c>
      <c r="AH35" s="252">
        <v>250</v>
      </c>
      <c r="AI35" s="294" t="s">
        <v>231</v>
      </c>
      <c r="AJ35" s="257">
        <v>1</v>
      </c>
      <c r="AK35" s="432" t="s">
        <v>1650</v>
      </c>
      <c r="AL35" s="8"/>
      <c r="AM35" s="1401">
        <f t="shared" si="14"/>
        <v>0.3</v>
      </c>
      <c r="AN35" s="1410">
        <f t="shared" si="15"/>
        <v>0</v>
      </c>
      <c r="AO35" s="1415">
        <f t="shared" si="16"/>
        <v>0</v>
      </c>
      <c r="AP35" s="1402">
        <v>12</v>
      </c>
      <c r="AQ35" s="1397" t="str">
        <f t="shared" si="24"/>
        <v>personnes</v>
      </c>
      <c r="AR35" s="1398">
        <f t="shared" si="18"/>
        <v>10</v>
      </c>
      <c r="AS35" s="1397" t="str">
        <f t="shared" si="19"/>
        <v>personnes</v>
      </c>
      <c r="AT35" s="1399">
        <f t="shared" si="20"/>
        <v>1.2</v>
      </c>
      <c r="AU35" s="1400">
        <f>IF(AND(ISNUMBER(AP35),NOT(ISBLANK(AI35))),IFERROR(INDEX(AI13:AS13,MATCH(AI35,AI12:AS12,0))*AH35*IF(ISBLANK(AE35),1,AE35),0),0)</f>
        <v>0.25</v>
      </c>
      <c r="AW35" s="133" t="s">
        <v>294</v>
      </c>
      <c r="AY35" s="6">
        <v>1</v>
      </c>
    </row>
    <row r="36" spans="1:51" s="1" customFormat="1" ht="18.75" customHeight="1">
      <c r="A36"/>
      <c r="B36"/>
      <c r="C36" s="108" t="str">
        <f>IF(M36&lt;&gt;"","A","►")</f>
        <v>A</v>
      </c>
      <c r="D36" s="1232" t="str">
        <f>D25</f>
        <v xml:space="preserve">C patisserie flan garniture Clafoutis aux cerises_2023-09-20.xlsx 10 personnes </v>
      </c>
      <c r="E36" s="1232">
        <f>E25</f>
        <v>10</v>
      </c>
      <c r="F36" s="1232" t="str">
        <f>F25</f>
        <v>personnes</v>
      </c>
      <c r="G36" s="1771">
        <v>4</v>
      </c>
      <c r="H36" s="254" t="s">
        <v>1825</v>
      </c>
      <c r="I36" s="253" t="str">
        <f>IF(AND(G36&gt;0,J36&gt;0),"de","")</f>
        <v/>
      </c>
      <c r="J36" s="252"/>
      <c r="K36" s="1766"/>
      <c r="L36" s="257">
        <v>1</v>
      </c>
      <c r="M36" s="1773" t="s">
        <v>1826</v>
      </c>
      <c r="N36" s="8"/>
      <c r="O36" s="1404">
        <f t="shared" si="7"/>
        <v>0</v>
      </c>
      <c r="P36" s="1412">
        <f t="shared" si="8"/>
        <v>20</v>
      </c>
      <c r="Q36" s="1413" t="str">
        <f t="shared" si="9"/>
        <v>feuilles</v>
      </c>
      <c r="R36" s="1402">
        <v>50</v>
      </c>
      <c r="S36" s="1397" t="str">
        <f t="shared" si="23"/>
        <v>personnes</v>
      </c>
      <c r="T36" s="1398">
        <f t="shared" si="11"/>
        <v>10</v>
      </c>
      <c r="U36" s="1397" t="str">
        <f t="shared" si="12"/>
        <v>personnes</v>
      </c>
      <c r="V36" s="1399">
        <f t="shared" si="13"/>
        <v>5</v>
      </c>
      <c r="W36" s="1400">
        <f>IF(AND(ISNUMBER(R36),NOT(ISBLANK(K36))),IFERROR(INDEX(K13:U13,MATCH(K36,K12:U12,0))*J36*IF(ISBLANK(G36),1,G36),0),0)</f>
        <v>0</v>
      </c>
      <c r="X36" s="8"/>
      <c r="Y36"/>
      <c r="Z36"/>
      <c r="AA36" s="108" t="str">
        <f t="shared" si="22"/>
        <v>A</v>
      </c>
      <c r="AB36" s="1232" t="str">
        <f>AB25</f>
        <v xml:space="preserve">Q HO chaud   Quiche Lorraine 10 personnes </v>
      </c>
      <c r="AC36" s="1232">
        <f>AC25</f>
        <v>10</v>
      </c>
      <c r="AD36" s="1232" t="str">
        <f>AD25</f>
        <v>personnes</v>
      </c>
      <c r="AE36" s="259"/>
      <c r="AF36" s="254"/>
      <c r="AG36" s="253" t="str">
        <f t="shared" si="21"/>
        <v/>
      </c>
      <c r="AH36" s="252">
        <v>30</v>
      </c>
      <c r="AI36" s="1416" t="s">
        <v>226</v>
      </c>
      <c r="AJ36" s="257">
        <v>1</v>
      </c>
      <c r="AK36" s="432" t="s">
        <v>1651</v>
      </c>
      <c r="AL36" s="8"/>
      <c r="AM36" s="1404">
        <f t="shared" si="14"/>
        <v>0.36</v>
      </c>
      <c r="AN36" s="1412">
        <f t="shared" si="15"/>
        <v>0</v>
      </c>
      <c r="AO36" s="1413">
        <f t="shared" si="16"/>
        <v>0</v>
      </c>
      <c r="AP36" s="1402">
        <v>12</v>
      </c>
      <c r="AQ36" s="1397" t="str">
        <f t="shared" si="24"/>
        <v>personnes</v>
      </c>
      <c r="AR36" s="1398">
        <f t="shared" si="18"/>
        <v>10</v>
      </c>
      <c r="AS36" s="1397" t="str">
        <f t="shared" si="19"/>
        <v>personnes</v>
      </c>
      <c r="AT36" s="1399">
        <f t="shared" si="20"/>
        <v>1.2</v>
      </c>
      <c r="AU36" s="1400">
        <f>IF(AND(ISNUMBER(AP36),NOT(ISBLANK(AI36))),IFERROR(INDEX(AI13:AS13,MATCH(AI36,AI12:AS12,0))*AH36*IF(ISBLANK(AE36),1,AE36),0),0)</f>
        <v>0.3</v>
      </c>
      <c r="AW36" s="133" t="s">
        <v>290</v>
      </c>
      <c r="AY36" s="6">
        <v>1</v>
      </c>
    </row>
    <row r="37" spans="1:51" s="1" customFormat="1" ht="18.75" customHeight="1">
      <c r="A37"/>
      <c r="B37"/>
      <c r="C37" s="108" t="str">
        <f>IF(M37&lt;&gt;"","A","►")</f>
        <v>A</v>
      </c>
      <c r="D37" s="1232" t="str">
        <f>D25</f>
        <v xml:space="preserve">C patisserie flan garniture Clafoutis aux cerises_2023-09-20.xlsx 10 personnes </v>
      </c>
      <c r="E37" s="1232">
        <f>E25</f>
        <v>10</v>
      </c>
      <c r="F37" s="1232" t="str">
        <f>F25</f>
        <v>personnes</v>
      </c>
      <c r="G37" s="1772"/>
      <c r="H37" s="271"/>
      <c r="I37" s="253" t="str">
        <f>IF(AND(G37&gt;0,J37&gt;0),"de","")</f>
        <v/>
      </c>
      <c r="J37" s="252">
        <v>75</v>
      </c>
      <c r="K37" s="224" t="s">
        <v>231</v>
      </c>
      <c r="L37" s="257">
        <v>1</v>
      </c>
      <c r="M37" s="1773" t="s">
        <v>1827</v>
      </c>
      <c r="N37" s="8" t="s">
        <v>1</v>
      </c>
      <c r="O37" s="1401">
        <f t="shared" si="7"/>
        <v>0.375</v>
      </c>
      <c r="P37" s="1410">
        <f t="shared" si="8"/>
        <v>0</v>
      </c>
      <c r="Q37" s="1411">
        <f t="shared" si="9"/>
        <v>0</v>
      </c>
      <c r="R37" s="1402">
        <v>50</v>
      </c>
      <c r="S37" s="1397" t="str">
        <f t="shared" si="23"/>
        <v>personnes</v>
      </c>
      <c r="T37" s="1398">
        <f t="shared" si="11"/>
        <v>10</v>
      </c>
      <c r="U37" s="1397" t="str">
        <f t="shared" si="12"/>
        <v>personnes</v>
      </c>
      <c r="V37" s="1399">
        <f t="shared" si="13"/>
        <v>5</v>
      </c>
      <c r="W37" s="1400">
        <f>IF(AND(ISNUMBER(R37),NOT(ISBLANK(K37))),IFERROR(INDEX(K13:U13,MATCH(K37,K12:U12,0))*J37*IF(ISBLANK(G37),1,G37),0),0)</f>
        <v>7.4999999999999997E-2</v>
      </c>
      <c r="X37" s="8"/>
      <c r="Y37"/>
      <c r="Z37"/>
      <c r="AA37" s="108" t="str">
        <f t="shared" si="22"/>
        <v>A</v>
      </c>
      <c r="AB37" s="1232" t="str">
        <f>AB25</f>
        <v xml:space="preserve">Q HO chaud   Quiche Lorraine 10 personnes </v>
      </c>
      <c r="AC37" s="1232">
        <f>AC25</f>
        <v>10</v>
      </c>
      <c r="AD37" s="1232" t="str">
        <f>AD25</f>
        <v>personnes</v>
      </c>
      <c r="AE37" s="259"/>
      <c r="AF37" s="254" t="s">
        <v>1652</v>
      </c>
      <c r="AG37" s="253" t="str">
        <f t="shared" si="21"/>
        <v/>
      </c>
      <c r="AH37" s="252"/>
      <c r="AI37" s="270"/>
      <c r="AJ37" s="257">
        <v>1</v>
      </c>
      <c r="AK37" s="432" t="s">
        <v>1653</v>
      </c>
      <c r="AL37" s="8" t="s">
        <v>1</v>
      </c>
      <c r="AM37" s="1401">
        <f t="shared" si="14"/>
        <v>0</v>
      </c>
      <c r="AN37" s="1410">
        <f t="shared" si="15"/>
        <v>0</v>
      </c>
      <c r="AO37" s="1411" t="str">
        <f t="shared" si="16"/>
        <v>PM</v>
      </c>
      <c r="AP37" s="1402">
        <v>12</v>
      </c>
      <c r="AQ37" s="1397" t="str">
        <f t="shared" si="24"/>
        <v>personnes</v>
      </c>
      <c r="AR37" s="1398">
        <f t="shared" si="18"/>
        <v>10</v>
      </c>
      <c r="AS37" s="1397" t="str">
        <f t="shared" si="19"/>
        <v>personnes</v>
      </c>
      <c r="AT37" s="1399">
        <f t="shared" si="20"/>
        <v>1.2</v>
      </c>
      <c r="AU37" s="1400">
        <f>IF(AND(ISNUMBER(AP37),NOT(ISBLANK(AI37))),IFERROR(INDEX(AI13:AS13,MATCH(AI37,AI12:AS12,0))*AH37*IF(ISBLANK(AE37),1,AE37),0),0)</f>
        <v>0</v>
      </c>
      <c r="AW37" s="133" t="s">
        <v>229</v>
      </c>
      <c r="AY37" s="6">
        <v>1</v>
      </c>
    </row>
    <row r="38" spans="1:51" s="1" customFormat="1" ht="23.25" customHeight="1">
      <c r="A38"/>
      <c r="B38"/>
      <c r="C38" s="108" t="str">
        <f>IF(M38&lt;&gt;"","A","►")</f>
        <v>A</v>
      </c>
      <c r="D38" s="1232" t="str">
        <f>D25</f>
        <v xml:space="preserve">C patisserie flan garniture Clafoutis aux cerises_2023-09-20.xlsx 10 personnes </v>
      </c>
      <c r="E38" s="1232">
        <f>E25</f>
        <v>10</v>
      </c>
      <c r="F38" s="1232" t="str">
        <f>F25</f>
        <v>personnes</v>
      </c>
      <c r="G38" s="301"/>
      <c r="H38" s="254"/>
      <c r="I38" s="253" t="str">
        <f>IF(AND(G38&gt;0,J38&gt;0),"de","")</f>
        <v/>
      </c>
      <c r="J38" s="252">
        <v>37</v>
      </c>
      <c r="K38" s="224" t="s">
        <v>231</v>
      </c>
      <c r="L38" s="257">
        <v>1</v>
      </c>
      <c r="M38" s="1773" t="s">
        <v>1828</v>
      </c>
      <c r="N38" s="8" t="s">
        <v>1</v>
      </c>
      <c r="O38" s="1403">
        <f t="shared" si="7"/>
        <v>0.185</v>
      </c>
      <c r="P38" s="1412">
        <f t="shared" si="8"/>
        <v>0</v>
      </c>
      <c r="Q38" s="1413">
        <f t="shared" si="9"/>
        <v>0</v>
      </c>
      <c r="R38" s="1402">
        <v>50</v>
      </c>
      <c r="S38" s="1397" t="str">
        <f t="shared" si="23"/>
        <v>personnes</v>
      </c>
      <c r="T38" s="1398">
        <f t="shared" si="11"/>
        <v>10</v>
      </c>
      <c r="U38" s="1397" t="str">
        <f t="shared" si="12"/>
        <v>personnes</v>
      </c>
      <c r="V38" s="1399">
        <f t="shared" si="13"/>
        <v>5</v>
      </c>
      <c r="W38" s="1400">
        <f>IF(AND(ISNUMBER(R38),NOT(ISBLANK(K38))),IFERROR(INDEX(K13:U13,MATCH(K38,K12:U12,0))*J38*IF(ISBLANK(G38),1,G38),0),0)</f>
        <v>3.6999999999999998E-2</v>
      </c>
      <c r="X38" s="8"/>
      <c r="Y38"/>
      <c r="Z38"/>
      <c r="AA38" s="108" t="str">
        <f t="shared" si="22"/>
        <v>A</v>
      </c>
      <c r="AB38" s="1232" t="str">
        <f>AB25</f>
        <v xml:space="preserve">Q HO chaud   Quiche Lorraine 10 personnes </v>
      </c>
      <c r="AC38" s="1232">
        <f>AC25</f>
        <v>10</v>
      </c>
      <c r="AD38" s="1232" t="str">
        <f>AD25</f>
        <v>personnes</v>
      </c>
      <c r="AE38" s="259"/>
      <c r="AF38" s="271" t="s">
        <v>1652</v>
      </c>
      <c r="AG38" s="253" t="str">
        <f t="shared" si="21"/>
        <v/>
      </c>
      <c r="AH38" s="252"/>
      <c r="AI38" s="270"/>
      <c r="AJ38" s="257">
        <v>1</v>
      </c>
      <c r="AK38" s="432" t="s">
        <v>1654</v>
      </c>
      <c r="AL38" s="8" t="s">
        <v>1</v>
      </c>
      <c r="AM38" s="1403">
        <f t="shared" si="14"/>
        <v>0</v>
      </c>
      <c r="AN38" s="1412">
        <f t="shared" si="15"/>
        <v>0</v>
      </c>
      <c r="AO38" s="1413">
        <f t="shared" si="16"/>
        <v>0</v>
      </c>
      <c r="AP38" s="1402"/>
      <c r="AQ38" s="1397">
        <f t="shared" si="24"/>
        <v>0</v>
      </c>
      <c r="AR38" s="1398">
        <f t="shared" si="18"/>
        <v>0</v>
      </c>
      <c r="AS38" s="1397">
        <f t="shared" si="19"/>
        <v>0</v>
      </c>
      <c r="AT38" s="1399">
        <f t="shared" si="20"/>
        <v>0</v>
      </c>
      <c r="AU38" s="1400">
        <f>IF(AND(ISNUMBER(AP38),NOT(ISBLANK(AI38))),IFERROR(INDEX(AI13:AS13,MATCH(AI38,AI12:AS12,0))*AH38*IF(ISBLANK(AE38),1,AE38),0),0)</f>
        <v>0</v>
      </c>
      <c r="AY38" s="6">
        <v>1</v>
      </c>
    </row>
    <row r="39" spans="1:51" s="1" customFormat="1" ht="18.75" customHeight="1">
      <c r="A39"/>
      <c r="B39"/>
      <c r="C39" s="108" t="str">
        <f>IF(M39&lt;&gt;"","A","►")</f>
        <v>A</v>
      </c>
      <c r="D39" s="1232" t="str">
        <f>D25</f>
        <v xml:space="preserve">C patisserie flan garniture Clafoutis aux cerises_2023-09-20.xlsx 10 personnes </v>
      </c>
      <c r="E39" s="1232">
        <f>E25</f>
        <v>10</v>
      </c>
      <c r="F39" s="1232" t="str">
        <f>F25</f>
        <v>personnes</v>
      </c>
      <c r="G39" s="301">
        <v>1</v>
      </c>
      <c r="H39" s="254" t="s">
        <v>1818</v>
      </c>
      <c r="I39" s="253" t="str">
        <f>IF(AND(G39&gt;0,J39&gt;0),"de","")</f>
        <v/>
      </c>
      <c r="J39" s="252"/>
      <c r="K39" s="1766"/>
      <c r="L39" s="257">
        <v>1</v>
      </c>
      <c r="M39" s="1773" t="s">
        <v>1829</v>
      </c>
      <c r="N39" s="8" t="s">
        <v>1</v>
      </c>
      <c r="O39" s="1401">
        <f t="shared" si="7"/>
        <v>0</v>
      </c>
      <c r="P39" s="1410">
        <f t="shared" si="8"/>
        <v>5</v>
      </c>
      <c r="Q39" s="1411" t="str">
        <f t="shared" si="9"/>
        <v>pièce</v>
      </c>
      <c r="R39" s="1402">
        <v>50</v>
      </c>
      <c r="S39" s="1397" t="str">
        <f t="shared" si="23"/>
        <v>personnes</v>
      </c>
      <c r="T39" s="1398">
        <f t="shared" si="11"/>
        <v>10</v>
      </c>
      <c r="U39" s="1397" t="str">
        <f t="shared" si="12"/>
        <v>personnes</v>
      </c>
      <c r="V39" s="1399">
        <f t="shared" si="13"/>
        <v>5</v>
      </c>
      <c r="W39" s="1400">
        <f>IF(AND(ISNUMBER(R39),NOT(ISBLANK(K39))),IFERROR(INDEX(K13:U13,MATCH(K39,K12:U12,0))*J39*IF(ISBLANK(G39),1,G39),0),0)</f>
        <v>0</v>
      </c>
      <c r="X39" s="8"/>
      <c r="Y39"/>
      <c r="Z39"/>
      <c r="AA39" s="108" t="str">
        <f>IF(AK39&lt;&gt;"","A","►")</f>
        <v>►</v>
      </c>
      <c r="AB39" s="1232" t="str">
        <f>AB25</f>
        <v xml:space="preserve">Q HO chaud   Quiche Lorraine 10 personnes </v>
      </c>
      <c r="AC39" s="1232">
        <f>AC25</f>
        <v>10</v>
      </c>
      <c r="AD39" s="1232" t="str">
        <f>AD25</f>
        <v>personnes</v>
      </c>
      <c r="AE39" s="259"/>
      <c r="AF39" s="271"/>
      <c r="AG39" s="253" t="str">
        <f t="shared" si="21"/>
        <v/>
      </c>
      <c r="AH39" s="252"/>
      <c r="AI39" s="270"/>
      <c r="AJ39" s="257">
        <v>1</v>
      </c>
      <c r="AK39" s="432"/>
      <c r="AL39" s="8" t="s">
        <v>1</v>
      </c>
      <c r="AM39" s="1401">
        <f t="shared" si="14"/>
        <v>0</v>
      </c>
      <c r="AN39" s="1410">
        <f t="shared" si="15"/>
        <v>0</v>
      </c>
      <c r="AO39" s="1411">
        <f t="shared" si="16"/>
        <v>0</v>
      </c>
      <c r="AP39" s="1402"/>
      <c r="AQ39" s="1397">
        <f t="shared" si="24"/>
        <v>0</v>
      </c>
      <c r="AR39" s="1398">
        <f t="shared" si="18"/>
        <v>0</v>
      </c>
      <c r="AS39" s="1397">
        <f t="shared" si="19"/>
        <v>0</v>
      </c>
      <c r="AT39" s="1399">
        <f t="shared" si="20"/>
        <v>0</v>
      </c>
      <c r="AU39" s="1400">
        <f>IF(AND(ISNUMBER(AP39),NOT(ISBLANK(AI39))),IFERROR(INDEX(AI13:AS13,MATCH(AI39,AI12:AS12,0))*AH39*IF(ISBLANK(AE39),1,AE39),0),0)</f>
        <v>0</v>
      </c>
      <c r="AY39" s="6">
        <v>1</v>
      </c>
    </row>
    <row r="40" spans="1:51" s="1" customFormat="1" ht="18.75" customHeight="1">
      <c r="A40"/>
      <c r="B40"/>
      <c r="C40" s="108" t="str">
        <f>IF(M40&lt;&gt;"","A","►")</f>
        <v>A</v>
      </c>
      <c r="D40" s="1232" t="str">
        <f>D25</f>
        <v xml:space="preserve">C patisserie flan garniture Clafoutis aux cerises_2023-09-20.xlsx 10 personnes </v>
      </c>
      <c r="E40" s="1232">
        <f>E25</f>
        <v>10</v>
      </c>
      <c r="F40" s="1232" t="str">
        <f>F25</f>
        <v>personnes</v>
      </c>
      <c r="G40" s="301"/>
      <c r="H40" s="254"/>
      <c r="I40" s="253" t="str">
        <f>IF(AND(G40&gt;0,J40&gt;0),"de","")</f>
        <v/>
      </c>
      <c r="J40" s="252">
        <v>30</v>
      </c>
      <c r="K40" s="224" t="s">
        <v>231</v>
      </c>
      <c r="L40" s="257">
        <v>1</v>
      </c>
      <c r="M40" s="1773" t="s">
        <v>1830</v>
      </c>
      <c r="N40" s="8" t="s">
        <v>1</v>
      </c>
      <c r="O40" s="1403">
        <f t="shared" si="7"/>
        <v>0.15</v>
      </c>
      <c r="P40" s="1412">
        <f t="shared" si="8"/>
        <v>0</v>
      </c>
      <c r="Q40" s="1413">
        <f t="shared" si="9"/>
        <v>0</v>
      </c>
      <c r="R40" s="1402">
        <v>50</v>
      </c>
      <c r="S40" s="1397" t="str">
        <f t="shared" si="23"/>
        <v>personnes</v>
      </c>
      <c r="T40" s="1398">
        <f t="shared" si="11"/>
        <v>10</v>
      </c>
      <c r="U40" s="1397" t="str">
        <f t="shared" si="12"/>
        <v>personnes</v>
      </c>
      <c r="V40" s="1399">
        <f t="shared" si="13"/>
        <v>5</v>
      </c>
      <c r="W40" s="1400">
        <f>IF(AND(ISNUMBER(R40),NOT(ISBLANK(K40))),IFERROR(INDEX(K13:U13,MATCH(K40,K12:U12,0))*J40*IF(ISBLANK(G40),1,G40),0),0)</f>
        <v>0.03</v>
      </c>
      <c r="X40" s="8"/>
      <c r="Y40"/>
      <c r="Z40"/>
      <c r="AA40" s="108" t="str">
        <f t="shared" si="22"/>
        <v>A</v>
      </c>
      <c r="AB40" s="1232" t="str">
        <f>AB25</f>
        <v xml:space="preserve">Q HO chaud   Quiche Lorraine 10 personnes </v>
      </c>
      <c r="AC40" s="1232">
        <f>AC25</f>
        <v>10</v>
      </c>
      <c r="AD40" s="1232" t="str">
        <f>AD25</f>
        <v>personnes</v>
      </c>
      <c r="AE40" s="1461"/>
      <c r="AF40" s="1462"/>
      <c r="AG40" s="1463"/>
      <c r="AH40" s="1464"/>
      <c r="AI40" s="1465"/>
      <c r="AJ40" s="1398"/>
      <c r="AK40" s="1466" t="s">
        <v>1655</v>
      </c>
      <c r="AL40" s="8" t="s">
        <v>1</v>
      </c>
      <c r="AM40" s="1403">
        <f t="shared" si="14"/>
        <v>0</v>
      </c>
      <c r="AN40" s="1412">
        <f t="shared" si="15"/>
        <v>0</v>
      </c>
      <c r="AO40" s="1413">
        <f t="shared" si="16"/>
        <v>0</v>
      </c>
      <c r="AP40" s="1402"/>
      <c r="AQ40" s="1397">
        <f t="shared" si="24"/>
        <v>0</v>
      </c>
      <c r="AR40" s="1398">
        <f t="shared" si="18"/>
        <v>0</v>
      </c>
      <c r="AS40" s="1397">
        <f t="shared" si="19"/>
        <v>0</v>
      </c>
      <c r="AT40" s="1399">
        <f t="shared" si="20"/>
        <v>0</v>
      </c>
      <c r="AU40" s="1400">
        <f>IF(AND(ISNUMBER(AP40),NOT(ISBLANK(AI40))),IFERROR(INDEX(AI13:AS13,MATCH(AI40,AI12:AS12,0))*AH40*IF(ISBLANK(AE40),1,AE40),0),0)</f>
        <v>0</v>
      </c>
      <c r="AY40" s="6">
        <v>1</v>
      </c>
    </row>
    <row r="41" spans="1:51" s="1" customFormat="1" ht="18.75" customHeight="1" thickBot="1">
      <c r="A41"/>
      <c r="B41"/>
      <c r="C41" s="108" t="str">
        <f>IF(M41&lt;&gt;"","A","►")</f>
        <v>A</v>
      </c>
      <c r="D41" s="1232" t="str">
        <f>D25</f>
        <v xml:space="preserve">C patisserie flan garniture Clafoutis aux cerises_2023-09-20.xlsx 10 personnes </v>
      </c>
      <c r="E41" s="1232">
        <f>E25</f>
        <v>10</v>
      </c>
      <c r="F41" s="1232" t="str">
        <f>F25</f>
        <v>personnes</v>
      </c>
      <c r="G41" s="301">
        <v>1</v>
      </c>
      <c r="H41" s="254" t="s">
        <v>1831</v>
      </c>
      <c r="I41" s="253" t="str">
        <f>IF(AND(G41&gt;0,J41&gt;0),"de","")</f>
        <v/>
      </c>
      <c r="J41" s="252"/>
      <c r="K41" s="1766"/>
      <c r="L41" s="257">
        <v>1</v>
      </c>
      <c r="M41" s="1773" t="s">
        <v>1832</v>
      </c>
      <c r="N41" s="8" t="s">
        <v>1</v>
      </c>
      <c r="O41" s="1401">
        <f t="shared" si="7"/>
        <v>0</v>
      </c>
      <c r="P41" s="1410">
        <f t="shared" si="8"/>
        <v>5</v>
      </c>
      <c r="Q41" s="1411" t="str">
        <f t="shared" si="9"/>
        <v>œuf</v>
      </c>
      <c r="R41" s="1402">
        <v>50</v>
      </c>
      <c r="S41" s="1397" t="str">
        <f t="shared" si="23"/>
        <v>personnes</v>
      </c>
      <c r="T41" s="1398">
        <f t="shared" si="11"/>
        <v>10</v>
      </c>
      <c r="U41" s="1397" t="str">
        <f t="shared" si="12"/>
        <v>personnes</v>
      </c>
      <c r="V41" s="1399">
        <f t="shared" si="13"/>
        <v>5</v>
      </c>
      <c r="W41" s="1400">
        <f>IF(AND(ISNUMBER(R41),NOT(ISBLANK(K41))),IFERROR(INDEX(K13:U13,MATCH(K41,K12:U12,0))*J41*IF(ISBLANK(G41),1,G41),0),0)</f>
        <v>0</v>
      </c>
      <c r="X41" s="8"/>
      <c r="Y41"/>
      <c r="Z41"/>
      <c r="AA41" s="247" t="s">
        <v>11</v>
      </c>
      <c r="AB41" s="2344" t="str">
        <f>AB25</f>
        <v xml:space="preserve">Q HO chaud   Quiche Lorraine 10 personnes </v>
      </c>
      <c r="AC41" s="2327">
        <f>AC25</f>
        <v>10</v>
      </c>
      <c r="AD41" s="2328" t="str">
        <f>AD25</f>
        <v>personnes</v>
      </c>
      <c r="AE41" s="1269" t="s">
        <v>1524</v>
      </c>
      <c r="AF41" s="1219"/>
      <c r="AG41" s="1219" t="s">
        <v>1814</v>
      </c>
      <c r="AH41" s="1219"/>
      <c r="AI41" s="1219"/>
      <c r="AJ41" s="1219"/>
      <c r="AK41" s="1467"/>
      <c r="AL41" s="8" t="s">
        <v>1</v>
      </c>
      <c r="AM41" s="1401">
        <f t="shared" si="14"/>
        <v>0</v>
      </c>
      <c r="AN41" s="1410">
        <f t="shared" si="15"/>
        <v>0</v>
      </c>
      <c r="AO41" s="1411">
        <f t="shared" si="16"/>
        <v>0</v>
      </c>
      <c r="AP41" s="1402"/>
      <c r="AQ41" s="1397">
        <f t="shared" si="24"/>
        <v>0</v>
      </c>
      <c r="AR41" s="1398">
        <f t="shared" si="18"/>
        <v>0</v>
      </c>
      <c r="AS41" s="1397">
        <f t="shared" si="19"/>
        <v>0</v>
      </c>
      <c r="AT41" s="1399">
        <f t="shared" si="20"/>
        <v>0</v>
      </c>
      <c r="AU41" s="1400">
        <f>IF(AND(ISNUMBER(AP41),NOT(ISBLANK(AI41))),IFERROR(INDEX(AI13:AS13,MATCH(AI41,AI12:AS12,0))*AH41*IF(ISBLANK(AE41),1,AE41),0),0)</f>
        <v>0</v>
      </c>
      <c r="AY41" s="6">
        <v>1</v>
      </c>
    </row>
    <row r="42" spans="1:51" s="1" customFormat="1" ht="18.75" customHeight="1">
      <c r="A42"/>
      <c r="B42"/>
      <c r="C42" s="108" t="str">
        <f>IF(M42&lt;&gt;"","A","►")</f>
        <v>A</v>
      </c>
      <c r="D42" s="1232" t="str">
        <f>D25</f>
        <v xml:space="preserve">C patisserie flan garniture Clafoutis aux cerises_2023-09-20.xlsx 10 personnes </v>
      </c>
      <c r="E42" s="1232">
        <f>E25</f>
        <v>10</v>
      </c>
      <c r="F42" s="1232" t="str">
        <f>F25</f>
        <v>personnes</v>
      </c>
      <c r="G42" s="301"/>
      <c r="H42" s="254" t="s">
        <v>1833</v>
      </c>
      <c r="I42" s="253" t="str">
        <f>IF(AND(G42&gt;0,J42&gt;0),"de","")</f>
        <v/>
      </c>
      <c r="J42" s="252"/>
      <c r="K42" s="1766"/>
      <c r="L42" s="257">
        <v>1</v>
      </c>
      <c r="M42" s="1773" t="s">
        <v>1834</v>
      </c>
      <c r="N42" s="8" t="s">
        <v>1</v>
      </c>
      <c r="O42" s="1403">
        <f t="shared" si="7"/>
        <v>0</v>
      </c>
      <c r="P42" s="1412">
        <f t="shared" si="8"/>
        <v>0</v>
      </c>
      <c r="Q42" s="1413" t="str">
        <f t="shared" si="9"/>
        <v>pm</v>
      </c>
      <c r="R42" s="1402">
        <v>50</v>
      </c>
      <c r="S42" s="1397" t="str">
        <f t="shared" si="23"/>
        <v>personnes</v>
      </c>
      <c r="T42" s="1398">
        <f t="shared" si="11"/>
        <v>10</v>
      </c>
      <c r="U42" s="1397" t="str">
        <f t="shared" si="12"/>
        <v>personnes</v>
      </c>
      <c r="V42" s="1399">
        <f t="shared" si="13"/>
        <v>5</v>
      </c>
      <c r="W42" s="1400">
        <f>IF(AND(ISNUMBER(R42),NOT(ISBLANK(K42))),IFERROR(INDEX(K13:U13,MATCH(K42,K12:U12,0))*J42*IF(ISBLANK(G42),1,G42),0),0)</f>
        <v>0</v>
      </c>
      <c r="X42" s="8"/>
      <c r="Y42"/>
      <c r="Z42"/>
      <c r="AA42" s="1494"/>
      <c r="AB42" s="1495"/>
      <c r="AC42" s="1495"/>
      <c r="AD42" s="1495"/>
      <c r="AE42" s="1496"/>
      <c r="AF42" s="1497"/>
      <c r="AG42" s="1498"/>
      <c r="AH42" s="1496"/>
      <c r="AI42" s="1499"/>
      <c r="AJ42" s="1500"/>
      <c r="AK42" s="1501"/>
      <c r="AL42" s="8" t="s">
        <v>1</v>
      </c>
      <c r="AM42" s="1403">
        <f t="shared" si="14"/>
        <v>0</v>
      </c>
      <c r="AN42" s="1412">
        <f t="shared" si="15"/>
        <v>0</v>
      </c>
      <c r="AO42" s="1413">
        <f t="shared" si="16"/>
        <v>0</v>
      </c>
      <c r="AP42" s="1402"/>
      <c r="AQ42" s="1397">
        <f t="shared" si="24"/>
        <v>0</v>
      </c>
      <c r="AR42" s="1398">
        <f t="shared" si="18"/>
        <v>0</v>
      </c>
      <c r="AS42" s="1397">
        <f t="shared" si="19"/>
        <v>0</v>
      </c>
      <c r="AT42" s="1399">
        <f t="shared" si="20"/>
        <v>0</v>
      </c>
      <c r="AU42" s="1400">
        <f>IF(AND(ISNUMBER(AP42),NOT(ISBLANK(AI42))),IFERROR(INDEX(AI13:AS13,MATCH(AI42,AI12:AS12,0))*AH42*IF(ISBLANK(AE42),1,AE42),0),0)</f>
        <v>0</v>
      </c>
      <c r="AY42" s="6">
        <v>1</v>
      </c>
    </row>
    <row r="43" spans="1:51" s="1" customFormat="1" ht="18.75" customHeight="1">
      <c r="A43"/>
      <c r="B43"/>
      <c r="C43" s="108" t="str">
        <f>IF(M43&lt;&gt;"","A","►")</f>
        <v>A</v>
      </c>
      <c r="D43" s="1232" t="str">
        <f>D25</f>
        <v xml:space="preserve">C patisserie flan garniture Clafoutis aux cerises_2023-09-20.xlsx 10 personnes </v>
      </c>
      <c r="E43" s="1232">
        <f>E25</f>
        <v>10</v>
      </c>
      <c r="F43" s="1232" t="str">
        <f>F25</f>
        <v>personnes</v>
      </c>
      <c r="G43" s="301">
        <v>1</v>
      </c>
      <c r="H43" s="254"/>
      <c r="I43" s="253" t="str">
        <f>IF(AND(G43&gt;0,J43&gt;0),"de","")</f>
        <v/>
      </c>
      <c r="J43" s="252"/>
      <c r="K43" s="1766"/>
      <c r="L43" s="257">
        <v>1</v>
      </c>
      <c r="M43" s="1773" t="s">
        <v>1835</v>
      </c>
      <c r="N43" s="8" t="s">
        <v>1</v>
      </c>
      <c r="O43" s="1401">
        <f t="shared" si="7"/>
        <v>0</v>
      </c>
      <c r="P43" s="1410">
        <f t="shared" si="8"/>
        <v>5</v>
      </c>
      <c r="Q43" s="1411">
        <f t="shared" si="9"/>
        <v>0</v>
      </c>
      <c r="R43" s="1402">
        <v>50</v>
      </c>
      <c r="S43" s="1397" t="str">
        <f t="shared" si="23"/>
        <v>personnes</v>
      </c>
      <c r="T43" s="1398">
        <f t="shared" si="11"/>
        <v>10</v>
      </c>
      <c r="U43" s="1397" t="str">
        <f t="shared" si="12"/>
        <v>personnes</v>
      </c>
      <c r="V43" s="1399">
        <f t="shared" si="13"/>
        <v>5</v>
      </c>
      <c r="W43" s="1400">
        <f>IF(AND(ISNUMBER(R43),NOT(ISBLANK(K43))),IFERROR(INDEX(K13:U13,MATCH(K43,K12:U12,0))*J43*IF(ISBLANK(G43),1,G43),0),0)</f>
        <v>0</v>
      </c>
      <c r="X43" s="8"/>
      <c r="Y43"/>
      <c r="Z43"/>
      <c r="AA43" s="1494"/>
      <c r="AB43" s="1495"/>
      <c r="AC43" s="1495"/>
      <c r="AD43" s="1495"/>
      <c r="AE43" s="1496"/>
      <c r="AF43" s="1497"/>
      <c r="AG43" s="1498"/>
      <c r="AH43" s="1496"/>
      <c r="AI43" s="1499"/>
      <c r="AJ43" s="1500"/>
      <c r="AK43" s="1501"/>
      <c r="AL43" s="8" t="s">
        <v>1</v>
      </c>
      <c r="AM43" s="1401">
        <f t="shared" si="14"/>
        <v>0</v>
      </c>
      <c r="AN43" s="1410">
        <f t="shared" si="15"/>
        <v>0</v>
      </c>
      <c r="AO43" s="1411">
        <f t="shared" si="16"/>
        <v>0</v>
      </c>
      <c r="AP43" s="1402"/>
      <c r="AQ43" s="1397">
        <f t="shared" si="24"/>
        <v>0</v>
      </c>
      <c r="AR43" s="1398">
        <f t="shared" si="18"/>
        <v>0</v>
      </c>
      <c r="AS43" s="1397">
        <f t="shared" si="19"/>
        <v>0</v>
      </c>
      <c r="AT43" s="1399">
        <f t="shared" si="20"/>
        <v>0</v>
      </c>
      <c r="AU43" s="1400">
        <f>IF(AND(ISNUMBER(AP43),NOT(ISBLANK(AI43))),IFERROR(INDEX(AI13:AS13,MATCH(AI43,AI12:AS12,0))*AH43*IF(ISBLANK(AE43),1,AE43),0),0)</f>
        <v>0</v>
      </c>
      <c r="AY43" s="6">
        <v>1</v>
      </c>
    </row>
    <row r="44" spans="1:51" s="1" customFormat="1" ht="18.75" customHeight="1">
      <c r="A44"/>
      <c r="B44"/>
      <c r="C44" s="108" t="str">
        <f>IF(M44&lt;&gt;"","A","►")</f>
        <v>A</v>
      </c>
      <c r="D44" s="1232" t="str">
        <f>D25</f>
        <v xml:space="preserve">C patisserie flan garniture Clafoutis aux cerises_2023-09-20.xlsx 10 personnes </v>
      </c>
      <c r="E44" s="1232">
        <f>E25</f>
        <v>10</v>
      </c>
      <c r="F44" s="1232" t="str">
        <f>F25</f>
        <v>personnes</v>
      </c>
      <c r="G44" s="301"/>
      <c r="H44" s="254" t="s">
        <v>1836</v>
      </c>
      <c r="I44" s="253" t="str">
        <f>IF(AND(G44&gt;0,J44&gt;0),"de","")</f>
        <v/>
      </c>
      <c r="J44" s="252">
        <v>180</v>
      </c>
      <c r="K44" s="224" t="s">
        <v>231</v>
      </c>
      <c r="L44" s="257">
        <v>1</v>
      </c>
      <c r="M44" s="1773" t="s">
        <v>1837</v>
      </c>
      <c r="N44" s="8" t="s">
        <v>1</v>
      </c>
      <c r="O44" s="1403">
        <f t="shared" si="7"/>
        <v>0.89999999999999991</v>
      </c>
      <c r="P44" s="1412">
        <f t="shared" si="8"/>
        <v>0</v>
      </c>
      <c r="Q44" s="1413" t="str">
        <f t="shared" si="9"/>
        <v>poireaux</v>
      </c>
      <c r="R44" s="1402">
        <v>50</v>
      </c>
      <c r="S44" s="1397" t="str">
        <f t="shared" si="23"/>
        <v>personnes</v>
      </c>
      <c r="T44" s="1398">
        <f t="shared" si="11"/>
        <v>10</v>
      </c>
      <c r="U44" s="1397" t="str">
        <f t="shared" si="12"/>
        <v>personnes</v>
      </c>
      <c r="V44" s="1399">
        <f t="shared" si="13"/>
        <v>5</v>
      </c>
      <c r="W44" s="1400">
        <f>IF(AND(ISNUMBER(R44),NOT(ISBLANK(K44))),IFERROR(INDEX(K13:U13,MATCH(K44,K12:U12,0))*J44*IF(ISBLANK(G44),1,G44),0),0)</f>
        <v>0.18</v>
      </c>
      <c r="X44" s="8"/>
      <c r="Y44"/>
      <c r="Z44"/>
      <c r="AA44" s="1494"/>
      <c r="AB44" s="1495"/>
      <c r="AC44" s="1495"/>
      <c r="AD44" s="1495"/>
      <c r="AE44" s="1496"/>
      <c r="AF44" s="1497"/>
      <c r="AG44" s="1498"/>
      <c r="AH44" s="1496"/>
      <c r="AI44" s="1499"/>
      <c r="AJ44" s="1500"/>
      <c r="AK44" s="1501"/>
      <c r="AL44" s="8" t="s">
        <v>1</v>
      </c>
      <c r="AM44" s="1403">
        <f t="shared" si="14"/>
        <v>0</v>
      </c>
      <c r="AN44" s="1412">
        <f t="shared" si="15"/>
        <v>0</v>
      </c>
      <c r="AO44" s="1413">
        <f t="shared" si="16"/>
        <v>0</v>
      </c>
      <c r="AP44" s="1402"/>
      <c r="AQ44" s="1397">
        <f t="shared" si="24"/>
        <v>0</v>
      </c>
      <c r="AR44" s="1398">
        <f t="shared" si="18"/>
        <v>0</v>
      </c>
      <c r="AS44" s="1397">
        <f t="shared" si="19"/>
        <v>0</v>
      </c>
      <c r="AT44" s="1399">
        <f t="shared" si="20"/>
        <v>0</v>
      </c>
      <c r="AU44" s="1400">
        <f>IF(AND(ISNUMBER(AP44),NOT(ISBLANK(AI44))),IFERROR(INDEX(AI13:AS13,MATCH(AI44,AI12:AS12,0))*AH44*IF(ISBLANK(AE44),1,AE44),0),0)</f>
        <v>0</v>
      </c>
      <c r="AY44" s="6">
        <v>1</v>
      </c>
    </row>
    <row r="45" spans="1:51" s="1" customFormat="1" ht="18.75" customHeight="1">
      <c r="A45"/>
      <c r="B45"/>
      <c r="C45" s="108" t="str">
        <f>IF(M45&lt;&gt;"","A","►")</f>
        <v>A</v>
      </c>
      <c r="D45" s="1232" t="str">
        <f>D25</f>
        <v xml:space="preserve">C patisserie flan garniture Clafoutis aux cerises_2023-09-20.xlsx 10 personnes </v>
      </c>
      <c r="E45" s="1232">
        <f>E25</f>
        <v>10</v>
      </c>
      <c r="F45" s="1232" t="str">
        <f>F25</f>
        <v>personnes</v>
      </c>
      <c r="G45" s="301"/>
      <c r="H45" s="254"/>
      <c r="I45" s="253" t="str">
        <f>IF(AND(G45&gt;0,J45&gt;0),"de","")</f>
        <v/>
      </c>
      <c r="J45" s="252">
        <v>250</v>
      </c>
      <c r="K45" s="224" t="s">
        <v>231</v>
      </c>
      <c r="L45" s="257">
        <v>1</v>
      </c>
      <c r="M45" s="1773" t="s">
        <v>1838</v>
      </c>
      <c r="N45" s="8" t="s">
        <v>1</v>
      </c>
      <c r="O45" s="1401">
        <f t="shared" si="7"/>
        <v>1.25</v>
      </c>
      <c r="P45" s="1410">
        <f t="shared" si="8"/>
        <v>0</v>
      </c>
      <c r="Q45" s="1411">
        <f t="shared" si="9"/>
        <v>0</v>
      </c>
      <c r="R45" s="1402">
        <v>50</v>
      </c>
      <c r="S45" s="1397" t="str">
        <f t="shared" si="23"/>
        <v>personnes</v>
      </c>
      <c r="T45" s="1398">
        <f t="shared" si="11"/>
        <v>10</v>
      </c>
      <c r="U45" s="1397" t="str">
        <f t="shared" si="12"/>
        <v>personnes</v>
      </c>
      <c r="V45" s="1399">
        <f t="shared" si="13"/>
        <v>5</v>
      </c>
      <c r="W45" s="1400">
        <f>IF(AND(ISNUMBER(R45),NOT(ISBLANK(K45))),IFERROR(INDEX(K13:U13,MATCH(K45,K12:U12,0))*J45*IF(ISBLANK(G45),1,G45),0),0)</f>
        <v>0.25</v>
      </c>
      <c r="X45" s="8"/>
      <c r="Y45"/>
      <c r="Z45"/>
      <c r="AA45" s="1494"/>
      <c r="AB45" s="1495"/>
      <c r="AC45" s="1495"/>
      <c r="AD45" s="1495"/>
      <c r="AE45" s="1496"/>
      <c r="AF45" s="1497"/>
      <c r="AG45" s="1498"/>
      <c r="AH45" s="1496"/>
      <c r="AI45" s="1499"/>
      <c r="AJ45" s="1500"/>
      <c r="AK45" s="1501"/>
      <c r="AL45" s="8" t="s">
        <v>1</v>
      </c>
      <c r="AM45" s="1401">
        <f t="shared" si="14"/>
        <v>0</v>
      </c>
      <c r="AN45" s="1410">
        <f t="shared" si="15"/>
        <v>0</v>
      </c>
      <c r="AO45" s="1411">
        <f t="shared" si="16"/>
        <v>0</v>
      </c>
      <c r="AP45" s="1402"/>
      <c r="AQ45" s="1397">
        <f t="shared" si="24"/>
        <v>0</v>
      </c>
      <c r="AR45" s="1398">
        <f t="shared" si="18"/>
        <v>0</v>
      </c>
      <c r="AS45" s="1397">
        <f t="shared" si="19"/>
        <v>0</v>
      </c>
      <c r="AT45" s="1399">
        <f t="shared" si="20"/>
        <v>0</v>
      </c>
      <c r="AU45" s="1400">
        <f>IF(AND(ISNUMBER(AP45),NOT(ISBLANK(AI45))),IFERROR(INDEX(AI13:AS13,MATCH(AI45,AI12:AS12,0))*AH45*IF(ISBLANK(AE45),1,AE45),0),0)</f>
        <v>0</v>
      </c>
      <c r="AY45" s="6">
        <v>1</v>
      </c>
    </row>
    <row r="46" spans="1:51" s="1" customFormat="1" ht="18.75" customHeight="1">
      <c r="A46"/>
      <c r="B46"/>
      <c r="C46" s="108" t="str">
        <f>IF(M46&lt;&gt;"","A","►")</f>
        <v>A</v>
      </c>
      <c r="D46" s="1232" t="str">
        <f>D25</f>
        <v xml:space="preserve">C patisserie flan garniture Clafoutis aux cerises_2023-09-20.xlsx 10 personnes </v>
      </c>
      <c r="E46" s="1232">
        <f>E25</f>
        <v>10</v>
      </c>
      <c r="F46" s="1232" t="str">
        <f>F25</f>
        <v>personnes</v>
      </c>
      <c r="G46" s="301"/>
      <c r="H46" s="254"/>
      <c r="I46" s="253" t="str">
        <f>IF(AND(G46&gt;0,J46&gt;0),"de","")</f>
        <v/>
      </c>
      <c r="J46" s="252">
        <v>400</v>
      </c>
      <c r="K46" s="224" t="s">
        <v>231</v>
      </c>
      <c r="L46" s="257">
        <v>1</v>
      </c>
      <c r="M46" s="1773" t="s">
        <v>1839</v>
      </c>
      <c r="N46" s="8" t="s">
        <v>1</v>
      </c>
      <c r="O46" s="1403">
        <f t="shared" si="7"/>
        <v>2</v>
      </c>
      <c r="P46" s="1412">
        <f t="shared" si="8"/>
        <v>0</v>
      </c>
      <c r="Q46" s="1413">
        <f t="shared" si="9"/>
        <v>0</v>
      </c>
      <c r="R46" s="1402">
        <v>50</v>
      </c>
      <c r="S46" s="1397" t="str">
        <f t="shared" si="23"/>
        <v>personnes</v>
      </c>
      <c r="T46" s="1398">
        <f t="shared" si="11"/>
        <v>10</v>
      </c>
      <c r="U46" s="1397" t="str">
        <f t="shared" si="12"/>
        <v>personnes</v>
      </c>
      <c r="V46" s="1399">
        <f t="shared" si="13"/>
        <v>5</v>
      </c>
      <c r="W46" s="1400">
        <f>IF(AND(ISNUMBER(R46),NOT(ISBLANK(K46))),IFERROR(INDEX(K13:U13,MATCH(K46,K12:U12,0))*J46*IF(ISBLANK(G46),1,G46),0),0)</f>
        <v>0.4</v>
      </c>
      <c r="X46" s="8"/>
      <c r="Y46"/>
      <c r="Z46"/>
      <c r="AA46" s="1494"/>
      <c r="AB46" s="1495"/>
      <c r="AC46" s="1495"/>
      <c r="AD46" s="1495"/>
      <c r="AE46" s="1496"/>
      <c r="AF46" s="1497"/>
      <c r="AG46" s="1498"/>
      <c r="AH46" s="1496"/>
      <c r="AI46" s="1499"/>
      <c r="AJ46" s="1500">
        <f t="shared" ref="AJ46:AJ95" si="25">IF(ISNUMBER(AH46),U46,0)</f>
        <v>0</v>
      </c>
      <c r="AK46" s="1501"/>
      <c r="AL46" s="8" t="s">
        <v>1</v>
      </c>
      <c r="AM46" s="1403">
        <f t="shared" si="14"/>
        <v>0</v>
      </c>
      <c r="AN46" s="1412">
        <f t="shared" si="15"/>
        <v>0</v>
      </c>
      <c r="AO46" s="1413">
        <f t="shared" si="16"/>
        <v>0</v>
      </c>
      <c r="AP46" s="1402"/>
      <c r="AQ46" s="1397">
        <f t="shared" si="24"/>
        <v>0</v>
      </c>
      <c r="AR46" s="1398">
        <f t="shared" si="18"/>
        <v>0</v>
      </c>
      <c r="AS46" s="1397">
        <f t="shared" si="19"/>
        <v>0</v>
      </c>
      <c r="AT46" s="1399">
        <f t="shared" si="20"/>
        <v>0</v>
      </c>
      <c r="AU46" s="1400">
        <f>IF(AND(ISNUMBER(AP46),NOT(ISBLANK(AI46))),IFERROR(INDEX(AI13:AS13,MATCH(AI46,AI12:AS12,0))*AH46*IF(ISBLANK(AE46),1,AE46),0),0)</f>
        <v>0</v>
      </c>
      <c r="AY46" s="6">
        <v>1</v>
      </c>
    </row>
    <row r="47" spans="1:51" s="1" customFormat="1" ht="18.75" customHeight="1">
      <c r="A47"/>
      <c r="B47"/>
      <c r="C47" s="108" t="str">
        <f>IF(M47&lt;&gt;"","A","►")</f>
        <v>A</v>
      </c>
      <c r="D47" s="1232" t="str">
        <f>D25</f>
        <v xml:space="preserve">C patisserie flan garniture Clafoutis aux cerises_2023-09-20.xlsx 10 personnes </v>
      </c>
      <c r="E47" s="1232">
        <f>E25</f>
        <v>10</v>
      </c>
      <c r="F47" s="1232" t="str">
        <f>F25</f>
        <v>personnes</v>
      </c>
      <c r="G47" s="301"/>
      <c r="H47" s="254"/>
      <c r="I47" s="253" t="str">
        <f>IF(AND(G47&gt;0,J47&gt;0),"de","")</f>
        <v/>
      </c>
      <c r="J47" s="252">
        <v>50</v>
      </c>
      <c r="K47" s="224" t="s">
        <v>231</v>
      </c>
      <c r="L47" s="257">
        <v>1</v>
      </c>
      <c r="M47" s="1773" t="s">
        <v>1840</v>
      </c>
      <c r="N47" s="8" t="s">
        <v>1</v>
      </c>
      <c r="O47" s="1401">
        <f t="shared" si="7"/>
        <v>0.25</v>
      </c>
      <c r="P47" s="1410">
        <f t="shared" si="8"/>
        <v>0</v>
      </c>
      <c r="Q47" s="1411">
        <f t="shared" si="9"/>
        <v>0</v>
      </c>
      <c r="R47" s="1402">
        <v>50</v>
      </c>
      <c r="S47" s="1397" t="str">
        <f t="shared" si="23"/>
        <v>personnes</v>
      </c>
      <c r="T47" s="1398">
        <f t="shared" si="11"/>
        <v>10</v>
      </c>
      <c r="U47" s="1397" t="str">
        <f t="shared" si="12"/>
        <v>personnes</v>
      </c>
      <c r="V47" s="1399">
        <f t="shared" si="13"/>
        <v>5</v>
      </c>
      <c r="W47" s="1400">
        <f>IF(AND(ISNUMBER(R47),NOT(ISBLANK(K47))),IFERROR(INDEX(K13:U13,MATCH(K47,K12:U12,0))*J47*IF(ISBLANK(G47),1,G47),0),0)</f>
        <v>0.05</v>
      </c>
      <c r="X47" s="8"/>
      <c r="Y47"/>
      <c r="Z47"/>
      <c r="AA47" s="1494"/>
      <c r="AB47" s="1495"/>
      <c r="AC47" s="1495"/>
      <c r="AD47" s="1495"/>
      <c r="AE47" s="1496"/>
      <c r="AF47" s="1497"/>
      <c r="AG47" s="1498"/>
      <c r="AH47" s="1496"/>
      <c r="AI47" s="1499"/>
      <c r="AJ47" s="1500">
        <f t="shared" si="25"/>
        <v>0</v>
      </c>
      <c r="AK47" s="1501"/>
      <c r="AL47" s="8" t="s">
        <v>1</v>
      </c>
      <c r="AM47" s="1401">
        <f t="shared" si="14"/>
        <v>0</v>
      </c>
      <c r="AN47" s="1410">
        <f t="shared" si="15"/>
        <v>0</v>
      </c>
      <c r="AO47" s="1411">
        <f t="shared" si="16"/>
        <v>0</v>
      </c>
      <c r="AP47" s="1402"/>
      <c r="AQ47" s="1397">
        <f t="shared" si="24"/>
        <v>0</v>
      </c>
      <c r="AR47" s="1398">
        <f t="shared" si="18"/>
        <v>0</v>
      </c>
      <c r="AS47" s="1397">
        <f t="shared" si="19"/>
        <v>0</v>
      </c>
      <c r="AT47" s="1399">
        <f t="shared" si="20"/>
        <v>0</v>
      </c>
      <c r="AU47" s="1400">
        <f>IF(AND(ISNUMBER(AP47),NOT(ISBLANK(AI47))),IFERROR(INDEX(AI13:AS13,MATCH(AI47,AI12:AS12,0))*AH47*IF(ISBLANK(AE47),1,AE47),0),0)</f>
        <v>0</v>
      </c>
      <c r="AY47" s="6">
        <v>1</v>
      </c>
    </row>
    <row r="48" spans="1:51" s="1" customFormat="1" ht="18.75" customHeight="1">
      <c r="A48"/>
      <c r="B48"/>
      <c r="C48" s="108" t="str">
        <f>IF(M48&lt;&gt;"","A","►")</f>
        <v>A</v>
      </c>
      <c r="D48" s="1232" t="str">
        <f>D25</f>
        <v xml:space="preserve">C patisserie flan garniture Clafoutis aux cerises_2023-09-20.xlsx 10 personnes </v>
      </c>
      <c r="E48" s="1232">
        <f>E25</f>
        <v>10</v>
      </c>
      <c r="F48" s="1232" t="str">
        <f>F25</f>
        <v>personnes</v>
      </c>
      <c r="G48" s="301"/>
      <c r="H48" s="254"/>
      <c r="I48" s="253" t="str">
        <f>IF(AND(G48&gt;0,J48&gt;0),"de","")</f>
        <v/>
      </c>
      <c r="J48" s="252">
        <v>50</v>
      </c>
      <c r="K48" s="224" t="s">
        <v>231</v>
      </c>
      <c r="L48" s="257">
        <v>1</v>
      </c>
      <c r="M48" s="1773" t="s">
        <v>1841</v>
      </c>
      <c r="N48" s="8" t="s">
        <v>1</v>
      </c>
      <c r="O48" s="1403">
        <f t="shared" si="7"/>
        <v>0.25</v>
      </c>
      <c r="P48" s="1412">
        <f t="shared" si="8"/>
        <v>0</v>
      </c>
      <c r="Q48" s="1413">
        <f t="shared" si="9"/>
        <v>0</v>
      </c>
      <c r="R48" s="1402">
        <v>50</v>
      </c>
      <c r="S48" s="1397" t="str">
        <f t="shared" si="23"/>
        <v>personnes</v>
      </c>
      <c r="T48" s="1398">
        <f t="shared" si="11"/>
        <v>10</v>
      </c>
      <c r="U48" s="1397" t="str">
        <f t="shared" si="12"/>
        <v>personnes</v>
      </c>
      <c r="V48" s="1399">
        <f t="shared" si="13"/>
        <v>5</v>
      </c>
      <c r="W48" s="1400">
        <f>IF(AND(ISNUMBER(R48),NOT(ISBLANK(K48))),IFERROR(INDEX(K13:U13,MATCH(K48,K12:U12,0))*J48*IF(ISBLANK(G48),1,G48),0),0)</f>
        <v>0.05</v>
      </c>
      <c r="X48" s="8"/>
      <c r="Y48"/>
      <c r="Z48"/>
      <c r="AA48" s="1494"/>
      <c r="AB48" s="1495"/>
      <c r="AC48" s="1495"/>
      <c r="AD48" s="1495"/>
      <c r="AE48" s="1496"/>
      <c r="AF48" s="1497"/>
      <c r="AG48" s="1498"/>
      <c r="AH48" s="1496"/>
      <c r="AI48" s="1499"/>
      <c r="AJ48" s="1500">
        <f t="shared" si="25"/>
        <v>0</v>
      </c>
      <c r="AK48" s="1501"/>
      <c r="AL48" s="8" t="s">
        <v>1</v>
      </c>
      <c r="AM48" s="1403">
        <f t="shared" si="14"/>
        <v>0</v>
      </c>
      <c r="AN48" s="1412">
        <f t="shared" si="15"/>
        <v>0</v>
      </c>
      <c r="AO48" s="1413">
        <f t="shared" si="16"/>
        <v>0</v>
      </c>
      <c r="AP48" s="1402"/>
      <c r="AQ48" s="1397">
        <f t="shared" si="24"/>
        <v>0</v>
      </c>
      <c r="AR48" s="1398">
        <f t="shared" si="18"/>
        <v>0</v>
      </c>
      <c r="AS48" s="1397">
        <f t="shared" si="19"/>
        <v>0</v>
      </c>
      <c r="AT48" s="1399">
        <f t="shared" si="20"/>
        <v>0</v>
      </c>
      <c r="AU48" s="1400">
        <f>IF(AND(ISNUMBER(AP48),NOT(ISBLANK(AI48))),IFERROR(INDEX(AI13:AS13,MATCH(AI48,AI12:AS12,0))*AH48*IF(ISBLANK(AE48),1,AE48),0),0)</f>
        <v>0</v>
      </c>
      <c r="AY48" s="6">
        <v>1</v>
      </c>
    </row>
    <row r="49" spans="1:51" s="1" customFormat="1" ht="18.75" customHeight="1">
      <c r="A49"/>
      <c r="B49"/>
      <c r="C49" s="108" t="str">
        <f>IF(M49&lt;&gt;"","A","►")</f>
        <v>A</v>
      </c>
      <c r="D49" s="1232" t="str">
        <f>D25</f>
        <v xml:space="preserve">C patisserie flan garniture Clafoutis aux cerises_2023-09-20.xlsx 10 personnes </v>
      </c>
      <c r="E49" s="1232">
        <f>E25</f>
        <v>10</v>
      </c>
      <c r="F49" s="1232" t="str">
        <f>F25</f>
        <v>personnes</v>
      </c>
      <c r="G49" s="301"/>
      <c r="H49" s="254"/>
      <c r="I49" s="253" t="str">
        <f>IF(AND(G49&gt;0,J49&gt;0),"de","")</f>
        <v/>
      </c>
      <c r="J49" s="252">
        <v>30</v>
      </c>
      <c r="K49" s="224" t="s">
        <v>231</v>
      </c>
      <c r="L49" s="257">
        <v>1</v>
      </c>
      <c r="M49" s="1773" t="s">
        <v>1842</v>
      </c>
      <c r="N49" s="8" t="s">
        <v>1</v>
      </c>
      <c r="O49" s="1401">
        <f t="shared" si="7"/>
        <v>0.15</v>
      </c>
      <c r="P49" s="1410">
        <f t="shared" si="8"/>
        <v>0</v>
      </c>
      <c r="Q49" s="1411">
        <f t="shared" si="9"/>
        <v>0</v>
      </c>
      <c r="R49" s="1402">
        <v>50</v>
      </c>
      <c r="S49" s="1397" t="str">
        <f t="shared" si="23"/>
        <v>personnes</v>
      </c>
      <c r="T49" s="1398">
        <f t="shared" si="11"/>
        <v>10</v>
      </c>
      <c r="U49" s="1397" t="str">
        <f t="shared" si="12"/>
        <v>personnes</v>
      </c>
      <c r="V49" s="1399">
        <f t="shared" si="13"/>
        <v>5</v>
      </c>
      <c r="W49" s="1400">
        <f>IF(AND(ISNUMBER(R49),NOT(ISBLANK(K49))),IFERROR(INDEX(K13:U13,MATCH(K49,K12:U12,0))*J49*IF(ISBLANK(G49),1,G49),0),0)</f>
        <v>0.03</v>
      </c>
      <c r="X49" s="8"/>
      <c r="Y49"/>
      <c r="Z49"/>
      <c r="AA49" s="1494"/>
      <c r="AB49" s="1495"/>
      <c r="AC49" s="1495"/>
      <c r="AD49" s="1495"/>
      <c r="AE49" s="1496"/>
      <c r="AF49" s="1497"/>
      <c r="AG49" s="1498"/>
      <c r="AH49" s="1496"/>
      <c r="AI49" s="1499"/>
      <c r="AJ49" s="1500">
        <f t="shared" si="25"/>
        <v>0</v>
      </c>
      <c r="AK49" s="1501"/>
      <c r="AL49" s="8" t="s">
        <v>1</v>
      </c>
      <c r="AM49" s="1401">
        <f t="shared" si="14"/>
        <v>0</v>
      </c>
      <c r="AN49" s="1410">
        <f t="shared" si="15"/>
        <v>0</v>
      </c>
      <c r="AO49" s="1411">
        <f t="shared" si="16"/>
        <v>0</v>
      </c>
      <c r="AP49" s="1402"/>
      <c r="AQ49" s="1397">
        <f t="shared" si="24"/>
        <v>0</v>
      </c>
      <c r="AR49" s="1398">
        <f t="shared" si="18"/>
        <v>0</v>
      </c>
      <c r="AS49" s="1397">
        <f t="shared" si="19"/>
        <v>0</v>
      </c>
      <c r="AT49" s="1399">
        <f t="shared" si="20"/>
        <v>0</v>
      </c>
      <c r="AU49" s="1400">
        <f>IF(AND(ISNUMBER(AP49),NOT(ISBLANK(AI49))),IFERROR(INDEX(AI13:AS13,MATCH(AI49,AI12:AS12,0))*AH49*IF(ISBLANK(AE49),1,AE49),0),0)</f>
        <v>0</v>
      </c>
      <c r="AY49" s="6">
        <v>1</v>
      </c>
    </row>
    <row r="50" spans="1:51" s="1" customFormat="1" ht="18.75" customHeight="1">
      <c r="A50"/>
      <c r="B50"/>
      <c r="C50" s="108" t="str">
        <f>IF(M50&lt;&gt;"","A","►")</f>
        <v>A</v>
      </c>
      <c r="D50" s="1232" t="str">
        <f>D25</f>
        <v xml:space="preserve">C patisserie flan garniture Clafoutis aux cerises_2023-09-20.xlsx 10 personnes </v>
      </c>
      <c r="E50" s="1232">
        <f>E25</f>
        <v>10</v>
      </c>
      <c r="F50" s="1232" t="str">
        <f>F25</f>
        <v>personnes</v>
      </c>
      <c r="G50" s="301"/>
      <c r="H50" s="254"/>
      <c r="I50" s="253" t="str">
        <f>IF(AND(G50&gt;0,J50&gt;0),"de","")</f>
        <v/>
      </c>
      <c r="J50" s="252">
        <v>20</v>
      </c>
      <c r="K50" s="224" t="s">
        <v>231</v>
      </c>
      <c r="L50" s="257">
        <v>1</v>
      </c>
      <c r="M50" s="1773" t="s">
        <v>1843</v>
      </c>
      <c r="N50" s="8" t="s">
        <v>1</v>
      </c>
      <c r="O50" s="1403">
        <f t="shared" si="7"/>
        <v>0.1</v>
      </c>
      <c r="P50" s="1412">
        <f t="shared" si="8"/>
        <v>0</v>
      </c>
      <c r="Q50" s="1413">
        <f t="shared" si="9"/>
        <v>0</v>
      </c>
      <c r="R50" s="1402">
        <v>50</v>
      </c>
      <c r="S50" s="1397" t="str">
        <f t="shared" si="23"/>
        <v>personnes</v>
      </c>
      <c r="T50" s="1398">
        <f t="shared" si="11"/>
        <v>10</v>
      </c>
      <c r="U50" s="1397" t="str">
        <f t="shared" si="12"/>
        <v>personnes</v>
      </c>
      <c r="V50" s="1399">
        <f t="shared" si="13"/>
        <v>5</v>
      </c>
      <c r="W50" s="1400">
        <f>IF(AND(ISNUMBER(R50),NOT(ISBLANK(K50))),IFERROR(INDEX(K13:U13,MATCH(K50,K12:U12,0))*J50*IF(ISBLANK(G50),1,G50),0),0)</f>
        <v>0.02</v>
      </c>
      <c r="X50" s="8"/>
      <c r="Y50"/>
      <c r="Z50"/>
      <c r="AA50" s="1494"/>
      <c r="AB50" s="1495"/>
      <c r="AC50" s="1495"/>
      <c r="AD50" s="1495"/>
      <c r="AE50" s="1496"/>
      <c r="AF50" s="1497"/>
      <c r="AG50" s="1498"/>
      <c r="AH50" s="1496"/>
      <c r="AI50" s="1499"/>
      <c r="AJ50" s="1500">
        <f t="shared" si="25"/>
        <v>0</v>
      </c>
      <c r="AK50" s="1501"/>
      <c r="AL50" s="8" t="s">
        <v>1</v>
      </c>
      <c r="AM50" s="1403">
        <f t="shared" si="14"/>
        <v>0</v>
      </c>
      <c r="AN50" s="1412">
        <f t="shared" si="15"/>
        <v>0</v>
      </c>
      <c r="AO50" s="1413">
        <f t="shared" si="16"/>
        <v>0</v>
      </c>
      <c r="AP50" s="1402"/>
      <c r="AQ50" s="1397">
        <f t="shared" si="24"/>
        <v>0</v>
      </c>
      <c r="AR50" s="1398">
        <f t="shared" si="18"/>
        <v>0</v>
      </c>
      <c r="AS50" s="1397">
        <f t="shared" si="19"/>
        <v>0</v>
      </c>
      <c r="AT50" s="1399">
        <f t="shared" si="20"/>
        <v>0</v>
      </c>
      <c r="AU50" s="1400">
        <f>IF(AND(ISNUMBER(AP50),NOT(ISBLANK(AI50))),IFERROR(INDEX(AI13:AS13,MATCH(AI50,AI12:AS12,0))*AH50*IF(ISBLANK(AE50),1,AE50),0),0)</f>
        <v>0</v>
      </c>
      <c r="AY50" s="6">
        <v>1</v>
      </c>
    </row>
    <row r="51" spans="1:51" s="1" customFormat="1" ht="18.75" customHeight="1">
      <c r="A51"/>
      <c r="B51"/>
      <c r="C51" s="108" t="str">
        <f>IF(M51&lt;&gt;"","A","►")</f>
        <v>►</v>
      </c>
      <c r="D51" s="1232" t="str">
        <f>D25</f>
        <v xml:space="preserve">C patisserie flan garniture Clafoutis aux cerises_2023-09-20.xlsx 10 personnes </v>
      </c>
      <c r="E51" s="1232">
        <f>E25</f>
        <v>10</v>
      </c>
      <c r="F51" s="1232" t="str">
        <f>F25</f>
        <v>personnes</v>
      </c>
      <c r="G51" s="259"/>
      <c r="H51" s="254"/>
      <c r="I51" s="253" t="str">
        <f>IF(AND(G51&gt;0,J51&gt;0),"de","")</f>
        <v/>
      </c>
      <c r="J51" s="277"/>
      <c r="K51" s="270"/>
      <c r="L51" s="257">
        <v>1</v>
      </c>
      <c r="M51" s="1773"/>
      <c r="N51" s="8" t="s">
        <v>1</v>
      </c>
      <c r="O51" s="1401">
        <f t="shared" si="7"/>
        <v>0</v>
      </c>
      <c r="P51" s="1410">
        <f t="shared" si="8"/>
        <v>0</v>
      </c>
      <c r="Q51" s="1411">
        <f t="shared" si="9"/>
        <v>0</v>
      </c>
      <c r="R51" s="1402"/>
      <c r="S51" s="1397">
        <f t="shared" si="23"/>
        <v>0</v>
      </c>
      <c r="T51" s="1398">
        <f t="shared" si="11"/>
        <v>0</v>
      </c>
      <c r="U51" s="1397">
        <f t="shared" si="12"/>
        <v>0</v>
      </c>
      <c r="V51" s="1399">
        <f t="shared" si="13"/>
        <v>0</v>
      </c>
      <c r="W51" s="1400">
        <f>IF(AND(ISNUMBER(R51),NOT(ISBLANK(K51))),IFERROR(INDEX(K13:U13,MATCH(K51,K12:U12,0))*J51*IF(ISBLANK(G51),1,G51),0),0)</f>
        <v>0</v>
      </c>
      <c r="X51" s="8"/>
      <c r="Y51"/>
      <c r="Z51"/>
      <c r="AA51" s="1494"/>
      <c r="AB51" s="1495"/>
      <c r="AC51" s="1495"/>
      <c r="AD51" s="1495"/>
      <c r="AE51" s="1496"/>
      <c r="AF51" s="1497"/>
      <c r="AG51" s="1498"/>
      <c r="AH51" s="1496"/>
      <c r="AI51" s="1499"/>
      <c r="AJ51" s="1500">
        <f t="shared" si="25"/>
        <v>0</v>
      </c>
      <c r="AK51" s="1501"/>
      <c r="AL51" s="8" t="s">
        <v>1</v>
      </c>
      <c r="AM51" s="1401">
        <f t="shared" si="14"/>
        <v>0</v>
      </c>
      <c r="AN51" s="1410">
        <f t="shared" si="15"/>
        <v>0</v>
      </c>
      <c r="AO51" s="1411">
        <f t="shared" si="16"/>
        <v>0</v>
      </c>
      <c r="AP51" s="1402"/>
      <c r="AQ51" s="1397">
        <f t="shared" si="24"/>
        <v>0</v>
      </c>
      <c r="AR51" s="1398">
        <f t="shared" si="18"/>
        <v>0</v>
      </c>
      <c r="AS51" s="1397">
        <f t="shared" si="19"/>
        <v>0</v>
      </c>
      <c r="AT51" s="1399">
        <f t="shared" si="20"/>
        <v>0</v>
      </c>
      <c r="AU51" s="1400">
        <f>IF(AND(ISNUMBER(AP51),NOT(ISBLANK(AI51))),IFERROR(INDEX(AI13:AS13,MATCH(AI51,AI12:AS12,0))*AH51*IF(ISBLANK(AE51),1,AE51),0),0)</f>
        <v>0</v>
      </c>
      <c r="AY51" s="6">
        <v>1</v>
      </c>
    </row>
    <row r="52" spans="1:51" s="1" customFormat="1" ht="18.75" customHeight="1">
      <c r="A52"/>
      <c r="B52"/>
      <c r="C52" s="108" t="str">
        <f>IF(M52&lt;&gt;"","A","►")</f>
        <v>►</v>
      </c>
      <c r="D52" s="1232" t="str">
        <f>D25</f>
        <v xml:space="preserve">C patisserie flan garniture Clafoutis aux cerises_2023-09-20.xlsx 10 personnes </v>
      </c>
      <c r="E52" s="1232">
        <f>E25</f>
        <v>10</v>
      </c>
      <c r="F52" s="1232" t="str">
        <f>F25</f>
        <v>personnes</v>
      </c>
      <c r="G52" s="259"/>
      <c r="H52" s="254"/>
      <c r="I52" s="253" t="str">
        <f>IF(AND(G52&gt;0,J52&gt;0),"de","")</f>
        <v/>
      </c>
      <c r="J52" s="252"/>
      <c r="K52" s="270"/>
      <c r="L52" s="257">
        <v>1</v>
      </c>
      <c r="M52" s="1773"/>
      <c r="N52" s="8" t="s">
        <v>1</v>
      </c>
      <c r="O52" s="1403">
        <f t="shared" si="7"/>
        <v>0</v>
      </c>
      <c r="P52" s="1412">
        <f t="shared" si="8"/>
        <v>0</v>
      </c>
      <c r="Q52" s="1413">
        <f t="shared" si="9"/>
        <v>0</v>
      </c>
      <c r="R52" s="1402"/>
      <c r="S52" s="1397">
        <f t="shared" si="23"/>
        <v>0</v>
      </c>
      <c r="T52" s="1398">
        <f t="shared" si="11"/>
        <v>0</v>
      </c>
      <c r="U52" s="1397">
        <f t="shared" si="12"/>
        <v>0</v>
      </c>
      <c r="V52" s="1399">
        <f t="shared" si="13"/>
        <v>0</v>
      </c>
      <c r="W52" s="1400">
        <f>IF(AND(ISNUMBER(R52),NOT(ISBLANK(K52))),IFERROR(INDEX(K13:U13,MATCH(K52,K12:U12,0))*J52*IF(ISBLANK(G52),1,G52),0),0)</f>
        <v>0</v>
      </c>
      <c r="X52" s="8"/>
      <c r="Y52"/>
      <c r="Z52"/>
      <c r="AA52" s="1494"/>
      <c r="AB52" s="1495"/>
      <c r="AC52" s="1495"/>
      <c r="AD52" s="1495"/>
      <c r="AE52" s="1496"/>
      <c r="AF52" s="1497"/>
      <c r="AG52" s="1498"/>
      <c r="AH52" s="1496"/>
      <c r="AI52" s="1499"/>
      <c r="AJ52" s="1500">
        <f t="shared" si="25"/>
        <v>0</v>
      </c>
      <c r="AK52" s="1501"/>
      <c r="AL52" s="8" t="s">
        <v>1</v>
      </c>
      <c r="AM52" s="1403">
        <f t="shared" si="14"/>
        <v>0</v>
      </c>
      <c r="AN52" s="1412">
        <f t="shared" si="15"/>
        <v>0</v>
      </c>
      <c r="AO52" s="1413">
        <f t="shared" si="16"/>
        <v>0</v>
      </c>
      <c r="AP52" s="1402"/>
      <c r="AQ52" s="1397">
        <f t="shared" si="24"/>
        <v>0</v>
      </c>
      <c r="AR52" s="1398">
        <f t="shared" si="18"/>
        <v>0</v>
      </c>
      <c r="AS52" s="1397">
        <f t="shared" si="19"/>
        <v>0</v>
      </c>
      <c r="AT52" s="1399">
        <f t="shared" si="20"/>
        <v>0</v>
      </c>
      <c r="AU52" s="1400">
        <f>IF(AND(ISNUMBER(AP52),NOT(ISBLANK(AI52))),IFERROR(INDEX(AI13:AS13,MATCH(AI52,AI12:AS12,0))*AH52*IF(ISBLANK(AE52),1,AE52),0),0)</f>
        <v>0</v>
      </c>
      <c r="AY52" s="6">
        <v>1</v>
      </c>
    </row>
    <row r="53" spans="1:51" s="1" customFormat="1" ht="18.75" customHeight="1">
      <c r="A53"/>
      <c r="B53"/>
      <c r="C53" s="108" t="str">
        <f>IF(M53&lt;&gt;"","A","►")</f>
        <v>►</v>
      </c>
      <c r="D53" s="1232" t="str">
        <f>D25</f>
        <v xml:space="preserve">C patisserie flan garniture Clafoutis aux cerises_2023-09-20.xlsx 10 personnes </v>
      </c>
      <c r="E53" s="1232">
        <f>E25</f>
        <v>10</v>
      </c>
      <c r="F53" s="1232" t="str">
        <f>F25</f>
        <v>personnes</v>
      </c>
      <c r="G53" s="259"/>
      <c r="H53" s="271"/>
      <c r="I53" s="253" t="str">
        <f>IF(AND(G53&gt;0,J53&gt;0),"de","")</f>
        <v/>
      </c>
      <c r="J53" s="252"/>
      <c r="K53" s="270"/>
      <c r="L53" s="257">
        <v>1</v>
      </c>
      <c r="M53" s="1773"/>
      <c r="N53" s="8" t="s">
        <v>1</v>
      </c>
      <c r="O53" s="1401">
        <f t="shared" si="7"/>
        <v>0</v>
      </c>
      <c r="P53" s="1410">
        <f t="shared" si="8"/>
        <v>0</v>
      </c>
      <c r="Q53" s="1411">
        <f t="shared" si="9"/>
        <v>0</v>
      </c>
      <c r="R53" s="1402"/>
      <c r="S53" s="1397">
        <f t="shared" si="23"/>
        <v>0</v>
      </c>
      <c r="T53" s="1398">
        <f t="shared" si="11"/>
        <v>0</v>
      </c>
      <c r="U53" s="1397">
        <f t="shared" si="12"/>
        <v>0</v>
      </c>
      <c r="V53" s="1399">
        <f t="shared" si="13"/>
        <v>0</v>
      </c>
      <c r="W53" s="1400">
        <f>IF(AND(ISNUMBER(R53),NOT(ISBLANK(K53))),IFERROR(INDEX(K13:U13,MATCH(K53,K12:U12,0))*J53*IF(ISBLANK(G53),1,G53),0),0)</f>
        <v>0</v>
      </c>
      <c r="X53" s="8"/>
      <c r="Y53"/>
      <c r="Z53"/>
      <c r="AA53" s="1494"/>
      <c r="AB53" s="1495"/>
      <c r="AC53" s="1495"/>
      <c r="AD53" s="1495"/>
      <c r="AE53" s="1496"/>
      <c r="AF53" s="1497"/>
      <c r="AG53" s="1498"/>
      <c r="AH53" s="1496"/>
      <c r="AI53" s="1499"/>
      <c r="AJ53" s="1500">
        <f t="shared" si="25"/>
        <v>0</v>
      </c>
      <c r="AK53" s="1501"/>
      <c r="AL53" s="8" t="s">
        <v>1</v>
      </c>
      <c r="AM53" s="1401">
        <f t="shared" si="14"/>
        <v>0</v>
      </c>
      <c r="AN53" s="1410">
        <f t="shared" si="15"/>
        <v>0</v>
      </c>
      <c r="AO53" s="1411">
        <f t="shared" si="16"/>
        <v>0</v>
      </c>
      <c r="AP53" s="1402"/>
      <c r="AQ53" s="1397">
        <f t="shared" si="24"/>
        <v>0</v>
      </c>
      <c r="AR53" s="1398">
        <f t="shared" si="18"/>
        <v>0</v>
      </c>
      <c r="AS53" s="1397">
        <f t="shared" si="19"/>
        <v>0</v>
      </c>
      <c r="AT53" s="1399">
        <f t="shared" si="20"/>
        <v>0</v>
      </c>
      <c r="AU53" s="1400">
        <f>IF(AND(ISNUMBER(AP53),NOT(ISBLANK(AI53))),IFERROR(INDEX(AI13:AS13,MATCH(AI53,AI12:AS12,0))*AH53*IF(ISBLANK(AE53),1,AE53),0),0)</f>
        <v>0</v>
      </c>
      <c r="AY53" s="6">
        <v>1</v>
      </c>
    </row>
    <row r="54" spans="1:51" s="1" customFormat="1" ht="18.75" customHeight="1">
      <c r="A54"/>
      <c r="B54"/>
      <c r="C54" s="108" t="str">
        <f>IF(M54&lt;&gt;"","A","►")</f>
        <v>►</v>
      </c>
      <c r="D54" s="1232" t="str">
        <f>D25</f>
        <v xml:space="preserve">C patisserie flan garniture Clafoutis aux cerises_2023-09-20.xlsx 10 personnes </v>
      </c>
      <c r="E54" s="1232">
        <f>E25</f>
        <v>10</v>
      </c>
      <c r="F54" s="1232" t="str">
        <f>F25</f>
        <v>personnes</v>
      </c>
      <c r="G54" s="259"/>
      <c r="H54" s="271"/>
      <c r="I54" s="253" t="str">
        <f>IF(AND(G54&gt;0,J54&gt;0),"de","")</f>
        <v/>
      </c>
      <c r="J54" s="252"/>
      <c r="K54" s="270"/>
      <c r="L54" s="257">
        <v>1</v>
      </c>
      <c r="M54" s="1773"/>
      <c r="N54" s="8" t="s">
        <v>1</v>
      </c>
      <c r="O54" s="1403">
        <f t="shared" ref="O54:O85" si="26">IF(ISNUMBER(R54),(W54*V54)*L54,0)</f>
        <v>0</v>
      </c>
      <c r="P54" s="1412">
        <f t="shared" ref="P54:P85" si="27">IF(ISNUMBER(R54),(G54*L54)*V54,0)</f>
        <v>0</v>
      </c>
      <c r="Q54" s="1413">
        <f t="shared" ref="Q54:Q85" si="28">IF(ISNUMBER(R54),H54,0)</f>
        <v>0</v>
      </c>
      <c r="R54" s="1402"/>
      <c r="S54" s="1397">
        <f t="shared" si="23"/>
        <v>0</v>
      </c>
      <c r="T54" s="1398">
        <f t="shared" ref="T54:T85" si="29">IF(ISNUMBER(R54),E54,0)</f>
        <v>0</v>
      </c>
      <c r="U54" s="1397">
        <f t="shared" si="12"/>
        <v>0</v>
      </c>
      <c r="V54" s="1399">
        <f t="shared" si="13"/>
        <v>0</v>
      </c>
      <c r="W54" s="1400">
        <f>IF(AND(ISNUMBER(R54),NOT(ISBLANK(K54))),IFERROR(INDEX(K13:U13,MATCH(K54,K12:U12,0))*J54*IF(ISBLANK(G54),1,G54),0),0)</f>
        <v>0</v>
      </c>
      <c r="X54" s="8"/>
      <c r="Y54"/>
      <c r="Z54"/>
      <c r="AA54" s="1494"/>
      <c r="AB54" s="1495"/>
      <c r="AC54" s="1495"/>
      <c r="AD54" s="1495"/>
      <c r="AE54" s="1496"/>
      <c r="AF54" s="1497"/>
      <c r="AG54" s="1498"/>
      <c r="AH54" s="1496"/>
      <c r="AI54" s="1499"/>
      <c r="AJ54" s="1500">
        <f t="shared" si="25"/>
        <v>0</v>
      </c>
      <c r="AK54" s="1501"/>
      <c r="AL54" s="8" t="s">
        <v>1</v>
      </c>
      <c r="AM54" s="1403">
        <f t="shared" ref="AM54:AM85" si="30">IF(ISNUMBER(AP54),(AU54*AT54)*AJ54,0)</f>
        <v>0</v>
      </c>
      <c r="AN54" s="1412">
        <f t="shared" ref="AN54:AN85" si="31">IF(ISNUMBER(AP54),(AE54*AJ54)*AT54,0)</f>
        <v>0</v>
      </c>
      <c r="AO54" s="1413">
        <f t="shared" ref="AO54:AO85" si="32">IF(ISNUMBER(AP54),AF54,0)</f>
        <v>0</v>
      </c>
      <c r="AP54" s="1402"/>
      <c r="AQ54" s="1397">
        <f t="shared" si="24"/>
        <v>0</v>
      </c>
      <c r="AR54" s="1398">
        <f t="shared" ref="AR54:AR85" si="33">IF(ISNUMBER(AP54),AC54,0)</f>
        <v>0</v>
      </c>
      <c r="AS54" s="1397">
        <f t="shared" si="19"/>
        <v>0</v>
      </c>
      <c r="AT54" s="1399">
        <f t="shared" si="20"/>
        <v>0</v>
      </c>
      <c r="AU54" s="1400">
        <f>IF(AND(ISNUMBER(AP54),NOT(ISBLANK(AI54))),IFERROR(INDEX(AI13:AS13,MATCH(AI54,AI12:AS12,0))*AH54*IF(ISBLANK(AE54),1,AE54),0),0)</f>
        <v>0</v>
      </c>
      <c r="AY54" s="6">
        <v>1</v>
      </c>
    </row>
    <row r="55" spans="1:51" s="1" customFormat="1" ht="18.75" customHeight="1">
      <c r="A55"/>
      <c r="B55"/>
      <c r="C55" s="108" t="str">
        <f>IF(M55&lt;&gt;"","A","►")</f>
        <v>►</v>
      </c>
      <c r="D55" s="1232" t="str">
        <f>D25</f>
        <v xml:space="preserve">C patisserie flan garniture Clafoutis aux cerises_2023-09-20.xlsx 10 personnes </v>
      </c>
      <c r="E55" s="1232">
        <f>E25</f>
        <v>10</v>
      </c>
      <c r="F55" s="1232" t="str">
        <f>F25</f>
        <v>personnes</v>
      </c>
      <c r="G55" s="259"/>
      <c r="H55" s="271"/>
      <c r="I55" s="253" t="str">
        <f>IF(AND(G55&gt;0,J55&gt;0),"de","")</f>
        <v/>
      </c>
      <c r="J55" s="252"/>
      <c r="K55" s="270"/>
      <c r="L55" s="257">
        <v>1</v>
      </c>
      <c r="M55" s="1773"/>
      <c r="N55" s="8" t="s">
        <v>1</v>
      </c>
      <c r="O55" s="1401">
        <f t="shared" si="26"/>
        <v>0</v>
      </c>
      <c r="P55" s="1410">
        <f t="shared" si="27"/>
        <v>0</v>
      </c>
      <c r="Q55" s="1411">
        <f t="shared" si="28"/>
        <v>0</v>
      </c>
      <c r="R55" s="1402"/>
      <c r="S55" s="1397">
        <f t="shared" si="23"/>
        <v>0</v>
      </c>
      <c r="T55" s="1398">
        <f t="shared" si="29"/>
        <v>0</v>
      </c>
      <c r="U55" s="1397">
        <f t="shared" si="12"/>
        <v>0</v>
      </c>
      <c r="V55" s="1399">
        <f t="shared" si="13"/>
        <v>0</v>
      </c>
      <c r="W55" s="1400">
        <f>IF(AND(ISNUMBER(R55),NOT(ISBLANK(K55))),IFERROR(INDEX(K13:U13,MATCH(K55,K12:U12,0))*J55*IF(ISBLANK(G55),1,G55),0),0)</f>
        <v>0</v>
      </c>
      <c r="X55" s="8"/>
      <c r="Y55"/>
      <c r="Z55"/>
      <c r="AA55" s="1494"/>
      <c r="AB55" s="1495"/>
      <c r="AC55" s="1495"/>
      <c r="AD55" s="1495"/>
      <c r="AE55" s="1496"/>
      <c r="AF55" s="1497"/>
      <c r="AG55" s="1498"/>
      <c r="AH55" s="1496"/>
      <c r="AI55" s="1499"/>
      <c r="AJ55" s="1500">
        <f t="shared" si="25"/>
        <v>0</v>
      </c>
      <c r="AK55" s="1501"/>
      <c r="AL55" s="8" t="s">
        <v>1</v>
      </c>
      <c r="AM55" s="1401">
        <f t="shared" si="30"/>
        <v>0</v>
      </c>
      <c r="AN55" s="1410">
        <f t="shared" si="31"/>
        <v>0</v>
      </c>
      <c r="AO55" s="1411">
        <f t="shared" si="32"/>
        <v>0</v>
      </c>
      <c r="AP55" s="1402"/>
      <c r="AQ55" s="1397">
        <f t="shared" si="24"/>
        <v>0</v>
      </c>
      <c r="AR55" s="1398">
        <f t="shared" si="33"/>
        <v>0</v>
      </c>
      <c r="AS55" s="1397">
        <f t="shared" si="19"/>
        <v>0</v>
      </c>
      <c r="AT55" s="1399">
        <f t="shared" si="20"/>
        <v>0</v>
      </c>
      <c r="AU55" s="1400">
        <f>IF(AND(ISNUMBER(AP55),NOT(ISBLANK(AI55))),IFERROR(INDEX(AI13:AS13,MATCH(AI55,AI12:AS12,0))*AH55*IF(ISBLANK(AE55),1,AE55),0),0)</f>
        <v>0</v>
      </c>
      <c r="AY55" s="6">
        <v>1</v>
      </c>
    </row>
    <row r="56" spans="1:51" s="1" customFormat="1" ht="18.75" customHeight="1">
      <c r="A56"/>
      <c r="B56"/>
      <c r="C56" s="108" t="str">
        <f>IF(M56&lt;&gt;"","A","►")</f>
        <v>►</v>
      </c>
      <c r="D56" s="1232" t="str">
        <f>D25</f>
        <v xml:space="preserve">C patisserie flan garniture Clafoutis aux cerises_2023-09-20.xlsx 10 personnes </v>
      </c>
      <c r="E56" s="1232">
        <f>E25</f>
        <v>10</v>
      </c>
      <c r="F56" s="1232" t="str">
        <f>F25</f>
        <v>personnes</v>
      </c>
      <c r="G56" s="259"/>
      <c r="H56" s="271"/>
      <c r="I56" s="253" t="str">
        <f>IF(AND(G56&gt;0,J56&gt;0),"de","")</f>
        <v/>
      </c>
      <c r="J56" s="252"/>
      <c r="K56" s="270"/>
      <c r="L56" s="257">
        <v>1</v>
      </c>
      <c r="M56" s="1773"/>
      <c r="N56" s="8" t="s">
        <v>1</v>
      </c>
      <c r="O56" s="1403">
        <f t="shared" si="26"/>
        <v>0</v>
      </c>
      <c r="P56" s="1412">
        <f t="shared" si="27"/>
        <v>0</v>
      </c>
      <c r="Q56" s="1413">
        <f t="shared" si="28"/>
        <v>0</v>
      </c>
      <c r="R56" s="1402"/>
      <c r="S56" s="1397">
        <f t="shared" si="23"/>
        <v>0</v>
      </c>
      <c r="T56" s="1398">
        <f t="shared" si="29"/>
        <v>0</v>
      </c>
      <c r="U56" s="1397">
        <f t="shared" si="12"/>
        <v>0</v>
      </c>
      <c r="V56" s="1399">
        <f t="shared" si="13"/>
        <v>0</v>
      </c>
      <c r="W56" s="1400">
        <f>IF(AND(ISNUMBER(R56),NOT(ISBLANK(K56))),IFERROR(INDEX(K13:U13,MATCH(K56,K12:U12,0))*J56*IF(ISBLANK(G56),1,G56),0),0)</f>
        <v>0</v>
      </c>
      <c r="X56" s="8"/>
      <c r="Y56"/>
      <c r="Z56"/>
      <c r="AA56" s="1494"/>
      <c r="AB56" s="1495"/>
      <c r="AC56" s="1495"/>
      <c r="AD56" s="1495"/>
      <c r="AE56" s="1496"/>
      <c r="AF56" s="1497"/>
      <c r="AG56" s="1498"/>
      <c r="AH56" s="1496"/>
      <c r="AI56" s="1499"/>
      <c r="AJ56" s="1500">
        <f t="shared" si="25"/>
        <v>0</v>
      </c>
      <c r="AK56" s="1501"/>
      <c r="AL56" s="8" t="s">
        <v>1</v>
      </c>
      <c r="AM56" s="1403">
        <f t="shared" si="30"/>
        <v>0</v>
      </c>
      <c r="AN56" s="1412">
        <f t="shared" si="31"/>
        <v>0</v>
      </c>
      <c r="AO56" s="1413">
        <f t="shared" si="32"/>
        <v>0</v>
      </c>
      <c r="AP56" s="1402"/>
      <c r="AQ56" s="1397">
        <f t="shared" si="24"/>
        <v>0</v>
      </c>
      <c r="AR56" s="1398">
        <f t="shared" si="33"/>
        <v>0</v>
      </c>
      <c r="AS56" s="1397">
        <f t="shared" si="19"/>
        <v>0</v>
      </c>
      <c r="AT56" s="1399">
        <f t="shared" si="20"/>
        <v>0</v>
      </c>
      <c r="AU56" s="1400">
        <f>IF(AND(ISNUMBER(AP56),NOT(ISBLANK(AI56))),IFERROR(INDEX(AI13:AS13,MATCH(AI56,AI12:AS12,0))*AH56*IF(ISBLANK(AE56),1,AE56),0),0)</f>
        <v>0</v>
      </c>
      <c r="AY56" s="6">
        <v>1</v>
      </c>
    </row>
    <row r="57" spans="1:51" s="1" customFormat="1" ht="18.75" customHeight="1">
      <c r="A57"/>
      <c r="B57"/>
      <c r="C57" s="108" t="str">
        <f>IF(M57&lt;&gt;"","A","►")</f>
        <v>►</v>
      </c>
      <c r="D57" s="1232" t="str">
        <f>D25</f>
        <v xml:space="preserve">C patisserie flan garniture Clafoutis aux cerises_2023-09-20.xlsx 10 personnes </v>
      </c>
      <c r="E57" s="1232">
        <f>E25</f>
        <v>10</v>
      </c>
      <c r="F57" s="1232" t="str">
        <f>F25</f>
        <v>personnes</v>
      </c>
      <c r="G57" s="259"/>
      <c r="H57" s="254"/>
      <c r="I57" s="253" t="str">
        <f>IF(AND(G57&gt;0,J57&gt;0),"de","")</f>
        <v/>
      </c>
      <c r="J57" s="252"/>
      <c r="K57" s="270"/>
      <c r="L57" s="257">
        <v>1</v>
      </c>
      <c r="M57" s="1773"/>
      <c r="N57" s="8" t="s">
        <v>1</v>
      </c>
      <c r="O57" s="1401">
        <f t="shared" si="26"/>
        <v>0</v>
      </c>
      <c r="P57" s="1410">
        <f t="shared" si="27"/>
        <v>0</v>
      </c>
      <c r="Q57" s="1411">
        <f t="shared" si="28"/>
        <v>0</v>
      </c>
      <c r="R57" s="1402"/>
      <c r="S57" s="1397">
        <f t="shared" si="23"/>
        <v>0</v>
      </c>
      <c r="T57" s="1398">
        <f t="shared" si="29"/>
        <v>0</v>
      </c>
      <c r="U57" s="1397">
        <f t="shared" si="12"/>
        <v>0</v>
      </c>
      <c r="V57" s="1399">
        <f t="shared" si="13"/>
        <v>0</v>
      </c>
      <c r="W57" s="1400">
        <f>IF(AND(ISNUMBER(R57),NOT(ISBLANK(K57))),IFERROR(INDEX(K13:U13,MATCH(K57,K12:U12,0))*J57*IF(ISBLANK(G57),1,G57),0),0)</f>
        <v>0</v>
      </c>
      <c r="X57" s="8"/>
      <c r="Y57"/>
      <c r="Z57"/>
      <c r="AA57" s="1494"/>
      <c r="AB57" s="1495"/>
      <c r="AC57" s="1495"/>
      <c r="AD57" s="1495"/>
      <c r="AE57" s="1496"/>
      <c r="AF57" s="1497"/>
      <c r="AG57" s="1498"/>
      <c r="AH57" s="1496"/>
      <c r="AI57" s="1499"/>
      <c r="AJ57" s="1500">
        <f t="shared" si="25"/>
        <v>0</v>
      </c>
      <c r="AK57" s="1501"/>
      <c r="AL57" s="8" t="s">
        <v>1</v>
      </c>
      <c r="AM57" s="1401">
        <f t="shared" si="30"/>
        <v>0</v>
      </c>
      <c r="AN57" s="1410">
        <f t="shared" si="31"/>
        <v>0</v>
      </c>
      <c r="AO57" s="1411">
        <f t="shared" si="32"/>
        <v>0</v>
      </c>
      <c r="AP57" s="1402"/>
      <c r="AQ57" s="1397">
        <f t="shared" si="24"/>
        <v>0</v>
      </c>
      <c r="AR57" s="1398">
        <f t="shared" si="33"/>
        <v>0</v>
      </c>
      <c r="AS57" s="1397">
        <f t="shared" si="19"/>
        <v>0</v>
      </c>
      <c r="AT57" s="1399">
        <f t="shared" si="20"/>
        <v>0</v>
      </c>
      <c r="AU57" s="1400">
        <f>IF(AND(ISNUMBER(AP57),NOT(ISBLANK(AI57))),IFERROR(INDEX(AI13:AS13,MATCH(AI57,AI12:AS12,0))*AH57*IF(ISBLANK(AE57),1,AE57),0),0)</f>
        <v>0</v>
      </c>
      <c r="AY57" s="6">
        <v>1</v>
      </c>
    </row>
    <row r="58" spans="1:51" s="1" customFormat="1" ht="18.75" customHeight="1">
      <c r="A58"/>
      <c r="B58"/>
      <c r="C58" s="108" t="str">
        <f>IF(M58&lt;&gt;"","A","►")</f>
        <v>►</v>
      </c>
      <c r="D58" s="1232" t="str">
        <f>D25</f>
        <v xml:space="preserve">C patisserie flan garniture Clafoutis aux cerises_2023-09-20.xlsx 10 personnes </v>
      </c>
      <c r="E58" s="1232">
        <f>E25</f>
        <v>10</v>
      </c>
      <c r="F58" s="1232" t="str">
        <f>F25</f>
        <v>personnes</v>
      </c>
      <c r="G58" s="259"/>
      <c r="H58" s="254"/>
      <c r="I58" s="253" t="str">
        <f>IF(AND(G58&gt;0,J58&gt;0),"de","")</f>
        <v/>
      </c>
      <c r="J58" s="252"/>
      <c r="K58" s="270"/>
      <c r="L58" s="257">
        <v>1</v>
      </c>
      <c r="M58" s="1773"/>
      <c r="N58" s="8" t="s">
        <v>1</v>
      </c>
      <c r="O58" s="1403">
        <f t="shared" si="26"/>
        <v>0</v>
      </c>
      <c r="P58" s="1412">
        <f t="shared" si="27"/>
        <v>0</v>
      </c>
      <c r="Q58" s="1413">
        <f t="shared" si="28"/>
        <v>0</v>
      </c>
      <c r="R58" s="1402"/>
      <c r="S58" s="1397">
        <f t="shared" si="23"/>
        <v>0</v>
      </c>
      <c r="T58" s="1398">
        <f t="shared" si="29"/>
        <v>0</v>
      </c>
      <c r="U58" s="1397">
        <f t="shared" si="12"/>
        <v>0</v>
      </c>
      <c r="V58" s="1399">
        <f t="shared" si="13"/>
        <v>0</v>
      </c>
      <c r="W58" s="1400">
        <f>IF(AND(ISNUMBER(R58),NOT(ISBLANK(K58))),IFERROR(INDEX(K13:U13,MATCH(K58,K12:U12,0))*J58*IF(ISBLANK(G58),1,G58),0),0)</f>
        <v>0</v>
      </c>
      <c r="X58" s="8"/>
      <c r="Y58"/>
      <c r="Z58"/>
      <c r="AA58" s="1494"/>
      <c r="AB58" s="1495"/>
      <c r="AC58" s="1495"/>
      <c r="AD58" s="1495"/>
      <c r="AE58" s="1496"/>
      <c r="AF58" s="1497"/>
      <c r="AG58" s="1498"/>
      <c r="AH58" s="1496"/>
      <c r="AI58" s="1499"/>
      <c r="AJ58" s="1500">
        <f t="shared" si="25"/>
        <v>0</v>
      </c>
      <c r="AK58" s="1501"/>
      <c r="AL58" s="8" t="s">
        <v>1</v>
      </c>
      <c r="AM58" s="1403">
        <f t="shared" si="30"/>
        <v>0</v>
      </c>
      <c r="AN58" s="1412">
        <f t="shared" si="31"/>
        <v>0</v>
      </c>
      <c r="AO58" s="1413">
        <f t="shared" si="32"/>
        <v>0</v>
      </c>
      <c r="AP58" s="1402"/>
      <c r="AQ58" s="1397">
        <f t="shared" si="24"/>
        <v>0</v>
      </c>
      <c r="AR58" s="1398">
        <f t="shared" si="33"/>
        <v>0</v>
      </c>
      <c r="AS58" s="1397">
        <f t="shared" si="19"/>
        <v>0</v>
      </c>
      <c r="AT58" s="1399">
        <f t="shared" si="20"/>
        <v>0</v>
      </c>
      <c r="AU58" s="1400">
        <f>IF(AND(ISNUMBER(AP58),NOT(ISBLANK(AI58))),IFERROR(INDEX(AI13:AS13,MATCH(AI58,AI12:AS12,0))*AH58*IF(ISBLANK(AE58),1,AE58),0),0)</f>
        <v>0</v>
      </c>
      <c r="AY58" s="6">
        <v>1</v>
      </c>
    </row>
    <row r="59" spans="1:51" s="1" customFormat="1" ht="18.75" customHeight="1">
      <c r="A59"/>
      <c r="B59"/>
      <c r="C59" s="108" t="str">
        <f>IF(M59&lt;&gt;"","A","►")</f>
        <v>►</v>
      </c>
      <c r="D59" s="1232" t="str">
        <f>D25</f>
        <v xml:space="preserve">C patisserie flan garniture Clafoutis aux cerises_2023-09-20.xlsx 10 personnes </v>
      </c>
      <c r="E59" s="1232">
        <f>E25</f>
        <v>10</v>
      </c>
      <c r="F59" s="1232" t="str">
        <f>F25</f>
        <v>personnes</v>
      </c>
      <c r="G59" s="259"/>
      <c r="H59" s="254"/>
      <c r="I59" s="253" t="str">
        <f>IF(AND(G59&gt;0,J59&gt;0),"de","")</f>
        <v/>
      </c>
      <c r="J59" s="252"/>
      <c r="K59" s="270"/>
      <c r="L59" s="257">
        <v>1</v>
      </c>
      <c r="M59" s="1773"/>
      <c r="N59" s="8" t="s">
        <v>1</v>
      </c>
      <c r="O59" s="1401">
        <f t="shared" si="26"/>
        <v>0</v>
      </c>
      <c r="P59" s="1410">
        <f t="shared" si="27"/>
        <v>0</v>
      </c>
      <c r="Q59" s="1411">
        <f t="shared" si="28"/>
        <v>0</v>
      </c>
      <c r="R59" s="1402"/>
      <c r="S59" s="1397">
        <f t="shared" si="23"/>
        <v>0</v>
      </c>
      <c r="T59" s="1398">
        <f t="shared" si="29"/>
        <v>0</v>
      </c>
      <c r="U59" s="1397">
        <f t="shared" si="12"/>
        <v>0</v>
      </c>
      <c r="V59" s="1399">
        <f t="shared" si="13"/>
        <v>0</v>
      </c>
      <c r="W59" s="1400">
        <f>IF(AND(ISNUMBER(R59),NOT(ISBLANK(K59))),IFERROR(INDEX(K13:U13,MATCH(K59,K12:U12,0))*J59*IF(ISBLANK(G59),1,G59),0),0)</f>
        <v>0</v>
      </c>
      <c r="X59" s="8"/>
      <c r="Y59"/>
      <c r="Z59"/>
      <c r="AA59" s="1494"/>
      <c r="AB59" s="1495"/>
      <c r="AC59" s="1495"/>
      <c r="AD59" s="1495"/>
      <c r="AE59" s="1496"/>
      <c r="AF59" s="1497"/>
      <c r="AG59" s="1498"/>
      <c r="AH59" s="1496"/>
      <c r="AI59" s="1499"/>
      <c r="AJ59" s="1500">
        <f t="shared" si="25"/>
        <v>0</v>
      </c>
      <c r="AK59" s="1501"/>
      <c r="AL59" s="8" t="s">
        <v>1</v>
      </c>
      <c r="AM59" s="1401">
        <f t="shared" si="30"/>
        <v>0</v>
      </c>
      <c r="AN59" s="1410">
        <f t="shared" si="31"/>
        <v>0</v>
      </c>
      <c r="AO59" s="1411">
        <f t="shared" si="32"/>
        <v>0</v>
      </c>
      <c r="AP59" s="1402"/>
      <c r="AQ59" s="1397">
        <f t="shared" si="24"/>
        <v>0</v>
      </c>
      <c r="AR59" s="1398">
        <f t="shared" si="33"/>
        <v>0</v>
      </c>
      <c r="AS59" s="1397">
        <f t="shared" si="19"/>
        <v>0</v>
      </c>
      <c r="AT59" s="1399">
        <f t="shared" si="20"/>
        <v>0</v>
      </c>
      <c r="AU59" s="1400">
        <f>IF(AND(ISNUMBER(AP59),NOT(ISBLANK(AI59))),IFERROR(INDEX(AI13:AS13,MATCH(AI59,AI12:AS12,0))*AH59*IF(ISBLANK(AE59),1,AE59),0),0)</f>
        <v>0</v>
      </c>
      <c r="AY59" s="6">
        <v>1</v>
      </c>
    </row>
    <row r="60" spans="1:51" s="1" customFormat="1" ht="18.75" customHeight="1">
      <c r="A60"/>
      <c r="B60"/>
      <c r="C60" s="108" t="str">
        <f>IF(M60&lt;&gt;"","A","►")</f>
        <v>►</v>
      </c>
      <c r="D60" s="1232" t="str">
        <f>D25</f>
        <v xml:space="preserve">C patisserie flan garniture Clafoutis aux cerises_2023-09-20.xlsx 10 personnes </v>
      </c>
      <c r="E60" s="1232">
        <f>E25</f>
        <v>10</v>
      </c>
      <c r="F60" s="1232" t="str">
        <f>F25</f>
        <v>personnes</v>
      </c>
      <c r="G60" s="259"/>
      <c r="H60" s="254"/>
      <c r="I60" s="253" t="str">
        <f>IF(AND(G60&gt;0,J60&gt;0),"de","")</f>
        <v/>
      </c>
      <c r="J60" s="252"/>
      <c r="K60" s="270"/>
      <c r="L60" s="257">
        <v>1</v>
      </c>
      <c r="M60" s="1773"/>
      <c r="N60" s="8" t="s">
        <v>1</v>
      </c>
      <c r="O60" s="1403">
        <f t="shared" si="26"/>
        <v>0</v>
      </c>
      <c r="P60" s="1412">
        <f t="shared" si="27"/>
        <v>0</v>
      </c>
      <c r="Q60" s="1413">
        <f t="shared" si="28"/>
        <v>0</v>
      </c>
      <c r="R60" s="1402"/>
      <c r="S60" s="1397">
        <f t="shared" si="23"/>
        <v>0</v>
      </c>
      <c r="T60" s="1398">
        <f t="shared" si="29"/>
        <v>0</v>
      </c>
      <c r="U60" s="1397">
        <f t="shared" si="12"/>
        <v>0</v>
      </c>
      <c r="V60" s="1399">
        <f t="shared" si="13"/>
        <v>0</v>
      </c>
      <c r="W60" s="1400">
        <f>IF(AND(ISNUMBER(R60),NOT(ISBLANK(K60))),IFERROR(INDEX(K13:U13,MATCH(K60,K12:U12,0))*J60*IF(ISBLANK(G60),1,G60),0),0)</f>
        <v>0</v>
      </c>
      <c r="X60" s="8"/>
      <c r="Y60"/>
      <c r="Z60"/>
      <c r="AA60" s="1494"/>
      <c r="AB60" s="1495"/>
      <c r="AC60" s="1495"/>
      <c r="AD60" s="1495"/>
      <c r="AE60" s="1496"/>
      <c r="AF60" s="1497"/>
      <c r="AG60" s="1498"/>
      <c r="AH60" s="1496"/>
      <c r="AI60" s="1499"/>
      <c r="AJ60" s="1500">
        <f t="shared" si="25"/>
        <v>0</v>
      </c>
      <c r="AK60" s="1501"/>
      <c r="AL60" s="8" t="s">
        <v>1</v>
      </c>
      <c r="AM60" s="1403">
        <f t="shared" si="30"/>
        <v>0</v>
      </c>
      <c r="AN60" s="1412">
        <f t="shared" si="31"/>
        <v>0</v>
      </c>
      <c r="AO60" s="1413">
        <f t="shared" si="32"/>
        <v>0</v>
      </c>
      <c r="AP60" s="1402"/>
      <c r="AQ60" s="1397">
        <f t="shared" si="24"/>
        <v>0</v>
      </c>
      <c r="AR60" s="1398">
        <f t="shared" si="33"/>
        <v>0</v>
      </c>
      <c r="AS60" s="1397">
        <f t="shared" si="19"/>
        <v>0</v>
      </c>
      <c r="AT60" s="1399">
        <f t="shared" si="20"/>
        <v>0</v>
      </c>
      <c r="AU60" s="1400">
        <f>IF(AND(ISNUMBER(AP60),NOT(ISBLANK(AI60))),IFERROR(INDEX(AI13:AS13,MATCH(AI60,AI12:AS12,0))*AH60*IF(ISBLANK(AE60),1,AE60),0),0)</f>
        <v>0</v>
      </c>
      <c r="AY60" s="6">
        <v>1</v>
      </c>
    </row>
    <row r="61" spans="1:51" s="1" customFormat="1" ht="18.75" customHeight="1">
      <c r="A61"/>
      <c r="B61"/>
      <c r="C61" s="108" t="str">
        <f>IF(M61&lt;&gt;"","A","►")</f>
        <v>►</v>
      </c>
      <c r="D61" s="1232" t="str">
        <f>D25</f>
        <v xml:space="preserve">C patisserie flan garniture Clafoutis aux cerises_2023-09-20.xlsx 10 personnes </v>
      </c>
      <c r="E61" s="1232">
        <f>E25</f>
        <v>10</v>
      </c>
      <c r="F61" s="1232" t="str">
        <f>F25</f>
        <v>personnes</v>
      </c>
      <c r="G61" s="259"/>
      <c r="H61" s="254"/>
      <c r="I61" s="253" t="str">
        <f>IF(AND(G61&gt;0,J61&gt;0),"de","")</f>
        <v/>
      </c>
      <c r="J61" s="252"/>
      <c r="K61" s="258"/>
      <c r="L61" s="257">
        <v>1</v>
      </c>
      <c r="M61" s="1773"/>
      <c r="N61" s="8" t="s">
        <v>1</v>
      </c>
      <c r="O61" s="1401">
        <f t="shared" si="26"/>
        <v>0</v>
      </c>
      <c r="P61" s="1410">
        <f t="shared" si="27"/>
        <v>0</v>
      </c>
      <c r="Q61" s="1411">
        <f t="shared" si="28"/>
        <v>0</v>
      </c>
      <c r="R61" s="1402"/>
      <c r="S61" s="1397">
        <f t="shared" si="23"/>
        <v>0</v>
      </c>
      <c r="T61" s="1398">
        <f t="shared" si="29"/>
        <v>0</v>
      </c>
      <c r="U61" s="1397">
        <f t="shared" si="12"/>
        <v>0</v>
      </c>
      <c r="V61" s="1399">
        <f t="shared" si="13"/>
        <v>0</v>
      </c>
      <c r="W61" s="1400">
        <f>IF(AND(ISNUMBER(R61),NOT(ISBLANK(K61))),IFERROR(INDEX(K13:U13,MATCH(K61,K12:U12,0))*J61*IF(ISBLANK(G61),1,G61),0),0)</f>
        <v>0</v>
      </c>
      <c r="X61" s="8"/>
      <c r="Y61"/>
      <c r="Z61"/>
      <c r="AA61" s="1494"/>
      <c r="AB61" s="1495"/>
      <c r="AC61" s="1495"/>
      <c r="AD61" s="1495"/>
      <c r="AE61" s="1496"/>
      <c r="AF61" s="1497"/>
      <c r="AG61" s="1498"/>
      <c r="AH61" s="1496"/>
      <c r="AI61" s="1499"/>
      <c r="AJ61" s="1500">
        <f t="shared" si="25"/>
        <v>0</v>
      </c>
      <c r="AK61" s="1501"/>
      <c r="AL61" s="8" t="s">
        <v>1</v>
      </c>
      <c r="AM61" s="1401">
        <f t="shared" si="30"/>
        <v>0</v>
      </c>
      <c r="AN61" s="1410">
        <f t="shared" si="31"/>
        <v>0</v>
      </c>
      <c r="AO61" s="1411">
        <f t="shared" si="32"/>
        <v>0</v>
      </c>
      <c r="AP61" s="1402"/>
      <c r="AQ61" s="1397">
        <f t="shared" si="24"/>
        <v>0</v>
      </c>
      <c r="AR61" s="1398">
        <f t="shared" si="33"/>
        <v>0</v>
      </c>
      <c r="AS61" s="1397">
        <f t="shared" si="19"/>
        <v>0</v>
      </c>
      <c r="AT61" s="1399">
        <f t="shared" si="20"/>
        <v>0</v>
      </c>
      <c r="AU61" s="1400">
        <f>IF(AND(ISNUMBER(AP61),NOT(ISBLANK(AI61))),IFERROR(INDEX(AI13:AS13,MATCH(AI61,AI12:AS12,0))*AH61*IF(ISBLANK(AE61),1,AE61),0),0)</f>
        <v>0</v>
      </c>
      <c r="AY61" s="6">
        <v>1</v>
      </c>
    </row>
    <row r="62" spans="1:51" s="1" customFormat="1" ht="18.75" customHeight="1">
      <c r="A62"/>
      <c r="B62"/>
      <c r="C62" s="108" t="str">
        <f>IF(M62&lt;&gt;"","A","►")</f>
        <v>►</v>
      </c>
      <c r="D62" s="1232" t="str">
        <f>D25</f>
        <v xml:space="preserve">C patisserie flan garniture Clafoutis aux cerises_2023-09-20.xlsx 10 personnes </v>
      </c>
      <c r="E62" s="1232">
        <f>E25</f>
        <v>10</v>
      </c>
      <c r="F62" s="1232" t="str">
        <f>F25</f>
        <v>personnes</v>
      </c>
      <c r="G62" s="259"/>
      <c r="H62" s="254"/>
      <c r="I62" s="253" t="str">
        <f>IF(AND(G62&gt;0,J62&gt;0),"de","")</f>
        <v/>
      </c>
      <c r="J62" s="252"/>
      <c r="K62" s="258"/>
      <c r="L62" s="257">
        <v>1</v>
      </c>
      <c r="M62" s="1773"/>
      <c r="N62" s="8" t="s">
        <v>1</v>
      </c>
      <c r="O62" s="1403">
        <f t="shared" si="26"/>
        <v>0</v>
      </c>
      <c r="P62" s="1412">
        <f t="shared" si="27"/>
        <v>0</v>
      </c>
      <c r="Q62" s="1413">
        <f t="shared" si="28"/>
        <v>0</v>
      </c>
      <c r="R62" s="1402"/>
      <c r="S62" s="1397">
        <f t="shared" si="23"/>
        <v>0</v>
      </c>
      <c r="T62" s="1398">
        <f t="shared" si="29"/>
        <v>0</v>
      </c>
      <c r="U62" s="1397">
        <f t="shared" si="12"/>
        <v>0</v>
      </c>
      <c r="V62" s="1399">
        <f t="shared" si="13"/>
        <v>0</v>
      </c>
      <c r="W62" s="1400">
        <f>IF(AND(ISNUMBER(R62),NOT(ISBLANK(K62))),IFERROR(INDEX(K13:U13,MATCH(K62,K12:U12,0))*J62*IF(ISBLANK(G62),1,G62),0),0)</f>
        <v>0</v>
      </c>
      <c r="X62" s="8"/>
      <c r="Y62"/>
      <c r="Z62"/>
      <c r="AA62" s="1494"/>
      <c r="AB62" s="1495"/>
      <c r="AC62" s="1495"/>
      <c r="AD62" s="1495"/>
      <c r="AE62" s="1496"/>
      <c r="AF62" s="1497"/>
      <c r="AG62" s="1498"/>
      <c r="AH62" s="1496"/>
      <c r="AI62" s="1499"/>
      <c r="AJ62" s="1500">
        <f t="shared" si="25"/>
        <v>0</v>
      </c>
      <c r="AK62" s="1501"/>
      <c r="AL62" s="8" t="s">
        <v>1</v>
      </c>
      <c r="AM62" s="1403">
        <f t="shared" si="30"/>
        <v>0</v>
      </c>
      <c r="AN62" s="1412">
        <f t="shared" si="31"/>
        <v>0</v>
      </c>
      <c r="AO62" s="1413">
        <f t="shared" si="32"/>
        <v>0</v>
      </c>
      <c r="AP62" s="1402"/>
      <c r="AQ62" s="1397">
        <f t="shared" si="24"/>
        <v>0</v>
      </c>
      <c r="AR62" s="1398">
        <f t="shared" si="33"/>
        <v>0</v>
      </c>
      <c r="AS62" s="1397">
        <f t="shared" si="19"/>
        <v>0</v>
      </c>
      <c r="AT62" s="1399">
        <f t="shared" si="20"/>
        <v>0</v>
      </c>
      <c r="AU62" s="1400">
        <f>IF(AND(ISNUMBER(AP62),NOT(ISBLANK(AI62))),IFERROR(INDEX(AI13:AS13,MATCH(AI62,AI12:AS12,0))*AH62*IF(ISBLANK(AE62),1,AE62),0),0)</f>
        <v>0</v>
      </c>
      <c r="AY62" s="6">
        <v>1</v>
      </c>
    </row>
    <row r="63" spans="1:51" s="1" customFormat="1" ht="18.75" customHeight="1">
      <c r="A63"/>
      <c r="B63"/>
      <c r="C63" s="108" t="str">
        <f>IF(M63&lt;&gt;"","A","►")</f>
        <v>►</v>
      </c>
      <c r="D63" s="1232" t="str">
        <f>D25</f>
        <v xml:space="preserve">C patisserie flan garniture Clafoutis aux cerises_2023-09-20.xlsx 10 personnes </v>
      </c>
      <c r="E63" s="1232">
        <f>E25</f>
        <v>10</v>
      </c>
      <c r="F63" s="1232" t="str">
        <f>F25</f>
        <v>personnes</v>
      </c>
      <c r="G63" s="259"/>
      <c r="H63" s="254"/>
      <c r="I63" s="253" t="str">
        <f>IF(AND(G63&gt;0,J63&gt;0),"de","")</f>
        <v/>
      </c>
      <c r="J63" s="252"/>
      <c r="K63" s="258"/>
      <c r="L63" s="257">
        <v>1</v>
      </c>
      <c r="M63" s="1773"/>
      <c r="N63" s="8" t="s">
        <v>1</v>
      </c>
      <c r="O63" s="1401">
        <f t="shared" si="26"/>
        <v>0</v>
      </c>
      <c r="P63" s="1410">
        <f t="shared" si="27"/>
        <v>0</v>
      </c>
      <c r="Q63" s="1411">
        <f t="shared" si="28"/>
        <v>0</v>
      </c>
      <c r="R63" s="1402"/>
      <c r="S63" s="1397">
        <f t="shared" si="23"/>
        <v>0</v>
      </c>
      <c r="T63" s="1398">
        <f t="shared" si="29"/>
        <v>0</v>
      </c>
      <c r="U63" s="1397">
        <f t="shared" si="12"/>
        <v>0</v>
      </c>
      <c r="V63" s="1399">
        <f t="shared" si="13"/>
        <v>0</v>
      </c>
      <c r="W63" s="1400">
        <f>IF(AND(ISNUMBER(R63),NOT(ISBLANK(K63))),IFERROR(INDEX(K13:U13,MATCH(K63,K12:U12,0))*J63*IF(ISBLANK(G63),1,G63),0),0)</f>
        <v>0</v>
      </c>
      <c r="X63" s="8"/>
      <c r="Y63"/>
      <c r="Z63"/>
      <c r="AA63" s="1494"/>
      <c r="AB63" s="1495"/>
      <c r="AC63" s="1495"/>
      <c r="AD63" s="1495"/>
      <c r="AE63" s="1496"/>
      <c r="AF63" s="1497"/>
      <c r="AG63" s="1498"/>
      <c r="AH63" s="1496"/>
      <c r="AI63" s="1499"/>
      <c r="AJ63" s="1500">
        <f t="shared" si="25"/>
        <v>0</v>
      </c>
      <c r="AK63" s="1501"/>
      <c r="AL63" s="8" t="s">
        <v>1</v>
      </c>
      <c r="AM63" s="1401">
        <f t="shared" si="30"/>
        <v>0</v>
      </c>
      <c r="AN63" s="1410">
        <f t="shared" si="31"/>
        <v>0</v>
      </c>
      <c r="AO63" s="1411">
        <f t="shared" si="32"/>
        <v>0</v>
      </c>
      <c r="AP63" s="1402"/>
      <c r="AQ63" s="1397">
        <f t="shared" si="24"/>
        <v>0</v>
      </c>
      <c r="AR63" s="1398">
        <f t="shared" si="33"/>
        <v>0</v>
      </c>
      <c r="AS63" s="1397">
        <f t="shared" si="19"/>
        <v>0</v>
      </c>
      <c r="AT63" s="1399">
        <f t="shared" si="20"/>
        <v>0</v>
      </c>
      <c r="AU63" s="1400">
        <f>IF(AND(ISNUMBER(AP63),NOT(ISBLANK(AI63))),IFERROR(INDEX(AI13:AS13,MATCH(AI63,AI12:AS12,0))*AH63*IF(ISBLANK(AE63),1,AE63),0),0)</f>
        <v>0</v>
      </c>
      <c r="AY63" s="6">
        <v>1</v>
      </c>
    </row>
    <row r="64" spans="1:51" s="1" customFormat="1" ht="18.75" customHeight="1">
      <c r="A64"/>
      <c r="B64"/>
      <c r="C64" s="108" t="str">
        <f>IF(M64&lt;&gt;"","A","►")</f>
        <v>►</v>
      </c>
      <c r="D64" s="1232" t="str">
        <f>D25</f>
        <v xml:space="preserve">C patisserie flan garniture Clafoutis aux cerises_2023-09-20.xlsx 10 personnes </v>
      </c>
      <c r="E64" s="1232">
        <f>E25</f>
        <v>10</v>
      </c>
      <c r="F64" s="1232" t="str">
        <f>F25</f>
        <v>personnes</v>
      </c>
      <c r="G64" s="259"/>
      <c r="H64" s="254"/>
      <c r="I64" s="253" t="str">
        <f>IF(AND(G64&gt;0,J64&gt;0),"de","")</f>
        <v/>
      </c>
      <c r="J64" s="252"/>
      <c r="K64" s="258"/>
      <c r="L64" s="257">
        <v>1</v>
      </c>
      <c r="M64" s="1773"/>
      <c r="N64" s="8" t="s">
        <v>1</v>
      </c>
      <c r="O64" s="1403">
        <f t="shared" si="26"/>
        <v>0</v>
      </c>
      <c r="P64" s="1412">
        <f t="shared" si="27"/>
        <v>0</v>
      </c>
      <c r="Q64" s="1413">
        <f t="shared" si="28"/>
        <v>0</v>
      </c>
      <c r="R64" s="1402"/>
      <c r="S64" s="1397">
        <f t="shared" si="23"/>
        <v>0</v>
      </c>
      <c r="T64" s="1398">
        <f t="shared" si="29"/>
        <v>0</v>
      </c>
      <c r="U64" s="1397">
        <f t="shared" si="12"/>
        <v>0</v>
      </c>
      <c r="V64" s="1399">
        <f t="shared" si="13"/>
        <v>0</v>
      </c>
      <c r="W64" s="1400">
        <f>IF(AND(ISNUMBER(R64),NOT(ISBLANK(K64))),IFERROR(INDEX(K13:U13,MATCH(K64,K12:U12,0))*J64*IF(ISBLANK(G64),1,G64),0),0)</f>
        <v>0</v>
      </c>
      <c r="X64" s="8"/>
      <c r="Y64"/>
      <c r="Z64"/>
      <c r="AA64" s="1494"/>
      <c r="AB64" s="1495"/>
      <c r="AC64" s="1495"/>
      <c r="AD64" s="1495"/>
      <c r="AE64" s="1496"/>
      <c r="AF64" s="1497"/>
      <c r="AG64" s="1498"/>
      <c r="AH64" s="1496"/>
      <c r="AI64" s="1499"/>
      <c r="AJ64" s="1500">
        <f t="shared" si="25"/>
        <v>0</v>
      </c>
      <c r="AK64" s="1501"/>
      <c r="AL64" s="8" t="s">
        <v>1</v>
      </c>
      <c r="AM64" s="1403">
        <f t="shared" si="30"/>
        <v>0</v>
      </c>
      <c r="AN64" s="1412">
        <f t="shared" si="31"/>
        <v>0</v>
      </c>
      <c r="AO64" s="1413">
        <f t="shared" si="32"/>
        <v>0</v>
      </c>
      <c r="AP64" s="1402"/>
      <c r="AQ64" s="1397">
        <f t="shared" si="24"/>
        <v>0</v>
      </c>
      <c r="AR64" s="1398">
        <f t="shared" si="33"/>
        <v>0</v>
      </c>
      <c r="AS64" s="1397">
        <f t="shared" si="19"/>
        <v>0</v>
      </c>
      <c r="AT64" s="1399">
        <f t="shared" si="20"/>
        <v>0</v>
      </c>
      <c r="AU64" s="1400">
        <f>IF(AND(ISNUMBER(AP64),NOT(ISBLANK(AI64))),IFERROR(INDEX(AI13:AS13,MATCH(AI64,AI12:AS12,0))*AH64*IF(ISBLANK(AE64),1,AE64),0),0)</f>
        <v>0</v>
      </c>
      <c r="AY64" s="6">
        <v>1</v>
      </c>
    </row>
    <row r="65" spans="1:51" s="1" customFormat="1" ht="18.75" customHeight="1">
      <c r="A65"/>
      <c r="B65"/>
      <c r="C65" s="108" t="str">
        <f>IF(M65&lt;&gt;"","A","►")</f>
        <v>►</v>
      </c>
      <c r="D65" s="1232" t="str">
        <f>D25</f>
        <v xml:space="preserve">C patisserie flan garniture Clafoutis aux cerises_2023-09-20.xlsx 10 personnes </v>
      </c>
      <c r="E65" s="1232">
        <f>E25</f>
        <v>10</v>
      </c>
      <c r="F65" s="1232" t="str">
        <f>F25</f>
        <v>personnes</v>
      </c>
      <c r="G65" s="259"/>
      <c r="H65" s="254"/>
      <c r="I65" s="253" t="str">
        <f>IF(AND(G65&gt;0,J65&gt;0),"de","")</f>
        <v/>
      </c>
      <c r="J65" s="252"/>
      <c r="K65" s="258"/>
      <c r="L65" s="257">
        <v>1</v>
      </c>
      <c r="M65" s="1773"/>
      <c r="N65" s="8" t="s">
        <v>1</v>
      </c>
      <c r="O65" s="1401">
        <f t="shared" si="26"/>
        <v>0</v>
      </c>
      <c r="P65" s="1410">
        <f t="shared" si="27"/>
        <v>0</v>
      </c>
      <c r="Q65" s="1411">
        <f t="shared" si="28"/>
        <v>0</v>
      </c>
      <c r="R65" s="1402"/>
      <c r="S65" s="1397">
        <f t="shared" si="23"/>
        <v>0</v>
      </c>
      <c r="T65" s="1398">
        <f t="shared" si="29"/>
        <v>0</v>
      </c>
      <c r="U65" s="1397">
        <f t="shared" si="12"/>
        <v>0</v>
      </c>
      <c r="V65" s="1399">
        <f t="shared" si="13"/>
        <v>0</v>
      </c>
      <c r="W65" s="1400">
        <f>IF(AND(ISNUMBER(R65),NOT(ISBLANK(K65))),IFERROR(INDEX(K13:U13,MATCH(K65,K12:U12,0))*J65*IF(ISBLANK(G65),1,G65),0),0)</f>
        <v>0</v>
      </c>
      <c r="X65" s="8"/>
      <c r="Y65"/>
      <c r="Z65"/>
      <c r="AA65" s="1494"/>
      <c r="AB65" s="1495"/>
      <c r="AC65" s="1495"/>
      <c r="AD65" s="1495"/>
      <c r="AE65" s="1496"/>
      <c r="AF65" s="1497"/>
      <c r="AG65" s="1498"/>
      <c r="AH65" s="1496"/>
      <c r="AI65" s="1499"/>
      <c r="AJ65" s="1500">
        <f t="shared" si="25"/>
        <v>0</v>
      </c>
      <c r="AK65" s="1501"/>
      <c r="AL65" s="8" t="s">
        <v>1</v>
      </c>
      <c r="AM65" s="1401">
        <f t="shared" si="30"/>
        <v>0</v>
      </c>
      <c r="AN65" s="1410">
        <f t="shared" si="31"/>
        <v>0</v>
      </c>
      <c r="AO65" s="1411">
        <f t="shared" si="32"/>
        <v>0</v>
      </c>
      <c r="AP65" s="1402"/>
      <c r="AQ65" s="1397">
        <f t="shared" si="24"/>
        <v>0</v>
      </c>
      <c r="AR65" s="1398">
        <f t="shared" si="33"/>
        <v>0</v>
      </c>
      <c r="AS65" s="1397">
        <f t="shared" si="19"/>
        <v>0</v>
      </c>
      <c r="AT65" s="1399">
        <f t="shared" si="20"/>
        <v>0</v>
      </c>
      <c r="AU65" s="1400">
        <f>IF(AND(ISNUMBER(AP65),NOT(ISBLANK(AI65))),IFERROR(INDEX(AI13:AS13,MATCH(AI65,AI12:AS12,0))*AH65*IF(ISBLANK(AE65),1,AE65),0),0)</f>
        <v>0</v>
      </c>
      <c r="AY65" s="6">
        <v>1</v>
      </c>
    </row>
    <row r="66" spans="1:51" s="1" customFormat="1" ht="18.75" customHeight="1">
      <c r="A66"/>
      <c r="B66"/>
      <c r="C66" s="108" t="str">
        <f>IF(M66&lt;&gt;"","A","►")</f>
        <v>►</v>
      </c>
      <c r="D66" s="1232" t="str">
        <f>D25</f>
        <v xml:space="preserve">C patisserie flan garniture Clafoutis aux cerises_2023-09-20.xlsx 10 personnes </v>
      </c>
      <c r="E66" s="1232">
        <f>E25</f>
        <v>10</v>
      </c>
      <c r="F66" s="1232" t="str">
        <f>F25</f>
        <v>personnes</v>
      </c>
      <c r="G66" s="259"/>
      <c r="H66" s="254"/>
      <c r="I66" s="253" t="str">
        <f>IF(AND(G66&gt;0,J66&gt;0),"de","")</f>
        <v/>
      </c>
      <c r="J66" s="252"/>
      <c r="K66" s="258"/>
      <c r="L66" s="257">
        <v>1</v>
      </c>
      <c r="M66" s="1773"/>
      <c r="N66" s="8" t="s">
        <v>1</v>
      </c>
      <c r="O66" s="1403">
        <f t="shared" si="26"/>
        <v>0</v>
      </c>
      <c r="P66" s="1412">
        <f t="shared" si="27"/>
        <v>0</v>
      </c>
      <c r="Q66" s="1413">
        <f t="shared" si="28"/>
        <v>0</v>
      </c>
      <c r="R66" s="1402"/>
      <c r="S66" s="1397">
        <f t="shared" si="23"/>
        <v>0</v>
      </c>
      <c r="T66" s="1398">
        <f t="shared" si="29"/>
        <v>0</v>
      </c>
      <c r="U66" s="1397">
        <f t="shared" si="12"/>
        <v>0</v>
      </c>
      <c r="V66" s="1399">
        <f t="shared" si="13"/>
        <v>0</v>
      </c>
      <c r="W66" s="1400">
        <f>IF(AND(ISNUMBER(R66),NOT(ISBLANK(K66))),IFERROR(INDEX(K13:U13,MATCH(K66,K12:U12,0))*J66*IF(ISBLANK(G66),1,G66),0),0)</f>
        <v>0</v>
      </c>
      <c r="X66" s="8"/>
      <c r="Y66"/>
      <c r="Z66"/>
      <c r="AA66" s="1494"/>
      <c r="AB66" s="1495"/>
      <c r="AC66" s="1495"/>
      <c r="AD66" s="1495"/>
      <c r="AE66" s="1496"/>
      <c r="AF66" s="1497"/>
      <c r="AG66" s="1498"/>
      <c r="AH66" s="1496"/>
      <c r="AI66" s="1499"/>
      <c r="AJ66" s="1500">
        <f t="shared" si="25"/>
        <v>0</v>
      </c>
      <c r="AK66" s="1501"/>
      <c r="AL66" s="8" t="s">
        <v>1</v>
      </c>
      <c r="AM66" s="1403">
        <f t="shared" si="30"/>
        <v>0</v>
      </c>
      <c r="AN66" s="1412">
        <f t="shared" si="31"/>
        <v>0</v>
      </c>
      <c r="AO66" s="1413">
        <f t="shared" si="32"/>
        <v>0</v>
      </c>
      <c r="AP66" s="1402"/>
      <c r="AQ66" s="1397">
        <f t="shared" si="24"/>
        <v>0</v>
      </c>
      <c r="AR66" s="1398">
        <f t="shared" si="33"/>
        <v>0</v>
      </c>
      <c r="AS66" s="1397">
        <f t="shared" si="19"/>
        <v>0</v>
      </c>
      <c r="AT66" s="1399">
        <f t="shared" si="20"/>
        <v>0</v>
      </c>
      <c r="AU66" s="1400">
        <f>IF(AND(ISNUMBER(AP66),NOT(ISBLANK(AI66))),IFERROR(INDEX(AI13:AS13,MATCH(AI66,AI12:AS12,0))*AH66*IF(ISBLANK(AE66),1,AE66),0),0)</f>
        <v>0</v>
      </c>
      <c r="AY66" s="6">
        <v>1</v>
      </c>
    </row>
    <row r="67" spans="1:51" s="1" customFormat="1" ht="18.75" customHeight="1">
      <c r="A67"/>
      <c r="B67"/>
      <c r="C67" s="108" t="str">
        <f>IF(M67&lt;&gt;"","A","►")</f>
        <v>►</v>
      </c>
      <c r="D67" s="1232" t="str">
        <f>D25</f>
        <v xml:space="preserve">C patisserie flan garniture Clafoutis aux cerises_2023-09-20.xlsx 10 personnes </v>
      </c>
      <c r="E67" s="1232">
        <f>E25</f>
        <v>10</v>
      </c>
      <c r="F67" s="1232" t="str">
        <f>F25</f>
        <v>personnes</v>
      </c>
      <c r="G67" s="259"/>
      <c r="H67" s="254"/>
      <c r="I67" s="253" t="str">
        <f>IF(AND(G67&gt;0,J67&gt;0),"de","")</f>
        <v/>
      </c>
      <c r="J67" s="252"/>
      <c r="K67" s="258"/>
      <c r="L67" s="257">
        <v>1</v>
      </c>
      <c r="M67" s="1773"/>
      <c r="N67" s="8" t="s">
        <v>1</v>
      </c>
      <c r="O67" s="1401">
        <f t="shared" si="26"/>
        <v>0</v>
      </c>
      <c r="P67" s="1410">
        <f t="shared" si="27"/>
        <v>0</v>
      </c>
      <c r="Q67" s="1411">
        <f t="shared" si="28"/>
        <v>0</v>
      </c>
      <c r="R67" s="1402"/>
      <c r="S67" s="1397">
        <f t="shared" si="23"/>
        <v>0</v>
      </c>
      <c r="T67" s="1398">
        <f t="shared" si="29"/>
        <v>0</v>
      </c>
      <c r="U67" s="1397">
        <f t="shared" si="12"/>
        <v>0</v>
      </c>
      <c r="V67" s="1399">
        <f t="shared" si="13"/>
        <v>0</v>
      </c>
      <c r="W67" s="1400">
        <f>IF(AND(ISNUMBER(R67),NOT(ISBLANK(K67))),IFERROR(INDEX(K13:U13,MATCH(K67,K12:U12,0))*J67*IF(ISBLANK(G67),1,G67),0),0)</f>
        <v>0</v>
      </c>
      <c r="X67" s="8"/>
      <c r="Y67"/>
      <c r="Z67"/>
      <c r="AA67" s="1494"/>
      <c r="AB67" s="1495"/>
      <c r="AC67" s="1495"/>
      <c r="AD67" s="1495"/>
      <c r="AE67" s="1496"/>
      <c r="AF67" s="1497"/>
      <c r="AG67" s="1498"/>
      <c r="AH67" s="1496"/>
      <c r="AI67" s="1499"/>
      <c r="AJ67" s="1500">
        <f t="shared" si="25"/>
        <v>0</v>
      </c>
      <c r="AK67" s="1501"/>
      <c r="AL67" s="8" t="s">
        <v>1</v>
      </c>
      <c r="AM67" s="1401">
        <f t="shared" si="30"/>
        <v>0</v>
      </c>
      <c r="AN67" s="1410">
        <f t="shared" si="31"/>
        <v>0</v>
      </c>
      <c r="AO67" s="1411">
        <f t="shared" si="32"/>
        <v>0</v>
      </c>
      <c r="AP67" s="1402"/>
      <c r="AQ67" s="1397">
        <f t="shared" si="24"/>
        <v>0</v>
      </c>
      <c r="AR67" s="1398">
        <f t="shared" si="33"/>
        <v>0</v>
      </c>
      <c r="AS67" s="1397">
        <f t="shared" si="19"/>
        <v>0</v>
      </c>
      <c r="AT67" s="1399">
        <f t="shared" si="20"/>
        <v>0</v>
      </c>
      <c r="AU67" s="1400">
        <f>IF(AND(ISNUMBER(AP67),NOT(ISBLANK(AI67))),IFERROR(INDEX(AI13:AS13,MATCH(AI67,AI12:AS12,0))*AH67*IF(ISBLANK(AE67),1,AE67),0),0)</f>
        <v>0</v>
      </c>
      <c r="AY67" s="6">
        <v>1</v>
      </c>
    </row>
    <row r="68" spans="1:51" s="1" customFormat="1" ht="18.75" customHeight="1">
      <c r="A68"/>
      <c r="B68"/>
      <c r="C68" s="108" t="str">
        <f>IF(M68&lt;&gt;"","A","►")</f>
        <v>►</v>
      </c>
      <c r="D68" s="1232" t="str">
        <f>D25</f>
        <v xml:space="preserve">C patisserie flan garniture Clafoutis aux cerises_2023-09-20.xlsx 10 personnes </v>
      </c>
      <c r="E68" s="1232">
        <f>E25</f>
        <v>10</v>
      </c>
      <c r="F68" s="1232" t="str">
        <f>F25</f>
        <v>personnes</v>
      </c>
      <c r="G68" s="259"/>
      <c r="H68" s="254"/>
      <c r="I68" s="253" t="str">
        <f>IF(AND(G68&gt;0,J68&gt;0),"de","")</f>
        <v/>
      </c>
      <c r="J68" s="252"/>
      <c r="K68" s="258"/>
      <c r="L68" s="257">
        <v>1</v>
      </c>
      <c r="M68" s="1773"/>
      <c r="N68" s="8" t="s">
        <v>1</v>
      </c>
      <c r="O68" s="1403">
        <f t="shared" si="26"/>
        <v>0</v>
      </c>
      <c r="P68" s="1412">
        <f t="shared" si="27"/>
        <v>0</v>
      </c>
      <c r="Q68" s="1413">
        <f t="shared" si="28"/>
        <v>0</v>
      </c>
      <c r="R68" s="1402"/>
      <c r="S68" s="1397">
        <f t="shared" si="23"/>
        <v>0</v>
      </c>
      <c r="T68" s="1398">
        <f t="shared" si="29"/>
        <v>0</v>
      </c>
      <c r="U68" s="1397">
        <f t="shared" si="12"/>
        <v>0</v>
      </c>
      <c r="V68" s="1399">
        <f t="shared" si="13"/>
        <v>0</v>
      </c>
      <c r="W68" s="1400">
        <f>IF(AND(ISNUMBER(R68),NOT(ISBLANK(K68))),IFERROR(INDEX(K13:U13,MATCH(K68,K12:U12,0))*J68*IF(ISBLANK(G68),1,G68),0),0)</f>
        <v>0</v>
      </c>
      <c r="X68" s="8"/>
      <c r="Y68"/>
      <c r="Z68"/>
      <c r="AA68" s="1494"/>
      <c r="AB68" s="1495"/>
      <c r="AC68" s="1495"/>
      <c r="AD68" s="1495"/>
      <c r="AE68" s="1496"/>
      <c r="AF68" s="1497"/>
      <c r="AG68" s="1498"/>
      <c r="AH68" s="1496"/>
      <c r="AI68" s="1499"/>
      <c r="AJ68" s="1500">
        <f t="shared" si="25"/>
        <v>0</v>
      </c>
      <c r="AK68" s="1501"/>
      <c r="AL68" s="8" t="s">
        <v>1</v>
      </c>
      <c r="AM68" s="1403">
        <f t="shared" si="30"/>
        <v>0</v>
      </c>
      <c r="AN68" s="1412">
        <f t="shared" si="31"/>
        <v>0</v>
      </c>
      <c r="AO68" s="1413">
        <f t="shared" si="32"/>
        <v>0</v>
      </c>
      <c r="AP68" s="1402"/>
      <c r="AQ68" s="1397">
        <f t="shared" si="24"/>
        <v>0</v>
      </c>
      <c r="AR68" s="1398">
        <f t="shared" si="33"/>
        <v>0</v>
      </c>
      <c r="AS68" s="1397">
        <f t="shared" si="19"/>
        <v>0</v>
      </c>
      <c r="AT68" s="1399">
        <f t="shared" si="20"/>
        <v>0</v>
      </c>
      <c r="AU68" s="1400">
        <f>IF(AND(ISNUMBER(AP68),NOT(ISBLANK(AI68))),IFERROR(INDEX(AI13:AS13,MATCH(AI68,AI12:AS12,0))*AH68*IF(ISBLANK(AE68),1,AE68),0),0)</f>
        <v>0</v>
      </c>
      <c r="AY68" s="6">
        <v>1</v>
      </c>
    </row>
    <row r="69" spans="1:51" s="1" customFormat="1" ht="18.75" customHeight="1">
      <c r="A69"/>
      <c r="B69"/>
      <c r="C69" s="108" t="str">
        <f>IF(M69&lt;&gt;"","A","►")</f>
        <v>►</v>
      </c>
      <c r="D69" s="1232" t="str">
        <f>D25</f>
        <v xml:space="preserve">C patisserie flan garniture Clafoutis aux cerises_2023-09-20.xlsx 10 personnes </v>
      </c>
      <c r="E69" s="1232">
        <f>E25</f>
        <v>10</v>
      </c>
      <c r="F69" s="1232" t="str">
        <f>F25</f>
        <v>personnes</v>
      </c>
      <c r="G69" s="259"/>
      <c r="H69" s="254"/>
      <c r="I69" s="253" t="str">
        <f>IF(AND(G69&gt;0,J69&gt;0),"de","")</f>
        <v/>
      </c>
      <c r="J69" s="252"/>
      <c r="K69" s="258"/>
      <c r="L69" s="257">
        <v>1</v>
      </c>
      <c r="M69" s="1773"/>
      <c r="N69" s="8"/>
      <c r="O69" s="1401">
        <f t="shared" si="26"/>
        <v>0</v>
      </c>
      <c r="P69" s="1410">
        <f t="shared" si="27"/>
        <v>0</v>
      </c>
      <c r="Q69" s="1414">
        <f t="shared" si="28"/>
        <v>0</v>
      </c>
      <c r="R69" s="1402"/>
      <c r="S69" s="1397">
        <f t="shared" si="23"/>
        <v>0</v>
      </c>
      <c r="T69" s="1398">
        <f t="shared" si="29"/>
        <v>0</v>
      </c>
      <c r="U69" s="1397">
        <f t="shared" si="12"/>
        <v>0</v>
      </c>
      <c r="V69" s="1399">
        <f t="shared" si="13"/>
        <v>0</v>
      </c>
      <c r="W69" s="1400">
        <f>IF(AND(ISNUMBER(R69),NOT(ISBLANK(K69))),IFERROR(INDEX(K13:U13,MATCH(K69,K12:U12,0))*J69*IF(ISBLANK(G69),1,G69),0),0)</f>
        <v>0</v>
      </c>
      <c r="X69" s="8"/>
      <c r="Y69"/>
      <c r="Z69"/>
      <c r="AA69" s="1494"/>
      <c r="AB69" s="1495"/>
      <c r="AC69" s="1495"/>
      <c r="AD69" s="1495"/>
      <c r="AE69" s="1496"/>
      <c r="AF69" s="1497"/>
      <c r="AG69" s="1498"/>
      <c r="AH69" s="1496"/>
      <c r="AI69" s="1499"/>
      <c r="AJ69" s="1500">
        <f t="shared" si="25"/>
        <v>0</v>
      </c>
      <c r="AK69" s="1501"/>
      <c r="AL69" s="8"/>
      <c r="AM69" s="1401">
        <f t="shared" si="30"/>
        <v>0</v>
      </c>
      <c r="AN69" s="1410">
        <f t="shared" si="31"/>
        <v>0</v>
      </c>
      <c r="AO69" s="1414">
        <f t="shared" si="32"/>
        <v>0</v>
      </c>
      <c r="AP69" s="1402"/>
      <c r="AQ69" s="1397">
        <f t="shared" si="24"/>
        <v>0</v>
      </c>
      <c r="AR69" s="1398">
        <f t="shared" si="33"/>
        <v>0</v>
      </c>
      <c r="AS69" s="1397">
        <f t="shared" si="19"/>
        <v>0</v>
      </c>
      <c r="AT69" s="1399">
        <f t="shared" si="20"/>
        <v>0</v>
      </c>
      <c r="AU69" s="1400">
        <f>IF(AND(ISNUMBER(AP69),NOT(ISBLANK(AI69))),IFERROR(INDEX(AI13:AS13,MATCH(AI69,AI12:AS12,0))*AH69*IF(ISBLANK(AE69),1,AE69),0),0)</f>
        <v>0</v>
      </c>
      <c r="AY69" s="6">
        <v>1</v>
      </c>
    </row>
    <row r="70" spans="1:51" s="1" customFormat="1" ht="18.75" customHeight="1" thickBot="1">
      <c r="A70"/>
      <c r="B70"/>
      <c r="C70" s="247" t="s">
        <v>11</v>
      </c>
      <c r="D70" s="2344" t="str">
        <f>D25</f>
        <v xml:space="preserve">C patisserie flan garniture Clafoutis aux cerises_2023-09-20.xlsx 10 personnes </v>
      </c>
      <c r="E70" s="2327">
        <f>E25</f>
        <v>10</v>
      </c>
      <c r="F70" s="2328" t="str">
        <f>F25</f>
        <v>personnes</v>
      </c>
      <c r="G70" s="1269" t="s">
        <v>1524</v>
      </c>
      <c r="H70" s="1219"/>
      <c r="I70" s="1219" t="s">
        <v>1814</v>
      </c>
      <c r="J70" s="1219"/>
      <c r="K70" s="1219"/>
      <c r="L70" s="1219"/>
      <c r="M70" s="1442"/>
      <c r="N70" s="8" t="s">
        <v>1</v>
      </c>
      <c r="O70" s="1403">
        <f t="shared" si="26"/>
        <v>0</v>
      </c>
      <c r="P70" s="1412">
        <f t="shared" si="27"/>
        <v>0</v>
      </c>
      <c r="Q70" s="1413">
        <f t="shared" si="28"/>
        <v>0</v>
      </c>
      <c r="R70" s="1402"/>
      <c r="S70" s="1397">
        <f t="shared" si="23"/>
        <v>0</v>
      </c>
      <c r="T70" s="1398">
        <f t="shared" si="29"/>
        <v>0</v>
      </c>
      <c r="U70" s="1397">
        <f t="shared" si="12"/>
        <v>0</v>
      </c>
      <c r="V70" s="1399">
        <f t="shared" si="13"/>
        <v>0</v>
      </c>
      <c r="W70" s="1400">
        <f>IF(AND(ISNUMBER(R70),NOT(ISBLANK(K70))),IFERROR(INDEX(K13:U13,MATCH(K70,K12:U12,0))*J70*IF(ISBLANK(G70),1,G70),0),0)</f>
        <v>0</v>
      </c>
      <c r="X70" s="8"/>
      <c r="Y70"/>
      <c r="Z70"/>
      <c r="AA70" s="1494"/>
      <c r="AB70" s="1495"/>
      <c r="AC70" s="1495"/>
      <c r="AD70" s="1495"/>
      <c r="AE70" s="1496"/>
      <c r="AF70" s="1497"/>
      <c r="AG70" s="1498"/>
      <c r="AH70" s="1496"/>
      <c r="AI70" s="1499"/>
      <c r="AJ70" s="1500">
        <f t="shared" si="25"/>
        <v>0</v>
      </c>
      <c r="AK70" s="1501"/>
      <c r="AL70" s="8" t="s">
        <v>1</v>
      </c>
      <c r="AM70" s="1403">
        <f t="shared" si="30"/>
        <v>0</v>
      </c>
      <c r="AN70" s="1412">
        <f t="shared" si="31"/>
        <v>0</v>
      </c>
      <c r="AO70" s="1413">
        <f t="shared" si="32"/>
        <v>0</v>
      </c>
      <c r="AP70" s="1402"/>
      <c r="AQ70" s="1397">
        <f t="shared" si="24"/>
        <v>0</v>
      </c>
      <c r="AR70" s="1398">
        <f t="shared" si="33"/>
        <v>0</v>
      </c>
      <c r="AS70" s="1397">
        <f t="shared" si="19"/>
        <v>0</v>
      </c>
      <c r="AT70" s="1399">
        <f t="shared" si="20"/>
        <v>0</v>
      </c>
      <c r="AU70" s="1400">
        <f>IF(AND(ISNUMBER(AP70),NOT(ISBLANK(AI70))),IFERROR(INDEX(AI13:AS13,MATCH(AI70,AI12:AS12,0))*AH70*IF(ISBLANK(AE70),1,AE70),0),0)</f>
        <v>0</v>
      </c>
      <c r="AY70" s="6">
        <v>1</v>
      </c>
    </row>
    <row r="71" spans="1:51" s="1" customFormat="1" ht="24" customHeight="1">
      <c r="A71"/>
      <c r="B71"/>
      <c r="C71" s="1494"/>
      <c r="D71" s="1495"/>
      <c r="E71" s="1495"/>
      <c r="F71" s="1495"/>
      <c r="G71" s="1496"/>
      <c r="H71" s="1497"/>
      <c r="I71" s="1498"/>
      <c r="J71" s="1496"/>
      <c r="K71" s="1499"/>
      <c r="L71" s="1500">
        <f>IF(ISNUMBER(J71),#REF!,0)</f>
        <v>0</v>
      </c>
      <c r="M71" s="1501"/>
      <c r="N71" s="8" t="s">
        <v>1</v>
      </c>
      <c r="O71" s="1401">
        <f t="shared" si="26"/>
        <v>0</v>
      </c>
      <c r="P71" s="1410">
        <f t="shared" si="27"/>
        <v>0</v>
      </c>
      <c r="Q71" s="1411">
        <f t="shared" si="28"/>
        <v>0</v>
      </c>
      <c r="R71" s="1402"/>
      <c r="S71" s="1397">
        <f t="shared" si="23"/>
        <v>0</v>
      </c>
      <c r="T71" s="1398">
        <f t="shared" si="29"/>
        <v>0</v>
      </c>
      <c r="U71" s="1397">
        <f t="shared" si="12"/>
        <v>0</v>
      </c>
      <c r="V71" s="1399">
        <f t="shared" si="13"/>
        <v>0</v>
      </c>
      <c r="W71" s="1400">
        <f>IF(AND(ISNUMBER(R71),NOT(ISBLANK(K71))),IFERROR(INDEX(K13:U13,MATCH(K71,K12:U12,0))*J71*IF(ISBLANK(G71),1,G71),0),0)</f>
        <v>0</v>
      </c>
      <c r="X71" s="8"/>
      <c r="Y71"/>
      <c r="Z71"/>
      <c r="AA71" s="1494"/>
      <c r="AB71" s="1495"/>
      <c r="AC71" s="1495"/>
      <c r="AD71" s="1495"/>
      <c r="AE71" s="1496"/>
      <c r="AF71" s="1497"/>
      <c r="AG71" s="1498"/>
      <c r="AH71" s="1496"/>
      <c r="AI71" s="1499"/>
      <c r="AJ71" s="1500">
        <f t="shared" si="25"/>
        <v>0</v>
      </c>
      <c r="AK71" s="1501"/>
      <c r="AL71" s="8" t="s">
        <v>1</v>
      </c>
      <c r="AM71" s="1401">
        <f t="shared" si="30"/>
        <v>0</v>
      </c>
      <c r="AN71" s="1410">
        <f t="shared" si="31"/>
        <v>0</v>
      </c>
      <c r="AO71" s="1411">
        <f t="shared" si="32"/>
        <v>0</v>
      </c>
      <c r="AP71" s="1402"/>
      <c r="AQ71" s="1397">
        <f t="shared" si="24"/>
        <v>0</v>
      </c>
      <c r="AR71" s="1398">
        <f t="shared" si="33"/>
        <v>0</v>
      </c>
      <c r="AS71" s="1397">
        <f t="shared" si="19"/>
        <v>0</v>
      </c>
      <c r="AT71" s="1399">
        <f t="shared" si="20"/>
        <v>0</v>
      </c>
      <c r="AU71" s="1400">
        <f>IF(AND(ISNUMBER(AP71),NOT(ISBLANK(AI71))),IFERROR(INDEX(AI13:AS13,MATCH(AI71,AI12:AS12,0))*AH71*IF(ISBLANK(AE71),1,AE71),0),0)</f>
        <v>0</v>
      </c>
      <c r="AY71" s="6">
        <v>1</v>
      </c>
    </row>
    <row r="72" spans="1:51" s="1" customFormat="1" ht="24.75" customHeight="1">
      <c r="A72"/>
      <c r="B72"/>
      <c r="C72" s="1494"/>
      <c r="D72" s="1495"/>
      <c r="E72" s="1495"/>
      <c r="F72" s="1495"/>
      <c r="G72" s="1496"/>
      <c r="H72" s="1497"/>
      <c r="I72" s="1498"/>
      <c r="J72" s="1496"/>
      <c r="K72" s="1499"/>
      <c r="L72" s="1500">
        <f>IF(ISNUMBER(J72),#REF!,0)</f>
        <v>0</v>
      </c>
      <c r="M72" s="1501"/>
      <c r="N72" s="8" t="s">
        <v>1</v>
      </c>
      <c r="O72" s="1403">
        <f t="shared" si="26"/>
        <v>0</v>
      </c>
      <c r="P72" s="1412">
        <f t="shared" si="27"/>
        <v>0</v>
      </c>
      <c r="Q72" s="1413">
        <f t="shared" si="28"/>
        <v>0</v>
      </c>
      <c r="R72" s="1402"/>
      <c r="S72" s="1397">
        <f t="shared" si="23"/>
        <v>0</v>
      </c>
      <c r="T72" s="1398">
        <f t="shared" si="29"/>
        <v>0</v>
      </c>
      <c r="U72" s="1397">
        <f t="shared" si="12"/>
        <v>0</v>
      </c>
      <c r="V72" s="1399">
        <f t="shared" si="13"/>
        <v>0</v>
      </c>
      <c r="W72" s="1400">
        <f>IF(AND(ISNUMBER(R72),NOT(ISBLANK(K72))),IFERROR(INDEX(K13:U13,MATCH(K72,K12:U12,0))*J72*IF(ISBLANK(G72),1,G72),0),0)</f>
        <v>0</v>
      </c>
      <c r="X72" s="8"/>
      <c r="Y72"/>
      <c r="Z72"/>
      <c r="AA72" s="1494"/>
      <c r="AB72" s="1495"/>
      <c r="AC72" s="1495"/>
      <c r="AD72" s="1495"/>
      <c r="AE72" s="1496"/>
      <c r="AF72" s="1497"/>
      <c r="AG72" s="1498"/>
      <c r="AH72" s="1496"/>
      <c r="AI72" s="1499"/>
      <c r="AJ72" s="1500">
        <f t="shared" si="25"/>
        <v>0</v>
      </c>
      <c r="AK72" s="1501"/>
      <c r="AL72" s="8" t="s">
        <v>1</v>
      </c>
      <c r="AM72" s="1403">
        <f t="shared" si="30"/>
        <v>0</v>
      </c>
      <c r="AN72" s="1412">
        <f t="shared" si="31"/>
        <v>0</v>
      </c>
      <c r="AO72" s="1413">
        <f t="shared" si="32"/>
        <v>0</v>
      </c>
      <c r="AP72" s="1402"/>
      <c r="AQ72" s="1397">
        <f t="shared" si="24"/>
        <v>0</v>
      </c>
      <c r="AR72" s="1398">
        <f t="shared" si="33"/>
        <v>0</v>
      </c>
      <c r="AS72" s="1397">
        <f t="shared" si="19"/>
        <v>0</v>
      </c>
      <c r="AT72" s="1399">
        <f t="shared" si="20"/>
        <v>0</v>
      </c>
      <c r="AU72" s="1400">
        <f>IF(AND(ISNUMBER(AP72),NOT(ISBLANK(AI72))),IFERROR(INDEX(AI13:AS13,MATCH(AI72,AI12:AS12,0))*AH72*IF(ISBLANK(AE72),1,AE72),0),0)</f>
        <v>0</v>
      </c>
      <c r="AY72" s="6">
        <v>1</v>
      </c>
    </row>
    <row r="73" spans="1:51" s="1" customFormat="1" ht="24" customHeight="1">
      <c r="A73"/>
      <c r="B73"/>
      <c r="C73" s="1494"/>
      <c r="D73" s="1495"/>
      <c r="E73" s="1495"/>
      <c r="F73" s="1495"/>
      <c r="G73" s="1496"/>
      <c r="H73" s="1497"/>
      <c r="I73" s="1498"/>
      <c r="J73" s="1496"/>
      <c r="K73" s="1499"/>
      <c r="L73" s="1500">
        <f>IF(ISNUMBER(J73),#REF!,0)</f>
        <v>0</v>
      </c>
      <c r="M73" s="1501"/>
      <c r="N73" s="8" t="s">
        <v>1</v>
      </c>
      <c r="O73" s="1401">
        <f t="shared" si="26"/>
        <v>0</v>
      </c>
      <c r="P73" s="1410">
        <f t="shared" si="27"/>
        <v>0</v>
      </c>
      <c r="Q73" s="1411">
        <f t="shared" si="28"/>
        <v>0</v>
      </c>
      <c r="R73" s="1402"/>
      <c r="S73" s="1397">
        <f t="shared" si="23"/>
        <v>0</v>
      </c>
      <c r="T73" s="1398">
        <f t="shared" si="29"/>
        <v>0</v>
      </c>
      <c r="U73" s="1397">
        <f t="shared" si="12"/>
        <v>0</v>
      </c>
      <c r="V73" s="1399">
        <f t="shared" si="13"/>
        <v>0</v>
      </c>
      <c r="W73" s="1400">
        <f>IF(AND(ISNUMBER(R73),NOT(ISBLANK(K73))),IFERROR(INDEX(K13:U13,MATCH(K73,K12:U12,0))*J73*IF(ISBLANK(G73),1,G73),0),0)</f>
        <v>0</v>
      </c>
      <c r="X73" s="8"/>
      <c r="Y73"/>
      <c r="Z73"/>
      <c r="AA73" s="1494"/>
      <c r="AB73" s="1495"/>
      <c r="AC73" s="1495"/>
      <c r="AD73" s="1495"/>
      <c r="AE73" s="1496"/>
      <c r="AF73" s="1497"/>
      <c r="AG73" s="1498"/>
      <c r="AH73" s="1496"/>
      <c r="AI73" s="1499"/>
      <c r="AJ73" s="1500">
        <f t="shared" si="25"/>
        <v>0</v>
      </c>
      <c r="AK73" s="1501"/>
      <c r="AL73" s="8" t="s">
        <v>1</v>
      </c>
      <c r="AM73" s="1401">
        <f t="shared" si="30"/>
        <v>0</v>
      </c>
      <c r="AN73" s="1410">
        <f t="shared" si="31"/>
        <v>0</v>
      </c>
      <c r="AO73" s="1411">
        <f t="shared" si="32"/>
        <v>0</v>
      </c>
      <c r="AP73" s="1402"/>
      <c r="AQ73" s="1397">
        <f t="shared" si="24"/>
        <v>0</v>
      </c>
      <c r="AR73" s="1398">
        <f t="shared" si="33"/>
        <v>0</v>
      </c>
      <c r="AS73" s="1397">
        <f t="shared" si="19"/>
        <v>0</v>
      </c>
      <c r="AT73" s="1399">
        <f t="shared" si="20"/>
        <v>0</v>
      </c>
      <c r="AU73" s="1400">
        <f>IF(AND(ISNUMBER(AP73),NOT(ISBLANK(AI73))),IFERROR(INDEX(AI13:AS13,MATCH(AI73,AI12:AS12,0))*AH73*IF(ISBLANK(AE73),1,AE73),0),0)</f>
        <v>0</v>
      </c>
      <c r="AY73" s="6">
        <v>1</v>
      </c>
    </row>
    <row r="74" spans="1:51" s="1" customFormat="1" ht="16.5" customHeight="1">
      <c r="A74"/>
      <c r="B74"/>
      <c r="C74" s="1494"/>
      <c r="D74" s="1495"/>
      <c r="E74" s="1495"/>
      <c r="F74" s="1495"/>
      <c r="G74" s="1496"/>
      <c r="H74" s="1497"/>
      <c r="I74" s="1498"/>
      <c r="J74" s="1496"/>
      <c r="K74" s="1499"/>
      <c r="L74" s="1500">
        <f>IF(ISNUMBER(J74),#REF!,0)</f>
        <v>0</v>
      </c>
      <c r="M74" s="1501"/>
      <c r="N74" s="8" t="s">
        <v>1</v>
      </c>
      <c r="O74" s="1404">
        <f t="shared" si="26"/>
        <v>0</v>
      </c>
      <c r="P74" s="1412">
        <f t="shared" si="27"/>
        <v>0</v>
      </c>
      <c r="Q74" s="1413">
        <f t="shared" si="28"/>
        <v>0</v>
      </c>
      <c r="R74" s="1402"/>
      <c r="S74" s="1397">
        <f t="shared" si="23"/>
        <v>0</v>
      </c>
      <c r="T74" s="1398">
        <f t="shared" si="29"/>
        <v>0</v>
      </c>
      <c r="U74" s="1397">
        <f t="shared" si="12"/>
        <v>0</v>
      </c>
      <c r="V74" s="1399">
        <f t="shared" si="13"/>
        <v>0</v>
      </c>
      <c r="W74" s="1400">
        <f>IF(AND(ISNUMBER(R74),NOT(ISBLANK(K74))),IFERROR(INDEX(K13:U13,MATCH(K74,K12:U12,0))*J74*IF(ISBLANK(G74),1,G74),0),0)</f>
        <v>0</v>
      </c>
      <c r="X74" s="8"/>
      <c r="Y74"/>
      <c r="Z74"/>
      <c r="AA74" s="1494"/>
      <c r="AB74" s="1495"/>
      <c r="AC74" s="1495"/>
      <c r="AD74" s="1495"/>
      <c r="AE74" s="1496"/>
      <c r="AF74" s="1497"/>
      <c r="AG74" s="1498"/>
      <c r="AH74" s="1496"/>
      <c r="AI74" s="1499"/>
      <c r="AJ74" s="1500">
        <f t="shared" si="25"/>
        <v>0</v>
      </c>
      <c r="AK74" s="1501"/>
      <c r="AL74" s="8" t="s">
        <v>1</v>
      </c>
      <c r="AM74" s="1404">
        <f t="shared" si="30"/>
        <v>0</v>
      </c>
      <c r="AN74" s="1412">
        <f t="shared" si="31"/>
        <v>0</v>
      </c>
      <c r="AO74" s="1413">
        <f t="shared" si="32"/>
        <v>0</v>
      </c>
      <c r="AP74" s="1402"/>
      <c r="AQ74" s="1397">
        <f t="shared" si="24"/>
        <v>0</v>
      </c>
      <c r="AR74" s="1398">
        <f t="shared" si="33"/>
        <v>0</v>
      </c>
      <c r="AS74" s="1397">
        <f t="shared" si="19"/>
        <v>0</v>
      </c>
      <c r="AT74" s="1399">
        <f t="shared" si="20"/>
        <v>0</v>
      </c>
      <c r="AU74" s="1400">
        <f>IF(AND(ISNUMBER(AP74),NOT(ISBLANK(AI74))),IFERROR(INDEX(AI13:AS13,MATCH(AI74,AI12:AS12,0))*AH74*IF(ISBLANK(AE74),1,AE74),0),0)</f>
        <v>0</v>
      </c>
      <c r="AY74" s="6">
        <v>1</v>
      </c>
    </row>
    <row r="75" spans="1:51" s="1" customFormat="1" ht="18.75" customHeight="1">
      <c r="A75"/>
      <c r="B75"/>
      <c r="C75" s="1494"/>
      <c r="D75" s="1495"/>
      <c r="E75" s="1495"/>
      <c r="F75" s="1495"/>
      <c r="G75" s="1496"/>
      <c r="H75" s="1497"/>
      <c r="I75" s="1498"/>
      <c r="J75" s="1496"/>
      <c r="K75" s="1499"/>
      <c r="L75" s="1500">
        <f>IF(ISNUMBER(J75),#REF!,0)</f>
        <v>0</v>
      </c>
      <c r="M75" s="1501"/>
      <c r="N75" s="8" t="s">
        <v>1</v>
      </c>
      <c r="O75" s="1401">
        <f t="shared" si="26"/>
        <v>0</v>
      </c>
      <c r="P75" s="1410">
        <f t="shared" si="27"/>
        <v>0</v>
      </c>
      <c r="Q75" s="1411">
        <f t="shared" si="28"/>
        <v>0</v>
      </c>
      <c r="R75" s="1402"/>
      <c r="S75" s="1397">
        <f t="shared" si="23"/>
        <v>0</v>
      </c>
      <c r="T75" s="1398">
        <f t="shared" si="29"/>
        <v>0</v>
      </c>
      <c r="U75" s="1397">
        <f t="shared" si="12"/>
        <v>0</v>
      </c>
      <c r="V75" s="1399">
        <f t="shared" si="13"/>
        <v>0</v>
      </c>
      <c r="W75" s="1400">
        <f>IF(AND(ISNUMBER(R75),NOT(ISBLANK(K75))),IFERROR(INDEX(K13:U13,MATCH(K75,K12:U12,0))*J75*IF(ISBLANK(G75),1,G75),0),0)</f>
        <v>0</v>
      </c>
      <c r="X75" s="8"/>
      <c r="Y75"/>
      <c r="Z75"/>
      <c r="AA75" s="1494"/>
      <c r="AB75" s="1495"/>
      <c r="AC75" s="1495"/>
      <c r="AD75" s="1495"/>
      <c r="AE75" s="1496"/>
      <c r="AF75" s="1497"/>
      <c r="AG75" s="1498"/>
      <c r="AH75" s="1496"/>
      <c r="AI75" s="1499"/>
      <c r="AJ75" s="1500">
        <f t="shared" si="25"/>
        <v>0</v>
      </c>
      <c r="AK75" s="1501"/>
      <c r="AL75" s="8" t="s">
        <v>1</v>
      </c>
      <c r="AM75" s="1401">
        <f t="shared" si="30"/>
        <v>0</v>
      </c>
      <c r="AN75" s="1410">
        <f t="shared" si="31"/>
        <v>0</v>
      </c>
      <c r="AO75" s="1411">
        <f t="shared" si="32"/>
        <v>0</v>
      </c>
      <c r="AP75" s="1402"/>
      <c r="AQ75" s="1397">
        <f t="shared" si="24"/>
        <v>0</v>
      </c>
      <c r="AR75" s="1398">
        <f t="shared" si="33"/>
        <v>0</v>
      </c>
      <c r="AS75" s="1397">
        <f t="shared" si="19"/>
        <v>0</v>
      </c>
      <c r="AT75" s="1399">
        <f t="shared" si="20"/>
        <v>0</v>
      </c>
      <c r="AU75" s="1400">
        <f>IF(AND(ISNUMBER(AP75),NOT(ISBLANK(AI75))),IFERROR(INDEX(AI13:AS13,MATCH(AI75,AI12:AS12,0))*AH75*IF(ISBLANK(AE75),1,AE75),0),0)</f>
        <v>0</v>
      </c>
      <c r="AY75" s="6">
        <v>1</v>
      </c>
    </row>
    <row r="76" spans="1:51" s="1" customFormat="1" ht="18.75" customHeight="1">
      <c r="A76"/>
      <c r="B76"/>
      <c r="C76" s="1494"/>
      <c r="D76" s="1495"/>
      <c r="E76" s="1495"/>
      <c r="F76" s="1495"/>
      <c r="G76" s="1496"/>
      <c r="H76" s="1497"/>
      <c r="I76" s="1498"/>
      <c r="J76" s="1496"/>
      <c r="K76" s="1499"/>
      <c r="L76" s="1500">
        <f>IF(ISNUMBER(J76),#REF!,0)</f>
        <v>0</v>
      </c>
      <c r="M76" s="1501"/>
      <c r="N76" s="8" t="s">
        <v>1</v>
      </c>
      <c r="O76" s="1403">
        <f t="shared" si="26"/>
        <v>0</v>
      </c>
      <c r="P76" s="1412">
        <f t="shared" si="27"/>
        <v>0</v>
      </c>
      <c r="Q76" s="1413">
        <f t="shared" si="28"/>
        <v>0</v>
      </c>
      <c r="R76" s="1402"/>
      <c r="S76" s="1397">
        <f t="shared" si="23"/>
        <v>0</v>
      </c>
      <c r="T76" s="1398">
        <f t="shared" si="29"/>
        <v>0</v>
      </c>
      <c r="U76" s="1397">
        <f t="shared" si="12"/>
        <v>0</v>
      </c>
      <c r="V76" s="1399">
        <f t="shared" si="13"/>
        <v>0</v>
      </c>
      <c r="W76" s="1400">
        <f>IF(AND(ISNUMBER(R76),NOT(ISBLANK(K76))),IFERROR(INDEX(K13:U13,MATCH(K76,K12:U12,0))*J76*IF(ISBLANK(G76),1,G76),0),0)</f>
        <v>0</v>
      </c>
      <c r="X76" s="8"/>
      <c r="Y76"/>
      <c r="Z76"/>
      <c r="AA76" s="1494"/>
      <c r="AB76" s="1495"/>
      <c r="AC76" s="1495"/>
      <c r="AD76" s="1495"/>
      <c r="AE76" s="1496"/>
      <c r="AF76" s="1497"/>
      <c r="AG76" s="1498"/>
      <c r="AH76" s="1496"/>
      <c r="AI76" s="1499"/>
      <c r="AJ76" s="1500">
        <f t="shared" si="25"/>
        <v>0</v>
      </c>
      <c r="AK76" s="1501"/>
      <c r="AL76" s="8" t="s">
        <v>1</v>
      </c>
      <c r="AM76" s="1403">
        <f t="shared" si="30"/>
        <v>0</v>
      </c>
      <c r="AN76" s="1412">
        <f t="shared" si="31"/>
        <v>0</v>
      </c>
      <c r="AO76" s="1413">
        <f t="shared" si="32"/>
        <v>0</v>
      </c>
      <c r="AP76" s="1402"/>
      <c r="AQ76" s="1397">
        <f t="shared" si="24"/>
        <v>0</v>
      </c>
      <c r="AR76" s="1398">
        <f t="shared" si="33"/>
        <v>0</v>
      </c>
      <c r="AS76" s="1397">
        <f t="shared" si="19"/>
        <v>0</v>
      </c>
      <c r="AT76" s="1399">
        <f t="shared" si="20"/>
        <v>0</v>
      </c>
      <c r="AU76" s="1400">
        <f>IF(AND(ISNUMBER(AP76),NOT(ISBLANK(AI76))),IFERROR(INDEX(AI13:AS13,MATCH(AI76,AI12:AS12,0))*AH76*IF(ISBLANK(AE76),1,AE76),0),0)</f>
        <v>0</v>
      </c>
      <c r="AY76" s="6">
        <v>1</v>
      </c>
    </row>
    <row r="77" spans="1:51" s="1" customFormat="1" ht="18.75" customHeight="1">
      <c r="A77"/>
      <c r="B77"/>
      <c r="C77" s="1494"/>
      <c r="D77" s="1495"/>
      <c r="E77" s="1495"/>
      <c r="F77" s="1495"/>
      <c r="G77" s="1496"/>
      <c r="H77" s="1497"/>
      <c r="I77" s="1498"/>
      <c r="J77" s="1496"/>
      <c r="K77" s="1499"/>
      <c r="L77" s="1500">
        <f>IF(ISNUMBER(J77),#REF!,0)</f>
        <v>0</v>
      </c>
      <c r="M77" s="1501"/>
      <c r="N77" s="8" t="s">
        <v>1</v>
      </c>
      <c r="O77" s="1401">
        <f t="shared" si="26"/>
        <v>0</v>
      </c>
      <c r="P77" s="1410">
        <f t="shared" si="27"/>
        <v>0</v>
      </c>
      <c r="Q77" s="1411">
        <f t="shared" si="28"/>
        <v>0</v>
      </c>
      <c r="R77" s="1402"/>
      <c r="S77" s="1397">
        <f t="shared" si="23"/>
        <v>0</v>
      </c>
      <c r="T77" s="1398">
        <f t="shared" si="29"/>
        <v>0</v>
      </c>
      <c r="U77" s="1397">
        <f t="shared" si="12"/>
        <v>0</v>
      </c>
      <c r="V77" s="1399">
        <f t="shared" si="13"/>
        <v>0</v>
      </c>
      <c r="W77" s="1400">
        <f>IF(AND(ISNUMBER(R77),NOT(ISBLANK(K77))),IFERROR(INDEX(K13:U13,MATCH(K77,K12:U12,0))*J77*IF(ISBLANK(G77),1,G77),0),0)</f>
        <v>0</v>
      </c>
      <c r="X77" s="8"/>
      <c r="Y77"/>
      <c r="Z77"/>
      <c r="AA77" s="1494"/>
      <c r="AB77" s="1495"/>
      <c r="AC77" s="1495"/>
      <c r="AD77" s="1495"/>
      <c r="AE77" s="1496"/>
      <c r="AF77" s="1497"/>
      <c r="AG77" s="1498"/>
      <c r="AH77" s="1496"/>
      <c r="AI77" s="1499"/>
      <c r="AJ77" s="1500">
        <f t="shared" si="25"/>
        <v>0</v>
      </c>
      <c r="AK77" s="1501"/>
      <c r="AL77" s="8" t="s">
        <v>1</v>
      </c>
      <c r="AM77" s="1401">
        <f t="shared" si="30"/>
        <v>0</v>
      </c>
      <c r="AN77" s="1410">
        <f t="shared" si="31"/>
        <v>0</v>
      </c>
      <c r="AO77" s="1411">
        <f t="shared" si="32"/>
        <v>0</v>
      </c>
      <c r="AP77" s="1402"/>
      <c r="AQ77" s="1397">
        <f t="shared" si="24"/>
        <v>0</v>
      </c>
      <c r="AR77" s="1398">
        <f t="shared" si="33"/>
        <v>0</v>
      </c>
      <c r="AS77" s="1397">
        <f t="shared" si="19"/>
        <v>0</v>
      </c>
      <c r="AT77" s="1399">
        <f t="shared" si="20"/>
        <v>0</v>
      </c>
      <c r="AU77" s="1400">
        <f>IF(AND(ISNUMBER(AP77),NOT(ISBLANK(AI77))),IFERROR(INDEX(AI13:AS13,MATCH(AI77,AI12:AS12,0))*AH77*IF(ISBLANK(AE77),1,AE77),0),0)</f>
        <v>0</v>
      </c>
      <c r="AY77" s="6">
        <v>1</v>
      </c>
    </row>
    <row r="78" spans="1:51" s="1" customFormat="1" ht="18.75" customHeight="1">
      <c r="A78"/>
      <c r="B78"/>
      <c r="C78" s="1494"/>
      <c r="D78" s="1495"/>
      <c r="E78" s="1495"/>
      <c r="F78" s="1495"/>
      <c r="G78" s="1496"/>
      <c r="H78" s="1497"/>
      <c r="I78" s="1498"/>
      <c r="J78" s="1496"/>
      <c r="K78" s="1499"/>
      <c r="L78" s="1500">
        <f>IF(ISNUMBER(J78),#REF!,0)</f>
        <v>0</v>
      </c>
      <c r="M78" s="1501"/>
      <c r="N78" s="8" t="s">
        <v>1</v>
      </c>
      <c r="O78" s="1403">
        <f t="shared" si="26"/>
        <v>0</v>
      </c>
      <c r="P78" s="1412">
        <f t="shared" si="27"/>
        <v>0</v>
      </c>
      <c r="Q78" s="1413">
        <f t="shared" si="28"/>
        <v>0</v>
      </c>
      <c r="R78" s="1402"/>
      <c r="S78" s="1397">
        <f t="shared" si="23"/>
        <v>0</v>
      </c>
      <c r="T78" s="1398">
        <f t="shared" si="29"/>
        <v>0</v>
      </c>
      <c r="U78" s="1397">
        <f t="shared" si="12"/>
        <v>0</v>
      </c>
      <c r="V78" s="1399">
        <f t="shared" si="13"/>
        <v>0</v>
      </c>
      <c r="W78" s="1400">
        <f>IF(AND(ISNUMBER(R78),NOT(ISBLANK(K78))),IFERROR(INDEX(K13:U13,MATCH(K78,K12:U12,0))*J78*IF(ISBLANK(G78),1,G78),0),0)</f>
        <v>0</v>
      </c>
      <c r="X78" s="8"/>
      <c r="Y78"/>
      <c r="Z78"/>
      <c r="AA78" s="1494"/>
      <c r="AB78" s="1495"/>
      <c r="AC78" s="1495"/>
      <c r="AD78" s="1495"/>
      <c r="AE78" s="1496"/>
      <c r="AF78" s="1497"/>
      <c r="AG78" s="1498"/>
      <c r="AH78" s="1496"/>
      <c r="AI78" s="1499"/>
      <c r="AJ78" s="1500">
        <f t="shared" si="25"/>
        <v>0</v>
      </c>
      <c r="AK78" s="1501"/>
      <c r="AL78" s="8" t="s">
        <v>1</v>
      </c>
      <c r="AM78" s="1403">
        <f t="shared" si="30"/>
        <v>0</v>
      </c>
      <c r="AN78" s="1412">
        <f t="shared" si="31"/>
        <v>0</v>
      </c>
      <c r="AO78" s="1413">
        <f t="shared" si="32"/>
        <v>0</v>
      </c>
      <c r="AP78" s="1402"/>
      <c r="AQ78" s="1397">
        <f t="shared" si="24"/>
        <v>0</v>
      </c>
      <c r="AR78" s="1398">
        <f t="shared" si="33"/>
        <v>0</v>
      </c>
      <c r="AS78" s="1397">
        <f t="shared" si="19"/>
        <v>0</v>
      </c>
      <c r="AT78" s="1399">
        <f t="shared" si="20"/>
        <v>0</v>
      </c>
      <c r="AU78" s="1400">
        <f>IF(AND(ISNUMBER(AP78),NOT(ISBLANK(AI78))),IFERROR(INDEX(AI13:AS13,MATCH(AI78,AI12:AS12,0))*AH78*IF(ISBLANK(AE78),1,AE78),0),0)</f>
        <v>0</v>
      </c>
      <c r="AY78" s="6">
        <v>1</v>
      </c>
    </row>
    <row r="79" spans="1:51" s="1" customFormat="1" ht="18.75" customHeight="1">
      <c r="A79"/>
      <c r="B79"/>
      <c r="C79" s="1494"/>
      <c r="D79" s="1495"/>
      <c r="E79" s="1495"/>
      <c r="F79" s="1495"/>
      <c r="G79" s="1496"/>
      <c r="H79" s="1497"/>
      <c r="I79" s="1498"/>
      <c r="J79" s="1496"/>
      <c r="K79" s="1499"/>
      <c r="L79" s="1500">
        <f>IF(ISNUMBER(J79),#REF!,0)</f>
        <v>0</v>
      </c>
      <c r="M79" s="1501"/>
      <c r="N79" s="8" t="s">
        <v>1</v>
      </c>
      <c r="O79" s="1401">
        <f t="shared" si="26"/>
        <v>0</v>
      </c>
      <c r="P79" s="1410">
        <f t="shared" si="27"/>
        <v>0</v>
      </c>
      <c r="Q79" s="1411">
        <f t="shared" si="28"/>
        <v>0</v>
      </c>
      <c r="R79" s="1402"/>
      <c r="S79" s="1397">
        <f t="shared" si="23"/>
        <v>0</v>
      </c>
      <c r="T79" s="1398">
        <f t="shared" si="29"/>
        <v>0</v>
      </c>
      <c r="U79" s="1397">
        <f t="shared" si="12"/>
        <v>0</v>
      </c>
      <c r="V79" s="1399">
        <f t="shared" si="13"/>
        <v>0</v>
      </c>
      <c r="W79" s="1400">
        <f>IF(AND(ISNUMBER(R79),NOT(ISBLANK(K79))),IFERROR(INDEX(K13:U13,MATCH(K79,K12:U12,0))*J79*IF(ISBLANK(G79),1,G79),0),0)</f>
        <v>0</v>
      </c>
      <c r="X79" s="8"/>
      <c r="Y79"/>
      <c r="Z79"/>
      <c r="AA79" s="1494"/>
      <c r="AB79" s="1495"/>
      <c r="AC79" s="1495"/>
      <c r="AD79" s="1495"/>
      <c r="AE79" s="1496"/>
      <c r="AF79" s="1497"/>
      <c r="AG79" s="1498"/>
      <c r="AH79" s="1496"/>
      <c r="AI79" s="1499"/>
      <c r="AJ79" s="1500">
        <f t="shared" si="25"/>
        <v>0</v>
      </c>
      <c r="AK79" s="1501"/>
      <c r="AL79" s="8" t="s">
        <v>1</v>
      </c>
      <c r="AM79" s="1401">
        <f t="shared" si="30"/>
        <v>0</v>
      </c>
      <c r="AN79" s="1410">
        <f t="shared" si="31"/>
        <v>0</v>
      </c>
      <c r="AO79" s="1411">
        <f t="shared" si="32"/>
        <v>0</v>
      </c>
      <c r="AP79" s="1402"/>
      <c r="AQ79" s="1397">
        <f t="shared" si="24"/>
        <v>0</v>
      </c>
      <c r="AR79" s="1398">
        <f t="shared" si="33"/>
        <v>0</v>
      </c>
      <c r="AS79" s="1397">
        <f t="shared" si="19"/>
        <v>0</v>
      </c>
      <c r="AT79" s="1399">
        <f t="shared" si="20"/>
        <v>0</v>
      </c>
      <c r="AU79" s="1400">
        <f>IF(AND(ISNUMBER(AP79),NOT(ISBLANK(AI79))),IFERROR(INDEX(AI13:AS13,MATCH(AI79,AI12:AS12,0))*AH79*IF(ISBLANK(AE79),1,AE79),0),0)</f>
        <v>0</v>
      </c>
      <c r="AY79" s="6">
        <v>1</v>
      </c>
    </row>
    <row r="80" spans="1:51" s="1" customFormat="1" ht="18.75" customHeight="1">
      <c r="A80"/>
      <c r="B80"/>
      <c r="C80" s="1494"/>
      <c r="D80" s="1495"/>
      <c r="E80" s="1495"/>
      <c r="F80" s="1495"/>
      <c r="G80" s="1496"/>
      <c r="H80" s="1497"/>
      <c r="I80" s="1498"/>
      <c r="J80" s="1496"/>
      <c r="K80" s="1499"/>
      <c r="L80" s="1500">
        <f>IF(ISNUMBER(J80),#REF!,0)</f>
        <v>0</v>
      </c>
      <c r="M80" s="1501"/>
      <c r="N80" s="8" t="s">
        <v>1</v>
      </c>
      <c r="O80" s="1403">
        <f t="shared" si="26"/>
        <v>0</v>
      </c>
      <c r="P80" s="1412">
        <f t="shared" si="27"/>
        <v>0</v>
      </c>
      <c r="Q80" s="1413">
        <f t="shared" si="28"/>
        <v>0</v>
      </c>
      <c r="R80" s="1402"/>
      <c r="S80" s="1397">
        <f t="shared" si="23"/>
        <v>0</v>
      </c>
      <c r="T80" s="1398">
        <f t="shared" si="29"/>
        <v>0</v>
      </c>
      <c r="U80" s="1397">
        <f t="shared" si="12"/>
        <v>0</v>
      </c>
      <c r="V80" s="1399">
        <f t="shared" si="13"/>
        <v>0</v>
      </c>
      <c r="W80" s="1400">
        <f>IF(AND(ISNUMBER(R80),NOT(ISBLANK(K80))),IFERROR(INDEX(K13:U13,MATCH(K80,K12:U12,0))*J80*IF(ISBLANK(G80),1,G80),0),0)</f>
        <v>0</v>
      </c>
      <c r="X80" s="8"/>
      <c r="Y80"/>
      <c r="Z80"/>
      <c r="AA80" s="1494"/>
      <c r="AB80" s="1495"/>
      <c r="AC80" s="1495"/>
      <c r="AD80" s="1495"/>
      <c r="AE80" s="1496"/>
      <c r="AF80" s="1497"/>
      <c r="AG80" s="1498"/>
      <c r="AH80" s="1496"/>
      <c r="AI80" s="1499"/>
      <c r="AJ80" s="1500">
        <f t="shared" si="25"/>
        <v>0</v>
      </c>
      <c r="AK80" s="1501"/>
      <c r="AL80" s="8" t="s">
        <v>1</v>
      </c>
      <c r="AM80" s="1403">
        <f t="shared" si="30"/>
        <v>0</v>
      </c>
      <c r="AN80" s="1412">
        <f t="shared" si="31"/>
        <v>0</v>
      </c>
      <c r="AO80" s="1413">
        <f t="shared" si="32"/>
        <v>0</v>
      </c>
      <c r="AP80" s="1402"/>
      <c r="AQ80" s="1397">
        <f t="shared" si="24"/>
        <v>0</v>
      </c>
      <c r="AR80" s="1398">
        <f t="shared" si="33"/>
        <v>0</v>
      </c>
      <c r="AS80" s="1397">
        <f t="shared" si="19"/>
        <v>0</v>
      </c>
      <c r="AT80" s="1399">
        <f t="shared" si="20"/>
        <v>0</v>
      </c>
      <c r="AU80" s="1400">
        <f>IF(AND(ISNUMBER(AP80),NOT(ISBLANK(AI80))),IFERROR(INDEX(AI13:AS13,MATCH(AI80,AI12:AS12,0))*AH80*IF(ISBLANK(AE80),1,AE80),0),0)</f>
        <v>0</v>
      </c>
      <c r="AY80" s="6">
        <v>1</v>
      </c>
    </row>
    <row r="81" spans="1:51" s="1" customFormat="1" ht="18.75" customHeight="1">
      <c r="A81"/>
      <c r="B81"/>
      <c r="C81" s="1494"/>
      <c r="D81" s="1495"/>
      <c r="E81" s="1495"/>
      <c r="F81" s="1495"/>
      <c r="G81" s="1496"/>
      <c r="H81" s="1497"/>
      <c r="I81" s="1498"/>
      <c r="J81" s="1496"/>
      <c r="K81" s="1499"/>
      <c r="L81" s="1500">
        <f>IF(ISNUMBER(J81),#REF!,0)</f>
        <v>0</v>
      </c>
      <c r="M81" s="1501"/>
      <c r="N81" s="8"/>
      <c r="O81" s="1401">
        <f t="shared" si="26"/>
        <v>0</v>
      </c>
      <c r="P81" s="1410">
        <f t="shared" si="27"/>
        <v>0</v>
      </c>
      <c r="Q81" s="1411">
        <f t="shared" si="28"/>
        <v>0</v>
      </c>
      <c r="R81" s="1402"/>
      <c r="S81" s="1397">
        <f t="shared" si="23"/>
        <v>0</v>
      </c>
      <c r="T81" s="1398">
        <f t="shared" si="29"/>
        <v>0</v>
      </c>
      <c r="U81" s="1397">
        <f t="shared" si="12"/>
        <v>0</v>
      </c>
      <c r="V81" s="1399">
        <f t="shared" si="13"/>
        <v>0</v>
      </c>
      <c r="W81" s="1400">
        <f>IF(AND(ISNUMBER(R81),NOT(ISBLANK(K81))),IFERROR(INDEX(K13:U13,MATCH(K81,K12:U12,0))*J81*IF(ISBLANK(G81),1,G81),0),0)</f>
        <v>0</v>
      </c>
      <c r="X81" s="8"/>
      <c r="Y81"/>
      <c r="Z81"/>
      <c r="AA81" s="1494"/>
      <c r="AB81" s="1495"/>
      <c r="AC81" s="1495"/>
      <c r="AD81" s="1495"/>
      <c r="AE81" s="1496"/>
      <c r="AF81" s="1497"/>
      <c r="AG81" s="1498"/>
      <c r="AH81" s="1496"/>
      <c r="AI81" s="1499"/>
      <c r="AJ81" s="1500">
        <f t="shared" si="25"/>
        <v>0</v>
      </c>
      <c r="AK81" s="1501"/>
      <c r="AL81" s="8"/>
      <c r="AM81" s="1401">
        <f t="shared" si="30"/>
        <v>0</v>
      </c>
      <c r="AN81" s="1410">
        <f t="shared" si="31"/>
        <v>0</v>
      </c>
      <c r="AO81" s="1411">
        <f t="shared" si="32"/>
        <v>0</v>
      </c>
      <c r="AP81" s="1402"/>
      <c r="AQ81" s="1397">
        <f t="shared" si="24"/>
        <v>0</v>
      </c>
      <c r="AR81" s="1398">
        <f t="shared" si="33"/>
        <v>0</v>
      </c>
      <c r="AS81" s="1397">
        <f t="shared" si="19"/>
        <v>0</v>
      </c>
      <c r="AT81" s="1399">
        <f t="shared" si="20"/>
        <v>0</v>
      </c>
      <c r="AU81" s="1400">
        <f>IF(AND(ISNUMBER(AP81),NOT(ISBLANK(AI81))),IFERROR(INDEX(AI13:AS13,MATCH(AI81,AI12:AS12,0))*AH81*IF(ISBLANK(AE81),1,AE81),0),0)</f>
        <v>0</v>
      </c>
      <c r="AY81" s="6">
        <v>1</v>
      </c>
    </row>
    <row r="82" spans="1:51" s="1" customFormat="1" ht="18.75" customHeight="1">
      <c r="A82"/>
      <c r="B82"/>
      <c r="C82" s="1494"/>
      <c r="D82" s="1495"/>
      <c r="E82" s="1495"/>
      <c r="F82" s="1495"/>
      <c r="G82" s="1496"/>
      <c r="H82" s="1497"/>
      <c r="I82" s="1498"/>
      <c r="J82" s="1496"/>
      <c r="K82" s="1499"/>
      <c r="L82" s="1500">
        <f>IF(ISNUMBER(J82),#REF!,0)</f>
        <v>0</v>
      </c>
      <c r="M82" s="1501"/>
      <c r="N82" s="8"/>
      <c r="O82" s="1403">
        <f t="shared" si="26"/>
        <v>0</v>
      </c>
      <c r="P82" s="1412">
        <f t="shared" si="27"/>
        <v>0</v>
      </c>
      <c r="Q82" s="1413">
        <f t="shared" si="28"/>
        <v>0</v>
      </c>
      <c r="R82" s="1402"/>
      <c r="S82" s="1397">
        <f t="shared" si="23"/>
        <v>0</v>
      </c>
      <c r="T82" s="1398">
        <f t="shared" si="29"/>
        <v>0</v>
      </c>
      <c r="U82" s="1397">
        <f t="shared" si="12"/>
        <v>0</v>
      </c>
      <c r="V82" s="1399">
        <f t="shared" si="13"/>
        <v>0</v>
      </c>
      <c r="W82" s="1400">
        <f>IF(AND(ISNUMBER(R82),NOT(ISBLANK(K82))),IFERROR(INDEX(K13:U13,MATCH(K82,K12:U12,0))*J82*IF(ISBLANK(G82),1,G82),0),0)</f>
        <v>0</v>
      </c>
      <c r="X82" s="8"/>
      <c r="Y82"/>
      <c r="Z82"/>
      <c r="AA82" s="1494"/>
      <c r="AB82" s="1495"/>
      <c r="AC82" s="1495"/>
      <c r="AD82" s="1495"/>
      <c r="AE82" s="1496"/>
      <c r="AF82" s="1497"/>
      <c r="AG82" s="1498"/>
      <c r="AH82" s="1496"/>
      <c r="AI82" s="1499"/>
      <c r="AJ82" s="1500">
        <f t="shared" si="25"/>
        <v>0</v>
      </c>
      <c r="AK82" s="1501"/>
      <c r="AL82" s="8"/>
      <c r="AM82" s="1403">
        <f t="shared" si="30"/>
        <v>0</v>
      </c>
      <c r="AN82" s="1412">
        <f t="shared" si="31"/>
        <v>0</v>
      </c>
      <c r="AO82" s="1413">
        <f t="shared" si="32"/>
        <v>0</v>
      </c>
      <c r="AP82" s="1402"/>
      <c r="AQ82" s="1397">
        <f t="shared" si="24"/>
        <v>0</v>
      </c>
      <c r="AR82" s="1398">
        <f t="shared" si="33"/>
        <v>0</v>
      </c>
      <c r="AS82" s="1397">
        <f t="shared" si="19"/>
        <v>0</v>
      </c>
      <c r="AT82" s="1399">
        <f t="shared" si="20"/>
        <v>0</v>
      </c>
      <c r="AU82" s="1400">
        <f>IF(AND(ISNUMBER(AP82),NOT(ISBLANK(AI82))),IFERROR(INDEX(AI13:AS13,MATCH(AI82,AI12:AS12,0))*AH82*IF(ISBLANK(AE82),1,AE82),0),0)</f>
        <v>0</v>
      </c>
      <c r="AY82" s="6">
        <v>1</v>
      </c>
    </row>
    <row r="83" spans="1:51" s="1" customFormat="1" ht="18.75" customHeight="1">
      <c r="A83"/>
      <c r="B83"/>
      <c r="C83" s="1494"/>
      <c r="D83" s="1495"/>
      <c r="E83" s="1495"/>
      <c r="F83" s="1495"/>
      <c r="G83" s="1496"/>
      <c r="H83" s="1497"/>
      <c r="I83" s="1498"/>
      <c r="J83" s="1496"/>
      <c r="K83" s="1499"/>
      <c r="L83" s="1500">
        <f>IF(ISNUMBER(J83),#REF!,0)</f>
        <v>0</v>
      </c>
      <c r="M83" s="1501"/>
      <c r="N83" s="8" t="s">
        <v>1</v>
      </c>
      <c r="O83" s="1401">
        <f t="shared" si="26"/>
        <v>0</v>
      </c>
      <c r="P83" s="1410">
        <f t="shared" si="27"/>
        <v>0</v>
      </c>
      <c r="Q83" s="1411">
        <f t="shared" si="28"/>
        <v>0</v>
      </c>
      <c r="R83" s="1402"/>
      <c r="S83" s="1397">
        <f t="shared" si="23"/>
        <v>0</v>
      </c>
      <c r="T83" s="1398">
        <f t="shared" si="29"/>
        <v>0</v>
      </c>
      <c r="U83" s="1397">
        <f t="shared" si="12"/>
        <v>0</v>
      </c>
      <c r="V83" s="1399">
        <f t="shared" si="13"/>
        <v>0</v>
      </c>
      <c r="W83" s="1400">
        <f>IF(AND(ISNUMBER(R83),NOT(ISBLANK(K83))),IFERROR(INDEX(K13:U13,MATCH(K83,K12:U12,0))*J83*IF(ISBLANK(G83),1,G83),0),0)</f>
        <v>0</v>
      </c>
      <c r="X83" s="8"/>
      <c r="Y83"/>
      <c r="Z83"/>
      <c r="AA83" s="1494"/>
      <c r="AB83" s="1495"/>
      <c r="AC83" s="1495"/>
      <c r="AD83" s="1495"/>
      <c r="AE83" s="1496"/>
      <c r="AF83" s="1497"/>
      <c r="AG83" s="1498"/>
      <c r="AH83" s="1496"/>
      <c r="AI83" s="1499"/>
      <c r="AJ83" s="1500">
        <f t="shared" si="25"/>
        <v>0</v>
      </c>
      <c r="AK83" s="1501"/>
      <c r="AL83" s="8" t="s">
        <v>1</v>
      </c>
      <c r="AM83" s="1401">
        <f t="shared" si="30"/>
        <v>0</v>
      </c>
      <c r="AN83" s="1410">
        <f t="shared" si="31"/>
        <v>0</v>
      </c>
      <c r="AO83" s="1411">
        <f t="shared" si="32"/>
        <v>0</v>
      </c>
      <c r="AP83" s="1402"/>
      <c r="AQ83" s="1397">
        <f t="shared" si="24"/>
        <v>0</v>
      </c>
      <c r="AR83" s="1398">
        <f t="shared" si="33"/>
        <v>0</v>
      </c>
      <c r="AS83" s="1397">
        <f t="shared" si="19"/>
        <v>0</v>
      </c>
      <c r="AT83" s="1399">
        <f t="shared" si="20"/>
        <v>0</v>
      </c>
      <c r="AU83" s="1400">
        <f>IF(AND(ISNUMBER(AP83),NOT(ISBLANK(AI83))),IFERROR(INDEX(AI13:AS13,MATCH(AI83,AI12:AS12,0))*AH83*IF(ISBLANK(AE83),1,AE83),0),0)</f>
        <v>0</v>
      </c>
      <c r="AY83" s="6">
        <v>1</v>
      </c>
    </row>
    <row r="84" spans="1:51" s="1" customFormat="1" ht="18.75" customHeight="1">
      <c r="A84"/>
      <c r="B84"/>
      <c r="C84" s="1494"/>
      <c r="D84" s="1495"/>
      <c r="E84" s="1495"/>
      <c r="F84" s="1495"/>
      <c r="G84" s="1496"/>
      <c r="H84" s="1497"/>
      <c r="I84" s="1498"/>
      <c r="J84" s="1496"/>
      <c r="K84" s="1499"/>
      <c r="L84" s="1500">
        <f>IF(ISNUMBER(J84),#REF!,0)</f>
        <v>0</v>
      </c>
      <c r="M84" s="1501"/>
      <c r="N84" s="8" t="s">
        <v>1</v>
      </c>
      <c r="O84" s="1403">
        <f t="shared" si="26"/>
        <v>0</v>
      </c>
      <c r="P84" s="1412">
        <f t="shared" si="27"/>
        <v>0</v>
      </c>
      <c r="Q84" s="1413">
        <f t="shared" si="28"/>
        <v>0</v>
      </c>
      <c r="R84" s="1402"/>
      <c r="S84" s="1397">
        <f t="shared" si="23"/>
        <v>0</v>
      </c>
      <c r="T84" s="1398">
        <f t="shared" si="29"/>
        <v>0</v>
      </c>
      <c r="U84" s="1397">
        <f t="shared" si="12"/>
        <v>0</v>
      </c>
      <c r="V84" s="1399">
        <f t="shared" si="13"/>
        <v>0</v>
      </c>
      <c r="W84" s="1400">
        <f>IF(AND(ISNUMBER(R84),NOT(ISBLANK(K84))),IFERROR(INDEX(K13:U13,MATCH(K84,K12:U12,0))*J84*IF(ISBLANK(G84),1,G84),0),0)</f>
        <v>0</v>
      </c>
      <c r="X84" s="8"/>
      <c r="Y84"/>
      <c r="Z84"/>
      <c r="AA84" s="1494"/>
      <c r="AB84" s="1495"/>
      <c r="AC84" s="1495"/>
      <c r="AD84" s="1495"/>
      <c r="AE84" s="1496"/>
      <c r="AF84" s="1497"/>
      <c r="AG84" s="1498"/>
      <c r="AH84" s="1496"/>
      <c r="AI84" s="1499"/>
      <c r="AJ84" s="1500">
        <f t="shared" si="25"/>
        <v>0</v>
      </c>
      <c r="AK84" s="1501"/>
      <c r="AL84" s="8" t="s">
        <v>1</v>
      </c>
      <c r="AM84" s="1403">
        <f t="shared" si="30"/>
        <v>0</v>
      </c>
      <c r="AN84" s="1412">
        <f t="shared" si="31"/>
        <v>0</v>
      </c>
      <c r="AO84" s="1413">
        <f t="shared" si="32"/>
        <v>0</v>
      </c>
      <c r="AP84" s="1402"/>
      <c r="AQ84" s="1397">
        <f t="shared" si="24"/>
        <v>0</v>
      </c>
      <c r="AR84" s="1398">
        <f t="shared" si="33"/>
        <v>0</v>
      </c>
      <c r="AS84" s="1397">
        <f t="shared" si="19"/>
        <v>0</v>
      </c>
      <c r="AT84" s="1399">
        <f t="shared" si="20"/>
        <v>0</v>
      </c>
      <c r="AU84" s="1400">
        <f>IF(AND(ISNUMBER(AP84),NOT(ISBLANK(AI84))),IFERROR(INDEX(AI13:AS13,MATCH(AI84,AI12:AS12,0))*AH84*IF(ISBLANK(AE84),1,AE84),0),0)</f>
        <v>0</v>
      </c>
      <c r="AY84" s="6">
        <v>1</v>
      </c>
    </row>
    <row r="85" spans="1:51" s="1" customFormat="1" ht="18.75" customHeight="1">
      <c r="A85"/>
      <c r="B85"/>
      <c r="C85" s="1494"/>
      <c r="D85" s="1495"/>
      <c r="E85" s="1495"/>
      <c r="F85" s="1495"/>
      <c r="G85" s="1496"/>
      <c r="H85" s="1497"/>
      <c r="I85" s="1498"/>
      <c r="J85" s="1496"/>
      <c r="K85" s="1499"/>
      <c r="L85" s="1500">
        <f>IF(ISNUMBER(J85),#REF!,0)</f>
        <v>0</v>
      </c>
      <c r="M85" s="1501"/>
      <c r="N85" s="8" t="s">
        <v>1</v>
      </c>
      <c r="O85" s="1401">
        <f t="shared" si="26"/>
        <v>0</v>
      </c>
      <c r="P85" s="1410">
        <f t="shared" si="27"/>
        <v>0</v>
      </c>
      <c r="Q85" s="1411">
        <f t="shared" si="28"/>
        <v>0</v>
      </c>
      <c r="R85" s="1402"/>
      <c r="S85" s="1397">
        <f t="shared" si="23"/>
        <v>0</v>
      </c>
      <c r="T85" s="1398">
        <f t="shared" si="29"/>
        <v>0</v>
      </c>
      <c r="U85" s="1397">
        <f t="shared" si="12"/>
        <v>0</v>
      </c>
      <c r="V85" s="1399">
        <f t="shared" si="13"/>
        <v>0</v>
      </c>
      <c r="W85" s="1400">
        <f>IF(AND(ISNUMBER(R85),NOT(ISBLANK(K85))),IFERROR(INDEX(K13:U13,MATCH(K85,K12:U12,0))*J85*IF(ISBLANK(G85),1,G85),0),0)</f>
        <v>0</v>
      </c>
      <c r="X85" s="8"/>
      <c r="Y85"/>
      <c r="Z85"/>
      <c r="AA85" s="1494"/>
      <c r="AB85" s="1495"/>
      <c r="AC85" s="1495"/>
      <c r="AD85" s="1495"/>
      <c r="AE85" s="1496"/>
      <c r="AF85" s="1497"/>
      <c r="AG85" s="1498"/>
      <c r="AH85" s="1496"/>
      <c r="AI85" s="1499"/>
      <c r="AJ85" s="1500">
        <f t="shared" si="25"/>
        <v>0</v>
      </c>
      <c r="AK85" s="1501"/>
      <c r="AL85" s="8" t="s">
        <v>1</v>
      </c>
      <c r="AM85" s="1401">
        <f t="shared" si="30"/>
        <v>0</v>
      </c>
      <c r="AN85" s="1410">
        <f t="shared" si="31"/>
        <v>0</v>
      </c>
      <c r="AO85" s="1411">
        <f t="shared" si="32"/>
        <v>0</v>
      </c>
      <c r="AP85" s="1402"/>
      <c r="AQ85" s="1397">
        <f t="shared" si="24"/>
        <v>0</v>
      </c>
      <c r="AR85" s="1398">
        <f t="shared" si="33"/>
        <v>0</v>
      </c>
      <c r="AS85" s="1397">
        <f t="shared" si="19"/>
        <v>0</v>
      </c>
      <c r="AT85" s="1399">
        <f t="shared" si="20"/>
        <v>0</v>
      </c>
      <c r="AU85" s="1400">
        <f>IF(AND(ISNUMBER(AP85),NOT(ISBLANK(AI85))),IFERROR(INDEX(AI13:AS13,MATCH(AI85,AI12:AS12,0))*AH85*IF(ISBLANK(AE85),1,AE85),0),0)</f>
        <v>0</v>
      </c>
      <c r="AY85" s="6">
        <v>1</v>
      </c>
    </row>
    <row r="86" spans="1:51" s="1" customFormat="1" ht="18.75" customHeight="1">
      <c r="A86"/>
      <c r="B86"/>
      <c r="C86" s="1494"/>
      <c r="D86" s="1495"/>
      <c r="E86" s="1495"/>
      <c r="F86" s="1495"/>
      <c r="G86" s="1496"/>
      <c r="H86" s="1497"/>
      <c r="I86" s="1498"/>
      <c r="J86" s="1496"/>
      <c r="K86" s="1499"/>
      <c r="L86" s="1500">
        <f>IF(ISNUMBER(J86),#REF!,0)</f>
        <v>0</v>
      </c>
      <c r="M86" s="1501"/>
      <c r="N86" s="8" t="s">
        <v>1</v>
      </c>
      <c r="O86" s="1403">
        <f t="shared" ref="O86:O119" si="34">IF(ISNUMBER(R86),(W86*V86)*L86,0)</f>
        <v>0</v>
      </c>
      <c r="P86" s="1412">
        <f t="shared" ref="P86:P119" si="35">IF(ISNUMBER(R86),(G86*L86)*V86,0)</f>
        <v>0</v>
      </c>
      <c r="Q86" s="1413">
        <f t="shared" ref="Q86:Q117" si="36">IF(ISNUMBER(R86),H86,0)</f>
        <v>0</v>
      </c>
      <c r="R86" s="1402"/>
      <c r="S86" s="1397">
        <f t="shared" si="23"/>
        <v>0</v>
      </c>
      <c r="T86" s="1398">
        <f t="shared" ref="T86:T119" si="37">IF(ISNUMBER(R86),E86,0)</f>
        <v>0</v>
      </c>
      <c r="U86" s="1397">
        <f t="shared" ref="U86:U149" si="38">S86</f>
        <v>0</v>
      </c>
      <c r="V86" s="1399">
        <f t="shared" ref="V86:V149" si="39">IF(ISNUMBER(R86),R86/T86,0)</f>
        <v>0</v>
      </c>
      <c r="W86" s="1400">
        <f>IF(AND(ISNUMBER(R86),NOT(ISBLANK(K86))),IFERROR(INDEX(K13:U13,MATCH(K86,K12:U12,0))*J86*IF(ISBLANK(G86),1,G86),0),0)</f>
        <v>0</v>
      </c>
      <c r="X86" s="8"/>
      <c r="Y86"/>
      <c r="Z86"/>
      <c r="AA86" s="1494"/>
      <c r="AB86" s="1495"/>
      <c r="AC86" s="1495"/>
      <c r="AD86" s="1495"/>
      <c r="AE86" s="1496"/>
      <c r="AF86" s="1497"/>
      <c r="AG86" s="1498"/>
      <c r="AH86" s="1496"/>
      <c r="AI86" s="1499"/>
      <c r="AJ86" s="1500">
        <f t="shared" si="25"/>
        <v>0</v>
      </c>
      <c r="AK86" s="1501"/>
      <c r="AL86" s="8" t="s">
        <v>1</v>
      </c>
      <c r="AM86" s="1403">
        <f t="shared" ref="AM86:AM119" si="40">IF(ISNUMBER(AP86),(AU86*AT86)*AJ86,0)</f>
        <v>0</v>
      </c>
      <c r="AN86" s="1412">
        <f t="shared" ref="AN86:AN119" si="41">IF(ISNUMBER(AP86),(AE86*AJ86)*AT86,0)</f>
        <v>0</v>
      </c>
      <c r="AO86" s="1413">
        <f t="shared" ref="AO86:AO117" si="42">IF(ISNUMBER(AP86),AF86,0)</f>
        <v>0</v>
      </c>
      <c r="AP86" s="1402"/>
      <c r="AQ86" s="1397">
        <f t="shared" si="24"/>
        <v>0</v>
      </c>
      <c r="AR86" s="1398">
        <f t="shared" ref="AR86:AR119" si="43">IF(ISNUMBER(AP86),AC86,0)</f>
        <v>0</v>
      </c>
      <c r="AS86" s="1397">
        <f t="shared" ref="AS86:AS149" si="44">AQ86</f>
        <v>0</v>
      </c>
      <c r="AT86" s="1399">
        <f t="shared" ref="AT86:AT149" si="45">IF(ISNUMBER(AP86),AP86/AR86,0)</f>
        <v>0</v>
      </c>
      <c r="AU86" s="1400">
        <f>IF(AND(ISNUMBER(AP86),NOT(ISBLANK(AI86))),IFERROR(INDEX(AI13:AS13,MATCH(AI86,AI12:AS12,0))*AH86*IF(ISBLANK(AE86),1,AE86),0),0)</f>
        <v>0</v>
      </c>
      <c r="AY86" s="6">
        <v>1</v>
      </c>
    </row>
    <row r="87" spans="1:51" s="1" customFormat="1" ht="18.75" customHeight="1">
      <c r="A87"/>
      <c r="B87"/>
      <c r="C87" s="1494"/>
      <c r="D87" s="1495"/>
      <c r="E87" s="1495"/>
      <c r="F87" s="1495"/>
      <c r="G87" s="1496"/>
      <c r="H87" s="1497"/>
      <c r="I87" s="1498"/>
      <c r="J87" s="1496"/>
      <c r="K87" s="1499"/>
      <c r="L87" s="1500">
        <f>IF(ISNUMBER(J87),#REF!,0)</f>
        <v>0</v>
      </c>
      <c r="M87" s="1501"/>
      <c r="N87" s="8" t="s">
        <v>1</v>
      </c>
      <c r="O87" s="1401">
        <f t="shared" si="34"/>
        <v>0</v>
      </c>
      <c r="P87" s="1410">
        <f t="shared" si="35"/>
        <v>0</v>
      </c>
      <c r="Q87" s="1411">
        <f t="shared" si="36"/>
        <v>0</v>
      </c>
      <c r="R87" s="1402"/>
      <c r="S87" s="1397">
        <f t="shared" si="23"/>
        <v>0</v>
      </c>
      <c r="T87" s="1398">
        <f t="shared" si="37"/>
        <v>0</v>
      </c>
      <c r="U87" s="1397">
        <f t="shared" si="38"/>
        <v>0</v>
      </c>
      <c r="V87" s="1399">
        <f t="shared" si="39"/>
        <v>0</v>
      </c>
      <c r="W87" s="1400">
        <f>IF(AND(ISNUMBER(R87),NOT(ISBLANK(K87))),IFERROR(INDEX(K13:U13,MATCH(K87,K12:U12,0))*J87*IF(ISBLANK(G87),1,G87),0),0)</f>
        <v>0</v>
      </c>
      <c r="X87" s="8"/>
      <c r="Y87"/>
      <c r="Z87"/>
      <c r="AA87" s="1494"/>
      <c r="AB87" s="1495"/>
      <c r="AC87" s="1495"/>
      <c r="AD87" s="1495"/>
      <c r="AE87" s="1496"/>
      <c r="AF87" s="1497"/>
      <c r="AG87" s="1498"/>
      <c r="AH87" s="1496"/>
      <c r="AI87" s="1499"/>
      <c r="AJ87" s="1500">
        <f t="shared" si="25"/>
        <v>0</v>
      </c>
      <c r="AK87" s="1501"/>
      <c r="AL87" s="8" t="s">
        <v>1</v>
      </c>
      <c r="AM87" s="1401">
        <f t="shared" si="40"/>
        <v>0</v>
      </c>
      <c r="AN87" s="1410">
        <f t="shared" si="41"/>
        <v>0</v>
      </c>
      <c r="AO87" s="1411">
        <f t="shared" si="42"/>
        <v>0</v>
      </c>
      <c r="AP87" s="1402"/>
      <c r="AQ87" s="1397">
        <f t="shared" si="24"/>
        <v>0</v>
      </c>
      <c r="AR87" s="1398">
        <f t="shared" si="43"/>
        <v>0</v>
      </c>
      <c r="AS87" s="1397">
        <f t="shared" si="44"/>
        <v>0</v>
      </c>
      <c r="AT87" s="1399">
        <f t="shared" si="45"/>
        <v>0</v>
      </c>
      <c r="AU87" s="1400">
        <f>IF(AND(ISNUMBER(AP87),NOT(ISBLANK(AI87))),IFERROR(INDEX(AI13:AS13,MATCH(AI87,AI12:AS12,0))*AH87*IF(ISBLANK(AE87),1,AE87),0),0)</f>
        <v>0</v>
      </c>
      <c r="AY87" s="6">
        <v>1</v>
      </c>
    </row>
    <row r="88" spans="1:51" s="1" customFormat="1" ht="18.75" customHeight="1">
      <c r="A88"/>
      <c r="B88"/>
      <c r="C88" s="1494"/>
      <c r="D88" s="1495"/>
      <c r="E88" s="1495"/>
      <c r="F88" s="1495"/>
      <c r="G88" s="1496"/>
      <c r="H88" s="1497"/>
      <c r="I88" s="1498"/>
      <c r="J88" s="1496"/>
      <c r="K88" s="1499"/>
      <c r="L88" s="1500">
        <f>IF(ISNUMBER(J88),#REF!,0)</f>
        <v>0</v>
      </c>
      <c r="M88" s="1501"/>
      <c r="N88" s="8" t="s">
        <v>1</v>
      </c>
      <c r="O88" s="1403">
        <f t="shared" si="34"/>
        <v>0</v>
      </c>
      <c r="P88" s="1412">
        <f t="shared" si="35"/>
        <v>0</v>
      </c>
      <c r="Q88" s="1413">
        <f t="shared" si="36"/>
        <v>0</v>
      </c>
      <c r="R88" s="1402"/>
      <c r="S88" s="1397">
        <f t="shared" si="23"/>
        <v>0</v>
      </c>
      <c r="T88" s="1398">
        <f t="shared" si="37"/>
        <v>0</v>
      </c>
      <c r="U88" s="1397">
        <f t="shared" si="38"/>
        <v>0</v>
      </c>
      <c r="V88" s="1399">
        <f t="shared" si="39"/>
        <v>0</v>
      </c>
      <c r="W88" s="1400">
        <f>IF(AND(ISNUMBER(R88),NOT(ISBLANK(K88))),IFERROR(INDEX(K13:U13,MATCH(K88,K12:U12,0))*J88*IF(ISBLANK(G88),1,G88),0),0)</f>
        <v>0</v>
      </c>
      <c r="X88" s="8"/>
      <c r="Y88"/>
      <c r="Z88"/>
      <c r="AA88" s="1494"/>
      <c r="AB88" s="1495"/>
      <c r="AC88" s="1495"/>
      <c r="AD88" s="1495"/>
      <c r="AE88" s="1496"/>
      <c r="AF88" s="1497"/>
      <c r="AG88" s="1498"/>
      <c r="AH88" s="1496"/>
      <c r="AI88" s="1499"/>
      <c r="AJ88" s="1500">
        <f t="shared" si="25"/>
        <v>0</v>
      </c>
      <c r="AK88" s="1501"/>
      <c r="AL88" s="8" t="s">
        <v>1</v>
      </c>
      <c r="AM88" s="1403">
        <f t="shared" si="40"/>
        <v>0</v>
      </c>
      <c r="AN88" s="1412">
        <f t="shared" si="41"/>
        <v>0</v>
      </c>
      <c r="AO88" s="1413">
        <f t="shared" si="42"/>
        <v>0</v>
      </c>
      <c r="AP88" s="1402"/>
      <c r="AQ88" s="1397">
        <f t="shared" si="24"/>
        <v>0</v>
      </c>
      <c r="AR88" s="1398">
        <f t="shared" si="43"/>
        <v>0</v>
      </c>
      <c r="AS88" s="1397">
        <f t="shared" si="44"/>
        <v>0</v>
      </c>
      <c r="AT88" s="1399">
        <f t="shared" si="45"/>
        <v>0</v>
      </c>
      <c r="AU88" s="1400">
        <f>IF(AND(ISNUMBER(AP88),NOT(ISBLANK(AI88))),IFERROR(INDEX(AI13:AS13,MATCH(AI88,AI12:AS12,0))*AH88*IF(ISBLANK(AE88),1,AE88),0),0)</f>
        <v>0</v>
      </c>
      <c r="AY88" s="6">
        <v>1</v>
      </c>
    </row>
    <row r="89" spans="1:51" s="1" customFormat="1" ht="18.75" customHeight="1">
      <c r="A89"/>
      <c r="B89"/>
      <c r="C89" s="1494"/>
      <c r="D89" s="1495"/>
      <c r="E89" s="1495"/>
      <c r="F89" s="1495"/>
      <c r="G89" s="1496"/>
      <c r="H89" s="1497"/>
      <c r="I89" s="1498"/>
      <c r="J89" s="1496"/>
      <c r="K89" s="1499"/>
      <c r="L89" s="1500">
        <f>IF(ISNUMBER(J89),#REF!,0)</f>
        <v>0</v>
      </c>
      <c r="M89" s="1501"/>
      <c r="N89" s="8" t="s">
        <v>1</v>
      </c>
      <c r="O89" s="1401">
        <f t="shared" si="34"/>
        <v>0</v>
      </c>
      <c r="P89" s="1410">
        <f t="shared" si="35"/>
        <v>0</v>
      </c>
      <c r="Q89" s="1411">
        <f t="shared" si="36"/>
        <v>0</v>
      </c>
      <c r="R89" s="1402"/>
      <c r="S89" s="1397">
        <f t="shared" si="23"/>
        <v>0</v>
      </c>
      <c r="T89" s="1398">
        <f t="shared" si="37"/>
        <v>0</v>
      </c>
      <c r="U89" s="1397">
        <f t="shared" si="38"/>
        <v>0</v>
      </c>
      <c r="V89" s="1399">
        <f t="shared" si="39"/>
        <v>0</v>
      </c>
      <c r="W89" s="1400">
        <f>IF(AND(ISNUMBER(R89),NOT(ISBLANK(K89))),IFERROR(INDEX(K13:U13,MATCH(K89,K12:U12,0))*J89*IF(ISBLANK(G89),1,G89),0),0)</f>
        <v>0</v>
      </c>
      <c r="X89" s="8"/>
      <c r="Y89"/>
      <c r="Z89"/>
      <c r="AA89" s="1494"/>
      <c r="AB89" s="1495"/>
      <c r="AC89" s="1495"/>
      <c r="AD89" s="1495"/>
      <c r="AE89" s="1496"/>
      <c r="AF89" s="1497"/>
      <c r="AG89" s="1498"/>
      <c r="AH89" s="1496"/>
      <c r="AI89" s="1499"/>
      <c r="AJ89" s="1500">
        <f t="shared" si="25"/>
        <v>0</v>
      </c>
      <c r="AK89" s="1501"/>
      <c r="AL89" s="8" t="s">
        <v>1</v>
      </c>
      <c r="AM89" s="1401">
        <f t="shared" si="40"/>
        <v>0</v>
      </c>
      <c r="AN89" s="1410">
        <f t="shared" si="41"/>
        <v>0</v>
      </c>
      <c r="AO89" s="1411">
        <f t="shared" si="42"/>
        <v>0</v>
      </c>
      <c r="AP89" s="1402"/>
      <c r="AQ89" s="1397">
        <f t="shared" si="24"/>
        <v>0</v>
      </c>
      <c r="AR89" s="1398">
        <f t="shared" si="43"/>
        <v>0</v>
      </c>
      <c r="AS89" s="1397">
        <f t="shared" si="44"/>
        <v>0</v>
      </c>
      <c r="AT89" s="1399">
        <f t="shared" si="45"/>
        <v>0</v>
      </c>
      <c r="AU89" s="1400">
        <f>IF(AND(ISNUMBER(AP89),NOT(ISBLANK(AI89))),IFERROR(INDEX(AI13:AS13,MATCH(AI89,AI12:AS12,0))*AH89*IF(ISBLANK(AE89),1,AE89),0),0)</f>
        <v>0</v>
      </c>
      <c r="AY89" s="6">
        <v>1</v>
      </c>
    </row>
    <row r="90" spans="1:51" s="1" customFormat="1" ht="18.75" customHeight="1">
      <c r="A90"/>
      <c r="B90"/>
      <c r="C90" s="1494"/>
      <c r="D90" s="1495"/>
      <c r="E90" s="1495"/>
      <c r="F90" s="1495"/>
      <c r="G90" s="1496"/>
      <c r="H90" s="1497"/>
      <c r="I90" s="1498"/>
      <c r="J90" s="1496"/>
      <c r="K90" s="1499"/>
      <c r="L90" s="1500">
        <f>IF(ISNUMBER(J90),#REF!,0)</f>
        <v>0</v>
      </c>
      <c r="M90" s="1501"/>
      <c r="N90" s="8" t="s">
        <v>1</v>
      </c>
      <c r="O90" s="1403">
        <f t="shared" si="34"/>
        <v>0</v>
      </c>
      <c r="P90" s="1412">
        <f t="shared" si="35"/>
        <v>0</v>
      </c>
      <c r="Q90" s="1413">
        <f t="shared" si="36"/>
        <v>0</v>
      </c>
      <c r="R90" s="1402"/>
      <c r="S90" s="1397">
        <f t="shared" si="23"/>
        <v>0</v>
      </c>
      <c r="T90" s="1398">
        <f t="shared" si="37"/>
        <v>0</v>
      </c>
      <c r="U90" s="1397">
        <f t="shared" si="38"/>
        <v>0</v>
      </c>
      <c r="V90" s="1399">
        <f t="shared" si="39"/>
        <v>0</v>
      </c>
      <c r="W90" s="1400">
        <f>IF(AND(ISNUMBER(R90),NOT(ISBLANK(K90))),IFERROR(INDEX(K13:U13,MATCH(K90,K12:U12,0))*J90*IF(ISBLANK(G90),1,G90),0),0)</f>
        <v>0</v>
      </c>
      <c r="X90" s="8"/>
      <c r="Y90"/>
      <c r="Z90"/>
      <c r="AA90" s="1494"/>
      <c r="AB90" s="1495"/>
      <c r="AC90" s="1495"/>
      <c r="AD90" s="1495"/>
      <c r="AE90" s="1496"/>
      <c r="AF90" s="1497"/>
      <c r="AG90" s="1498"/>
      <c r="AH90" s="1496"/>
      <c r="AI90" s="1499"/>
      <c r="AJ90" s="1500">
        <f t="shared" si="25"/>
        <v>0</v>
      </c>
      <c r="AK90" s="1501"/>
      <c r="AL90" s="8" t="s">
        <v>1</v>
      </c>
      <c r="AM90" s="1403">
        <f t="shared" si="40"/>
        <v>0</v>
      </c>
      <c r="AN90" s="1412">
        <f t="shared" si="41"/>
        <v>0</v>
      </c>
      <c r="AO90" s="1413">
        <f t="shared" si="42"/>
        <v>0</v>
      </c>
      <c r="AP90" s="1402"/>
      <c r="AQ90" s="1397">
        <f t="shared" si="24"/>
        <v>0</v>
      </c>
      <c r="AR90" s="1398">
        <f t="shared" si="43"/>
        <v>0</v>
      </c>
      <c r="AS90" s="1397">
        <f t="shared" si="44"/>
        <v>0</v>
      </c>
      <c r="AT90" s="1399">
        <f t="shared" si="45"/>
        <v>0</v>
      </c>
      <c r="AU90" s="1400">
        <f>IF(AND(ISNUMBER(AP90),NOT(ISBLANK(AI90))),IFERROR(INDEX(AI13:AS13,MATCH(AI90,AI12:AS12,0))*AH90*IF(ISBLANK(AE90),1,AE90),0),0)</f>
        <v>0</v>
      </c>
      <c r="AY90" s="6">
        <v>1</v>
      </c>
    </row>
    <row r="91" spans="1:51" s="1" customFormat="1" ht="18.75" customHeight="1">
      <c r="A91"/>
      <c r="B91"/>
      <c r="C91" s="1494"/>
      <c r="D91" s="1495"/>
      <c r="E91" s="1495"/>
      <c r="F91" s="1495"/>
      <c r="G91" s="1496"/>
      <c r="H91" s="1497"/>
      <c r="I91" s="1498"/>
      <c r="J91" s="1496"/>
      <c r="K91" s="1499"/>
      <c r="L91" s="1500">
        <f>IF(ISNUMBER(J91),#REF!,0)</f>
        <v>0</v>
      </c>
      <c r="M91" s="1501"/>
      <c r="N91" s="8" t="s">
        <v>1</v>
      </c>
      <c r="O91" s="1401">
        <f t="shared" si="34"/>
        <v>0</v>
      </c>
      <c r="P91" s="1410">
        <f t="shared" si="35"/>
        <v>0</v>
      </c>
      <c r="Q91" s="1411">
        <f t="shared" si="36"/>
        <v>0</v>
      </c>
      <c r="R91" s="1402"/>
      <c r="S91" s="1397">
        <f t="shared" si="23"/>
        <v>0</v>
      </c>
      <c r="T91" s="1398">
        <f t="shared" si="37"/>
        <v>0</v>
      </c>
      <c r="U91" s="1397">
        <f t="shared" si="38"/>
        <v>0</v>
      </c>
      <c r="V91" s="1399">
        <f t="shared" si="39"/>
        <v>0</v>
      </c>
      <c r="W91" s="1400">
        <f>IF(AND(ISNUMBER(R91),NOT(ISBLANK(K91))),IFERROR(INDEX(K13:U13,MATCH(K91,K12:U12,0))*J91*IF(ISBLANK(G91),1,G91),0),0)</f>
        <v>0</v>
      </c>
      <c r="X91" s="8"/>
      <c r="Y91"/>
      <c r="Z91"/>
      <c r="AA91" s="1494"/>
      <c r="AB91" s="1495"/>
      <c r="AC91" s="1495"/>
      <c r="AD91" s="1495"/>
      <c r="AE91" s="1496"/>
      <c r="AF91" s="1497"/>
      <c r="AG91" s="1498"/>
      <c r="AH91" s="1496"/>
      <c r="AI91" s="1499"/>
      <c r="AJ91" s="1500">
        <f t="shared" si="25"/>
        <v>0</v>
      </c>
      <c r="AK91" s="1501"/>
      <c r="AL91" s="8" t="s">
        <v>1</v>
      </c>
      <c r="AM91" s="1401">
        <f t="shared" si="40"/>
        <v>0</v>
      </c>
      <c r="AN91" s="1410">
        <f t="shared" si="41"/>
        <v>0</v>
      </c>
      <c r="AO91" s="1411">
        <f t="shared" si="42"/>
        <v>0</v>
      </c>
      <c r="AP91" s="1402"/>
      <c r="AQ91" s="1397">
        <f t="shared" si="24"/>
        <v>0</v>
      </c>
      <c r="AR91" s="1398">
        <f t="shared" si="43"/>
        <v>0</v>
      </c>
      <c r="AS91" s="1397">
        <f t="shared" si="44"/>
        <v>0</v>
      </c>
      <c r="AT91" s="1399">
        <f t="shared" si="45"/>
        <v>0</v>
      </c>
      <c r="AU91" s="1400">
        <f>IF(AND(ISNUMBER(AP91),NOT(ISBLANK(AI91))),IFERROR(INDEX(AI13:AS13,MATCH(AI91,AI12:AS12,0))*AH91*IF(ISBLANK(AE91),1,AE91),0),0)</f>
        <v>0</v>
      </c>
      <c r="AY91" s="6">
        <v>1</v>
      </c>
    </row>
    <row r="92" spans="1:51" s="1" customFormat="1" ht="18.75" customHeight="1">
      <c r="A92"/>
      <c r="B92"/>
      <c r="C92" s="1494"/>
      <c r="D92" s="1495"/>
      <c r="E92" s="1495"/>
      <c r="F92" s="1495"/>
      <c r="G92" s="1496"/>
      <c r="H92" s="1497"/>
      <c r="I92" s="1498"/>
      <c r="J92" s="1496"/>
      <c r="K92" s="1499"/>
      <c r="L92" s="1500">
        <f>IF(ISNUMBER(J92),#REF!,0)</f>
        <v>0</v>
      </c>
      <c r="M92" s="1501"/>
      <c r="N92" s="8" t="s">
        <v>1</v>
      </c>
      <c r="O92" s="1403">
        <f t="shared" si="34"/>
        <v>0</v>
      </c>
      <c r="P92" s="1412">
        <f t="shared" si="35"/>
        <v>0</v>
      </c>
      <c r="Q92" s="1413">
        <f t="shared" si="36"/>
        <v>0</v>
      </c>
      <c r="R92" s="1402"/>
      <c r="S92" s="1397">
        <f t="shared" si="23"/>
        <v>0</v>
      </c>
      <c r="T92" s="1398">
        <f t="shared" si="37"/>
        <v>0</v>
      </c>
      <c r="U92" s="1397">
        <f t="shared" si="38"/>
        <v>0</v>
      </c>
      <c r="V92" s="1399">
        <f t="shared" si="39"/>
        <v>0</v>
      </c>
      <c r="W92" s="1400">
        <f>IF(AND(ISNUMBER(R92),NOT(ISBLANK(K92))),IFERROR(INDEX(K13:U13,MATCH(K92,K12:U12,0))*J92*IF(ISBLANK(G92),1,G92),0),0)</f>
        <v>0</v>
      </c>
      <c r="X92" s="8"/>
      <c r="Y92"/>
      <c r="Z92"/>
      <c r="AA92" s="1494"/>
      <c r="AB92" s="1495"/>
      <c r="AC92" s="1495"/>
      <c r="AD92" s="1495"/>
      <c r="AE92" s="1496"/>
      <c r="AF92" s="1497"/>
      <c r="AG92" s="1498"/>
      <c r="AH92" s="1496"/>
      <c r="AI92" s="1499"/>
      <c r="AJ92" s="1500">
        <f t="shared" si="25"/>
        <v>0</v>
      </c>
      <c r="AK92" s="1501"/>
      <c r="AL92" s="8" t="s">
        <v>1</v>
      </c>
      <c r="AM92" s="1403">
        <f t="shared" si="40"/>
        <v>0</v>
      </c>
      <c r="AN92" s="1412">
        <f t="shared" si="41"/>
        <v>0</v>
      </c>
      <c r="AO92" s="1413">
        <f t="shared" si="42"/>
        <v>0</v>
      </c>
      <c r="AP92" s="1402"/>
      <c r="AQ92" s="1397">
        <f t="shared" si="24"/>
        <v>0</v>
      </c>
      <c r="AR92" s="1398">
        <f t="shared" si="43"/>
        <v>0</v>
      </c>
      <c r="AS92" s="1397">
        <f t="shared" si="44"/>
        <v>0</v>
      </c>
      <c r="AT92" s="1399">
        <f t="shared" si="45"/>
        <v>0</v>
      </c>
      <c r="AU92" s="1400">
        <f>IF(AND(ISNUMBER(AP92),NOT(ISBLANK(AI92))),IFERROR(INDEX(AI13:AS13,MATCH(AI92,AI12:AS12,0))*AH92*IF(ISBLANK(AE92),1,AE92),0),0)</f>
        <v>0</v>
      </c>
      <c r="AY92" s="6">
        <v>1</v>
      </c>
    </row>
    <row r="93" spans="1:51" s="1" customFormat="1" ht="18.75" customHeight="1">
      <c r="A93"/>
      <c r="B93"/>
      <c r="C93" s="1494"/>
      <c r="D93" s="1495"/>
      <c r="E93" s="1495"/>
      <c r="F93" s="1495"/>
      <c r="G93" s="1496"/>
      <c r="H93" s="1497"/>
      <c r="I93" s="1498"/>
      <c r="J93" s="1496"/>
      <c r="K93" s="1499"/>
      <c r="L93" s="1500">
        <f>IF(ISNUMBER(J93),#REF!,0)</f>
        <v>0</v>
      </c>
      <c r="M93" s="1501"/>
      <c r="N93" s="8" t="s">
        <v>1</v>
      </c>
      <c r="O93" s="1401">
        <f t="shared" si="34"/>
        <v>0</v>
      </c>
      <c r="P93" s="1410">
        <f t="shared" si="35"/>
        <v>0</v>
      </c>
      <c r="Q93" s="1411">
        <f t="shared" si="36"/>
        <v>0</v>
      </c>
      <c r="R93" s="1402"/>
      <c r="S93" s="1397">
        <f t="shared" si="23"/>
        <v>0</v>
      </c>
      <c r="T93" s="1398">
        <f t="shared" si="37"/>
        <v>0</v>
      </c>
      <c r="U93" s="1397">
        <f t="shared" si="38"/>
        <v>0</v>
      </c>
      <c r="V93" s="1399">
        <f t="shared" si="39"/>
        <v>0</v>
      </c>
      <c r="W93" s="1400">
        <f>IF(AND(ISNUMBER(R93),NOT(ISBLANK(K93))),IFERROR(INDEX(K13:U13,MATCH(K93,K12:U12,0))*J93*IF(ISBLANK(G93),1,G93),0),0)</f>
        <v>0</v>
      </c>
      <c r="X93" s="8"/>
      <c r="Y93"/>
      <c r="Z93"/>
      <c r="AA93" s="1494"/>
      <c r="AB93" s="1495"/>
      <c r="AC93" s="1495"/>
      <c r="AD93" s="1495"/>
      <c r="AE93" s="1496"/>
      <c r="AF93" s="1497"/>
      <c r="AG93" s="1498"/>
      <c r="AH93" s="1496"/>
      <c r="AI93" s="1499"/>
      <c r="AJ93" s="1500">
        <f t="shared" si="25"/>
        <v>0</v>
      </c>
      <c r="AK93" s="1501"/>
      <c r="AL93" s="8" t="s">
        <v>1</v>
      </c>
      <c r="AM93" s="1401">
        <f t="shared" si="40"/>
        <v>0</v>
      </c>
      <c r="AN93" s="1410">
        <f t="shared" si="41"/>
        <v>0</v>
      </c>
      <c r="AO93" s="1411">
        <f t="shared" si="42"/>
        <v>0</v>
      </c>
      <c r="AP93" s="1402"/>
      <c r="AQ93" s="1397">
        <f t="shared" si="24"/>
        <v>0</v>
      </c>
      <c r="AR93" s="1398">
        <f t="shared" si="43"/>
        <v>0</v>
      </c>
      <c r="AS93" s="1397">
        <f t="shared" si="44"/>
        <v>0</v>
      </c>
      <c r="AT93" s="1399">
        <f t="shared" si="45"/>
        <v>0</v>
      </c>
      <c r="AU93" s="1400">
        <f>IF(AND(ISNUMBER(AP93),NOT(ISBLANK(AI93))),IFERROR(INDEX(AI13:AS13,MATCH(AI93,AI12:AS12,0))*AH93*IF(ISBLANK(AE93),1,AE93),0),0)</f>
        <v>0</v>
      </c>
      <c r="AY93" s="6">
        <v>1</v>
      </c>
    </row>
    <row r="94" spans="1:51" s="1" customFormat="1" ht="18.75" customHeight="1">
      <c r="A94"/>
      <c r="B94"/>
      <c r="C94" s="1494"/>
      <c r="D94" s="1495"/>
      <c r="E94" s="1495"/>
      <c r="F94" s="1495"/>
      <c r="G94" s="1496"/>
      <c r="H94" s="1497"/>
      <c r="I94" s="1498"/>
      <c r="J94" s="1496"/>
      <c r="K94" s="1499"/>
      <c r="L94" s="1500">
        <f>IF(ISNUMBER(J94),#REF!,0)</f>
        <v>0</v>
      </c>
      <c r="M94" s="1501"/>
      <c r="N94" s="8" t="s">
        <v>1</v>
      </c>
      <c r="O94" s="1403">
        <f t="shared" si="34"/>
        <v>0</v>
      </c>
      <c r="P94" s="1412">
        <f t="shared" si="35"/>
        <v>0</v>
      </c>
      <c r="Q94" s="1413">
        <f t="shared" si="36"/>
        <v>0</v>
      </c>
      <c r="R94" s="1402"/>
      <c r="S94" s="1397">
        <f t="shared" si="23"/>
        <v>0</v>
      </c>
      <c r="T94" s="1398">
        <f t="shared" si="37"/>
        <v>0</v>
      </c>
      <c r="U94" s="1397">
        <f t="shared" si="38"/>
        <v>0</v>
      </c>
      <c r="V94" s="1399">
        <f t="shared" si="39"/>
        <v>0</v>
      </c>
      <c r="W94" s="1400">
        <f>IF(AND(ISNUMBER(R94),NOT(ISBLANK(K94))),IFERROR(INDEX(K13:U13,MATCH(K94,K12:U12,0))*J94*IF(ISBLANK(G94),1,G94),0),0)</f>
        <v>0</v>
      </c>
      <c r="X94" s="8"/>
      <c r="Y94"/>
      <c r="Z94"/>
      <c r="AA94" s="1494"/>
      <c r="AB94" s="1495"/>
      <c r="AC94" s="1495"/>
      <c r="AD94" s="1495"/>
      <c r="AE94" s="1496"/>
      <c r="AF94" s="1497"/>
      <c r="AG94" s="1498"/>
      <c r="AH94" s="1496"/>
      <c r="AI94" s="1499"/>
      <c r="AJ94" s="1500">
        <f t="shared" si="25"/>
        <v>0</v>
      </c>
      <c r="AK94" s="1501"/>
      <c r="AL94" s="8" t="s">
        <v>1</v>
      </c>
      <c r="AM94" s="1403">
        <f t="shared" si="40"/>
        <v>0</v>
      </c>
      <c r="AN94" s="1412">
        <f t="shared" si="41"/>
        <v>0</v>
      </c>
      <c r="AO94" s="1413">
        <f t="shared" si="42"/>
        <v>0</v>
      </c>
      <c r="AP94" s="1402"/>
      <c r="AQ94" s="1397">
        <f t="shared" si="24"/>
        <v>0</v>
      </c>
      <c r="AR94" s="1398">
        <f t="shared" si="43"/>
        <v>0</v>
      </c>
      <c r="AS94" s="1397">
        <f t="shared" si="44"/>
        <v>0</v>
      </c>
      <c r="AT94" s="1399">
        <f t="shared" si="45"/>
        <v>0</v>
      </c>
      <c r="AU94" s="1400">
        <f>IF(AND(ISNUMBER(AP94),NOT(ISBLANK(AI94))),IFERROR(INDEX(AI13:AS13,MATCH(AI94,AI12:AS12,0))*AH94*IF(ISBLANK(AE94),1,AE94),0),0)</f>
        <v>0</v>
      </c>
      <c r="AY94" s="6">
        <v>1</v>
      </c>
    </row>
    <row r="95" spans="1:51" s="1" customFormat="1" ht="18.75" customHeight="1">
      <c r="A95"/>
      <c r="B95"/>
      <c r="C95" s="1494"/>
      <c r="D95" s="1495"/>
      <c r="E95" s="1495"/>
      <c r="F95" s="1495"/>
      <c r="G95" s="1496"/>
      <c r="H95" s="1497"/>
      <c r="I95" s="1498"/>
      <c r="J95" s="1496"/>
      <c r="K95" s="1499"/>
      <c r="L95" s="1500">
        <f>IF(ISNUMBER(J95),#REF!,0)</f>
        <v>0</v>
      </c>
      <c r="M95" s="1501"/>
      <c r="N95" s="8" t="s">
        <v>1</v>
      </c>
      <c r="O95" s="1401">
        <f t="shared" si="34"/>
        <v>0</v>
      </c>
      <c r="P95" s="1410">
        <f t="shared" si="35"/>
        <v>0</v>
      </c>
      <c r="Q95" s="1411">
        <f t="shared" si="36"/>
        <v>0</v>
      </c>
      <c r="R95" s="1402"/>
      <c r="S95" s="1397">
        <f t="shared" si="23"/>
        <v>0</v>
      </c>
      <c r="T95" s="1398">
        <f t="shared" si="37"/>
        <v>0</v>
      </c>
      <c r="U95" s="1397">
        <f t="shared" si="38"/>
        <v>0</v>
      </c>
      <c r="V95" s="1399">
        <f t="shared" si="39"/>
        <v>0</v>
      </c>
      <c r="W95" s="1400">
        <f>IF(AND(ISNUMBER(R95),NOT(ISBLANK(K95))),IFERROR(INDEX(K13:U13,MATCH(K95,K12:U12,0))*J95*IF(ISBLANK(G95),1,G95),0),0)</f>
        <v>0</v>
      </c>
      <c r="X95" s="8"/>
      <c r="Y95"/>
      <c r="Z95"/>
      <c r="AA95" s="1494"/>
      <c r="AB95" s="1495"/>
      <c r="AC95" s="1495"/>
      <c r="AD95" s="1495"/>
      <c r="AE95" s="1496"/>
      <c r="AF95" s="1497"/>
      <c r="AG95" s="1498"/>
      <c r="AH95" s="1496"/>
      <c r="AI95" s="1499"/>
      <c r="AJ95" s="1500">
        <f t="shared" si="25"/>
        <v>0</v>
      </c>
      <c r="AK95" s="1501"/>
      <c r="AL95" s="8" t="s">
        <v>1</v>
      </c>
      <c r="AM95" s="1401">
        <f t="shared" si="40"/>
        <v>0</v>
      </c>
      <c r="AN95" s="1410">
        <f t="shared" si="41"/>
        <v>0</v>
      </c>
      <c r="AO95" s="1411">
        <f t="shared" si="42"/>
        <v>0</v>
      </c>
      <c r="AP95" s="1402"/>
      <c r="AQ95" s="1397">
        <f t="shared" si="24"/>
        <v>0</v>
      </c>
      <c r="AR95" s="1398">
        <f t="shared" si="43"/>
        <v>0</v>
      </c>
      <c r="AS95" s="1397">
        <f t="shared" si="44"/>
        <v>0</v>
      </c>
      <c r="AT95" s="1399">
        <f t="shared" si="45"/>
        <v>0</v>
      </c>
      <c r="AU95" s="1400">
        <f>IF(AND(ISNUMBER(AP95),NOT(ISBLANK(AI95))),IFERROR(INDEX(AI13:AS13,MATCH(AI95,AI12:AS12,0))*AH95*IF(ISBLANK(AE95),1,AE95),0),0)</f>
        <v>0</v>
      </c>
      <c r="AY95" s="6">
        <v>1</v>
      </c>
    </row>
    <row r="96" spans="1:51" s="1" customFormat="1" ht="18.75" customHeight="1">
      <c r="A96"/>
      <c r="B96"/>
      <c r="C96" s="1494"/>
      <c r="D96" s="1495"/>
      <c r="E96" s="1495"/>
      <c r="F96" s="1495"/>
      <c r="G96" s="1496"/>
      <c r="H96" s="1497"/>
      <c r="I96" s="1498"/>
      <c r="J96" s="1496"/>
      <c r="K96" s="1499"/>
      <c r="L96" s="1500">
        <f>IF(ISNUMBER(J96),#REF!,0)</f>
        <v>0</v>
      </c>
      <c r="M96" s="1501"/>
      <c r="N96" s="8" t="s">
        <v>1</v>
      </c>
      <c r="O96" s="1403">
        <f t="shared" si="34"/>
        <v>0</v>
      </c>
      <c r="P96" s="1412">
        <f t="shared" si="35"/>
        <v>0</v>
      </c>
      <c r="Q96" s="1413">
        <f t="shared" si="36"/>
        <v>0</v>
      </c>
      <c r="R96" s="1402"/>
      <c r="S96" s="1397">
        <f t="shared" ref="S96:S159" si="46">IF(ISNUMBER(R96),F96,0)</f>
        <v>0</v>
      </c>
      <c r="T96" s="1398">
        <f t="shared" si="37"/>
        <v>0</v>
      </c>
      <c r="U96" s="1397">
        <f t="shared" si="38"/>
        <v>0</v>
      </c>
      <c r="V96" s="1399">
        <f t="shared" si="39"/>
        <v>0</v>
      </c>
      <c r="W96" s="1400">
        <f>IF(AND(ISNUMBER(R96),NOT(ISBLANK(K96))),IFERROR(INDEX(K13:U13,MATCH(K96,K12:U12,0))*J96*IF(ISBLANK(G96),1,G96),0),0)</f>
        <v>0</v>
      </c>
      <c r="X96" s="8"/>
      <c r="Y96"/>
      <c r="Z96"/>
      <c r="AA96" s="1494"/>
      <c r="AB96" s="1495"/>
      <c r="AC96" s="1495"/>
      <c r="AD96" s="1495"/>
      <c r="AE96" s="1496"/>
      <c r="AF96" s="1497"/>
      <c r="AG96" s="1498"/>
      <c r="AH96" s="1496"/>
      <c r="AI96" s="1499"/>
      <c r="AJ96" s="1500">
        <f>IF(ISNUMBER(AH96),#REF!,0)</f>
        <v>0</v>
      </c>
      <c r="AK96" s="1501"/>
      <c r="AL96" s="8" t="s">
        <v>1</v>
      </c>
      <c r="AM96" s="1403">
        <f t="shared" si="40"/>
        <v>0</v>
      </c>
      <c r="AN96" s="1412">
        <f t="shared" si="41"/>
        <v>0</v>
      </c>
      <c r="AO96" s="1413">
        <f t="shared" si="42"/>
        <v>0</v>
      </c>
      <c r="AP96" s="1402"/>
      <c r="AQ96" s="1397">
        <f t="shared" ref="AQ96:AQ159" si="47">IF(ISNUMBER(AP96),AD96,0)</f>
        <v>0</v>
      </c>
      <c r="AR96" s="1398">
        <f t="shared" si="43"/>
        <v>0</v>
      </c>
      <c r="AS96" s="1397">
        <f t="shared" si="44"/>
        <v>0</v>
      </c>
      <c r="AT96" s="1399">
        <f t="shared" si="45"/>
        <v>0</v>
      </c>
      <c r="AU96" s="1400">
        <f>IF(AND(ISNUMBER(AP96),NOT(ISBLANK(AI96))),IFERROR(INDEX(AI13:AS13,MATCH(AI96,AI12:AS12,0))*AH96*IF(ISBLANK(AE96),1,AE96),0),0)</f>
        <v>0</v>
      </c>
      <c r="AY96" s="6">
        <v>1</v>
      </c>
    </row>
    <row r="97" spans="1:51" s="1" customFormat="1" ht="19.5" customHeight="1">
      <c r="A97"/>
      <c r="B97"/>
      <c r="C97" s="1494"/>
      <c r="D97" s="1495"/>
      <c r="E97" s="1495"/>
      <c r="F97" s="1495"/>
      <c r="G97" s="1496"/>
      <c r="H97" s="1497"/>
      <c r="I97" s="1498"/>
      <c r="J97" s="1496"/>
      <c r="K97" s="1499"/>
      <c r="L97" s="1500">
        <f>IF(ISNUMBER(J97),#REF!,0)</f>
        <v>0</v>
      </c>
      <c r="M97" s="1501"/>
      <c r="N97" s="8" t="s">
        <v>1</v>
      </c>
      <c r="O97" s="1401">
        <f t="shared" si="34"/>
        <v>0</v>
      </c>
      <c r="P97" s="1410">
        <f t="shared" si="35"/>
        <v>0</v>
      </c>
      <c r="Q97" s="1411">
        <f t="shared" si="36"/>
        <v>0</v>
      </c>
      <c r="R97" s="1402"/>
      <c r="S97" s="1397">
        <f t="shared" si="46"/>
        <v>0</v>
      </c>
      <c r="T97" s="1398">
        <f t="shared" si="37"/>
        <v>0</v>
      </c>
      <c r="U97" s="1397">
        <f t="shared" si="38"/>
        <v>0</v>
      </c>
      <c r="V97" s="1399">
        <f t="shared" si="39"/>
        <v>0</v>
      </c>
      <c r="W97" s="1400">
        <f>IF(AND(ISNUMBER(R97),NOT(ISBLANK(K97))),IFERROR(INDEX(K13:U13,MATCH(K97,K12:U12,0))*J97*IF(ISBLANK(G97),1,G97),0),0)</f>
        <v>0</v>
      </c>
      <c r="X97" s="8"/>
      <c r="Y97"/>
      <c r="Z97"/>
      <c r="AA97" s="1494"/>
      <c r="AB97" s="1495"/>
      <c r="AC97" s="1495"/>
      <c r="AD97" s="1495"/>
      <c r="AE97" s="1496"/>
      <c r="AF97" s="1497"/>
      <c r="AG97" s="1498"/>
      <c r="AH97" s="1496"/>
      <c r="AI97" s="1499"/>
      <c r="AJ97" s="1500">
        <f>IF(ISNUMBER(AH97),#REF!,0)</f>
        <v>0</v>
      </c>
      <c r="AK97" s="1501"/>
      <c r="AL97" s="8" t="s">
        <v>1</v>
      </c>
      <c r="AM97" s="1401">
        <f t="shared" si="40"/>
        <v>0</v>
      </c>
      <c r="AN97" s="1410">
        <f t="shared" si="41"/>
        <v>0</v>
      </c>
      <c r="AO97" s="1411">
        <f t="shared" si="42"/>
        <v>0</v>
      </c>
      <c r="AP97" s="1402"/>
      <c r="AQ97" s="1397">
        <f t="shared" si="47"/>
        <v>0</v>
      </c>
      <c r="AR97" s="1398">
        <f t="shared" si="43"/>
        <v>0</v>
      </c>
      <c r="AS97" s="1397">
        <f t="shared" si="44"/>
        <v>0</v>
      </c>
      <c r="AT97" s="1399">
        <f t="shared" si="45"/>
        <v>0</v>
      </c>
      <c r="AU97" s="1400">
        <f>IF(AND(ISNUMBER(AP97),NOT(ISBLANK(AI97))),IFERROR(INDEX(AI13:AS13,MATCH(AI97,AI12:AS12,0))*AH97*IF(ISBLANK(AE97),1,AE97),0),0)</f>
        <v>0</v>
      </c>
      <c r="AY97" s="6">
        <v>1</v>
      </c>
    </row>
    <row r="98" spans="1:51" s="1" customFormat="1" ht="15.6" customHeight="1">
      <c r="A98"/>
      <c r="B98"/>
      <c r="C98" s="1494"/>
      <c r="D98" s="1495"/>
      <c r="E98" s="1495"/>
      <c r="F98" s="1495"/>
      <c r="G98" s="1496"/>
      <c r="H98" s="1497"/>
      <c r="I98" s="1498"/>
      <c r="J98" s="1496"/>
      <c r="K98" s="1499"/>
      <c r="L98" s="1500">
        <f>IF(ISNUMBER(J98),#REF!,0)</f>
        <v>0</v>
      </c>
      <c r="M98" s="1501"/>
      <c r="N98" s="8" t="s">
        <v>1</v>
      </c>
      <c r="O98" s="1403">
        <f t="shared" si="34"/>
        <v>0</v>
      </c>
      <c r="P98" s="1412">
        <f t="shared" si="35"/>
        <v>0</v>
      </c>
      <c r="Q98" s="1413">
        <f t="shared" si="36"/>
        <v>0</v>
      </c>
      <c r="R98" s="1402"/>
      <c r="S98" s="1397">
        <f t="shared" si="46"/>
        <v>0</v>
      </c>
      <c r="T98" s="1398">
        <f t="shared" si="37"/>
        <v>0</v>
      </c>
      <c r="U98" s="1397">
        <f t="shared" si="38"/>
        <v>0</v>
      </c>
      <c r="V98" s="1399">
        <f t="shared" si="39"/>
        <v>0</v>
      </c>
      <c r="W98" s="1400">
        <f>IF(AND(ISNUMBER(R98),NOT(ISBLANK(K98))),IFERROR(INDEX(K13:U13,MATCH(K98,K12:U12,0))*J98*IF(ISBLANK(G98),1,G98),0),0)</f>
        <v>0</v>
      </c>
      <c r="X98" s="8"/>
      <c r="Y98"/>
      <c r="Z98"/>
      <c r="AA98" s="1494"/>
      <c r="AB98" s="1495"/>
      <c r="AC98" s="1495"/>
      <c r="AD98" s="1495"/>
      <c r="AE98" s="1496"/>
      <c r="AF98" s="1497"/>
      <c r="AG98" s="1498"/>
      <c r="AH98" s="1496"/>
      <c r="AI98" s="1499"/>
      <c r="AJ98" s="1500">
        <f>IF(ISNUMBER(AH98),#REF!,0)</f>
        <v>0</v>
      </c>
      <c r="AK98" s="1501"/>
      <c r="AL98" s="8" t="s">
        <v>1</v>
      </c>
      <c r="AM98" s="1403">
        <f t="shared" si="40"/>
        <v>0</v>
      </c>
      <c r="AN98" s="1412">
        <f t="shared" si="41"/>
        <v>0</v>
      </c>
      <c r="AO98" s="1413">
        <f t="shared" si="42"/>
        <v>0</v>
      </c>
      <c r="AP98" s="1402"/>
      <c r="AQ98" s="1397">
        <f t="shared" si="47"/>
        <v>0</v>
      </c>
      <c r="AR98" s="1398">
        <f t="shared" si="43"/>
        <v>0</v>
      </c>
      <c r="AS98" s="1397">
        <f t="shared" si="44"/>
        <v>0</v>
      </c>
      <c r="AT98" s="1399">
        <f t="shared" si="45"/>
        <v>0</v>
      </c>
      <c r="AU98" s="1400">
        <f>IF(AND(ISNUMBER(AP98),NOT(ISBLANK(AI98))),IFERROR(INDEX(AI13:AS13,MATCH(AI98,AI12:AS12,0))*AH98*IF(ISBLANK(AE98),1,AE98),0),0)</f>
        <v>0</v>
      </c>
      <c r="AY98" s="6">
        <v>1</v>
      </c>
    </row>
    <row r="99" spans="1:51" s="1" customFormat="1" ht="18.75" customHeight="1">
      <c r="A99"/>
      <c r="B99"/>
      <c r="C99" s="1494"/>
      <c r="D99" s="1495"/>
      <c r="E99" s="1495"/>
      <c r="F99" s="1495"/>
      <c r="G99" s="1496"/>
      <c r="H99" s="1497"/>
      <c r="I99" s="1498"/>
      <c r="J99" s="1496"/>
      <c r="K99" s="1499"/>
      <c r="L99" s="1500">
        <f>IF(ISNUMBER(J99),#REF!,0)</f>
        <v>0</v>
      </c>
      <c r="M99" s="1501"/>
      <c r="N99" s="8" t="s">
        <v>1</v>
      </c>
      <c r="O99" s="1401">
        <f t="shared" si="34"/>
        <v>0</v>
      </c>
      <c r="P99" s="1410">
        <f t="shared" si="35"/>
        <v>0</v>
      </c>
      <c r="Q99" s="1411">
        <f t="shared" si="36"/>
        <v>0</v>
      </c>
      <c r="R99" s="1402"/>
      <c r="S99" s="1397">
        <f t="shared" si="46"/>
        <v>0</v>
      </c>
      <c r="T99" s="1398">
        <f t="shared" si="37"/>
        <v>0</v>
      </c>
      <c r="U99" s="1397">
        <f t="shared" si="38"/>
        <v>0</v>
      </c>
      <c r="V99" s="1399">
        <f t="shared" si="39"/>
        <v>0</v>
      </c>
      <c r="W99" s="1400">
        <f>IF(AND(ISNUMBER(R99),NOT(ISBLANK(K99))),IFERROR(INDEX(K13:U13,MATCH(K99,K12:U12,0))*J99*IF(ISBLANK(G99),1,G99),0),0)</f>
        <v>0</v>
      </c>
      <c r="X99" s="8"/>
      <c r="Y99"/>
      <c r="Z99"/>
      <c r="AA99" s="1494"/>
      <c r="AB99" s="1495"/>
      <c r="AC99" s="1495"/>
      <c r="AD99" s="1495"/>
      <c r="AE99" s="1496"/>
      <c r="AF99" s="1497"/>
      <c r="AG99" s="1498"/>
      <c r="AH99" s="1496"/>
      <c r="AI99" s="1499"/>
      <c r="AJ99" s="1500">
        <f>IF(ISNUMBER(AH99),#REF!,0)</f>
        <v>0</v>
      </c>
      <c r="AK99" s="1501"/>
      <c r="AL99" s="8" t="s">
        <v>1</v>
      </c>
      <c r="AM99" s="1401">
        <f t="shared" si="40"/>
        <v>0</v>
      </c>
      <c r="AN99" s="1410">
        <f t="shared" si="41"/>
        <v>0</v>
      </c>
      <c r="AO99" s="1411">
        <f t="shared" si="42"/>
        <v>0</v>
      </c>
      <c r="AP99" s="1402"/>
      <c r="AQ99" s="1397">
        <f t="shared" si="47"/>
        <v>0</v>
      </c>
      <c r="AR99" s="1398">
        <f t="shared" si="43"/>
        <v>0</v>
      </c>
      <c r="AS99" s="1397">
        <f t="shared" si="44"/>
        <v>0</v>
      </c>
      <c r="AT99" s="1399">
        <f t="shared" si="45"/>
        <v>0</v>
      </c>
      <c r="AU99" s="1400">
        <f>IF(AND(ISNUMBER(AP99),NOT(ISBLANK(AI99))),IFERROR(INDEX(AI13:AS13,MATCH(AI99,AI12:AS12,0))*AH99*IF(ISBLANK(AE99),1,AE99),0),0)</f>
        <v>0</v>
      </c>
      <c r="AY99" s="6">
        <v>1</v>
      </c>
    </row>
    <row r="100" spans="1:51" s="1" customFormat="1" ht="15.6" customHeight="1">
      <c r="A100"/>
      <c r="B100"/>
      <c r="C100" s="1494"/>
      <c r="D100" s="1495"/>
      <c r="E100" s="1495"/>
      <c r="F100" s="1495"/>
      <c r="G100" s="1496"/>
      <c r="H100" s="1497"/>
      <c r="I100" s="1498"/>
      <c r="J100" s="1496"/>
      <c r="K100" s="1499"/>
      <c r="L100" s="1500">
        <f>IF(ISNUMBER(J100),#REF!,0)</f>
        <v>0</v>
      </c>
      <c r="M100" s="1501"/>
      <c r="N100" s="8" t="s">
        <v>1</v>
      </c>
      <c r="O100" s="1403">
        <f t="shared" si="34"/>
        <v>0</v>
      </c>
      <c r="P100" s="1412">
        <f t="shared" si="35"/>
        <v>0</v>
      </c>
      <c r="Q100" s="1413">
        <f t="shared" si="36"/>
        <v>0</v>
      </c>
      <c r="R100" s="1402"/>
      <c r="S100" s="1397">
        <f t="shared" si="46"/>
        <v>0</v>
      </c>
      <c r="T100" s="1398">
        <f t="shared" si="37"/>
        <v>0</v>
      </c>
      <c r="U100" s="1397">
        <f t="shared" si="38"/>
        <v>0</v>
      </c>
      <c r="V100" s="1399">
        <f t="shared" si="39"/>
        <v>0</v>
      </c>
      <c r="W100" s="1400">
        <f>IF(AND(ISNUMBER(R100),NOT(ISBLANK(K100))),IFERROR(INDEX(K13:U13,MATCH(K100,K12:U12,0))*J100*IF(ISBLANK(G100),1,G100),0),0)</f>
        <v>0</v>
      </c>
      <c r="X100" s="8"/>
      <c r="Y100"/>
      <c r="Z100"/>
      <c r="AA100" s="1494"/>
      <c r="AB100" s="1495"/>
      <c r="AC100" s="1495"/>
      <c r="AD100" s="1495"/>
      <c r="AE100" s="1496"/>
      <c r="AF100" s="1497"/>
      <c r="AG100" s="1498"/>
      <c r="AH100" s="1496"/>
      <c r="AI100" s="1499"/>
      <c r="AJ100" s="1500">
        <f>IF(ISNUMBER(AH100),#REF!,0)</f>
        <v>0</v>
      </c>
      <c r="AK100" s="1501"/>
      <c r="AL100" s="8" t="s">
        <v>1</v>
      </c>
      <c r="AM100" s="1403">
        <f t="shared" si="40"/>
        <v>0</v>
      </c>
      <c r="AN100" s="1412">
        <f t="shared" si="41"/>
        <v>0</v>
      </c>
      <c r="AO100" s="1413">
        <f t="shared" si="42"/>
        <v>0</v>
      </c>
      <c r="AP100" s="1402"/>
      <c r="AQ100" s="1397">
        <f t="shared" si="47"/>
        <v>0</v>
      </c>
      <c r="AR100" s="1398">
        <f t="shared" si="43"/>
        <v>0</v>
      </c>
      <c r="AS100" s="1397">
        <f t="shared" si="44"/>
        <v>0</v>
      </c>
      <c r="AT100" s="1399">
        <f t="shared" si="45"/>
        <v>0</v>
      </c>
      <c r="AU100" s="1400">
        <f>IF(AND(ISNUMBER(AP100),NOT(ISBLANK(AI100))),IFERROR(INDEX(AI13:AS13,MATCH(AI100,AI12:AS12,0))*AH100*IF(ISBLANK(AE100),1,AE100),0),0)</f>
        <v>0</v>
      </c>
      <c r="AY100" s="6">
        <v>1</v>
      </c>
    </row>
    <row r="101" spans="1:51" s="1" customFormat="1" ht="15.6" customHeight="1">
      <c r="A101"/>
      <c r="B101"/>
      <c r="C101" s="1494"/>
      <c r="D101" s="1495"/>
      <c r="E101" s="1495"/>
      <c r="F101" s="1495"/>
      <c r="G101" s="1496"/>
      <c r="H101" s="1497"/>
      <c r="I101" s="1498"/>
      <c r="J101" s="1496"/>
      <c r="K101" s="1499"/>
      <c r="L101" s="1500">
        <f>IF(ISNUMBER(J101),#REF!,0)</f>
        <v>0</v>
      </c>
      <c r="M101" s="1501"/>
      <c r="N101" s="8" t="s">
        <v>1</v>
      </c>
      <c r="O101" s="1401">
        <f t="shared" si="34"/>
        <v>0</v>
      </c>
      <c r="P101" s="1410">
        <f t="shared" si="35"/>
        <v>0</v>
      </c>
      <c r="Q101" s="1411">
        <f t="shared" si="36"/>
        <v>0</v>
      </c>
      <c r="R101" s="1402"/>
      <c r="S101" s="1397">
        <f t="shared" si="46"/>
        <v>0</v>
      </c>
      <c r="T101" s="1398">
        <f t="shared" si="37"/>
        <v>0</v>
      </c>
      <c r="U101" s="1397">
        <f t="shared" si="38"/>
        <v>0</v>
      </c>
      <c r="V101" s="1399">
        <f t="shared" si="39"/>
        <v>0</v>
      </c>
      <c r="W101" s="1400">
        <f>IF(AND(ISNUMBER(R101),NOT(ISBLANK(K101))),IFERROR(INDEX(K13:U13,MATCH(K101,K12:U12,0))*J101*IF(ISBLANK(G101),1,G101),0),0)</f>
        <v>0</v>
      </c>
      <c r="X101" s="8"/>
      <c r="Y101"/>
      <c r="Z101"/>
      <c r="AA101" s="1494"/>
      <c r="AB101" s="1495"/>
      <c r="AC101" s="1495"/>
      <c r="AD101" s="1495"/>
      <c r="AE101" s="1496"/>
      <c r="AF101" s="1497"/>
      <c r="AG101" s="1498"/>
      <c r="AH101" s="1496"/>
      <c r="AI101" s="1499"/>
      <c r="AJ101" s="1500">
        <f>IF(ISNUMBER(AH101),#REF!,0)</f>
        <v>0</v>
      </c>
      <c r="AK101" s="1501"/>
      <c r="AL101" s="8" t="s">
        <v>1</v>
      </c>
      <c r="AM101" s="1401">
        <f t="shared" si="40"/>
        <v>0</v>
      </c>
      <c r="AN101" s="1410">
        <f t="shared" si="41"/>
        <v>0</v>
      </c>
      <c r="AO101" s="1411">
        <f t="shared" si="42"/>
        <v>0</v>
      </c>
      <c r="AP101" s="1402"/>
      <c r="AQ101" s="1397">
        <f t="shared" si="47"/>
        <v>0</v>
      </c>
      <c r="AR101" s="1398">
        <f t="shared" si="43"/>
        <v>0</v>
      </c>
      <c r="AS101" s="1397">
        <f t="shared" si="44"/>
        <v>0</v>
      </c>
      <c r="AT101" s="1399">
        <f t="shared" si="45"/>
        <v>0</v>
      </c>
      <c r="AU101" s="1400">
        <f>IF(AND(ISNUMBER(AP101),NOT(ISBLANK(AI101))),IFERROR(INDEX(AI13:AS13,MATCH(AI101,AI12:AS12,0))*AH101*IF(ISBLANK(AE101),1,AE101),0),0)</f>
        <v>0</v>
      </c>
      <c r="AY101" s="6">
        <v>1</v>
      </c>
    </row>
    <row r="102" spans="1:51" s="1" customFormat="1" ht="17.25" customHeight="1">
      <c r="A102"/>
      <c r="B102"/>
      <c r="C102" s="1494"/>
      <c r="D102" s="1495"/>
      <c r="E102" s="1495"/>
      <c r="F102" s="1495"/>
      <c r="G102" s="1496"/>
      <c r="H102" s="1497"/>
      <c r="I102" s="1498"/>
      <c r="J102" s="1496"/>
      <c r="K102" s="1499"/>
      <c r="L102" s="1500">
        <f>IF(ISNUMBER(J102),#REF!,0)</f>
        <v>0</v>
      </c>
      <c r="M102" s="1501"/>
      <c r="N102" s="8" t="s">
        <v>1</v>
      </c>
      <c r="O102" s="1403">
        <f t="shared" si="34"/>
        <v>0</v>
      </c>
      <c r="P102" s="1412">
        <f t="shared" si="35"/>
        <v>0</v>
      </c>
      <c r="Q102" s="1413">
        <f t="shared" si="36"/>
        <v>0</v>
      </c>
      <c r="R102" s="1402"/>
      <c r="S102" s="1397">
        <f t="shared" si="46"/>
        <v>0</v>
      </c>
      <c r="T102" s="1398">
        <f t="shared" si="37"/>
        <v>0</v>
      </c>
      <c r="U102" s="1397">
        <f t="shared" si="38"/>
        <v>0</v>
      </c>
      <c r="V102" s="1399">
        <f t="shared" si="39"/>
        <v>0</v>
      </c>
      <c r="W102" s="1400">
        <f>IF(AND(ISNUMBER(R102),NOT(ISBLANK(K102))),IFERROR(INDEX(K13:U13,MATCH(K102,K12:U12,0))*J102*IF(ISBLANK(G102),1,G102),0),0)</f>
        <v>0</v>
      </c>
      <c r="X102" s="8"/>
      <c r="Y102"/>
      <c r="Z102"/>
      <c r="AA102" s="1494"/>
      <c r="AB102" s="1495"/>
      <c r="AC102" s="1495"/>
      <c r="AD102" s="1495"/>
      <c r="AE102" s="1496"/>
      <c r="AF102" s="1497"/>
      <c r="AG102" s="1498"/>
      <c r="AH102" s="1496"/>
      <c r="AI102" s="1499"/>
      <c r="AJ102" s="1500">
        <f>IF(ISNUMBER(AH102),#REF!,0)</f>
        <v>0</v>
      </c>
      <c r="AK102" s="1501"/>
      <c r="AL102" s="8" t="s">
        <v>1</v>
      </c>
      <c r="AM102" s="1403">
        <f t="shared" si="40"/>
        <v>0</v>
      </c>
      <c r="AN102" s="1412">
        <f t="shared" si="41"/>
        <v>0</v>
      </c>
      <c r="AO102" s="1413">
        <f t="shared" si="42"/>
        <v>0</v>
      </c>
      <c r="AP102" s="1402"/>
      <c r="AQ102" s="1397">
        <f t="shared" si="47"/>
        <v>0</v>
      </c>
      <c r="AR102" s="1398">
        <f t="shared" si="43"/>
        <v>0</v>
      </c>
      <c r="AS102" s="1397">
        <f t="shared" si="44"/>
        <v>0</v>
      </c>
      <c r="AT102" s="1399">
        <f t="shared" si="45"/>
        <v>0</v>
      </c>
      <c r="AU102" s="1400">
        <f>IF(AND(ISNUMBER(AP102),NOT(ISBLANK(AI102))),IFERROR(INDEX(AI13:AS13,MATCH(AI102,AI12:AS12,0))*AH102*IF(ISBLANK(AE102),1,AE102),0),0)</f>
        <v>0</v>
      </c>
      <c r="AY102" s="6">
        <v>1</v>
      </c>
    </row>
    <row r="103" spans="1:51" s="1" customFormat="1" ht="15.6" customHeight="1">
      <c r="A103"/>
      <c r="B103"/>
      <c r="C103" s="1494"/>
      <c r="D103" s="1495"/>
      <c r="E103" s="1495"/>
      <c r="F103" s="1495"/>
      <c r="G103" s="1496"/>
      <c r="H103" s="1497"/>
      <c r="I103" s="1498"/>
      <c r="J103" s="1496"/>
      <c r="K103" s="1499"/>
      <c r="L103" s="1500">
        <f>IF(ISNUMBER(J103),#REF!,0)</f>
        <v>0</v>
      </c>
      <c r="M103" s="1501"/>
      <c r="N103" s="8" t="s">
        <v>1</v>
      </c>
      <c r="O103" s="1401">
        <f t="shared" si="34"/>
        <v>0</v>
      </c>
      <c r="P103" s="1410">
        <f t="shared" si="35"/>
        <v>0</v>
      </c>
      <c r="Q103" s="1411">
        <f t="shared" si="36"/>
        <v>0</v>
      </c>
      <c r="R103" s="1402"/>
      <c r="S103" s="1397">
        <f t="shared" si="46"/>
        <v>0</v>
      </c>
      <c r="T103" s="1398">
        <f t="shared" si="37"/>
        <v>0</v>
      </c>
      <c r="U103" s="1397">
        <f t="shared" si="38"/>
        <v>0</v>
      </c>
      <c r="V103" s="1399">
        <f t="shared" si="39"/>
        <v>0</v>
      </c>
      <c r="W103" s="1400">
        <f>IF(AND(ISNUMBER(R103),NOT(ISBLANK(K103))),IFERROR(INDEX(K13:U13,MATCH(K103,K12:U12,0))*J103*IF(ISBLANK(G103),1,G103),0),0)</f>
        <v>0</v>
      </c>
      <c r="X103" s="8"/>
      <c r="Y103"/>
      <c r="Z103"/>
      <c r="AA103" s="1494"/>
      <c r="AB103" s="1495"/>
      <c r="AC103" s="1495"/>
      <c r="AD103" s="1495"/>
      <c r="AE103" s="1496"/>
      <c r="AF103" s="1497"/>
      <c r="AG103" s="1498"/>
      <c r="AH103" s="1496"/>
      <c r="AI103" s="1499"/>
      <c r="AJ103" s="1500">
        <f>IF(ISNUMBER(AH103),#REF!,0)</f>
        <v>0</v>
      </c>
      <c r="AK103" s="1501"/>
      <c r="AL103" s="8" t="s">
        <v>1</v>
      </c>
      <c r="AM103" s="1401">
        <f t="shared" si="40"/>
        <v>0</v>
      </c>
      <c r="AN103" s="1410">
        <f t="shared" si="41"/>
        <v>0</v>
      </c>
      <c r="AO103" s="1411">
        <f t="shared" si="42"/>
        <v>0</v>
      </c>
      <c r="AP103" s="1402"/>
      <c r="AQ103" s="1397">
        <f t="shared" si="47"/>
        <v>0</v>
      </c>
      <c r="AR103" s="1398">
        <f t="shared" si="43"/>
        <v>0</v>
      </c>
      <c r="AS103" s="1397">
        <f t="shared" si="44"/>
        <v>0</v>
      </c>
      <c r="AT103" s="1399">
        <f t="shared" si="45"/>
        <v>0</v>
      </c>
      <c r="AU103" s="1400">
        <f>IF(AND(ISNUMBER(AP103),NOT(ISBLANK(AI103))),IFERROR(INDEX(AI13:AS13,MATCH(AI103,AI12:AS12,0))*AH103*IF(ISBLANK(AE103),1,AE103),0),0)</f>
        <v>0</v>
      </c>
      <c r="AY103" s="6">
        <v>1</v>
      </c>
    </row>
    <row r="104" spans="1:51" s="1" customFormat="1" ht="15.6" customHeight="1">
      <c r="A104"/>
      <c r="B104"/>
      <c r="C104" s="1494"/>
      <c r="D104" s="1495"/>
      <c r="E104" s="1495"/>
      <c r="F104" s="1495"/>
      <c r="G104" s="1496"/>
      <c r="H104" s="1497"/>
      <c r="I104" s="1498"/>
      <c r="J104" s="1496"/>
      <c r="K104" s="1499"/>
      <c r="L104" s="1500">
        <f>IF(ISNUMBER(J104),#REF!,0)</f>
        <v>0</v>
      </c>
      <c r="M104" s="1501"/>
      <c r="N104" s="8" t="s">
        <v>1</v>
      </c>
      <c r="O104" s="1403">
        <f t="shared" si="34"/>
        <v>0</v>
      </c>
      <c r="P104" s="1412">
        <f t="shared" si="35"/>
        <v>0</v>
      </c>
      <c r="Q104" s="1413">
        <f t="shared" si="36"/>
        <v>0</v>
      </c>
      <c r="R104" s="1402"/>
      <c r="S104" s="1397">
        <f t="shared" si="46"/>
        <v>0</v>
      </c>
      <c r="T104" s="1398">
        <f t="shared" si="37"/>
        <v>0</v>
      </c>
      <c r="U104" s="1397">
        <f t="shared" si="38"/>
        <v>0</v>
      </c>
      <c r="V104" s="1399">
        <f t="shared" si="39"/>
        <v>0</v>
      </c>
      <c r="W104" s="1400">
        <f>IF(AND(ISNUMBER(R104),NOT(ISBLANK(K104))),IFERROR(INDEX(K13:U13,MATCH(K104,K12:U12,0))*J104*IF(ISBLANK(G104),1,G104),0),0)</f>
        <v>0</v>
      </c>
      <c r="X104" s="8"/>
      <c r="Y104"/>
      <c r="Z104"/>
      <c r="AA104" s="1494"/>
      <c r="AB104" s="1495"/>
      <c r="AC104" s="1495"/>
      <c r="AD104" s="1495"/>
      <c r="AE104" s="1496"/>
      <c r="AF104" s="1497"/>
      <c r="AG104" s="1498"/>
      <c r="AH104" s="1496"/>
      <c r="AI104" s="1499"/>
      <c r="AJ104" s="1500">
        <f>IF(ISNUMBER(AH104),#REF!,0)</f>
        <v>0</v>
      </c>
      <c r="AK104" s="1501"/>
      <c r="AL104" s="8" t="s">
        <v>1</v>
      </c>
      <c r="AM104" s="1403">
        <f t="shared" si="40"/>
        <v>0</v>
      </c>
      <c r="AN104" s="1412">
        <f t="shared" si="41"/>
        <v>0</v>
      </c>
      <c r="AO104" s="1413">
        <f t="shared" si="42"/>
        <v>0</v>
      </c>
      <c r="AP104" s="1402"/>
      <c r="AQ104" s="1397">
        <f t="shared" si="47"/>
        <v>0</v>
      </c>
      <c r="AR104" s="1398">
        <f t="shared" si="43"/>
        <v>0</v>
      </c>
      <c r="AS104" s="1397">
        <f t="shared" si="44"/>
        <v>0</v>
      </c>
      <c r="AT104" s="1399">
        <f t="shared" si="45"/>
        <v>0</v>
      </c>
      <c r="AU104" s="1400">
        <f>IF(AND(ISNUMBER(AP104),NOT(ISBLANK(AI104))),IFERROR(INDEX(AI13:AS13,MATCH(AI104,AI12:AS12,0))*AH104*IF(ISBLANK(AE104),1,AE104),0),0)</f>
        <v>0</v>
      </c>
      <c r="AY104" s="6">
        <v>1</v>
      </c>
    </row>
    <row r="105" spans="1:51" s="1" customFormat="1" ht="15.75" customHeight="1">
      <c r="A105"/>
      <c r="B105"/>
      <c r="C105" s="1494"/>
      <c r="D105" s="1495"/>
      <c r="E105" s="1495"/>
      <c r="F105" s="1495"/>
      <c r="G105" s="1496"/>
      <c r="H105" s="1497"/>
      <c r="I105" s="1498"/>
      <c r="J105" s="1496"/>
      <c r="K105" s="1499"/>
      <c r="L105" s="1500">
        <f>IF(ISNUMBER(J105),#REF!,0)</f>
        <v>0</v>
      </c>
      <c r="M105" s="1501"/>
      <c r="N105" s="8" t="s">
        <v>1</v>
      </c>
      <c r="O105" s="1401">
        <f t="shared" si="34"/>
        <v>0</v>
      </c>
      <c r="P105" s="1410">
        <f t="shared" si="35"/>
        <v>0</v>
      </c>
      <c r="Q105" s="1411">
        <f t="shared" si="36"/>
        <v>0</v>
      </c>
      <c r="R105" s="1402"/>
      <c r="S105" s="1397">
        <f t="shared" si="46"/>
        <v>0</v>
      </c>
      <c r="T105" s="1398">
        <f t="shared" si="37"/>
        <v>0</v>
      </c>
      <c r="U105" s="1397">
        <f t="shared" si="38"/>
        <v>0</v>
      </c>
      <c r="V105" s="1399">
        <f t="shared" si="39"/>
        <v>0</v>
      </c>
      <c r="W105" s="1400">
        <f>IF(AND(ISNUMBER(R105),NOT(ISBLANK(K105))),IFERROR(INDEX(K13:U13,MATCH(K105,K12:U12,0))*J105*IF(ISBLANK(G105),1,G105),0),0)</f>
        <v>0</v>
      </c>
      <c r="X105" s="8"/>
      <c r="Y105"/>
      <c r="Z105"/>
      <c r="AA105" s="1494"/>
      <c r="AB105" s="1495"/>
      <c r="AC105" s="1495"/>
      <c r="AD105" s="1495"/>
      <c r="AE105" s="1496"/>
      <c r="AF105" s="1497"/>
      <c r="AG105" s="1498"/>
      <c r="AH105" s="1496"/>
      <c r="AI105" s="1499"/>
      <c r="AJ105" s="1500">
        <f>IF(ISNUMBER(AH105),#REF!,0)</f>
        <v>0</v>
      </c>
      <c r="AK105" s="1501"/>
      <c r="AL105" s="8" t="s">
        <v>1</v>
      </c>
      <c r="AM105" s="1401">
        <f t="shared" si="40"/>
        <v>0</v>
      </c>
      <c r="AN105" s="1410">
        <f t="shared" si="41"/>
        <v>0</v>
      </c>
      <c r="AO105" s="1411">
        <f t="shared" si="42"/>
        <v>0</v>
      </c>
      <c r="AP105" s="1402"/>
      <c r="AQ105" s="1397">
        <f t="shared" si="47"/>
        <v>0</v>
      </c>
      <c r="AR105" s="1398">
        <f t="shared" si="43"/>
        <v>0</v>
      </c>
      <c r="AS105" s="1397">
        <f t="shared" si="44"/>
        <v>0</v>
      </c>
      <c r="AT105" s="1399">
        <f t="shared" si="45"/>
        <v>0</v>
      </c>
      <c r="AU105" s="1400">
        <f>IF(AND(ISNUMBER(AP105),NOT(ISBLANK(AI105))),IFERROR(INDEX(AI13:AS13,MATCH(AI105,AI12:AS12,0))*AH105*IF(ISBLANK(AE105),1,AE105),0),0)</f>
        <v>0</v>
      </c>
      <c r="AY105" s="6">
        <v>1</v>
      </c>
    </row>
    <row r="106" spans="1:51" s="1" customFormat="1" ht="15.6" customHeight="1">
      <c r="A106"/>
      <c r="B106"/>
      <c r="C106" s="1494"/>
      <c r="D106" s="1495"/>
      <c r="E106" s="1495"/>
      <c r="F106" s="1495"/>
      <c r="G106" s="1496"/>
      <c r="H106" s="1497"/>
      <c r="I106" s="1498"/>
      <c r="J106" s="1496"/>
      <c r="K106" s="1499"/>
      <c r="L106" s="1500">
        <f>IF(ISNUMBER(J106),#REF!,0)</f>
        <v>0</v>
      </c>
      <c r="M106" s="1501"/>
      <c r="N106" s="8" t="s">
        <v>1</v>
      </c>
      <c r="O106" s="1403">
        <f t="shared" si="34"/>
        <v>0</v>
      </c>
      <c r="P106" s="1412">
        <f t="shared" si="35"/>
        <v>0</v>
      </c>
      <c r="Q106" s="1413">
        <f t="shared" si="36"/>
        <v>0</v>
      </c>
      <c r="R106" s="1402"/>
      <c r="S106" s="1397">
        <f t="shared" si="46"/>
        <v>0</v>
      </c>
      <c r="T106" s="1398">
        <f t="shared" si="37"/>
        <v>0</v>
      </c>
      <c r="U106" s="1397">
        <f t="shared" si="38"/>
        <v>0</v>
      </c>
      <c r="V106" s="1399">
        <f t="shared" si="39"/>
        <v>0</v>
      </c>
      <c r="W106" s="1400">
        <f>IF(AND(ISNUMBER(R106),NOT(ISBLANK(K106))),IFERROR(INDEX(K13:U13,MATCH(K106,K12:U12,0))*J106*IF(ISBLANK(G106),1,G106),0),0)</f>
        <v>0</v>
      </c>
      <c r="X106" s="8"/>
      <c r="Y106"/>
      <c r="Z106"/>
      <c r="AA106" s="1494"/>
      <c r="AB106" s="1495"/>
      <c r="AC106" s="1495"/>
      <c r="AD106" s="1495"/>
      <c r="AE106" s="1496"/>
      <c r="AF106" s="1497"/>
      <c r="AG106" s="1498"/>
      <c r="AH106" s="1496"/>
      <c r="AI106" s="1499"/>
      <c r="AJ106" s="1500">
        <f>IF(ISNUMBER(AH106),#REF!,0)</f>
        <v>0</v>
      </c>
      <c r="AK106" s="1501"/>
      <c r="AL106" s="8" t="s">
        <v>1</v>
      </c>
      <c r="AM106" s="1403">
        <f t="shared" si="40"/>
        <v>0</v>
      </c>
      <c r="AN106" s="1412">
        <f t="shared" si="41"/>
        <v>0</v>
      </c>
      <c r="AO106" s="1413">
        <f t="shared" si="42"/>
        <v>0</v>
      </c>
      <c r="AP106" s="1402"/>
      <c r="AQ106" s="1397">
        <f t="shared" si="47"/>
        <v>0</v>
      </c>
      <c r="AR106" s="1398">
        <f t="shared" si="43"/>
        <v>0</v>
      </c>
      <c r="AS106" s="1397">
        <f t="shared" si="44"/>
        <v>0</v>
      </c>
      <c r="AT106" s="1399">
        <f t="shared" si="45"/>
        <v>0</v>
      </c>
      <c r="AU106" s="1400">
        <f>IF(AND(ISNUMBER(AP106),NOT(ISBLANK(AI106))),IFERROR(INDEX(AI13:AS13,MATCH(AI106,AI12:AS12,0))*AH106*IF(ISBLANK(AE106),1,AE106),0),0)</f>
        <v>0</v>
      </c>
      <c r="AY106" s="6">
        <v>1</v>
      </c>
    </row>
    <row r="107" spans="1:51" s="1" customFormat="1" ht="15.6" customHeight="1">
      <c r="A107"/>
      <c r="B107"/>
      <c r="C107" s="1494"/>
      <c r="D107" s="1495"/>
      <c r="E107" s="1495"/>
      <c r="F107" s="1495"/>
      <c r="G107" s="1496"/>
      <c r="H107" s="1497"/>
      <c r="I107" s="1498"/>
      <c r="J107" s="1496"/>
      <c r="K107" s="1499"/>
      <c r="L107" s="1500">
        <f>IF(ISNUMBER(J107),#REF!,0)</f>
        <v>0</v>
      </c>
      <c r="M107" s="1501"/>
      <c r="N107" s="8" t="s">
        <v>1</v>
      </c>
      <c r="O107" s="1401">
        <f t="shared" si="34"/>
        <v>0</v>
      </c>
      <c r="P107" s="1410">
        <f t="shared" si="35"/>
        <v>0</v>
      </c>
      <c r="Q107" s="1414">
        <f t="shared" si="36"/>
        <v>0</v>
      </c>
      <c r="R107" s="1402"/>
      <c r="S107" s="1397">
        <f t="shared" si="46"/>
        <v>0</v>
      </c>
      <c r="T107" s="1398">
        <f t="shared" si="37"/>
        <v>0</v>
      </c>
      <c r="U107" s="1397">
        <f t="shared" si="38"/>
        <v>0</v>
      </c>
      <c r="V107" s="1399">
        <f t="shared" si="39"/>
        <v>0</v>
      </c>
      <c r="W107" s="1400">
        <f>IF(AND(ISNUMBER(R107),NOT(ISBLANK(K107))),IFERROR(INDEX(K13:U13,MATCH(K107,K12:U12,0))*J107*IF(ISBLANK(G107),1,G107),0),0)</f>
        <v>0</v>
      </c>
      <c r="X107" s="8"/>
      <c r="Y107"/>
      <c r="Z107"/>
      <c r="AA107" s="1494"/>
      <c r="AB107" s="1495"/>
      <c r="AC107" s="1495"/>
      <c r="AD107" s="1495"/>
      <c r="AE107" s="1496"/>
      <c r="AF107" s="1497"/>
      <c r="AG107" s="1498"/>
      <c r="AH107" s="1496"/>
      <c r="AI107" s="1499"/>
      <c r="AJ107" s="1500">
        <f>IF(ISNUMBER(AH107),#REF!,0)</f>
        <v>0</v>
      </c>
      <c r="AK107" s="1501"/>
      <c r="AL107" s="8" t="s">
        <v>1</v>
      </c>
      <c r="AM107" s="1401">
        <f t="shared" si="40"/>
        <v>0</v>
      </c>
      <c r="AN107" s="1410">
        <f t="shared" si="41"/>
        <v>0</v>
      </c>
      <c r="AO107" s="1414">
        <f t="shared" si="42"/>
        <v>0</v>
      </c>
      <c r="AP107" s="1402"/>
      <c r="AQ107" s="1397">
        <f t="shared" si="47"/>
        <v>0</v>
      </c>
      <c r="AR107" s="1398">
        <f t="shared" si="43"/>
        <v>0</v>
      </c>
      <c r="AS107" s="1397">
        <f t="shared" si="44"/>
        <v>0</v>
      </c>
      <c r="AT107" s="1399">
        <f t="shared" si="45"/>
        <v>0</v>
      </c>
      <c r="AU107" s="1400">
        <f>IF(AND(ISNUMBER(AP107),NOT(ISBLANK(AI107))),IFERROR(INDEX(AI13:AS13,MATCH(AI107,AI12:AS12,0))*AH107*IF(ISBLANK(AE107),1,AE107),0),0)</f>
        <v>0</v>
      </c>
      <c r="AY107" s="6">
        <v>1</v>
      </c>
    </row>
    <row r="108" spans="1:51" s="1" customFormat="1" ht="16.149999999999999" customHeight="1">
      <c r="A108"/>
      <c r="B108"/>
      <c r="C108" s="1494"/>
      <c r="D108" s="1495"/>
      <c r="E108" s="1495"/>
      <c r="F108" s="1495"/>
      <c r="G108" s="1496"/>
      <c r="H108" s="1497"/>
      <c r="I108" s="1498"/>
      <c r="J108" s="1496"/>
      <c r="K108" s="1499"/>
      <c r="L108" s="1500">
        <f>IF(ISNUMBER(J108),#REF!,0)</f>
        <v>0</v>
      </c>
      <c r="M108" s="1501"/>
      <c r="N108" s="8" t="s">
        <v>1</v>
      </c>
      <c r="O108" s="1403">
        <f t="shared" si="34"/>
        <v>0</v>
      </c>
      <c r="P108" s="1412">
        <f t="shared" si="35"/>
        <v>0</v>
      </c>
      <c r="Q108" s="1413">
        <f t="shared" si="36"/>
        <v>0</v>
      </c>
      <c r="R108" s="1402"/>
      <c r="S108" s="1397">
        <f t="shared" si="46"/>
        <v>0</v>
      </c>
      <c r="T108" s="1398">
        <f t="shared" si="37"/>
        <v>0</v>
      </c>
      <c r="U108" s="1397">
        <f t="shared" si="38"/>
        <v>0</v>
      </c>
      <c r="V108" s="1399">
        <f t="shared" si="39"/>
        <v>0</v>
      </c>
      <c r="W108" s="1400">
        <f>IF(AND(ISNUMBER(R108),NOT(ISBLANK(K108))),IFERROR(INDEX(K13:U13,MATCH(K108,K12:U12,0))*J108*IF(ISBLANK(G108),1,G108),0),0)</f>
        <v>0</v>
      </c>
      <c r="X108" s="8"/>
      <c r="Y108"/>
      <c r="Z108"/>
      <c r="AA108" s="1494"/>
      <c r="AB108" s="1495"/>
      <c r="AC108" s="1495"/>
      <c r="AD108" s="1495"/>
      <c r="AE108" s="1496"/>
      <c r="AF108" s="1497"/>
      <c r="AG108" s="1498"/>
      <c r="AH108" s="1496"/>
      <c r="AI108" s="1499"/>
      <c r="AJ108" s="1500">
        <f>IF(ISNUMBER(AH108),#REF!,0)</f>
        <v>0</v>
      </c>
      <c r="AK108" s="1501"/>
      <c r="AL108" s="8" t="s">
        <v>1</v>
      </c>
      <c r="AM108" s="1403">
        <f t="shared" si="40"/>
        <v>0</v>
      </c>
      <c r="AN108" s="1412">
        <f t="shared" si="41"/>
        <v>0</v>
      </c>
      <c r="AO108" s="1413">
        <f t="shared" si="42"/>
        <v>0</v>
      </c>
      <c r="AP108" s="1402"/>
      <c r="AQ108" s="1397">
        <f t="shared" si="47"/>
        <v>0</v>
      </c>
      <c r="AR108" s="1398">
        <f t="shared" si="43"/>
        <v>0</v>
      </c>
      <c r="AS108" s="1397">
        <f t="shared" si="44"/>
        <v>0</v>
      </c>
      <c r="AT108" s="1399">
        <f t="shared" si="45"/>
        <v>0</v>
      </c>
      <c r="AU108" s="1400">
        <f>IF(AND(ISNUMBER(AP108),NOT(ISBLANK(AI108))),IFERROR(INDEX(AI13:AS13,MATCH(AI108,AI12:AS12,0))*AH108*IF(ISBLANK(AE108),1,AE108),0),0)</f>
        <v>0</v>
      </c>
      <c r="AY108" s="6">
        <v>1</v>
      </c>
    </row>
    <row r="109" spans="1:51" s="1" customFormat="1" ht="16.149999999999999" customHeight="1">
      <c r="A109"/>
      <c r="B109"/>
      <c r="C109" s="1494"/>
      <c r="D109" s="1495"/>
      <c r="E109" s="1495"/>
      <c r="F109" s="1495"/>
      <c r="G109" s="1496"/>
      <c r="H109" s="1497"/>
      <c r="I109" s="1498"/>
      <c r="J109" s="1496"/>
      <c r="K109" s="1499"/>
      <c r="L109" s="1500">
        <f>IF(ISNUMBER(J109),#REF!,0)</f>
        <v>0</v>
      </c>
      <c r="M109" s="1501"/>
      <c r="N109" s="8" t="s">
        <v>1</v>
      </c>
      <c r="O109" s="1401">
        <f t="shared" si="34"/>
        <v>0</v>
      </c>
      <c r="P109" s="1410">
        <f t="shared" si="35"/>
        <v>0</v>
      </c>
      <c r="Q109" s="1411">
        <f t="shared" si="36"/>
        <v>0</v>
      </c>
      <c r="R109" s="1402"/>
      <c r="S109" s="1397">
        <f t="shared" si="46"/>
        <v>0</v>
      </c>
      <c r="T109" s="1398">
        <f t="shared" si="37"/>
        <v>0</v>
      </c>
      <c r="U109" s="1397">
        <f t="shared" si="38"/>
        <v>0</v>
      </c>
      <c r="V109" s="1399">
        <f t="shared" si="39"/>
        <v>0</v>
      </c>
      <c r="W109" s="1400">
        <f>IF(AND(ISNUMBER(R109),NOT(ISBLANK(K109))),IFERROR(INDEX(K13:U13,MATCH(K109,K12:U12,0))*J109*IF(ISBLANK(G109),1,G109),0),0)</f>
        <v>0</v>
      </c>
      <c r="X109" s="8"/>
      <c r="Y109"/>
      <c r="Z109"/>
      <c r="AA109" s="1494"/>
      <c r="AB109" s="1495"/>
      <c r="AC109" s="1495"/>
      <c r="AD109" s="1495"/>
      <c r="AE109" s="1496"/>
      <c r="AF109" s="1497"/>
      <c r="AG109" s="1498"/>
      <c r="AH109" s="1496"/>
      <c r="AI109" s="1499"/>
      <c r="AJ109" s="1500">
        <f>IF(ISNUMBER(AH109),#REF!,0)</f>
        <v>0</v>
      </c>
      <c r="AK109" s="1501"/>
      <c r="AL109" s="8" t="s">
        <v>1</v>
      </c>
      <c r="AM109" s="1401">
        <f t="shared" si="40"/>
        <v>0</v>
      </c>
      <c r="AN109" s="1410">
        <f t="shared" si="41"/>
        <v>0</v>
      </c>
      <c r="AO109" s="1411">
        <f t="shared" si="42"/>
        <v>0</v>
      </c>
      <c r="AP109" s="1402"/>
      <c r="AQ109" s="1397">
        <f t="shared" si="47"/>
        <v>0</v>
      </c>
      <c r="AR109" s="1398">
        <f t="shared" si="43"/>
        <v>0</v>
      </c>
      <c r="AS109" s="1397">
        <f t="shared" si="44"/>
        <v>0</v>
      </c>
      <c r="AT109" s="1399">
        <f t="shared" si="45"/>
        <v>0</v>
      </c>
      <c r="AU109" s="1400">
        <f>IF(AND(ISNUMBER(AP109),NOT(ISBLANK(AI109))),IFERROR(INDEX(AI13:AS13,MATCH(AI109,AI12:AS12,0))*AH109*IF(ISBLANK(AE109),1,AE109),0),0)</f>
        <v>0</v>
      </c>
      <c r="AY109" s="6">
        <v>1</v>
      </c>
    </row>
    <row r="110" spans="1:51" s="1" customFormat="1" ht="16.899999999999999" customHeight="1">
      <c r="A110"/>
      <c r="B110"/>
      <c r="C110" s="1494"/>
      <c r="D110" s="1495"/>
      <c r="E110" s="1495"/>
      <c r="F110" s="1495"/>
      <c r="G110" s="1496"/>
      <c r="H110" s="1497"/>
      <c r="I110" s="1498"/>
      <c r="J110" s="1496"/>
      <c r="K110" s="1499"/>
      <c r="L110" s="1500">
        <f>IF(ISNUMBER(J110),#REF!,0)</f>
        <v>0</v>
      </c>
      <c r="M110" s="1501"/>
      <c r="N110" s="8" t="s">
        <v>1</v>
      </c>
      <c r="O110" s="1403">
        <f t="shared" si="34"/>
        <v>0</v>
      </c>
      <c r="P110" s="1412">
        <f t="shared" si="35"/>
        <v>0</v>
      </c>
      <c r="Q110" s="1413">
        <f t="shared" si="36"/>
        <v>0</v>
      </c>
      <c r="R110" s="1402"/>
      <c r="S110" s="1397">
        <f t="shared" si="46"/>
        <v>0</v>
      </c>
      <c r="T110" s="1398">
        <f t="shared" si="37"/>
        <v>0</v>
      </c>
      <c r="U110" s="1397">
        <f t="shared" si="38"/>
        <v>0</v>
      </c>
      <c r="V110" s="1399">
        <f t="shared" si="39"/>
        <v>0</v>
      </c>
      <c r="W110" s="1400">
        <f>IF(AND(ISNUMBER(R110),NOT(ISBLANK(K110))),IFERROR(INDEX(K13:U13,MATCH(K110,K12:U12,0))*J110*IF(ISBLANK(G110),1,G110),0),0)</f>
        <v>0</v>
      </c>
      <c r="X110" s="8"/>
      <c r="Y110"/>
      <c r="Z110"/>
      <c r="AA110" s="1494"/>
      <c r="AB110" s="1495"/>
      <c r="AC110" s="1495"/>
      <c r="AD110" s="1495"/>
      <c r="AE110" s="1496"/>
      <c r="AF110" s="1497"/>
      <c r="AG110" s="1498"/>
      <c r="AH110" s="1496"/>
      <c r="AI110" s="1499"/>
      <c r="AJ110" s="1500">
        <f>IF(ISNUMBER(AH110),#REF!,0)</f>
        <v>0</v>
      </c>
      <c r="AK110" s="1501"/>
      <c r="AL110" s="8" t="s">
        <v>1</v>
      </c>
      <c r="AM110" s="1403">
        <f t="shared" si="40"/>
        <v>0</v>
      </c>
      <c r="AN110" s="1412">
        <f t="shared" si="41"/>
        <v>0</v>
      </c>
      <c r="AO110" s="1413">
        <f t="shared" si="42"/>
        <v>0</v>
      </c>
      <c r="AP110" s="1402"/>
      <c r="AQ110" s="1397">
        <f t="shared" si="47"/>
        <v>0</v>
      </c>
      <c r="AR110" s="1398">
        <f t="shared" si="43"/>
        <v>0</v>
      </c>
      <c r="AS110" s="1397">
        <f t="shared" si="44"/>
        <v>0</v>
      </c>
      <c r="AT110" s="1399">
        <f t="shared" si="45"/>
        <v>0</v>
      </c>
      <c r="AU110" s="1400">
        <f>IF(AND(ISNUMBER(AP110),NOT(ISBLANK(AI110))),IFERROR(INDEX(AI13:AS13,MATCH(AI110,AI12:AS12,0))*AH110*IF(ISBLANK(AE110),1,AE110),0),0)</f>
        <v>0</v>
      </c>
      <c r="AY110" s="6">
        <v>1</v>
      </c>
    </row>
    <row r="111" spans="1:51" s="1" customFormat="1" ht="15.75" customHeight="1">
      <c r="A111"/>
      <c r="B111"/>
      <c r="C111" s="1494"/>
      <c r="D111" s="1495"/>
      <c r="E111" s="1495"/>
      <c r="F111" s="1495"/>
      <c r="G111" s="1496"/>
      <c r="H111" s="1497"/>
      <c r="I111" s="1498"/>
      <c r="J111" s="1496"/>
      <c r="K111" s="1499"/>
      <c r="L111" s="1500">
        <f>IF(ISNUMBER(J111),#REF!,0)</f>
        <v>0</v>
      </c>
      <c r="M111" s="1501"/>
      <c r="N111" s="8" t="s">
        <v>1</v>
      </c>
      <c r="O111" s="1401">
        <f t="shared" si="34"/>
        <v>0</v>
      </c>
      <c r="P111" s="1410">
        <f t="shared" si="35"/>
        <v>0</v>
      </c>
      <c r="Q111" s="1411">
        <f t="shared" si="36"/>
        <v>0</v>
      </c>
      <c r="R111" s="1402"/>
      <c r="S111" s="1397">
        <f t="shared" si="46"/>
        <v>0</v>
      </c>
      <c r="T111" s="1398">
        <f t="shared" si="37"/>
        <v>0</v>
      </c>
      <c r="U111" s="1397">
        <f t="shared" si="38"/>
        <v>0</v>
      </c>
      <c r="V111" s="1399">
        <f t="shared" si="39"/>
        <v>0</v>
      </c>
      <c r="W111" s="1400">
        <f>IF(AND(ISNUMBER(R111),NOT(ISBLANK(K111))),IFERROR(INDEX(K13:U13,MATCH(K111,K12:U12,0))*J111*IF(ISBLANK(G111),1,G111),0),0)</f>
        <v>0</v>
      </c>
      <c r="X111" s="8"/>
      <c r="Y111"/>
      <c r="Z111"/>
      <c r="AA111" s="1494"/>
      <c r="AB111" s="1495"/>
      <c r="AC111" s="1495"/>
      <c r="AD111" s="1495"/>
      <c r="AE111" s="1496"/>
      <c r="AF111" s="1497"/>
      <c r="AG111" s="1498"/>
      <c r="AH111" s="1496"/>
      <c r="AI111" s="1499"/>
      <c r="AJ111" s="1500">
        <f>IF(ISNUMBER(AH111),#REF!,0)</f>
        <v>0</v>
      </c>
      <c r="AK111" s="1501"/>
      <c r="AL111" s="8" t="s">
        <v>1</v>
      </c>
      <c r="AM111" s="1401">
        <f t="shared" si="40"/>
        <v>0</v>
      </c>
      <c r="AN111" s="1410">
        <f t="shared" si="41"/>
        <v>0</v>
      </c>
      <c r="AO111" s="1411">
        <f t="shared" si="42"/>
        <v>0</v>
      </c>
      <c r="AP111" s="1402"/>
      <c r="AQ111" s="1397">
        <f t="shared" si="47"/>
        <v>0</v>
      </c>
      <c r="AR111" s="1398">
        <f t="shared" si="43"/>
        <v>0</v>
      </c>
      <c r="AS111" s="1397">
        <f t="shared" si="44"/>
        <v>0</v>
      </c>
      <c r="AT111" s="1399">
        <f t="shared" si="45"/>
        <v>0</v>
      </c>
      <c r="AU111" s="1400">
        <f>IF(AND(ISNUMBER(AP111),NOT(ISBLANK(AI111))),IFERROR(INDEX(AI13:AS13,MATCH(AI111,AI12:AS12,0))*AH111*IF(ISBLANK(AE111),1,AE111),0),0)</f>
        <v>0</v>
      </c>
      <c r="AY111" s="6">
        <v>1</v>
      </c>
    </row>
    <row r="112" spans="1:51" s="1" customFormat="1" ht="19.5" customHeight="1">
      <c r="A112"/>
      <c r="B112"/>
      <c r="C112" s="1494"/>
      <c r="D112" s="1495"/>
      <c r="E112" s="1495"/>
      <c r="F112" s="1495"/>
      <c r="G112" s="1496"/>
      <c r="H112" s="1497"/>
      <c r="I112" s="1498"/>
      <c r="J112" s="1496"/>
      <c r="K112" s="1499"/>
      <c r="L112" s="1500">
        <f>IF(ISNUMBER(J112),#REF!,0)</f>
        <v>0</v>
      </c>
      <c r="M112" s="1501"/>
      <c r="N112" s="8" t="s">
        <v>1</v>
      </c>
      <c r="O112" s="1404">
        <f t="shared" si="34"/>
        <v>0</v>
      </c>
      <c r="P112" s="1412">
        <f t="shared" si="35"/>
        <v>0</v>
      </c>
      <c r="Q112" s="1413">
        <f t="shared" si="36"/>
        <v>0</v>
      </c>
      <c r="R112" s="1402"/>
      <c r="S112" s="1397">
        <f t="shared" si="46"/>
        <v>0</v>
      </c>
      <c r="T112" s="1398">
        <f t="shared" si="37"/>
        <v>0</v>
      </c>
      <c r="U112" s="1397">
        <f t="shared" si="38"/>
        <v>0</v>
      </c>
      <c r="V112" s="1399">
        <f t="shared" si="39"/>
        <v>0</v>
      </c>
      <c r="W112" s="1400">
        <f>IF(AND(ISNUMBER(R112),NOT(ISBLANK(K112))),IFERROR(INDEX(K13:U13,MATCH(K112,K12:U12,0))*J112*IF(ISBLANK(G112),1,G112),0),0)</f>
        <v>0</v>
      </c>
      <c r="X112" s="8"/>
      <c r="Y112"/>
      <c r="Z112"/>
      <c r="AA112" s="1494"/>
      <c r="AB112" s="1495"/>
      <c r="AC112" s="1495"/>
      <c r="AD112" s="1495"/>
      <c r="AE112" s="1496"/>
      <c r="AF112" s="1497"/>
      <c r="AG112" s="1498"/>
      <c r="AH112" s="1496"/>
      <c r="AI112" s="1499"/>
      <c r="AJ112" s="1500">
        <f>IF(ISNUMBER(AH112),#REF!,0)</f>
        <v>0</v>
      </c>
      <c r="AK112" s="1501"/>
      <c r="AL112" s="8" t="s">
        <v>1</v>
      </c>
      <c r="AM112" s="1404">
        <f t="shared" si="40"/>
        <v>0</v>
      </c>
      <c r="AN112" s="1412">
        <f t="shared" si="41"/>
        <v>0</v>
      </c>
      <c r="AO112" s="1413">
        <f t="shared" si="42"/>
        <v>0</v>
      </c>
      <c r="AP112" s="1402"/>
      <c r="AQ112" s="1397">
        <f t="shared" si="47"/>
        <v>0</v>
      </c>
      <c r="AR112" s="1398">
        <f t="shared" si="43"/>
        <v>0</v>
      </c>
      <c r="AS112" s="1397">
        <f t="shared" si="44"/>
        <v>0</v>
      </c>
      <c r="AT112" s="1399">
        <f t="shared" si="45"/>
        <v>0</v>
      </c>
      <c r="AU112" s="1400">
        <f>IF(AND(ISNUMBER(AP112),NOT(ISBLANK(AI112))),IFERROR(INDEX(AI13:AS13,MATCH(AI112,AI12:AS12,0))*AH112*IF(ISBLANK(AE112),1,AE112),0),0)</f>
        <v>0</v>
      </c>
      <c r="AY112" s="6">
        <v>1</v>
      </c>
    </row>
    <row r="113" spans="1:51" s="1" customFormat="1" ht="15.75" customHeight="1">
      <c r="A113"/>
      <c r="B113"/>
      <c r="C113" s="1494"/>
      <c r="D113" s="1495"/>
      <c r="E113" s="1495"/>
      <c r="F113" s="1495"/>
      <c r="G113" s="1496"/>
      <c r="H113" s="1497"/>
      <c r="I113" s="1498"/>
      <c r="J113" s="1496"/>
      <c r="K113" s="1499"/>
      <c r="L113" s="1500">
        <f>IF(ISNUMBER(J113),#REF!,0)</f>
        <v>0</v>
      </c>
      <c r="M113" s="1501"/>
      <c r="N113" s="8" t="s">
        <v>1</v>
      </c>
      <c r="O113" s="1401">
        <f t="shared" si="34"/>
        <v>0</v>
      </c>
      <c r="P113" s="1410">
        <f t="shared" si="35"/>
        <v>0</v>
      </c>
      <c r="Q113" s="1411">
        <f t="shared" si="36"/>
        <v>0</v>
      </c>
      <c r="R113" s="1402"/>
      <c r="S113" s="1397">
        <f t="shared" si="46"/>
        <v>0</v>
      </c>
      <c r="T113" s="1398">
        <f t="shared" si="37"/>
        <v>0</v>
      </c>
      <c r="U113" s="1397">
        <f t="shared" si="38"/>
        <v>0</v>
      </c>
      <c r="V113" s="1399">
        <f t="shared" si="39"/>
        <v>0</v>
      </c>
      <c r="W113" s="1400">
        <f>IF(AND(ISNUMBER(R113),NOT(ISBLANK(K113))),IFERROR(INDEX(K13:U13,MATCH(K113,K12:U12,0))*J113*IF(ISBLANK(G113),1,G113),0),0)</f>
        <v>0</v>
      </c>
      <c r="X113" s="8"/>
      <c r="Y113"/>
      <c r="Z113"/>
      <c r="AA113" s="1494"/>
      <c r="AB113" s="1495"/>
      <c r="AC113" s="1495"/>
      <c r="AD113" s="1495"/>
      <c r="AE113" s="1496"/>
      <c r="AF113" s="1497"/>
      <c r="AG113" s="1498"/>
      <c r="AH113" s="1496"/>
      <c r="AI113" s="1499"/>
      <c r="AJ113" s="1500">
        <f>IF(ISNUMBER(AH113),#REF!,0)</f>
        <v>0</v>
      </c>
      <c r="AK113" s="1501"/>
      <c r="AL113" s="8" t="s">
        <v>1</v>
      </c>
      <c r="AM113" s="1401">
        <f t="shared" si="40"/>
        <v>0</v>
      </c>
      <c r="AN113" s="1410">
        <f t="shared" si="41"/>
        <v>0</v>
      </c>
      <c r="AO113" s="1411">
        <f t="shared" si="42"/>
        <v>0</v>
      </c>
      <c r="AP113" s="1402"/>
      <c r="AQ113" s="1397">
        <f t="shared" si="47"/>
        <v>0</v>
      </c>
      <c r="AR113" s="1398">
        <f t="shared" si="43"/>
        <v>0</v>
      </c>
      <c r="AS113" s="1397">
        <f t="shared" si="44"/>
        <v>0</v>
      </c>
      <c r="AT113" s="1399">
        <f t="shared" si="45"/>
        <v>0</v>
      </c>
      <c r="AU113" s="1400">
        <f>IF(AND(ISNUMBER(AP113),NOT(ISBLANK(AI113))),IFERROR(INDEX(AI13:AS13,MATCH(AI113,AI12:AS12,0))*AH113*IF(ISBLANK(AE113),1,AE113),0),0)</f>
        <v>0</v>
      </c>
      <c r="AY113" s="6">
        <v>1</v>
      </c>
    </row>
    <row r="114" spans="1:51" s="1" customFormat="1" ht="17.25" customHeight="1">
      <c r="A114"/>
      <c r="B114"/>
      <c r="C114" s="1494"/>
      <c r="D114" s="1495"/>
      <c r="E114" s="1495"/>
      <c r="F114" s="1495"/>
      <c r="G114" s="1496"/>
      <c r="H114" s="1497"/>
      <c r="I114" s="1498"/>
      <c r="J114" s="1496"/>
      <c r="K114" s="1499"/>
      <c r="L114" s="1500">
        <f>IF(ISNUMBER(J114),#REF!,0)</f>
        <v>0</v>
      </c>
      <c r="M114" s="1501"/>
      <c r="N114" s="8" t="s">
        <v>1</v>
      </c>
      <c r="O114" s="1403">
        <f t="shared" si="34"/>
        <v>0</v>
      </c>
      <c r="P114" s="1412">
        <f t="shared" si="35"/>
        <v>0</v>
      </c>
      <c r="Q114" s="1413">
        <f t="shared" si="36"/>
        <v>0</v>
      </c>
      <c r="R114" s="1402"/>
      <c r="S114" s="1397">
        <f t="shared" si="46"/>
        <v>0</v>
      </c>
      <c r="T114" s="1398">
        <f t="shared" si="37"/>
        <v>0</v>
      </c>
      <c r="U114" s="1397">
        <f t="shared" si="38"/>
        <v>0</v>
      </c>
      <c r="V114" s="1399">
        <f t="shared" si="39"/>
        <v>0</v>
      </c>
      <c r="W114" s="1400">
        <f>IF(AND(ISNUMBER(R114),NOT(ISBLANK(K114))),IFERROR(INDEX(K13:U13,MATCH(K114,K12:U12,0))*J114*IF(ISBLANK(G114),1,G114),0),0)</f>
        <v>0</v>
      </c>
      <c r="X114" s="8"/>
      <c r="Y114"/>
      <c r="Z114"/>
      <c r="AA114" s="1494"/>
      <c r="AB114" s="1495"/>
      <c r="AC114" s="1495"/>
      <c r="AD114" s="1495"/>
      <c r="AE114" s="1496"/>
      <c r="AF114" s="1497"/>
      <c r="AG114" s="1498"/>
      <c r="AH114" s="1496"/>
      <c r="AI114" s="1499"/>
      <c r="AJ114" s="1500">
        <f>IF(ISNUMBER(AH114),#REF!,0)</f>
        <v>0</v>
      </c>
      <c r="AK114" s="1501"/>
      <c r="AL114" s="8" t="s">
        <v>1</v>
      </c>
      <c r="AM114" s="1403">
        <f t="shared" si="40"/>
        <v>0</v>
      </c>
      <c r="AN114" s="1412">
        <f t="shared" si="41"/>
        <v>0</v>
      </c>
      <c r="AO114" s="1413">
        <f t="shared" si="42"/>
        <v>0</v>
      </c>
      <c r="AP114" s="1402"/>
      <c r="AQ114" s="1397">
        <f t="shared" si="47"/>
        <v>0</v>
      </c>
      <c r="AR114" s="1398">
        <f t="shared" si="43"/>
        <v>0</v>
      </c>
      <c r="AS114" s="1397">
        <f t="shared" si="44"/>
        <v>0</v>
      </c>
      <c r="AT114" s="1399">
        <f t="shared" si="45"/>
        <v>0</v>
      </c>
      <c r="AU114" s="1400">
        <f>IF(AND(ISNUMBER(AP114),NOT(ISBLANK(AI114))),IFERROR(INDEX(AI13:AS13,MATCH(AI114,AI12:AS12,0))*AH114*IF(ISBLANK(AE114),1,AE114),0),0)</f>
        <v>0</v>
      </c>
      <c r="AY114" s="6">
        <v>1</v>
      </c>
    </row>
    <row r="115" spans="1:51" s="1" customFormat="1" ht="15.75" customHeight="1">
      <c r="A115"/>
      <c r="B115"/>
      <c r="C115" s="1494"/>
      <c r="D115" s="1495"/>
      <c r="E115" s="1495"/>
      <c r="F115" s="1495"/>
      <c r="G115" s="1496"/>
      <c r="H115" s="1497"/>
      <c r="I115" s="1498"/>
      <c r="J115" s="1496"/>
      <c r="K115" s="1499"/>
      <c r="L115" s="1500">
        <f>IF(ISNUMBER(J115),#REF!,0)</f>
        <v>0</v>
      </c>
      <c r="M115" s="1501"/>
      <c r="N115" s="8" t="s">
        <v>1</v>
      </c>
      <c r="O115" s="1401">
        <f t="shared" si="34"/>
        <v>0</v>
      </c>
      <c r="P115" s="1410">
        <f t="shared" si="35"/>
        <v>0</v>
      </c>
      <c r="Q115" s="1411">
        <f t="shared" si="36"/>
        <v>0</v>
      </c>
      <c r="R115" s="1402"/>
      <c r="S115" s="1397">
        <f t="shared" si="46"/>
        <v>0</v>
      </c>
      <c r="T115" s="1398">
        <f t="shared" si="37"/>
        <v>0</v>
      </c>
      <c r="U115" s="1397">
        <f t="shared" si="38"/>
        <v>0</v>
      </c>
      <c r="V115" s="1399">
        <f t="shared" si="39"/>
        <v>0</v>
      </c>
      <c r="W115" s="1400">
        <f>IF(AND(ISNUMBER(R115),NOT(ISBLANK(K115))),IFERROR(INDEX(K13:U13,MATCH(K115,K12:U12,0))*J115*IF(ISBLANK(G115),1,G115),0),0)</f>
        <v>0</v>
      </c>
      <c r="X115" s="8"/>
      <c r="Y115"/>
      <c r="Z115"/>
      <c r="AA115" s="1494"/>
      <c r="AB115" s="1495"/>
      <c r="AC115" s="1495"/>
      <c r="AD115" s="1495"/>
      <c r="AE115" s="1496"/>
      <c r="AF115" s="1497"/>
      <c r="AG115" s="1498"/>
      <c r="AH115" s="1496"/>
      <c r="AI115" s="1499"/>
      <c r="AJ115" s="1500">
        <f>IF(ISNUMBER(AH115),#REF!,0)</f>
        <v>0</v>
      </c>
      <c r="AK115" s="1501"/>
      <c r="AL115" s="8" t="s">
        <v>1</v>
      </c>
      <c r="AM115" s="1401">
        <f t="shared" si="40"/>
        <v>0</v>
      </c>
      <c r="AN115" s="1410">
        <f t="shared" si="41"/>
        <v>0</v>
      </c>
      <c r="AO115" s="1411">
        <f t="shared" si="42"/>
        <v>0</v>
      </c>
      <c r="AP115" s="1402"/>
      <c r="AQ115" s="1397">
        <f t="shared" si="47"/>
        <v>0</v>
      </c>
      <c r="AR115" s="1398">
        <f t="shared" si="43"/>
        <v>0</v>
      </c>
      <c r="AS115" s="1397">
        <f t="shared" si="44"/>
        <v>0</v>
      </c>
      <c r="AT115" s="1399">
        <f t="shared" si="45"/>
        <v>0</v>
      </c>
      <c r="AU115" s="1400">
        <f>IF(AND(ISNUMBER(AP115),NOT(ISBLANK(AI115))),IFERROR(INDEX(AI13:AS13,MATCH(AI115,AI12:AS12,0))*AH115*IF(ISBLANK(AE115),1,AE115),0),0)</f>
        <v>0</v>
      </c>
      <c r="AY115" s="6">
        <v>1</v>
      </c>
    </row>
    <row r="116" spans="1:51" s="1" customFormat="1" ht="16.149999999999999" customHeight="1">
      <c r="A116"/>
      <c r="B116"/>
      <c r="C116" s="1494"/>
      <c r="D116" s="1495"/>
      <c r="E116" s="1495"/>
      <c r="F116" s="1495"/>
      <c r="G116" s="1496"/>
      <c r="H116" s="1497"/>
      <c r="I116" s="1498"/>
      <c r="J116" s="1496"/>
      <c r="K116" s="1499"/>
      <c r="L116" s="1500">
        <f>IF(ISNUMBER(J116),#REF!,0)</f>
        <v>0</v>
      </c>
      <c r="M116" s="1501"/>
      <c r="N116" s="8" t="s">
        <v>1</v>
      </c>
      <c r="O116" s="1403">
        <f t="shared" si="34"/>
        <v>0</v>
      </c>
      <c r="P116" s="1412">
        <f t="shared" si="35"/>
        <v>0</v>
      </c>
      <c r="Q116" s="1413">
        <f t="shared" si="36"/>
        <v>0</v>
      </c>
      <c r="R116" s="1402"/>
      <c r="S116" s="1397">
        <f t="shared" si="46"/>
        <v>0</v>
      </c>
      <c r="T116" s="1398">
        <f t="shared" si="37"/>
        <v>0</v>
      </c>
      <c r="U116" s="1397">
        <f t="shared" si="38"/>
        <v>0</v>
      </c>
      <c r="V116" s="1399">
        <f t="shared" si="39"/>
        <v>0</v>
      </c>
      <c r="W116" s="1400">
        <f>IF(AND(ISNUMBER(R116),NOT(ISBLANK(K116))),IFERROR(INDEX(K13:U13,MATCH(K116,K12:U12,0))*J116*IF(ISBLANK(G116),1,G116),0),0)</f>
        <v>0</v>
      </c>
      <c r="X116" s="8"/>
      <c r="Y116"/>
      <c r="Z116"/>
      <c r="AA116" s="1494"/>
      <c r="AB116" s="1495"/>
      <c r="AC116" s="1495"/>
      <c r="AD116" s="1495"/>
      <c r="AE116" s="1496"/>
      <c r="AF116" s="1497"/>
      <c r="AG116" s="1498"/>
      <c r="AH116" s="1496"/>
      <c r="AI116" s="1499"/>
      <c r="AJ116" s="1500">
        <f>IF(ISNUMBER(AH116),#REF!,0)</f>
        <v>0</v>
      </c>
      <c r="AK116" s="1501"/>
      <c r="AL116" s="8" t="s">
        <v>1</v>
      </c>
      <c r="AM116" s="1403">
        <f t="shared" si="40"/>
        <v>0</v>
      </c>
      <c r="AN116" s="1412">
        <f t="shared" si="41"/>
        <v>0</v>
      </c>
      <c r="AO116" s="1413">
        <f t="shared" si="42"/>
        <v>0</v>
      </c>
      <c r="AP116" s="1402"/>
      <c r="AQ116" s="1397">
        <f t="shared" si="47"/>
        <v>0</v>
      </c>
      <c r="AR116" s="1398">
        <f t="shared" si="43"/>
        <v>0</v>
      </c>
      <c r="AS116" s="1397">
        <f t="shared" si="44"/>
        <v>0</v>
      </c>
      <c r="AT116" s="1399">
        <f t="shared" si="45"/>
        <v>0</v>
      </c>
      <c r="AU116" s="1400">
        <f>IF(AND(ISNUMBER(AP116),NOT(ISBLANK(AI116))),IFERROR(INDEX(AI13:AS13,MATCH(AI116,AI12:AS12,0))*AH116*IF(ISBLANK(AE116),1,AE116),0),0)</f>
        <v>0</v>
      </c>
      <c r="AY116" s="6">
        <v>1</v>
      </c>
    </row>
    <row r="117" spans="1:51" s="1" customFormat="1" ht="15.75">
      <c r="A117"/>
      <c r="B117"/>
      <c r="C117" s="1494"/>
      <c r="D117" s="1495"/>
      <c r="E117" s="1495"/>
      <c r="F117" s="1495"/>
      <c r="G117" s="1496"/>
      <c r="H117" s="1497"/>
      <c r="I117" s="1498"/>
      <c r="J117" s="1496"/>
      <c r="K117" s="1499"/>
      <c r="L117" s="1500">
        <f>IF(ISNUMBER(J117),#REF!,0)</f>
        <v>0</v>
      </c>
      <c r="M117" s="1501"/>
      <c r="N117" s="8" t="s">
        <v>1</v>
      </c>
      <c r="O117" s="1401">
        <f t="shared" si="34"/>
        <v>0</v>
      </c>
      <c r="P117" s="1410">
        <f t="shared" si="35"/>
        <v>0</v>
      </c>
      <c r="Q117" s="1411">
        <f t="shared" si="36"/>
        <v>0</v>
      </c>
      <c r="R117" s="1402"/>
      <c r="S117" s="1397">
        <f t="shared" si="46"/>
        <v>0</v>
      </c>
      <c r="T117" s="1398">
        <f t="shared" si="37"/>
        <v>0</v>
      </c>
      <c r="U117" s="1397">
        <f t="shared" si="38"/>
        <v>0</v>
      </c>
      <c r="V117" s="1399">
        <f t="shared" si="39"/>
        <v>0</v>
      </c>
      <c r="W117" s="1400">
        <f>IF(AND(ISNUMBER(R117),NOT(ISBLANK(K117))),IFERROR(INDEX(K13:U13,MATCH(K117,K12:U12,0))*J117*IF(ISBLANK(G117),1,G117),0),0)</f>
        <v>0</v>
      </c>
      <c r="X117" s="8"/>
      <c r="Y117"/>
      <c r="Z117"/>
      <c r="AA117" s="1494"/>
      <c r="AB117" s="1495"/>
      <c r="AC117" s="1495"/>
      <c r="AD117" s="1495"/>
      <c r="AE117" s="1496"/>
      <c r="AF117" s="1497"/>
      <c r="AG117" s="1498"/>
      <c r="AH117" s="1496"/>
      <c r="AI117" s="1499"/>
      <c r="AJ117" s="1500">
        <f>IF(ISNUMBER(AH117),#REF!,0)</f>
        <v>0</v>
      </c>
      <c r="AK117" s="1501"/>
      <c r="AL117" s="8" t="s">
        <v>1</v>
      </c>
      <c r="AM117" s="1401">
        <f t="shared" si="40"/>
        <v>0</v>
      </c>
      <c r="AN117" s="1410">
        <f t="shared" si="41"/>
        <v>0</v>
      </c>
      <c r="AO117" s="1411">
        <f t="shared" si="42"/>
        <v>0</v>
      </c>
      <c r="AP117" s="1402"/>
      <c r="AQ117" s="1397">
        <f t="shared" si="47"/>
        <v>0</v>
      </c>
      <c r="AR117" s="1398">
        <f t="shared" si="43"/>
        <v>0</v>
      </c>
      <c r="AS117" s="1397">
        <f t="shared" si="44"/>
        <v>0</v>
      </c>
      <c r="AT117" s="1399">
        <f t="shared" si="45"/>
        <v>0</v>
      </c>
      <c r="AU117" s="1400">
        <f>IF(AND(ISNUMBER(AP117),NOT(ISBLANK(AI117))),IFERROR(INDEX(AI13:AS13,MATCH(AI117,AI12:AS12,0))*AH117*IF(ISBLANK(AE117),1,AE117),0),0)</f>
        <v>0</v>
      </c>
      <c r="AY117" s="6">
        <v>1</v>
      </c>
    </row>
    <row r="118" spans="1:51" s="1" customFormat="1" ht="15.75">
      <c r="A118"/>
      <c r="B118"/>
      <c r="C118" s="1494"/>
      <c r="D118" s="1495"/>
      <c r="E118" s="1495"/>
      <c r="F118" s="1495"/>
      <c r="G118" s="1496"/>
      <c r="H118" s="1497"/>
      <c r="I118" s="1498"/>
      <c r="J118" s="1496"/>
      <c r="K118" s="1499"/>
      <c r="L118" s="1500">
        <f>IF(ISNUMBER(J118),#REF!,0)</f>
        <v>0</v>
      </c>
      <c r="M118" s="1501"/>
      <c r="N118" s="8" t="s">
        <v>1</v>
      </c>
      <c r="O118" s="1403">
        <f t="shared" si="34"/>
        <v>0</v>
      </c>
      <c r="P118" s="1412">
        <f t="shared" si="35"/>
        <v>0</v>
      </c>
      <c r="Q118" s="1413">
        <f t="shared" ref="Q118:Q119" si="48">IF(ISNUMBER(R118),H118,0)</f>
        <v>0</v>
      </c>
      <c r="R118" s="1402"/>
      <c r="S118" s="1397">
        <f t="shared" si="46"/>
        <v>0</v>
      </c>
      <c r="T118" s="1398">
        <f t="shared" si="37"/>
        <v>0</v>
      </c>
      <c r="U118" s="1397">
        <f t="shared" si="38"/>
        <v>0</v>
      </c>
      <c r="V118" s="1399">
        <f t="shared" si="39"/>
        <v>0</v>
      </c>
      <c r="W118" s="1400">
        <f>IF(AND(ISNUMBER(R118),NOT(ISBLANK(K118))),IFERROR(INDEX(K13:U13,MATCH(K118,K12:U12,0))*J118*IF(ISBLANK(G118),1,G118),0),0)</f>
        <v>0</v>
      </c>
      <c r="X118" s="8"/>
      <c r="Y118"/>
      <c r="Z118"/>
      <c r="AA118" s="1494"/>
      <c r="AB118" s="1495"/>
      <c r="AC118" s="1495"/>
      <c r="AD118" s="1495"/>
      <c r="AE118" s="1496"/>
      <c r="AF118" s="1497"/>
      <c r="AG118" s="1498"/>
      <c r="AH118" s="1496"/>
      <c r="AI118" s="1499"/>
      <c r="AJ118" s="1500">
        <f>IF(ISNUMBER(AH118),#REF!,0)</f>
        <v>0</v>
      </c>
      <c r="AK118" s="1501"/>
      <c r="AL118" s="8" t="s">
        <v>1</v>
      </c>
      <c r="AM118" s="1403">
        <f t="shared" si="40"/>
        <v>0</v>
      </c>
      <c r="AN118" s="1412">
        <f t="shared" si="41"/>
        <v>0</v>
      </c>
      <c r="AO118" s="1413">
        <f t="shared" ref="AO118:AO119" si="49">IF(ISNUMBER(AP118),AF118,0)</f>
        <v>0</v>
      </c>
      <c r="AP118" s="1402"/>
      <c r="AQ118" s="1397">
        <f t="shared" si="47"/>
        <v>0</v>
      </c>
      <c r="AR118" s="1398">
        <f t="shared" si="43"/>
        <v>0</v>
      </c>
      <c r="AS118" s="1397">
        <f t="shared" si="44"/>
        <v>0</v>
      </c>
      <c r="AT118" s="1399">
        <f t="shared" si="45"/>
        <v>0</v>
      </c>
      <c r="AU118" s="1400">
        <f>IF(AND(ISNUMBER(AP118),NOT(ISBLANK(AI118))),IFERROR(INDEX(AI13:AS13,MATCH(AI118,AI12:AS12,0))*AH118*IF(ISBLANK(AE118),1,AE118),0),0)</f>
        <v>0</v>
      </c>
      <c r="AY118" s="6">
        <v>1</v>
      </c>
    </row>
    <row r="119" spans="1:51" s="1" customFormat="1" ht="15.75">
      <c r="A119"/>
      <c r="B119"/>
      <c r="C119" s="1494"/>
      <c r="D119" s="1495"/>
      <c r="E119" s="1495"/>
      <c r="F119" s="1495"/>
      <c r="G119" s="1496"/>
      <c r="H119" s="1497"/>
      <c r="I119" s="1498"/>
      <c r="J119" s="1496"/>
      <c r="K119" s="1499"/>
      <c r="L119" s="1500">
        <f>IF(ISNUMBER(J119),#REF!,0)</f>
        <v>0</v>
      </c>
      <c r="M119" s="1501"/>
      <c r="N119" s="8" t="s">
        <v>1</v>
      </c>
      <c r="O119" s="1401">
        <f t="shared" si="34"/>
        <v>0</v>
      </c>
      <c r="P119" s="1410">
        <f t="shared" si="35"/>
        <v>0</v>
      </c>
      <c r="Q119" s="1411">
        <f t="shared" si="48"/>
        <v>0</v>
      </c>
      <c r="R119" s="1402"/>
      <c r="S119" s="1397">
        <f t="shared" si="46"/>
        <v>0</v>
      </c>
      <c r="T119" s="1398">
        <f t="shared" si="37"/>
        <v>0</v>
      </c>
      <c r="U119" s="1397">
        <f t="shared" si="38"/>
        <v>0</v>
      </c>
      <c r="V119" s="1399">
        <f t="shared" si="39"/>
        <v>0</v>
      </c>
      <c r="W119" s="1400">
        <f>IF(AND(ISNUMBER(R119),NOT(ISBLANK(K119))),IFERROR(INDEX(K13:U13,MATCH(K119,K12:U12,0))*J119*IF(ISBLANK(G119),1,G119),0),0)</f>
        <v>0</v>
      </c>
      <c r="X119" s="8"/>
      <c r="Y119"/>
      <c r="Z119"/>
      <c r="AA119" s="1494"/>
      <c r="AB119" s="1495"/>
      <c r="AC119" s="1495"/>
      <c r="AD119" s="1495"/>
      <c r="AE119" s="1496"/>
      <c r="AF119" s="1497"/>
      <c r="AG119" s="1498"/>
      <c r="AH119" s="1496"/>
      <c r="AI119" s="1499"/>
      <c r="AJ119" s="1500">
        <f>IF(ISNUMBER(AH119),#REF!,0)</f>
        <v>0</v>
      </c>
      <c r="AK119" s="1501"/>
      <c r="AL119" s="8" t="s">
        <v>1</v>
      </c>
      <c r="AM119" s="1401">
        <f t="shared" si="40"/>
        <v>0</v>
      </c>
      <c r="AN119" s="1410">
        <f t="shared" si="41"/>
        <v>0</v>
      </c>
      <c r="AO119" s="1411">
        <f t="shared" si="49"/>
        <v>0</v>
      </c>
      <c r="AP119" s="1402"/>
      <c r="AQ119" s="1397">
        <f t="shared" si="47"/>
        <v>0</v>
      </c>
      <c r="AR119" s="1398">
        <f t="shared" si="43"/>
        <v>0</v>
      </c>
      <c r="AS119" s="1397">
        <f t="shared" si="44"/>
        <v>0</v>
      </c>
      <c r="AT119" s="1399">
        <f t="shared" si="45"/>
        <v>0</v>
      </c>
      <c r="AU119" s="1400">
        <f>IF(AND(ISNUMBER(AP119),NOT(ISBLANK(AI119))),IFERROR(INDEX(AI13:AS13,MATCH(AI119,AI12:AS12,0))*AH119*IF(ISBLANK(AE119),1,AE119),0),0)</f>
        <v>0</v>
      </c>
      <c r="AY119" s="6">
        <v>1</v>
      </c>
    </row>
    <row r="120" spans="1:51" s="1" customFormat="1" ht="15.75">
      <c r="A120"/>
      <c r="B120"/>
      <c r="C120" s="1494"/>
      <c r="D120" s="1495"/>
      <c r="E120" s="1495"/>
      <c r="F120" s="1495"/>
      <c r="G120" s="1496"/>
      <c r="H120" s="1497"/>
      <c r="I120" s="1498"/>
      <c r="J120" s="1496"/>
      <c r="K120" s="1499"/>
      <c r="L120" s="1500">
        <f>IF(ISNUMBER(J120),#REF!,0)</f>
        <v>0</v>
      </c>
      <c r="M120" s="1501"/>
      <c r="N120" s="8" t="s">
        <v>1</v>
      </c>
      <c r="O120" s="1403">
        <f>IF(ISNUMBER(R120),(W120*V120)*L121,0)</f>
        <v>0</v>
      </c>
      <c r="P120" s="1412">
        <f>IF(ISNUMBER(R120),(G121*L121)*V120,0)</f>
        <v>0</v>
      </c>
      <c r="Q120" s="1413">
        <f>IF(ISNUMBER(R120),H121,0)</f>
        <v>0</v>
      </c>
      <c r="R120" s="1402"/>
      <c r="S120" s="1397">
        <f t="shared" si="46"/>
        <v>0</v>
      </c>
      <c r="T120" s="1398">
        <f>IF(ISNUMBER(R120),E121,0)</f>
        <v>0</v>
      </c>
      <c r="U120" s="1397">
        <f t="shared" si="38"/>
        <v>0</v>
      </c>
      <c r="V120" s="1399">
        <f t="shared" si="39"/>
        <v>0</v>
      </c>
      <c r="W120" s="1400">
        <f>IF(AND(ISNUMBER(R120),NOT(ISBLANK(K121))),IFERROR(INDEX(K13:U13,MATCH(K121,K12:U12,0))*J121*IF(ISBLANK(G121),1,G121),0),0)</f>
        <v>0</v>
      </c>
      <c r="X120" s="8"/>
      <c r="Y120"/>
      <c r="Z120"/>
      <c r="AA120" s="1494"/>
      <c r="AB120" s="1495"/>
      <c r="AC120" s="1495"/>
      <c r="AD120" s="1495"/>
      <c r="AE120" s="1496"/>
      <c r="AF120" s="1497"/>
      <c r="AG120" s="1498"/>
      <c r="AH120" s="1496"/>
      <c r="AI120" s="1499"/>
      <c r="AJ120" s="1500">
        <f>IF(ISNUMBER(AH120),#REF!,0)</f>
        <v>0</v>
      </c>
      <c r="AK120" s="1501"/>
      <c r="AL120" s="8" t="s">
        <v>1</v>
      </c>
      <c r="AM120" s="1403">
        <f>IF(ISNUMBER(AP120),(AU120*AT120)*AJ121,0)</f>
        <v>0</v>
      </c>
      <c r="AN120" s="1412">
        <f>IF(ISNUMBER(AP120),(AE121*AJ121)*AT120,0)</f>
        <v>0</v>
      </c>
      <c r="AO120" s="1413">
        <f>IF(ISNUMBER(AP120),AF121,0)</f>
        <v>0</v>
      </c>
      <c r="AP120" s="1402"/>
      <c r="AQ120" s="1397">
        <f t="shared" si="47"/>
        <v>0</v>
      </c>
      <c r="AR120" s="1398">
        <f>IF(ISNUMBER(AP120),AC121,0)</f>
        <v>0</v>
      </c>
      <c r="AS120" s="1397">
        <f t="shared" si="44"/>
        <v>0</v>
      </c>
      <c r="AT120" s="1399">
        <f t="shared" si="45"/>
        <v>0</v>
      </c>
      <c r="AU120" s="1400">
        <f>IF(AND(ISNUMBER(AP120),NOT(ISBLANK(AI121))),IFERROR(INDEX(AI13:AS13,MATCH(AI121,AI12:AS12,0))*AH121*IF(ISBLANK(AE121),1,AE121),0),0)</f>
        <v>0</v>
      </c>
      <c r="AY120" s="6">
        <v>1</v>
      </c>
    </row>
    <row r="121" spans="1:51" s="1" customFormat="1" ht="15.75">
      <c r="A121"/>
      <c r="B121"/>
      <c r="C121" s="1494"/>
      <c r="D121" s="1495"/>
      <c r="E121" s="1495"/>
      <c r="F121" s="1495"/>
      <c r="G121" s="1496"/>
      <c r="H121" s="1497"/>
      <c r="I121" s="1498"/>
      <c r="J121" s="1496"/>
      <c r="K121" s="1499"/>
      <c r="L121" s="1500">
        <f>IF(ISNUMBER(J121),#REF!,0)</f>
        <v>0</v>
      </c>
      <c r="M121" s="1501"/>
      <c r="N121" s="8" t="s">
        <v>1</v>
      </c>
      <c r="O121" s="1401">
        <f>IF(ISNUMBER(R121),(W121*V121)*#REF!,0)</f>
        <v>0</v>
      </c>
      <c r="P121" s="1410">
        <f>IF(ISNUMBER(R121),(#REF!*#REF!)*V121,0)</f>
        <v>0</v>
      </c>
      <c r="Q121" s="1411">
        <f>IF(ISNUMBER(R121),#REF!,0)</f>
        <v>0</v>
      </c>
      <c r="R121" s="1402"/>
      <c r="S121" s="1397">
        <f t="shared" si="46"/>
        <v>0</v>
      </c>
      <c r="T121" s="1398">
        <f>IF(ISNUMBER(R121),#REF!,0)</f>
        <v>0</v>
      </c>
      <c r="U121" s="1397">
        <f t="shared" si="38"/>
        <v>0</v>
      </c>
      <c r="V121" s="1399">
        <f t="shared" si="39"/>
        <v>0</v>
      </c>
      <c r="W121" s="1400">
        <f>IF(AND(ISNUMBER(R121),NOT(ISBLANK(#REF!))),IFERROR(INDEX(K13:U13,MATCH(#REF!,K12:U12,0))*#REF!*IF(ISBLANK(#REF!),1,#REF!),0),0)</f>
        <v>0</v>
      </c>
      <c r="X121" s="8"/>
      <c r="Y121"/>
      <c r="Z121"/>
      <c r="AA121" s="1494"/>
      <c r="AB121" s="1495"/>
      <c r="AC121" s="1495"/>
      <c r="AD121" s="1495"/>
      <c r="AE121" s="1496"/>
      <c r="AF121" s="1497"/>
      <c r="AG121" s="1498"/>
      <c r="AH121" s="1496"/>
      <c r="AI121" s="1499"/>
      <c r="AJ121" s="1500">
        <f>IF(ISNUMBER(AH121),#REF!,0)</f>
        <v>0</v>
      </c>
      <c r="AK121" s="1501"/>
      <c r="AL121" s="8" t="s">
        <v>1</v>
      </c>
      <c r="AM121" s="1401">
        <f>IF(ISNUMBER(AP121),(AU121*AT121)*#REF!,0)</f>
        <v>0</v>
      </c>
      <c r="AN121" s="1410">
        <f>IF(ISNUMBER(AP121),(#REF!*#REF!)*AT121,0)</f>
        <v>0</v>
      </c>
      <c r="AO121" s="1411">
        <f>IF(ISNUMBER(AP121),#REF!,0)</f>
        <v>0</v>
      </c>
      <c r="AP121" s="1402"/>
      <c r="AQ121" s="1397">
        <f t="shared" si="47"/>
        <v>0</v>
      </c>
      <c r="AR121" s="1398">
        <f>IF(ISNUMBER(AP121),#REF!,0)</f>
        <v>0</v>
      </c>
      <c r="AS121" s="1397">
        <f t="shared" si="44"/>
        <v>0</v>
      </c>
      <c r="AT121" s="1399">
        <f t="shared" si="45"/>
        <v>0</v>
      </c>
      <c r="AU121" s="1400">
        <f>IF(AND(ISNUMBER(AP121),NOT(ISBLANK(#REF!))),IFERROR(INDEX(AI13:AS13,MATCH(#REF!,AI12:AS12,0))*#REF!*IF(ISBLANK(#REF!),1,#REF!),0),0)</f>
        <v>0</v>
      </c>
      <c r="AY121" s="6">
        <v>1</v>
      </c>
    </row>
    <row r="122" spans="1:51" s="1" customFormat="1" ht="26.25" customHeight="1">
      <c r="A122"/>
      <c r="B122"/>
      <c r="C122" s="1494"/>
      <c r="D122" s="1495"/>
      <c r="E122" s="1495"/>
      <c r="F122" s="1495"/>
      <c r="G122" s="1496"/>
      <c r="H122" s="1497"/>
      <c r="I122" s="1498"/>
      <c r="J122" s="1496"/>
      <c r="K122" s="1499"/>
      <c r="L122" s="1500">
        <f>IF(ISNUMBER(J122),#REF!,0)</f>
        <v>0</v>
      </c>
      <c r="M122" s="1501"/>
      <c r="N122" s="8" t="s">
        <v>1</v>
      </c>
      <c r="O122" s="1403">
        <f t="shared" ref="O122:O185" si="50">IF(ISNUMBER(R122),(W122*V122)*L122,0)</f>
        <v>0</v>
      </c>
      <c r="P122" s="1412">
        <f t="shared" ref="P122:P185" si="51">IF(ISNUMBER(R122),(G122*L122)*V122,0)</f>
        <v>0</v>
      </c>
      <c r="Q122" s="1413">
        <f t="shared" ref="Q122:Q185" si="52">IF(ISNUMBER(R122),H122,0)</f>
        <v>0</v>
      </c>
      <c r="R122" s="1402"/>
      <c r="S122" s="1397">
        <f t="shared" si="46"/>
        <v>0</v>
      </c>
      <c r="T122" s="1398">
        <f t="shared" ref="T122:T185" si="53">IF(ISNUMBER(R122),E122,0)</f>
        <v>0</v>
      </c>
      <c r="U122" s="1397">
        <f t="shared" si="38"/>
        <v>0</v>
      </c>
      <c r="V122" s="1399">
        <f t="shared" si="39"/>
        <v>0</v>
      </c>
      <c r="W122" s="1400">
        <f>IF(AND(ISNUMBER(R122),NOT(ISBLANK(K122))),IFERROR(INDEX(K13:U13,MATCH(K122,K12:U12,0))*J122*IF(ISBLANK(G122),1,G122),0),0)</f>
        <v>0</v>
      </c>
      <c r="X122" s="8"/>
      <c r="Y122"/>
      <c r="Z122"/>
      <c r="AA122" s="1494"/>
      <c r="AB122" s="1495"/>
      <c r="AC122" s="1495"/>
      <c r="AD122" s="1495"/>
      <c r="AE122" s="1496"/>
      <c r="AF122" s="1497"/>
      <c r="AG122" s="1498"/>
      <c r="AH122" s="1496"/>
      <c r="AI122" s="1499"/>
      <c r="AJ122" s="1500">
        <f>IF(ISNUMBER(AH122),#REF!,0)</f>
        <v>0</v>
      </c>
      <c r="AK122" s="1501"/>
      <c r="AL122" s="8" t="s">
        <v>1</v>
      </c>
      <c r="AM122" s="1403">
        <f t="shared" ref="AM122:AM185" si="54">IF(ISNUMBER(AP122),(AU122*AT122)*AJ122,0)</f>
        <v>0</v>
      </c>
      <c r="AN122" s="1412">
        <f t="shared" ref="AN122:AN185" si="55">IF(ISNUMBER(AP122),(AE122*AJ122)*AT122,0)</f>
        <v>0</v>
      </c>
      <c r="AO122" s="1413">
        <f t="shared" ref="AO122:AO185" si="56">IF(ISNUMBER(AP122),AF122,0)</f>
        <v>0</v>
      </c>
      <c r="AP122" s="1402"/>
      <c r="AQ122" s="1397">
        <f t="shared" si="47"/>
        <v>0</v>
      </c>
      <c r="AR122" s="1398">
        <f t="shared" ref="AR122:AR185" si="57">IF(ISNUMBER(AP122),AC122,0)</f>
        <v>0</v>
      </c>
      <c r="AS122" s="1397">
        <f t="shared" si="44"/>
        <v>0</v>
      </c>
      <c r="AT122" s="1399">
        <f t="shared" si="45"/>
        <v>0</v>
      </c>
      <c r="AU122" s="1400">
        <f>IF(AND(ISNUMBER(AP122),NOT(ISBLANK(AI122))),IFERROR(INDEX(AI13:AS13,MATCH(AI122,AI12:AS12,0))*AH122*IF(ISBLANK(AE122),1,AE122),0),0)</f>
        <v>0</v>
      </c>
      <c r="AY122" s="6">
        <v>1</v>
      </c>
    </row>
    <row r="123" spans="1:51" s="1" customFormat="1" ht="18.75" customHeight="1">
      <c r="A123"/>
      <c r="B123"/>
      <c r="C123" s="1494"/>
      <c r="D123" s="1495"/>
      <c r="E123" s="1495"/>
      <c r="F123" s="1495"/>
      <c r="G123" s="1496"/>
      <c r="H123" s="1497"/>
      <c r="I123" s="1498"/>
      <c r="J123" s="1496"/>
      <c r="K123" s="1499"/>
      <c r="L123" s="1500">
        <f>IF(ISNUMBER(J123),#REF!,0)</f>
        <v>0</v>
      </c>
      <c r="M123" s="1501"/>
      <c r="N123" s="8" t="s">
        <v>1</v>
      </c>
      <c r="O123" s="1401">
        <f t="shared" si="50"/>
        <v>0</v>
      </c>
      <c r="P123" s="1410">
        <f t="shared" si="51"/>
        <v>0</v>
      </c>
      <c r="Q123" s="1411">
        <f t="shared" si="52"/>
        <v>0</v>
      </c>
      <c r="R123" s="1402"/>
      <c r="S123" s="1397">
        <f t="shared" si="46"/>
        <v>0</v>
      </c>
      <c r="T123" s="1398">
        <f t="shared" si="53"/>
        <v>0</v>
      </c>
      <c r="U123" s="1397">
        <f t="shared" si="38"/>
        <v>0</v>
      </c>
      <c r="V123" s="1399">
        <f t="shared" si="39"/>
        <v>0</v>
      </c>
      <c r="W123" s="1400">
        <f>IF(AND(ISNUMBER(R123),NOT(ISBLANK(K123))),IFERROR(INDEX(K13:U13,MATCH(K123,K12:U12,0))*J123*IF(ISBLANK(G123),1,G123),0),0)</f>
        <v>0</v>
      </c>
      <c r="X123" s="8"/>
      <c r="Y123"/>
      <c r="Z123"/>
      <c r="AA123" s="1494"/>
      <c r="AB123" s="1495"/>
      <c r="AC123" s="1495"/>
      <c r="AD123" s="1495"/>
      <c r="AE123" s="1496"/>
      <c r="AF123" s="1497"/>
      <c r="AG123" s="1498"/>
      <c r="AH123" s="1496"/>
      <c r="AI123" s="1499"/>
      <c r="AJ123" s="1500">
        <f>IF(ISNUMBER(AH123),#REF!,0)</f>
        <v>0</v>
      </c>
      <c r="AK123" s="1501"/>
      <c r="AL123" s="8" t="s">
        <v>1</v>
      </c>
      <c r="AM123" s="1401">
        <f t="shared" si="54"/>
        <v>0</v>
      </c>
      <c r="AN123" s="1410">
        <f t="shared" si="55"/>
        <v>0</v>
      </c>
      <c r="AO123" s="1411">
        <f t="shared" si="56"/>
        <v>0</v>
      </c>
      <c r="AP123" s="1402"/>
      <c r="AQ123" s="1397">
        <f t="shared" si="47"/>
        <v>0</v>
      </c>
      <c r="AR123" s="1398">
        <f t="shared" si="57"/>
        <v>0</v>
      </c>
      <c r="AS123" s="1397">
        <f t="shared" si="44"/>
        <v>0</v>
      </c>
      <c r="AT123" s="1399">
        <f t="shared" si="45"/>
        <v>0</v>
      </c>
      <c r="AU123" s="1400">
        <f>IF(AND(ISNUMBER(AP123),NOT(ISBLANK(AI123))),IFERROR(INDEX(AI13:AS13,MATCH(AI123,AI12:AS12,0))*AH123*IF(ISBLANK(AE123),1,AE123),0),0)</f>
        <v>0</v>
      </c>
      <c r="AY123" s="6">
        <v>1</v>
      </c>
    </row>
    <row r="124" spans="1:51" s="1" customFormat="1" ht="15" customHeight="1">
      <c r="A124"/>
      <c r="B124"/>
      <c r="C124" s="1494"/>
      <c r="D124" s="1495"/>
      <c r="E124" s="1495"/>
      <c r="F124" s="1495"/>
      <c r="G124" s="1496"/>
      <c r="H124" s="1497"/>
      <c r="I124" s="1498"/>
      <c r="J124" s="1496"/>
      <c r="K124" s="1499"/>
      <c r="L124" s="1500">
        <f>IF(ISNUMBER(J124),#REF!,0)</f>
        <v>0</v>
      </c>
      <c r="M124" s="1501"/>
      <c r="N124" s="8" t="s">
        <v>1</v>
      </c>
      <c r="O124" s="1403">
        <f t="shared" si="50"/>
        <v>0</v>
      </c>
      <c r="P124" s="1412">
        <f t="shared" si="51"/>
        <v>0</v>
      </c>
      <c r="Q124" s="1413">
        <f t="shared" si="52"/>
        <v>0</v>
      </c>
      <c r="R124" s="1402"/>
      <c r="S124" s="1397">
        <f t="shared" si="46"/>
        <v>0</v>
      </c>
      <c r="T124" s="1398">
        <f t="shared" si="53"/>
        <v>0</v>
      </c>
      <c r="U124" s="1397">
        <f t="shared" si="38"/>
        <v>0</v>
      </c>
      <c r="V124" s="1399">
        <f t="shared" si="39"/>
        <v>0</v>
      </c>
      <c r="W124" s="1400">
        <f>IF(AND(ISNUMBER(R124),NOT(ISBLANK(K124))),IFERROR(INDEX(K13:U13,MATCH(K124,K12:U12,0))*J124*IF(ISBLANK(G124),1,G124),0),0)</f>
        <v>0</v>
      </c>
      <c r="X124" s="8"/>
      <c r="Y124"/>
      <c r="Z124"/>
      <c r="AA124" s="1494"/>
      <c r="AB124" s="1495"/>
      <c r="AC124" s="1495"/>
      <c r="AD124" s="1495"/>
      <c r="AE124" s="1496"/>
      <c r="AF124" s="1497"/>
      <c r="AG124" s="1498"/>
      <c r="AH124" s="1496"/>
      <c r="AI124" s="1499"/>
      <c r="AJ124" s="1500">
        <f>IF(ISNUMBER(AH124),#REF!,0)</f>
        <v>0</v>
      </c>
      <c r="AK124" s="1501"/>
      <c r="AL124" s="8" t="s">
        <v>1</v>
      </c>
      <c r="AM124" s="1403">
        <f t="shared" si="54"/>
        <v>0</v>
      </c>
      <c r="AN124" s="1412">
        <f t="shared" si="55"/>
        <v>0</v>
      </c>
      <c r="AO124" s="1413">
        <f t="shared" si="56"/>
        <v>0</v>
      </c>
      <c r="AP124" s="1402"/>
      <c r="AQ124" s="1397">
        <f t="shared" si="47"/>
        <v>0</v>
      </c>
      <c r="AR124" s="1398">
        <f t="shared" si="57"/>
        <v>0</v>
      </c>
      <c r="AS124" s="1397">
        <f t="shared" si="44"/>
        <v>0</v>
      </c>
      <c r="AT124" s="1399">
        <f t="shared" si="45"/>
        <v>0</v>
      </c>
      <c r="AU124" s="1400">
        <f>IF(AND(ISNUMBER(AP124),NOT(ISBLANK(AI124))),IFERROR(INDEX(AI13:AS13,MATCH(AI124,AI12:AS12,0))*AH124*IF(ISBLANK(AE124),1,AE124),0),0)</f>
        <v>0</v>
      </c>
      <c r="AY124" s="6">
        <v>1</v>
      </c>
    </row>
    <row r="125" spans="1:51" s="1" customFormat="1" ht="15.75">
      <c r="A125"/>
      <c r="B125"/>
      <c r="C125" s="1494"/>
      <c r="D125" s="1495"/>
      <c r="E125" s="1495"/>
      <c r="F125" s="1495"/>
      <c r="G125" s="1496"/>
      <c r="H125" s="1497"/>
      <c r="I125" s="1498"/>
      <c r="J125" s="1496"/>
      <c r="K125" s="1499"/>
      <c r="L125" s="1500">
        <f>IF(ISNUMBER(J125),#REF!,0)</f>
        <v>0</v>
      </c>
      <c r="M125" s="1501"/>
      <c r="N125" s="8" t="s">
        <v>1</v>
      </c>
      <c r="O125" s="1401">
        <f t="shared" si="50"/>
        <v>0</v>
      </c>
      <c r="P125" s="1410">
        <f t="shared" si="51"/>
        <v>0</v>
      </c>
      <c r="Q125" s="1411">
        <f t="shared" si="52"/>
        <v>0</v>
      </c>
      <c r="R125" s="1402"/>
      <c r="S125" s="1397">
        <f t="shared" si="46"/>
        <v>0</v>
      </c>
      <c r="T125" s="1398">
        <f t="shared" si="53"/>
        <v>0</v>
      </c>
      <c r="U125" s="1397">
        <f t="shared" si="38"/>
        <v>0</v>
      </c>
      <c r="V125" s="1399">
        <f t="shared" si="39"/>
        <v>0</v>
      </c>
      <c r="W125" s="1400">
        <f>IF(AND(ISNUMBER(R125),NOT(ISBLANK(K125))),IFERROR(INDEX(K13:U13,MATCH(K125,K12:U12,0))*J125*IF(ISBLANK(G125),1,G125),0),0)</f>
        <v>0</v>
      </c>
      <c r="X125" s="8"/>
      <c r="Y125"/>
      <c r="Z125"/>
      <c r="AA125" s="1494"/>
      <c r="AB125" s="1495"/>
      <c r="AC125" s="1495"/>
      <c r="AD125" s="1495"/>
      <c r="AE125" s="1496"/>
      <c r="AF125" s="1497"/>
      <c r="AG125" s="1498"/>
      <c r="AH125" s="1496"/>
      <c r="AI125" s="1499"/>
      <c r="AJ125" s="1500">
        <f>IF(ISNUMBER(AH125),#REF!,0)</f>
        <v>0</v>
      </c>
      <c r="AK125" s="1501"/>
      <c r="AL125" s="8" t="s">
        <v>1</v>
      </c>
      <c r="AM125" s="1401">
        <f t="shared" si="54"/>
        <v>0</v>
      </c>
      <c r="AN125" s="1410">
        <f t="shared" si="55"/>
        <v>0</v>
      </c>
      <c r="AO125" s="1411">
        <f t="shared" si="56"/>
        <v>0</v>
      </c>
      <c r="AP125" s="1402"/>
      <c r="AQ125" s="1397">
        <f t="shared" si="47"/>
        <v>0</v>
      </c>
      <c r="AR125" s="1398">
        <f t="shared" si="57"/>
        <v>0</v>
      </c>
      <c r="AS125" s="1397">
        <f t="shared" si="44"/>
        <v>0</v>
      </c>
      <c r="AT125" s="1399">
        <f t="shared" si="45"/>
        <v>0</v>
      </c>
      <c r="AU125" s="1400">
        <f>IF(AND(ISNUMBER(AP125),NOT(ISBLANK(AI125))),IFERROR(INDEX(AI13:AS13,MATCH(AI125,AI12:AS12,0))*AH125*IF(ISBLANK(AE125),1,AE125),0),0)</f>
        <v>0</v>
      </c>
      <c r="AY125" s="6">
        <v>1</v>
      </c>
    </row>
    <row r="126" spans="1:51" s="1" customFormat="1" ht="15.75" customHeight="1">
      <c r="A126"/>
      <c r="B126"/>
      <c r="C126" s="1494"/>
      <c r="D126" s="1495"/>
      <c r="E126" s="1495"/>
      <c r="F126" s="1495"/>
      <c r="G126" s="1496"/>
      <c r="H126" s="1497"/>
      <c r="I126" s="1498"/>
      <c r="J126" s="1496"/>
      <c r="K126" s="1499"/>
      <c r="L126" s="1500">
        <f>IF(ISNUMBER(J126),#REF!,0)</f>
        <v>0</v>
      </c>
      <c r="M126" s="1501"/>
      <c r="N126" s="8" t="s">
        <v>1</v>
      </c>
      <c r="O126" s="1403">
        <f t="shared" si="50"/>
        <v>0</v>
      </c>
      <c r="P126" s="1412">
        <f t="shared" si="51"/>
        <v>0</v>
      </c>
      <c r="Q126" s="1413">
        <f t="shared" si="52"/>
        <v>0</v>
      </c>
      <c r="R126" s="1402"/>
      <c r="S126" s="1397">
        <f t="shared" si="46"/>
        <v>0</v>
      </c>
      <c r="T126" s="1398">
        <f t="shared" si="53"/>
        <v>0</v>
      </c>
      <c r="U126" s="1397">
        <f t="shared" si="38"/>
        <v>0</v>
      </c>
      <c r="V126" s="1399">
        <f t="shared" si="39"/>
        <v>0</v>
      </c>
      <c r="W126" s="1400">
        <f>IF(AND(ISNUMBER(R126),NOT(ISBLANK(K126))),IFERROR(INDEX(K13:U13,MATCH(K126,K12:U12,0))*J126*IF(ISBLANK(G126),1,G126),0),0)</f>
        <v>0</v>
      </c>
      <c r="X126" s="8"/>
      <c r="Y126"/>
      <c r="Z126"/>
      <c r="AA126" s="1494"/>
      <c r="AB126" s="1495"/>
      <c r="AC126" s="1495"/>
      <c r="AD126" s="1495"/>
      <c r="AE126" s="1496"/>
      <c r="AF126" s="1497"/>
      <c r="AG126" s="1498"/>
      <c r="AH126" s="1496"/>
      <c r="AI126" s="1499"/>
      <c r="AJ126" s="1500">
        <f>IF(ISNUMBER(AH126),#REF!,0)</f>
        <v>0</v>
      </c>
      <c r="AK126" s="1501"/>
      <c r="AL126" s="8" t="s">
        <v>1</v>
      </c>
      <c r="AM126" s="1403">
        <f t="shared" si="54"/>
        <v>0</v>
      </c>
      <c r="AN126" s="1412">
        <f t="shared" si="55"/>
        <v>0</v>
      </c>
      <c r="AO126" s="1413">
        <f t="shared" si="56"/>
        <v>0</v>
      </c>
      <c r="AP126" s="1402"/>
      <c r="AQ126" s="1397">
        <f t="shared" si="47"/>
        <v>0</v>
      </c>
      <c r="AR126" s="1398">
        <f t="shared" si="57"/>
        <v>0</v>
      </c>
      <c r="AS126" s="1397">
        <f t="shared" si="44"/>
        <v>0</v>
      </c>
      <c r="AT126" s="1399">
        <f t="shared" si="45"/>
        <v>0</v>
      </c>
      <c r="AU126" s="1400">
        <f>IF(AND(ISNUMBER(AP126),NOT(ISBLANK(AI126))),IFERROR(INDEX(AI13:AS13,MATCH(AI126,AI12:AS12,0))*AH126*IF(ISBLANK(AE126),1,AE126),0),0)</f>
        <v>0</v>
      </c>
      <c r="AY126" s="6">
        <v>1</v>
      </c>
    </row>
    <row r="127" spans="1:51" s="1" customFormat="1" ht="15.75" customHeight="1">
      <c r="A127"/>
      <c r="B127"/>
      <c r="C127" s="1494"/>
      <c r="D127" s="1495"/>
      <c r="E127" s="1495"/>
      <c r="F127" s="1495"/>
      <c r="G127" s="1496"/>
      <c r="H127" s="1497"/>
      <c r="I127" s="1498"/>
      <c r="J127" s="1496"/>
      <c r="K127" s="1499"/>
      <c r="L127" s="1500">
        <f>IF(ISNUMBER(J127),#REF!,0)</f>
        <v>0</v>
      </c>
      <c r="M127" s="1501"/>
      <c r="N127" s="8" t="s">
        <v>1</v>
      </c>
      <c r="O127" s="1401">
        <f t="shared" si="50"/>
        <v>0</v>
      </c>
      <c r="P127" s="1410">
        <f t="shared" si="51"/>
        <v>0</v>
      </c>
      <c r="Q127" s="1411">
        <f t="shared" si="52"/>
        <v>0</v>
      </c>
      <c r="R127" s="1402"/>
      <c r="S127" s="1397">
        <f t="shared" si="46"/>
        <v>0</v>
      </c>
      <c r="T127" s="1398">
        <f t="shared" si="53"/>
        <v>0</v>
      </c>
      <c r="U127" s="1397">
        <f t="shared" si="38"/>
        <v>0</v>
      </c>
      <c r="V127" s="1399">
        <f t="shared" si="39"/>
        <v>0</v>
      </c>
      <c r="W127" s="1400">
        <f>IF(AND(ISNUMBER(R127),NOT(ISBLANK(K127))),IFERROR(INDEX(K13:U13,MATCH(K127,K12:U12,0))*J127*IF(ISBLANK(G127),1,G127),0),0)</f>
        <v>0</v>
      </c>
      <c r="X127" s="8"/>
      <c r="Y127"/>
      <c r="Z127"/>
      <c r="AA127" s="1494"/>
      <c r="AB127" s="1495"/>
      <c r="AC127" s="1495"/>
      <c r="AD127" s="1495"/>
      <c r="AE127" s="1496"/>
      <c r="AF127" s="1497"/>
      <c r="AG127" s="1498"/>
      <c r="AH127" s="1496"/>
      <c r="AI127" s="1499"/>
      <c r="AJ127" s="1500">
        <f>IF(ISNUMBER(AH127),#REF!,0)</f>
        <v>0</v>
      </c>
      <c r="AK127" s="1501"/>
      <c r="AL127" s="8" t="s">
        <v>1</v>
      </c>
      <c r="AM127" s="1401">
        <f t="shared" si="54"/>
        <v>0</v>
      </c>
      <c r="AN127" s="1410">
        <f t="shared" si="55"/>
        <v>0</v>
      </c>
      <c r="AO127" s="1411">
        <f t="shared" si="56"/>
        <v>0</v>
      </c>
      <c r="AP127" s="1402"/>
      <c r="AQ127" s="1397">
        <f t="shared" si="47"/>
        <v>0</v>
      </c>
      <c r="AR127" s="1398">
        <f t="shared" si="57"/>
        <v>0</v>
      </c>
      <c r="AS127" s="1397">
        <f t="shared" si="44"/>
        <v>0</v>
      </c>
      <c r="AT127" s="1399">
        <f t="shared" si="45"/>
        <v>0</v>
      </c>
      <c r="AU127" s="1400">
        <f>IF(AND(ISNUMBER(AP127),NOT(ISBLANK(AI127))),IFERROR(INDEX(AI13:AS13,MATCH(AI127,AI12:AS12,0))*AH127*IF(ISBLANK(AE127),1,AE127),0),0)</f>
        <v>0</v>
      </c>
      <c r="AY127" s="6">
        <v>1</v>
      </c>
    </row>
    <row r="128" spans="1:51" s="1" customFormat="1" ht="15.75" customHeight="1">
      <c r="A128"/>
      <c r="B128"/>
      <c r="C128" s="1494"/>
      <c r="D128" s="1495"/>
      <c r="E128" s="1495"/>
      <c r="F128" s="1495"/>
      <c r="G128" s="1496"/>
      <c r="H128" s="1497"/>
      <c r="I128" s="1498"/>
      <c r="J128" s="1496"/>
      <c r="K128" s="1499"/>
      <c r="L128" s="1500">
        <f>IF(ISNUMBER(J128),#REF!,0)</f>
        <v>0</v>
      </c>
      <c r="M128" s="1501"/>
      <c r="N128" s="8" t="s">
        <v>1</v>
      </c>
      <c r="O128" s="1403">
        <f t="shared" si="50"/>
        <v>0</v>
      </c>
      <c r="P128" s="1412">
        <f t="shared" si="51"/>
        <v>0</v>
      </c>
      <c r="Q128" s="1413">
        <f t="shared" si="52"/>
        <v>0</v>
      </c>
      <c r="R128" s="1402"/>
      <c r="S128" s="1397">
        <f t="shared" si="46"/>
        <v>0</v>
      </c>
      <c r="T128" s="1398">
        <f t="shared" si="53"/>
        <v>0</v>
      </c>
      <c r="U128" s="1397">
        <f t="shared" si="38"/>
        <v>0</v>
      </c>
      <c r="V128" s="1399">
        <f t="shared" si="39"/>
        <v>0</v>
      </c>
      <c r="W128" s="1400">
        <f>IF(AND(ISNUMBER(R128),NOT(ISBLANK(K128))),IFERROR(INDEX(K13:U13,MATCH(K128,K12:U12,0))*J128*IF(ISBLANK(G128),1,G128),0),0)</f>
        <v>0</v>
      </c>
      <c r="X128" s="8"/>
      <c r="Y128"/>
      <c r="Z128"/>
      <c r="AA128" s="1494"/>
      <c r="AB128" s="1495"/>
      <c r="AC128" s="1495"/>
      <c r="AD128" s="1495"/>
      <c r="AE128" s="1496"/>
      <c r="AF128" s="1497"/>
      <c r="AG128" s="1498"/>
      <c r="AH128" s="1496"/>
      <c r="AI128" s="1499"/>
      <c r="AJ128" s="1500">
        <f>IF(ISNUMBER(AH128),#REF!,0)</f>
        <v>0</v>
      </c>
      <c r="AK128" s="1501"/>
      <c r="AL128" s="8" t="s">
        <v>1</v>
      </c>
      <c r="AM128" s="1403">
        <f t="shared" si="54"/>
        <v>0</v>
      </c>
      <c r="AN128" s="1412">
        <f t="shared" si="55"/>
        <v>0</v>
      </c>
      <c r="AO128" s="1413">
        <f t="shared" si="56"/>
        <v>0</v>
      </c>
      <c r="AP128" s="1402"/>
      <c r="AQ128" s="1397">
        <f t="shared" si="47"/>
        <v>0</v>
      </c>
      <c r="AR128" s="1398">
        <f t="shared" si="57"/>
        <v>0</v>
      </c>
      <c r="AS128" s="1397">
        <f t="shared" si="44"/>
        <v>0</v>
      </c>
      <c r="AT128" s="1399">
        <f t="shared" si="45"/>
        <v>0</v>
      </c>
      <c r="AU128" s="1400">
        <f>IF(AND(ISNUMBER(AP128),NOT(ISBLANK(AI128))),IFERROR(INDEX(AI13:AS13,MATCH(AI128,AI12:AS12,0))*AH128*IF(ISBLANK(AE128),1,AE128),0),0)</f>
        <v>0</v>
      </c>
      <c r="AY128" s="6">
        <v>1</v>
      </c>
    </row>
    <row r="129" spans="1:51" s="1" customFormat="1" ht="15.75" customHeight="1">
      <c r="A129"/>
      <c r="B129"/>
      <c r="C129" s="1494"/>
      <c r="D129" s="1495"/>
      <c r="E129" s="1495"/>
      <c r="F129" s="1495"/>
      <c r="G129" s="1496"/>
      <c r="H129" s="1497"/>
      <c r="I129" s="1498"/>
      <c r="J129" s="1496"/>
      <c r="K129" s="1499"/>
      <c r="L129" s="1500">
        <f>IF(ISNUMBER(J129),#REF!,0)</f>
        <v>0</v>
      </c>
      <c r="M129" s="1501"/>
      <c r="N129" s="8" t="s">
        <v>1</v>
      </c>
      <c r="O129" s="1401">
        <f t="shared" si="50"/>
        <v>0</v>
      </c>
      <c r="P129" s="1410">
        <f t="shared" si="51"/>
        <v>0</v>
      </c>
      <c r="Q129" s="1411">
        <f t="shared" si="52"/>
        <v>0</v>
      </c>
      <c r="R129" s="1402"/>
      <c r="S129" s="1397">
        <f t="shared" si="46"/>
        <v>0</v>
      </c>
      <c r="T129" s="1398">
        <f t="shared" si="53"/>
        <v>0</v>
      </c>
      <c r="U129" s="1397">
        <f t="shared" si="38"/>
        <v>0</v>
      </c>
      <c r="V129" s="1399">
        <f t="shared" si="39"/>
        <v>0</v>
      </c>
      <c r="W129" s="1400">
        <f>IF(AND(ISNUMBER(R129),NOT(ISBLANK(K129))),IFERROR(INDEX(K13:U13,MATCH(K129,K12:U12,0))*J129*IF(ISBLANK(G129),1,G129),0),0)</f>
        <v>0</v>
      </c>
      <c r="X129" s="8"/>
      <c r="Y129"/>
      <c r="Z129"/>
      <c r="AA129" s="1494"/>
      <c r="AB129" s="1495"/>
      <c r="AC129" s="1495"/>
      <c r="AD129" s="1495"/>
      <c r="AE129" s="1496"/>
      <c r="AF129" s="1497"/>
      <c r="AG129" s="1498"/>
      <c r="AH129" s="1496"/>
      <c r="AI129" s="1499"/>
      <c r="AJ129" s="1500">
        <f>IF(ISNUMBER(AH129),#REF!,0)</f>
        <v>0</v>
      </c>
      <c r="AK129" s="1501"/>
      <c r="AL129" s="8" t="s">
        <v>1</v>
      </c>
      <c r="AM129" s="1401">
        <f t="shared" si="54"/>
        <v>0</v>
      </c>
      <c r="AN129" s="1410">
        <f t="shared" si="55"/>
        <v>0</v>
      </c>
      <c r="AO129" s="1411">
        <f t="shared" si="56"/>
        <v>0</v>
      </c>
      <c r="AP129" s="1402"/>
      <c r="AQ129" s="1397">
        <f t="shared" si="47"/>
        <v>0</v>
      </c>
      <c r="AR129" s="1398">
        <f t="shared" si="57"/>
        <v>0</v>
      </c>
      <c r="AS129" s="1397">
        <f t="shared" si="44"/>
        <v>0</v>
      </c>
      <c r="AT129" s="1399">
        <f t="shared" si="45"/>
        <v>0</v>
      </c>
      <c r="AU129" s="1400">
        <f>IF(AND(ISNUMBER(AP129),NOT(ISBLANK(AI129))),IFERROR(INDEX(AI13:AS13,MATCH(AI129,AI12:AS12,0))*AH129*IF(ISBLANK(AE129),1,AE129),0),0)</f>
        <v>0</v>
      </c>
      <c r="AY129" s="6">
        <v>1</v>
      </c>
    </row>
    <row r="130" spans="1:51" s="1" customFormat="1" ht="15.75" customHeight="1">
      <c r="A130"/>
      <c r="B130"/>
      <c r="C130" s="1494"/>
      <c r="D130" s="1495"/>
      <c r="E130" s="1495"/>
      <c r="F130" s="1495"/>
      <c r="G130" s="1496"/>
      <c r="H130" s="1497"/>
      <c r="I130" s="1498"/>
      <c r="J130" s="1496"/>
      <c r="K130" s="1499"/>
      <c r="L130" s="1500">
        <f>IF(ISNUMBER(J130),#REF!,0)</f>
        <v>0</v>
      </c>
      <c r="M130" s="1501"/>
      <c r="N130" s="8" t="s">
        <v>1</v>
      </c>
      <c r="O130" s="1403">
        <f t="shared" si="50"/>
        <v>0</v>
      </c>
      <c r="P130" s="1412">
        <f t="shared" si="51"/>
        <v>0</v>
      </c>
      <c r="Q130" s="1413">
        <f t="shared" si="52"/>
        <v>0</v>
      </c>
      <c r="R130" s="1402"/>
      <c r="S130" s="1397">
        <f t="shared" si="46"/>
        <v>0</v>
      </c>
      <c r="T130" s="1398">
        <f t="shared" si="53"/>
        <v>0</v>
      </c>
      <c r="U130" s="1397">
        <f t="shared" si="38"/>
        <v>0</v>
      </c>
      <c r="V130" s="1399">
        <f t="shared" si="39"/>
        <v>0</v>
      </c>
      <c r="W130" s="1400">
        <f>IF(AND(ISNUMBER(R130),NOT(ISBLANK(K130))),IFERROR(INDEX(K13:U13,MATCH(K130,K12:U12,0))*J130*IF(ISBLANK(G130),1,G130),0),0)</f>
        <v>0</v>
      </c>
      <c r="X130" s="8"/>
      <c r="Y130"/>
      <c r="Z130"/>
      <c r="AA130" s="1494"/>
      <c r="AB130" s="1495"/>
      <c r="AC130" s="1495"/>
      <c r="AD130" s="1495"/>
      <c r="AE130" s="1496"/>
      <c r="AF130" s="1497"/>
      <c r="AG130" s="1498"/>
      <c r="AH130" s="1496"/>
      <c r="AI130" s="1499"/>
      <c r="AJ130" s="1500">
        <f>IF(ISNUMBER(AH130),#REF!,0)</f>
        <v>0</v>
      </c>
      <c r="AK130" s="1501"/>
      <c r="AL130" s="8" t="s">
        <v>1</v>
      </c>
      <c r="AM130" s="1403">
        <f t="shared" si="54"/>
        <v>0</v>
      </c>
      <c r="AN130" s="1412">
        <f t="shared" si="55"/>
        <v>0</v>
      </c>
      <c r="AO130" s="1413">
        <f t="shared" si="56"/>
        <v>0</v>
      </c>
      <c r="AP130" s="1402"/>
      <c r="AQ130" s="1397">
        <f t="shared" si="47"/>
        <v>0</v>
      </c>
      <c r="AR130" s="1398">
        <f t="shared" si="57"/>
        <v>0</v>
      </c>
      <c r="AS130" s="1397">
        <f t="shared" si="44"/>
        <v>0</v>
      </c>
      <c r="AT130" s="1399">
        <f t="shared" si="45"/>
        <v>0</v>
      </c>
      <c r="AU130" s="1400">
        <f>IF(AND(ISNUMBER(AP130),NOT(ISBLANK(AI130))),IFERROR(INDEX(AI13:AS13,MATCH(AI130,AI12:AS12,0))*AH130*IF(ISBLANK(AE130),1,AE130),0),0)</f>
        <v>0</v>
      </c>
      <c r="AY130" s="6">
        <v>1</v>
      </c>
    </row>
    <row r="131" spans="1:51" s="1" customFormat="1" ht="15.75" customHeight="1">
      <c r="A131"/>
      <c r="B131"/>
      <c r="C131" s="1494"/>
      <c r="D131" s="1495"/>
      <c r="E131" s="1495"/>
      <c r="F131" s="1495"/>
      <c r="G131" s="1496"/>
      <c r="H131" s="1497"/>
      <c r="I131" s="1498"/>
      <c r="J131" s="1496"/>
      <c r="K131" s="1499"/>
      <c r="L131" s="1500">
        <f>IF(ISNUMBER(J131),#REF!,0)</f>
        <v>0</v>
      </c>
      <c r="M131" s="1501"/>
      <c r="N131" s="8" t="s">
        <v>1</v>
      </c>
      <c r="O131" s="1401">
        <f t="shared" si="50"/>
        <v>0</v>
      </c>
      <c r="P131" s="1410">
        <f t="shared" si="51"/>
        <v>0</v>
      </c>
      <c r="Q131" s="1411">
        <f t="shared" si="52"/>
        <v>0</v>
      </c>
      <c r="R131" s="1402"/>
      <c r="S131" s="1397">
        <f t="shared" si="46"/>
        <v>0</v>
      </c>
      <c r="T131" s="1398">
        <f t="shared" si="53"/>
        <v>0</v>
      </c>
      <c r="U131" s="1397">
        <f t="shared" si="38"/>
        <v>0</v>
      </c>
      <c r="V131" s="1399">
        <f t="shared" si="39"/>
        <v>0</v>
      </c>
      <c r="W131" s="1400">
        <f>IF(AND(ISNUMBER(R131),NOT(ISBLANK(K131))),IFERROR(INDEX(K13:U13,MATCH(K131,K12:U12,0))*J131*IF(ISBLANK(G131),1,G131),0),0)</f>
        <v>0</v>
      </c>
      <c r="X131" s="8"/>
      <c r="Y131"/>
      <c r="Z131"/>
      <c r="AA131" s="1494"/>
      <c r="AB131" s="1495"/>
      <c r="AC131" s="1495"/>
      <c r="AD131" s="1495"/>
      <c r="AE131" s="1496"/>
      <c r="AF131" s="1497"/>
      <c r="AG131" s="1498"/>
      <c r="AH131" s="1496"/>
      <c r="AI131" s="1499"/>
      <c r="AJ131" s="1500">
        <f>IF(ISNUMBER(AH131),#REF!,0)</f>
        <v>0</v>
      </c>
      <c r="AK131" s="1501"/>
      <c r="AL131" s="8" t="s">
        <v>1</v>
      </c>
      <c r="AM131" s="1401">
        <f t="shared" si="54"/>
        <v>0</v>
      </c>
      <c r="AN131" s="1410">
        <f t="shared" si="55"/>
        <v>0</v>
      </c>
      <c r="AO131" s="1411">
        <f t="shared" si="56"/>
        <v>0</v>
      </c>
      <c r="AP131" s="1402"/>
      <c r="AQ131" s="1397">
        <f t="shared" si="47"/>
        <v>0</v>
      </c>
      <c r="AR131" s="1398">
        <f t="shared" si="57"/>
        <v>0</v>
      </c>
      <c r="AS131" s="1397">
        <f t="shared" si="44"/>
        <v>0</v>
      </c>
      <c r="AT131" s="1399">
        <f t="shared" si="45"/>
        <v>0</v>
      </c>
      <c r="AU131" s="1400">
        <f>IF(AND(ISNUMBER(AP131),NOT(ISBLANK(AI131))),IFERROR(INDEX(AI13:AS13,MATCH(AI131,AI12:AS12,0))*AH131*IF(ISBLANK(AE131),1,AE131),0),0)</f>
        <v>0</v>
      </c>
      <c r="AY131" s="6">
        <v>1</v>
      </c>
    </row>
    <row r="132" spans="1:51" s="1" customFormat="1" ht="15.75">
      <c r="A132"/>
      <c r="B132"/>
      <c r="C132" s="1494"/>
      <c r="D132" s="1495"/>
      <c r="E132" s="1495"/>
      <c r="F132" s="1495"/>
      <c r="G132" s="1496"/>
      <c r="H132" s="1497"/>
      <c r="I132" s="1498"/>
      <c r="J132" s="1496"/>
      <c r="K132" s="1499"/>
      <c r="L132" s="1500">
        <f>IF(ISNUMBER(J132),#REF!,0)</f>
        <v>0</v>
      </c>
      <c r="M132" s="1501"/>
      <c r="N132" s="8" t="s">
        <v>1</v>
      </c>
      <c r="O132" s="1403">
        <f t="shared" si="50"/>
        <v>0</v>
      </c>
      <c r="P132" s="1412">
        <f t="shared" si="51"/>
        <v>0</v>
      </c>
      <c r="Q132" s="1413">
        <f t="shared" si="52"/>
        <v>0</v>
      </c>
      <c r="R132" s="1402"/>
      <c r="S132" s="1397">
        <f t="shared" si="46"/>
        <v>0</v>
      </c>
      <c r="T132" s="1398">
        <f t="shared" si="53"/>
        <v>0</v>
      </c>
      <c r="U132" s="1397">
        <f t="shared" si="38"/>
        <v>0</v>
      </c>
      <c r="V132" s="1399">
        <f t="shared" si="39"/>
        <v>0</v>
      </c>
      <c r="W132" s="1400">
        <f>IF(AND(ISNUMBER(R132),NOT(ISBLANK(K132))),IFERROR(INDEX(K13:U13,MATCH(K132,K12:U12,0))*J132*IF(ISBLANK(G132),1,G132),0),0)</f>
        <v>0</v>
      </c>
      <c r="X132" s="8"/>
      <c r="Y132"/>
      <c r="Z132"/>
      <c r="AA132" s="1494"/>
      <c r="AB132" s="1495"/>
      <c r="AC132" s="1495"/>
      <c r="AD132" s="1495"/>
      <c r="AE132" s="1496"/>
      <c r="AF132" s="1497"/>
      <c r="AG132" s="1498"/>
      <c r="AH132" s="1496"/>
      <c r="AI132" s="1499"/>
      <c r="AJ132" s="1500">
        <f>IF(ISNUMBER(AH132),#REF!,0)</f>
        <v>0</v>
      </c>
      <c r="AK132" s="1501"/>
      <c r="AL132" s="8" t="s">
        <v>1</v>
      </c>
      <c r="AM132" s="1403">
        <f t="shared" si="54"/>
        <v>0</v>
      </c>
      <c r="AN132" s="1412">
        <f t="shared" si="55"/>
        <v>0</v>
      </c>
      <c r="AO132" s="1413">
        <f t="shared" si="56"/>
        <v>0</v>
      </c>
      <c r="AP132" s="1402"/>
      <c r="AQ132" s="1397">
        <f t="shared" si="47"/>
        <v>0</v>
      </c>
      <c r="AR132" s="1398">
        <f t="shared" si="57"/>
        <v>0</v>
      </c>
      <c r="AS132" s="1397">
        <f t="shared" si="44"/>
        <v>0</v>
      </c>
      <c r="AT132" s="1399">
        <f t="shared" si="45"/>
        <v>0</v>
      </c>
      <c r="AU132" s="1400">
        <f>IF(AND(ISNUMBER(AP132),NOT(ISBLANK(AI132))),IFERROR(INDEX(AI13:AS13,MATCH(AI132,AI12:AS12,0))*AH132*IF(ISBLANK(AE132),1,AE132),0),0)</f>
        <v>0</v>
      </c>
      <c r="AY132" s="6">
        <v>1</v>
      </c>
    </row>
    <row r="133" spans="1:51" s="1" customFormat="1" ht="15.75">
      <c r="A133"/>
      <c r="B133"/>
      <c r="C133" s="1494"/>
      <c r="D133" s="1495"/>
      <c r="E133" s="1495"/>
      <c r="F133" s="1495"/>
      <c r="G133" s="1496"/>
      <c r="H133" s="1497"/>
      <c r="I133" s="1498"/>
      <c r="J133" s="1496"/>
      <c r="K133" s="1499"/>
      <c r="L133" s="1500">
        <f>IF(ISNUMBER(J133),#REF!,0)</f>
        <v>0</v>
      </c>
      <c r="M133" s="1501"/>
      <c r="N133" s="8" t="s">
        <v>1</v>
      </c>
      <c r="O133" s="1401">
        <f t="shared" si="50"/>
        <v>0</v>
      </c>
      <c r="P133" s="1410">
        <f t="shared" si="51"/>
        <v>0</v>
      </c>
      <c r="Q133" s="1411">
        <f t="shared" si="52"/>
        <v>0</v>
      </c>
      <c r="R133" s="1402"/>
      <c r="S133" s="1397">
        <f t="shared" si="46"/>
        <v>0</v>
      </c>
      <c r="T133" s="1398">
        <f t="shared" si="53"/>
        <v>0</v>
      </c>
      <c r="U133" s="1397">
        <f t="shared" si="38"/>
        <v>0</v>
      </c>
      <c r="V133" s="1399">
        <f t="shared" si="39"/>
        <v>0</v>
      </c>
      <c r="W133" s="1400">
        <f>IF(AND(ISNUMBER(R133),NOT(ISBLANK(K133))),IFERROR(INDEX(K13:U13,MATCH(K133,K12:U12,0))*J133*IF(ISBLANK(G133),1,G133),0),0)</f>
        <v>0</v>
      </c>
      <c r="X133" s="8"/>
      <c r="Y133"/>
      <c r="Z133"/>
      <c r="AA133" s="1494"/>
      <c r="AB133" s="1495"/>
      <c r="AC133" s="1495"/>
      <c r="AD133" s="1495"/>
      <c r="AE133" s="1496"/>
      <c r="AF133" s="1497"/>
      <c r="AG133" s="1498"/>
      <c r="AH133" s="1496"/>
      <c r="AI133" s="1499"/>
      <c r="AJ133" s="1500">
        <f>IF(ISNUMBER(AH133),#REF!,0)</f>
        <v>0</v>
      </c>
      <c r="AK133" s="1501"/>
      <c r="AL133" s="8" t="s">
        <v>1</v>
      </c>
      <c r="AM133" s="1401">
        <f t="shared" si="54"/>
        <v>0</v>
      </c>
      <c r="AN133" s="1410">
        <f t="shared" si="55"/>
        <v>0</v>
      </c>
      <c r="AO133" s="1411">
        <f t="shared" si="56"/>
        <v>0</v>
      </c>
      <c r="AP133" s="1402"/>
      <c r="AQ133" s="1397">
        <f t="shared" si="47"/>
        <v>0</v>
      </c>
      <c r="AR133" s="1398">
        <f t="shared" si="57"/>
        <v>0</v>
      </c>
      <c r="AS133" s="1397">
        <f t="shared" si="44"/>
        <v>0</v>
      </c>
      <c r="AT133" s="1399">
        <f t="shared" si="45"/>
        <v>0</v>
      </c>
      <c r="AU133" s="1400">
        <f>IF(AND(ISNUMBER(AP133),NOT(ISBLANK(AI133))),IFERROR(INDEX(AI13:AS13,MATCH(AI133,AI12:AS12,0))*AH133*IF(ISBLANK(AE133),1,AE133),0),0)</f>
        <v>0</v>
      </c>
      <c r="AY133" s="6">
        <v>1</v>
      </c>
    </row>
    <row r="134" spans="1:51" s="1" customFormat="1" ht="15.75">
      <c r="A134"/>
      <c r="B134"/>
      <c r="C134" s="1494"/>
      <c r="D134" s="1495"/>
      <c r="E134" s="1495"/>
      <c r="F134" s="1495"/>
      <c r="G134" s="1496"/>
      <c r="H134" s="1497"/>
      <c r="I134" s="1498"/>
      <c r="J134" s="1496"/>
      <c r="K134" s="1499"/>
      <c r="L134" s="1500">
        <f>IF(ISNUMBER(J134),#REF!,0)</f>
        <v>0</v>
      </c>
      <c r="M134" s="1501"/>
      <c r="N134" s="8" t="s">
        <v>1</v>
      </c>
      <c r="O134" s="1403">
        <f t="shared" si="50"/>
        <v>0</v>
      </c>
      <c r="P134" s="1412">
        <f t="shared" si="51"/>
        <v>0</v>
      </c>
      <c r="Q134" s="1413">
        <f t="shared" si="52"/>
        <v>0</v>
      </c>
      <c r="R134" s="1402"/>
      <c r="S134" s="1397">
        <f t="shared" si="46"/>
        <v>0</v>
      </c>
      <c r="T134" s="1398">
        <f t="shared" si="53"/>
        <v>0</v>
      </c>
      <c r="U134" s="1397">
        <f t="shared" si="38"/>
        <v>0</v>
      </c>
      <c r="V134" s="1399">
        <f t="shared" si="39"/>
        <v>0</v>
      </c>
      <c r="W134" s="1400">
        <f>IF(AND(ISNUMBER(R134),NOT(ISBLANK(K134))),IFERROR(INDEX(K13:U13,MATCH(K134,K12:U12,0))*J134*IF(ISBLANK(G134),1,G134),0),0)</f>
        <v>0</v>
      </c>
      <c r="X134" s="8"/>
      <c r="Y134"/>
      <c r="Z134"/>
      <c r="AA134" s="1494"/>
      <c r="AB134" s="1495"/>
      <c r="AC134" s="1495"/>
      <c r="AD134" s="1495"/>
      <c r="AE134" s="1496"/>
      <c r="AF134" s="1497"/>
      <c r="AG134" s="1498"/>
      <c r="AH134" s="1496"/>
      <c r="AI134" s="1499"/>
      <c r="AJ134" s="1500">
        <f>IF(ISNUMBER(AH134),#REF!,0)</f>
        <v>0</v>
      </c>
      <c r="AK134" s="1501"/>
      <c r="AL134" s="8" t="s">
        <v>1</v>
      </c>
      <c r="AM134" s="1403">
        <f t="shared" si="54"/>
        <v>0</v>
      </c>
      <c r="AN134" s="1412">
        <f t="shared" si="55"/>
        <v>0</v>
      </c>
      <c r="AO134" s="1413">
        <f t="shared" si="56"/>
        <v>0</v>
      </c>
      <c r="AP134" s="1402"/>
      <c r="AQ134" s="1397">
        <f t="shared" si="47"/>
        <v>0</v>
      </c>
      <c r="AR134" s="1398">
        <f t="shared" si="57"/>
        <v>0</v>
      </c>
      <c r="AS134" s="1397">
        <f t="shared" si="44"/>
        <v>0</v>
      </c>
      <c r="AT134" s="1399">
        <f t="shared" si="45"/>
        <v>0</v>
      </c>
      <c r="AU134" s="1400">
        <f>IF(AND(ISNUMBER(AP134),NOT(ISBLANK(AI134))),IFERROR(INDEX(AI13:AS13,MATCH(AI134,AI12:AS12,0))*AH134*IF(ISBLANK(AE134),1,AE134),0),0)</f>
        <v>0</v>
      </c>
      <c r="AY134" s="6">
        <v>1</v>
      </c>
    </row>
    <row r="135" spans="1:51" s="1" customFormat="1" ht="18.75" customHeight="1">
      <c r="A135"/>
      <c r="B135"/>
      <c r="C135" s="1494"/>
      <c r="D135" s="1495"/>
      <c r="E135" s="1495"/>
      <c r="F135" s="1495"/>
      <c r="G135" s="1496"/>
      <c r="H135" s="1497"/>
      <c r="I135" s="1498"/>
      <c r="J135" s="1496"/>
      <c r="K135" s="1499"/>
      <c r="L135" s="1500">
        <f>IF(ISNUMBER(J135),#REF!,0)</f>
        <v>0</v>
      </c>
      <c r="M135" s="1501"/>
      <c r="N135" s="8" t="s">
        <v>1</v>
      </c>
      <c r="O135" s="1401">
        <f t="shared" si="50"/>
        <v>0</v>
      </c>
      <c r="P135" s="1410">
        <f t="shared" si="51"/>
        <v>0</v>
      </c>
      <c r="Q135" s="1411">
        <f t="shared" si="52"/>
        <v>0</v>
      </c>
      <c r="R135" s="1402"/>
      <c r="S135" s="1397">
        <f t="shared" si="46"/>
        <v>0</v>
      </c>
      <c r="T135" s="1398">
        <f t="shared" si="53"/>
        <v>0</v>
      </c>
      <c r="U135" s="1397">
        <f t="shared" si="38"/>
        <v>0</v>
      </c>
      <c r="V135" s="1399">
        <f t="shared" si="39"/>
        <v>0</v>
      </c>
      <c r="W135" s="1400">
        <f>IF(AND(ISNUMBER(R135),NOT(ISBLANK(K135))),IFERROR(INDEX(K13:U13,MATCH(K135,K12:U12,0))*J135*IF(ISBLANK(G135),1,G135),0),0)</f>
        <v>0</v>
      </c>
      <c r="X135" s="8"/>
      <c r="Y135"/>
      <c r="Z135"/>
      <c r="AA135" s="1494"/>
      <c r="AB135" s="1495"/>
      <c r="AC135" s="1495"/>
      <c r="AD135" s="1495"/>
      <c r="AE135" s="1496"/>
      <c r="AF135" s="1497"/>
      <c r="AG135" s="1498"/>
      <c r="AH135" s="1496"/>
      <c r="AI135" s="1499"/>
      <c r="AJ135" s="1500">
        <f>IF(ISNUMBER(AH135),#REF!,0)</f>
        <v>0</v>
      </c>
      <c r="AK135" s="1501"/>
      <c r="AL135" s="8" t="s">
        <v>1</v>
      </c>
      <c r="AM135" s="1401">
        <f t="shared" si="54"/>
        <v>0</v>
      </c>
      <c r="AN135" s="1410">
        <f t="shared" si="55"/>
        <v>0</v>
      </c>
      <c r="AO135" s="1411">
        <f t="shared" si="56"/>
        <v>0</v>
      </c>
      <c r="AP135" s="1402"/>
      <c r="AQ135" s="1397">
        <f t="shared" si="47"/>
        <v>0</v>
      </c>
      <c r="AR135" s="1398">
        <f t="shared" si="57"/>
        <v>0</v>
      </c>
      <c r="AS135" s="1397">
        <f t="shared" si="44"/>
        <v>0</v>
      </c>
      <c r="AT135" s="1399">
        <f t="shared" si="45"/>
        <v>0</v>
      </c>
      <c r="AU135" s="1400">
        <f>IF(AND(ISNUMBER(AP135),NOT(ISBLANK(AI135))),IFERROR(INDEX(AI13:AS13,MATCH(AI135,AI12:AS12,0))*AH135*IF(ISBLANK(AE135),1,AE135),0),0)</f>
        <v>0</v>
      </c>
      <c r="AY135" s="6">
        <v>1</v>
      </c>
    </row>
    <row r="136" spans="1:51" s="1" customFormat="1" ht="15.75">
      <c r="A136"/>
      <c r="B136"/>
      <c r="C136" s="1494"/>
      <c r="D136" s="1495"/>
      <c r="E136" s="1495"/>
      <c r="F136" s="1495"/>
      <c r="G136" s="1496"/>
      <c r="H136" s="1497"/>
      <c r="I136" s="1498"/>
      <c r="J136" s="1496"/>
      <c r="K136" s="1499"/>
      <c r="L136" s="1500">
        <f>IF(ISNUMBER(J136),#REF!,0)</f>
        <v>0</v>
      </c>
      <c r="M136" s="1501"/>
      <c r="N136" s="8" t="s">
        <v>1</v>
      </c>
      <c r="O136" s="1403">
        <f t="shared" si="50"/>
        <v>0</v>
      </c>
      <c r="P136" s="1412">
        <f t="shared" si="51"/>
        <v>0</v>
      </c>
      <c r="Q136" s="1413">
        <f t="shared" si="52"/>
        <v>0</v>
      </c>
      <c r="R136" s="1402"/>
      <c r="S136" s="1397">
        <f t="shared" si="46"/>
        <v>0</v>
      </c>
      <c r="T136" s="1398">
        <f t="shared" si="53"/>
        <v>0</v>
      </c>
      <c r="U136" s="1397">
        <f t="shared" si="38"/>
        <v>0</v>
      </c>
      <c r="V136" s="1399">
        <f t="shared" si="39"/>
        <v>0</v>
      </c>
      <c r="W136" s="1400">
        <f>IF(AND(ISNUMBER(R136),NOT(ISBLANK(K136))),IFERROR(INDEX(K13:U13,MATCH(K136,K12:U12,0))*J136*IF(ISBLANK(G136),1,G136),0),0)</f>
        <v>0</v>
      </c>
      <c r="X136" s="8"/>
      <c r="Y136"/>
      <c r="Z136"/>
      <c r="AA136" s="1494"/>
      <c r="AB136" s="1495"/>
      <c r="AC136" s="1495"/>
      <c r="AD136" s="1495"/>
      <c r="AE136" s="1496"/>
      <c r="AF136" s="1497"/>
      <c r="AG136" s="1498"/>
      <c r="AH136" s="1496"/>
      <c r="AI136" s="1499"/>
      <c r="AJ136" s="1500">
        <f>IF(ISNUMBER(AH136),#REF!,0)</f>
        <v>0</v>
      </c>
      <c r="AK136" s="1501"/>
      <c r="AL136" s="8" t="s">
        <v>1</v>
      </c>
      <c r="AM136" s="1403">
        <f t="shared" si="54"/>
        <v>0</v>
      </c>
      <c r="AN136" s="1412">
        <f t="shared" si="55"/>
        <v>0</v>
      </c>
      <c r="AO136" s="1413">
        <f t="shared" si="56"/>
        <v>0</v>
      </c>
      <c r="AP136" s="1402"/>
      <c r="AQ136" s="1397">
        <f t="shared" si="47"/>
        <v>0</v>
      </c>
      <c r="AR136" s="1398">
        <f t="shared" si="57"/>
        <v>0</v>
      </c>
      <c r="AS136" s="1397">
        <f t="shared" si="44"/>
        <v>0</v>
      </c>
      <c r="AT136" s="1399">
        <f t="shared" si="45"/>
        <v>0</v>
      </c>
      <c r="AU136" s="1400">
        <f>IF(AND(ISNUMBER(AP136),NOT(ISBLANK(AI136))),IFERROR(INDEX(AI13:AS13,MATCH(AI136,AI12:AS12,0))*AH136*IF(ISBLANK(AE136),1,AE136),0),0)</f>
        <v>0</v>
      </c>
      <c r="AY136" s="6">
        <v>1</v>
      </c>
    </row>
    <row r="137" spans="1:51" s="1" customFormat="1" ht="15.75">
      <c r="A137"/>
      <c r="B137"/>
      <c r="C137" s="1494"/>
      <c r="D137" s="1495"/>
      <c r="E137" s="1495"/>
      <c r="F137" s="1495"/>
      <c r="G137" s="1496"/>
      <c r="H137" s="1497"/>
      <c r="I137" s="1498"/>
      <c r="J137" s="1496"/>
      <c r="K137" s="1499"/>
      <c r="L137" s="1500">
        <f>IF(ISNUMBER(J137),#REF!,0)</f>
        <v>0</v>
      </c>
      <c r="M137" s="1501"/>
      <c r="N137" s="8" t="s">
        <v>1</v>
      </c>
      <c r="O137" s="1401">
        <f t="shared" si="50"/>
        <v>0</v>
      </c>
      <c r="P137" s="1410">
        <f t="shared" si="51"/>
        <v>0</v>
      </c>
      <c r="Q137" s="1411">
        <f t="shared" si="52"/>
        <v>0</v>
      </c>
      <c r="R137" s="1402"/>
      <c r="S137" s="1397">
        <f t="shared" si="46"/>
        <v>0</v>
      </c>
      <c r="T137" s="1398">
        <f t="shared" si="53"/>
        <v>0</v>
      </c>
      <c r="U137" s="1397">
        <f t="shared" si="38"/>
        <v>0</v>
      </c>
      <c r="V137" s="1399">
        <f t="shared" si="39"/>
        <v>0</v>
      </c>
      <c r="W137" s="1400">
        <f>IF(AND(ISNUMBER(R137),NOT(ISBLANK(K137))),IFERROR(INDEX(K13:U13,MATCH(K137,K12:U12,0))*J137*IF(ISBLANK(G137),1,G137),0),0)</f>
        <v>0</v>
      </c>
      <c r="X137" s="8"/>
      <c r="Y137"/>
      <c r="Z137"/>
      <c r="AA137" s="1494"/>
      <c r="AB137" s="1495"/>
      <c r="AC137" s="1495"/>
      <c r="AD137" s="1495"/>
      <c r="AE137" s="1496"/>
      <c r="AF137" s="1497"/>
      <c r="AG137" s="1498"/>
      <c r="AH137" s="1496"/>
      <c r="AI137" s="1499"/>
      <c r="AJ137" s="1500">
        <f>IF(ISNUMBER(AH137),#REF!,0)</f>
        <v>0</v>
      </c>
      <c r="AK137" s="1501"/>
      <c r="AL137" s="8" t="s">
        <v>1</v>
      </c>
      <c r="AM137" s="1401">
        <f t="shared" si="54"/>
        <v>0</v>
      </c>
      <c r="AN137" s="1410">
        <f t="shared" si="55"/>
        <v>0</v>
      </c>
      <c r="AO137" s="1411">
        <f t="shared" si="56"/>
        <v>0</v>
      </c>
      <c r="AP137" s="1402"/>
      <c r="AQ137" s="1397">
        <f t="shared" si="47"/>
        <v>0</v>
      </c>
      <c r="AR137" s="1398">
        <f t="shared" si="57"/>
        <v>0</v>
      </c>
      <c r="AS137" s="1397">
        <f t="shared" si="44"/>
        <v>0</v>
      </c>
      <c r="AT137" s="1399">
        <f t="shared" si="45"/>
        <v>0</v>
      </c>
      <c r="AU137" s="1400">
        <f>IF(AND(ISNUMBER(AP137),NOT(ISBLANK(AI137))),IFERROR(INDEX(AI13:AS13,MATCH(AI137,AI12:AS12,0))*AH137*IF(ISBLANK(AE137),1,AE137),0),0)</f>
        <v>0</v>
      </c>
      <c r="AY137" s="6">
        <v>1</v>
      </c>
    </row>
    <row r="138" spans="1:51" s="1" customFormat="1" ht="15.75">
      <c r="A138"/>
      <c r="B138"/>
      <c r="C138" s="1494"/>
      <c r="D138" s="1495"/>
      <c r="E138" s="1495"/>
      <c r="F138" s="1495"/>
      <c r="G138" s="1496"/>
      <c r="H138" s="1497"/>
      <c r="I138" s="1498"/>
      <c r="J138" s="1496"/>
      <c r="K138" s="1499"/>
      <c r="L138" s="1500">
        <f>IF(ISNUMBER(J138),#REF!,0)</f>
        <v>0</v>
      </c>
      <c r="M138" s="1501"/>
      <c r="N138" s="8" t="s">
        <v>1</v>
      </c>
      <c r="O138" s="1403">
        <f t="shared" si="50"/>
        <v>0</v>
      </c>
      <c r="P138" s="1412">
        <f t="shared" si="51"/>
        <v>0</v>
      </c>
      <c r="Q138" s="1413">
        <f t="shared" si="52"/>
        <v>0</v>
      </c>
      <c r="R138" s="1402"/>
      <c r="S138" s="1397">
        <f t="shared" si="46"/>
        <v>0</v>
      </c>
      <c r="T138" s="1398">
        <f t="shared" si="53"/>
        <v>0</v>
      </c>
      <c r="U138" s="1397">
        <f t="shared" si="38"/>
        <v>0</v>
      </c>
      <c r="V138" s="1399">
        <f t="shared" si="39"/>
        <v>0</v>
      </c>
      <c r="W138" s="1400">
        <f>IF(AND(ISNUMBER(R138),NOT(ISBLANK(K138))),IFERROR(INDEX(K13:U13,MATCH(K138,K12:U12,0))*J138*IF(ISBLANK(G138),1,G138),0),0)</f>
        <v>0</v>
      </c>
      <c r="X138" s="8"/>
      <c r="Y138"/>
      <c r="Z138"/>
      <c r="AA138" s="1494"/>
      <c r="AB138" s="1495"/>
      <c r="AC138" s="1495"/>
      <c r="AD138" s="1495"/>
      <c r="AE138" s="1496"/>
      <c r="AF138" s="1497"/>
      <c r="AG138" s="1498"/>
      <c r="AH138" s="1496"/>
      <c r="AI138" s="1499"/>
      <c r="AJ138" s="1500">
        <f>IF(ISNUMBER(AH138),#REF!,0)</f>
        <v>0</v>
      </c>
      <c r="AK138" s="1501"/>
      <c r="AL138" s="8" t="s">
        <v>1</v>
      </c>
      <c r="AM138" s="1403">
        <f t="shared" si="54"/>
        <v>0</v>
      </c>
      <c r="AN138" s="1412">
        <f t="shared" si="55"/>
        <v>0</v>
      </c>
      <c r="AO138" s="1413">
        <f t="shared" si="56"/>
        <v>0</v>
      </c>
      <c r="AP138" s="1402"/>
      <c r="AQ138" s="1397">
        <f t="shared" si="47"/>
        <v>0</v>
      </c>
      <c r="AR138" s="1398">
        <f t="shared" si="57"/>
        <v>0</v>
      </c>
      <c r="AS138" s="1397">
        <f t="shared" si="44"/>
        <v>0</v>
      </c>
      <c r="AT138" s="1399">
        <f t="shared" si="45"/>
        <v>0</v>
      </c>
      <c r="AU138" s="1400">
        <f>IF(AND(ISNUMBER(AP138),NOT(ISBLANK(AI138))),IFERROR(INDEX(AI13:AS13,MATCH(AI138,AI12:AS12,0))*AH138*IF(ISBLANK(AE138),1,AE138),0),0)</f>
        <v>0</v>
      </c>
      <c r="AY138" s="6">
        <v>1</v>
      </c>
    </row>
    <row r="139" spans="1:51" s="1" customFormat="1" ht="16.5" customHeight="1">
      <c r="A139"/>
      <c r="B139"/>
      <c r="C139" s="1494"/>
      <c r="D139" s="1495"/>
      <c r="E139" s="1495"/>
      <c r="F139" s="1495"/>
      <c r="G139" s="1496"/>
      <c r="H139" s="1497"/>
      <c r="I139" s="1498"/>
      <c r="J139" s="1496"/>
      <c r="K139" s="1499"/>
      <c r="L139" s="1500">
        <f>IF(ISNUMBER(J139),#REF!,0)</f>
        <v>0</v>
      </c>
      <c r="M139" s="1501"/>
      <c r="N139" s="8" t="s">
        <v>1</v>
      </c>
      <c r="O139" s="1401">
        <f t="shared" si="50"/>
        <v>0</v>
      </c>
      <c r="P139" s="1410">
        <f t="shared" si="51"/>
        <v>0</v>
      </c>
      <c r="Q139" s="1411">
        <f t="shared" si="52"/>
        <v>0</v>
      </c>
      <c r="R139" s="1402"/>
      <c r="S139" s="1397">
        <f t="shared" si="46"/>
        <v>0</v>
      </c>
      <c r="T139" s="1398">
        <f t="shared" si="53"/>
        <v>0</v>
      </c>
      <c r="U139" s="1397">
        <f t="shared" si="38"/>
        <v>0</v>
      </c>
      <c r="V139" s="1399">
        <f t="shared" si="39"/>
        <v>0</v>
      </c>
      <c r="W139" s="1400">
        <f>IF(AND(ISNUMBER(R139),NOT(ISBLANK(K139))),IFERROR(INDEX(K13:U13,MATCH(K139,K12:U12,0))*J139*IF(ISBLANK(G139),1,G139),0),0)</f>
        <v>0</v>
      </c>
      <c r="X139" s="8"/>
      <c r="Y139"/>
      <c r="Z139"/>
      <c r="AA139" s="1494"/>
      <c r="AB139" s="1495"/>
      <c r="AC139" s="1495"/>
      <c r="AD139" s="1495"/>
      <c r="AE139" s="1496"/>
      <c r="AF139" s="1497"/>
      <c r="AG139" s="1498"/>
      <c r="AH139" s="1496"/>
      <c r="AI139" s="1499"/>
      <c r="AJ139" s="1500">
        <f>IF(ISNUMBER(AH139),#REF!,0)</f>
        <v>0</v>
      </c>
      <c r="AK139" s="1501"/>
      <c r="AL139" s="8" t="s">
        <v>1</v>
      </c>
      <c r="AM139" s="1401">
        <f t="shared" si="54"/>
        <v>0</v>
      </c>
      <c r="AN139" s="1410">
        <f t="shared" si="55"/>
        <v>0</v>
      </c>
      <c r="AO139" s="1411">
        <f t="shared" si="56"/>
        <v>0</v>
      </c>
      <c r="AP139" s="1402"/>
      <c r="AQ139" s="1397">
        <f t="shared" si="47"/>
        <v>0</v>
      </c>
      <c r="AR139" s="1398">
        <f t="shared" si="57"/>
        <v>0</v>
      </c>
      <c r="AS139" s="1397">
        <f t="shared" si="44"/>
        <v>0</v>
      </c>
      <c r="AT139" s="1399">
        <f t="shared" si="45"/>
        <v>0</v>
      </c>
      <c r="AU139" s="1400">
        <f>IF(AND(ISNUMBER(AP139),NOT(ISBLANK(AI139))),IFERROR(INDEX(AI13:AS13,MATCH(AI139,AI12:AS12,0))*AH139*IF(ISBLANK(AE139),1,AE139),0),0)</f>
        <v>0</v>
      </c>
      <c r="AY139" s="6">
        <v>1</v>
      </c>
    </row>
    <row r="140" spans="1:51" s="1" customFormat="1" ht="15.75">
      <c r="A140"/>
      <c r="B140"/>
      <c r="C140" s="1494"/>
      <c r="D140" s="1495"/>
      <c r="E140" s="1495"/>
      <c r="F140" s="1495"/>
      <c r="G140" s="1496"/>
      <c r="H140" s="1497"/>
      <c r="I140" s="1498"/>
      <c r="J140" s="1496"/>
      <c r="K140" s="1499"/>
      <c r="L140" s="1500">
        <f>IF(ISNUMBER(J140),#REF!,0)</f>
        <v>0</v>
      </c>
      <c r="M140" s="1501"/>
      <c r="N140" s="8" t="s">
        <v>1</v>
      </c>
      <c r="O140" s="1403">
        <f t="shared" si="50"/>
        <v>0</v>
      </c>
      <c r="P140" s="1412">
        <f t="shared" si="51"/>
        <v>0</v>
      </c>
      <c r="Q140" s="1413">
        <f t="shared" si="52"/>
        <v>0</v>
      </c>
      <c r="R140" s="1402"/>
      <c r="S140" s="1397">
        <f t="shared" si="46"/>
        <v>0</v>
      </c>
      <c r="T140" s="1398">
        <f t="shared" si="53"/>
        <v>0</v>
      </c>
      <c r="U140" s="1397">
        <f t="shared" si="38"/>
        <v>0</v>
      </c>
      <c r="V140" s="1399">
        <f t="shared" si="39"/>
        <v>0</v>
      </c>
      <c r="W140" s="1400">
        <f>IF(AND(ISNUMBER(R140),NOT(ISBLANK(K140))),IFERROR(INDEX(K13:U13,MATCH(K140,K12:U12,0))*J140*IF(ISBLANK(G140),1,G140),0),0)</f>
        <v>0</v>
      </c>
      <c r="X140" s="8"/>
      <c r="Y140"/>
      <c r="Z140"/>
      <c r="AA140" s="1494"/>
      <c r="AB140" s="1495"/>
      <c r="AC140" s="1495"/>
      <c r="AD140" s="1495"/>
      <c r="AE140" s="1496"/>
      <c r="AF140" s="1497"/>
      <c r="AG140" s="1498"/>
      <c r="AH140" s="1496"/>
      <c r="AI140" s="1499"/>
      <c r="AJ140" s="1500">
        <f>IF(ISNUMBER(AH140),#REF!,0)</f>
        <v>0</v>
      </c>
      <c r="AK140" s="1501"/>
      <c r="AL140" s="8" t="s">
        <v>1</v>
      </c>
      <c r="AM140" s="1403">
        <f t="shared" si="54"/>
        <v>0</v>
      </c>
      <c r="AN140" s="1412">
        <f t="shared" si="55"/>
        <v>0</v>
      </c>
      <c r="AO140" s="1413">
        <f t="shared" si="56"/>
        <v>0</v>
      </c>
      <c r="AP140" s="1402"/>
      <c r="AQ140" s="1397">
        <f t="shared" si="47"/>
        <v>0</v>
      </c>
      <c r="AR140" s="1398">
        <f t="shared" si="57"/>
        <v>0</v>
      </c>
      <c r="AS140" s="1397">
        <f t="shared" si="44"/>
        <v>0</v>
      </c>
      <c r="AT140" s="1399">
        <f t="shared" si="45"/>
        <v>0</v>
      </c>
      <c r="AU140" s="1400">
        <f>IF(AND(ISNUMBER(AP140),NOT(ISBLANK(AI140))),IFERROR(INDEX(AI13:AS13,MATCH(AI140,AI12:AS12,0))*AH140*IF(ISBLANK(AE140),1,AE140),0),0)</f>
        <v>0</v>
      </c>
      <c r="AY140" s="6">
        <v>1</v>
      </c>
    </row>
    <row r="141" spans="1:51" s="1" customFormat="1" ht="16.5" customHeight="1">
      <c r="A141"/>
      <c r="B141"/>
      <c r="C141" s="1494"/>
      <c r="D141" s="1495"/>
      <c r="E141" s="1495"/>
      <c r="F141" s="1495"/>
      <c r="G141" s="1496"/>
      <c r="H141" s="1497"/>
      <c r="I141" s="1498"/>
      <c r="J141" s="1496"/>
      <c r="K141" s="1499"/>
      <c r="L141" s="1500">
        <f>IF(ISNUMBER(J141),#REF!,0)</f>
        <v>0</v>
      </c>
      <c r="M141" s="1501"/>
      <c r="N141" s="8" t="s">
        <v>1</v>
      </c>
      <c r="O141" s="1401">
        <f t="shared" si="50"/>
        <v>0</v>
      </c>
      <c r="P141" s="1410">
        <f t="shared" si="51"/>
        <v>0</v>
      </c>
      <c r="Q141" s="1411">
        <f t="shared" si="52"/>
        <v>0</v>
      </c>
      <c r="R141" s="1402"/>
      <c r="S141" s="1397">
        <f t="shared" si="46"/>
        <v>0</v>
      </c>
      <c r="T141" s="1398">
        <f t="shared" si="53"/>
        <v>0</v>
      </c>
      <c r="U141" s="1397">
        <f t="shared" si="38"/>
        <v>0</v>
      </c>
      <c r="V141" s="1399">
        <f t="shared" si="39"/>
        <v>0</v>
      </c>
      <c r="W141" s="1400">
        <f>IF(AND(ISNUMBER(R141),NOT(ISBLANK(K141))),IFERROR(INDEX(K13:U13,MATCH(K141,K12:U12,0))*J141*IF(ISBLANK(G141),1,G141),0),0)</f>
        <v>0</v>
      </c>
      <c r="X141" s="8"/>
      <c r="Y141"/>
      <c r="Z141"/>
      <c r="AA141" s="1494"/>
      <c r="AB141" s="1495"/>
      <c r="AC141" s="1495"/>
      <c r="AD141" s="1495"/>
      <c r="AE141" s="1496"/>
      <c r="AF141" s="1497"/>
      <c r="AG141" s="1498"/>
      <c r="AH141" s="1496"/>
      <c r="AI141" s="1499"/>
      <c r="AJ141" s="1500">
        <f>IF(ISNUMBER(AH141),#REF!,0)</f>
        <v>0</v>
      </c>
      <c r="AK141" s="1501"/>
      <c r="AL141" s="8" t="s">
        <v>1</v>
      </c>
      <c r="AM141" s="1401">
        <f t="shared" si="54"/>
        <v>0</v>
      </c>
      <c r="AN141" s="1410">
        <f t="shared" si="55"/>
        <v>0</v>
      </c>
      <c r="AO141" s="1411">
        <f t="shared" si="56"/>
        <v>0</v>
      </c>
      <c r="AP141" s="1402"/>
      <c r="AQ141" s="1397">
        <f t="shared" si="47"/>
        <v>0</v>
      </c>
      <c r="AR141" s="1398">
        <f t="shared" si="57"/>
        <v>0</v>
      </c>
      <c r="AS141" s="1397">
        <f t="shared" si="44"/>
        <v>0</v>
      </c>
      <c r="AT141" s="1399">
        <f t="shared" si="45"/>
        <v>0</v>
      </c>
      <c r="AU141" s="1400">
        <f>IF(AND(ISNUMBER(AP141),NOT(ISBLANK(AI141))),IFERROR(INDEX(AI13:AS13,MATCH(AI141,AI12:AS12,0))*AH141*IF(ISBLANK(AE141),1,AE141),0),0)</f>
        <v>0</v>
      </c>
      <c r="AY141" s="6">
        <v>1</v>
      </c>
    </row>
    <row r="142" spans="1:51" s="1" customFormat="1" ht="16.5" customHeight="1">
      <c r="A142"/>
      <c r="B142"/>
      <c r="C142" s="1494"/>
      <c r="D142" s="1495"/>
      <c r="E142" s="1495"/>
      <c r="F142" s="1495"/>
      <c r="G142" s="1496"/>
      <c r="H142" s="1497"/>
      <c r="I142" s="1498"/>
      <c r="J142" s="1496"/>
      <c r="K142" s="1499"/>
      <c r="L142" s="1500">
        <f>IF(ISNUMBER(J142),#REF!,0)</f>
        <v>0</v>
      </c>
      <c r="M142" s="1501"/>
      <c r="N142" s="8" t="s">
        <v>1</v>
      </c>
      <c r="O142" s="1403">
        <f t="shared" si="50"/>
        <v>0</v>
      </c>
      <c r="P142" s="1412">
        <f t="shared" si="51"/>
        <v>0</v>
      </c>
      <c r="Q142" s="1413">
        <f t="shared" si="52"/>
        <v>0</v>
      </c>
      <c r="R142" s="1402"/>
      <c r="S142" s="1397">
        <f t="shared" si="46"/>
        <v>0</v>
      </c>
      <c r="T142" s="1398">
        <f t="shared" si="53"/>
        <v>0</v>
      </c>
      <c r="U142" s="1397">
        <f t="shared" si="38"/>
        <v>0</v>
      </c>
      <c r="V142" s="1399">
        <f t="shared" si="39"/>
        <v>0</v>
      </c>
      <c r="W142" s="1400">
        <f>IF(AND(ISNUMBER(R142),NOT(ISBLANK(K142))),IFERROR(INDEX(K13:U13,MATCH(K142,K12:U12,0))*J142*IF(ISBLANK(G142),1,G142),0),0)</f>
        <v>0</v>
      </c>
      <c r="X142" s="8"/>
      <c r="Y142"/>
      <c r="Z142"/>
      <c r="AA142" s="1494"/>
      <c r="AB142" s="1495"/>
      <c r="AC142" s="1495"/>
      <c r="AD142" s="1495"/>
      <c r="AE142" s="1496"/>
      <c r="AF142" s="1497"/>
      <c r="AG142" s="1498"/>
      <c r="AH142" s="1496"/>
      <c r="AI142" s="1499"/>
      <c r="AJ142" s="1500">
        <f>IF(ISNUMBER(AH142),#REF!,0)</f>
        <v>0</v>
      </c>
      <c r="AK142" s="1501"/>
      <c r="AL142" s="8" t="s">
        <v>1</v>
      </c>
      <c r="AM142" s="1403">
        <f t="shared" si="54"/>
        <v>0</v>
      </c>
      <c r="AN142" s="1412">
        <f t="shared" si="55"/>
        <v>0</v>
      </c>
      <c r="AO142" s="1413">
        <f t="shared" si="56"/>
        <v>0</v>
      </c>
      <c r="AP142" s="1402"/>
      <c r="AQ142" s="1397">
        <f t="shared" si="47"/>
        <v>0</v>
      </c>
      <c r="AR142" s="1398">
        <f t="shared" si="57"/>
        <v>0</v>
      </c>
      <c r="AS142" s="1397">
        <f t="shared" si="44"/>
        <v>0</v>
      </c>
      <c r="AT142" s="1399">
        <f t="shared" si="45"/>
        <v>0</v>
      </c>
      <c r="AU142" s="1400">
        <f>IF(AND(ISNUMBER(AP142),NOT(ISBLANK(AI142))),IFERROR(INDEX(AI13:AS13,MATCH(AI142,AI12:AS12,0))*AH142*IF(ISBLANK(AE142),1,AE142),0),0)</f>
        <v>0</v>
      </c>
      <c r="AY142" s="6">
        <v>1</v>
      </c>
    </row>
    <row r="143" spans="1:51" s="1" customFormat="1" ht="15.75" customHeight="1">
      <c r="A143"/>
      <c r="B143"/>
      <c r="C143" s="1494"/>
      <c r="D143" s="1495"/>
      <c r="E143" s="1495"/>
      <c r="F143" s="1495"/>
      <c r="G143" s="1496"/>
      <c r="H143" s="1497"/>
      <c r="I143" s="1498"/>
      <c r="J143" s="1496"/>
      <c r="K143" s="1499"/>
      <c r="L143" s="1500">
        <f>IF(ISNUMBER(J143),#REF!,0)</f>
        <v>0</v>
      </c>
      <c r="M143" s="1501"/>
      <c r="N143" s="8" t="s">
        <v>1</v>
      </c>
      <c r="O143" s="1401">
        <f t="shared" si="50"/>
        <v>0</v>
      </c>
      <c r="P143" s="1410">
        <f t="shared" si="51"/>
        <v>0</v>
      </c>
      <c r="Q143" s="1411">
        <f t="shared" si="52"/>
        <v>0</v>
      </c>
      <c r="R143" s="1402"/>
      <c r="S143" s="1397">
        <f t="shared" si="46"/>
        <v>0</v>
      </c>
      <c r="T143" s="1398">
        <f t="shared" si="53"/>
        <v>0</v>
      </c>
      <c r="U143" s="1397">
        <f t="shared" si="38"/>
        <v>0</v>
      </c>
      <c r="V143" s="1399">
        <f t="shared" si="39"/>
        <v>0</v>
      </c>
      <c r="W143" s="1400">
        <f>IF(AND(ISNUMBER(R143),NOT(ISBLANK(K143))),IFERROR(INDEX(K13:U13,MATCH(K143,K12:U12,0))*J143*IF(ISBLANK(G143),1,G143),0),0)</f>
        <v>0</v>
      </c>
      <c r="X143" s="8"/>
      <c r="Y143"/>
      <c r="Z143"/>
      <c r="AA143" s="1494"/>
      <c r="AB143" s="1495"/>
      <c r="AC143" s="1495"/>
      <c r="AD143" s="1495"/>
      <c r="AE143" s="1496"/>
      <c r="AF143" s="1497"/>
      <c r="AG143" s="1498"/>
      <c r="AH143" s="1496"/>
      <c r="AI143" s="1499"/>
      <c r="AJ143" s="1500">
        <f>IF(ISNUMBER(AH143),#REF!,0)</f>
        <v>0</v>
      </c>
      <c r="AK143" s="1501"/>
      <c r="AL143" s="8" t="s">
        <v>1</v>
      </c>
      <c r="AM143" s="1401">
        <f t="shared" si="54"/>
        <v>0</v>
      </c>
      <c r="AN143" s="1410">
        <f t="shared" si="55"/>
        <v>0</v>
      </c>
      <c r="AO143" s="1411">
        <f t="shared" si="56"/>
        <v>0</v>
      </c>
      <c r="AP143" s="1402"/>
      <c r="AQ143" s="1397">
        <f t="shared" si="47"/>
        <v>0</v>
      </c>
      <c r="AR143" s="1398">
        <f t="shared" si="57"/>
        <v>0</v>
      </c>
      <c r="AS143" s="1397">
        <f t="shared" si="44"/>
        <v>0</v>
      </c>
      <c r="AT143" s="1399">
        <f t="shared" si="45"/>
        <v>0</v>
      </c>
      <c r="AU143" s="1400">
        <f>IF(AND(ISNUMBER(AP143),NOT(ISBLANK(AI143))),IFERROR(INDEX(AI13:AS13,MATCH(AI143,AI12:AS12,0))*AH143*IF(ISBLANK(AE143),1,AE143),0),0)</f>
        <v>0</v>
      </c>
      <c r="AY143" s="6">
        <v>1</v>
      </c>
    </row>
    <row r="144" spans="1:51" s="1" customFormat="1" ht="15" customHeight="1">
      <c r="A144"/>
      <c r="B144"/>
      <c r="C144" s="1494"/>
      <c r="D144" s="1495"/>
      <c r="E144" s="1495"/>
      <c r="F144" s="1495"/>
      <c r="G144" s="1496"/>
      <c r="H144" s="1497"/>
      <c r="I144" s="1498"/>
      <c r="J144" s="1496"/>
      <c r="K144" s="1499"/>
      <c r="L144" s="1500">
        <f>IF(ISNUMBER(J144),#REF!,0)</f>
        <v>0</v>
      </c>
      <c r="M144" s="1501"/>
      <c r="N144" s="8" t="s">
        <v>1</v>
      </c>
      <c r="O144" s="1403">
        <f t="shared" si="50"/>
        <v>0</v>
      </c>
      <c r="P144" s="1412">
        <f t="shared" si="51"/>
        <v>0</v>
      </c>
      <c r="Q144" s="1413">
        <f t="shared" si="52"/>
        <v>0</v>
      </c>
      <c r="R144" s="1402"/>
      <c r="S144" s="1397">
        <f t="shared" si="46"/>
        <v>0</v>
      </c>
      <c r="T144" s="1398">
        <f t="shared" si="53"/>
        <v>0</v>
      </c>
      <c r="U144" s="1397">
        <f t="shared" si="38"/>
        <v>0</v>
      </c>
      <c r="V144" s="1399">
        <f t="shared" si="39"/>
        <v>0</v>
      </c>
      <c r="W144" s="1400">
        <f>IF(AND(ISNUMBER(R144),NOT(ISBLANK(K144))),IFERROR(INDEX(K13:U13,MATCH(K144,K12:U12,0))*J144*IF(ISBLANK(G144),1,G144),0),0)</f>
        <v>0</v>
      </c>
      <c r="X144" s="8"/>
      <c r="Y144"/>
      <c r="Z144"/>
      <c r="AA144" s="1494"/>
      <c r="AB144" s="1495"/>
      <c r="AC144" s="1495"/>
      <c r="AD144" s="1495"/>
      <c r="AE144" s="1496"/>
      <c r="AF144" s="1497"/>
      <c r="AG144" s="1498"/>
      <c r="AH144" s="1496"/>
      <c r="AI144" s="1499"/>
      <c r="AJ144" s="1500">
        <f>IF(ISNUMBER(AH144),#REF!,0)</f>
        <v>0</v>
      </c>
      <c r="AK144" s="1501"/>
      <c r="AL144" s="8" t="s">
        <v>1</v>
      </c>
      <c r="AM144" s="1403">
        <f t="shared" si="54"/>
        <v>0</v>
      </c>
      <c r="AN144" s="1412">
        <f t="shared" si="55"/>
        <v>0</v>
      </c>
      <c r="AO144" s="1413">
        <f t="shared" si="56"/>
        <v>0</v>
      </c>
      <c r="AP144" s="1402"/>
      <c r="AQ144" s="1397">
        <f t="shared" si="47"/>
        <v>0</v>
      </c>
      <c r="AR144" s="1398">
        <f t="shared" si="57"/>
        <v>0</v>
      </c>
      <c r="AS144" s="1397">
        <f t="shared" si="44"/>
        <v>0</v>
      </c>
      <c r="AT144" s="1399">
        <f t="shared" si="45"/>
        <v>0</v>
      </c>
      <c r="AU144" s="1400">
        <f>IF(AND(ISNUMBER(AP144),NOT(ISBLANK(AI144))),IFERROR(INDEX(AI13:AS13,MATCH(AI144,AI12:AS12,0))*AH144*IF(ISBLANK(AE144),1,AE144),0),0)</f>
        <v>0</v>
      </c>
      <c r="AY144" s="6">
        <v>1</v>
      </c>
    </row>
    <row r="145" spans="1:51" s="1" customFormat="1" ht="15" customHeight="1">
      <c r="A145"/>
      <c r="B145"/>
      <c r="C145" s="1494"/>
      <c r="D145" s="1495"/>
      <c r="E145" s="1495"/>
      <c r="F145" s="1495"/>
      <c r="G145" s="1496"/>
      <c r="H145" s="1497"/>
      <c r="I145" s="1498"/>
      <c r="J145" s="1496"/>
      <c r="K145" s="1499"/>
      <c r="L145" s="1500">
        <f>IF(ISNUMBER(J145),#REF!,0)</f>
        <v>0</v>
      </c>
      <c r="M145" s="1501"/>
      <c r="N145" s="8" t="s">
        <v>1</v>
      </c>
      <c r="O145" s="1401">
        <f t="shared" si="50"/>
        <v>0</v>
      </c>
      <c r="P145" s="1410">
        <f t="shared" si="51"/>
        <v>0</v>
      </c>
      <c r="Q145" s="1414">
        <f t="shared" si="52"/>
        <v>0</v>
      </c>
      <c r="R145" s="1402"/>
      <c r="S145" s="1397">
        <f t="shared" si="46"/>
        <v>0</v>
      </c>
      <c r="T145" s="1398">
        <f t="shared" si="53"/>
        <v>0</v>
      </c>
      <c r="U145" s="1397">
        <f t="shared" si="38"/>
        <v>0</v>
      </c>
      <c r="V145" s="1399">
        <f t="shared" si="39"/>
        <v>0</v>
      </c>
      <c r="W145" s="1400">
        <f>IF(AND(ISNUMBER(R145),NOT(ISBLANK(K145))),IFERROR(INDEX(K13:U13,MATCH(K145,K12:U12,0))*J145*IF(ISBLANK(G145),1,G145),0),0)</f>
        <v>0</v>
      </c>
      <c r="X145" s="8"/>
      <c r="Y145"/>
      <c r="Z145"/>
      <c r="AA145" s="1494"/>
      <c r="AB145" s="1495"/>
      <c r="AC145" s="1495"/>
      <c r="AD145" s="1495"/>
      <c r="AE145" s="1496"/>
      <c r="AF145" s="1497"/>
      <c r="AG145" s="1498"/>
      <c r="AH145" s="1496"/>
      <c r="AI145" s="1499"/>
      <c r="AJ145" s="1500">
        <f>IF(ISNUMBER(AH145),#REF!,0)</f>
        <v>0</v>
      </c>
      <c r="AK145" s="1501"/>
      <c r="AL145" s="8" t="s">
        <v>1</v>
      </c>
      <c r="AM145" s="1401">
        <f t="shared" si="54"/>
        <v>0</v>
      </c>
      <c r="AN145" s="1410">
        <f t="shared" si="55"/>
        <v>0</v>
      </c>
      <c r="AO145" s="1414">
        <f t="shared" si="56"/>
        <v>0</v>
      </c>
      <c r="AP145" s="1402"/>
      <c r="AQ145" s="1397">
        <f t="shared" si="47"/>
        <v>0</v>
      </c>
      <c r="AR145" s="1398">
        <f t="shared" si="57"/>
        <v>0</v>
      </c>
      <c r="AS145" s="1397">
        <f t="shared" si="44"/>
        <v>0</v>
      </c>
      <c r="AT145" s="1399">
        <f t="shared" si="45"/>
        <v>0</v>
      </c>
      <c r="AU145" s="1400">
        <f>IF(AND(ISNUMBER(AP145),NOT(ISBLANK(AI145))),IFERROR(INDEX(AI13:AS13,MATCH(AI145,AI12:AS12,0))*AH145*IF(ISBLANK(AE145),1,AE145),0),0)</f>
        <v>0</v>
      </c>
      <c r="AY145" s="6">
        <v>1</v>
      </c>
    </row>
    <row r="146" spans="1:51" s="1" customFormat="1" ht="15" customHeight="1">
      <c r="A146"/>
      <c r="B146"/>
      <c r="C146" s="1494"/>
      <c r="D146" s="1495"/>
      <c r="E146" s="1495"/>
      <c r="F146" s="1495"/>
      <c r="G146" s="1496"/>
      <c r="H146" s="1497"/>
      <c r="I146" s="1498"/>
      <c r="J146" s="1496"/>
      <c r="K146" s="1499"/>
      <c r="L146" s="1500">
        <f>IF(ISNUMBER(J146),#REF!,0)</f>
        <v>0</v>
      </c>
      <c r="M146" s="1501"/>
      <c r="N146" s="8" t="s">
        <v>1</v>
      </c>
      <c r="O146" s="1403">
        <f t="shared" si="50"/>
        <v>0</v>
      </c>
      <c r="P146" s="1412">
        <f t="shared" si="51"/>
        <v>0</v>
      </c>
      <c r="Q146" s="1413">
        <f t="shared" si="52"/>
        <v>0</v>
      </c>
      <c r="R146" s="1402"/>
      <c r="S146" s="1397">
        <f t="shared" si="46"/>
        <v>0</v>
      </c>
      <c r="T146" s="1398">
        <f t="shared" si="53"/>
        <v>0</v>
      </c>
      <c r="U146" s="1397">
        <f t="shared" si="38"/>
        <v>0</v>
      </c>
      <c r="V146" s="1399">
        <f t="shared" si="39"/>
        <v>0</v>
      </c>
      <c r="W146" s="1400">
        <f>IF(AND(ISNUMBER(R146),NOT(ISBLANK(K146))),IFERROR(INDEX(K13:U13,MATCH(K146,K12:U12,0))*J146*IF(ISBLANK(G146),1,G146),0),0)</f>
        <v>0</v>
      </c>
      <c r="X146" s="8"/>
      <c r="Y146"/>
      <c r="Z146"/>
      <c r="AA146" s="1494"/>
      <c r="AB146" s="1495"/>
      <c r="AC146" s="1495"/>
      <c r="AD146" s="1495"/>
      <c r="AE146" s="1496"/>
      <c r="AF146" s="1497"/>
      <c r="AG146" s="1498"/>
      <c r="AH146" s="1496"/>
      <c r="AI146" s="1499"/>
      <c r="AJ146" s="1500">
        <f>IF(ISNUMBER(AH146),#REF!,0)</f>
        <v>0</v>
      </c>
      <c r="AK146" s="1501"/>
      <c r="AL146" s="8" t="s">
        <v>1</v>
      </c>
      <c r="AM146" s="1403">
        <f t="shared" si="54"/>
        <v>0</v>
      </c>
      <c r="AN146" s="1412">
        <f t="shared" si="55"/>
        <v>0</v>
      </c>
      <c r="AO146" s="1413">
        <f t="shared" si="56"/>
        <v>0</v>
      </c>
      <c r="AP146" s="1402"/>
      <c r="AQ146" s="1397">
        <f t="shared" si="47"/>
        <v>0</v>
      </c>
      <c r="AR146" s="1398">
        <f t="shared" si="57"/>
        <v>0</v>
      </c>
      <c r="AS146" s="1397">
        <f t="shared" si="44"/>
        <v>0</v>
      </c>
      <c r="AT146" s="1399">
        <f t="shared" si="45"/>
        <v>0</v>
      </c>
      <c r="AU146" s="1400">
        <f>IF(AND(ISNUMBER(AP146),NOT(ISBLANK(AI146))),IFERROR(INDEX(AI13:AS13,MATCH(AI146,AI12:AS12,0))*AH146*IF(ISBLANK(AE146),1,AE146),0),0)</f>
        <v>0</v>
      </c>
      <c r="AY146" s="6">
        <v>1</v>
      </c>
    </row>
    <row r="147" spans="1:51" s="1" customFormat="1" ht="15.75" customHeight="1">
      <c r="A147"/>
      <c r="B147"/>
      <c r="C147" s="1494"/>
      <c r="D147" s="1495"/>
      <c r="E147" s="1495"/>
      <c r="F147" s="1495"/>
      <c r="G147" s="1496"/>
      <c r="H147" s="1497"/>
      <c r="I147" s="1498"/>
      <c r="J147" s="1496"/>
      <c r="K147" s="1499"/>
      <c r="L147" s="1500">
        <f>IF(ISNUMBER(J147),#REF!,0)</f>
        <v>0</v>
      </c>
      <c r="M147" s="1501"/>
      <c r="N147" s="8" t="s">
        <v>1</v>
      </c>
      <c r="O147" s="1401">
        <f t="shared" si="50"/>
        <v>0</v>
      </c>
      <c r="P147" s="1410">
        <f t="shared" si="51"/>
        <v>0</v>
      </c>
      <c r="Q147" s="1411">
        <f t="shared" si="52"/>
        <v>0</v>
      </c>
      <c r="R147" s="1402"/>
      <c r="S147" s="1397">
        <f t="shared" si="46"/>
        <v>0</v>
      </c>
      <c r="T147" s="1398">
        <f t="shared" si="53"/>
        <v>0</v>
      </c>
      <c r="U147" s="1397">
        <f t="shared" si="38"/>
        <v>0</v>
      </c>
      <c r="V147" s="1399">
        <f t="shared" si="39"/>
        <v>0</v>
      </c>
      <c r="W147" s="1400">
        <f>IF(AND(ISNUMBER(R147),NOT(ISBLANK(K147))),IFERROR(INDEX(K13:U13,MATCH(K147,K12:U12,0))*J147*IF(ISBLANK(G147),1,G147),0),0)</f>
        <v>0</v>
      </c>
      <c r="X147" s="8"/>
      <c r="Y147"/>
      <c r="Z147"/>
      <c r="AA147" s="1494"/>
      <c r="AB147" s="1495"/>
      <c r="AC147" s="1495"/>
      <c r="AD147" s="1495"/>
      <c r="AE147" s="1496"/>
      <c r="AF147" s="1497"/>
      <c r="AG147" s="1498"/>
      <c r="AH147" s="1496"/>
      <c r="AI147" s="1499"/>
      <c r="AJ147" s="1500">
        <f>IF(ISNUMBER(AH147),#REF!,0)</f>
        <v>0</v>
      </c>
      <c r="AK147" s="1501"/>
      <c r="AL147" s="8" t="s">
        <v>1</v>
      </c>
      <c r="AM147" s="1401">
        <f t="shared" si="54"/>
        <v>0</v>
      </c>
      <c r="AN147" s="1410">
        <f t="shared" si="55"/>
        <v>0</v>
      </c>
      <c r="AO147" s="1411">
        <f t="shared" si="56"/>
        <v>0</v>
      </c>
      <c r="AP147" s="1402"/>
      <c r="AQ147" s="1397">
        <f t="shared" si="47"/>
        <v>0</v>
      </c>
      <c r="AR147" s="1398">
        <f t="shared" si="57"/>
        <v>0</v>
      </c>
      <c r="AS147" s="1397">
        <f t="shared" si="44"/>
        <v>0</v>
      </c>
      <c r="AT147" s="1399">
        <f t="shared" si="45"/>
        <v>0</v>
      </c>
      <c r="AU147" s="1400">
        <f>IF(AND(ISNUMBER(AP147),NOT(ISBLANK(AI147))),IFERROR(INDEX(AI13:AS13,MATCH(AI147,AI12:AS12,0))*AH147*IF(ISBLANK(AE147),1,AE147),0),0)</f>
        <v>0</v>
      </c>
      <c r="AY147" s="6">
        <v>1</v>
      </c>
    </row>
    <row r="148" spans="1:51" s="1" customFormat="1" ht="15.75" customHeight="1">
      <c r="A148"/>
      <c r="B148"/>
      <c r="C148" s="1494"/>
      <c r="D148" s="1495"/>
      <c r="E148" s="1495"/>
      <c r="F148" s="1495"/>
      <c r="G148" s="1496"/>
      <c r="H148" s="1497"/>
      <c r="I148" s="1498"/>
      <c r="J148" s="1496"/>
      <c r="K148" s="1499"/>
      <c r="L148" s="1500">
        <f>IF(ISNUMBER(J148),#REF!,0)</f>
        <v>0</v>
      </c>
      <c r="M148" s="1501"/>
      <c r="N148" s="8" t="s">
        <v>1</v>
      </c>
      <c r="O148" s="1403">
        <f t="shared" si="50"/>
        <v>0</v>
      </c>
      <c r="P148" s="1412">
        <f t="shared" si="51"/>
        <v>0</v>
      </c>
      <c r="Q148" s="1413">
        <f t="shared" si="52"/>
        <v>0</v>
      </c>
      <c r="R148" s="1402"/>
      <c r="S148" s="1397">
        <f t="shared" si="46"/>
        <v>0</v>
      </c>
      <c r="T148" s="1398">
        <f t="shared" si="53"/>
        <v>0</v>
      </c>
      <c r="U148" s="1397">
        <f t="shared" si="38"/>
        <v>0</v>
      </c>
      <c r="V148" s="1399">
        <f t="shared" si="39"/>
        <v>0</v>
      </c>
      <c r="W148" s="1400">
        <f>IF(AND(ISNUMBER(R148),NOT(ISBLANK(K148))),IFERROR(INDEX(K13:U13,MATCH(K148,K12:U12,0))*J148*IF(ISBLANK(G148),1,G148),0),0)</f>
        <v>0</v>
      </c>
      <c r="X148" s="8"/>
      <c r="Y148"/>
      <c r="Z148"/>
      <c r="AA148" s="1494"/>
      <c r="AB148" s="1495"/>
      <c r="AC148" s="1495"/>
      <c r="AD148" s="1495"/>
      <c r="AE148" s="1496"/>
      <c r="AF148" s="1497"/>
      <c r="AG148" s="1498"/>
      <c r="AH148" s="1496"/>
      <c r="AI148" s="1499"/>
      <c r="AJ148" s="1500">
        <f>IF(ISNUMBER(AH148),#REF!,0)</f>
        <v>0</v>
      </c>
      <c r="AK148" s="1501"/>
      <c r="AL148" s="8" t="s">
        <v>1</v>
      </c>
      <c r="AM148" s="1403">
        <f t="shared" si="54"/>
        <v>0</v>
      </c>
      <c r="AN148" s="1412">
        <f t="shared" si="55"/>
        <v>0</v>
      </c>
      <c r="AO148" s="1413">
        <f t="shared" si="56"/>
        <v>0</v>
      </c>
      <c r="AP148" s="1402"/>
      <c r="AQ148" s="1397">
        <f t="shared" si="47"/>
        <v>0</v>
      </c>
      <c r="AR148" s="1398">
        <f t="shared" si="57"/>
        <v>0</v>
      </c>
      <c r="AS148" s="1397">
        <f t="shared" si="44"/>
        <v>0</v>
      </c>
      <c r="AT148" s="1399">
        <f t="shared" si="45"/>
        <v>0</v>
      </c>
      <c r="AU148" s="1400">
        <f>IF(AND(ISNUMBER(AP148),NOT(ISBLANK(AI148))),IFERROR(INDEX(AI13:AS13,MATCH(AI148,AI12:AS12,0))*AH148*IF(ISBLANK(AE148),1,AE148),0),0)</f>
        <v>0</v>
      </c>
      <c r="AY148" s="6">
        <v>1</v>
      </c>
    </row>
    <row r="149" spans="1:51" s="1" customFormat="1" ht="15.75" customHeight="1">
      <c r="A149"/>
      <c r="B149"/>
      <c r="C149" s="1494"/>
      <c r="D149" s="1495"/>
      <c r="E149" s="1495"/>
      <c r="F149" s="1495"/>
      <c r="G149" s="1496"/>
      <c r="H149" s="1497"/>
      <c r="I149" s="1498"/>
      <c r="J149" s="1496"/>
      <c r="K149" s="1499"/>
      <c r="L149" s="1500">
        <f>IF(ISNUMBER(J149),#REF!,0)</f>
        <v>0</v>
      </c>
      <c r="M149" s="1501"/>
      <c r="N149" s="8" t="s">
        <v>1</v>
      </c>
      <c r="O149" s="1401">
        <f t="shared" si="50"/>
        <v>0</v>
      </c>
      <c r="P149" s="1410">
        <f t="shared" si="51"/>
        <v>0</v>
      </c>
      <c r="Q149" s="1411">
        <f t="shared" si="52"/>
        <v>0</v>
      </c>
      <c r="R149" s="1402"/>
      <c r="S149" s="1397">
        <f t="shared" si="46"/>
        <v>0</v>
      </c>
      <c r="T149" s="1398">
        <f t="shared" si="53"/>
        <v>0</v>
      </c>
      <c r="U149" s="1397">
        <f t="shared" si="38"/>
        <v>0</v>
      </c>
      <c r="V149" s="1399">
        <f t="shared" si="39"/>
        <v>0</v>
      </c>
      <c r="W149" s="1400">
        <f>IF(AND(ISNUMBER(R149),NOT(ISBLANK(K149))),IFERROR(INDEX(K13:U13,MATCH(K149,K12:U12,0))*J149*IF(ISBLANK(G149),1,G149),0),0)</f>
        <v>0</v>
      </c>
      <c r="X149" s="8"/>
      <c r="Y149"/>
      <c r="Z149"/>
      <c r="AA149" s="1494"/>
      <c r="AB149" s="1495"/>
      <c r="AC149" s="1495"/>
      <c r="AD149" s="1495"/>
      <c r="AE149" s="1496"/>
      <c r="AF149" s="1497"/>
      <c r="AG149" s="1498"/>
      <c r="AH149" s="1496"/>
      <c r="AI149" s="1499"/>
      <c r="AJ149" s="1500">
        <f>IF(ISNUMBER(AH149),#REF!,0)</f>
        <v>0</v>
      </c>
      <c r="AK149" s="1501"/>
      <c r="AL149" s="8" t="s">
        <v>1</v>
      </c>
      <c r="AM149" s="1401">
        <f t="shared" si="54"/>
        <v>0</v>
      </c>
      <c r="AN149" s="1410">
        <f t="shared" si="55"/>
        <v>0</v>
      </c>
      <c r="AO149" s="1411">
        <f t="shared" si="56"/>
        <v>0</v>
      </c>
      <c r="AP149" s="1402"/>
      <c r="AQ149" s="1397">
        <f t="shared" si="47"/>
        <v>0</v>
      </c>
      <c r="AR149" s="1398">
        <f t="shared" si="57"/>
        <v>0</v>
      </c>
      <c r="AS149" s="1397">
        <f t="shared" si="44"/>
        <v>0</v>
      </c>
      <c r="AT149" s="1399">
        <f t="shared" si="45"/>
        <v>0</v>
      </c>
      <c r="AU149" s="1400">
        <f>IF(AND(ISNUMBER(AP149),NOT(ISBLANK(AI149))),IFERROR(INDEX(AI13:AS13,MATCH(AI149,AI12:AS12,0))*AH149*IF(ISBLANK(AE149),1,AE149),0),0)</f>
        <v>0</v>
      </c>
      <c r="AY149" s="6">
        <v>1</v>
      </c>
    </row>
    <row r="150" spans="1:51" s="1" customFormat="1" ht="15.75">
      <c r="A150"/>
      <c r="B150"/>
      <c r="C150" s="1494"/>
      <c r="D150" s="1495"/>
      <c r="E150" s="1495"/>
      <c r="F150" s="1495"/>
      <c r="G150" s="1496"/>
      <c r="H150" s="1497"/>
      <c r="I150" s="1498"/>
      <c r="J150" s="1496"/>
      <c r="K150" s="1499"/>
      <c r="L150" s="1500">
        <f>IF(ISNUMBER(J150),#REF!,0)</f>
        <v>0</v>
      </c>
      <c r="M150" s="1501"/>
      <c r="N150" s="8" t="s">
        <v>1</v>
      </c>
      <c r="O150" s="1404">
        <f t="shared" si="50"/>
        <v>0</v>
      </c>
      <c r="P150" s="1412">
        <f t="shared" si="51"/>
        <v>0</v>
      </c>
      <c r="Q150" s="1413">
        <f t="shared" si="52"/>
        <v>0</v>
      </c>
      <c r="R150" s="1402"/>
      <c r="S150" s="1397">
        <f t="shared" si="46"/>
        <v>0</v>
      </c>
      <c r="T150" s="1398">
        <f t="shared" si="53"/>
        <v>0</v>
      </c>
      <c r="U150" s="1397">
        <f t="shared" ref="U150:U213" si="58">S150</f>
        <v>0</v>
      </c>
      <c r="V150" s="1399">
        <f t="shared" ref="V150:V213" si="59">IF(ISNUMBER(R150),R150/T150,0)</f>
        <v>0</v>
      </c>
      <c r="W150" s="1400">
        <f>IF(AND(ISNUMBER(R150),NOT(ISBLANK(K150))),IFERROR(INDEX(K13:U13,MATCH(K150,K12:U12,0))*J150*IF(ISBLANK(G150),1,G150),0),0)</f>
        <v>0</v>
      </c>
      <c r="X150" s="8"/>
      <c r="Y150"/>
      <c r="Z150"/>
      <c r="AA150" s="1494"/>
      <c r="AB150" s="1495"/>
      <c r="AC150" s="1495"/>
      <c r="AD150" s="1495"/>
      <c r="AE150" s="1496"/>
      <c r="AF150" s="1497"/>
      <c r="AG150" s="1498"/>
      <c r="AH150" s="1496"/>
      <c r="AI150" s="1499"/>
      <c r="AJ150" s="1500">
        <f>IF(ISNUMBER(AH150),#REF!,0)</f>
        <v>0</v>
      </c>
      <c r="AK150" s="1501"/>
      <c r="AL150" s="8" t="s">
        <v>1</v>
      </c>
      <c r="AM150" s="1404">
        <f t="shared" si="54"/>
        <v>0</v>
      </c>
      <c r="AN150" s="1412">
        <f t="shared" si="55"/>
        <v>0</v>
      </c>
      <c r="AO150" s="1413">
        <f t="shared" si="56"/>
        <v>0</v>
      </c>
      <c r="AP150" s="1402"/>
      <c r="AQ150" s="1397">
        <f t="shared" si="47"/>
        <v>0</v>
      </c>
      <c r="AR150" s="1398">
        <f t="shared" si="57"/>
        <v>0</v>
      </c>
      <c r="AS150" s="1397">
        <f t="shared" ref="AS150:AS213" si="60">AQ150</f>
        <v>0</v>
      </c>
      <c r="AT150" s="1399">
        <f t="shared" ref="AT150:AT213" si="61">IF(ISNUMBER(AP150),AP150/AR150,0)</f>
        <v>0</v>
      </c>
      <c r="AU150" s="1400">
        <f>IF(AND(ISNUMBER(AP150),NOT(ISBLANK(AI150))),IFERROR(INDEX(AI13:AS13,MATCH(AI150,AI12:AS12,0))*AH150*IF(ISBLANK(AE150),1,AE150),0),0)</f>
        <v>0</v>
      </c>
      <c r="AY150" s="6">
        <v>1</v>
      </c>
    </row>
    <row r="151" spans="1:51" s="1" customFormat="1" ht="15.75">
      <c r="A151"/>
      <c r="B151"/>
      <c r="C151" s="1494"/>
      <c r="D151" s="1495"/>
      <c r="E151" s="1495"/>
      <c r="F151" s="1495"/>
      <c r="G151" s="1496"/>
      <c r="H151" s="1497"/>
      <c r="I151" s="1498"/>
      <c r="J151" s="1496"/>
      <c r="K151" s="1499"/>
      <c r="L151" s="1500">
        <f>IF(ISNUMBER(J151),#REF!,0)</f>
        <v>0</v>
      </c>
      <c r="M151" s="1501"/>
      <c r="N151" s="8" t="s">
        <v>1</v>
      </c>
      <c r="O151" s="1401">
        <f t="shared" si="50"/>
        <v>0</v>
      </c>
      <c r="P151" s="1410">
        <f t="shared" si="51"/>
        <v>0</v>
      </c>
      <c r="Q151" s="1411">
        <f t="shared" si="52"/>
        <v>0</v>
      </c>
      <c r="R151" s="1402"/>
      <c r="S151" s="1397">
        <f t="shared" si="46"/>
        <v>0</v>
      </c>
      <c r="T151" s="1398">
        <f t="shared" si="53"/>
        <v>0</v>
      </c>
      <c r="U151" s="1397">
        <f t="shared" si="58"/>
        <v>0</v>
      </c>
      <c r="V151" s="1399">
        <f t="shared" si="59"/>
        <v>0</v>
      </c>
      <c r="W151" s="1400">
        <f>IF(AND(ISNUMBER(R151),NOT(ISBLANK(K151))),IFERROR(INDEX(K13:U13,MATCH(K151,K12:U12,0))*J151*IF(ISBLANK(G151),1,G151),0),0)</f>
        <v>0</v>
      </c>
      <c r="X151" s="8"/>
      <c r="Y151"/>
      <c r="Z151"/>
      <c r="AA151" s="1494"/>
      <c r="AB151" s="1495"/>
      <c r="AC151" s="1495"/>
      <c r="AD151" s="1495"/>
      <c r="AE151" s="1496"/>
      <c r="AF151" s="1497"/>
      <c r="AG151" s="1498"/>
      <c r="AH151" s="1496"/>
      <c r="AI151" s="1499"/>
      <c r="AJ151" s="1500">
        <f>IF(ISNUMBER(AH151),#REF!,0)</f>
        <v>0</v>
      </c>
      <c r="AK151" s="1501"/>
      <c r="AL151" s="8" t="s">
        <v>1</v>
      </c>
      <c r="AM151" s="1401">
        <f t="shared" si="54"/>
        <v>0</v>
      </c>
      <c r="AN151" s="1410">
        <f t="shared" si="55"/>
        <v>0</v>
      </c>
      <c r="AO151" s="1411">
        <f t="shared" si="56"/>
        <v>0</v>
      </c>
      <c r="AP151" s="1402"/>
      <c r="AQ151" s="1397">
        <f t="shared" si="47"/>
        <v>0</v>
      </c>
      <c r="AR151" s="1398">
        <f t="shared" si="57"/>
        <v>0</v>
      </c>
      <c r="AS151" s="1397">
        <f t="shared" si="60"/>
        <v>0</v>
      </c>
      <c r="AT151" s="1399">
        <f t="shared" si="61"/>
        <v>0</v>
      </c>
      <c r="AU151" s="1400">
        <f>IF(AND(ISNUMBER(AP151),NOT(ISBLANK(AI151))),IFERROR(INDEX(AI13:AS13,MATCH(AI151,AI12:AS12,0))*AH151*IF(ISBLANK(AE151),1,AE151),0),0)</f>
        <v>0</v>
      </c>
      <c r="AY151" s="6">
        <v>1</v>
      </c>
    </row>
    <row r="152" spans="1:51" s="1" customFormat="1" ht="15.75">
      <c r="A152"/>
      <c r="B152"/>
      <c r="C152" s="1494"/>
      <c r="D152" s="1495"/>
      <c r="E152" s="1495"/>
      <c r="F152" s="1495"/>
      <c r="G152" s="1496"/>
      <c r="H152" s="1497"/>
      <c r="I152" s="1498"/>
      <c r="J152" s="1496"/>
      <c r="K152" s="1499"/>
      <c r="L152" s="1500">
        <f>IF(ISNUMBER(J152),#REF!,0)</f>
        <v>0</v>
      </c>
      <c r="M152" s="1501"/>
      <c r="N152" s="8" t="s">
        <v>1</v>
      </c>
      <c r="O152" s="1403">
        <f t="shared" si="50"/>
        <v>0</v>
      </c>
      <c r="P152" s="1412">
        <f t="shared" si="51"/>
        <v>0</v>
      </c>
      <c r="Q152" s="1413">
        <f t="shared" si="52"/>
        <v>0</v>
      </c>
      <c r="R152" s="1402"/>
      <c r="S152" s="1397">
        <f t="shared" si="46"/>
        <v>0</v>
      </c>
      <c r="T152" s="1398">
        <f t="shared" si="53"/>
        <v>0</v>
      </c>
      <c r="U152" s="1397">
        <f t="shared" si="58"/>
        <v>0</v>
      </c>
      <c r="V152" s="1399">
        <f t="shared" si="59"/>
        <v>0</v>
      </c>
      <c r="W152" s="1400">
        <f>IF(AND(ISNUMBER(R152),NOT(ISBLANK(K152))),IFERROR(INDEX(K13:U13,MATCH(K152,K12:U12,0))*J152*IF(ISBLANK(G152),1,G152),0),0)</f>
        <v>0</v>
      </c>
      <c r="X152" s="8"/>
      <c r="Y152"/>
      <c r="Z152"/>
      <c r="AA152" s="1494"/>
      <c r="AB152" s="1495"/>
      <c r="AC152" s="1495"/>
      <c r="AD152" s="1495"/>
      <c r="AE152" s="1496"/>
      <c r="AF152" s="1497"/>
      <c r="AG152" s="1498"/>
      <c r="AH152" s="1496"/>
      <c r="AI152" s="1499"/>
      <c r="AJ152" s="1500">
        <f>IF(ISNUMBER(AH152),#REF!,0)</f>
        <v>0</v>
      </c>
      <c r="AK152" s="1501"/>
      <c r="AL152" s="8" t="s">
        <v>1</v>
      </c>
      <c r="AM152" s="1403">
        <f t="shared" si="54"/>
        <v>0</v>
      </c>
      <c r="AN152" s="1412">
        <f t="shared" si="55"/>
        <v>0</v>
      </c>
      <c r="AO152" s="1413">
        <f t="shared" si="56"/>
        <v>0</v>
      </c>
      <c r="AP152" s="1402"/>
      <c r="AQ152" s="1397">
        <f t="shared" si="47"/>
        <v>0</v>
      </c>
      <c r="AR152" s="1398">
        <f t="shared" si="57"/>
        <v>0</v>
      </c>
      <c r="AS152" s="1397">
        <f t="shared" si="60"/>
        <v>0</v>
      </c>
      <c r="AT152" s="1399">
        <f t="shared" si="61"/>
        <v>0</v>
      </c>
      <c r="AU152" s="1400">
        <f>IF(AND(ISNUMBER(AP152),NOT(ISBLANK(AI152))),IFERROR(INDEX(AI13:AS13,MATCH(AI152,AI12:AS12,0))*AH152*IF(ISBLANK(AE152),1,AE152),0),0)</f>
        <v>0</v>
      </c>
      <c r="AY152" s="6">
        <v>1</v>
      </c>
    </row>
    <row r="153" spans="1:51" s="1" customFormat="1" ht="15.75">
      <c r="A153"/>
      <c r="B153"/>
      <c r="C153" s="1494"/>
      <c r="D153" s="1495"/>
      <c r="E153" s="1495"/>
      <c r="F153" s="1495"/>
      <c r="G153" s="1496"/>
      <c r="H153" s="1497"/>
      <c r="I153" s="1498"/>
      <c r="J153" s="1496"/>
      <c r="K153" s="1499"/>
      <c r="L153" s="1500">
        <f>IF(ISNUMBER(J153),#REF!,0)</f>
        <v>0</v>
      </c>
      <c r="M153" s="1501"/>
      <c r="N153" s="8" t="s">
        <v>1</v>
      </c>
      <c r="O153" s="1401">
        <f t="shared" si="50"/>
        <v>0</v>
      </c>
      <c r="P153" s="1410">
        <f t="shared" si="51"/>
        <v>0</v>
      </c>
      <c r="Q153" s="1411">
        <f t="shared" si="52"/>
        <v>0</v>
      </c>
      <c r="R153" s="1402"/>
      <c r="S153" s="1397">
        <f t="shared" si="46"/>
        <v>0</v>
      </c>
      <c r="T153" s="1398">
        <f t="shared" si="53"/>
        <v>0</v>
      </c>
      <c r="U153" s="1397">
        <f t="shared" si="58"/>
        <v>0</v>
      </c>
      <c r="V153" s="1399">
        <f t="shared" si="59"/>
        <v>0</v>
      </c>
      <c r="W153" s="1400">
        <f>IF(AND(ISNUMBER(R153),NOT(ISBLANK(K153))),IFERROR(INDEX(K13:U13,MATCH(K153,K12:U12,0))*J153*IF(ISBLANK(G153),1,G153),0),0)</f>
        <v>0</v>
      </c>
      <c r="X153" s="8"/>
      <c r="Y153"/>
      <c r="Z153"/>
      <c r="AA153" s="1494"/>
      <c r="AB153" s="1495"/>
      <c r="AC153" s="1495"/>
      <c r="AD153" s="1495"/>
      <c r="AE153" s="1496"/>
      <c r="AF153" s="1497"/>
      <c r="AG153" s="1498"/>
      <c r="AH153" s="1496"/>
      <c r="AI153" s="1499"/>
      <c r="AJ153" s="1500">
        <f>IF(ISNUMBER(AH153),#REF!,0)</f>
        <v>0</v>
      </c>
      <c r="AK153" s="1501"/>
      <c r="AL153" s="8" t="s">
        <v>1</v>
      </c>
      <c r="AM153" s="1401">
        <f t="shared" si="54"/>
        <v>0</v>
      </c>
      <c r="AN153" s="1410">
        <f t="shared" si="55"/>
        <v>0</v>
      </c>
      <c r="AO153" s="1411">
        <f t="shared" si="56"/>
        <v>0</v>
      </c>
      <c r="AP153" s="1402"/>
      <c r="AQ153" s="1397">
        <f t="shared" si="47"/>
        <v>0</v>
      </c>
      <c r="AR153" s="1398">
        <f t="shared" si="57"/>
        <v>0</v>
      </c>
      <c r="AS153" s="1397">
        <f t="shared" si="60"/>
        <v>0</v>
      </c>
      <c r="AT153" s="1399">
        <f t="shared" si="61"/>
        <v>0</v>
      </c>
      <c r="AU153" s="1400">
        <f>IF(AND(ISNUMBER(AP153),NOT(ISBLANK(AI153))),IFERROR(INDEX(AI13:AS13,MATCH(AI153,AI12:AS12,0))*AH153*IF(ISBLANK(AE153),1,AE153),0),0)</f>
        <v>0</v>
      </c>
      <c r="AY153" s="6">
        <v>1</v>
      </c>
    </row>
    <row r="154" spans="1:51" s="1" customFormat="1" ht="15.75">
      <c r="A154"/>
      <c r="B154"/>
      <c r="C154" s="1494"/>
      <c r="D154" s="1495"/>
      <c r="E154" s="1495"/>
      <c r="F154" s="1495"/>
      <c r="G154" s="1496"/>
      <c r="H154" s="1497"/>
      <c r="I154" s="1498"/>
      <c r="J154" s="1496"/>
      <c r="K154" s="1499"/>
      <c r="L154" s="1500">
        <f>IF(ISNUMBER(J154),#REF!,0)</f>
        <v>0</v>
      </c>
      <c r="M154" s="1501"/>
      <c r="N154" s="8" t="s">
        <v>1</v>
      </c>
      <c r="O154" s="1403">
        <f t="shared" si="50"/>
        <v>0</v>
      </c>
      <c r="P154" s="1412">
        <f t="shared" si="51"/>
        <v>0</v>
      </c>
      <c r="Q154" s="1413">
        <f t="shared" si="52"/>
        <v>0</v>
      </c>
      <c r="R154" s="1402"/>
      <c r="S154" s="1397">
        <f t="shared" si="46"/>
        <v>0</v>
      </c>
      <c r="T154" s="1398">
        <f t="shared" si="53"/>
        <v>0</v>
      </c>
      <c r="U154" s="1397">
        <f t="shared" si="58"/>
        <v>0</v>
      </c>
      <c r="V154" s="1399">
        <f t="shared" si="59"/>
        <v>0</v>
      </c>
      <c r="W154" s="1400">
        <f>IF(AND(ISNUMBER(R154),NOT(ISBLANK(K154))),IFERROR(INDEX(K13:U13,MATCH(K154,K12:U12,0))*J154*IF(ISBLANK(G154),1,G154),0),0)</f>
        <v>0</v>
      </c>
      <c r="X154" s="8"/>
      <c r="Y154"/>
      <c r="Z154"/>
      <c r="AA154" s="1494"/>
      <c r="AB154" s="1495"/>
      <c r="AC154" s="1495"/>
      <c r="AD154" s="1495"/>
      <c r="AE154" s="1496"/>
      <c r="AF154" s="1497"/>
      <c r="AG154" s="1498"/>
      <c r="AH154" s="1496"/>
      <c r="AI154" s="1499"/>
      <c r="AJ154" s="1500">
        <f>IF(ISNUMBER(AH154),#REF!,0)</f>
        <v>0</v>
      </c>
      <c r="AK154" s="1501"/>
      <c r="AL154" s="8" t="s">
        <v>1</v>
      </c>
      <c r="AM154" s="1403">
        <f t="shared" si="54"/>
        <v>0</v>
      </c>
      <c r="AN154" s="1412">
        <f t="shared" si="55"/>
        <v>0</v>
      </c>
      <c r="AO154" s="1413">
        <f t="shared" si="56"/>
        <v>0</v>
      </c>
      <c r="AP154" s="1402"/>
      <c r="AQ154" s="1397">
        <f t="shared" si="47"/>
        <v>0</v>
      </c>
      <c r="AR154" s="1398">
        <f t="shared" si="57"/>
        <v>0</v>
      </c>
      <c r="AS154" s="1397">
        <f t="shared" si="60"/>
        <v>0</v>
      </c>
      <c r="AT154" s="1399">
        <f t="shared" si="61"/>
        <v>0</v>
      </c>
      <c r="AU154" s="1400">
        <f>IF(AND(ISNUMBER(AP154),NOT(ISBLANK(AI154))),IFERROR(INDEX(AI13:AS13,MATCH(AI154,AI12:AS12,0))*AH154*IF(ISBLANK(AE154),1,AE154),0),0)</f>
        <v>0</v>
      </c>
      <c r="AY154" s="6">
        <v>1</v>
      </c>
    </row>
    <row r="155" spans="1:51" s="1" customFormat="1" ht="15.75" customHeight="1">
      <c r="A155"/>
      <c r="B155"/>
      <c r="C155" s="1494"/>
      <c r="D155" s="1495"/>
      <c r="E155" s="1495"/>
      <c r="F155" s="1495"/>
      <c r="G155" s="1496"/>
      <c r="H155" s="1497"/>
      <c r="I155" s="1498"/>
      <c r="J155" s="1496"/>
      <c r="K155" s="1499"/>
      <c r="L155" s="1500">
        <f>IF(ISNUMBER(J155),#REF!,0)</f>
        <v>0</v>
      </c>
      <c r="M155" s="1501"/>
      <c r="N155" s="8" t="s">
        <v>1</v>
      </c>
      <c r="O155" s="1401">
        <f t="shared" si="50"/>
        <v>0</v>
      </c>
      <c r="P155" s="1410">
        <f t="shared" si="51"/>
        <v>0</v>
      </c>
      <c r="Q155" s="1411">
        <f t="shared" si="52"/>
        <v>0</v>
      </c>
      <c r="R155" s="1402"/>
      <c r="S155" s="1397">
        <f t="shared" si="46"/>
        <v>0</v>
      </c>
      <c r="T155" s="1398">
        <f t="shared" si="53"/>
        <v>0</v>
      </c>
      <c r="U155" s="1397">
        <f t="shared" si="58"/>
        <v>0</v>
      </c>
      <c r="V155" s="1399">
        <f t="shared" si="59"/>
        <v>0</v>
      </c>
      <c r="W155" s="1400">
        <f>IF(AND(ISNUMBER(R155),NOT(ISBLANK(K155))),IFERROR(INDEX(K13:U13,MATCH(K155,K12:U12,0))*J155*IF(ISBLANK(G155),1,G155),0),0)</f>
        <v>0</v>
      </c>
      <c r="X155" s="8"/>
      <c r="Y155"/>
      <c r="Z155"/>
      <c r="AA155" s="1494"/>
      <c r="AB155" s="1495"/>
      <c r="AC155" s="1495"/>
      <c r="AD155" s="1495"/>
      <c r="AE155" s="1496"/>
      <c r="AF155" s="1497"/>
      <c r="AG155" s="1498"/>
      <c r="AH155" s="1496"/>
      <c r="AI155" s="1499"/>
      <c r="AJ155" s="1500">
        <f>IF(ISNUMBER(AH155),#REF!,0)</f>
        <v>0</v>
      </c>
      <c r="AK155" s="1501"/>
      <c r="AL155" s="8" t="s">
        <v>1</v>
      </c>
      <c r="AM155" s="1401">
        <f t="shared" si="54"/>
        <v>0</v>
      </c>
      <c r="AN155" s="1410">
        <f t="shared" si="55"/>
        <v>0</v>
      </c>
      <c r="AO155" s="1411">
        <f t="shared" si="56"/>
        <v>0</v>
      </c>
      <c r="AP155" s="1402"/>
      <c r="AQ155" s="1397">
        <f t="shared" si="47"/>
        <v>0</v>
      </c>
      <c r="AR155" s="1398">
        <f t="shared" si="57"/>
        <v>0</v>
      </c>
      <c r="AS155" s="1397">
        <f t="shared" si="60"/>
        <v>0</v>
      </c>
      <c r="AT155" s="1399">
        <f t="shared" si="61"/>
        <v>0</v>
      </c>
      <c r="AU155" s="1400">
        <f>IF(AND(ISNUMBER(AP155),NOT(ISBLANK(AI155))),IFERROR(INDEX(AI13:AS13,MATCH(AI155,AI12:AS12,0))*AH155*IF(ISBLANK(AE155),1,AE155),0),0)</f>
        <v>0</v>
      </c>
      <c r="AY155" s="6">
        <v>1</v>
      </c>
    </row>
    <row r="156" spans="1:51" s="1" customFormat="1" ht="19.5" customHeight="1">
      <c r="A156"/>
      <c r="B156"/>
      <c r="C156" s="1494"/>
      <c r="D156" s="1495"/>
      <c r="E156" s="1495"/>
      <c r="F156" s="1495"/>
      <c r="G156" s="1496"/>
      <c r="H156" s="1497"/>
      <c r="I156" s="1498"/>
      <c r="J156" s="1496"/>
      <c r="K156" s="1499"/>
      <c r="L156" s="1500">
        <f>IF(ISNUMBER(J156),#REF!,0)</f>
        <v>0</v>
      </c>
      <c r="M156" s="1501"/>
      <c r="N156" s="8" t="s">
        <v>1</v>
      </c>
      <c r="O156" s="1403">
        <f t="shared" si="50"/>
        <v>0</v>
      </c>
      <c r="P156" s="1412">
        <f t="shared" si="51"/>
        <v>0</v>
      </c>
      <c r="Q156" s="1413">
        <f t="shared" si="52"/>
        <v>0</v>
      </c>
      <c r="R156" s="1402"/>
      <c r="S156" s="1397">
        <f t="shared" si="46"/>
        <v>0</v>
      </c>
      <c r="T156" s="1398">
        <f t="shared" si="53"/>
        <v>0</v>
      </c>
      <c r="U156" s="1397">
        <f t="shared" si="58"/>
        <v>0</v>
      </c>
      <c r="V156" s="1399">
        <f t="shared" si="59"/>
        <v>0</v>
      </c>
      <c r="W156" s="1400">
        <f>IF(AND(ISNUMBER(R156),NOT(ISBLANK(K156))),IFERROR(INDEX(K13:U13,MATCH(K156,K12:U12,0))*J156*IF(ISBLANK(G156),1,G156),0),0)</f>
        <v>0</v>
      </c>
      <c r="X156" s="8"/>
      <c r="Y156"/>
      <c r="Z156"/>
      <c r="AA156" s="1494"/>
      <c r="AB156" s="1495"/>
      <c r="AC156" s="1495"/>
      <c r="AD156" s="1495"/>
      <c r="AE156" s="1496"/>
      <c r="AF156" s="1497"/>
      <c r="AG156" s="1498"/>
      <c r="AH156" s="1496"/>
      <c r="AI156" s="1499"/>
      <c r="AJ156" s="1500">
        <f>IF(ISNUMBER(AH156),#REF!,0)</f>
        <v>0</v>
      </c>
      <c r="AK156" s="1501"/>
      <c r="AL156" s="8" t="s">
        <v>1</v>
      </c>
      <c r="AM156" s="1403">
        <f t="shared" si="54"/>
        <v>0</v>
      </c>
      <c r="AN156" s="1412">
        <f t="shared" si="55"/>
        <v>0</v>
      </c>
      <c r="AO156" s="1413">
        <f t="shared" si="56"/>
        <v>0</v>
      </c>
      <c r="AP156" s="1402"/>
      <c r="AQ156" s="1397">
        <f t="shared" si="47"/>
        <v>0</v>
      </c>
      <c r="AR156" s="1398">
        <f t="shared" si="57"/>
        <v>0</v>
      </c>
      <c r="AS156" s="1397">
        <f t="shared" si="60"/>
        <v>0</v>
      </c>
      <c r="AT156" s="1399">
        <f t="shared" si="61"/>
        <v>0</v>
      </c>
      <c r="AU156" s="1400">
        <f>IF(AND(ISNUMBER(AP156),NOT(ISBLANK(AI156))),IFERROR(INDEX(AI13:AS13,MATCH(AI156,AI12:AS12,0))*AH156*IF(ISBLANK(AE156),1,AE156),0),0)</f>
        <v>0</v>
      </c>
      <c r="AY156" s="6">
        <v>1</v>
      </c>
    </row>
    <row r="157" spans="1:51" s="1" customFormat="1" ht="15.75" customHeight="1">
      <c r="A157"/>
      <c r="B157"/>
      <c r="C157" s="1494"/>
      <c r="D157" s="1495"/>
      <c r="E157" s="1495"/>
      <c r="F157" s="1495"/>
      <c r="G157" s="1496"/>
      <c r="H157" s="1497"/>
      <c r="I157" s="1498"/>
      <c r="J157" s="1496"/>
      <c r="K157" s="1499"/>
      <c r="L157" s="1500">
        <f>IF(ISNUMBER(J157),#REF!,0)</f>
        <v>0</v>
      </c>
      <c r="M157" s="1501"/>
      <c r="N157" s="8" t="s">
        <v>1</v>
      </c>
      <c r="O157" s="1401">
        <f t="shared" si="50"/>
        <v>0</v>
      </c>
      <c r="P157" s="1410">
        <f t="shared" si="51"/>
        <v>0</v>
      </c>
      <c r="Q157" s="1411">
        <f t="shared" si="52"/>
        <v>0</v>
      </c>
      <c r="R157" s="1402"/>
      <c r="S157" s="1397">
        <f t="shared" si="46"/>
        <v>0</v>
      </c>
      <c r="T157" s="1398">
        <f t="shared" si="53"/>
        <v>0</v>
      </c>
      <c r="U157" s="1397">
        <f t="shared" si="58"/>
        <v>0</v>
      </c>
      <c r="V157" s="1399">
        <f t="shared" si="59"/>
        <v>0</v>
      </c>
      <c r="W157" s="1400">
        <f>IF(AND(ISNUMBER(R157),NOT(ISBLANK(K157))),IFERROR(INDEX(K13:U13,MATCH(K157,K12:U12,0))*J157*IF(ISBLANK(G157),1,G157),0),0)</f>
        <v>0</v>
      </c>
      <c r="X157" s="8"/>
      <c r="Y157"/>
      <c r="Z157"/>
      <c r="AA157" s="1494"/>
      <c r="AB157" s="1495"/>
      <c r="AC157" s="1495"/>
      <c r="AD157" s="1495"/>
      <c r="AE157" s="1496"/>
      <c r="AF157" s="1497"/>
      <c r="AG157" s="1498"/>
      <c r="AH157" s="1496"/>
      <c r="AI157" s="1499"/>
      <c r="AJ157" s="1500">
        <f>IF(ISNUMBER(AH157),#REF!,0)</f>
        <v>0</v>
      </c>
      <c r="AK157" s="1501"/>
      <c r="AL157" s="8" t="s">
        <v>1</v>
      </c>
      <c r="AM157" s="1401">
        <f t="shared" si="54"/>
        <v>0</v>
      </c>
      <c r="AN157" s="1410">
        <f t="shared" si="55"/>
        <v>0</v>
      </c>
      <c r="AO157" s="1411">
        <f t="shared" si="56"/>
        <v>0</v>
      </c>
      <c r="AP157" s="1402"/>
      <c r="AQ157" s="1397">
        <f t="shared" si="47"/>
        <v>0</v>
      </c>
      <c r="AR157" s="1398">
        <f t="shared" si="57"/>
        <v>0</v>
      </c>
      <c r="AS157" s="1397">
        <f t="shared" si="60"/>
        <v>0</v>
      </c>
      <c r="AT157" s="1399">
        <f t="shared" si="61"/>
        <v>0</v>
      </c>
      <c r="AU157" s="1400">
        <f>IF(AND(ISNUMBER(AP157),NOT(ISBLANK(AI157))),IFERROR(INDEX(AI13:AS13,MATCH(AI157,AI12:AS12,0))*AH157*IF(ISBLANK(AE157),1,AE157),0),0)</f>
        <v>0</v>
      </c>
      <c r="AY157" s="6">
        <v>1</v>
      </c>
    </row>
    <row r="158" spans="1:51" s="1" customFormat="1" ht="15.75" customHeight="1">
      <c r="A158"/>
      <c r="B158"/>
      <c r="C158" s="1494"/>
      <c r="D158" s="1495"/>
      <c r="E158" s="1495"/>
      <c r="F158" s="1495"/>
      <c r="G158" s="1496"/>
      <c r="H158" s="1497"/>
      <c r="I158" s="1498"/>
      <c r="J158" s="1496"/>
      <c r="K158" s="1499"/>
      <c r="L158" s="1500">
        <f>IF(ISNUMBER(J158),#REF!,0)</f>
        <v>0</v>
      </c>
      <c r="M158" s="1501"/>
      <c r="N158" s="8" t="s">
        <v>1</v>
      </c>
      <c r="O158" s="1403">
        <f t="shared" si="50"/>
        <v>0</v>
      </c>
      <c r="P158" s="1412">
        <f t="shared" si="51"/>
        <v>0</v>
      </c>
      <c r="Q158" s="1413">
        <f t="shared" si="52"/>
        <v>0</v>
      </c>
      <c r="R158" s="1402"/>
      <c r="S158" s="1397">
        <f t="shared" si="46"/>
        <v>0</v>
      </c>
      <c r="T158" s="1398">
        <f t="shared" si="53"/>
        <v>0</v>
      </c>
      <c r="U158" s="1397">
        <f t="shared" si="58"/>
        <v>0</v>
      </c>
      <c r="V158" s="1399">
        <f t="shared" si="59"/>
        <v>0</v>
      </c>
      <c r="W158" s="1400">
        <f>IF(AND(ISNUMBER(R158),NOT(ISBLANK(K158))),IFERROR(INDEX(K13:U13,MATCH(K158,K12:U12,0))*J158*IF(ISBLANK(G158),1,G158),0),0)</f>
        <v>0</v>
      </c>
      <c r="X158" s="8"/>
      <c r="Y158"/>
      <c r="Z158"/>
      <c r="AA158" s="1494"/>
      <c r="AB158" s="1495"/>
      <c r="AC158" s="1495"/>
      <c r="AD158" s="1495"/>
      <c r="AE158" s="1496"/>
      <c r="AF158" s="1497"/>
      <c r="AG158" s="1498"/>
      <c r="AH158" s="1496"/>
      <c r="AI158" s="1499"/>
      <c r="AJ158" s="1500">
        <f>IF(ISNUMBER(AH158),#REF!,0)</f>
        <v>0</v>
      </c>
      <c r="AK158" s="1501"/>
      <c r="AL158" s="8" t="s">
        <v>1</v>
      </c>
      <c r="AM158" s="1403">
        <f t="shared" si="54"/>
        <v>0</v>
      </c>
      <c r="AN158" s="1412">
        <f t="shared" si="55"/>
        <v>0</v>
      </c>
      <c r="AO158" s="1413">
        <f t="shared" si="56"/>
        <v>0</v>
      </c>
      <c r="AP158" s="1402"/>
      <c r="AQ158" s="1397">
        <f t="shared" si="47"/>
        <v>0</v>
      </c>
      <c r="AR158" s="1398">
        <f t="shared" si="57"/>
        <v>0</v>
      </c>
      <c r="AS158" s="1397">
        <f t="shared" si="60"/>
        <v>0</v>
      </c>
      <c r="AT158" s="1399">
        <f t="shared" si="61"/>
        <v>0</v>
      </c>
      <c r="AU158" s="1400">
        <f>IF(AND(ISNUMBER(AP158),NOT(ISBLANK(AI158))),IFERROR(INDEX(AI13:AS13,MATCH(AI158,AI12:AS12,0))*AH158*IF(ISBLANK(AE158),1,AE158),0),0)</f>
        <v>0</v>
      </c>
      <c r="AY158" s="6">
        <v>1</v>
      </c>
    </row>
    <row r="159" spans="1:51" s="1" customFormat="1" ht="16.5" customHeight="1">
      <c r="A159"/>
      <c r="B159"/>
      <c r="C159" s="1494"/>
      <c r="D159" s="1495"/>
      <c r="E159" s="1495"/>
      <c r="F159" s="1495"/>
      <c r="G159" s="1496"/>
      <c r="H159" s="1497"/>
      <c r="I159" s="1498"/>
      <c r="J159" s="1496"/>
      <c r="K159" s="1499"/>
      <c r="L159" s="1500">
        <f>IF(ISNUMBER(J159),#REF!,0)</f>
        <v>0</v>
      </c>
      <c r="M159" s="1501"/>
      <c r="N159" s="8" t="s">
        <v>1</v>
      </c>
      <c r="O159" s="1401">
        <f t="shared" si="50"/>
        <v>0</v>
      </c>
      <c r="P159" s="1410">
        <f t="shared" si="51"/>
        <v>0</v>
      </c>
      <c r="Q159" s="1411">
        <f t="shared" si="52"/>
        <v>0</v>
      </c>
      <c r="R159" s="1402"/>
      <c r="S159" s="1397">
        <f t="shared" si="46"/>
        <v>0</v>
      </c>
      <c r="T159" s="1398">
        <f t="shared" si="53"/>
        <v>0</v>
      </c>
      <c r="U159" s="1397">
        <f t="shared" si="58"/>
        <v>0</v>
      </c>
      <c r="V159" s="1399">
        <f t="shared" si="59"/>
        <v>0</v>
      </c>
      <c r="W159" s="1400">
        <f>IF(AND(ISNUMBER(R159),NOT(ISBLANK(K159))),IFERROR(INDEX(K13:U13,MATCH(K159,K12:U12,0))*J159*IF(ISBLANK(G159),1,G159),0),0)</f>
        <v>0</v>
      </c>
      <c r="X159" s="8"/>
      <c r="Y159"/>
      <c r="Z159"/>
      <c r="AA159" s="1494"/>
      <c r="AB159" s="1495"/>
      <c r="AC159" s="1495"/>
      <c r="AD159" s="1495"/>
      <c r="AE159" s="1496"/>
      <c r="AF159" s="1497"/>
      <c r="AG159" s="1498"/>
      <c r="AH159" s="1496"/>
      <c r="AI159" s="1499"/>
      <c r="AJ159" s="1500">
        <f>IF(ISNUMBER(AH159),#REF!,0)</f>
        <v>0</v>
      </c>
      <c r="AK159" s="1501"/>
      <c r="AL159" s="8" t="s">
        <v>1</v>
      </c>
      <c r="AM159" s="1401">
        <f t="shared" si="54"/>
        <v>0</v>
      </c>
      <c r="AN159" s="1410">
        <f t="shared" si="55"/>
        <v>0</v>
      </c>
      <c r="AO159" s="1411">
        <f t="shared" si="56"/>
        <v>0</v>
      </c>
      <c r="AP159" s="1402"/>
      <c r="AQ159" s="1397">
        <f t="shared" si="47"/>
        <v>0</v>
      </c>
      <c r="AR159" s="1398">
        <f t="shared" si="57"/>
        <v>0</v>
      </c>
      <c r="AS159" s="1397">
        <f t="shared" si="60"/>
        <v>0</v>
      </c>
      <c r="AT159" s="1399">
        <f t="shared" si="61"/>
        <v>0</v>
      </c>
      <c r="AU159" s="1400">
        <f>IF(AND(ISNUMBER(AP159),NOT(ISBLANK(AI159))),IFERROR(INDEX(AI13:AS13,MATCH(AI159,AI12:AS12,0))*AH159*IF(ISBLANK(AE159),1,AE159),0),0)</f>
        <v>0</v>
      </c>
      <c r="AY159" s="6">
        <v>1</v>
      </c>
    </row>
    <row r="160" spans="1:51" s="1" customFormat="1" ht="15.75" customHeight="1">
      <c r="A160"/>
      <c r="B160"/>
      <c r="C160" s="1494"/>
      <c r="D160" s="1495"/>
      <c r="E160" s="1495"/>
      <c r="F160" s="1495"/>
      <c r="G160" s="1496"/>
      <c r="H160" s="1497"/>
      <c r="I160" s="1498"/>
      <c r="J160" s="1496"/>
      <c r="K160" s="1499"/>
      <c r="L160" s="1500">
        <f>IF(ISNUMBER(J160),#REF!,0)</f>
        <v>0</v>
      </c>
      <c r="M160" s="1501"/>
      <c r="N160" s="8" t="s">
        <v>1</v>
      </c>
      <c r="O160" s="1403">
        <f t="shared" si="50"/>
        <v>0</v>
      </c>
      <c r="P160" s="1412">
        <f t="shared" si="51"/>
        <v>0</v>
      </c>
      <c r="Q160" s="1413">
        <f t="shared" si="52"/>
        <v>0</v>
      </c>
      <c r="R160" s="1402"/>
      <c r="S160" s="1397">
        <f t="shared" ref="S160:S223" si="62">IF(ISNUMBER(R160),F160,0)</f>
        <v>0</v>
      </c>
      <c r="T160" s="1398">
        <f t="shared" si="53"/>
        <v>0</v>
      </c>
      <c r="U160" s="1397">
        <f t="shared" si="58"/>
        <v>0</v>
      </c>
      <c r="V160" s="1399">
        <f t="shared" si="59"/>
        <v>0</v>
      </c>
      <c r="W160" s="1400">
        <f>IF(AND(ISNUMBER(R160),NOT(ISBLANK(K160))),IFERROR(INDEX(K13:U13,MATCH(K160,K12:U12,0))*J160*IF(ISBLANK(G160),1,G160),0),0)</f>
        <v>0</v>
      </c>
      <c r="X160" s="8"/>
      <c r="Y160"/>
      <c r="Z160"/>
      <c r="AA160" s="1494"/>
      <c r="AB160" s="1495"/>
      <c r="AC160" s="1495"/>
      <c r="AD160" s="1495"/>
      <c r="AE160" s="1496"/>
      <c r="AF160" s="1497"/>
      <c r="AG160" s="1498"/>
      <c r="AH160" s="1496"/>
      <c r="AI160" s="1499"/>
      <c r="AJ160" s="1500">
        <f>IF(ISNUMBER(AH160),#REF!,0)</f>
        <v>0</v>
      </c>
      <c r="AK160" s="1501"/>
      <c r="AL160" s="8" t="s">
        <v>1</v>
      </c>
      <c r="AM160" s="1403">
        <f t="shared" si="54"/>
        <v>0</v>
      </c>
      <c r="AN160" s="1412">
        <f t="shared" si="55"/>
        <v>0</v>
      </c>
      <c r="AO160" s="1413">
        <f t="shared" si="56"/>
        <v>0</v>
      </c>
      <c r="AP160" s="1402"/>
      <c r="AQ160" s="1397">
        <f t="shared" ref="AQ160:AQ223" si="63">IF(ISNUMBER(AP160),AD160,0)</f>
        <v>0</v>
      </c>
      <c r="AR160" s="1398">
        <f t="shared" si="57"/>
        <v>0</v>
      </c>
      <c r="AS160" s="1397">
        <f t="shared" si="60"/>
        <v>0</v>
      </c>
      <c r="AT160" s="1399">
        <f t="shared" si="61"/>
        <v>0</v>
      </c>
      <c r="AU160" s="1400">
        <f>IF(AND(ISNUMBER(AP160),NOT(ISBLANK(AI160))),IFERROR(INDEX(AI13:AS13,MATCH(AI160,AI12:AS12,0))*AH160*IF(ISBLANK(AE160),1,AE160),0),0)</f>
        <v>0</v>
      </c>
      <c r="AY160" s="6">
        <v>1</v>
      </c>
    </row>
    <row r="161" spans="1:51" s="1" customFormat="1" ht="16.5" customHeight="1">
      <c r="A161"/>
      <c r="B161"/>
      <c r="C161" s="1494"/>
      <c r="D161" s="1495"/>
      <c r="E161" s="1495"/>
      <c r="F161" s="1495"/>
      <c r="G161" s="1496"/>
      <c r="H161" s="1497"/>
      <c r="I161" s="1498"/>
      <c r="J161" s="1496"/>
      <c r="K161" s="1499"/>
      <c r="L161" s="1500">
        <f>IF(ISNUMBER(J161),#REF!,0)</f>
        <v>0</v>
      </c>
      <c r="M161" s="1501"/>
      <c r="N161" s="8" t="s">
        <v>1</v>
      </c>
      <c r="O161" s="1401">
        <f t="shared" si="50"/>
        <v>0</v>
      </c>
      <c r="P161" s="1410">
        <f t="shared" si="51"/>
        <v>0</v>
      </c>
      <c r="Q161" s="1411">
        <f t="shared" si="52"/>
        <v>0</v>
      </c>
      <c r="R161" s="1402"/>
      <c r="S161" s="1397">
        <f t="shared" si="62"/>
        <v>0</v>
      </c>
      <c r="T161" s="1398">
        <f t="shared" si="53"/>
        <v>0</v>
      </c>
      <c r="U161" s="1397">
        <f t="shared" si="58"/>
        <v>0</v>
      </c>
      <c r="V161" s="1399">
        <f t="shared" si="59"/>
        <v>0</v>
      </c>
      <c r="W161" s="1400">
        <f>IF(AND(ISNUMBER(R161),NOT(ISBLANK(K161))),IFERROR(INDEX(K13:U13,MATCH(K161,K12:U12,0))*J161*IF(ISBLANK(G161),1,G161),0),0)</f>
        <v>0</v>
      </c>
      <c r="X161" s="8"/>
      <c r="Y161"/>
      <c r="Z161"/>
      <c r="AA161" s="1494"/>
      <c r="AB161" s="1495"/>
      <c r="AC161" s="1495"/>
      <c r="AD161" s="1495"/>
      <c r="AE161" s="1496"/>
      <c r="AF161" s="1497"/>
      <c r="AG161" s="1498"/>
      <c r="AH161" s="1496"/>
      <c r="AI161" s="1499"/>
      <c r="AJ161" s="1500">
        <f>IF(ISNUMBER(AH161),#REF!,0)</f>
        <v>0</v>
      </c>
      <c r="AK161" s="1501"/>
      <c r="AL161" s="8" t="s">
        <v>1</v>
      </c>
      <c r="AM161" s="1401">
        <f t="shared" si="54"/>
        <v>0</v>
      </c>
      <c r="AN161" s="1410">
        <f t="shared" si="55"/>
        <v>0</v>
      </c>
      <c r="AO161" s="1411">
        <f t="shared" si="56"/>
        <v>0</v>
      </c>
      <c r="AP161" s="1402"/>
      <c r="AQ161" s="1397">
        <f t="shared" si="63"/>
        <v>0</v>
      </c>
      <c r="AR161" s="1398">
        <f t="shared" si="57"/>
        <v>0</v>
      </c>
      <c r="AS161" s="1397">
        <f t="shared" si="60"/>
        <v>0</v>
      </c>
      <c r="AT161" s="1399">
        <f t="shared" si="61"/>
        <v>0</v>
      </c>
      <c r="AU161" s="1400">
        <f>IF(AND(ISNUMBER(AP161),NOT(ISBLANK(AI161))),IFERROR(INDEX(AI13:AS13,MATCH(AI161,AI12:AS12,0))*AH161*IF(ISBLANK(AE161),1,AE161),0),0)</f>
        <v>0</v>
      </c>
      <c r="AY161" s="6">
        <v>1</v>
      </c>
    </row>
    <row r="162" spans="1:51" s="1" customFormat="1" ht="16.5" customHeight="1">
      <c r="A162"/>
      <c r="B162"/>
      <c r="C162" s="1494"/>
      <c r="D162" s="1495"/>
      <c r="E162" s="1495"/>
      <c r="F162" s="1495"/>
      <c r="G162" s="1496"/>
      <c r="H162" s="1497"/>
      <c r="I162" s="1498"/>
      <c r="J162" s="1496"/>
      <c r="K162" s="1499"/>
      <c r="L162" s="1500">
        <f>IF(ISNUMBER(J162),#REF!,0)</f>
        <v>0</v>
      </c>
      <c r="M162" s="1501"/>
      <c r="N162" s="8" t="s">
        <v>1</v>
      </c>
      <c r="O162" s="1403">
        <f t="shared" si="50"/>
        <v>0</v>
      </c>
      <c r="P162" s="1412">
        <f t="shared" si="51"/>
        <v>0</v>
      </c>
      <c r="Q162" s="1413">
        <f t="shared" si="52"/>
        <v>0</v>
      </c>
      <c r="R162" s="1402"/>
      <c r="S162" s="1397">
        <f t="shared" si="62"/>
        <v>0</v>
      </c>
      <c r="T162" s="1398">
        <f t="shared" si="53"/>
        <v>0</v>
      </c>
      <c r="U162" s="1397">
        <f t="shared" si="58"/>
        <v>0</v>
      </c>
      <c r="V162" s="1399">
        <f t="shared" si="59"/>
        <v>0</v>
      </c>
      <c r="W162" s="1400">
        <f>IF(AND(ISNUMBER(R162),NOT(ISBLANK(K162))),IFERROR(INDEX(K13:U13,MATCH(K162,K12:U12,0))*J162*IF(ISBLANK(G162),1,G162),0),0)</f>
        <v>0</v>
      </c>
      <c r="X162" s="8"/>
      <c r="Y162"/>
      <c r="Z162"/>
      <c r="AA162" s="1494"/>
      <c r="AB162" s="1495"/>
      <c r="AC162" s="1495"/>
      <c r="AD162" s="1495"/>
      <c r="AE162" s="1496"/>
      <c r="AF162" s="1497"/>
      <c r="AG162" s="1498"/>
      <c r="AH162" s="1496"/>
      <c r="AI162" s="1499"/>
      <c r="AJ162" s="1500">
        <f>IF(ISNUMBER(AH162),#REF!,0)</f>
        <v>0</v>
      </c>
      <c r="AK162" s="1501"/>
      <c r="AL162" s="8" t="s">
        <v>1</v>
      </c>
      <c r="AM162" s="1403">
        <f t="shared" si="54"/>
        <v>0</v>
      </c>
      <c r="AN162" s="1412">
        <f t="shared" si="55"/>
        <v>0</v>
      </c>
      <c r="AO162" s="1413">
        <f t="shared" si="56"/>
        <v>0</v>
      </c>
      <c r="AP162" s="1402"/>
      <c r="AQ162" s="1397">
        <f t="shared" si="63"/>
        <v>0</v>
      </c>
      <c r="AR162" s="1398">
        <f t="shared" si="57"/>
        <v>0</v>
      </c>
      <c r="AS162" s="1397">
        <f t="shared" si="60"/>
        <v>0</v>
      </c>
      <c r="AT162" s="1399">
        <f t="shared" si="61"/>
        <v>0</v>
      </c>
      <c r="AU162" s="1400">
        <f>IF(AND(ISNUMBER(AP162),NOT(ISBLANK(AI162))),IFERROR(INDEX(AI13:AS13,MATCH(AI162,AI12:AS12,0))*AH162*IF(ISBLANK(AE162),1,AE162),0),0)</f>
        <v>0</v>
      </c>
      <c r="AY162" s="6">
        <v>1</v>
      </c>
    </row>
    <row r="163" spans="1:51" s="1" customFormat="1" ht="15.75">
      <c r="A163"/>
      <c r="B163"/>
      <c r="C163" s="1494"/>
      <c r="D163" s="1495"/>
      <c r="E163" s="1495"/>
      <c r="F163" s="1495"/>
      <c r="G163" s="1496"/>
      <c r="H163" s="1497"/>
      <c r="I163" s="1498"/>
      <c r="J163" s="1496"/>
      <c r="K163" s="1499"/>
      <c r="L163" s="1500">
        <f>IF(ISNUMBER(J163),#REF!,0)</f>
        <v>0</v>
      </c>
      <c r="M163" s="1501"/>
      <c r="N163" s="8" t="s">
        <v>1</v>
      </c>
      <c r="O163" s="1401">
        <f t="shared" si="50"/>
        <v>0</v>
      </c>
      <c r="P163" s="1410">
        <f t="shared" si="51"/>
        <v>0</v>
      </c>
      <c r="Q163" s="1411">
        <f t="shared" si="52"/>
        <v>0</v>
      </c>
      <c r="R163" s="1402"/>
      <c r="S163" s="1397">
        <f t="shared" si="62"/>
        <v>0</v>
      </c>
      <c r="T163" s="1398">
        <f t="shared" si="53"/>
        <v>0</v>
      </c>
      <c r="U163" s="1397">
        <f t="shared" si="58"/>
        <v>0</v>
      </c>
      <c r="V163" s="1399">
        <f t="shared" si="59"/>
        <v>0</v>
      </c>
      <c r="W163" s="1400">
        <f>IF(AND(ISNUMBER(R163),NOT(ISBLANK(K163))),IFERROR(INDEX(K13:U13,MATCH(K163,K12:U12,0))*J163*IF(ISBLANK(G163),1,G163),0),0)</f>
        <v>0</v>
      </c>
      <c r="X163" s="8"/>
      <c r="Y163"/>
      <c r="Z163"/>
      <c r="AA163" s="1494"/>
      <c r="AB163" s="1495"/>
      <c r="AC163" s="1495"/>
      <c r="AD163" s="1495"/>
      <c r="AE163" s="1496"/>
      <c r="AF163" s="1497"/>
      <c r="AG163" s="1498"/>
      <c r="AH163" s="1496"/>
      <c r="AI163" s="1499"/>
      <c r="AJ163" s="1500">
        <f>IF(ISNUMBER(AH163),#REF!,0)</f>
        <v>0</v>
      </c>
      <c r="AK163" s="1501"/>
      <c r="AL163" s="8" t="s">
        <v>1</v>
      </c>
      <c r="AM163" s="1401">
        <f t="shared" si="54"/>
        <v>0</v>
      </c>
      <c r="AN163" s="1410">
        <f t="shared" si="55"/>
        <v>0</v>
      </c>
      <c r="AO163" s="1411">
        <f t="shared" si="56"/>
        <v>0</v>
      </c>
      <c r="AP163" s="1402"/>
      <c r="AQ163" s="1397">
        <f t="shared" si="63"/>
        <v>0</v>
      </c>
      <c r="AR163" s="1398">
        <f t="shared" si="57"/>
        <v>0</v>
      </c>
      <c r="AS163" s="1397">
        <f t="shared" si="60"/>
        <v>0</v>
      </c>
      <c r="AT163" s="1399">
        <f t="shared" si="61"/>
        <v>0</v>
      </c>
      <c r="AU163" s="1400">
        <f>IF(AND(ISNUMBER(AP163),NOT(ISBLANK(AI163))),IFERROR(INDEX(AI13:AS13,MATCH(AI163,AI12:AS12,0))*AH163*IF(ISBLANK(AE163),1,AE163),0),0)</f>
        <v>0</v>
      </c>
      <c r="AY163" s="6">
        <v>1</v>
      </c>
    </row>
    <row r="164" spans="1:51" s="1" customFormat="1" ht="18.75" customHeight="1">
      <c r="A164"/>
      <c r="B164"/>
      <c r="C164" s="1494"/>
      <c r="D164" s="1495"/>
      <c r="E164" s="1495"/>
      <c r="F164" s="1495"/>
      <c r="G164" s="1496"/>
      <c r="H164" s="1497"/>
      <c r="I164" s="1498"/>
      <c r="J164" s="1496"/>
      <c r="K164" s="1499"/>
      <c r="L164" s="1500">
        <f>IF(ISNUMBER(J164),#REF!,0)</f>
        <v>0</v>
      </c>
      <c r="M164" s="1501"/>
      <c r="N164" s="8" t="s">
        <v>1</v>
      </c>
      <c r="O164" s="1403">
        <f t="shared" si="50"/>
        <v>0</v>
      </c>
      <c r="P164" s="1412">
        <f t="shared" si="51"/>
        <v>0</v>
      </c>
      <c r="Q164" s="1413">
        <f t="shared" si="52"/>
        <v>0</v>
      </c>
      <c r="R164" s="1402"/>
      <c r="S164" s="1397">
        <f t="shared" si="62"/>
        <v>0</v>
      </c>
      <c r="T164" s="1398">
        <f t="shared" si="53"/>
        <v>0</v>
      </c>
      <c r="U164" s="1397">
        <f t="shared" si="58"/>
        <v>0</v>
      </c>
      <c r="V164" s="1399">
        <f t="shared" si="59"/>
        <v>0</v>
      </c>
      <c r="W164" s="1400">
        <f>IF(AND(ISNUMBER(R164),NOT(ISBLANK(K164))),IFERROR(INDEX(K13:U13,MATCH(K164,K12:U12,0))*J164*IF(ISBLANK(G164),1,G164),0),0)</f>
        <v>0</v>
      </c>
      <c r="X164" s="8"/>
      <c r="Y164"/>
      <c r="Z164"/>
      <c r="AA164" s="1494"/>
      <c r="AB164" s="1495"/>
      <c r="AC164" s="1495"/>
      <c r="AD164" s="1495"/>
      <c r="AE164" s="1496"/>
      <c r="AF164" s="1497"/>
      <c r="AG164" s="1498"/>
      <c r="AH164" s="1496"/>
      <c r="AI164" s="1499"/>
      <c r="AJ164" s="1500">
        <f>IF(ISNUMBER(AH164),#REF!,0)</f>
        <v>0</v>
      </c>
      <c r="AK164" s="1501"/>
      <c r="AL164" s="8" t="s">
        <v>1</v>
      </c>
      <c r="AM164" s="1403">
        <f t="shared" si="54"/>
        <v>0</v>
      </c>
      <c r="AN164" s="1412">
        <f t="shared" si="55"/>
        <v>0</v>
      </c>
      <c r="AO164" s="1413">
        <f t="shared" si="56"/>
        <v>0</v>
      </c>
      <c r="AP164" s="1402"/>
      <c r="AQ164" s="1397">
        <f t="shared" si="63"/>
        <v>0</v>
      </c>
      <c r="AR164" s="1398">
        <f t="shared" si="57"/>
        <v>0</v>
      </c>
      <c r="AS164" s="1397">
        <f t="shared" si="60"/>
        <v>0</v>
      </c>
      <c r="AT164" s="1399">
        <f t="shared" si="61"/>
        <v>0</v>
      </c>
      <c r="AU164" s="1400">
        <f>IF(AND(ISNUMBER(AP164),NOT(ISBLANK(AI164))),IFERROR(INDEX(AI13:AS13,MATCH(AI164,AI12:AS12,0))*AH164*IF(ISBLANK(AE164),1,AE164),0),0)</f>
        <v>0</v>
      </c>
      <c r="AY164" s="6">
        <v>1</v>
      </c>
    </row>
    <row r="165" spans="1:51" s="1" customFormat="1" ht="15.75">
      <c r="A165"/>
      <c r="B165"/>
      <c r="C165" s="1494"/>
      <c r="D165" s="1495"/>
      <c r="E165" s="1495"/>
      <c r="F165" s="1495"/>
      <c r="G165" s="1496"/>
      <c r="H165" s="1497"/>
      <c r="I165" s="1498"/>
      <c r="J165" s="1496"/>
      <c r="K165" s="1499"/>
      <c r="L165" s="1500">
        <f>IF(ISNUMBER(J165),#REF!,0)</f>
        <v>0</v>
      </c>
      <c r="M165" s="1501"/>
      <c r="N165" s="8" t="s">
        <v>1</v>
      </c>
      <c r="O165" s="1401">
        <f t="shared" si="50"/>
        <v>0</v>
      </c>
      <c r="P165" s="1410">
        <f t="shared" si="51"/>
        <v>0</v>
      </c>
      <c r="Q165" s="1411">
        <f t="shared" si="52"/>
        <v>0</v>
      </c>
      <c r="R165" s="1402"/>
      <c r="S165" s="1397">
        <f t="shared" si="62"/>
        <v>0</v>
      </c>
      <c r="T165" s="1398">
        <f t="shared" si="53"/>
        <v>0</v>
      </c>
      <c r="U165" s="1397">
        <f t="shared" si="58"/>
        <v>0</v>
      </c>
      <c r="V165" s="1399">
        <f t="shared" si="59"/>
        <v>0</v>
      </c>
      <c r="W165" s="1400">
        <f>IF(AND(ISNUMBER(R165),NOT(ISBLANK(K165))),IFERROR(INDEX(K13:U13,MATCH(K165,K12:U12,0))*J165*IF(ISBLANK(G165),1,G165),0),0)</f>
        <v>0</v>
      </c>
      <c r="X165" s="8"/>
      <c r="Y165"/>
      <c r="Z165"/>
      <c r="AA165" s="1494"/>
      <c r="AB165" s="1495"/>
      <c r="AC165" s="1495"/>
      <c r="AD165" s="1495"/>
      <c r="AE165" s="1496"/>
      <c r="AF165" s="1497"/>
      <c r="AG165" s="1498"/>
      <c r="AH165" s="1496"/>
      <c r="AI165" s="1499"/>
      <c r="AJ165" s="1500">
        <f>IF(ISNUMBER(AH165),#REF!,0)</f>
        <v>0</v>
      </c>
      <c r="AK165" s="1501"/>
      <c r="AL165" s="8" t="s">
        <v>1</v>
      </c>
      <c r="AM165" s="1401">
        <f t="shared" si="54"/>
        <v>0</v>
      </c>
      <c r="AN165" s="1410">
        <f t="shared" si="55"/>
        <v>0</v>
      </c>
      <c r="AO165" s="1411">
        <f t="shared" si="56"/>
        <v>0</v>
      </c>
      <c r="AP165" s="1402"/>
      <c r="AQ165" s="1397">
        <f t="shared" si="63"/>
        <v>0</v>
      </c>
      <c r="AR165" s="1398">
        <f t="shared" si="57"/>
        <v>0</v>
      </c>
      <c r="AS165" s="1397">
        <f t="shared" si="60"/>
        <v>0</v>
      </c>
      <c r="AT165" s="1399">
        <f t="shared" si="61"/>
        <v>0</v>
      </c>
      <c r="AU165" s="1400">
        <f>IF(AND(ISNUMBER(AP165),NOT(ISBLANK(AI165))),IFERROR(INDEX(AI13:AS13,MATCH(AI165,AI12:AS12,0))*AH165*IF(ISBLANK(AE165),1,AE165),0),0)</f>
        <v>0</v>
      </c>
      <c r="AY165" s="6">
        <v>1</v>
      </c>
    </row>
    <row r="166" spans="1:51" s="1" customFormat="1" ht="15.75">
      <c r="A166"/>
      <c r="B166"/>
      <c r="C166" s="1494"/>
      <c r="D166" s="1495"/>
      <c r="E166" s="1495"/>
      <c r="F166" s="1495"/>
      <c r="G166" s="1496"/>
      <c r="H166" s="1497"/>
      <c r="I166" s="1498"/>
      <c r="J166" s="1496"/>
      <c r="K166" s="1499"/>
      <c r="L166" s="1500">
        <f>IF(ISNUMBER(J166),#REF!,0)</f>
        <v>0</v>
      </c>
      <c r="M166" s="1501"/>
      <c r="N166" s="8" t="s">
        <v>1</v>
      </c>
      <c r="O166" s="1403">
        <f t="shared" si="50"/>
        <v>0</v>
      </c>
      <c r="P166" s="1412">
        <f t="shared" si="51"/>
        <v>0</v>
      </c>
      <c r="Q166" s="1413">
        <f t="shared" si="52"/>
        <v>0</v>
      </c>
      <c r="R166" s="1402"/>
      <c r="S166" s="1397">
        <f t="shared" si="62"/>
        <v>0</v>
      </c>
      <c r="T166" s="1398">
        <f t="shared" si="53"/>
        <v>0</v>
      </c>
      <c r="U166" s="1397">
        <f t="shared" si="58"/>
        <v>0</v>
      </c>
      <c r="V166" s="1399">
        <f t="shared" si="59"/>
        <v>0</v>
      </c>
      <c r="W166" s="1400">
        <f>IF(AND(ISNUMBER(R166),NOT(ISBLANK(K166))),IFERROR(INDEX(K13:U13,MATCH(K166,K12:U12,0))*J166*IF(ISBLANK(G166),1,G166),0),0)</f>
        <v>0</v>
      </c>
      <c r="X166" s="8"/>
      <c r="Y166"/>
      <c r="Z166"/>
      <c r="AA166" s="1494"/>
      <c r="AB166" s="1495"/>
      <c r="AC166" s="1495"/>
      <c r="AD166" s="1495"/>
      <c r="AE166" s="1496"/>
      <c r="AF166" s="1497"/>
      <c r="AG166" s="1498"/>
      <c r="AH166" s="1496"/>
      <c r="AI166" s="1499"/>
      <c r="AJ166" s="1500">
        <f>IF(ISNUMBER(AH166),#REF!,0)</f>
        <v>0</v>
      </c>
      <c r="AK166" s="1501"/>
      <c r="AL166" s="8" t="s">
        <v>1</v>
      </c>
      <c r="AM166" s="1403">
        <f t="shared" si="54"/>
        <v>0</v>
      </c>
      <c r="AN166" s="1412">
        <f t="shared" si="55"/>
        <v>0</v>
      </c>
      <c r="AO166" s="1413">
        <f t="shared" si="56"/>
        <v>0</v>
      </c>
      <c r="AP166" s="1402"/>
      <c r="AQ166" s="1397">
        <f t="shared" si="63"/>
        <v>0</v>
      </c>
      <c r="AR166" s="1398">
        <f t="shared" si="57"/>
        <v>0</v>
      </c>
      <c r="AS166" s="1397">
        <f t="shared" si="60"/>
        <v>0</v>
      </c>
      <c r="AT166" s="1399">
        <f t="shared" si="61"/>
        <v>0</v>
      </c>
      <c r="AU166" s="1400">
        <f>IF(AND(ISNUMBER(AP166),NOT(ISBLANK(AI166))),IFERROR(INDEX(AI13:AS13,MATCH(AI166,AI12:AS12,0))*AH166*IF(ISBLANK(AE166),1,AE166),0),0)</f>
        <v>0</v>
      </c>
      <c r="AY166" s="6">
        <v>1</v>
      </c>
    </row>
    <row r="167" spans="1:51" s="1" customFormat="1" ht="15.75">
      <c r="A167"/>
      <c r="B167"/>
      <c r="C167" s="1494"/>
      <c r="D167" s="1495"/>
      <c r="E167" s="1495"/>
      <c r="F167" s="1495"/>
      <c r="G167" s="1496"/>
      <c r="H167" s="1497"/>
      <c r="I167" s="1498"/>
      <c r="J167" s="1496"/>
      <c r="K167" s="1499"/>
      <c r="L167" s="1500">
        <f>IF(ISNUMBER(J167),#REF!,0)</f>
        <v>0</v>
      </c>
      <c r="M167" s="1501"/>
      <c r="N167" s="8" t="s">
        <v>1</v>
      </c>
      <c r="O167" s="1401">
        <f t="shared" si="50"/>
        <v>0</v>
      </c>
      <c r="P167" s="1410">
        <f t="shared" si="51"/>
        <v>0</v>
      </c>
      <c r="Q167" s="1411">
        <f t="shared" si="52"/>
        <v>0</v>
      </c>
      <c r="R167" s="1402"/>
      <c r="S167" s="1397">
        <f t="shared" si="62"/>
        <v>0</v>
      </c>
      <c r="T167" s="1398">
        <f t="shared" si="53"/>
        <v>0</v>
      </c>
      <c r="U167" s="1397">
        <f t="shared" si="58"/>
        <v>0</v>
      </c>
      <c r="V167" s="1399">
        <f t="shared" si="59"/>
        <v>0</v>
      </c>
      <c r="W167" s="1400">
        <f>IF(AND(ISNUMBER(R167),NOT(ISBLANK(K167))),IFERROR(INDEX(K13:U13,MATCH(K167,K12:U12,0))*J167*IF(ISBLANK(G167),1,G167),0),0)</f>
        <v>0</v>
      </c>
      <c r="X167" s="8"/>
      <c r="Y167"/>
      <c r="Z167"/>
      <c r="AA167" s="1494"/>
      <c r="AB167" s="1495"/>
      <c r="AC167" s="1495"/>
      <c r="AD167" s="1495"/>
      <c r="AE167" s="1496"/>
      <c r="AF167" s="1497"/>
      <c r="AG167" s="1498"/>
      <c r="AH167" s="1496"/>
      <c r="AI167" s="1499"/>
      <c r="AJ167" s="1500">
        <f>IF(ISNUMBER(AH167),#REF!,0)</f>
        <v>0</v>
      </c>
      <c r="AK167" s="1501"/>
      <c r="AL167" s="8" t="s">
        <v>1</v>
      </c>
      <c r="AM167" s="1401">
        <f t="shared" si="54"/>
        <v>0</v>
      </c>
      <c r="AN167" s="1410">
        <f t="shared" si="55"/>
        <v>0</v>
      </c>
      <c r="AO167" s="1411">
        <f t="shared" si="56"/>
        <v>0</v>
      </c>
      <c r="AP167" s="1402"/>
      <c r="AQ167" s="1397">
        <f t="shared" si="63"/>
        <v>0</v>
      </c>
      <c r="AR167" s="1398">
        <f t="shared" si="57"/>
        <v>0</v>
      </c>
      <c r="AS167" s="1397">
        <f t="shared" si="60"/>
        <v>0</v>
      </c>
      <c r="AT167" s="1399">
        <f t="shared" si="61"/>
        <v>0</v>
      </c>
      <c r="AU167" s="1400">
        <f>IF(AND(ISNUMBER(AP167),NOT(ISBLANK(AI167))),IFERROR(INDEX(AI13:AS13,MATCH(AI167,AI12:AS12,0))*AH167*IF(ISBLANK(AE167),1,AE167),0),0)</f>
        <v>0</v>
      </c>
      <c r="AY167" s="6">
        <v>1</v>
      </c>
    </row>
    <row r="168" spans="1:51" s="1" customFormat="1" ht="18.75" customHeight="1">
      <c r="A168"/>
      <c r="B168"/>
      <c r="C168" s="1494"/>
      <c r="D168" s="1495"/>
      <c r="E168" s="1495"/>
      <c r="F168" s="1495"/>
      <c r="G168" s="1496"/>
      <c r="H168" s="1497"/>
      <c r="I168" s="1498"/>
      <c r="J168" s="1496"/>
      <c r="K168" s="1499"/>
      <c r="L168" s="1500">
        <f>IF(ISNUMBER(J168),#REF!,0)</f>
        <v>0</v>
      </c>
      <c r="M168" s="1501"/>
      <c r="N168" s="8" t="s">
        <v>1</v>
      </c>
      <c r="O168" s="1403">
        <f t="shared" si="50"/>
        <v>0</v>
      </c>
      <c r="P168" s="1412">
        <f t="shared" si="51"/>
        <v>0</v>
      </c>
      <c r="Q168" s="1413">
        <f t="shared" si="52"/>
        <v>0</v>
      </c>
      <c r="R168" s="1402"/>
      <c r="S168" s="1397">
        <f t="shared" si="62"/>
        <v>0</v>
      </c>
      <c r="T168" s="1398">
        <f t="shared" si="53"/>
        <v>0</v>
      </c>
      <c r="U168" s="1397">
        <f t="shared" si="58"/>
        <v>0</v>
      </c>
      <c r="V168" s="1399">
        <f t="shared" si="59"/>
        <v>0</v>
      </c>
      <c r="W168" s="1400">
        <f>IF(AND(ISNUMBER(R168),NOT(ISBLANK(K168))),IFERROR(INDEX(K13:U13,MATCH(K168,K12:U12,0))*J168*IF(ISBLANK(G168),1,G168),0),0)</f>
        <v>0</v>
      </c>
      <c r="X168" s="8"/>
      <c r="Y168"/>
      <c r="Z168"/>
      <c r="AA168" s="1494"/>
      <c r="AB168" s="1495"/>
      <c r="AC168" s="1495"/>
      <c r="AD168" s="1495"/>
      <c r="AE168" s="1496"/>
      <c r="AF168" s="1497"/>
      <c r="AG168" s="1498"/>
      <c r="AH168" s="1496"/>
      <c r="AI168" s="1499"/>
      <c r="AJ168" s="1500">
        <f>IF(ISNUMBER(AH168),#REF!,0)</f>
        <v>0</v>
      </c>
      <c r="AK168" s="1501"/>
      <c r="AL168" s="8" t="s">
        <v>1</v>
      </c>
      <c r="AM168" s="1403">
        <f t="shared" si="54"/>
        <v>0</v>
      </c>
      <c r="AN168" s="1412">
        <f t="shared" si="55"/>
        <v>0</v>
      </c>
      <c r="AO168" s="1413">
        <f t="shared" si="56"/>
        <v>0</v>
      </c>
      <c r="AP168" s="1402"/>
      <c r="AQ168" s="1397">
        <f t="shared" si="63"/>
        <v>0</v>
      </c>
      <c r="AR168" s="1398">
        <f t="shared" si="57"/>
        <v>0</v>
      </c>
      <c r="AS168" s="1397">
        <f t="shared" si="60"/>
        <v>0</v>
      </c>
      <c r="AT168" s="1399">
        <f t="shared" si="61"/>
        <v>0</v>
      </c>
      <c r="AU168" s="1400">
        <f>IF(AND(ISNUMBER(AP168),NOT(ISBLANK(AI168))),IFERROR(INDEX(AI13:AS13,MATCH(AI168,AI12:AS12,0))*AH168*IF(ISBLANK(AE168),1,AE168),0),0)</f>
        <v>0</v>
      </c>
      <c r="AY168" s="6">
        <v>1</v>
      </c>
    </row>
    <row r="169" spans="1:51" s="1" customFormat="1" ht="16.5" customHeight="1">
      <c r="A169"/>
      <c r="B169"/>
      <c r="C169" s="1494"/>
      <c r="D169" s="1495"/>
      <c r="E169" s="1495"/>
      <c r="F169" s="1495"/>
      <c r="G169" s="1496"/>
      <c r="H169" s="1497"/>
      <c r="I169" s="1498"/>
      <c r="J169" s="1496"/>
      <c r="K169" s="1499"/>
      <c r="L169" s="1500">
        <f>IF(ISNUMBER(J169),#REF!,0)</f>
        <v>0</v>
      </c>
      <c r="M169" s="1501"/>
      <c r="N169" s="8" t="s">
        <v>1</v>
      </c>
      <c r="O169" s="1401">
        <f t="shared" si="50"/>
        <v>0</v>
      </c>
      <c r="P169" s="1410">
        <f t="shared" si="51"/>
        <v>0</v>
      </c>
      <c r="Q169" s="1411">
        <f t="shared" si="52"/>
        <v>0</v>
      </c>
      <c r="R169" s="1402"/>
      <c r="S169" s="1397">
        <f t="shared" si="62"/>
        <v>0</v>
      </c>
      <c r="T169" s="1398">
        <f t="shared" si="53"/>
        <v>0</v>
      </c>
      <c r="U169" s="1397">
        <f t="shared" si="58"/>
        <v>0</v>
      </c>
      <c r="V169" s="1399">
        <f t="shared" si="59"/>
        <v>0</v>
      </c>
      <c r="W169" s="1400">
        <f>IF(AND(ISNUMBER(R169),NOT(ISBLANK(K169))),IFERROR(INDEX(K13:U13,MATCH(K169,K12:U12,0))*J169*IF(ISBLANK(G169),1,G169),0),0)</f>
        <v>0</v>
      </c>
      <c r="X169" s="8"/>
      <c r="Y169"/>
      <c r="Z169"/>
      <c r="AA169" s="1494"/>
      <c r="AB169" s="1495"/>
      <c r="AC169" s="1495"/>
      <c r="AD169" s="1495"/>
      <c r="AE169" s="1496"/>
      <c r="AF169" s="1497"/>
      <c r="AG169" s="1498"/>
      <c r="AH169" s="1496"/>
      <c r="AI169" s="1499"/>
      <c r="AJ169" s="1500">
        <f>IF(ISNUMBER(AH169),#REF!,0)</f>
        <v>0</v>
      </c>
      <c r="AK169" s="1501"/>
      <c r="AL169" s="8" t="s">
        <v>1</v>
      </c>
      <c r="AM169" s="1401">
        <f t="shared" si="54"/>
        <v>0</v>
      </c>
      <c r="AN169" s="1410">
        <f t="shared" si="55"/>
        <v>0</v>
      </c>
      <c r="AO169" s="1411">
        <f t="shared" si="56"/>
        <v>0</v>
      </c>
      <c r="AP169" s="1402"/>
      <c r="AQ169" s="1397">
        <f t="shared" si="63"/>
        <v>0</v>
      </c>
      <c r="AR169" s="1398">
        <f t="shared" si="57"/>
        <v>0</v>
      </c>
      <c r="AS169" s="1397">
        <f t="shared" si="60"/>
        <v>0</v>
      </c>
      <c r="AT169" s="1399">
        <f t="shared" si="61"/>
        <v>0</v>
      </c>
      <c r="AU169" s="1400">
        <f>IF(AND(ISNUMBER(AP169),NOT(ISBLANK(AI169))),IFERROR(INDEX(AI13:AS13,MATCH(AI169,AI12:AS12,0))*AH169*IF(ISBLANK(AE169),1,AE169),0),0)</f>
        <v>0</v>
      </c>
      <c r="AY169" s="6">
        <v>1</v>
      </c>
    </row>
    <row r="170" spans="1:51" s="1" customFormat="1" ht="15.75" customHeight="1">
      <c r="A170"/>
      <c r="B170"/>
      <c r="C170" s="1494"/>
      <c r="D170" s="1495"/>
      <c r="E170" s="1495"/>
      <c r="F170" s="1495"/>
      <c r="G170" s="1496"/>
      <c r="H170" s="1497"/>
      <c r="I170" s="1498"/>
      <c r="J170" s="1496"/>
      <c r="K170" s="1499"/>
      <c r="L170" s="1500">
        <f>IF(ISNUMBER(J170),#REF!,0)</f>
        <v>0</v>
      </c>
      <c r="M170" s="1501"/>
      <c r="N170" s="8" t="s">
        <v>1</v>
      </c>
      <c r="O170" s="1403">
        <f t="shared" si="50"/>
        <v>0</v>
      </c>
      <c r="P170" s="1412">
        <f t="shared" si="51"/>
        <v>0</v>
      </c>
      <c r="Q170" s="1413">
        <f t="shared" si="52"/>
        <v>0</v>
      </c>
      <c r="R170" s="1402"/>
      <c r="S170" s="1397">
        <f t="shared" si="62"/>
        <v>0</v>
      </c>
      <c r="T170" s="1398">
        <f t="shared" si="53"/>
        <v>0</v>
      </c>
      <c r="U170" s="1397">
        <f t="shared" si="58"/>
        <v>0</v>
      </c>
      <c r="V170" s="1399">
        <f t="shared" si="59"/>
        <v>0</v>
      </c>
      <c r="W170" s="1400">
        <f>IF(AND(ISNUMBER(R170),NOT(ISBLANK(K170))),IFERROR(INDEX(K13:U13,MATCH(K170,K12:U12,0))*J170*IF(ISBLANK(G170),1,G170),0),0)</f>
        <v>0</v>
      </c>
      <c r="X170" s="8"/>
      <c r="Y170"/>
      <c r="Z170"/>
      <c r="AA170" s="1494"/>
      <c r="AB170" s="1495"/>
      <c r="AC170" s="1495"/>
      <c r="AD170" s="1495"/>
      <c r="AE170" s="1496"/>
      <c r="AF170" s="1497"/>
      <c r="AG170" s="1498"/>
      <c r="AH170" s="1496"/>
      <c r="AI170" s="1499"/>
      <c r="AJ170" s="1500">
        <f>IF(ISNUMBER(AH170),#REF!,0)</f>
        <v>0</v>
      </c>
      <c r="AK170" s="1501"/>
      <c r="AL170" s="8" t="s">
        <v>1</v>
      </c>
      <c r="AM170" s="1403">
        <f t="shared" si="54"/>
        <v>0</v>
      </c>
      <c r="AN170" s="1412">
        <f t="shared" si="55"/>
        <v>0</v>
      </c>
      <c r="AO170" s="1413">
        <f t="shared" si="56"/>
        <v>0</v>
      </c>
      <c r="AP170" s="1402"/>
      <c r="AQ170" s="1397">
        <f t="shared" si="63"/>
        <v>0</v>
      </c>
      <c r="AR170" s="1398">
        <f t="shared" si="57"/>
        <v>0</v>
      </c>
      <c r="AS170" s="1397">
        <f t="shared" si="60"/>
        <v>0</v>
      </c>
      <c r="AT170" s="1399">
        <f t="shared" si="61"/>
        <v>0</v>
      </c>
      <c r="AU170" s="1400">
        <f>IF(AND(ISNUMBER(AP170),NOT(ISBLANK(AI170))),IFERROR(INDEX(AI13:AS13,MATCH(AI170,AI12:AS12,0))*AH170*IF(ISBLANK(AE170),1,AE170),0),0)</f>
        <v>0</v>
      </c>
      <c r="AY170" s="6">
        <v>1</v>
      </c>
    </row>
    <row r="171" spans="1:51" s="1" customFormat="1" ht="15.75">
      <c r="A171"/>
      <c r="B171"/>
      <c r="C171" s="1494"/>
      <c r="D171" s="1495"/>
      <c r="E171" s="1495"/>
      <c r="F171" s="1495"/>
      <c r="G171" s="1496"/>
      <c r="H171" s="1497"/>
      <c r="I171" s="1498"/>
      <c r="J171" s="1496"/>
      <c r="K171" s="1499"/>
      <c r="L171" s="1500">
        <f>IF(ISNUMBER(J171),#REF!,0)</f>
        <v>0</v>
      </c>
      <c r="M171" s="1501"/>
      <c r="N171" s="8" t="s">
        <v>1</v>
      </c>
      <c r="O171" s="1401">
        <f t="shared" si="50"/>
        <v>0</v>
      </c>
      <c r="P171" s="1410">
        <f t="shared" si="51"/>
        <v>0</v>
      </c>
      <c r="Q171" s="1411">
        <f t="shared" si="52"/>
        <v>0</v>
      </c>
      <c r="R171" s="1402"/>
      <c r="S171" s="1397">
        <f t="shared" si="62"/>
        <v>0</v>
      </c>
      <c r="T171" s="1398">
        <f t="shared" si="53"/>
        <v>0</v>
      </c>
      <c r="U171" s="1397">
        <f t="shared" si="58"/>
        <v>0</v>
      </c>
      <c r="V171" s="1399">
        <f t="shared" si="59"/>
        <v>0</v>
      </c>
      <c r="W171" s="1400">
        <f>IF(AND(ISNUMBER(R171),NOT(ISBLANK(K171))),IFERROR(INDEX(K13:U13,MATCH(K171,K12:U12,0))*J171*IF(ISBLANK(G171),1,G171),0),0)</f>
        <v>0</v>
      </c>
      <c r="X171" s="8"/>
      <c r="Y171"/>
      <c r="Z171"/>
      <c r="AA171" s="1494"/>
      <c r="AB171" s="1495"/>
      <c r="AC171" s="1495"/>
      <c r="AD171" s="1495"/>
      <c r="AE171" s="1496"/>
      <c r="AF171" s="1497"/>
      <c r="AG171" s="1498"/>
      <c r="AH171" s="1496"/>
      <c r="AI171" s="1499"/>
      <c r="AJ171" s="1500">
        <f>IF(ISNUMBER(AH171),#REF!,0)</f>
        <v>0</v>
      </c>
      <c r="AK171" s="1501"/>
      <c r="AL171" s="8" t="s">
        <v>1</v>
      </c>
      <c r="AM171" s="1401">
        <f t="shared" si="54"/>
        <v>0</v>
      </c>
      <c r="AN171" s="1410">
        <f t="shared" si="55"/>
        <v>0</v>
      </c>
      <c r="AO171" s="1411">
        <f t="shared" si="56"/>
        <v>0</v>
      </c>
      <c r="AP171" s="1402"/>
      <c r="AQ171" s="1397">
        <f t="shared" si="63"/>
        <v>0</v>
      </c>
      <c r="AR171" s="1398">
        <f t="shared" si="57"/>
        <v>0</v>
      </c>
      <c r="AS171" s="1397">
        <f t="shared" si="60"/>
        <v>0</v>
      </c>
      <c r="AT171" s="1399">
        <f t="shared" si="61"/>
        <v>0</v>
      </c>
      <c r="AU171" s="1400">
        <f>IF(AND(ISNUMBER(AP171),NOT(ISBLANK(AI171))),IFERROR(INDEX(AI13:AS13,MATCH(AI171,AI12:AS12,0))*AH171*IF(ISBLANK(AE171),1,AE171),0),0)</f>
        <v>0</v>
      </c>
      <c r="AY171" s="6">
        <v>1</v>
      </c>
    </row>
    <row r="172" spans="1:51" s="1" customFormat="1" ht="15.75">
      <c r="A172"/>
      <c r="B172"/>
      <c r="C172" s="1494"/>
      <c r="D172" s="1495"/>
      <c r="E172" s="1495"/>
      <c r="F172" s="1495"/>
      <c r="G172" s="1496"/>
      <c r="H172" s="1497"/>
      <c r="I172" s="1498"/>
      <c r="J172" s="1496"/>
      <c r="K172" s="1499"/>
      <c r="L172" s="1500">
        <f>IF(ISNUMBER(J172),#REF!,0)</f>
        <v>0</v>
      </c>
      <c r="M172" s="1501"/>
      <c r="N172" s="8" t="s">
        <v>1</v>
      </c>
      <c r="O172" s="1403">
        <f t="shared" si="50"/>
        <v>0</v>
      </c>
      <c r="P172" s="1412">
        <f t="shared" si="51"/>
        <v>0</v>
      </c>
      <c r="Q172" s="1413">
        <f t="shared" si="52"/>
        <v>0</v>
      </c>
      <c r="R172" s="1402"/>
      <c r="S172" s="1397">
        <f t="shared" si="62"/>
        <v>0</v>
      </c>
      <c r="T172" s="1398">
        <f t="shared" si="53"/>
        <v>0</v>
      </c>
      <c r="U172" s="1397">
        <f t="shared" si="58"/>
        <v>0</v>
      </c>
      <c r="V172" s="1399">
        <f t="shared" si="59"/>
        <v>0</v>
      </c>
      <c r="W172" s="1400">
        <f>IF(AND(ISNUMBER(R172),NOT(ISBLANK(K172))),IFERROR(INDEX(K13:U13,MATCH(K172,K12:U12,0))*J172*IF(ISBLANK(G172),1,G172),0),0)</f>
        <v>0</v>
      </c>
      <c r="X172" s="8"/>
      <c r="Y172"/>
      <c r="Z172"/>
      <c r="AA172" s="1494"/>
      <c r="AB172" s="1495"/>
      <c r="AC172" s="1495"/>
      <c r="AD172" s="1495"/>
      <c r="AE172" s="1496"/>
      <c r="AF172" s="1497"/>
      <c r="AG172" s="1498"/>
      <c r="AH172" s="1496"/>
      <c r="AI172" s="1499"/>
      <c r="AJ172" s="1500">
        <f>IF(ISNUMBER(AH172),#REF!,0)</f>
        <v>0</v>
      </c>
      <c r="AK172" s="1501"/>
      <c r="AL172" s="8" t="s">
        <v>1</v>
      </c>
      <c r="AM172" s="1403">
        <f t="shared" si="54"/>
        <v>0</v>
      </c>
      <c r="AN172" s="1412">
        <f t="shared" si="55"/>
        <v>0</v>
      </c>
      <c r="AO172" s="1413">
        <f t="shared" si="56"/>
        <v>0</v>
      </c>
      <c r="AP172" s="1402"/>
      <c r="AQ172" s="1397">
        <f t="shared" si="63"/>
        <v>0</v>
      </c>
      <c r="AR172" s="1398">
        <f t="shared" si="57"/>
        <v>0</v>
      </c>
      <c r="AS172" s="1397">
        <f t="shared" si="60"/>
        <v>0</v>
      </c>
      <c r="AT172" s="1399">
        <f t="shared" si="61"/>
        <v>0</v>
      </c>
      <c r="AU172" s="1400">
        <f>IF(AND(ISNUMBER(AP172),NOT(ISBLANK(AI172))),IFERROR(INDEX(AI13:AS13,MATCH(AI172,AI12:AS12,0))*AH172*IF(ISBLANK(AE172),1,AE172),0),0)</f>
        <v>0</v>
      </c>
      <c r="AY172" s="6">
        <v>1</v>
      </c>
    </row>
    <row r="173" spans="1:51" s="1" customFormat="1" ht="15.75" customHeight="1">
      <c r="A173"/>
      <c r="B173"/>
      <c r="C173" s="1494"/>
      <c r="D173" s="1495"/>
      <c r="E173" s="1495"/>
      <c r="F173" s="1495"/>
      <c r="G173" s="1496"/>
      <c r="H173" s="1497"/>
      <c r="I173" s="1498"/>
      <c r="J173" s="1496"/>
      <c r="K173" s="1499"/>
      <c r="L173" s="1500">
        <f>IF(ISNUMBER(J173),#REF!,0)</f>
        <v>0</v>
      </c>
      <c r="M173" s="1501"/>
      <c r="N173" s="8" t="s">
        <v>1</v>
      </c>
      <c r="O173" s="1401">
        <f t="shared" si="50"/>
        <v>0</v>
      </c>
      <c r="P173" s="1410">
        <f t="shared" si="51"/>
        <v>0</v>
      </c>
      <c r="Q173" s="1411">
        <f t="shared" si="52"/>
        <v>0</v>
      </c>
      <c r="R173" s="1402"/>
      <c r="S173" s="1397">
        <f t="shared" si="62"/>
        <v>0</v>
      </c>
      <c r="T173" s="1398">
        <f t="shared" si="53"/>
        <v>0</v>
      </c>
      <c r="U173" s="1397">
        <f t="shared" si="58"/>
        <v>0</v>
      </c>
      <c r="V173" s="1399">
        <f t="shared" si="59"/>
        <v>0</v>
      </c>
      <c r="W173" s="1400">
        <f>IF(AND(ISNUMBER(R173),NOT(ISBLANK(K173))),IFERROR(INDEX(K13:U13,MATCH(K173,K12:U12,0))*J173*IF(ISBLANK(G173),1,G173),0),0)</f>
        <v>0</v>
      </c>
      <c r="X173" s="8"/>
      <c r="Y173"/>
      <c r="Z173"/>
      <c r="AA173" s="1494"/>
      <c r="AB173" s="1495"/>
      <c r="AC173" s="1495"/>
      <c r="AD173" s="1495"/>
      <c r="AE173" s="1496"/>
      <c r="AF173" s="1497"/>
      <c r="AG173" s="1498"/>
      <c r="AH173" s="1496"/>
      <c r="AI173" s="1499"/>
      <c r="AJ173" s="1500">
        <f>IF(ISNUMBER(AH173),#REF!,0)</f>
        <v>0</v>
      </c>
      <c r="AK173" s="1501"/>
      <c r="AL173" s="8" t="s">
        <v>1</v>
      </c>
      <c r="AM173" s="1401">
        <f t="shared" si="54"/>
        <v>0</v>
      </c>
      <c r="AN173" s="1410">
        <f t="shared" si="55"/>
        <v>0</v>
      </c>
      <c r="AO173" s="1411">
        <f t="shared" si="56"/>
        <v>0</v>
      </c>
      <c r="AP173" s="1402"/>
      <c r="AQ173" s="1397">
        <f t="shared" si="63"/>
        <v>0</v>
      </c>
      <c r="AR173" s="1398">
        <f t="shared" si="57"/>
        <v>0</v>
      </c>
      <c r="AS173" s="1397">
        <f t="shared" si="60"/>
        <v>0</v>
      </c>
      <c r="AT173" s="1399">
        <f t="shared" si="61"/>
        <v>0</v>
      </c>
      <c r="AU173" s="1400">
        <f>IF(AND(ISNUMBER(AP173),NOT(ISBLANK(AI173))),IFERROR(INDEX(AI13:AS13,MATCH(AI173,AI12:AS12,0))*AH173*IF(ISBLANK(AE173),1,AE173),0),0)</f>
        <v>0</v>
      </c>
      <c r="AY173" s="6">
        <v>1</v>
      </c>
    </row>
    <row r="174" spans="1:51" s="1" customFormat="1" ht="16.5" customHeight="1">
      <c r="A174"/>
      <c r="B174"/>
      <c r="C174" s="1494"/>
      <c r="D174" s="1495"/>
      <c r="E174" s="1495"/>
      <c r="F174" s="1495"/>
      <c r="G174" s="1496"/>
      <c r="H174" s="1497"/>
      <c r="I174" s="1498"/>
      <c r="J174" s="1496"/>
      <c r="K174" s="1499"/>
      <c r="L174" s="1500">
        <f>IF(ISNUMBER(J174),#REF!,0)</f>
        <v>0</v>
      </c>
      <c r="M174" s="1501"/>
      <c r="N174" s="8" t="s">
        <v>1</v>
      </c>
      <c r="O174" s="1403">
        <f t="shared" si="50"/>
        <v>0</v>
      </c>
      <c r="P174" s="1412">
        <f t="shared" si="51"/>
        <v>0</v>
      </c>
      <c r="Q174" s="1413">
        <f t="shared" si="52"/>
        <v>0</v>
      </c>
      <c r="R174" s="1402"/>
      <c r="S174" s="1397">
        <f t="shared" si="62"/>
        <v>0</v>
      </c>
      <c r="T174" s="1398">
        <f t="shared" si="53"/>
        <v>0</v>
      </c>
      <c r="U174" s="1397">
        <f t="shared" si="58"/>
        <v>0</v>
      </c>
      <c r="V174" s="1399">
        <f t="shared" si="59"/>
        <v>0</v>
      </c>
      <c r="W174" s="1400">
        <f>IF(AND(ISNUMBER(R174),NOT(ISBLANK(K174))),IFERROR(INDEX(K13:U13,MATCH(K174,K12:U12,0))*J174*IF(ISBLANK(G174),1,G174),0),0)</f>
        <v>0</v>
      </c>
      <c r="X174" s="8"/>
      <c r="Y174"/>
      <c r="Z174"/>
      <c r="AA174" s="1494"/>
      <c r="AB174" s="1495"/>
      <c r="AC174" s="1495"/>
      <c r="AD174" s="1495"/>
      <c r="AE174" s="1496"/>
      <c r="AF174" s="1497"/>
      <c r="AG174" s="1498"/>
      <c r="AH174" s="1496"/>
      <c r="AI174" s="1499"/>
      <c r="AJ174" s="1500">
        <f>IF(ISNUMBER(AH174),#REF!,0)</f>
        <v>0</v>
      </c>
      <c r="AK174" s="1501"/>
      <c r="AL174" s="8" t="s">
        <v>1</v>
      </c>
      <c r="AM174" s="1403">
        <f t="shared" si="54"/>
        <v>0</v>
      </c>
      <c r="AN174" s="1412">
        <f t="shared" si="55"/>
        <v>0</v>
      </c>
      <c r="AO174" s="1413">
        <f t="shared" si="56"/>
        <v>0</v>
      </c>
      <c r="AP174" s="1402"/>
      <c r="AQ174" s="1397">
        <f t="shared" si="63"/>
        <v>0</v>
      </c>
      <c r="AR174" s="1398">
        <f t="shared" si="57"/>
        <v>0</v>
      </c>
      <c r="AS174" s="1397">
        <f t="shared" si="60"/>
        <v>0</v>
      </c>
      <c r="AT174" s="1399">
        <f t="shared" si="61"/>
        <v>0</v>
      </c>
      <c r="AU174" s="1400">
        <f>IF(AND(ISNUMBER(AP174),NOT(ISBLANK(AI174))),IFERROR(INDEX(AI13:AS13,MATCH(AI174,AI12:AS12,0))*AH174*IF(ISBLANK(AE174),1,AE174),0),0)</f>
        <v>0</v>
      </c>
      <c r="AY174" s="6">
        <v>1</v>
      </c>
    </row>
    <row r="175" spans="1:51" s="1" customFormat="1" ht="18.75" customHeight="1">
      <c r="A175"/>
      <c r="B175"/>
      <c r="C175" s="1494"/>
      <c r="D175" s="1495"/>
      <c r="E175" s="1495"/>
      <c r="F175" s="1495"/>
      <c r="G175" s="1496"/>
      <c r="H175" s="1497"/>
      <c r="I175" s="1498"/>
      <c r="J175" s="1496"/>
      <c r="K175" s="1499"/>
      <c r="L175" s="1500">
        <f>IF(ISNUMBER(J175),#REF!,0)</f>
        <v>0</v>
      </c>
      <c r="M175" s="1501"/>
      <c r="N175" s="8" t="s">
        <v>1</v>
      </c>
      <c r="O175" s="1401">
        <f t="shared" si="50"/>
        <v>0</v>
      </c>
      <c r="P175" s="1410">
        <f t="shared" si="51"/>
        <v>0</v>
      </c>
      <c r="Q175" s="1411">
        <f t="shared" si="52"/>
        <v>0</v>
      </c>
      <c r="R175" s="1402"/>
      <c r="S175" s="1397">
        <f t="shared" si="62"/>
        <v>0</v>
      </c>
      <c r="T175" s="1398">
        <f t="shared" si="53"/>
        <v>0</v>
      </c>
      <c r="U175" s="1397">
        <f t="shared" si="58"/>
        <v>0</v>
      </c>
      <c r="V175" s="1399">
        <f t="shared" si="59"/>
        <v>0</v>
      </c>
      <c r="W175" s="1400">
        <f>IF(AND(ISNUMBER(R175),NOT(ISBLANK(K175))),IFERROR(INDEX(K13:U13,MATCH(K175,K12:U12,0))*J175*IF(ISBLANK(G175),1,G175),0),0)</f>
        <v>0</v>
      </c>
      <c r="X175" s="8"/>
      <c r="Y175"/>
      <c r="Z175"/>
      <c r="AA175" s="1494"/>
      <c r="AB175" s="1495"/>
      <c r="AC175" s="1495"/>
      <c r="AD175" s="1495"/>
      <c r="AE175" s="1496"/>
      <c r="AF175" s="1497"/>
      <c r="AG175" s="1498"/>
      <c r="AH175" s="1496"/>
      <c r="AI175" s="1499"/>
      <c r="AJ175" s="1500">
        <f>IF(ISNUMBER(AH175),#REF!,0)</f>
        <v>0</v>
      </c>
      <c r="AK175" s="1501"/>
      <c r="AL175" s="8" t="s">
        <v>1</v>
      </c>
      <c r="AM175" s="1401">
        <f t="shared" si="54"/>
        <v>0</v>
      </c>
      <c r="AN175" s="1410">
        <f t="shared" si="55"/>
        <v>0</v>
      </c>
      <c r="AO175" s="1411">
        <f t="shared" si="56"/>
        <v>0</v>
      </c>
      <c r="AP175" s="1402"/>
      <c r="AQ175" s="1397">
        <f t="shared" si="63"/>
        <v>0</v>
      </c>
      <c r="AR175" s="1398">
        <f t="shared" si="57"/>
        <v>0</v>
      </c>
      <c r="AS175" s="1397">
        <f t="shared" si="60"/>
        <v>0</v>
      </c>
      <c r="AT175" s="1399">
        <f t="shared" si="61"/>
        <v>0</v>
      </c>
      <c r="AU175" s="1400">
        <f>IF(AND(ISNUMBER(AP175),NOT(ISBLANK(AI175))),IFERROR(INDEX(AI13:AS13,MATCH(AI175,AI12:AS12,0))*AH175*IF(ISBLANK(AE175),1,AE175),0),0)</f>
        <v>0</v>
      </c>
      <c r="AY175" s="6">
        <v>1</v>
      </c>
    </row>
    <row r="176" spans="1:51" s="1" customFormat="1" ht="16.5" customHeight="1">
      <c r="A176"/>
      <c r="B176"/>
      <c r="C176" s="1494"/>
      <c r="D176" s="1495"/>
      <c r="E176" s="1495"/>
      <c r="F176" s="1495"/>
      <c r="G176" s="1496"/>
      <c r="H176" s="1497"/>
      <c r="I176" s="1498"/>
      <c r="J176" s="1496"/>
      <c r="K176" s="1499"/>
      <c r="L176" s="1500">
        <f>IF(ISNUMBER(J176),#REF!,0)</f>
        <v>0</v>
      </c>
      <c r="M176" s="1501"/>
      <c r="N176" s="8" t="s">
        <v>1</v>
      </c>
      <c r="O176" s="1403">
        <f t="shared" si="50"/>
        <v>0</v>
      </c>
      <c r="P176" s="1412">
        <f t="shared" si="51"/>
        <v>0</v>
      </c>
      <c r="Q176" s="1413">
        <f t="shared" si="52"/>
        <v>0</v>
      </c>
      <c r="R176" s="1402"/>
      <c r="S176" s="1397">
        <f t="shared" si="62"/>
        <v>0</v>
      </c>
      <c r="T176" s="1398">
        <f t="shared" si="53"/>
        <v>0</v>
      </c>
      <c r="U176" s="1397">
        <f t="shared" si="58"/>
        <v>0</v>
      </c>
      <c r="V176" s="1399">
        <f t="shared" si="59"/>
        <v>0</v>
      </c>
      <c r="W176" s="1400">
        <f>IF(AND(ISNUMBER(R176),NOT(ISBLANK(K176))),IFERROR(INDEX(K13:U13,MATCH(K176,K12:U12,0))*J176*IF(ISBLANK(G176),1,G176),0),0)</f>
        <v>0</v>
      </c>
      <c r="X176" s="8"/>
      <c r="Y176"/>
      <c r="Z176"/>
      <c r="AA176" s="1494"/>
      <c r="AB176" s="1495"/>
      <c r="AC176" s="1495"/>
      <c r="AD176" s="1495"/>
      <c r="AE176" s="1496"/>
      <c r="AF176" s="1497"/>
      <c r="AG176" s="1498"/>
      <c r="AH176" s="1496"/>
      <c r="AI176" s="1499"/>
      <c r="AJ176" s="1500">
        <f>IF(ISNUMBER(AH176),#REF!,0)</f>
        <v>0</v>
      </c>
      <c r="AK176" s="1501"/>
      <c r="AL176" s="8" t="s">
        <v>1</v>
      </c>
      <c r="AM176" s="1403">
        <f t="shared" si="54"/>
        <v>0</v>
      </c>
      <c r="AN176" s="1412">
        <f t="shared" si="55"/>
        <v>0</v>
      </c>
      <c r="AO176" s="1413">
        <f t="shared" si="56"/>
        <v>0</v>
      </c>
      <c r="AP176" s="1402"/>
      <c r="AQ176" s="1397">
        <f t="shared" si="63"/>
        <v>0</v>
      </c>
      <c r="AR176" s="1398">
        <f t="shared" si="57"/>
        <v>0</v>
      </c>
      <c r="AS176" s="1397">
        <f t="shared" si="60"/>
        <v>0</v>
      </c>
      <c r="AT176" s="1399">
        <f t="shared" si="61"/>
        <v>0</v>
      </c>
      <c r="AU176" s="1400">
        <f>IF(AND(ISNUMBER(AP176),NOT(ISBLANK(AI176))),IFERROR(INDEX(AI13:AS13,MATCH(AI176,AI12:AS12,0))*AH176*IF(ISBLANK(AE176),1,AE176),0),0)</f>
        <v>0</v>
      </c>
      <c r="AY176" s="6">
        <v>1</v>
      </c>
    </row>
    <row r="177" spans="1:51" s="1" customFormat="1" ht="15.75" customHeight="1">
      <c r="A177"/>
      <c r="B177"/>
      <c r="C177" s="1494"/>
      <c r="D177" s="1495"/>
      <c r="E177" s="1495"/>
      <c r="F177" s="1495"/>
      <c r="G177" s="1496"/>
      <c r="H177" s="1497"/>
      <c r="I177" s="1498"/>
      <c r="J177" s="1496"/>
      <c r="K177" s="1499"/>
      <c r="L177" s="1500">
        <f>IF(ISNUMBER(J177),#REF!,0)</f>
        <v>0</v>
      </c>
      <c r="M177" s="1501"/>
      <c r="N177" s="8" t="s">
        <v>1</v>
      </c>
      <c r="O177" s="1401">
        <f t="shared" si="50"/>
        <v>0</v>
      </c>
      <c r="P177" s="1410">
        <f t="shared" si="51"/>
        <v>0</v>
      </c>
      <c r="Q177" s="1411">
        <f t="shared" si="52"/>
        <v>0</v>
      </c>
      <c r="R177" s="1402"/>
      <c r="S177" s="1397">
        <f t="shared" si="62"/>
        <v>0</v>
      </c>
      <c r="T177" s="1398">
        <f t="shared" si="53"/>
        <v>0</v>
      </c>
      <c r="U177" s="1397">
        <f t="shared" si="58"/>
        <v>0</v>
      </c>
      <c r="V177" s="1399">
        <f t="shared" si="59"/>
        <v>0</v>
      </c>
      <c r="W177" s="1400">
        <f>IF(AND(ISNUMBER(R177),NOT(ISBLANK(K177))),IFERROR(INDEX(K13:U13,MATCH(K177,K12:U12,0))*J177*IF(ISBLANK(G177),1,G177),0),0)</f>
        <v>0</v>
      </c>
      <c r="X177" s="8"/>
      <c r="Y177"/>
      <c r="Z177"/>
      <c r="AA177" s="1494"/>
      <c r="AB177" s="1495"/>
      <c r="AC177" s="1495"/>
      <c r="AD177" s="1495"/>
      <c r="AE177" s="1496"/>
      <c r="AF177" s="1497"/>
      <c r="AG177" s="1498"/>
      <c r="AH177" s="1496"/>
      <c r="AI177" s="1499"/>
      <c r="AJ177" s="1500">
        <f>IF(ISNUMBER(AH177),#REF!,0)</f>
        <v>0</v>
      </c>
      <c r="AK177" s="1501"/>
      <c r="AL177" s="8" t="s">
        <v>1</v>
      </c>
      <c r="AM177" s="1401">
        <f t="shared" si="54"/>
        <v>0</v>
      </c>
      <c r="AN177" s="1410">
        <f t="shared" si="55"/>
        <v>0</v>
      </c>
      <c r="AO177" s="1411">
        <f t="shared" si="56"/>
        <v>0</v>
      </c>
      <c r="AP177" s="1402"/>
      <c r="AQ177" s="1397">
        <f t="shared" si="63"/>
        <v>0</v>
      </c>
      <c r="AR177" s="1398">
        <f t="shared" si="57"/>
        <v>0</v>
      </c>
      <c r="AS177" s="1397">
        <f t="shared" si="60"/>
        <v>0</v>
      </c>
      <c r="AT177" s="1399">
        <f t="shared" si="61"/>
        <v>0</v>
      </c>
      <c r="AU177" s="1400">
        <f>IF(AND(ISNUMBER(AP177),NOT(ISBLANK(AI177))),IFERROR(INDEX(AI13:AS13,MATCH(AI177,AI12:AS12,0))*AH177*IF(ISBLANK(AE177),1,AE177),0),0)</f>
        <v>0</v>
      </c>
      <c r="AY177" s="6">
        <v>1</v>
      </c>
    </row>
    <row r="178" spans="1:51" s="1" customFormat="1" ht="15" customHeight="1">
      <c r="A178"/>
      <c r="B178"/>
      <c r="C178" s="1494"/>
      <c r="D178" s="1495"/>
      <c r="E178" s="1495"/>
      <c r="F178" s="1495"/>
      <c r="G178" s="1496"/>
      <c r="H178" s="1497"/>
      <c r="I178" s="1498"/>
      <c r="J178" s="1496"/>
      <c r="K178" s="1499"/>
      <c r="L178" s="1500">
        <f>IF(ISNUMBER(J178),#REF!,0)</f>
        <v>0</v>
      </c>
      <c r="M178" s="1501"/>
      <c r="N178" s="8" t="s">
        <v>1</v>
      </c>
      <c r="O178" s="1403">
        <f t="shared" si="50"/>
        <v>0</v>
      </c>
      <c r="P178" s="1412">
        <f t="shared" si="51"/>
        <v>0</v>
      </c>
      <c r="Q178" s="1413">
        <f t="shared" si="52"/>
        <v>0</v>
      </c>
      <c r="R178" s="1402"/>
      <c r="S178" s="1397">
        <f t="shared" si="62"/>
        <v>0</v>
      </c>
      <c r="T178" s="1398">
        <f t="shared" si="53"/>
        <v>0</v>
      </c>
      <c r="U178" s="1397">
        <f t="shared" si="58"/>
        <v>0</v>
      </c>
      <c r="V178" s="1399">
        <f t="shared" si="59"/>
        <v>0</v>
      </c>
      <c r="W178" s="1400">
        <f>IF(AND(ISNUMBER(R178),NOT(ISBLANK(K178))),IFERROR(INDEX(K13:U13,MATCH(K178,K12:U12,0))*J178*IF(ISBLANK(G178),1,G178),0),0)</f>
        <v>0</v>
      </c>
      <c r="X178" s="8"/>
      <c r="Y178"/>
      <c r="Z178"/>
      <c r="AA178" s="1494"/>
      <c r="AB178" s="1495"/>
      <c r="AC178" s="1495"/>
      <c r="AD178" s="1495"/>
      <c r="AE178" s="1496"/>
      <c r="AF178" s="1497"/>
      <c r="AG178" s="1498"/>
      <c r="AH178" s="1496"/>
      <c r="AI178" s="1499"/>
      <c r="AJ178" s="1500">
        <f>IF(ISNUMBER(AH178),#REF!,0)</f>
        <v>0</v>
      </c>
      <c r="AK178" s="1501"/>
      <c r="AL178" s="8" t="s">
        <v>1</v>
      </c>
      <c r="AM178" s="1403">
        <f t="shared" si="54"/>
        <v>0</v>
      </c>
      <c r="AN178" s="1412">
        <f t="shared" si="55"/>
        <v>0</v>
      </c>
      <c r="AO178" s="1413">
        <f t="shared" si="56"/>
        <v>0</v>
      </c>
      <c r="AP178" s="1402"/>
      <c r="AQ178" s="1397">
        <f t="shared" si="63"/>
        <v>0</v>
      </c>
      <c r="AR178" s="1398">
        <f t="shared" si="57"/>
        <v>0</v>
      </c>
      <c r="AS178" s="1397">
        <f t="shared" si="60"/>
        <v>0</v>
      </c>
      <c r="AT178" s="1399">
        <f t="shared" si="61"/>
        <v>0</v>
      </c>
      <c r="AU178" s="1400">
        <f>IF(AND(ISNUMBER(AP178),NOT(ISBLANK(AI178))),IFERROR(INDEX(AI13:AS13,MATCH(AI178,AI12:AS12,0))*AH178*IF(ISBLANK(AE178),1,AE178),0),0)</f>
        <v>0</v>
      </c>
      <c r="AY178" s="6">
        <v>1</v>
      </c>
    </row>
    <row r="179" spans="1:51" s="1" customFormat="1" ht="15.75" customHeight="1">
      <c r="A179"/>
      <c r="B179"/>
      <c r="C179" s="1494"/>
      <c r="D179" s="1495"/>
      <c r="E179" s="1495"/>
      <c r="F179" s="1495"/>
      <c r="G179" s="1496"/>
      <c r="H179" s="1497"/>
      <c r="I179" s="1498"/>
      <c r="J179" s="1496"/>
      <c r="K179" s="1499"/>
      <c r="L179" s="1500">
        <f>IF(ISNUMBER(J179),#REF!,0)</f>
        <v>0</v>
      </c>
      <c r="M179" s="1501"/>
      <c r="N179" s="8" t="s">
        <v>1</v>
      </c>
      <c r="O179" s="1401">
        <f t="shared" si="50"/>
        <v>0</v>
      </c>
      <c r="P179" s="1410">
        <f t="shared" si="51"/>
        <v>0</v>
      </c>
      <c r="Q179" s="1411">
        <f t="shared" si="52"/>
        <v>0</v>
      </c>
      <c r="R179" s="1402"/>
      <c r="S179" s="1397">
        <f t="shared" si="62"/>
        <v>0</v>
      </c>
      <c r="T179" s="1398">
        <f t="shared" si="53"/>
        <v>0</v>
      </c>
      <c r="U179" s="1397">
        <f t="shared" si="58"/>
        <v>0</v>
      </c>
      <c r="V179" s="1399">
        <f t="shared" si="59"/>
        <v>0</v>
      </c>
      <c r="W179" s="1400">
        <f>IF(AND(ISNUMBER(R179),NOT(ISBLANK(K179))),IFERROR(INDEX(K13:U13,MATCH(K179,K12:U12,0))*J179*IF(ISBLANK(G179),1,G179),0),0)</f>
        <v>0</v>
      </c>
      <c r="X179" s="8"/>
      <c r="Y179"/>
      <c r="Z179"/>
      <c r="AA179" s="1494"/>
      <c r="AB179" s="1495"/>
      <c r="AC179" s="1495"/>
      <c r="AD179" s="1495"/>
      <c r="AE179" s="1496"/>
      <c r="AF179" s="1497"/>
      <c r="AG179" s="1498"/>
      <c r="AH179" s="1496"/>
      <c r="AI179" s="1499"/>
      <c r="AJ179" s="1500">
        <f>IF(ISNUMBER(AH179),#REF!,0)</f>
        <v>0</v>
      </c>
      <c r="AK179" s="1501"/>
      <c r="AL179" s="8" t="s">
        <v>1</v>
      </c>
      <c r="AM179" s="1401">
        <f t="shared" si="54"/>
        <v>0</v>
      </c>
      <c r="AN179" s="1410">
        <f t="shared" si="55"/>
        <v>0</v>
      </c>
      <c r="AO179" s="1411">
        <f t="shared" si="56"/>
        <v>0</v>
      </c>
      <c r="AP179" s="1402"/>
      <c r="AQ179" s="1397">
        <f t="shared" si="63"/>
        <v>0</v>
      </c>
      <c r="AR179" s="1398">
        <f t="shared" si="57"/>
        <v>0</v>
      </c>
      <c r="AS179" s="1397">
        <f t="shared" si="60"/>
        <v>0</v>
      </c>
      <c r="AT179" s="1399">
        <f t="shared" si="61"/>
        <v>0</v>
      </c>
      <c r="AU179" s="1400">
        <f>IF(AND(ISNUMBER(AP179),NOT(ISBLANK(AI179))),IFERROR(INDEX(AI13:AS13,MATCH(AI179,AI12:AS12,0))*AH179*IF(ISBLANK(AE179),1,AE179),0),0)</f>
        <v>0</v>
      </c>
      <c r="AY179" s="6">
        <v>1</v>
      </c>
    </row>
    <row r="180" spans="1:51" s="1" customFormat="1" ht="15" customHeight="1">
      <c r="A180"/>
      <c r="B180"/>
      <c r="C180" s="1494"/>
      <c r="D180" s="1495"/>
      <c r="E180" s="1495"/>
      <c r="F180" s="1495"/>
      <c r="G180" s="1496"/>
      <c r="H180" s="1497"/>
      <c r="I180" s="1498"/>
      <c r="J180" s="1496"/>
      <c r="K180" s="1499"/>
      <c r="L180" s="1500">
        <f>IF(ISNUMBER(J180),#REF!,0)</f>
        <v>0</v>
      </c>
      <c r="M180" s="1501"/>
      <c r="N180" s="8" t="s">
        <v>1</v>
      </c>
      <c r="O180" s="1403">
        <f t="shared" si="50"/>
        <v>0</v>
      </c>
      <c r="P180" s="1412">
        <f t="shared" si="51"/>
        <v>0</v>
      </c>
      <c r="Q180" s="1413">
        <f t="shared" si="52"/>
        <v>0</v>
      </c>
      <c r="R180" s="1402"/>
      <c r="S180" s="1397">
        <f t="shared" si="62"/>
        <v>0</v>
      </c>
      <c r="T180" s="1398">
        <f t="shared" si="53"/>
        <v>0</v>
      </c>
      <c r="U180" s="1397">
        <f t="shared" si="58"/>
        <v>0</v>
      </c>
      <c r="V180" s="1399">
        <f t="shared" si="59"/>
        <v>0</v>
      </c>
      <c r="W180" s="1400">
        <f>IF(AND(ISNUMBER(R180),NOT(ISBLANK(K180))),IFERROR(INDEX(K13:U13,MATCH(K180,K12:U12,0))*J180*IF(ISBLANK(G180),1,G180),0),0)</f>
        <v>0</v>
      </c>
      <c r="X180" s="8"/>
      <c r="Y180"/>
      <c r="Z180"/>
      <c r="AA180" s="1494"/>
      <c r="AB180" s="1495"/>
      <c r="AC180" s="1495"/>
      <c r="AD180" s="1495"/>
      <c r="AE180" s="1496"/>
      <c r="AF180" s="1497"/>
      <c r="AG180" s="1498"/>
      <c r="AH180" s="1496"/>
      <c r="AI180" s="1499"/>
      <c r="AJ180" s="1500">
        <f>IF(ISNUMBER(AH180),#REF!,0)</f>
        <v>0</v>
      </c>
      <c r="AK180" s="1501"/>
      <c r="AL180" s="8" t="s">
        <v>1</v>
      </c>
      <c r="AM180" s="1403">
        <f t="shared" si="54"/>
        <v>0</v>
      </c>
      <c r="AN180" s="1412">
        <f t="shared" si="55"/>
        <v>0</v>
      </c>
      <c r="AO180" s="1413">
        <f t="shared" si="56"/>
        <v>0</v>
      </c>
      <c r="AP180" s="1402"/>
      <c r="AQ180" s="1397">
        <f t="shared" si="63"/>
        <v>0</v>
      </c>
      <c r="AR180" s="1398">
        <f t="shared" si="57"/>
        <v>0</v>
      </c>
      <c r="AS180" s="1397">
        <f t="shared" si="60"/>
        <v>0</v>
      </c>
      <c r="AT180" s="1399">
        <f t="shared" si="61"/>
        <v>0</v>
      </c>
      <c r="AU180" s="1400">
        <f>IF(AND(ISNUMBER(AP180),NOT(ISBLANK(AI180))),IFERROR(INDEX(AI13:AS13,MATCH(AI180,AI12:AS12,0))*AH180*IF(ISBLANK(AE180),1,AE180),0),0)</f>
        <v>0</v>
      </c>
      <c r="AY180" s="6">
        <v>1</v>
      </c>
    </row>
    <row r="181" spans="1:51" s="1" customFormat="1" ht="15.75" customHeight="1">
      <c r="A181"/>
      <c r="B181"/>
      <c r="C181" s="1494"/>
      <c r="D181" s="1495"/>
      <c r="E181" s="1495"/>
      <c r="F181" s="1495"/>
      <c r="G181" s="1496"/>
      <c r="H181" s="1497"/>
      <c r="I181" s="1498"/>
      <c r="J181" s="1496"/>
      <c r="K181" s="1499"/>
      <c r="L181" s="1500">
        <f>IF(ISNUMBER(J181),#REF!,0)</f>
        <v>0</v>
      </c>
      <c r="M181" s="1501"/>
      <c r="N181" s="8" t="s">
        <v>1</v>
      </c>
      <c r="O181" s="1401">
        <f t="shared" si="50"/>
        <v>0</v>
      </c>
      <c r="P181" s="1410">
        <f t="shared" si="51"/>
        <v>0</v>
      </c>
      <c r="Q181" s="1411">
        <f t="shared" si="52"/>
        <v>0</v>
      </c>
      <c r="R181" s="1402"/>
      <c r="S181" s="1397">
        <f t="shared" si="62"/>
        <v>0</v>
      </c>
      <c r="T181" s="1398">
        <f t="shared" si="53"/>
        <v>0</v>
      </c>
      <c r="U181" s="1397">
        <f t="shared" si="58"/>
        <v>0</v>
      </c>
      <c r="V181" s="1399">
        <f t="shared" si="59"/>
        <v>0</v>
      </c>
      <c r="W181" s="1400">
        <f>IF(AND(ISNUMBER(R181),NOT(ISBLANK(K181))),IFERROR(INDEX(K13:U13,MATCH(K181,K12:U12,0))*J181*IF(ISBLANK(G181),1,G181),0),0)</f>
        <v>0</v>
      </c>
      <c r="X181" s="8"/>
      <c r="Y181"/>
      <c r="Z181"/>
      <c r="AA181" s="1494"/>
      <c r="AB181" s="1495"/>
      <c r="AC181" s="1495"/>
      <c r="AD181" s="1495"/>
      <c r="AE181" s="1496"/>
      <c r="AF181" s="1497"/>
      <c r="AG181" s="1498"/>
      <c r="AH181" s="1496"/>
      <c r="AI181" s="1499"/>
      <c r="AJ181" s="1500">
        <f>IF(ISNUMBER(AH181),#REF!,0)</f>
        <v>0</v>
      </c>
      <c r="AK181" s="1501"/>
      <c r="AL181" s="8" t="s">
        <v>1</v>
      </c>
      <c r="AM181" s="1401">
        <f t="shared" si="54"/>
        <v>0</v>
      </c>
      <c r="AN181" s="1410">
        <f t="shared" si="55"/>
        <v>0</v>
      </c>
      <c r="AO181" s="1411">
        <f t="shared" si="56"/>
        <v>0</v>
      </c>
      <c r="AP181" s="1402"/>
      <c r="AQ181" s="1397">
        <f t="shared" si="63"/>
        <v>0</v>
      </c>
      <c r="AR181" s="1398">
        <f t="shared" si="57"/>
        <v>0</v>
      </c>
      <c r="AS181" s="1397">
        <f t="shared" si="60"/>
        <v>0</v>
      </c>
      <c r="AT181" s="1399">
        <f t="shared" si="61"/>
        <v>0</v>
      </c>
      <c r="AU181" s="1400">
        <f>IF(AND(ISNUMBER(AP181),NOT(ISBLANK(AI181))),IFERROR(INDEX(AI13:AS13,MATCH(AI181,AI12:AS12,0))*AH181*IF(ISBLANK(AE181),1,AE181),0),0)</f>
        <v>0</v>
      </c>
      <c r="AY181" s="6">
        <v>1</v>
      </c>
    </row>
    <row r="182" spans="1:51" s="1" customFormat="1" ht="15.75" customHeight="1">
      <c r="A182"/>
      <c r="B182"/>
      <c r="C182" s="1494"/>
      <c r="D182" s="1495"/>
      <c r="E182" s="1495"/>
      <c r="F182" s="1495"/>
      <c r="G182" s="1496"/>
      <c r="H182" s="1497"/>
      <c r="I182" s="1498"/>
      <c r="J182" s="1496"/>
      <c r="K182" s="1499"/>
      <c r="L182" s="1500">
        <f>IF(ISNUMBER(J182),#REF!,0)</f>
        <v>0</v>
      </c>
      <c r="M182" s="1501"/>
      <c r="N182" s="8" t="s">
        <v>1</v>
      </c>
      <c r="O182" s="1403">
        <f t="shared" si="50"/>
        <v>0</v>
      </c>
      <c r="P182" s="1412">
        <f t="shared" si="51"/>
        <v>0</v>
      </c>
      <c r="Q182" s="1413">
        <f t="shared" si="52"/>
        <v>0</v>
      </c>
      <c r="R182" s="1402"/>
      <c r="S182" s="1397">
        <f t="shared" si="62"/>
        <v>0</v>
      </c>
      <c r="T182" s="1398">
        <f t="shared" si="53"/>
        <v>0</v>
      </c>
      <c r="U182" s="1397">
        <f t="shared" si="58"/>
        <v>0</v>
      </c>
      <c r="V182" s="1399">
        <f t="shared" si="59"/>
        <v>0</v>
      </c>
      <c r="W182" s="1400">
        <f>IF(AND(ISNUMBER(R182),NOT(ISBLANK(K182))),IFERROR(INDEX(K13:U13,MATCH(K182,K12:U12,0))*J182*IF(ISBLANK(G182),1,G182),0),0)</f>
        <v>0</v>
      </c>
      <c r="X182" s="8"/>
      <c r="Y182"/>
      <c r="Z182"/>
      <c r="AA182" s="1494"/>
      <c r="AB182" s="1495"/>
      <c r="AC182" s="1495"/>
      <c r="AD182" s="1495"/>
      <c r="AE182" s="1496"/>
      <c r="AF182" s="1497"/>
      <c r="AG182" s="1498"/>
      <c r="AH182" s="1496"/>
      <c r="AI182" s="1499"/>
      <c r="AJ182" s="1500">
        <f>IF(ISNUMBER(AH182),#REF!,0)</f>
        <v>0</v>
      </c>
      <c r="AK182" s="1501"/>
      <c r="AL182" s="8" t="s">
        <v>1</v>
      </c>
      <c r="AM182" s="1403">
        <f t="shared" si="54"/>
        <v>0</v>
      </c>
      <c r="AN182" s="1412">
        <f t="shared" si="55"/>
        <v>0</v>
      </c>
      <c r="AO182" s="1413">
        <f t="shared" si="56"/>
        <v>0</v>
      </c>
      <c r="AP182" s="1402"/>
      <c r="AQ182" s="1397">
        <f t="shared" si="63"/>
        <v>0</v>
      </c>
      <c r="AR182" s="1398">
        <f t="shared" si="57"/>
        <v>0</v>
      </c>
      <c r="AS182" s="1397">
        <f t="shared" si="60"/>
        <v>0</v>
      </c>
      <c r="AT182" s="1399">
        <f t="shared" si="61"/>
        <v>0</v>
      </c>
      <c r="AU182" s="1400">
        <f>IF(AND(ISNUMBER(AP182),NOT(ISBLANK(AI182))),IFERROR(INDEX(AI13:AS13,MATCH(AI182,AI12:AS12,0))*AH182*IF(ISBLANK(AE182),1,AE182),0),0)</f>
        <v>0</v>
      </c>
      <c r="AY182" s="6">
        <v>1</v>
      </c>
    </row>
    <row r="183" spans="1:51" s="1" customFormat="1" ht="15.75" customHeight="1">
      <c r="A183"/>
      <c r="B183"/>
      <c r="C183" s="1494"/>
      <c r="D183" s="1495"/>
      <c r="E183" s="1495"/>
      <c r="F183" s="1495"/>
      <c r="G183" s="1496"/>
      <c r="H183" s="1497"/>
      <c r="I183" s="1498"/>
      <c r="J183" s="1496"/>
      <c r="K183" s="1499"/>
      <c r="L183" s="1500">
        <f>IF(ISNUMBER(J183),#REF!,0)</f>
        <v>0</v>
      </c>
      <c r="M183" s="1501"/>
      <c r="N183" s="8" t="s">
        <v>1</v>
      </c>
      <c r="O183" s="1401">
        <f t="shared" si="50"/>
        <v>0</v>
      </c>
      <c r="P183" s="1410">
        <f t="shared" si="51"/>
        <v>0</v>
      </c>
      <c r="Q183" s="1414">
        <f t="shared" si="52"/>
        <v>0</v>
      </c>
      <c r="R183" s="1402"/>
      <c r="S183" s="1397">
        <f t="shared" si="62"/>
        <v>0</v>
      </c>
      <c r="T183" s="1398">
        <f t="shared" si="53"/>
        <v>0</v>
      </c>
      <c r="U183" s="1397">
        <f t="shared" si="58"/>
        <v>0</v>
      </c>
      <c r="V183" s="1399">
        <f t="shared" si="59"/>
        <v>0</v>
      </c>
      <c r="W183" s="1400">
        <f>IF(AND(ISNUMBER(R183),NOT(ISBLANK(K183))),IFERROR(INDEX(K13:U13,MATCH(K183,K12:U12,0))*J183*IF(ISBLANK(G183),1,G183),0),0)</f>
        <v>0</v>
      </c>
      <c r="X183" s="8"/>
      <c r="Y183"/>
      <c r="Z183"/>
      <c r="AA183" s="1494"/>
      <c r="AB183" s="1495"/>
      <c r="AC183" s="1495"/>
      <c r="AD183" s="1495"/>
      <c r="AE183" s="1496"/>
      <c r="AF183" s="1497"/>
      <c r="AG183" s="1498"/>
      <c r="AH183" s="1496"/>
      <c r="AI183" s="1499"/>
      <c r="AJ183" s="1500">
        <f>IF(ISNUMBER(AH183),#REF!,0)</f>
        <v>0</v>
      </c>
      <c r="AK183" s="1501"/>
      <c r="AL183" s="8" t="s">
        <v>1</v>
      </c>
      <c r="AM183" s="1401">
        <f t="shared" si="54"/>
        <v>0</v>
      </c>
      <c r="AN183" s="1410">
        <f t="shared" si="55"/>
        <v>0</v>
      </c>
      <c r="AO183" s="1414">
        <f t="shared" si="56"/>
        <v>0</v>
      </c>
      <c r="AP183" s="1402"/>
      <c r="AQ183" s="1397">
        <f t="shared" si="63"/>
        <v>0</v>
      </c>
      <c r="AR183" s="1398">
        <f t="shared" si="57"/>
        <v>0</v>
      </c>
      <c r="AS183" s="1397">
        <f t="shared" si="60"/>
        <v>0</v>
      </c>
      <c r="AT183" s="1399">
        <f t="shared" si="61"/>
        <v>0</v>
      </c>
      <c r="AU183" s="1400">
        <f>IF(AND(ISNUMBER(AP183),NOT(ISBLANK(AI183))),IFERROR(INDEX(AI13:AS13,MATCH(AI183,AI12:AS12,0))*AH183*IF(ISBLANK(AE183),1,AE183),0),0)</f>
        <v>0</v>
      </c>
      <c r="AY183" s="6">
        <v>1</v>
      </c>
    </row>
    <row r="184" spans="1:51" s="1" customFormat="1" ht="15.75" customHeight="1">
      <c r="A184"/>
      <c r="B184"/>
      <c r="C184" s="1494"/>
      <c r="D184" s="1495"/>
      <c r="E184" s="1495"/>
      <c r="F184" s="1495"/>
      <c r="G184" s="1496"/>
      <c r="H184" s="1497"/>
      <c r="I184" s="1498"/>
      <c r="J184" s="1496"/>
      <c r="K184" s="1499"/>
      <c r="L184" s="1500">
        <f>IF(ISNUMBER(J184),#REF!,0)</f>
        <v>0</v>
      </c>
      <c r="M184" s="1501"/>
      <c r="N184" s="8" t="s">
        <v>1</v>
      </c>
      <c r="O184" s="1403">
        <f t="shared" si="50"/>
        <v>0</v>
      </c>
      <c r="P184" s="1412">
        <f t="shared" si="51"/>
        <v>0</v>
      </c>
      <c r="Q184" s="1413">
        <f t="shared" si="52"/>
        <v>0</v>
      </c>
      <c r="R184" s="1402"/>
      <c r="S184" s="1397">
        <f t="shared" si="62"/>
        <v>0</v>
      </c>
      <c r="T184" s="1398">
        <f t="shared" si="53"/>
        <v>0</v>
      </c>
      <c r="U184" s="1397">
        <f t="shared" si="58"/>
        <v>0</v>
      </c>
      <c r="V184" s="1399">
        <f t="shared" si="59"/>
        <v>0</v>
      </c>
      <c r="W184" s="1400">
        <f>IF(AND(ISNUMBER(R184),NOT(ISBLANK(K184))),IFERROR(INDEX(K13:U13,MATCH(K184,K12:U12,0))*J184*IF(ISBLANK(G184),1,G184),0),0)</f>
        <v>0</v>
      </c>
      <c r="X184" s="8"/>
      <c r="Y184"/>
      <c r="Z184"/>
      <c r="AA184" s="1494"/>
      <c r="AB184" s="1495"/>
      <c r="AC184" s="1495"/>
      <c r="AD184" s="1495"/>
      <c r="AE184" s="1496"/>
      <c r="AF184" s="1497"/>
      <c r="AG184" s="1498"/>
      <c r="AH184" s="1496"/>
      <c r="AI184" s="1499"/>
      <c r="AJ184" s="1500">
        <f>IF(ISNUMBER(AH184),#REF!,0)</f>
        <v>0</v>
      </c>
      <c r="AK184" s="1501"/>
      <c r="AL184" s="8" t="s">
        <v>1</v>
      </c>
      <c r="AM184" s="1403">
        <f t="shared" si="54"/>
        <v>0</v>
      </c>
      <c r="AN184" s="1412">
        <f t="shared" si="55"/>
        <v>0</v>
      </c>
      <c r="AO184" s="1413">
        <f t="shared" si="56"/>
        <v>0</v>
      </c>
      <c r="AP184" s="1402"/>
      <c r="AQ184" s="1397">
        <f t="shared" si="63"/>
        <v>0</v>
      </c>
      <c r="AR184" s="1398">
        <f t="shared" si="57"/>
        <v>0</v>
      </c>
      <c r="AS184" s="1397">
        <f t="shared" si="60"/>
        <v>0</v>
      </c>
      <c r="AT184" s="1399">
        <f t="shared" si="61"/>
        <v>0</v>
      </c>
      <c r="AU184" s="1400">
        <f>IF(AND(ISNUMBER(AP184),NOT(ISBLANK(AI184))),IFERROR(INDEX(AI13:AS13,MATCH(AI184,AI12:AS12,0))*AH184*IF(ISBLANK(AE184),1,AE184),0),0)</f>
        <v>0</v>
      </c>
      <c r="AY184" s="6">
        <v>1</v>
      </c>
    </row>
    <row r="185" spans="1:51" s="1" customFormat="1" ht="15.75" customHeight="1">
      <c r="A185"/>
      <c r="B185"/>
      <c r="C185" s="1494"/>
      <c r="D185" s="1495"/>
      <c r="E185" s="1495"/>
      <c r="F185" s="1495"/>
      <c r="G185" s="1496"/>
      <c r="H185" s="1497"/>
      <c r="I185" s="1498"/>
      <c r="J185" s="1496"/>
      <c r="K185" s="1499"/>
      <c r="L185" s="1500">
        <f>IF(ISNUMBER(J185),#REF!,0)</f>
        <v>0</v>
      </c>
      <c r="M185" s="1501"/>
      <c r="N185" s="8" t="s">
        <v>1</v>
      </c>
      <c r="O185" s="1401">
        <f t="shared" si="50"/>
        <v>0</v>
      </c>
      <c r="P185" s="1410">
        <f t="shared" si="51"/>
        <v>0</v>
      </c>
      <c r="Q185" s="1411">
        <f t="shared" si="52"/>
        <v>0</v>
      </c>
      <c r="R185" s="1402"/>
      <c r="S185" s="1397">
        <f t="shared" si="62"/>
        <v>0</v>
      </c>
      <c r="T185" s="1398">
        <f t="shared" si="53"/>
        <v>0</v>
      </c>
      <c r="U185" s="1397">
        <f t="shared" si="58"/>
        <v>0</v>
      </c>
      <c r="V185" s="1399">
        <f t="shared" si="59"/>
        <v>0</v>
      </c>
      <c r="W185" s="1400">
        <f>IF(AND(ISNUMBER(R185),NOT(ISBLANK(K185))),IFERROR(INDEX(K13:U13,MATCH(K185,K12:U12,0))*J185*IF(ISBLANK(G185),1,G185),0),0)</f>
        <v>0</v>
      </c>
      <c r="X185" s="8"/>
      <c r="Y185"/>
      <c r="Z185"/>
      <c r="AA185" s="1494"/>
      <c r="AB185" s="1495"/>
      <c r="AC185" s="1495"/>
      <c r="AD185" s="1495"/>
      <c r="AE185" s="1496"/>
      <c r="AF185" s="1497"/>
      <c r="AG185" s="1498"/>
      <c r="AH185" s="1496"/>
      <c r="AI185" s="1499"/>
      <c r="AJ185" s="1500">
        <f>IF(ISNUMBER(AH185),#REF!,0)</f>
        <v>0</v>
      </c>
      <c r="AK185" s="1501"/>
      <c r="AL185" s="8" t="s">
        <v>1</v>
      </c>
      <c r="AM185" s="1401">
        <f t="shared" si="54"/>
        <v>0</v>
      </c>
      <c r="AN185" s="1410">
        <f t="shared" si="55"/>
        <v>0</v>
      </c>
      <c r="AO185" s="1411">
        <f t="shared" si="56"/>
        <v>0</v>
      </c>
      <c r="AP185" s="1402"/>
      <c r="AQ185" s="1397">
        <f t="shared" si="63"/>
        <v>0</v>
      </c>
      <c r="AR185" s="1398">
        <f t="shared" si="57"/>
        <v>0</v>
      </c>
      <c r="AS185" s="1397">
        <f t="shared" si="60"/>
        <v>0</v>
      </c>
      <c r="AT185" s="1399">
        <f t="shared" si="61"/>
        <v>0</v>
      </c>
      <c r="AU185" s="1400">
        <f>IF(AND(ISNUMBER(AP185),NOT(ISBLANK(AI185))),IFERROR(INDEX(AI13:AS13,MATCH(AI185,AI12:AS12,0))*AH185*IF(ISBLANK(AE185),1,AE185),0),0)</f>
        <v>0</v>
      </c>
      <c r="AY185" s="6">
        <v>1</v>
      </c>
    </row>
    <row r="186" spans="1:51" s="1" customFormat="1" ht="15.75" customHeight="1">
      <c r="A186"/>
      <c r="B186"/>
      <c r="C186" s="1494"/>
      <c r="D186" s="1495"/>
      <c r="E186" s="1495"/>
      <c r="F186" s="1495"/>
      <c r="G186" s="1496"/>
      <c r="H186" s="1497"/>
      <c r="I186" s="1498"/>
      <c r="J186" s="1496"/>
      <c r="K186" s="1499"/>
      <c r="L186" s="1500">
        <f>IF(ISNUMBER(J186),#REF!,0)</f>
        <v>0</v>
      </c>
      <c r="M186" s="1501"/>
      <c r="N186" s="8" t="s">
        <v>1</v>
      </c>
      <c r="O186" s="1403">
        <f t="shared" ref="O186:O249" si="64">IF(ISNUMBER(R186),(W186*V186)*L186,0)</f>
        <v>0</v>
      </c>
      <c r="P186" s="1412">
        <f t="shared" ref="P186:P249" si="65">IF(ISNUMBER(R186),(G186*L186)*V186,0)</f>
        <v>0</v>
      </c>
      <c r="Q186" s="1413">
        <f t="shared" ref="Q186:Q249" si="66">IF(ISNUMBER(R186),H186,0)</f>
        <v>0</v>
      </c>
      <c r="R186" s="1402"/>
      <c r="S186" s="1397">
        <f t="shared" si="62"/>
        <v>0</v>
      </c>
      <c r="T186" s="1398">
        <f t="shared" ref="T186:T249" si="67">IF(ISNUMBER(R186),E186,0)</f>
        <v>0</v>
      </c>
      <c r="U186" s="1397">
        <f t="shared" si="58"/>
        <v>0</v>
      </c>
      <c r="V186" s="1399">
        <f t="shared" si="59"/>
        <v>0</v>
      </c>
      <c r="W186" s="1400">
        <f>IF(AND(ISNUMBER(R186),NOT(ISBLANK(K186))),IFERROR(INDEX(K13:U13,MATCH(K186,K12:U12,0))*J186*IF(ISBLANK(G186),1,G186),0),0)</f>
        <v>0</v>
      </c>
      <c r="X186" s="8"/>
      <c r="Y186"/>
      <c r="Z186"/>
      <c r="AA186" s="1494"/>
      <c r="AB186" s="1495"/>
      <c r="AC186" s="1495"/>
      <c r="AD186" s="1495"/>
      <c r="AE186" s="1496"/>
      <c r="AF186" s="1497"/>
      <c r="AG186" s="1498"/>
      <c r="AH186" s="1496"/>
      <c r="AI186" s="1499"/>
      <c r="AJ186" s="1500">
        <f>IF(ISNUMBER(AH186),#REF!,0)</f>
        <v>0</v>
      </c>
      <c r="AK186" s="1501"/>
      <c r="AL186" s="8" t="s">
        <v>1</v>
      </c>
      <c r="AM186" s="1403">
        <f t="shared" ref="AM186:AM249" si="68">IF(ISNUMBER(AP186),(AU186*AT186)*AJ186,0)</f>
        <v>0</v>
      </c>
      <c r="AN186" s="1412">
        <f t="shared" ref="AN186:AN249" si="69">IF(ISNUMBER(AP186),(AE186*AJ186)*AT186,0)</f>
        <v>0</v>
      </c>
      <c r="AO186" s="1413">
        <f t="shared" ref="AO186:AO249" si="70">IF(ISNUMBER(AP186),AF186,0)</f>
        <v>0</v>
      </c>
      <c r="AP186" s="1402"/>
      <c r="AQ186" s="1397">
        <f t="shared" si="63"/>
        <v>0</v>
      </c>
      <c r="AR186" s="1398">
        <f t="shared" ref="AR186:AR249" si="71">IF(ISNUMBER(AP186),AC186,0)</f>
        <v>0</v>
      </c>
      <c r="AS186" s="1397">
        <f t="shared" si="60"/>
        <v>0</v>
      </c>
      <c r="AT186" s="1399">
        <f t="shared" si="61"/>
        <v>0</v>
      </c>
      <c r="AU186" s="1400">
        <f>IF(AND(ISNUMBER(AP186),NOT(ISBLANK(AI186))),IFERROR(INDEX(AI13:AS13,MATCH(AI186,AI12:AS12,0))*AH186*IF(ISBLANK(AE186),1,AE186),0),0)</f>
        <v>0</v>
      </c>
      <c r="AY186" s="6">
        <v>1</v>
      </c>
    </row>
    <row r="187" spans="1:51" s="1" customFormat="1" ht="15.75" customHeight="1">
      <c r="A187"/>
      <c r="B187"/>
      <c r="C187" s="1494"/>
      <c r="D187" s="1495"/>
      <c r="E187" s="1495"/>
      <c r="F187" s="1495"/>
      <c r="G187" s="1496"/>
      <c r="H187" s="1497"/>
      <c r="I187" s="1498"/>
      <c r="J187" s="1496"/>
      <c r="K187" s="1499"/>
      <c r="L187" s="1500">
        <f>IF(ISNUMBER(J187),#REF!,0)</f>
        <v>0</v>
      </c>
      <c r="M187" s="1501"/>
      <c r="N187" s="8" t="s">
        <v>1</v>
      </c>
      <c r="O187" s="1401">
        <f t="shared" si="64"/>
        <v>0</v>
      </c>
      <c r="P187" s="1410">
        <f t="shared" si="65"/>
        <v>0</v>
      </c>
      <c r="Q187" s="1411">
        <f t="shared" si="66"/>
        <v>0</v>
      </c>
      <c r="R187" s="1402"/>
      <c r="S187" s="1397">
        <f t="shared" si="62"/>
        <v>0</v>
      </c>
      <c r="T187" s="1398">
        <f t="shared" si="67"/>
        <v>0</v>
      </c>
      <c r="U187" s="1397">
        <f t="shared" si="58"/>
        <v>0</v>
      </c>
      <c r="V187" s="1399">
        <f t="shared" si="59"/>
        <v>0</v>
      </c>
      <c r="W187" s="1400">
        <f>IF(AND(ISNUMBER(R187),NOT(ISBLANK(K187))),IFERROR(INDEX(K13:U13,MATCH(K187,K12:U12,0))*J187*IF(ISBLANK(G187),1,G187),0),0)</f>
        <v>0</v>
      </c>
      <c r="X187" s="8"/>
      <c r="Y187"/>
      <c r="Z187"/>
      <c r="AA187" s="1494"/>
      <c r="AB187" s="1495"/>
      <c r="AC187" s="1495"/>
      <c r="AD187" s="1495"/>
      <c r="AE187" s="1496"/>
      <c r="AF187" s="1497"/>
      <c r="AG187" s="1498"/>
      <c r="AH187" s="1496"/>
      <c r="AI187" s="1499"/>
      <c r="AJ187" s="1500">
        <f>IF(ISNUMBER(AH187),#REF!,0)</f>
        <v>0</v>
      </c>
      <c r="AK187" s="1501"/>
      <c r="AL187" s="8" t="s">
        <v>1</v>
      </c>
      <c r="AM187" s="1401">
        <f t="shared" si="68"/>
        <v>0</v>
      </c>
      <c r="AN187" s="1410">
        <f t="shared" si="69"/>
        <v>0</v>
      </c>
      <c r="AO187" s="1411">
        <f t="shared" si="70"/>
        <v>0</v>
      </c>
      <c r="AP187" s="1402"/>
      <c r="AQ187" s="1397">
        <f t="shared" si="63"/>
        <v>0</v>
      </c>
      <c r="AR187" s="1398">
        <f t="shared" si="71"/>
        <v>0</v>
      </c>
      <c r="AS187" s="1397">
        <f t="shared" si="60"/>
        <v>0</v>
      </c>
      <c r="AT187" s="1399">
        <f t="shared" si="61"/>
        <v>0</v>
      </c>
      <c r="AU187" s="1400">
        <f>IF(AND(ISNUMBER(AP187),NOT(ISBLANK(AI187))),IFERROR(INDEX(AI13:AS13,MATCH(AI187,AI12:AS12,0))*AH187*IF(ISBLANK(AE187),1,AE187),0),0)</f>
        <v>0</v>
      </c>
      <c r="AY187" s="6">
        <v>1</v>
      </c>
    </row>
    <row r="188" spans="1:51" s="1" customFormat="1" ht="15.75" customHeight="1">
      <c r="A188"/>
      <c r="B188"/>
      <c r="C188" s="1494"/>
      <c r="D188" s="1495"/>
      <c r="E188" s="1495"/>
      <c r="F188" s="1495"/>
      <c r="G188" s="1496"/>
      <c r="H188" s="1497"/>
      <c r="I188" s="1498"/>
      <c r="J188" s="1496"/>
      <c r="K188" s="1499"/>
      <c r="L188" s="1500">
        <f>IF(ISNUMBER(J188),#REF!,0)</f>
        <v>0</v>
      </c>
      <c r="M188" s="1501"/>
      <c r="N188" s="8" t="s">
        <v>1</v>
      </c>
      <c r="O188" s="1404">
        <f t="shared" si="64"/>
        <v>0</v>
      </c>
      <c r="P188" s="1412">
        <f t="shared" si="65"/>
        <v>0</v>
      </c>
      <c r="Q188" s="1413">
        <f t="shared" si="66"/>
        <v>0</v>
      </c>
      <c r="R188" s="1402"/>
      <c r="S188" s="1397">
        <f t="shared" si="62"/>
        <v>0</v>
      </c>
      <c r="T188" s="1398">
        <f t="shared" si="67"/>
        <v>0</v>
      </c>
      <c r="U188" s="1397">
        <f t="shared" si="58"/>
        <v>0</v>
      </c>
      <c r="V188" s="1399">
        <f t="shared" si="59"/>
        <v>0</v>
      </c>
      <c r="W188" s="1400">
        <f>IF(AND(ISNUMBER(R188),NOT(ISBLANK(K188))),IFERROR(INDEX(K13:U13,MATCH(K188,K12:U12,0))*J188*IF(ISBLANK(G188),1,G188),0),0)</f>
        <v>0</v>
      </c>
      <c r="X188" s="8"/>
      <c r="Y188"/>
      <c r="Z188"/>
      <c r="AA188" s="1494"/>
      <c r="AB188" s="1495"/>
      <c r="AC188" s="1495"/>
      <c r="AD188" s="1495"/>
      <c r="AE188" s="1496"/>
      <c r="AF188" s="1497"/>
      <c r="AG188" s="1498"/>
      <c r="AH188" s="1496"/>
      <c r="AI188" s="1499"/>
      <c r="AJ188" s="1500">
        <f>IF(ISNUMBER(AH188),#REF!,0)</f>
        <v>0</v>
      </c>
      <c r="AK188" s="1501"/>
      <c r="AL188" s="8" t="s">
        <v>1</v>
      </c>
      <c r="AM188" s="1404">
        <f t="shared" si="68"/>
        <v>0</v>
      </c>
      <c r="AN188" s="1412">
        <f t="shared" si="69"/>
        <v>0</v>
      </c>
      <c r="AO188" s="1413">
        <f t="shared" si="70"/>
        <v>0</v>
      </c>
      <c r="AP188" s="1402"/>
      <c r="AQ188" s="1397">
        <f t="shared" si="63"/>
        <v>0</v>
      </c>
      <c r="AR188" s="1398">
        <f t="shared" si="71"/>
        <v>0</v>
      </c>
      <c r="AS188" s="1397">
        <f t="shared" si="60"/>
        <v>0</v>
      </c>
      <c r="AT188" s="1399">
        <f t="shared" si="61"/>
        <v>0</v>
      </c>
      <c r="AU188" s="1400">
        <f>IF(AND(ISNUMBER(AP188),NOT(ISBLANK(AI188))),IFERROR(INDEX(AI13:AS13,MATCH(AI188,AI12:AS12,0))*AH188*IF(ISBLANK(AE188),1,AE188),0),0)</f>
        <v>0</v>
      </c>
      <c r="AY188" s="6">
        <v>1</v>
      </c>
    </row>
    <row r="189" spans="1:51" s="1" customFormat="1" ht="15.75" customHeight="1">
      <c r="A189"/>
      <c r="B189"/>
      <c r="C189" s="1494"/>
      <c r="D189" s="1495"/>
      <c r="E189" s="1495"/>
      <c r="F189" s="1495"/>
      <c r="G189" s="1496"/>
      <c r="H189" s="1497"/>
      <c r="I189" s="1498"/>
      <c r="J189" s="1496"/>
      <c r="K189" s="1499"/>
      <c r="L189" s="1500">
        <f>IF(ISNUMBER(J189),#REF!,0)</f>
        <v>0</v>
      </c>
      <c r="M189" s="1501"/>
      <c r="N189" s="8" t="s">
        <v>1</v>
      </c>
      <c r="O189" s="1401">
        <f t="shared" si="64"/>
        <v>0</v>
      </c>
      <c r="P189" s="1410">
        <f t="shared" si="65"/>
        <v>0</v>
      </c>
      <c r="Q189" s="1411">
        <f t="shared" si="66"/>
        <v>0</v>
      </c>
      <c r="R189" s="1402"/>
      <c r="S189" s="1397">
        <f t="shared" si="62"/>
        <v>0</v>
      </c>
      <c r="T189" s="1398">
        <f t="shared" si="67"/>
        <v>0</v>
      </c>
      <c r="U189" s="1397">
        <f t="shared" si="58"/>
        <v>0</v>
      </c>
      <c r="V189" s="1399">
        <f t="shared" si="59"/>
        <v>0</v>
      </c>
      <c r="W189" s="1400">
        <f>IF(AND(ISNUMBER(R189),NOT(ISBLANK(K189))),IFERROR(INDEX(K13:U13,MATCH(K189,K12:U12,0))*J189*IF(ISBLANK(G189),1,G189),0),0)</f>
        <v>0</v>
      </c>
      <c r="X189" s="8"/>
      <c r="Y189"/>
      <c r="Z189"/>
      <c r="AA189" s="1494"/>
      <c r="AB189" s="1495"/>
      <c r="AC189" s="1495"/>
      <c r="AD189" s="1495"/>
      <c r="AE189" s="1496"/>
      <c r="AF189" s="1497"/>
      <c r="AG189" s="1498"/>
      <c r="AH189" s="1496"/>
      <c r="AI189" s="1499"/>
      <c r="AJ189" s="1500">
        <f>IF(ISNUMBER(AH189),#REF!,0)</f>
        <v>0</v>
      </c>
      <c r="AK189" s="1501"/>
      <c r="AL189" s="8" t="s">
        <v>1</v>
      </c>
      <c r="AM189" s="1401">
        <f t="shared" si="68"/>
        <v>0</v>
      </c>
      <c r="AN189" s="1410">
        <f t="shared" si="69"/>
        <v>0</v>
      </c>
      <c r="AO189" s="1411">
        <f t="shared" si="70"/>
        <v>0</v>
      </c>
      <c r="AP189" s="1402"/>
      <c r="AQ189" s="1397">
        <f t="shared" si="63"/>
        <v>0</v>
      </c>
      <c r="AR189" s="1398">
        <f t="shared" si="71"/>
        <v>0</v>
      </c>
      <c r="AS189" s="1397">
        <f t="shared" si="60"/>
        <v>0</v>
      </c>
      <c r="AT189" s="1399">
        <f t="shared" si="61"/>
        <v>0</v>
      </c>
      <c r="AU189" s="1400">
        <f>IF(AND(ISNUMBER(AP189),NOT(ISBLANK(AI189))),IFERROR(INDEX(AI13:AS13,MATCH(AI189,AI12:AS12,0))*AH189*IF(ISBLANK(AE189),1,AE189),0),0)</f>
        <v>0</v>
      </c>
      <c r="AY189" s="6">
        <v>1</v>
      </c>
    </row>
    <row r="190" spans="1:51" s="1" customFormat="1" ht="15.75" customHeight="1">
      <c r="A190"/>
      <c r="B190"/>
      <c r="C190" s="1494"/>
      <c r="D190" s="1495"/>
      <c r="E190" s="1495"/>
      <c r="F190" s="1495"/>
      <c r="G190" s="1496"/>
      <c r="H190" s="1497"/>
      <c r="I190" s="1498"/>
      <c r="J190" s="1496"/>
      <c r="K190" s="1499"/>
      <c r="L190" s="1500">
        <f>IF(ISNUMBER(J190),#REF!,0)</f>
        <v>0</v>
      </c>
      <c r="M190" s="1501"/>
      <c r="N190" s="8" t="s">
        <v>1</v>
      </c>
      <c r="O190" s="1403">
        <f t="shared" si="64"/>
        <v>0</v>
      </c>
      <c r="P190" s="1412">
        <f t="shared" si="65"/>
        <v>0</v>
      </c>
      <c r="Q190" s="1413">
        <f t="shared" si="66"/>
        <v>0</v>
      </c>
      <c r="R190" s="1402"/>
      <c r="S190" s="1397">
        <f t="shared" si="62"/>
        <v>0</v>
      </c>
      <c r="T190" s="1398">
        <f t="shared" si="67"/>
        <v>0</v>
      </c>
      <c r="U190" s="1397">
        <f t="shared" si="58"/>
        <v>0</v>
      </c>
      <c r="V190" s="1399">
        <f t="shared" si="59"/>
        <v>0</v>
      </c>
      <c r="W190" s="1400">
        <f>IF(AND(ISNUMBER(R190),NOT(ISBLANK(K190))),IFERROR(INDEX(K13:U13,MATCH(K190,K12:U12,0))*J190*IF(ISBLANK(G190),1,G190),0),0)</f>
        <v>0</v>
      </c>
      <c r="X190" s="8"/>
      <c r="Y190"/>
      <c r="Z190"/>
      <c r="AA190" s="1494"/>
      <c r="AB190" s="1495"/>
      <c r="AC190" s="1495"/>
      <c r="AD190" s="1495"/>
      <c r="AE190" s="1496"/>
      <c r="AF190" s="1497"/>
      <c r="AG190" s="1498"/>
      <c r="AH190" s="1496"/>
      <c r="AI190" s="1499"/>
      <c r="AJ190" s="1500">
        <f>IF(ISNUMBER(AH190),#REF!,0)</f>
        <v>0</v>
      </c>
      <c r="AK190" s="1501"/>
      <c r="AL190" s="8" t="s">
        <v>1</v>
      </c>
      <c r="AM190" s="1403">
        <f t="shared" si="68"/>
        <v>0</v>
      </c>
      <c r="AN190" s="1412">
        <f t="shared" si="69"/>
        <v>0</v>
      </c>
      <c r="AO190" s="1413">
        <f t="shared" si="70"/>
        <v>0</v>
      </c>
      <c r="AP190" s="1402"/>
      <c r="AQ190" s="1397">
        <f t="shared" si="63"/>
        <v>0</v>
      </c>
      <c r="AR190" s="1398">
        <f t="shared" si="71"/>
        <v>0</v>
      </c>
      <c r="AS190" s="1397">
        <f t="shared" si="60"/>
        <v>0</v>
      </c>
      <c r="AT190" s="1399">
        <f t="shared" si="61"/>
        <v>0</v>
      </c>
      <c r="AU190" s="1400">
        <f>IF(AND(ISNUMBER(AP190),NOT(ISBLANK(AI190))),IFERROR(INDEX(AI13:AS13,MATCH(AI190,AI12:AS12,0))*AH190*IF(ISBLANK(AE190),1,AE190),0),0)</f>
        <v>0</v>
      </c>
      <c r="AY190" s="6">
        <v>1</v>
      </c>
    </row>
    <row r="191" spans="1:51" s="1" customFormat="1" ht="15.75" customHeight="1">
      <c r="A191"/>
      <c r="B191"/>
      <c r="C191" s="1494"/>
      <c r="D191" s="1495"/>
      <c r="E191" s="1495"/>
      <c r="F191" s="1495"/>
      <c r="G191" s="1496"/>
      <c r="H191" s="1497"/>
      <c r="I191" s="1498"/>
      <c r="J191" s="1496"/>
      <c r="K191" s="1499"/>
      <c r="L191" s="1500">
        <f>IF(ISNUMBER(J191),#REF!,0)</f>
        <v>0</v>
      </c>
      <c r="M191" s="1501"/>
      <c r="N191" s="8" t="s">
        <v>1</v>
      </c>
      <c r="O191" s="1401">
        <f t="shared" si="64"/>
        <v>0</v>
      </c>
      <c r="P191" s="1410">
        <f t="shared" si="65"/>
        <v>0</v>
      </c>
      <c r="Q191" s="1411">
        <f t="shared" si="66"/>
        <v>0</v>
      </c>
      <c r="R191" s="1402"/>
      <c r="S191" s="1397">
        <f t="shared" si="62"/>
        <v>0</v>
      </c>
      <c r="T191" s="1398">
        <f t="shared" si="67"/>
        <v>0</v>
      </c>
      <c r="U191" s="1397">
        <f t="shared" si="58"/>
        <v>0</v>
      </c>
      <c r="V191" s="1399">
        <f t="shared" si="59"/>
        <v>0</v>
      </c>
      <c r="W191" s="1400">
        <f>IF(AND(ISNUMBER(R191),NOT(ISBLANK(K191))),IFERROR(INDEX(K13:U13,MATCH(K191,K12:U12,0))*J191*IF(ISBLANK(G191),1,G191),0),0)</f>
        <v>0</v>
      </c>
      <c r="X191" s="8"/>
      <c r="Y191"/>
      <c r="Z191"/>
      <c r="AA191" s="1494"/>
      <c r="AB191" s="1495"/>
      <c r="AC191" s="1495"/>
      <c r="AD191" s="1495"/>
      <c r="AE191" s="1496"/>
      <c r="AF191" s="1497"/>
      <c r="AG191" s="1498"/>
      <c r="AH191" s="1496"/>
      <c r="AI191" s="1499"/>
      <c r="AJ191" s="1500">
        <f>IF(ISNUMBER(AH191),#REF!,0)</f>
        <v>0</v>
      </c>
      <c r="AK191" s="1501"/>
      <c r="AL191" s="8" t="s">
        <v>1</v>
      </c>
      <c r="AM191" s="1401">
        <f t="shared" si="68"/>
        <v>0</v>
      </c>
      <c r="AN191" s="1410">
        <f t="shared" si="69"/>
        <v>0</v>
      </c>
      <c r="AO191" s="1411">
        <f t="shared" si="70"/>
        <v>0</v>
      </c>
      <c r="AP191" s="1402"/>
      <c r="AQ191" s="1397">
        <f t="shared" si="63"/>
        <v>0</v>
      </c>
      <c r="AR191" s="1398">
        <f t="shared" si="71"/>
        <v>0</v>
      </c>
      <c r="AS191" s="1397">
        <f t="shared" si="60"/>
        <v>0</v>
      </c>
      <c r="AT191" s="1399">
        <f t="shared" si="61"/>
        <v>0</v>
      </c>
      <c r="AU191" s="1400">
        <f>IF(AND(ISNUMBER(AP191),NOT(ISBLANK(AI191))),IFERROR(INDEX(AI13:AS13,MATCH(AI191,AI12:AS12,0))*AH191*IF(ISBLANK(AE191),1,AE191),0),0)</f>
        <v>0</v>
      </c>
      <c r="AY191" s="6">
        <v>1</v>
      </c>
    </row>
    <row r="192" spans="1:51" s="1" customFormat="1" ht="15.75" customHeight="1">
      <c r="A192"/>
      <c r="B192"/>
      <c r="C192" s="1494"/>
      <c r="D192" s="1495"/>
      <c r="E192" s="1495"/>
      <c r="F192" s="1495"/>
      <c r="G192" s="1496"/>
      <c r="H192" s="1497"/>
      <c r="I192" s="1498"/>
      <c r="J192" s="1496"/>
      <c r="K192" s="1499"/>
      <c r="L192" s="1500">
        <f>IF(ISNUMBER(J192),#REF!,0)</f>
        <v>0</v>
      </c>
      <c r="M192" s="1501"/>
      <c r="N192" s="8" t="s">
        <v>1</v>
      </c>
      <c r="O192" s="1403">
        <f t="shared" si="64"/>
        <v>0</v>
      </c>
      <c r="P192" s="1412">
        <f t="shared" si="65"/>
        <v>0</v>
      </c>
      <c r="Q192" s="1413">
        <f t="shared" si="66"/>
        <v>0</v>
      </c>
      <c r="R192" s="1402"/>
      <c r="S192" s="1397">
        <f t="shared" si="62"/>
        <v>0</v>
      </c>
      <c r="T192" s="1398">
        <f t="shared" si="67"/>
        <v>0</v>
      </c>
      <c r="U192" s="1397">
        <f t="shared" si="58"/>
        <v>0</v>
      </c>
      <c r="V192" s="1399">
        <f t="shared" si="59"/>
        <v>0</v>
      </c>
      <c r="W192" s="1400">
        <f>IF(AND(ISNUMBER(R192),NOT(ISBLANK(K192))),IFERROR(INDEX(K13:U13,MATCH(K192,K12:U12,0))*J192*IF(ISBLANK(G192),1,G192),0),0)</f>
        <v>0</v>
      </c>
      <c r="X192" s="8"/>
      <c r="Y192"/>
      <c r="Z192"/>
      <c r="AA192" s="1494"/>
      <c r="AB192" s="1495"/>
      <c r="AC192" s="1495"/>
      <c r="AD192" s="1495"/>
      <c r="AE192" s="1496"/>
      <c r="AF192" s="1497"/>
      <c r="AG192" s="1498"/>
      <c r="AH192" s="1496"/>
      <c r="AI192" s="1499"/>
      <c r="AJ192" s="1500">
        <f>IF(ISNUMBER(AH192),#REF!,0)</f>
        <v>0</v>
      </c>
      <c r="AK192" s="1501"/>
      <c r="AL192" s="8" t="s">
        <v>1</v>
      </c>
      <c r="AM192" s="1403">
        <f t="shared" si="68"/>
        <v>0</v>
      </c>
      <c r="AN192" s="1412">
        <f t="shared" si="69"/>
        <v>0</v>
      </c>
      <c r="AO192" s="1413">
        <f t="shared" si="70"/>
        <v>0</v>
      </c>
      <c r="AP192" s="1402"/>
      <c r="AQ192" s="1397">
        <f t="shared" si="63"/>
        <v>0</v>
      </c>
      <c r="AR192" s="1398">
        <f t="shared" si="71"/>
        <v>0</v>
      </c>
      <c r="AS192" s="1397">
        <f t="shared" si="60"/>
        <v>0</v>
      </c>
      <c r="AT192" s="1399">
        <f t="shared" si="61"/>
        <v>0</v>
      </c>
      <c r="AU192" s="1400">
        <f>IF(AND(ISNUMBER(AP192),NOT(ISBLANK(AI192))),IFERROR(INDEX(AI13:AS13,MATCH(AI192,AI12:AS12,0))*AH192*IF(ISBLANK(AE192),1,AE192),0),0)</f>
        <v>0</v>
      </c>
      <c r="AY192" s="6">
        <v>1</v>
      </c>
    </row>
    <row r="193" spans="1:51" s="1" customFormat="1" ht="15.75" customHeight="1">
      <c r="A193"/>
      <c r="B193"/>
      <c r="C193" s="1494"/>
      <c r="D193" s="1495"/>
      <c r="E193" s="1495"/>
      <c r="F193" s="1495"/>
      <c r="G193" s="1496"/>
      <c r="H193" s="1497"/>
      <c r="I193" s="1498"/>
      <c r="J193" s="1496"/>
      <c r="K193" s="1499"/>
      <c r="L193" s="1500">
        <f>IF(ISNUMBER(J193),#REF!,0)</f>
        <v>0</v>
      </c>
      <c r="M193" s="1501"/>
      <c r="N193" s="8" t="s">
        <v>1</v>
      </c>
      <c r="O193" s="1401">
        <f t="shared" si="64"/>
        <v>0</v>
      </c>
      <c r="P193" s="1410">
        <f t="shared" si="65"/>
        <v>0</v>
      </c>
      <c r="Q193" s="1411">
        <f t="shared" si="66"/>
        <v>0</v>
      </c>
      <c r="R193" s="1402"/>
      <c r="S193" s="1397">
        <f t="shared" si="62"/>
        <v>0</v>
      </c>
      <c r="T193" s="1398">
        <f t="shared" si="67"/>
        <v>0</v>
      </c>
      <c r="U193" s="1397">
        <f t="shared" si="58"/>
        <v>0</v>
      </c>
      <c r="V193" s="1399">
        <f t="shared" si="59"/>
        <v>0</v>
      </c>
      <c r="W193" s="1400">
        <f>IF(AND(ISNUMBER(R193),NOT(ISBLANK(K193))),IFERROR(INDEX(K13:U13,MATCH(K193,K12:U12,0))*J193*IF(ISBLANK(G193),1,G193),0),0)</f>
        <v>0</v>
      </c>
      <c r="X193" s="8"/>
      <c r="Y193"/>
      <c r="Z193"/>
      <c r="AA193" s="1494"/>
      <c r="AB193" s="1495"/>
      <c r="AC193" s="1495"/>
      <c r="AD193" s="1495"/>
      <c r="AE193" s="1496"/>
      <c r="AF193" s="1497"/>
      <c r="AG193" s="1498"/>
      <c r="AH193" s="1496"/>
      <c r="AI193" s="1499"/>
      <c r="AJ193" s="1500">
        <f>IF(ISNUMBER(AH193),#REF!,0)</f>
        <v>0</v>
      </c>
      <c r="AK193" s="1501"/>
      <c r="AL193" s="8" t="s">
        <v>1</v>
      </c>
      <c r="AM193" s="1401">
        <f t="shared" si="68"/>
        <v>0</v>
      </c>
      <c r="AN193" s="1410">
        <f t="shared" si="69"/>
        <v>0</v>
      </c>
      <c r="AO193" s="1411">
        <f t="shared" si="70"/>
        <v>0</v>
      </c>
      <c r="AP193" s="1402"/>
      <c r="AQ193" s="1397">
        <f t="shared" si="63"/>
        <v>0</v>
      </c>
      <c r="AR193" s="1398">
        <f t="shared" si="71"/>
        <v>0</v>
      </c>
      <c r="AS193" s="1397">
        <f t="shared" si="60"/>
        <v>0</v>
      </c>
      <c r="AT193" s="1399">
        <f t="shared" si="61"/>
        <v>0</v>
      </c>
      <c r="AU193" s="1400">
        <f>IF(AND(ISNUMBER(AP193),NOT(ISBLANK(AI193))),IFERROR(INDEX(AI13:AS13,MATCH(AI193,AI12:AS12,0))*AH193*IF(ISBLANK(AE193),1,AE193),0),0)</f>
        <v>0</v>
      </c>
      <c r="AY193" s="6">
        <v>1</v>
      </c>
    </row>
    <row r="194" spans="1:51" s="1" customFormat="1" ht="15.75" customHeight="1">
      <c r="A194"/>
      <c r="B194"/>
      <c r="C194" s="1494"/>
      <c r="D194" s="1495"/>
      <c r="E194" s="1495"/>
      <c r="F194" s="1495"/>
      <c r="G194" s="1496"/>
      <c r="H194" s="1497"/>
      <c r="I194" s="1498"/>
      <c r="J194" s="1496"/>
      <c r="K194" s="1499"/>
      <c r="L194" s="1500">
        <f>IF(ISNUMBER(J194),#REF!,0)</f>
        <v>0</v>
      </c>
      <c r="M194" s="1501"/>
      <c r="N194" s="8" t="s">
        <v>1</v>
      </c>
      <c r="O194" s="1403">
        <f t="shared" si="64"/>
        <v>0</v>
      </c>
      <c r="P194" s="1412">
        <f t="shared" si="65"/>
        <v>0</v>
      </c>
      <c r="Q194" s="1413">
        <f t="shared" si="66"/>
        <v>0</v>
      </c>
      <c r="R194" s="1402"/>
      <c r="S194" s="1397">
        <f t="shared" si="62"/>
        <v>0</v>
      </c>
      <c r="T194" s="1398">
        <f t="shared" si="67"/>
        <v>0</v>
      </c>
      <c r="U194" s="1397">
        <f t="shared" si="58"/>
        <v>0</v>
      </c>
      <c r="V194" s="1399">
        <f t="shared" si="59"/>
        <v>0</v>
      </c>
      <c r="W194" s="1400">
        <f>IF(AND(ISNUMBER(R194),NOT(ISBLANK(K194))),IFERROR(INDEX(K13:U13,MATCH(K194,K12:U12,0))*J194*IF(ISBLANK(G194),1,G194),0),0)</f>
        <v>0</v>
      </c>
      <c r="X194" s="8"/>
      <c r="Y194"/>
      <c r="Z194"/>
      <c r="AA194" s="1494"/>
      <c r="AB194" s="1495"/>
      <c r="AC194" s="1495"/>
      <c r="AD194" s="1495"/>
      <c r="AE194" s="1496"/>
      <c r="AF194" s="1497"/>
      <c r="AG194" s="1498"/>
      <c r="AH194" s="1496"/>
      <c r="AI194" s="1499"/>
      <c r="AJ194" s="1500">
        <f>IF(ISNUMBER(AH194),#REF!,0)</f>
        <v>0</v>
      </c>
      <c r="AK194" s="1501"/>
      <c r="AL194" s="8" t="s">
        <v>1</v>
      </c>
      <c r="AM194" s="1403">
        <f t="shared" si="68"/>
        <v>0</v>
      </c>
      <c r="AN194" s="1412">
        <f t="shared" si="69"/>
        <v>0</v>
      </c>
      <c r="AO194" s="1413">
        <f t="shared" si="70"/>
        <v>0</v>
      </c>
      <c r="AP194" s="1402"/>
      <c r="AQ194" s="1397">
        <f t="shared" si="63"/>
        <v>0</v>
      </c>
      <c r="AR194" s="1398">
        <f t="shared" si="71"/>
        <v>0</v>
      </c>
      <c r="AS194" s="1397">
        <f t="shared" si="60"/>
        <v>0</v>
      </c>
      <c r="AT194" s="1399">
        <f t="shared" si="61"/>
        <v>0</v>
      </c>
      <c r="AU194" s="1400">
        <f>IF(AND(ISNUMBER(AP194),NOT(ISBLANK(AI194))),IFERROR(INDEX(AI13:AS13,MATCH(AI194,AI12:AS12,0))*AH194*IF(ISBLANK(AE194),1,AE194),0),0)</f>
        <v>0</v>
      </c>
      <c r="AY194" s="6">
        <v>1</v>
      </c>
    </row>
    <row r="195" spans="1:51" s="1" customFormat="1" ht="15.75" customHeight="1">
      <c r="A195"/>
      <c r="B195"/>
      <c r="C195" s="1494"/>
      <c r="D195" s="1495"/>
      <c r="E195" s="1495"/>
      <c r="F195" s="1495"/>
      <c r="G195" s="1496"/>
      <c r="H195" s="1497"/>
      <c r="I195" s="1498"/>
      <c r="J195" s="1496"/>
      <c r="K195" s="1499"/>
      <c r="L195" s="1500">
        <f>IF(ISNUMBER(J195),#REF!,0)</f>
        <v>0</v>
      </c>
      <c r="M195" s="1501"/>
      <c r="N195" s="8" t="s">
        <v>1</v>
      </c>
      <c r="O195" s="1401">
        <f t="shared" si="64"/>
        <v>0</v>
      </c>
      <c r="P195" s="1410">
        <f t="shared" si="65"/>
        <v>0</v>
      </c>
      <c r="Q195" s="1411">
        <f t="shared" si="66"/>
        <v>0</v>
      </c>
      <c r="R195" s="1402"/>
      <c r="S195" s="1397">
        <f t="shared" si="62"/>
        <v>0</v>
      </c>
      <c r="T195" s="1398">
        <f t="shared" si="67"/>
        <v>0</v>
      </c>
      <c r="U195" s="1397">
        <f t="shared" si="58"/>
        <v>0</v>
      </c>
      <c r="V195" s="1399">
        <f t="shared" si="59"/>
        <v>0</v>
      </c>
      <c r="W195" s="1400">
        <f>IF(AND(ISNUMBER(R195),NOT(ISBLANK(K195))),IFERROR(INDEX(K13:U13,MATCH(K195,K12:U12,0))*J195*IF(ISBLANK(G195),1,G195),0),0)</f>
        <v>0</v>
      </c>
      <c r="X195" s="8"/>
      <c r="Y195"/>
      <c r="Z195"/>
      <c r="AA195" s="1494"/>
      <c r="AB195" s="1495"/>
      <c r="AC195" s="1495"/>
      <c r="AD195" s="1495"/>
      <c r="AE195" s="1496"/>
      <c r="AF195" s="1497"/>
      <c r="AG195" s="1498"/>
      <c r="AH195" s="1496"/>
      <c r="AI195" s="1499"/>
      <c r="AJ195" s="1500">
        <f>IF(ISNUMBER(AH195),#REF!,0)</f>
        <v>0</v>
      </c>
      <c r="AK195" s="1501"/>
      <c r="AL195" s="8" t="s">
        <v>1</v>
      </c>
      <c r="AM195" s="1401">
        <f t="shared" si="68"/>
        <v>0</v>
      </c>
      <c r="AN195" s="1410">
        <f t="shared" si="69"/>
        <v>0</v>
      </c>
      <c r="AO195" s="1411">
        <f t="shared" si="70"/>
        <v>0</v>
      </c>
      <c r="AP195" s="1402"/>
      <c r="AQ195" s="1397">
        <f t="shared" si="63"/>
        <v>0</v>
      </c>
      <c r="AR195" s="1398">
        <f t="shared" si="71"/>
        <v>0</v>
      </c>
      <c r="AS195" s="1397">
        <f t="shared" si="60"/>
        <v>0</v>
      </c>
      <c r="AT195" s="1399">
        <f t="shared" si="61"/>
        <v>0</v>
      </c>
      <c r="AU195" s="1400">
        <f>IF(AND(ISNUMBER(AP195),NOT(ISBLANK(AI195))),IFERROR(INDEX(AI13:AS13,MATCH(AI195,AI12:AS12,0))*AH195*IF(ISBLANK(AE195),1,AE195),0),0)</f>
        <v>0</v>
      </c>
      <c r="AY195" s="6">
        <v>1</v>
      </c>
    </row>
    <row r="196" spans="1:51" s="1" customFormat="1" ht="15.75" customHeight="1">
      <c r="A196"/>
      <c r="B196"/>
      <c r="C196" s="1494"/>
      <c r="D196" s="1495"/>
      <c r="E196" s="1495"/>
      <c r="F196" s="1495"/>
      <c r="G196" s="1496"/>
      <c r="H196" s="1497"/>
      <c r="I196" s="1498"/>
      <c r="J196" s="1496"/>
      <c r="K196" s="1499"/>
      <c r="L196" s="1500">
        <f>IF(ISNUMBER(J196),#REF!,0)</f>
        <v>0</v>
      </c>
      <c r="M196" s="1501"/>
      <c r="N196" s="8" t="s">
        <v>1</v>
      </c>
      <c r="O196" s="1403">
        <f t="shared" si="64"/>
        <v>0</v>
      </c>
      <c r="P196" s="1412">
        <f t="shared" si="65"/>
        <v>0</v>
      </c>
      <c r="Q196" s="1413">
        <f t="shared" si="66"/>
        <v>0</v>
      </c>
      <c r="R196" s="1402"/>
      <c r="S196" s="1397">
        <f t="shared" si="62"/>
        <v>0</v>
      </c>
      <c r="T196" s="1398">
        <f t="shared" si="67"/>
        <v>0</v>
      </c>
      <c r="U196" s="1397">
        <f t="shared" si="58"/>
        <v>0</v>
      </c>
      <c r="V196" s="1399">
        <f t="shared" si="59"/>
        <v>0</v>
      </c>
      <c r="W196" s="1400">
        <f>IF(AND(ISNUMBER(R196),NOT(ISBLANK(K196))),IFERROR(INDEX(K13:U13,MATCH(K196,K12:U12,0))*J196*IF(ISBLANK(G196),1,G196),0),0)</f>
        <v>0</v>
      </c>
      <c r="X196" s="8"/>
      <c r="Y196"/>
      <c r="Z196"/>
      <c r="AA196" s="1494"/>
      <c r="AB196" s="1495"/>
      <c r="AC196" s="1495"/>
      <c r="AD196" s="1495"/>
      <c r="AE196" s="1496"/>
      <c r="AF196" s="1497"/>
      <c r="AG196" s="1498"/>
      <c r="AH196" s="1496"/>
      <c r="AI196" s="1499"/>
      <c r="AJ196" s="1500">
        <f>IF(ISNUMBER(AH196),#REF!,0)</f>
        <v>0</v>
      </c>
      <c r="AK196" s="1501"/>
      <c r="AL196" s="8" t="s">
        <v>1</v>
      </c>
      <c r="AM196" s="1403">
        <f t="shared" si="68"/>
        <v>0</v>
      </c>
      <c r="AN196" s="1412">
        <f t="shared" si="69"/>
        <v>0</v>
      </c>
      <c r="AO196" s="1413">
        <f t="shared" si="70"/>
        <v>0</v>
      </c>
      <c r="AP196" s="1402"/>
      <c r="AQ196" s="1397">
        <f t="shared" si="63"/>
        <v>0</v>
      </c>
      <c r="AR196" s="1398">
        <f t="shared" si="71"/>
        <v>0</v>
      </c>
      <c r="AS196" s="1397">
        <f t="shared" si="60"/>
        <v>0</v>
      </c>
      <c r="AT196" s="1399">
        <f t="shared" si="61"/>
        <v>0</v>
      </c>
      <c r="AU196" s="1400">
        <f>IF(AND(ISNUMBER(AP196),NOT(ISBLANK(AI196))),IFERROR(INDEX(AI13:AS13,MATCH(AI196,AI12:AS12,0))*AH196*IF(ISBLANK(AE196),1,AE196),0),0)</f>
        <v>0</v>
      </c>
      <c r="AY196" s="6">
        <v>1</v>
      </c>
    </row>
    <row r="197" spans="1:51" s="1" customFormat="1" ht="15.75" customHeight="1">
      <c r="A197"/>
      <c r="B197"/>
      <c r="C197" s="1494"/>
      <c r="D197" s="1495"/>
      <c r="E197" s="1495"/>
      <c r="F197" s="1495"/>
      <c r="G197" s="1496"/>
      <c r="H197" s="1497"/>
      <c r="I197" s="1498"/>
      <c r="J197" s="1496"/>
      <c r="K197" s="1499"/>
      <c r="L197" s="1500">
        <f>IF(ISNUMBER(J197),#REF!,0)</f>
        <v>0</v>
      </c>
      <c r="M197" s="1501"/>
      <c r="N197" s="8" t="s">
        <v>1</v>
      </c>
      <c r="O197" s="1401">
        <f t="shared" si="64"/>
        <v>0</v>
      </c>
      <c r="P197" s="1410">
        <f t="shared" si="65"/>
        <v>0</v>
      </c>
      <c r="Q197" s="1411">
        <f t="shared" si="66"/>
        <v>0</v>
      </c>
      <c r="R197" s="1402"/>
      <c r="S197" s="1397">
        <f t="shared" si="62"/>
        <v>0</v>
      </c>
      <c r="T197" s="1398">
        <f t="shared" si="67"/>
        <v>0</v>
      </c>
      <c r="U197" s="1397">
        <f t="shared" si="58"/>
        <v>0</v>
      </c>
      <c r="V197" s="1399">
        <f t="shared" si="59"/>
        <v>0</v>
      </c>
      <c r="W197" s="1400">
        <f>IF(AND(ISNUMBER(R197),NOT(ISBLANK(K197))),IFERROR(INDEX(K13:U13,MATCH(K197,K12:U12,0))*J197*IF(ISBLANK(G197),1,G197),0),0)</f>
        <v>0</v>
      </c>
      <c r="X197" s="8"/>
      <c r="Y197"/>
      <c r="Z197"/>
      <c r="AA197" s="1494"/>
      <c r="AB197" s="1495"/>
      <c r="AC197" s="1495"/>
      <c r="AD197" s="1495"/>
      <c r="AE197" s="1496"/>
      <c r="AF197" s="1497"/>
      <c r="AG197" s="1498"/>
      <c r="AH197" s="1496"/>
      <c r="AI197" s="1499"/>
      <c r="AJ197" s="1500">
        <f>IF(ISNUMBER(AH197),#REF!,0)</f>
        <v>0</v>
      </c>
      <c r="AK197" s="1501"/>
      <c r="AL197" s="8" t="s">
        <v>1</v>
      </c>
      <c r="AM197" s="1401">
        <f t="shared" si="68"/>
        <v>0</v>
      </c>
      <c r="AN197" s="1410">
        <f t="shared" si="69"/>
        <v>0</v>
      </c>
      <c r="AO197" s="1411">
        <f t="shared" si="70"/>
        <v>0</v>
      </c>
      <c r="AP197" s="1402"/>
      <c r="AQ197" s="1397">
        <f t="shared" si="63"/>
        <v>0</v>
      </c>
      <c r="AR197" s="1398">
        <f t="shared" si="71"/>
        <v>0</v>
      </c>
      <c r="AS197" s="1397">
        <f t="shared" si="60"/>
        <v>0</v>
      </c>
      <c r="AT197" s="1399">
        <f t="shared" si="61"/>
        <v>0</v>
      </c>
      <c r="AU197" s="1400">
        <f>IF(AND(ISNUMBER(AP197),NOT(ISBLANK(AI197))),IFERROR(INDEX(AI13:AS13,MATCH(AI197,AI12:AS12,0))*AH197*IF(ISBLANK(AE197),1,AE197),0),0)</f>
        <v>0</v>
      </c>
      <c r="AY197" s="6">
        <v>1</v>
      </c>
    </row>
    <row r="198" spans="1:51" s="1" customFormat="1" ht="15.75" customHeight="1">
      <c r="A198"/>
      <c r="B198"/>
      <c r="C198" s="1494"/>
      <c r="D198" s="1495"/>
      <c r="E198" s="1495"/>
      <c r="F198" s="1495"/>
      <c r="G198" s="1496"/>
      <c r="H198" s="1497"/>
      <c r="I198" s="1498"/>
      <c r="J198" s="1496"/>
      <c r="K198" s="1499"/>
      <c r="L198" s="1500">
        <f>IF(ISNUMBER(J198),#REF!,0)</f>
        <v>0</v>
      </c>
      <c r="M198" s="1501"/>
      <c r="N198" s="8" t="s">
        <v>1</v>
      </c>
      <c r="O198" s="1403">
        <f t="shared" si="64"/>
        <v>0</v>
      </c>
      <c r="P198" s="1412">
        <f t="shared" si="65"/>
        <v>0</v>
      </c>
      <c r="Q198" s="1413">
        <f t="shared" si="66"/>
        <v>0</v>
      </c>
      <c r="R198" s="1402"/>
      <c r="S198" s="1397">
        <f t="shared" si="62"/>
        <v>0</v>
      </c>
      <c r="T198" s="1398">
        <f t="shared" si="67"/>
        <v>0</v>
      </c>
      <c r="U198" s="1397">
        <f t="shared" si="58"/>
        <v>0</v>
      </c>
      <c r="V198" s="1399">
        <f t="shared" si="59"/>
        <v>0</v>
      </c>
      <c r="W198" s="1400">
        <f>IF(AND(ISNUMBER(R198),NOT(ISBLANK(K198))),IFERROR(INDEX(K13:U13,MATCH(K198,K12:U12,0))*J198*IF(ISBLANK(G198),1,G198),0),0)</f>
        <v>0</v>
      </c>
      <c r="X198" s="8"/>
      <c r="Y198"/>
      <c r="Z198"/>
      <c r="AA198" s="1494"/>
      <c r="AB198" s="1495"/>
      <c r="AC198" s="1495"/>
      <c r="AD198" s="1495"/>
      <c r="AE198" s="1496"/>
      <c r="AF198" s="1497"/>
      <c r="AG198" s="1498"/>
      <c r="AH198" s="1496"/>
      <c r="AI198" s="1499"/>
      <c r="AJ198" s="1500">
        <f>IF(ISNUMBER(AH198),#REF!,0)</f>
        <v>0</v>
      </c>
      <c r="AK198" s="1501"/>
      <c r="AL198" s="8" t="s">
        <v>1</v>
      </c>
      <c r="AM198" s="1403">
        <f t="shared" si="68"/>
        <v>0</v>
      </c>
      <c r="AN198" s="1412">
        <f t="shared" si="69"/>
        <v>0</v>
      </c>
      <c r="AO198" s="1413">
        <f t="shared" si="70"/>
        <v>0</v>
      </c>
      <c r="AP198" s="1402"/>
      <c r="AQ198" s="1397">
        <f t="shared" si="63"/>
        <v>0</v>
      </c>
      <c r="AR198" s="1398">
        <f t="shared" si="71"/>
        <v>0</v>
      </c>
      <c r="AS198" s="1397">
        <f t="shared" si="60"/>
        <v>0</v>
      </c>
      <c r="AT198" s="1399">
        <f t="shared" si="61"/>
        <v>0</v>
      </c>
      <c r="AU198" s="1400">
        <f>IF(AND(ISNUMBER(AP198),NOT(ISBLANK(AI198))),IFERROR(INDEX(AI13:AS13,MATCH(AI198,AI12:AS12,0))*AH198*IF(ISBLANK(AE198),1,AE198),0),0)</f>
        <v>0</v>
      </c>
      <c r="AY198" s="6">
        <v>1</v>
      </c>
    </row>
    <row r="199" spans="1:51" s="1" customFormat="1" ht="15" customHeight="1">
      <c r="A199"/>
      <c r="B199"/>
      <c r="C199" s="1494"/>
      <c r="D199" s="1495"/>
      <c r="E199" s="1495"/>
      <c r="F199" s="1495"/>
      <c r="G199" s="1496"/>
      <c r="H199" s="1497"/>
      <c r="I199" s="1498"/>
      <c r="J199" s="1496"/>
      <c r="K199" s="1499"/>
      <c r="L199" s="1500">
        <f>IF(ISNUMBER(J199),#REF!,0)</f>
        <v>0</v>
      </c>
      <c r="M199" s="1501"/>
      <c r="N199" s="8" t="s">
        <v>1</v>
      </c>
      <c r="O199" s="1401">
        <f t="shared" si="64"/>
        <v>0</v>
      </c>
      <c r="P199" s="1410">
        <f t="shared" si="65"/>
        <v>0</v>
      </c>
      <c r="Q199" s="1411">
        <f t="shared" si="66"/>
        <v>0</v>
      </c>
      <c r="R199" s="1402"/>
      <c r="S199" s="1397">
        <f t="shared" si="62"/>
        <v>0</v>
      </c>
      <c r="T199" s="1398">
        <f t="shared" si="67"/>
        <v>0</v>
      </c>
      <c r="U199" s="1397">
        <f t="shared" si="58"/>
        <v>0</v>
      </c>
      <c r="V199" s="1399">
        <f t="shared" si="59"/>
        <v>0</v>
      </c>
      <c r="W199" s="1400">
        <f>IF(AND(ISNUMBER(R199),NOT(ISBLANK(K199))),IFERROR(INDEX(K13:U13,MATCH(K199,K12:U12,0))*J199*IF(ISBLANK(G199),1,G199),0),0)</f>
        <v>0</v>
      </c>
      <c r="X199" s="8"/>
      <c r="Y199"/>
      <c r="Z199"/>
      <c r="AA199" s="1494"/>
      <c r="AB199" s="1495"/>
      <c r="AC199" s="1495"/>
      <c r="AD199" s="1495"/>
      <c r="AE199" s="1496"/>
      <c r="AF199" s="1497"/>
      <c r="AG199" s="1498"/>
      <c r="AH199" s="1496"/>
      <c r="AI199" s="1499"/>
      <c r="AJ199" s="1500">
        <f>IF(ISNUMBER(AH199),#REF!,0)</f>
        <v>0</v>
      </c>
      <c r="AK199" s="1501"/>
      <c r="AL199" s="8" t="s">
        <v>1</v>
      </c>
      <c r="AM199" s="1401">
        <f t="shared" si="68"/>
        <v>0</v>
      </c>
      <c r="AN199" s="1410">
        <f t="shared" si="69"/>
        <v>0</v>
      </c>
      <c r="AO199" s="1411">
        <f t="shared" si="70"/>
        <v>0</v>
      </c>
      <c r="AP199" s="1402"/>
      <c r="AQ199" s="1397">
        <f t="shared" si="63"/>
        <v>0</v>
      </c>
      <c r="AR199" s="1398">
        <f t="shared" si="71"/>
        <v>0</v>
      </c>
      <c r="AS199" s="1397">
        <f t="shared" si="60"/>
        <v>0</v>
      </c>
      <c r="AT199" s="1399">
        <f t="shared" si="61"/>
        <v>0</v>
      </c>
      <c r="AU199" s="1400">
        <f>IF(AND(ISNUMBER(AP199),NOT(ISBLANK(AI199))),IFERROR(INDEX(AI13:AS13,MATCH(AI199,AI12:AS12,0))*AH199*IF(ISBLANK(AE199),1,AE199),0),0)</f>
        <v>0</v>
      </c>
      <c r="AY199" s="6">
        <v>1</v>
      </c>
    </row>
    <row r="200" spans="1:51" s="1" customFormat="1" ht="15" customHeight="1">
      <c r="A200"/>
      <c r="B200"/>
      <c r="C200" s="1494"/>
      <c r="D200" s="1495"/>
      <c r="E200" s="1495"/>
      <c r="F200" s="1495"/>
      <c r="G200" s="1496"/>
      <c r="H200" s="1497"/>
      <c r="I200" s="1498"/>
      <c r="J200" s="1496"/>
      <c r="K200" s="1499"/>
      <c r="L200" s="1500">
        <f>IF(ISNUMBER(J200),#REF!,0)</f>
        <v>0</v>
      </c>
      <c r="M200" s="1501"/>
      <c r="N200" s="8" t="s">
        <v>1</v>
      </c>
      <c r="O200" s="1403">
        <f t="shared" si="64"/>
        <v>0</v>
      </c>
      <c r="P200" s="1412">
        <f t="shared" si="65"/>
        <v>0</v>
      </c>
      <c r="Q200" s="1413">
        <f t="shared" si="66"/>
        <v>0</v>
      </c>
      <c r="R200" s="1402"/>
      <c r="S200" s="1397">
        <f t="shared" si="62"/>
        <v>0</v>
      </c>
      <c r="T200" s="1398">
        <f t="shared" si="67"/>
        <v>0</v>
      </c>
      <c r="U200" s="1397">
        <f t="shared" si="58"/>
        <v>0</v>
      </c>
      <c r="V200" s="1399">
        <f t="shared" si="59"/>
        <v>0</v>
      </c>
      <c r="W200" s="1400">
        <f>IF(AND(ISNUMBER(R200),NOT(ISBLANK(K200))),IFERROR(INDEX(K13:U13,MATCH(K200,K12:U12,0))*J200*IF(ISBLANK(G200),1,G200),0),0)</f>
        <v>0</v>
      </c>
      <c r="X200" s="8"/>
      <c r="Y200"/>
      <c r="Z200"/>
      <c r="AA200" s="1494"/>
      <c r="AB200" s="1495"/>
      <c r="AC200" s="1495"/>
      <c r="AD200" s="1495"/>
      <c r="AE200" s="1496"/>
      <c r="AF200" s="1497"/>
      <c r="AG200" s="1498"/>
      <c r="AH200" s="1496"/>
      <c r="AI200" s="1499"/>
      <c r="AJ200" s="1500">
        <f>IF(ISNUMBER(AH200),#REF!,0)</f>
        <v>0</v>
      </c>
      <c r="AK200" s="1501"/>
      <c r="AL200" s="8" t="s">
        <v>1</v>
      </c>
      <c r="AM200" s="1403">
        <f t="shared" si="68"/>
        <v>0</v>
      </c>
      <c r="AN200" s="1412">
        <f t="shared" si="69"/>
        <v>0</v>
      </c>
      <c r="AO200" s="1413">
        <f t="shared" si="70"/>
        <v>0</v>
      </c>
      <c r="AP200" s="1402"/>
      <c r="AQ200" s="1397">
        <f t="shared" si="63"/>
        <v>0</v>
      </c>
      <c r="AR200" s="1398">
        <f t="shared" si="71"/>
        <v>0</v>
      </c>
      <c r="AS200" s="1397">
        <f t="shared" si="60"/>
        <v>0</v>
      </c>
      <c r="AT200" s="1399">
        <f t="shared" si="61"/>
        <v>0</v>
      </c>
      <c r="AU200" s="1400">
        <f>IF(AND(ISNUMBER(AP200),NOT(ISBLANK(AI200))),IFERROR(INDEX(AI13:AS13,MATCH(AI200,AI12:AS12,0))*AH200*IF(ISBLANK(AE200),1,AE200),0),0)</f>
        <v>0</v>
      </c>
      <c r="AY200" s="6">
        <v>1</v>
      </c>
    </row>
    <row r="201" spans="1:51" s="1" customFormat="1" ht="15" customHeight="1">
      <c r="A201"/>
      <c r="B201"/>
      <c r="C201" s="1494"/>
      <c r="D201" s="1495"/>
      <c r="E201" s="1495"/>
      <c r="F201" s="1495"/>
      <c r="G201" s="1496"/>
      <c r="H201" s="1497"/>
      <c r="I201" s="1498"/>
      <c r="J201" s="1496"/>
      <c r="K201" s="1499"/>
      <c r="L201" s="1500">
        <f>IF(ISNUMBER(J201),#REF!,0)</f>
        <v>0</v>
      </c>
      <c r="M201" s="1501"/>
      <c r="N201" s="8" t="s">
        <v>1</v>
      </c>
      <c r="O201" s="1401">
        <f t="shared" si="64"/>
        <v>0</v>
      </c>
      <c r="P201" s="1410">
        <f t="shared" si="65"/>
        <v>0</v>
      </c>
      <c r="Q201" s="1411">
        <f t="shared" si="66"/>
        <v>0</v>
      </c>
      <c r="R201" s="1402"/>
      <c r="S201" s="1397">
        <f t="shared" si="62"/>
        <v>0</v>
      </c>
      <c r="T201" s="1398">
        <f t="shared" si="67"/>
        <v>0</v>
      </c>
      <c r="U201" s="1397">
        <f t="shared" si="58"/>
        <v>0</v>
      </c>
      <c r="V201" s="1399">
        <f t="shared" si="59"/>
        <v>0</v>
      </c>
      <c r="W201" s="1400">
        <f>IF(AND(ISNUMBER(R201),NOT(ISBLANK(K201))),IFERROR(INDEX(K13:U13,MATCH(K201,K12:U12,0))*J201*IF(ISBLANK(G201),1,G201),0),0)</f>
        <v>0</v>
      </c>
      <c r="X201" s="8"/>
      <c r="Y201"/>
      <c r="Z201"/>
      <c r="AA201" s="1494"/>
      <c r="AB201" s="1495"/>
      <c r="AC201" s="1495"/>
      <c r="AD201" s="1495"/>
      <c r="AE201" s="1496"/>
      <c r="AF201" s="1497"/>
      <c r="AG201" s="1498"/>
      <c r="AH201" s="1496"/>
      <c r="AI201" s="1499"/>
      <c r="AJ201" s="1500">
        <f>IF(ISNUMBER(AH201),#REF!,0)</f>
        <v>0</v>
      </c>
      <c r="AK201" s="1501"/>
      <c r="AL201" s="8" t="s">
        <v>1</v>
      </c>
      <c r="AM201" s="1401">
        <f t="shared" si="68"/>
        <v>0</v>
      </c>
      <c r="AN201" s="1410">
        <f t="shared" si="69"/>
        <v>0</v>
      </c>
      <c r="AO201" s="1411">
        <f t="shared" si="70"/>
        <v>0</v>
      </c>
      <c r="AP201" s="1402"/>
      <c r="AQ201" s="1397">
        <f t="shared" si="63"/>
        <v>0</v>
      </c>
      <c r="AR201" s="1398">
        <f t="shared" si="71"/>
        <v>0</v>
      </c>
      <c r="AS201" s="1397">
        <f t="shared" si="60"/>
        <v>0</v>
      </c>
      <c r="AT201" s="1399">
        <f t="shared" si="61"/>
        <v>0</v>
      </c>
      <c r="AU201" s="1400">
        <f>IF(AND(ISNUMBER(AP201),NOT(ISBLANK(AI201))),IFERROR(INDEX(AI13:AS13,MATCH(AI201,AI12:AS12,0))*AH201*IF(ISBLANK(AE201),1,AE201),0),0)</f>
        <v>0</v>
      </c>
      <c r="AY201" s="6">
        <v>1</v>
      </c>
    </row>
    <row r="202" spans="1:51" s="1" customFormat="1" ht="15" customHeight="1">
      <c r="A202"/>
      <c r="B202"/>
      <c r="C202" s="1494"/>
      <c r="D202" s="1495"/>
      <c r="E202" s="1495"/>
      <c r="F202" s="1495"/>
      <c r="G202" s="1496"/>
      <c r="H202" s="1497"/>
      <c r="I202" s="1498"/>
      <c r="J202" s="1496"/>
      <c r="K202" s="1499"/>
      <c r="L202" s="1500">
        <f>IF(ISNUMBER(J202),#REF!,0)</f>
        <v>0</v>
      </c>
      <c r="M202" s="1501"/>
      <c r="N202" s="8" t="s">
        <v>1</v>
      </c>
      <c r="O202" s="1403">
        <f t="shared" si="64"/>
        <v>0</v>
      </c>
      <c r="P202" s="1412">
        <f t="shared" si="65"/>
        <v>0</v>
      </c>
      <c r="Q202" s="1413">
        <f t="shared" si="66"/>
        <v>0</v>
      </c>
      <c r="R202" s="1402"/>
      <c r="S202" s="1397">
        <f t="shared" si="62"/>
        <v>0</v>
      </c>
      <c r="T202" s="1398">
        <f t="shared" si="67"/>
        <v>0</v>
      </c>
      <c r="U202" s="1397">
        <f t="shared" si="58"/>
        <v>0</v>
      </c>
      <c r="V202" s="1399">
        <f t="shared" si="59"/>
        <v>0</v>
      </c>
      <c r="W202" s="1400">
        <f>IF(AND(ISNUMBER(R202),NOT(ISBLANK(K202))),IFERROR(INDEX(K13:U13,MATCH(K202,K12:U12,0))*J202*IF(ISBLANK(G202),1,G202),0),0)</f>
        <v>0</v>
      </c>
      <c r="X202" s="8"/>
      <c r="Y202"/>
      <c r="Z202"/>
      <c r="AA202" s="1494"/>
      <c r="AB202" s="1495"/>
      <c r="AC202" s="1495"/>
      <c r="AD202" s="1495"/>
      <c r="AE202" s="1496"/>
      <c r="AF202" s="1497"/>
      <c r="AG202" s="1498"/>
      <c r="AH202" s="1496"/>
      <c r="AI202" s="1499"/>
      <c r="AJ202" s="1500">
        <f>IF(ISNUMBER(AH202),#REF!,0)</f>
        <v>0</v>
      </c>
      <c r="AK202" s="1501"/>
      <c r="AL202" s="8" t="s">
        <v>1</v>
      </c>
      <c r="AM202" s="1403">
        <f t="shared" si="68"/>
        <v>0</v>
      </c>
      <c r="AN202" s="1412">
        <f t="shared" si="69"/>
        <v>0</v>
      </c>
      <c r="AO202" s="1413">
        <f t="shared" si="70"/>
        <v>0</v>
      </c>
      <c r="AP202" s="1402"/>
      <c r="AQ202" s="1397">
        <f t="shared" si="63"/>
        <v>0</v>
      </c>
      <c r="AR202" s="1398">
        <f t="shared" si="71"/>
        <v>0</v>
      </c>
      <c r="AS202" s="1397">
        <f t="shared" si="60"/>
        <v>0</v>
      </c>
      <c r="AT202" s="1399">
        <f t="shared" si="61"/>
        <v>0</v>
      </c>
      <c r="AU202" s="1400">
        <f>IF(AND(ISNUMBER(AP202),NOT(ISBLANK(AI202))),IFERROR(INDEX(AI13:AS13,MATCH(AI202,AI12:AS12,0))*AH202*IF(ISBLANK(AE202),1,AE202),0),0)</f>
        <v>0</v>
      </c>
      <c r="AY202" s="6">
        <v>1</v>
      </c>
    </row>
    <row r="203" spans="1:51" s="1" customFormat="1" ht="15.75">
      <c r="A203"/>
      <c r="B203"/>
      <c r="C203" s="1494"/>
      <c r="D203" s="1495"/>
      <c r="E203" s="1495"/>
      <c r="F203" s="1495"/>
      <c r="G203" s="1496"/>
      <c r="H203" s="1497"/>
      <c r="I203" s="1498"/>
      <c r="J203" s="1496"/>
      <c r="K203" s="1499"/>
      <c r="L203" s="1500">
        <f>IF(ISNUMBER(J203),#REF!,0)</f>
        <v>0</v>
      </c>
      <c r="M203" s="1501"/>
      <c r="N203" s="8" t="s">
        <v>1</v>
      </c>
      <c r="O203" s="1401">
        <f t="shared" si="64"/>
        <v>0</v>
      </c>
      <c r="P203" s="1410">
        <f t="shared" si="65"/>
        <v>0</v>
      </c>
      <c r="Q203" s="1411">
        <f t="shared" si="66"/>
        <v>0</v>
      </c>
      <c r="R203" s="1402"/>
      <c r="S203" s="1397">
        <f t="shared" si="62"/>
        <v>0</v>
      </c>
      <c r="T203" s="1398">
        <f t="shared" si="67"/>
        <v>0</v>
      </c>
      <c r="U203" s="1397">
        <f t="shared" si="58"/>
        <v>0</v>
      </c>
      <c r="V203" s="1399">
        <f t="shared" si="59"/>
        <v>0</v>
      </c>
      <c r="W203" s="1400">
        <f>IF(AND(ISNUMBER(R203),NOT(ISBLANK(K203))),IFERROR(INDEX(K13:U13,MATCH(K203,K12:U12,0))*J203*IF(ISBLANK(G203),1,G203),0),0)</f>
        <v>0</v>
      </c>
      <c r="X203" s="8"/>
      <c r="Y203"/>
      <c r="Z203"/>
      <c r="AA203" s="1494"/>
      <c r="AB203" s="1495"/>
      <c r="AC203" s="1495"/>
      <c r="AD203" s="1495"/>
      <c r="AE203" s="1496"/>
      <c r="AF203" s="1497"/>
      <c r="AG203" s="1498"/>
      <c r="AH203" s="1496"/>
      <c r="AI203" s="1499"/>
      <c r="AJ203" s="1500">
        <f>IF(ISNUMBER(AH203),#REF!,0)</f>
        <v>0</v>
      </c>
      <c r="AK203" s="1501"/>
      <c r="AL203" s="8" t="s">
        <v>1</v>
      </c>
      <c r="AM203" s="1401">
        <f t="shared" si="68"/>
        <v>0</v>
      </c>
      <c r="AN203" s="1410">
        <f t="shared" si="69"/>
        <v>0</v>
      </c>
      <c r="AO203" s="1411">
        <f t="shared" si="70"/>
        <v>0</v>
      </c>
      <c r="AP203" s="1402"/>
      <c r="AQ203" s="1397">
        <f t="shared" si="63"/>
        <v>0</v>
      </c>
      <c r="AR203" s="1398">
        <f t="shared" si="71"/>
        <v>0</v>
      </c>
      <c r="AS203" s="1397">
        <f t="shared" si="60"/>
        <v>0</v>
      </c>
      <c r="AT203" s="1399">
        <f t="shared" si="61"/>
        <v>0</v>
      </c>
      <c r="AU203" s="1400">
        <f>IF(AND(ISNUMBER(AP203),NOT(ISBLANK(AI203))),IFERROR(INDEX(AI13:AS13,MATCH(AI203,AI12:AS12,0))*AH203*IF(ISBLANK(AE203),1,AE203),0),0)</f>
        <v>0</v>
      </c>
      <c r="AY203" s="6">
        <v>1</v>
      </c>
    </row>
    <row r="204" spans="1:51" s="1" customFormat="1" ht="15" customHeight="1">
      <c r="A204"/>
      <c r="B204"/>
      <c r="C204" s="1494"/>
      <c r="D204" s="1495"/>
      <c r="E204" s="1495"/>
      <c r="F204" s="1495"/>
      <c r="G204" s="1496"/>
      <c r="H204" s="1497"/>
      <c r="I204" s="1498"/>
      <c r="J204" s="1496"/>
      <c r="K204" s="1499"/>
      <c r="L204" s="1500">
        <f>IF(ISNUMBER(J204),#REF!,0)</f>
        <v>0</v>
      </c>
      <c r="M204" s="1501"/>
      <c r="N204" s="8" t="s">
        <v>1</v>
      </c>
      <c r="O204" s="1403">
        <f t="shared" si="64"/>
        <v>0</v>
      </c>
      <c r="P204" s="1412">
        <f t="shared" si="65"/>
        <v>0</v>
      </c>
      <c r="Q204" s="1413">
        <f t="shared" si="66"/>
        <v>0</v>
      </c>
      <c r="R204" s="1402"/>
      <c r="S204" s="1397">
        <f t="shared" si="62"/>
        <v>0</v>
      </c>
      <c r="T204" s="1398">
        <f t="shared" si="67"/>
        <v>0</v>
      </c>
      <c r="U204" s="1397">
        <f t="shared" si="58"/>
        <v>0</v>
      </c>
      <c r="V204" s="1399">
        <f t="shared" si="59"/>
        <v>0</v>
      </c>
      <c r="W204" s="1400">
        <f>IF(AND(ISNUMBER(R204),NOT(ISBLANK(K204))),IFERROR(INDEX(K13:U13,MATCH(K204,K12:U12,0))*J204*IF(ISBLANK(G204),1,G204),0),0)</f>
        <v>0</v>
      </c>
      <c r="X204" s="8"/>
      <c r="Y204"/>
      <c r="Z204"/>
      <c r="AA204" s="1494"/>
      <c r="AB204" s="1495"/>
      <c r="AC204" s="1495"/>
      <c r="AD204" s="1495"/>
      <c r="AE204" s="1496"/>
      <c r="AF204" s="1497"/>
      <c r="AG204" s="1498"/>
      <c r="AH204" s="1496"/>
      <c r="AI204" s="1499"/>
      <c r="AJ204" s="1500">
        <f>IF(ISNUMBER(AH204),#REF!,0)</f>
        <v>0</v>
      </c>
      <c r="AK204" s="1501"/>
      <c r="AL204" s="8" t="s">
        <v>1</v>
      </c>
      <c r="AM204" s="1403">
        <f t="shared" si="68"/>
        <v>0</v>
      </c>
      <c r="AN204" s="1412">
        <f t="shared" si="69"/>
        <v>0</v>
      </c>
      <c r="AO204" s="1413">
        <f t="shared" si="70"/>
        <v>0</v>
      </c>
      <c r="AP204" s="1402"/>
      <c r="AQ204" s="1397">
        <f t="shared" si="63"/>
        <v>0</v>
      </c>
      <c r="AR204" s="1398">
        <f t="shared" si="71"/>
        <v>0</v>
      </c>
      <c r="AS204" s="1397">
        <f t="shared" si="60"/>
        <v>0</v>
      </c>
      <c r="AT204" s="1399">
        <f t="shared" si="61"/>
        <v>0</v>
      </c>
      <c r="AU204" s="1400">
        <f>IF(AND(ISNUMBER(AP204),NOT(ISBLANK(AI204))),IFERROR(INDEX(AI13:AS13,MATCH(AI204,AI12:AS12,0))*AH204*IF(ISBLANK(AE204),1,AE204),0),0)</f>
        <v>0</v>
      </c>
      <c r="AY204" s="6">
        <v>1</v>
      </c>
    </row>
    <row r="205" spans="1:51" s="1" customFormat="1" ht="15" customHeight="1">
      <c r="A205"/>
      <c r="B205"/>
      <c r="C205" s="1494"/>
      <c r="D205" s="1495"/>
      <c r="E205" s="1495"/>
      <c r="F205" s="1495"/>
      <c r="G205" s="1496"/>
      <c r="H205" s="1497"/>
      <c r="I205" s="1498"/>
      <c r="J205" s="1496"/>
      <c r="K205" s="1499"/>
      <c r="L205" s="1500">
        <f>IF(ISNUMBER(J205),#REF!,0)</f>
        <v>0</v>
      </c>
      <c r="M205" s="1501"/>
      <c r="N205" s="8" t="s">
        <v>1</v>
      </c>
      <c r="O205" s="1401">
        <f t="shared" si="64"/>
        <v>0</v>
      </c>
      <c r="P205" s="1410">
        <f t="shared" si="65"/>
        <v>0</v>
      </c>
      <c r="Q205" s="1411">
        <f t="shared" si="66"/>
        <v>0</v>
      </c>
      <c r="R205" s="1402"/>
      <c r="S205" s="1397">
        <f t="shared" si="62"/>
        <v>0</v>
      </c>
      <c r="T205" s="1398">
        <f t="shared" si="67"/>
        <v>0</v>
      </c>
      <c r="U205" s="1397">
        <f t="shared" si="58"/>
        <v>0</v>
      </c>
      <c r="V205" s="1399">
        <f t="shared" si="59"/>
        <v>0</v>
      </c>
      <c r="W205" s="1400">
        <f>IF(AND(ISNUMBER(R205),NOT(ISBLANK(K205))),IFERROR(INDEX(K13:U13,MATCH(K205,K12:U12,0))*J205*IF(ISBLANK(G205),1,G205),0),0)</f>
        <v>0</v>
      </c>
      <c r="X205" s="8"/>
      <c r="Y205"/>
      <c r="Z205"/>
      <c r="AA205" s="1494"/>
      <c r="AB205" s="1495"/>
      <c r="AC205" s="1495"/>
      <c r="AD205" s="1495"/>
      <c r="AE205" s="1496"/>
      <c r="AF205" s="1497"/>
      <c r="AG205" s="1498"/>
      <c r="AH205" s="1496"/>
      <c r="AI205" s="1499"/>
      <c r="AJ205" s="1500">
        <f>IF(ISNUMBER(AH205),#REF!,0)</f>
        <v>0</v>
      </c>
      <c r="AK205" s="1501"/>
      <c r="AL205" s="8" t="s">
        <v>1</v>
      </c>
      <c r="AM205" s="1401">
        <f t="shared" si="68"/>
        <v>0</v>
      </c>
      <c r="AN205" s="1410">
        <f t="shared" si="69"/>
        <v>0</v>
      </c>
      <c r="AO205" s="1411">
        <f t="shared" si="70"/>
        <v>0</v>
      </c>
      <c r="AP205" s="1402"/>
      <c r="AQ205" s="1397">
        <f t="shared" si="63"/>
        <v>0</v>
      </c>
      <c r="AR205" s="1398">
        <f t="shared" si="71"/>
        <v>0</v>
      </c>
      <c r="AS205" s="1397">
        <f t="shared" si="60"/>
        <v>0</v>
      </c>
      <c r="AT205" s="1399">
        <f t="shared" si="61"/>
        <v>0</v>
      </c>
      <c r="AU205" s="1400">
        <f>IF(AND(ISNUMBER(AP205),NOT(ISBLANK(AI205))),IFERROR(INDEX(AI13:AS13,MATCH(AI205,AI12:AS12,0))*AH205*IF(ISBLANK(AE205),1,AE205),0),0)</f>
        <v>0</v>
      </c>
      <c r="AY205" s="6">
        <v>1</v>
      </c>
    </row>
    <row r="206" spans="1:51" s="1" customFormat="1" ht="15.75">
      <c r="A206"/>
      <c r="B206"/>
      <c r="C206" s="1494"/>
      <c r="D206" s="1495"/>
      <c r="E206" s="1495"/>
      <c r="F206" s="1495"/>
      <c r="G206" s="1496"/>
      <c r="H206" s="1497"/>
      <c r="I206" s="1498"/>
      <c r="J206" s="1496"/>
      <c r="K206" s="1499"/>
      <c r="L206" s="1500">
        <f>IF(ISNUMBER(J206),#REF!,0)</f>
        <v>0</v>
      </c>
      <c r="M206" s="1501"/>
      <c r="N206" s="8" t="s">
        <v>1</v>
      </c>
      <c r="O206" s="1403">
        <f t="shared" si="64"/>
        <v>0</v>
      </c>
      <c r="P206" s="1412">
        <f t="shared" si="65"/>
        <v>0</v>
      </c>
      <c r="Q206" s="1413">
        <f t="shared" si="66"/>
        <v>0</v>
      </c>
      <c r="R206" s="1402"/>
      <c r="S206" s="1397">
        <f t="shared" si="62"/>
        <v>0</v>
      </c>
      <c r="T206" s="1398">
        <f t="shared" si="67"/>
        <v>0</v>
      </c>
      <c r="U206" s="1397">
        <f t="shared" si="58"/>
        <v>0</v>
      </c>
      <c r="V206" s="1399">
        <f t="shared" si="59"/>
        <v>0</v>
      </c>
      <c r="W206" s="1400">
        <f>IF(AND(ISNUMBER(R206),NOT(ISBLANK(K206))),IFERROR(INDEX(K13:U13,MATCH(K206,K12:U12,0))*J206*IF(ISBLANK(G206),1,G206),0),0)</f>
        <v>0</v>
      </c>
      <c r="X206" s="8"/>
      <c r="Y206"/>
      <c r="Z206"/>
      <c r="AA206" s="1494"/>
      <c r="AB206" s="1495"/>
      <c r="AC206" s="1495"/>
      <c r="AD206" s="1495"/>
      <c r="AE206" s="1496"/>
      <c r="AF206" s="1497"/>
      <c r="AG206" s="1498"/>
      <c r="AH206" s="1496"/>
      <c r="AI206" s="1499"/>
      <c r="AJ206" s="1500">
        <f>IF(ISNUMBER(AH206),#REF!,0)</f>
        <v>0</v>
      </c>
      <c r="AK206" s="1501"/>
      <c r="AL206" s="8" t="s">
        <v>1</v>
      </c>
      <c r="AM206" s="1403">
        <f t="shared" si="68"/>
        <v>0</v>
      </c>
      <c r="AN206" s="1412">
        <f t="shared" si="69"/>
        <v>0</v>
      </c>
      <c r="AO206" s="1413">
        <f t="shared" si="70"/>
        <v>0</v>
      </c>
      <c r="AP206" s="1402"/>
      <c r="AQ206" s="1397">
        <f t="shared" si="63"/>
        <v>0</v>
      </c>
      <c r="AR206" s="1398">
        <f t="shared" si="71"/>
        <v>0</v>
      </c>
      <c r="AS206" s="1397">
        <f t="shared" si="60"/>
        <v>0</v>
      </c>
      <c r="AT206" s="1399">
        <f t="shared" si="61"/>
        <v>0</v>
      </c>
      <c r="AU206" s="1400">
        <f>IF(AND(ISNUMBER(AP206),NOT(ISBLANK(AI206))),IFERROR(INDEX(AI13:AS13,MATCH(AI206,AI12:AS12,0))*AH206*IF(ISBLANK(AE206),1,AE206),0),0)</f>
        <v>0</v>
      </c>
      <c r="AY206" s="6">
        <v>1</v>
      </c>
    </row>
    <row r="207" spans="1:51" s="1" customFormat="1" ht="15.75">
      <c r="A207"/>
      <c r="B207"/>
      <c r="C207" s="1494"/>
      <c r="D207" s="1495"/>
      <c r="E207" s="1495"/>
      <c r="F207" s="1495"/>
      <c r="G207" s="1496"/>
      <c r="H207" s="1497"/>
      <c r="I207" s="1498"/>
      <c r="J207" s="1496"/>
      <c r="K207" s="1499"/>
      <c r="L207" s="1500">
        <f>IF(ISNUMBER(J207),#REF!,0)</f>
        <v>0</v>
      </c>
      <c r="M207" s="1501"/>
      <c r="N207" s="8" t="s">
        <v>1</v>
      </c>
      <c r="O207" s="1401">
        <f t="shared" si="64"/>
        <v>0</v>
      </c>
      <c r="P207" s="1410">
        <f t="shared" si="65"/>
        <v>0</v>
      </c>
      <c r="Q207" s="1411">
        <f t="shared" si="66"/>
        <v>0</v>
      </c>
      <c r="R207" s="1402"/>
      <c r="S207" s="1397">
        <f t="shared" si="62"/>
        <v>0</v>
      </c>
      <c r="T207" s="1398">
        <f t="shared" si="67"/>
        <v>0</v>
      </c>
      <c r="U207" s="1397">
        <f t="shared" si="58"/>
        <v>0</v>
      </c>
      <c r="V207" s="1399">
        <f t="shared" si="59"/>
        <v>0</v>
      </c>
      <c r="W207" s="1400">
        <f>IF(AND(ISNUMBER(R207),NOT(ISBLANK(K207))),IFERROR(INDEX(K13:U13,MATCH(K207,K12:U12,0))*J207*IF(ISBLANK(G207),1,G207),0),0)</f>
        <v>0</v>
      </c>
      <c r="X207" s="8"/>
      <c r="Y207"/>
      <c r="Z207"/>
      <c r="AA207" s="1494"/>
      <c r="AB207" s="1495"/>
      <c r="AC207" s="1495"/>
      <c r="AD207" s="1495"/>
      <c r="AE207" s="1496"/>
      <c r="AF207" s="1497"/>
      <c r="AG207" s="1498"/>
      <c r="AH207" s="1496"/>
      <c r="AI207" s="1499"/>
      <c r="AJ207" s="1500">
        <f>IF(ISNUMBER(AH207),#REF!,0)</f>
        <v>0</v>
      </c>
      <c r="AK207" s="1501"/>
      <c r="AL207" s="8" t="s">
        <v>1</v>
      </c>
      <c r="AM207" s="1401">
        <f t="shared" si="68"/>
        <v>0</v>
      </c>
      <c r="AN207" s="1410">
        <f t="shared" si="69"/>
        <v>0</v>
      </c>
      <c r="AO207" s="1411">
        <f t="shared" si="70"/>
        <v>0</v>
      </c>
      <c r="AP207" s="1402"/>
      <c r="AQ207" s="1397">
        <f t="shared" si="63"/>
        <v>0</v>
      </c>
      <c r="AR207" s="1398">
        <f t="shared" si="71"/>
        <v>0</v>
      </c>
      <c r="AS207" s="1397">
        <f t="shared" si="60"/>
        <v>0</v>
      </c>
      <c r="AT207" s="1399">
        <f t="shared" si="61"/>
        <v>0</v>
      </c>
      <c r="AU207" s="1400">
        <f>IF(AND(ISNUMBER(AP207),NOT(ISBLANK(AI207))),IFERROR(INDEX(AI13:AS13,MATCH(AI207,AI12:AS12,0))*AH207*IF(ISBLANK(AE207),1,AE207),0),0)</f>
        <v>0</v>
      </c>
      <c r="AY207" s="6">
        <v>1</v>
      </c>
    </row>
    <row r="208" spans="1:51" s="1" customFormat="1" ht="15.75">
      <c r="A208"/>
      <c r="B208"/>
      <c r="C208" s="1494"/>
      <c r="D208" s="1495"/>
      <c r="E208" s="1495"/>
      <c r="F208" s="1495"/>
      <c r="G208" s="1496"/>
      <c r="H208" s="1497"/>
      <c r="I208" s="1498"/>
      <c r="J208" s="1496"/>
      <c r="K208" s="1499"/>
      <c r="L208" s="1500">
        <f>IF(ISNUMBER(J208),#REF!,0)</f>
        <v>0</v>
      </c>
      <c r="M208" s="1501"/>
      <c r="N208" s="8" t="s">
        <v>1</v>
      </c>
      <c r="O208" s="1403">
        <f t="shared" si="64"/>
        <v>0</v>
      </c>
      <c r="P208" s="1412">
        <f t="shared" si="65"/>
        <v>0</v>
      </c>
      <c r="Q208" s="1413">
        <f t="shared" si="66"/>
        <v>0</v>
      </c>
      <c r="R208" s="1402"/>
      <c r="S208" s="1397">
        <f t="shared" si="62"/>
        <v>0</v>
      </c>
      <c r="T208" s="1398">
        <f t="shared" si="67"/>
        <v>0</v>
      </c>
      <c r="U208" s="1397">
        <f t="shared" si="58"/>
        <v>0</v>
      </c>
      <c r="V208" s="1399">
        <f t="shared" si="59"/>
        <v>0</v>
      </c>
      <c r="W208" s="1400">
        <f>IF(AND(ISNUMBER(R208),NOT(ISBLANK(K208))),IFERROR(INDEX(K13:U13,MATCH(K208,K12:U12,0))*J208*IF(ISBLANK(G208),1,G208),0),0)</f>
        <v>0</v>
      </c>
      <c r="X208" s="8"/>
      <c r="Y208"/>
      <c r="Z208"/>
      <c r="AA208" s="1494"/>
      <c r="AB208" s="1495"/>
      <c r="AC208" s="1495"/>
      <c r="AD208" s="1495"/>
      <c r="AE208" s="1496"/>
      <c r="AF208" s="1497"/>
      <c r="AG208" s="1498"/>
      <c r="AH208" s="1496"/>
      <c r="AI208" s="1499"/>
      <c r="AJ208" s="1500">
        <f>IF(ISNUMBER(AH208),#REF!,0)</f>
        <v>0</v>
      </c>
      <c r="AK208" s="1501"/>
      <c r="AL208" s="8" t="s">
        <v>1</v>
      </c>
      <c r="AM208" s="1403">
        <f t="shared" si="68"/>
        <v>0</v>
      </c>
      <c r="AN208" s="1412">
        <f t="shared" si="69"/>
        <v>0</v>
      </c>
      <c r="AO208" s="1413">
        <f t="shared" si="70"/>
        <v>0</v>
      </c>
      <c r="AP208" s="1402"/>
      <c r="AQ208" s="1397">
        <f t="shared" si="63"/>
        <v>0</v>
      </c>
      <c r="AR208" s="1398">
        <f t="shared" si="71"/>
        <v>0</v>
      </c>
      <c r="AS208" s="1397">
        <f t="shared" si="60"/>
        <v>0</v>
      </c>
      <c r="AT208" s="1399">
        <f t="shared" si="61"/>
        <v>0</v>
      </c>
      <c r="AU208" s="1400">
        <f>IF(AND(ISNUMBER(AP208),NOT(ISBLANK(AI208))),IFERROR(INDEX(AI13:AS13,MATCH(AI208,AI12:AS12,0))*AH208*IF(ISBLANK(AE208),1,AE208),0),0)</f>
        <v>0</v>
      </c>
      <c r="AY208" s="6">
        <v>1</v>
      </c>
    </row>
    <row r="209" spans="1:51" s="1" customFormat="1" ht="15.75">
      <c r="A209"/>
      <c r="B209"/>
      <c r="C209" s="1494"/>
      <c r="D209" s="1495"/>
      <c r="E209" s="1495"/>
      <c r="F209" s="1495"/>
      <c r="G209" s="1496"/>
      <c r="H209" s="1497"/>
      <c r="I209" s="1498"/>
      <c r="J209" s="1496"/>
      <c r="K209" s="1499"/>
      <c r="L209" s="1500">
        <f>IF(ISNUMBER(J209),#REF!,0)</f>
        <v>0</v>
      </c>
      <c r="M209" s="1501"/>
      <c r="N209" s="8" t="s">
        <v>1</v>
      </c>
      <c r="O209" s="1401">
        <f t="shared" si="64"/>
        <v>0</v>
      </c>
      <c r="P209" s="1410">
        <f t="shared" si="65"/>
        <v>0</v>
      </c>
      <c r="Q209" s="1411">
        <f t="shared" si="66"/>
        <v>0</v>
      </c>
      <c r="R209" s="1402"/>
      <c r="S209" s="1397">
        <f t="shared" si="62"/>
        <v>0</v>
      </c>
      <c r="T209" s="1398">
        <f t="shared" si="67"/>
        <v>0</v>
      </c>
      <c r="U209" s="1397">
        <f t="shared" si="58"/>
        <v>0</v>
      </c>
      <c r="V209" s="1399">
        <f t="shared" si="59"/>
        <v>0</v>
      </c>
      <c r="W209" s="1400">
        <f>IF(AND(ISNUMBER(R209),NOT(ISBLANK(K209))),IFERROR(INDEX(K13:U13,MATCH(K209,K12:U12,0))*J209*IF(ISBLANK(G209),1,G209),0),0)</f>
        <v>0</v>
      </c>
      <c r="X209" s="8"/>
      <c r="Y209"/>
      <c r="Z209"/>
      <c r="AA209" s="1494"/>
      <c r="AB209" s="1495"/>
      <c r="AC209" s="1495"/>
      <c r="AD209" s="1495"/>
      <c r="AE209" s="1496"/>
      <c r="AF209" s="1497"/>
      <c r="AG209" s="1498"/>
      <c r="AH209" s="1496"/>
      <c r="AI209" s="1499"/>
      <c r="AJ209" s="1500">
        <f>IF(ISNUMBER(AH209),#REF!,0)</f>
        <v>0</v>
      </c>
      <c r="AK209" s="1501"/>
      <c r="AL209" s="8" t="s">
        <v>1</v>
      </c>
      <c r="AM209" s="1401">
        <f t="shared" si="68"/>
        <v>0</v>
      </c>
      <c r="AN209" s="1410">
        <f t="shared" si="69"/>
        <v>0</v>
      </c>
      <c r="AO209" s="1411">
        <f t="shared" si="70"/>
        <v>0</v>
      </c>
      <c r="AP209" s="1402"/>
      <c r="AQ209" s="1397">
        <f t="shared" si="63"/>
        <v>0</v>
      </c>
      <c r="AR209" s="1398">
        <f t="shared" si="71"/>
        <v>0</v>
      </c>
      <c r="AS209" s="1397">
        <f t="shared" si="60"/>
        <v>0</v>
      </c>
      <c r="AT209" s="1399">
        <f t="shared" si="61"/>
        <v>0</v>
      </c>
      <c r="AU209" s="1400">
        <f>IF(AND(ISNUMBER(AP209),NOT(ISBLANK(AI209))),IFERROR(INDEX(AI13:AS13,MATCH(AI209,AI12:AS12,0))*AH209*IF(ISBLANK(AE209),1,AE209),0),0)</f>
        <v>0</v>
      </c>
      <c r="AY209" s="6">
        <v>1</v>
      </c>
    </row>
    <row r="210" spans="1:51" s="1" customFormat="1" ht="15" customHeight="1">
      <c r="A210"/>
      <c r="B210"/>
      <c r="C210" s="1494"/>
      <c r="D210" s="1495"/>
      <c r="E210" s="1495"/>
      <c r="F210" s="1495"/>
      <c r="G210" s="1496"/>
      <c r="H210" s="1497"/>
      <c r="I210" s="1498"/>
      <c r="J210" s="1496"/>
      <c r="K210" s="1499"/>
      <c r="L210" s="1500">
        <f>IF(ISNUMBER(J210),#REF!,0)</f>
        <v>0</v>
      </c>
      <c r="M210" s="1501"/>
      <c r="N210" s="8" t="s">
        <v>1</v>
      </c>
      <c r="O210" s="1403">
        <f t="shared" si="64"/>
        <v>0</v>
      </c>
      <c r="P210" s="1412">
        <f t="shared" si="65"/>
        <v>0</v>
      </c>
      <c r="Q210" s="1413">
        <f t="shared" si="66"/>
        <v>0</v>
      </c>
      <c r="R210" s="1402"/>
      <c r="S210" s="1397">
        <f t="shared" si="62"/>
        <v>0</v>
      </c>
      <c r="T210" s="1398">
        <f t="shared" si="67"/>
        <v>0</v>
      </c>
      <c r="U210" s="1397">
        <f t="shared" si="58"/>
        <v>0</v>
      </c>
      <c r="V210" s="1399">
        <f t="shared" si="59"/>
        <v>0</v>
      </c>
      <c r="W210" s="1400">
        <f>IF(AND(ISNUMBER(R210),NOT(ISBLANK(K210))),IFERROR(INDEX(K13:U13,MATCH(K210,K12:U12,0))*J210*IF(ISBLANK(G210),1,G210),0),0)</f>
        <v>0</v>
      </c>
      <c r="X210" s="8"/>
      <c r="Y210"/>
      <c r="Z210"/>
      <c r="AA210" s="1494"/>
      <c r="AB210" s="1495"/>
      <c r="AC210" s="1495"/>
      <c r="AD210" s="1495"/>
      <c r="AE210" s="1496"/>
      <c r="AF210" s="1497"/>
      <c r="AG210" s="1498"/>
      <c r="AH210" s="1496"/>
      <c r="AI210" s="1499"/>
      <c r="AJ210" s="1500">
        <f>IF(ISNUMBER(AH210),#REF!,0)</f>
        <v>0</v>
      </c>
      <c r="AK210" s="1501"/>
      <c r="AL210" s="8" t="s">
        <v>1</v>
      </c>
      <c r="AM210" s="1403">
        <f t="shared" si="68"/>
        <v>0</v>
      </c>
      <c r="AN210" s="1412">
        <f t="shared" si="69"/>
        <v>0</v>
      </c>
      <c r="AO210" s="1413">
        <f t="shared" si="70"/>
        <v>0</v>
      </c>
      <c r="AP210" s="1402"/>
      <c r="AQ210" s="1397">
        <f t="shared" si="63"/>
        <v>0</v>
      </c>
      <c r="AR210" s="1398">
        <f t="shared" si="71"/>
        <v>0</v>
      </c>
      <c r="AS210" s="1397">
        <f t="shared" si="60"/>
        <v>0</v>
      </c>
      <c r="AT210" s="1399">
        <f t="shared" si="61"/>
        <v>0</v>
      </c>
      <c r="AU210" s="1400">
        <f>IF(AND(ISNUMBER(AP210),NOT(ISBLANK(AI210))),IFERROR(INDEX(AI13:AS13,MATCH(AI210,AI12:AS12,0))*AH210*IF(ISBLANK(AE210),1,AE210),0),0)</f>
        <v>0</v>
      </c>
      <c r="AY210" s="6">
        <v>1</v>
      </c>
    </row>
    <row r="211" spans="1:51" s="1" customFormat="1" ht="15" customHeight="1">
      <c r="A211"/>
      <c r="B211"/>
      <c r="C211" s="1494"/>
      <c r="D211" s="1495"/>
      <c r="E211" s="1495"/>
      <c r="F211" s="1495"/>
      <c r="G211" s="1496"/>
      <c r="H211" s="1497"/>
      <c r="I211" s="1498"/>
      <c r="J211" s="1496"/>
      <c r="K211" s="1499"/>
      <c r="L211" s="1500">
        <f>IF(ISNUMBER(J211),#REF!,0)</f>
        <v>0</v>
      </c>
      <c r="M211" s="1501"/>
      <c r="N211" s="8" t="s">
        <v>1</v>
      </c>
      <c r="O211" s="1401">
        <f t="shared" si="64"/>
        <v>0</v>
      </c>
      <c r="P211" s="1410">
        <f t="shared" si="65"/>
        <v>0</v>
      </c>
      <c r="Q211" s="1411">
        <f t="shared" si="66"/>
        <v>0</v>
      </c>
      <c r="R211" s="1402"/>
      <c r="S211" s="1397">
        <f t="shared" si="62"/>
        <v>0</v>
      </c>
      <c r="T211" s="1398">
        <f t="shared" si="67"/>
        <v>0</v>
      </c>
      <c r="U211" s="1397">
        <f t="shared" si="58"/>
        <v>0</v>
      </c>
      <c r="V211" s="1399">
        <f t="shared" si="59"/>
        <v>0</v>
      </c>
      <c r="W211" s="1400">
        <f>IF(AND(ISNUMBER(R211),NOT(ISBLANK(K211))),IFERROR(INDEX(K13:U13,MATCH(K211,K12:U12,0))*J211*IF(ISBLANK(G211),1,G211),0),0)</f>
        <v>0</v>
      </c>
      <c r="X211" s="8"/>
      <c r="Y211"/>
      <c r="Z211"/>
      <c r="AA211" s="1494"/>
      <c r="AB211" s="1495"/>
      <c r="AC211" s="1495"/>
      <c r="AD211" s="1495"/>
      <c r="AE211" s="1496"/>
      <c r="AF211" s="1497"/>
      <c r="AG211" s="1498"/>
      <c r="AH211" s="1496"/>
      <c r="AI211" s="1499"/>
      <c r="AJ211" s="1500">
        <f>IF(ISNUMBER(AH211),#REF!,0)</f>
        <v>0</v>
      </c>
      <c r="AK211" s="1501"/>
      <c r="AL211" s="8" t="s">
        <v>1</v>
      </c>
      <c r="AM211" s="1401">
        <f t="shared" si="68"/>
        <v>0</v>
      </c>
      <c r="AN211" s="1410">
        <f t="shared" si="69"/>
        <v>0</v>
      </c>
      <c r="AO211" s="1411">
        <f t="shared" si="70"/>
        <v>0</v>
      </c>
      <c r="AP211" s="1402"/>
      <c r="AQ211" s="1397">
        <f t="shared" si="63"/>
        <v>0</v>
      </c>
      <c r="AR211" s="1398">
        <f t="shared" si="71"/>
        <v>0</v>
      </c>
      <c r="AS211" s="1397">
        <f t="shared" si="60"/>
        <v>0</v>
      </c>
      <c r="AT211" s="1399">
        <f t="shared" si="61"/>
        <v>0</v>
      </c>
      <c r="AU211" s="1400">
        <f>IF(AND(ISNUMBER(AP211),NOT(ISBLANK(AI211))),IFERROR(INDEX(AI13:AS13,MATCH(AI211,AI12:AS12,0))*AH211*IF(ISBLANK(AE211),1,AE211),0),0)</f>
        <v>0</v>
      </c>
      <c r="AY211" s="6">
        <v>1</v>
      </c>
    </row>
    <row r="212" spans="1:51" s="1" customFormat="1" ht="15" customHeight="1">
      <c r="A212"/>
      <c r="B212"/>
      <c r="C212" s="1494"/>
      <c r="D212" s="1495"/>
      <c r="E212" s="1495"/>
      <c r="F212" s="1495"/>
      <c r="G212" s="1496"/>
      <c r="H212" s="1497"/>
      <c r="I212" s="1498"/>
      <c r="J212" s="1496"/>
      <c r="K212" s="1499"/>
      <c r="L212" s="1500">
        <f>IF(ISNUMBER(J212),#REF!,0)</f>
        <v>0</v>
      </c>
      <c r="M212" s="1501"/>
      <c r="N212" s="8" t="s">
        <v>1</v>
      </c>
      <c r="O212" s="1403">
        <f t="shared" si="64"/>
        <v>0</v>
      </c>
      <c r="P212" s="1412">
        <f t="shared" si="65"/>
        <v>0</v>
      </c>
      <c r="Q212" s="1413">
        <f t="shared" si="66"/>
        <v>0</v>
      </c>
      <c r="R212" s="1402"/>
      <c r="S212" s="1397">
        <f t="shared" si="62"/>
        <v>0</v>
      </c>
      <c r="T212" s="1398">
        <f t="shared" si="67"/>
        <v>0</v>
      </c>
      <c r="U212" s="1397">
        <f t="shared" si="58"/>
        <v>0</v>
      </c>
      <c r="V212" s="1399">
        <f t="shared" si="59"/>
        <v>0</v>
      </c>
      <c r="W212" s="1400">
        <f>IF(AND(ISNUMBER(R212),NOT(ISBLANK(K212))),IFERROR(INDEX(K13:U13,MATCH(K212,K12:U12,0))*J212*IF(ISBLANK(G212),1,G212),0),0)</f>
        <v>0</v>
      </c>
      <c r="X212" s="8"/>
      <c r="Y212"/>
      <c r="Z212"/>
      <c r="AA212" s="1494"/>
      <c r="AB212" s="1495"/>
      <c r="AC212" s="1495"/>
      <c r="AD212" s="1495"/>
      <c r="AE212" s="1496"/>
      <c r="AF212" s="1497"/>
      <c r="AG212" s="1498"/>
      <c r="AH212" s="1496"/>
      <c r="AI212" s="1499"/>
      <c r="AJ212" s="1500">
        <f>IF(ISNUMBER(AH212),#REF!,0)</f>
        <v>0</v>
      </c>
      <c r="AK212" s="1501"/>
      <c r="AL212" s="8" t="s">
        <v>1</v>
      </c>
      <c r="AM212" s="1403">
        <f t="shared" si="68"/>
        <v>0</v>
      </c>
      <c r="AN212" s="1412">
        <f t="shared" si="69"/>
        <v>0</v>
      </c>
      <c r="AO212" s="1413">
        <f t="shared" si="70"/>
        <v>0</v>
      </c>
      <c r="AP212" s="1402"/>
      <c r="AQ212" s="1397">
        <f t="shared" si="63"/>
        <v>0</v>
      </c>
      <c r="AR212" s="1398">
        <f t="shared" si="71"/>
        <v>0</v>
      </c>
      <c r="AS212" s="1397">
        <f t="shared" si="60"/>
        <v>0</v>
      </c>
      <c r="AT212" s="1399">
        <f t="shared" si="61"/>
        <v>0</v>
      </c>
      <c r="AU212" s="1400">
        <f>IF(AND(ISNUMBER(AP212),NOT(ISBLANK(AI212))),IFERROR(INDEX(AI13:AS13,MATCH(AI212,AI12:AS12,0))*AH212*IF(ISBLANK(AE212),1,AE212),0),0)</f>
        <v>0</v>
      </c>
      <c r="AY212" s="6">
        <v>1</v>
      </c>
    </row>
    <row r="213" spans="1:51" s="1" customFormat="1" ht="15" customHeight="1">
      <c r="A213"/>
      <c r="B213"/>
      <c r="C213" s="1494"/>
      <c r="D213" s="1495"/>
      <c r="E213" s="1495"/>
      <c r="F213" s="1495"/>
      <c r="G213" s="1496"/>
      <c r="H213" s="1497"/>
      <c r="I213" s="1498"/>
      <c r="J213" s="1496"/>
      <c r="K213" s="1499"/>
      <c r="L213" s="1500">
        <f>IF(ISNUMBER(J213),#REF!,0)</f>
        <v>0</v>
      </c>
      <c r="M213" s="1501"/>
      <c r="N213" s="8" t="s">
        <v>1</v>
      </c>
      <c r="O213" s="1401">
        <f t="shared" si="64"/>
        <v>0</v>
      </c>
      <c r="P213" s="1410">
        <f t="shared" si="65"/>
        <v>0</v>
      </c>
      <c r="Q213" s="1411">
        <f t="shared" si="66"/>
        <v>0</v>
      </c>
      <c r="R213" s="1402"/>
      <c r="S213" s="1397">
        <f t="shared" si="62"/>
        <v>0</v>
      </c>
      <c r="T213" s="1398">
        <f t="shared" si="67"/>
        <v>0</v>
      </c>
      <c r="U213" s="1397">
        <f t="shared" si="58"/>
        <v>0</v>
      </c>
      <c r="V213" s="1399">
        <f t="shared" si="59"/>
        <v>0</v>
      </c>
      <c r="W213" s="1400">
        <f>IF(AND(ISNUMBER(R213),NOT(ISBLANK(K213))),IFERROR(INDEX(K13:U13,MATCH(K213,K12:U12,0))*J213*IF(ISBLANK(G213),1,G213),0),0)</f>
        <v>0</v>
      </c>
      <c r="X213" s="8"/>
      <c r="Y213"/>
      <c r="Z213"/>
      <c r="AA213" s="1494"/>
      <c r="AB213" s="1495"/>
      <c r="AC213" s="1495"/>
      <c r="AD213" s="1495"/>
      <c r="AE213" s="1496"/>
      <c r="AF213" s="1497"/>
      <c r="AG213" s="1498"/>
      <c r="AH213" s="1496"/>
      <c r="AI213" s="1499"/>
      <c r="AJ213" s="1500">
        <f>IF(ISNUMBER(AH213),#REF!,0)</f>
        <v>0</v>
      </c>
      <c r="AK213" s="1501"/>
      <c r="AL213" s="8" t="s">
        <v>1</v>
      </c>
      <c r="AM213" s="1401">
        <f t="shared" si="68"/>
        <v>0</v>
      </c>
      <c r="AN213" s="1410">
        <f t="shared" si="69"/>
        <v>0</v>
      </c>
      <c r="AO213" s="1411">
        <f t="shared" si="70"/>
        <v>0</v>
      </c>
      <c r="AP213" s="1402"/>
      <c r="AQ213" s="1397">
        <f t="shared" si="63"/>
        <v>0</v>
      </c>
      <c r="AR213" s="1398">
        <f t="shared" si="71"/>
        <v>0</v>
      </c>
      <c r="AS213" s="1397">
        <f t="shared" si="60"/>
        <v>0</v>
      </c>
      <c r="AT213" s="1399">
        <f t="shared" si="61"/>
        <v>0</v>
      </c>
      <c r="AU213" s="1400">
        <f>IF(AND(ISNUMBER(AP213),NOT(ISBLANK(AI213))),IFERROR(INDEX(AI13:AS13,MATCH(AI213,AI12:AS12,0))*AH213*IF(ISBLANK(AE213),1,AE213),0),0)</f>
        <v>0</v>
      </c>
      <c r="AY213" s="6">
        <v>1</v>
      </c>
    </row>
    <row r="214" spans="1:51" s="1" customFormat="1" ht="15" customHeight="1">
      <c r="A214"/>
      <c r="B214"/>
      <c r="C214" s="1494"/>
      <c r="D214" s="1495"/>
      <c r="E214" s="1495"/>
      <c r="F214" s="1495"/>
      <c r="G214" s="1496"/>
      <c r="H214" s="1497"/>
      <c r="I214" s="1498"/>
      <c r="J214" s="1496"/>
      <c r="K214" s="1499"/>
      <c r="L214" s="1500">
        <f>IF(ISNUMBER(J214),#REF!,0)</f>
        <v>0</v>
      </c>
      <c r="M214" s="1501"/>
      <c r="N214" s="8" t="s">
        <v>1</v>
      </c>
      <c r="O214" s="1403">
        <f t="shared" si="64"/>
        <v>0</v>
      </c>
      <c r="P214" s="1412">
        <f t="shared" si="65"/>
        <v>0</v>
      </c>
      <c r="Q214" s="1413">
        <f t="shared" si="66"/>
        <v>0</v>
      </c>
      <c r="R214" s="1402"/>
      <c r="S214" s="1397">
        <f t="shared" si="62"/>
        <v>0</v>
      </c>
      <c r="T214" s="1398">
        <f t="shared" si="67"/>
        <v>0</v>
      </c>
      <c r="U214" s="1397">
        <f t="shared" ref="U214:U277" si="72">S214</f>
        <v>0</v>
      </c>
      <c r="V214" s="1399">
        <f t="shared" ref="V214:V277" si="73">IF(ISNUMBER(R214),R214/T214,0)</f>
        <v>0</v>
      </c>
      <c r="W214" s="1400">
        <f>IF(AND(ISNUMBER(R214),NOT(ISBLANK(K214))),IFERROR(INDEX(K13:U13,MATCH(K214,K12:U12,0))*J214*IF(ISBLANK(G214),1,G214),0),0)</f>
        <v>0</v>
      </c>
      <c r="X214" s="8"/>
      <c r="Y214"/>
      <c r="Z214"/>
      <c r="AA214" s="1494"/>
      <c r="AB214" s="1495"/>
      <c r="AC214" s="1495"/>
      <c r="AD214" s="1495"/>
      <c r="AE214" s="1496"/>
      <c r="AF214" s="1497"/>
      <c r="AG214" s="1498"/>
      <c r="AH214" s="1496"/>
      <c r="AI214" s="1499"/>
      <c r="AJ214" s="1500">
        <f>IF(ISNUMBER(AH214),#REF!,0)</f>
        <v>0</v>
      </c>
      <c r="AK214" s="1501"/>
      <c r="AL214" s="8" t="s">
        <v>1</v>
      </c>
      <c r="AM214" s="1403">
        <f t="shared" si="68"/>
        <v>0</v>
      </c>
      <c r="AN214" s="1412">
        <f t="shared" si="69"/>
        <v>0</v>
      </c>
      <c r="AO214" s="1413">
        <f t="shared" si="70"/>
        <v>0</v>
      </c>
      <c r="AP214" s="1402"/>
      <c r="AQ214" s="1397">
        <f t="shared" si="63"/>
        <v>0</v>
      </c>
      <c r="AR214" s="1398">
        <f t="shared" si="71"/>
        <v>0</v>
      </c>
      <c r="AS214" s="1397">
        <f t="shared" ref="AS214:AS277" si="74">AQ214</f>
        <v>0</v>
      </c>
      <c r="AT214" s="1399">
        <f t="shared" ref="AT214:AT277" si="75">IF(ISNUMBER(AP214),AP214/AR214,0)</f>
        <v>0</v>
      </c>
      <c r="AU214" s="1400">
        <f>IF(AND(ISNUMBER(AP214),NOT(ISBLANK(AI214))),IFERROR(INDEX(AI13:AS13,MATCH(AI214,AI12:AS12,0))*AH214*IF(ISBLANK(AE214),1,AE214),0),0)</f>
        <v>0</v>
      </c>
      <c r="AY214" s="6">
        <v>1</v>
      </c>
    </row>
    <row r="215" spans="1:51" s="1" customFormat="1" ht="15" customHeight="1">
      <c r="A215"/>
      <c r="B215"/>
      <c r="C215" s="1494"/>
      <c r="D215" s="1495"/>
      <c r="E215" s="1495"/>
      <c r="F215" s="1495"/>
      <c r="G215" s="1496"/>
      <c r="H215" s="1497"/>
      <c r="I215" s="1498"/>
      <c r="J215" s="1496"/>
      <c r="K215" s="1499"/>
      <c r="L215" s="1500">
        <f>IF(ISNUMBER(J215),#REF!,0)</f>
        <v>0</v>
      </c>
      <c r="M215" s="1501"/>
      <c r="N215" s="8" t="s">
        <v>1</v>
      </c>
      <c r="O215" s="1401">
        <f t="shared" si="64"/>
        <v>0</v>
      </c>
      <c r="P215" s="1410">
        <f t="shared" si="65"/>
        <v>0</v>
      </c>
      <c r="Q215" s="1411">
        <f t="shared" si="66"/>
        <v>0</v>
      </c>
      <c r="R215" s="1402"/>
      <c r="S215" s="1397">
        <f t="shared" si="62"/>
        <v>0</v>
      </c>
      <c r="T215" s="1398">
        <f t="shared" si="67"/>
        <v>0</v>
      </c>
      <c r="U215" s="1397">
        <f t="shared" si="72"/>
        <v>0</v>
      </c>
      <c r="V215" s="1399">
        <f t="shared" si="73"/>
        <v>0</v>
      </c>
      <c r="W215" s="1400">
        <f>IF(AND(ISNUMBER(R215),NOT(ISBLANK(K215))),IFERROR(INDEX(K13:U13,MATCH(K215,K12:U12,0))*J215*IF(ISBLANK(G215),1,G215),0),0)</f>
        <v>0</v>
      </c>
      <c r="X215" s="8"/>
      <c r="Y215"/>
      <c r="Z215"/>
      <c r="AA215" s="1494"/>
      <c r="AB215" s="1495"/>
      <c r="AC215" s="1495"/>
      <c r="AD215" s="1495"/>
      <c r="AE215" s="1496"/>
      <c r="AF215" s="1497"/>
      <c r="AG215" s="1498"/>
      <c r="AH215" s="1496"/>
      <c r="AI215" s="1499"/>
      <c r="AJ215" s="1500">
        <f>IF(ISNUMBER(AH215),#REF!,0)</f>
        <v>0</v>
      </c>
      <c r="AK215" s="1501"/>
      <c r="AL215" s="8" t="s">
        <v>1</v>
      </c>
      <c r="AM215" s="1401">
        <f t="shared" si="68"/>
        <v>0</v>
      </c>
      <c r="AN215" s="1410">
        <f t="shared" si="69"/>
        <v>0</v>
      </c>
      <c r="AO215" s="1411">
        <f t="shared" si="70"/>
        <v>0</v>
      </c>
      <c r="AP215" s="1402"/>
      <c r="AQ215" s="1397">
        <f t="shared" si="63"/>
        <v>0</v>
      </c>
      <c r="AR215" s="1398">
        <f t="shared" si="71"/>
        <v>0</v>
      </c>
      <c r="AS215" s="1397">
        <f t="shared" si="74"/>
        <v>0</v>
      </c>
      <c r="AT215" s="1399">
        <f t="shared" si="75"/>
        <v>0</v>
      </c>
      <c r="AU215" s="1400">
        <f>IF(AND(ISNUMBER(AP215),NOT(ISBLANK(AI215))),IFERROR(INDEX(AI13:AS13,MATCH(AI215,AI12:AS12,0))*AH215*IF(ISBLANK(AE215),1,AE215),0),0)</f>
        <v>0</v>
      </c>
      <c r="AY215" s="6">
        <v>1</v>
      </c>
    </row>
    <row r="216" spans="1:51" s="1" customFormat="1" ht="15" customHeight="1">
      <c r="A216"/>
      <c r="B216"/>
      <c r="C216" s="1494"/>
      <c r="D216" s="1495"/>
      <c r="E216" s="1495"/>
      <c r="F216" s="1495"/>
      <c r="G216" s="1496"/>
      <c r="H216" s="1497"/>
      <c r="I216" s="1498"/>
      <c r="J216" s="1496"/>
      <c r="K216" s="1499"/>
      <c r="L216" s="1500">
        <f>IF(ISNUMBER(J216),#REF!,0)</f>
        <v>0</v>
      </c>
      <c r="M216" s="1501"/>
      <c r="N216" s="8" t="s">
        <v>1</v>
      </c>
      <c r="O216" s="1403">
        <f t="shared" si="64"/>
        <v>0</v>
      </c>
      <c r="P216" s="1412">
        <f t="shared" si="65"/>
        <v>0</v>
      </c>
      <c r="Q216" s="1413">
        <f t="shared" si="66"/>
        <v>0</v>
      </c>
      <c r="R216" s="1402"/>
      <c r="S216" s="1397">
        <f t="shared" si="62"/>
        <v>0</v>
      </c>
      <c r="T216" s="1398">
        <f t="shared" si="67"/>
        <v>0</v>
      </c>
      <c r="U216" s="1397">
        <f t="shared" si="72"/>
        <v>0</v>
      </c>
      <c r="V216" s="1399">
        <f t="shared" si="73"/>
        <v>0</v>
      </c>
      <c r="W216" s="1400">
        <f>IF(AND(ISNUMBER(R216),NOT(ISBLANK(K216))),IFERROR(INDEX(K13:U13,MATCH(K216,K12:U12,0))*J216*IF(ISBLANK(G216),1,G216),0),0)</f>
        <v>0</v>
      </c>
      <c r="X216" s="8"/>
      <c r="Y216"/>
      <c r="Z216"/>
      <c r="AA216" s="1494"/>
      <c r="AB216" s="1495"/>
      <c r="AC216" s="1495"/>
      <c r="AD216" s="1495"/>
      <c r="AE216" s="1496"/>
      <c r="AF216" s="1497"/>
      <c r="AG216" s="1498"/>
      <c r="AH216" s="1496"/>
      <c r="AI216" s="1499"/>
      <c r="AJ216" s="1500">
        <f>IF(ISNUMBER(AH216),#REF!,0)</f>
        <v>0</v>
      </c>
      <c r="AK216" s="1501"/>
      <c r="AL216" s="8" t="s">
        <v>1</v>
      </c>
      <c r="AM216" s="1403">
        <f t="shared" si="68"/>
        <v>0</v>
      </c>
      <c r="AN216" s="1412">
        <f t="shared" si="69"/>
        <v>0</v>
      </c>
      <c r="AO216" s="1413">
        <f t="shared" si="70"/>
        <v>0</v>
      </c>
      <c r="AP216" s="1402"/>
      <c r="AQ216" s="1397">
        <f t="shared" si="63"/>
        <v>0</v>
      </c>
      <c r="AR216" s="1398">
        <f t="shared" si="71"/>
        <v>0</v>
      </c>
      <c r="AS216" s="1397">
        <f t="shared" si="74"/>
        <v>0</v>
      </c>
      <c r="AT216" s="1399">
        <f t="shared" si="75"/>
        <v>0</v>
      </c>
      <c r="AU216" s="1400">
        <f>IF(AND(ISNUMBER(AP216),NOT(ISBLANK(AI216))),IFERROR(INDEX(AI13:AS13,MATCH(AI216,AI12:AS12,0))*AH216*IF(ISBLANK(AE216),1,AE216),0),0)</f>
        <v>0</v>
      </c>
      <c r="AY216" s="6">
        <v>1</v>
      </c>
    </row>
    <row r="217" spans="1:51" s="1" customFormat="1" ht="15" customHeight="1">
      <c r="A217"/>
      <c r="B217"/>
      <c r="C217" s="1494"/>
      <c r="D217" s="1495"/>
      <c r="E217" s="1495"/>
      <c r="F217" s="1495"/>
      <c r="G217" s="1496"/>
      <c r="H217" s="1497"/>
      <c r="I217" s="1498"/>
      <c r="J217" s="1496"/>
      <c r="K217" s="1499"/>
      <c r="L217" s="1500">
        <f>IF(ISNUMBER(J217),#REF!,0)</f>
        <v>0</v>
      </c>
      <c r="M217" s="1501"/>
      <c r="N217" s="8" t="s">
        <v>1</v>
      </c>
      <c r="O217" s="1401">
        <f t="shared" si="64"/>
        <v>0</v>
      </c>
      <c r="P217" s="1410">
        <f t="shared" si="65"/>
        <v>0</v>
      </c>
      <c r="Q217" s="1411">
        <f t="shared" si="66"/>
        <v>0</v>
      </c>
      <c r="R217" s="1402"/>
      <c r="S217" s="1397">
        <f t="shared" si="62"/>
        <v>0</v>
      </c>
      <c r="T217" s="1398">
        <f t="shared" si="67"/>
        <v>0</v>
      </c>
      <c r="U217" s="1397">
        <f t="shared" si="72"/>
        <v>0</v>
      </c>
      <c r="V217" s="1399">
        <f t="shared" si="73"/>
        <v>0</v>
      </c>
      <c r="W217" s="1400">
        <f>IF(AND(ISNUMBER(R217),NOT(ISBLANK(K217))),IFERROR(INDEX(K13:U13,MATCH(K217,K12:U12,0))*J217*IF(ISBLANK(G217),1,G217),0),0)</f>
        <v>0</v>
      </c>
      <c r="X217" s="8"/>
      <c r="Y217"/>
      <c r="Z217"/>
      <c r="AA217" s="1494"/>
      <c r="AB217" s="1495"/>
      <c r="AC217" s="1495"/>
      <c r="AD217" s="1495"/>
      <c r="AE217" s="1496"/>
      <c r="AF217" s="1497"/>
      <c r="AG217" s="1498"/>
      <c r="AH217" s="1496"/>
      <c r="AI217" s="1499"/>
      <c r="AJ217" s="1500">
        <f>IF(ISNUMBER(AH217),#REF!,0)</f>
        <v>0</v>
      </c>
      <c r="AK217" s="1501"/>
      <c r="AL217" s="8" t="s">
        <v>1</v>
      </c>
      <c r="AM217" s="1401">
        <f t="shared" si="68"/>
        <v>0</v>
      </c>
      <c r="AN217" s="1410">
        <f t="shared" si="69"/>
        <v>0</v>
      </c>
      <c r="AO217" s="1411">
        <f t="shared" si="70"/>
        <v>0</v>
      </c>
      <c r="AP217" s="1402"/>
      <c r="AQ217" s="1397">
        <f t="shared" si="63"/>
        <v>0</v>
      </c>
      <c r="AR217" s="1398">
        <f t="shared" si="71"/>
        <v>0</v>
      </c>
      <c r="AS217" s="1397">
        <f t="shared" si="74"/>
        <v>0</v>
      </c>
      <c r="AT217" s="1399">
        <f t="shared" si="75"/>
        <v>0</v>
      </c>
      <c r="AU217" s="1400">
        <f>IF(AND(ISNUMBER(AP217),NOT(ISBLANK(AI217))),IFERROR(INDEX(AI13:AS13,MATCH(AI217,AI12:AS12,0))*AH217*IF(ISBLANK(AE217),1,AE217),0),0)</f>
        <v>0</v>
      </c>
      <c r="AY217" s="6">
        <v>1</v>
      </c>
    </row>
    <row r="218" spans="1:51" s="1" customFormat="1" ht="15" customHeight="1">
      <c r="A218"/>
      <c r="B218"/>
      <c r="C218" s="1494"/>
      <c r="D218" s="1495"/>
      <c r="E218" s="1495"/>
      <c r="F218" s="1495"/>
      <c r="G218" s="1496"/>
      <c r="H218" s="1497"/>
      <c r="I218" s="1498"/>
      <c r="J218" s="1496"/>
      <c r="K218" s="1499"/>
      <c r="L218" s="1500">
        <f>IF(ISNUMBER(J218),#REF!,0)</f>
        <v>0</v>
      </c>
      <c r="M218" s="1501"/>
      <c r="N218" s="8" t="s">
        <v>1</v>
      </c>
      <c r="O218" s="1403">
        <f t="shared" si="64"/>
        <v>0</v>
      </c>
      <c r="P218" s="1412">
        <f t="shared" si="65"/>
        <v>0</v>
      </c>
      <c r="Q218" s="1413">
        <f t="shared" si="66"/>
        <v>0</v>
      </c>
      <c r="R218" s="1402"/>
      <c r="S218" s="1397">
        <f t="shared" si="62"/>
        <v>0</v>
      </c>
      <c r="T218" s="1398">
        <f t="shared" si="67"/>
        <v>0</v>
      </c>
      <c r="U218" s="1397">
        <f t="shared" si="72"/>
        <v>0</v>
      </c>
      <c r="V218" s="1399">
        <f t="shared" si="73"/>
        <v>0</v>
      </c>
      <c r="W218" s="1400">
        <f>IF(AND(ISNUMBER(R218),NOT(ISBLANK(K218))),IFERROR(INDEX(K13:U13,MATCH(K218,K12:U12,0))*J218*IF(ISBLANK(G218),1,G218),0),0)</f>
        <v>0</v>
      </c>
      <c r="X218" s="8"/>
      <c r="Y218"/>
      <c r="Z218"/>
      <c r="AA218" s="1494"/>
      <c r="AB218" s="1495"/>
      <c r="AC218" s="1495"/>
      <c r="AD218" s="1495"/>
      <c r="AE218" s="1496"/>
      <c r="AF218" s="1497"/>
      <c r="AG218" s="1498"/>
      <c r="AH218" s="1496"/>
      <c r="AI218" s="1499"/>
      <c r="AJ218" s="1500">
        <f>IF(ISNUMBER(AH218),#REF!,0)</f>
        <v>0</v>
      </c>
      <c r="AK218" s="1501"/>
      <c r="AL218" s="8" t="s">
        <v>1</v>
      </c>
      <c r="AM218" s="1403">
        <f t="shared" si="68"/>
        <v>0</v>
      </c>
      <c r="AN218" s="1412">
        <f t="shared" si="69"/>
        <v>0</v>
      </c>
      <c r="AO218" s="1413">
        <f t="shared" si="70"/>
        <v>0</v>
      </c>
      <c r="AP218" s="1402"/>
      <c r="AQ218" s="1397">
        <f t="shared" si="63"/>
        <v>0</v>
      </c>
      <c r="AR218" s="1398">
        <f t="shared" si="71"/>
        <v>0</v>
      </c>
      <c r="AS218" s="1397">
        <f t="shared" si="74"/>
        <v>0</v>
      </c>
      <c r="AT218" s="1399">
        <f t="shared" si="75"/>
        <v>0</v>
      </c>
      <c r="AU218" s="1400">
        <f>IF(AND(ISNUMBER(AP218),NOT(ISBLANK(AI218))),IFERROR(INDEX(AI13:AS13,MATCH(AI218,AI12:AS12,0))*AH218*IF(ISBLANK(AE218),1,AE218),0),0)</f>
        <v>0</v>
      </c>
      <c r="AY218" s="6">
        <v>1</v>
      </c>
    </row>
    <row r="219" spans="1:51" s="1" customFormat="1" ht="15.75">
      <c r="A219"/>
      <c r="B219"/>
      <c r="C219" s="1494"/>
      <c r="D219" s="1495"/>
      <c r="E219" s="1495"/>
      <c r="F219" s="1495"/>
      <c r="G219" s="1496"/>
      <c r="H219" s="1497"/>
      <c r="I219" s="1498"/>
      <c r="J219" s="1496"/>
      <c r="K219" s="1499"/>
      <c r="L219" s="1500">
        <f>IF(ISNUMBER(J219),#REF!,0)</f>
        <v>0</v>
      </c>
      <c r="M219" s="1501"/>
      <c r="N219" s="8" t="s">
        <v>1</v>
      </c>
      <c r="O219" s="1401">
        <f t="shared" si="64"/>
        <v>0</v>
      </c>
      <c r="P219" s="1410">
        <f t="shared" si="65"/>
        <v>0</v>
      </c>
      <c r="Q219" s="1411">
        <f t="shared" si="66"/>
        <v>0</v>
      </c>
      <c r="R219" s="1402"/>
      <c r="S219" s="1397">
        <f t="shared" si="62"/>
        <v>0</v>
      </c>
      <c r="T219" s="1398">
        <f t="shared" si="67"/>
        <v>0</v>
      </c>
      <c r="U219" s="1397">
        <f t="shared" si="72"/>
        <v>0</v>
      </c>
      <c r="V219" s="1399">
        <f t="shared" si="73"/>
        <v>0</v>
      </c>
      <c r="W219" s="1400">
        <f>IF(AND(ISNUMBER(R219),NOT(ISBLANK(K219))),IFERROR(INDEX(K13:U13,MATCH(K219,K12:U12,0))*J219*IF(ISBLANK(G219),1,G219),0),0)</f>
        <v>0</v>
      </c>
      <c r="X219" s="8"/>
      <c r="Y219"/>
      <c r="Z219"/>
      <c r="AA219" s="1494"/>
      <c r="AB219" s="1495"/>
      <c r="AC219" s="1495"/>
      <c r="AD219" s="1495"/>
      <c r="AE219" s="1496"/>
      <c r="AF219" s="1497"/>
      <c r="AG219" s="1498"/>
      <c r="AH219" s="1496"/>
      <c r="AI219" s="1499"/>
      <c r="AJ219" s="1500">
        <f>IF(ISNUMBER(AH219),#REF!,0)</f>
        <v>0</v>
      </c>
      <c r="AK219" s="1501"/>
      <c r="AL219" s="8" t="s">
        <v>1</v>
      </c>
      <c r="AM219" s="1401">
        <f t="shared" si="68"/>
        <v>0</v>
      </c>
      <c r="AN219" s="1410">
        <f t="shared" si="69"/>
        <v>0</v>
      </c>
      <c r="AO219" s="1411">
        <f t="shared" si="70"/>
        <v>0</v>
      </c>
      <c r="AP219" s="1402"/>
      <c r="AQ219" s="1397">
        <f t="shared" si="63"/>
        <v>0</v>
      </c>
      <c r="AR219" s="1398">
        <f t="shared" si="71"/>
        <v>0</v>
      </c>
      <c r="AS219" s="1397">
        <f t="shared" si="74"/>
        <v>0</v>
      </c>
      <c r="AT219" s="1399">
        <f t="shared" si="75"/>
        <v>0</v>
      </c>
      <c r="AU219" s="1400">
        <f>IF(AND(ISNUMBER(AP219),NOT(ISBLANK(AI219))),IFERROR(INDEX(AI13:AS13,MATCH(AI219,AI12:AS12,0))*AH219*IF(ISBLANK(AE219),1,AE219),0),0)</f>
        <v>0</v>
      </c>
      <c r="AY219" s="6">
        <v>1</v>
      </c>
    </row>
    <row r="220" spans="1:51" s="1" customFormat="1" ht="15.75">
      <c r="A220"/>
      <c r="B220"/>
      <c r="C220" s="1494"/>
      <c r="D220" s="1495"/>
      <c r="E220" s="1495"/>
      <c r="F220" s="1495"/>
      <c r="G220" s="1496"/>
      <c r="H220" s="1497"/>
      <c r="I220" s="1498"/>
      <c r="J220" s="1496"/>
      <c r="K220" s="1499"/>
      <c r="L220" s="1500">
        <f>IF(ISNUMBER(J220),#REF!,0)</f>
        <v>0</v>
      </c>
      <c r="M220" s="1501"/>
      <c r="N220" s="8" t="s">
        <v>1</v>
      </c>
      <c r="O220" s="1403">
        <f t="shared" si="64"/>
        <v>0</v>
      </c>
      <c r="P220" s="1412">
        <f t="shared" si="65"/>
        <v>0</v>
      </c>
      <c r="Q220" s="1413">
        <f t="shared" si="66"/>
        <v>0</v>
      </c>
      <c r="R220" s="1402"/>
      <c r="S220" s="1397">
        <f t="shared" si="62"/>
        <v>0</v>
      </c>
      <c r="T220" s="1398">
        <f t="shared" si="67"/>
        <v>0</v>
      </c>
      <c r="U220" s="1397">
        <f t="shared" si="72"/>
        <v>0</v>
      </c>
      <c r="V220" s="1399">
        <f t="shared" si="73"/>
        <v>0</v>
      </c>
      <c r="W220" s="1400">
        <f>IF(AND(ISNUMBER(R220),NOT(ISBLANK(K220))),IFERROR(INDEX(K13:U13,MATCH(K220,K12:U12,0))*J220*IF(ISBLANK(G220),1,G220),0),0)</f>
        <v>0</v>
      </c>
      <c r="X220" s="8"/>
      <c r="Y220"/>
      <c r="Z220"/>
      <c r="AA220" s="1494"/>
      <c r="AB220" s="1495"/>
      <c r="AC220" s="1495"/>
      <c r="AD220" s="1495"/>
      <c r="AE220" s="1496"/>
      <c r="AF220" s="1497"/>
      <c r="AG220" s="1498"/>
      <c r="AH220" s="1496"/>
      <c r="AI220" s="1499"/>
      <c r="AJ220" s="1500">
        <f>IF(ISNUMBER(AH220),#REF!,0)</f>
        <v>0</v>
      </c>
      <c r="AK220" s="1501"/>
      <c r="AL220" s="8" t="s">
        <v>1</v>
      </c>
      <c r="AM220" s="1403">
        <f t="shared" si="68"/>
        <v>0</v>
      </c>
      <c r="AN220" s="1412">
        <f t="shared" si="69"/>
        <v>0</v>
      </c>
      <c r="AO220" s="1413">
        <f t="shared" si="70"/>
        <v>0</v>
      </c>
      <c r="AP220" s="1402"/>
      <c r="AQ220" s="1397">
        <f t="shared" si="63"/>
        <v>0</v>
      </c>
      <c r="AR220" s="1398">
        <f t="shared" si="71"/>
        <v>0</v>
      </c>
      <c r="AS220" s="1397">
        <f t="shared" si="74"/>
        <v>0</v>
      </c>
      <c r="AT220" s="1399">
        <f t="shared" si="75"/>
        <v>0</v>
      </c>
      <c r="AU220" s="1400">
        <f>IF(AND(ISNUMBER(AP220),NOT(ISBLANK(AI220))),IFERROR(INDEX(AI13:AS13,MATCH(AI220,AI12:AS12,0))*AH220*IF(ISBLANK(AE220),1,AE220),0),0)</f>
        <v>0</v>
      </c>
      <c r="AY220" s="6">
        <v>1</v>
      </c>
    </row>
    <row r="221" spans="1:51" s="1" customFormat="1" ht="15.75">
      <c r="A221"/>
      <c r="B221"/>
      <c r="C221" s="1494"/>
      <c r="D221" s="1495"/>
      <c r="E221" s="1495"/>
      <c r="F221" s="1495"/>
      <c r="G221" s="1496"/>
      <c r="H221" s="1497"/>
      <c r="I221" s="1498"/>
      <c r="J221" s="1496"/>
      <c r="K221" s="1499"/>
      <c r="L221" s="1500">
        <f>IF(ISNUMBER(J221),#REF!,0)</f>
        <v>0</v>
      </c>
      <c r="M221" s="1501"/>
      <c r="N221" s="8" t="s">
        <v>1</v>
      </c>
      <c r="O221" s="1401">
        <f t="shared" si="64"/>
        <v>0</v>
      </c>
      <c r="P221" s="1410">
        <f t="shared" si="65"/>
        <v>0</v>
      </c>
      <c r="Q221" s="1414">
        <f t="shared" si="66"/>
        <v>0</v>
      </c>
      <c r="R221" s="1402"/>
      <c r="S221" s="1397">
        <f t="shared" si="62"/>
        <v>0</v>
      </c>
      <c r="T221" s="1398">
        <f t="shared" si="67"/>
        <v>0</v>
      </c>
      <c r="U221" s="1397">
        <f t="shared" si="72"/>
        <v>0</v>
      </c>
      <c r="V221" s="1399">
        <f t="shared" si="73"/>
        <v>0</v>
      </c>
      <c r="W221" s="1400">
        <f>IF(AND(ISNUMBER(R221),NOT(ISBLANK(K221))),IFERROR(INDEX(K13:U13,MATCH(K221,K12:U12,0))*J221*IF(ISBLANK(G221),1,G221),0),0)</f>
        <v>0</v>
      </c>
      <c r="X221" s="8"/>
      <c r="Y221"/>
      <c r="Z221"/>
      <c r="AA221" s="1494"/>
      <c r="AB221" s="1495"/>
      <c r="AC221" s="1495"/>
      <c r="AD221" s="1495"/>
      <c r="AE221" s="1496"/>
      <c r="AF221" s="1497"/>
      <c r="AG221" s="1498"/>
      <c r="AH221" s="1496"/>
      <c r="AI221" s="1499"/>
      <c r="AJ221" s="1500">
        <f>IF(ISNUMBER(AH221),#REF!,0)</f>
        <v>0</v>
      </c>
      <c r="AK221" s="1501"/>
      <c r="AL221" s="8" t="s">
        <v>1</v>
      </c>
      <c r="AM221" s="1401">
        <f t="shared" si="68"/>
        <v>0</v>
      </c>
      <c r="AN221" s="1410">
        <f t="shared" si="69"/>
        <v>0</v>
      </c>
      <c r="AO221" s="1414">
        <f t="shared" si="70"/>
        <v>0</v>
      </c>
      <c r="AP221" s="1402"/>
      <c r="AQ221" s="1397">
        <f t="shared" si="63"/>
        <v>0</v>
      </c>
      <c r="AR221" s="1398">
        <f t="shared" si="71"/>
        <v>0</v>
      </c>
      <c r="AS221" s="1397">
        <f t="shared" si="74"/>
        <v>0</v>
      </c>
      <c r="AT221" s="1399">
        <f t="shared" si="75"/>
        <v>0</v>
      </c>
      <c r="AU221" s="1400">
        <f>IF(AND(ISNUMBER(AP221),NOT(ISBLANK(AI221))),IFERROR(INDEX(AI13:AS13,MATCH(AI221,AI12:AS12,0))*AH221*IF(ISBLANK(AE221),1,AE221),0),0)</f>
        <v>0</v>
      </c>
      <c r="AY221" s="6">
        <v>1</v>
      </c>
    </row>
    <row r="222" spans="1:51" s="1" customFormat="1" ht="15.75">
      <c r="A222"/>
      <c r="B222"/>
      <c r="C222" s="1494"/>
      <c r="D222" s="1495"/>
      <c r="E222" s="1495"/>
      <c r="F222" s="1495"/>
      <c r="G222" s="1496"/>
      <c r="H222" s="1497"/>
      <c r="I222" s="1498"/>
      <c r="J222" s="1496"/>
      <c r="K222" s="1499"/>
      <c r="L222" s="1500">
        <f>IF(ISNUMBER(J222),#REF!,0)</f>
        <v>0</v>
      </c>
      <c r="M222" s="1501"/>
      <c r="N222" s="8" t="s">
        <v>1</v>
      </c>
      <c r="O222" s="1403">
        <f t="shared" si="64"/>
        <v>0</v>
      </c>
      <c r="P222" s="1412">
        <f t="shared" si="65"/>
        <v>0</v>
      </c>
      <c r="Q222" s="1413">
        <f t="shared" si="66"/>
        <v>0</v>
      </c>
      <c r="R222" s="1402"/>
      <c r="S222" s="1397">
        <f t="shared" si="62"/>
        <v>0</v>
      </c>
      <c r="T222" s="1398">
        <f t="shared" si="67"/>
        <v>0</v>
      </c>
      <c r="U222" s="1397">
        <f t="shared" si="72"/>
        <v>0</v>
      </c>
      <c r="V222" s="1399">
        <f t="shared" si="73"/>
        <v>0</v>
      </c>
      <c r="W222" s="1400">
        <f>IF(AND(ISNUMBER(R222),NOT(ISBLANK(K222))),IFERROR(INDEX(K13:U13,MATCH(K222,K12:U12,0))*J222*IF(ISBLANK(G222),1,G222),0),0)</f>
        <v>0</v>
      </c>
      <c r="X222" s="8"/>
      <c r="Y222"/>
      <c r="Z222"/>
      <c r="AA222" s="1494"/>
      <c r="AB222" s="1495"/>
      <c r="AC222" s="1495"/>
      <c r="AD222" s="1495"/>
      <c r="AE222" s="1496"/>
      <c r="AF222" s="1497"/>
      <c r="AG222" s="1498"/>
      <c r="AH222" s="1496"/>
      <c r="AI222" s="1499"/>
      <c r="AJ222" s="1500">
        <f>IF(ISNUMBER(AH222),#REF!,0)</f>
        <v>0</v>
      </c>
      <c r="AK222" s="1501"/>
      <c r="AL222" s="8" t="s">
        <v>1</v>
      </c>
      <c r="AM222" s="1403">
        <f t="shared" si="68"/>
        <v>0</v>
      </c>
      <c r="AN222" s="1412">
        <f t="shared" si="69"/>
        <v>0</v>
      </c>
      <c r="AO222" s="1413">
        <f t="shared" si="70"/>
        <v>0</v>
      </c>
      <c r="AP222" s="1402"/>
      <c r="AQ222" s="1397">
        <f t="shared" si="63"/>
        <v>0</v>
      </c>
      <c r="AR222" s="1398">
        <f t="shared" si="71"/>
        <v>0</v>
      </c>
      <c r="AS222" s="1397">
        <f t="shared" si="74"/>
        <v>0</v>
      </c>
      <c r="AT222" s="1399">
        <f t="shared" si="75"/>
        <v>0</v>
      </c>
      <c r="AU222" s="1400">
        <f>IF(AND(ISNUMBER(AP222),NOT(ISBLANK(AI222))),IFERROR(INDEX(AI13:AS13,MATCH(AI222,AI12:AS12,0))*AH222*IF(ISBLANK(AE222),1,AE222),0),0)</f>
        <v>0</v>
      </c>
      <c r="AY222" s="6">
        <v>1</v>
      </c>
    </row>
    <row r="223" spans="1:51" s="1" customFormat="1" ht="15.75">
      <c r="A223"/>
      <c r="B223"/>
      <c r="C223" s="1494"/>
      <c r="D223" s="1495"/>
      <c r="E223" s="1495"/>
      <c r="F223" s="1495"/>
      <c r="G223" s="1496"/>
      <c r="H223" s="1497"/>
      <c r="I223" s="1498"/>
      <c r="J223" s="1496"/>
      <c r="K223" s="1499"/>
      <c r="L223" s="1500">
        <f>IF(ISNUMBER(J223),#REF!,0)</f>
        <v>0</v>
      </c>
      <c r="M223" s="1501"/>
      <c r="N223" s="8" t="s">
        <v>1</v>
      </c>
      <c r="O223" s="1401">
        <f t="shared" si="64"/>
        <v>0</v>
      </c>
      <c r="P223" s="1410">
        <f t="shared" si="65"/>
        <v>0</v>
      </c>
      <c r="Q223" s="1411">
        <f t="shared" si="66"/>
        <v>0</v>
      </c>
      <c r="R223" s="1402"/>
      <c r="S223" s="1397">
        <f t="shared" si="62"/>
        <v>0</v>
      </c>
      <c r="T223" s="1398">
        <f t="shared" si="67"/>
        <v>0</v>
      </c>
      <c r="U223" s="1397">
        <f t="shared" si="72"/>
        <v>0</v>
      </c>
      <c r="V223" s="1399">
        <f t="shared" si="73"/>
        <v>0</v>
      </c>
      <c r="W223" s="1400">
        <f>IF(AND(ISNUMBER(R223),NOT(ISBLANK(K223))),IFERROR(INDEX(K13:U13,MATCH(K223,K12:U12,0))*J223*IF(ISBLANK(G223),1,G223),0),0)</f>
        <v>0</v>
      </c>
      <c r="X223" s="8"/>
      <c r="Y223"/>
      <c r="Z223"/>
      <c r="AA223" s="1494"/>
      <c r="AB223" s="1495"/>
      <c r="AC223" s="1495"/>
      <c r="AD223" s="1495"/>
      <c r="AE223" s="1496"/>
      <c r="AF223" s="1497"/>
      <c r="AG223" s="1498"/>
      <c r="AH223" s="1496"/>
      <c r="AI223" s="1499"/>
      <c r="AJ223" s="1500">
        <f>IF(ISNUMBER(AH223),#REF!,0)</f>
        <v>0</v>
      </c>
      <c r="AK223" s="1501"/>
      <c r="AL223" s="8" t="s">
        <v>1</v>
      </c>
      <c r="AM223" s="1401">
        <f t="shared" si="68"/>
        <v>0</v>
      </c>
      <c r="AN223" s="1410">
        <f t="shared" si="69"/>
        <v>0</v>
      </c>
      <c r="AO223" s="1411">
        <f t="shared" si="70"/>
        <v>0</v>
      </c>
      <c r="AP223" s="1402"/>
      <c r="AQ223" s="1397">
        <f t="shared" si="63"/>
        <v>0</v>
      </c>
      <c r="AR223" s="1398">
        <f t="shared" si="71"/>
        <v>0</v>
      </c>
      <c r="AS223" s="1397">
        <f t="shared" si="74"/>
        <v>0</v>
      </c>
      <c r="AT223" s="1399">
        <f t="shared" si="75"/>
        <v>0</v>
      </c>
      <c r="AU223" s="1400">
        <f>IF(AND(ISNUMBER(AP223),NOT(ISBLANK(AI223))),IFERROR(INDEX(AI13:AS13,MATCH(AI223,AI12:AS12,0))*AH223*IF(ISBLANK(AE223),1,AE223),0),0)</f>
        <v>0</v>
      </c>
      <c r="AY223" s="6">
        <v>1</v>
      </c>
    </row>
    <row r="224" spans="1:51" s="1" customFormat="1" ht="15.75">
      <c r="A224"/>
      <c r="B224"/>
      <c r="C224" s="1494"/>
      <c r="D224" s="1495"/>
      <c r="E224" s="1495"/>
      <c r="F224" s="1495"/>
      <c r="G224" s="1496"/>
      <c r="H224" s="1497"/>
      <c r="I224" s="1498"/>
      <c r="J224" s="1496"/>
      <c r="K224" s="1499"/>
      <c r="L224" s="1500">
        <f>IF(ISNUMBER(J224),#REF!,0)</f>
        <v>0</v>
      </c>
      <c r="M224" s="1501"/>
      <c r="N224" s="8" t="s">
        <v>1</v>
      </c>
      <c r="O224" s="1403">
        <f t="shared" si="64"/>
        <v>0</v>
      </c>
      <c r="P224" s="1412">
        <f t="shared" si="65"/>
        <v>0</v>
      </c>
      <c r="Q224" s="1413">
        <f t="shared" si="66"/>
        <v>0</v>
      </c>
      <c r="R224" s="1402"/>
      <c r="S224" s="1397">
        <f t="shared" ref="S224:S287" si="76">IF(ISNUMBER(R224),F224,0)</f>
        <v>0</v>
      </c>
      <c r="T224" s="1398">
        <f t="shared" si="67"/>
        <v>0</v>
      </c>
      <c r="U224" s="1397">
        <f t="shared" si="72"/>
        <v>0</v>
      </c>
      <c r="V224" s="1399">
        <f t="shared" si="73"/>
        <v>0</v>
      </c>
      <c r="W224" s="1400">
        <f>IF(AND(ISNUMBER(R224),NOT(ISBLANK(K224))),IFERROR(INDEX(K13:U13,MATCH(K224,K12:U12,0))*J224*IF(ISBLANK(G224),1,G224),0),0)</f>
        <v>0</v>
      </c>
      <c r="X224" s="8"/>
      <c r="Y224"/>
      <c r="Z224"/>
      <c r="AA224" s="1494"/>
      <c r="AB224" s="1495"/>
      <c r="AC224" s="1495"/>
      <c r="AD224" s="1495"/>
      <c r="AE224" s="1496"/>
      <c r="AF224" s="1497"/>
      <c r="AG224" s="1498"/>
      <c r="AH224" s="1496"/>
      <c r="AI224" s="1499"/>
      <c r="AJ224" s="1500">
        <f>IF(ISNUMBER(AH224),#REF!,0)</f>
        <v>0</v>
      </c>
      <c r="AK224" s="1501"/>
      <c r="AL224" s="8" t="s">
        <v>1</v>
      </c>
      <c r="AM224" s="1403">
        <f t="shared" si="68"/>
        <v>0</v>
      </c>
      <c r="AN224" s="1412">
        <f t="shared" si="69"/>
        <v>0</v>
      </c>
      <c r="AO224" s="1413">
        <f t="shared" si="70"/>
        <v>0</v>
      </c>
      <c r="AP224" s="1402"/>
      <c r="AQ224" s="1397">
        <f t="shared" ref="AQ224:AQ287" si="77">IF(ISNUMBER(AP224),AD224,0)</f>
        <v>0</v>
      </c>
      <c r="AR224" s="1398">
        <f t="shared" si="71"/>
        <v>0</v>
      </c>
      <c r="AS224" s="1397">
        <f t="shared" si="74"/>
        <v>0</v>
      </c>
      <c r="AT224" s="1399">
        <f t="shared" si="75"/>
        <v>0</v>
      </c>
      <c r="AU224" s="1400">
        <f>IF(AND(ISNUMBER(AP224),NOT(ISBLANK(AI224))),IFERROR(INDEX(AI13:AS13,MATCH(AI224,AI12:AS12,0))*AH224*IF(ISBLANK(AE224),1,AE224),0),0)</f>
        <v>0</v>
      </c>
      <c r="AY224" s="6">
        <v>1</v>
      </c>
    </row>
    <row r="225" spans="1:51" s="1" customFormat="1" ht="16.5" customHeight="1">
      <c r="A225"/>
      <c r="B225"/>
      <c r="C225" s="1494"/>
      <c r="D225" s="1495"/>
      <c r="E225" s="1495"/>
      <c r="F225" s="1495"/>
      <c r="G225" s="1496"/>
      <c r="H225" s="1497"/>
      <c r="I225" s="1498"/>
      <c r="J225" s="1496"/>
      <c r="K225" s="1499"/>
      <c r="L225" s="1500">
        <f>IF(ISNUMBER(J225),#REF!,0)</f>
        <v>0</v>
      </c>
      <c r="M225" s="1501"/>
      <c r="N225" s="8" t="s">
        <v>1</v>
      </c>
      <c r="O225" s="1401">
        <f t="shared" si="64"/>
        <v>0</v>
      </c>
      <c r="P225" s="1410">
        <f t="shared" si="65"/>
        <v>0</v>
      </c>
      <c r="Q225" s="1411">
        <f t="shared" si="66"/>
        <v>0</v>
      </c>
      <c r="R225" s="1402"/>
      <c r="S225" s="1397">
        <f t="shared" si="76"/>
        <v>0</v>
      </c>
      <c r="T225" s="1398">
        <f t="shared" si="67"/>
        <v>0</v>
      </c>
      <c r="U225" s="1397">
        <f t="shared" si="72"/>
        <v>0</v>
      </c>
      <c r="V225" s="1399">
        <f t="shared" si="73"/>
        <v>0</v>
      </c>
      <c r="W225" s="1400">
        <f>IF(AND(ISNUMBER(R225),NOT(ISBLANK(K225))),IFERROR(INDEX(K13:U13,MATCH(K225,K12:U12,0))*J225*IF(ISBLANK(G225),1,G225),0),0)</f>
        <v>0</v>
      </c>
      <c r="X225" s="8"/>
      <c r="Y225"/>
      <c r="Z225"/>
      <c r="AA225" s="1494"/>
      <c r="AB225" s="1495"/>
      <c r="AC225" s="1495"/>
      <c r="AD225" s="1495"/>
      <c r="AE225" s="1496"/>
      <c r="AF225" s="1497"/>
      <c r="AG225" s="1498"/>
      <c r="AH225" s="1496"/>
      <c r="AI225" s="1499"/>
      <c r="AJ225" s="1500">
        <f>IF(ISNUMBER(AH225),#REF!,0)</f>
        <v>0</v>
      </c>
      <c r="AK225" s="1501"/>
      <c r="AL225" s="8" t="s">
        <v>1</v>
      </c>
      <c r="AM225" s="1401">
        <f t="shared" si="68"/>
        <v>0</v>
      </c>
      <c r="AN225" s="1410">
        <f t="shared" si="69"/>
        <v>0</v>
      </c>
      <c r="AO225" s="1411">
        <f t="shared" si="70"/>
        <v>0</v>
      </c>
      <c r="AP225" s="1402"/>
      <c r="AQ225" s="1397">
        <f t="shared" si="77"/>
        <v>0</v>
      </c>
      <c r="AR225" s="1398">
        <f t="shared" si="71"/>
        <v>0</v>
      </c>
      <c r="AS225" s="1397">
        <f t="shared" si="74"/>
        <v>0</v>
      </c>
      <c r="AT225" s="1399">
        <f t="shared" si="75"/>
        <v>0</v>
      </c>
      <c r="AU225" s="1400">
        <f>IF(AND(ISNUMBER(AP225),NOT(ISBLANK(AI225))),IFERROR(INDEX(AI13:AS13,MATCH(AI225,AI12:AS12,0))*AH225*IF(ISBLANK(AE225),1,AE225),0),0)</f>
        <v>0</v>
      </c>
      <c r="AY225" s="6">
        <v>1</v>
      </c>
    </row>
    <row r="226" spans="1:51" s="1" customFormat="1" ht="15.75" customHeight="1">
      <c r="A226"/>
      <c r="B226"/>
      <c r="C226" s="1494"/>
      <c r="D226" s="1495"/>
      <c r="E226" s="1495"/>
      <c r="F226" s="1495"/>
      <c r="G226" s="1496"/>
      <c r="H226" s="1497"/>
      <c r="I226" s="1498"/>
      <c r="J226" s="1496"/>
      <c r="K226" s="1499"/>
      <c r="L226" s="1500">
        <f>IF(ISNUMBER(J226),#REF!,0)</f>
        <v>0</v>
      </c>
      <c r="M226" s="1501"/>
      <c r="N226" s="8" t="s">
        <v>1</v>
      </c>
      <c r="O226" s="1404">
        <f t="shared" si="64"/>
        <v>0</v>
      </c>
      <c r="P226" s="1412">
        <f t="shared" si="65"/>
        <v>0</v>
      </c>
      <c r="Q226" s="1413">
        <f t="shared" si="66"/>
        <v>0</v>
      </c>
      <c r="R226" s="1402"/>
      <c r="S226" s="1397">
        <f t="shared" si="76"/>
        <v>0</v>
      </c>
      <c r="T226" s="1398">
        <f t="shared" si="67"/>
        <v>0</v>
      </c>
      <c r="U226" s="1397">
        <f t="shared" si="72"/>
        <v>0</v>
      </c>
      <c r="V226" s="1399">
        <f t="shared" si="73"/>
        <v>0</v>
      </c>
      <c r="W226" s="1400">
        <f>IF(AND(ISNUMBER(R226),NOT(ISBLANK(K226))),IFERROR(INDEX(K13:U13,MATCH(K226,K12:U12,0))*J226*IF(ISBLANK(G226),1,G226),0),0)</f>
        <v>0</v>
      </c>
      <c r="X226" s="8"/>
      <c r="Y226"/>
      <c r="Z226"/>
      <c r="AA226" s="1494"/>
      <c r="AB226" s="1495"/>
      <c r="AC226" s="1495"/>
      <c r="AD226" s="1495"/>
      <c r="AE226" s="1496"/>
      <c r="AF226" s="1497"/>
      <c r="AG226" s="1498"/>
      <c r="AH226" s="1496"/>
      <c r="AI226" s="1499"/>
      <c r="AJ226" s="1500">
        <f>IF(ISNUMBER(AH226),#REF!,0)</f>
        <v>0</v>
      </c>
      <c r="AK226" s="1501"/>
      <c r="AL226" s="8" t="s">
        <v>1</v>
      </c>
      <c r="AM226" s="1404">
        <f t="shared" si="68"/>
        <v>0</v>
      </c>
      <c r="AN226" s="1412">
        <f t="shared" si="69"/>
        <v>0</v>
      </c>
      <c r="AO226" s="1413">
        <f t="shared" si="70"/>
        <v>0</v>
      </c>
      <c r="AP226" s="1402"/>
      <c r="AQ226" s="1397">
        <f t="shared" si="77"/>
        <v>0</v>
      </c>
      <c r="AR226" s="1398">
        <f t="shared" si="71"/>
        <v>0</v>
      </c>
      <c r="AS226" s="1397">
        <f t="shared" si="74"/>
        <v>0</v>
      </c>
      <c r="AT226" s="1399">
        <f t="shared" si="75"/>
        <v>0</v>
      </c>
      <c r="AU226" s="1400">
        <f>IF(AND(ISNUMBER(AP226),NOT(ISBLANK(AI226))),IFERROR(INDEX(AI13:AS13,MATCH(AI226,AI12:AS12,0))*AH226*IF(ISBLANK(AE226),1,AE226),0),0)</f>
        <v>0</v>
      </c>
      <c r="AY226" s="6">
        <v>1</v>
      </c>
    </row>
    <row r="227" spans="1:51" s="1" customFormat="1" ht="16.5" customHeight="1">
      <c r="A227"/>
      <c r="B227"/>
      <c r="C227" s="1494"/>
      <c r="D227" s="1495"/>
      <c r="E227" s="1495"/>
      <c r="F227" s="1495"/>
      <c r="G227" s="1496"/>
      <c r="H227" s="1497"/>
      <c r="I227" s="1498"/>
      <c r="J227" s="1496"/>
      <c r="K227" s="1499"/>
      <c r="L227" s="1500">
        <f>IF(ISNUMBER(J227),#REF!,0)</f>
        <v>0</v>
      </c>
      <c r="M227" s="1501"/>
      <c r="N227" s="8" t="s">
        <v>1</v>
      </c>
      <c r="O227" s="1401">
        <f t="shared" si="64"/>
        <v>0</v>
      </c>
      <c r="P227" s="1410">
        <f t="shared" si="65"/>
        <v>0</v>
      </c>
      <c r="Q227" s="1411">
        <f t="shared" si="66"/>
        <v>0</v>
      </c>
      <c r="R227" s="1402"/>
      <c r="S227" s="1397">
        <f t="shared" si="76"/>
        <v>0</v>
      </c>
      <c r="T227" s="1398">
        <f t="shared" si="67"/>
        <v>0</v>
      </c>
      <c r="U227" s="1397">
        <f t="shared" si="72"/>
        <v>0</v>
      </c>
      <c r="V227" s="1399">
        <f t="shared" si="73"/>
        <v>0</v>
      </c>
      <c r="W227" s="1400">
        <f>IF(AND(ISNUMBER(R227),NOT(ISBLANK(K227))),IFERROR(INDEX(K13:U13,MATCH(K227,K12:U12,0))*J227*IF(ISBLANK(G227),1,G227),0),0)</f>
        <v>0</v>
      </c>
      <c r="X227" s="8"/>
      <c r="Y227"/>
      <c r="Z227"/>
      <c r="AA227" s="1494"/>
      <c r="AB227" s="1495"/>
      <c r="AC227" s="1495"/>
      <c r="AD227" s="1495"/>
      <c r="AE227" s="1496"/>
      <c r="AF227" s="1497"/>
      <c r="AG227" s="1498"/>
      <c r="AH227" s="1496"/>
      <c r="AI227" s="1499"/>
      <c r="AJ227" s="1500">
        <f>IF(ISNUMBER(AH227),#REF!,0)</f>
        <v>0</v>
      </c>
      <c r="AK227" s="1501"/>
      <c r="AL227" s="8" t="s">
        <v>1</v>
      </c>
      <c r="AM227" s="1401">
        <f t="shared" si="68"/>
        <v>0</v>
      </c>
      <c r="AN227" s="1410">
        <f t="shared" si="69"/>
        <v>0</v>
      </c>
      <c r="AO227" s="1411">
        <f t="shared" si="70"/>
        <v>0</v>
      </c>
      <c r="AP227" s="1402"/>
      <c r="AQ227" s="1397">
        <f t="shared" si="77"/>
        <v>0</v>
      </c>
      <c r="AR227" s="1398">
        <f t="shared" si="71"/>
        <v>0</v>
      </c>
      <c r="AS227" s="1397">
        <f t="shared" si="74"/>
        <v>0</v>
      </c>
      <c r="AT227" s="1399">
        <f t="shared" si="75"/>
        <v>0</v>
      </c>
      <c r="AU227" s="1400">
        <f>IF(AND(ISNUMBER(AP227),NOT(ISBLANK(AI227))),IFERROR(INDEX(AI13:AS13,MATCH(AI227,AI12:AS12,0))*AH227*IF(ISBLANK(AE227),1,AE227),0),0)</f>
        <v>0</v>
      </c>
      <c r="AY227" s="6">
        <v>1</v>
      </c>
    </row>
    <row r="228" spans="1:51" s="1" customFormat="1" ht="15.75" customHeight="1">
      <c r="A228"/>
      <c r="B228"/>
      <c r="C228" s="1494"/>
      <c r="D228" s="1495"/>
      <c r="E228" s="1495"/>
      <c r="F228" s="1495"/>
      <c r="G228" s="1496"/>
      <c r="H228" s="1497"/>
      <c r="I228" s="1498"/>
      <c r="J228" s="1496"/>
      <c r="K228" s="1499"/>
      <c r="L228" s="1500">
        <f>IF(ISNUMBER(J228),#REF!,0)</f>
        <v>0</v>
      </c>
      <c r="M228" s="1501"/>
      <c r="N228" s="8" t="s">
        <v>1</v>
      </c>
      <c r="O228" s="1403">
        <f t="shared" si="64"/>
        <v>0</v>
      </c>
      <c r="P228" s="1412">
        <f t="shared" si="65"/>
        <v>0</v>
      </c>
      <c r="Q228" s="1413">
        <f t="shared" si="66"/>
        <v>0</v>
      </c>
      <c r="R228" s="1402"/>
      <c r="S228" s="1397">
        <f t="shared" si="76"/>
        <v>0</v>
      </c>
      <c r="T228" s="1398">
        <f t="shared" si="67"/>
        <v>0</v>
      </c>
      <c r="U228" s="1397">
        <f t="shared" si="72"/>
        <v>0</v>
      </c>
      <c r="V228" s="1399">
        <f t="shared" si="73"/>
        <v>0</v>
      </c>
      <c r="W228" s="1400">
        <f>IF(AND(ISNUMBER(R228),NOT(ISBLANK(K228))),IFERROR(INDEX(K13:U13,MATCH(K228,K12:U12,0))*J228*IF(ISBLANK(G228),1,G228),0),0)</f>
        <v>0</v>
      </c>
      <c r="X228" s="8"/>
      <c r="Y228"/>
      <c r="Z228"/>
      <c r="AA228" s="1494"/>
      <c r="AB228" s="1495"/>
      <c r="AC228" s="1495"/>
      <c r="AD228" s="1495"/>
      <c r="AE228" s="1496"/>
      <c r="AF228" s="1497"/>
      <c r="AG228" s="1498"/>
      <c r="AH228" s="1496"/>
      <c r="AI228" s="1499"/>
      <c r="AJ228" s="1500">
        <f>IF(ISNUMBER(AH228),#REF!,0)</f>
        <v>0</v>
      </c>
      <c r="AK228" s="1501"/>
      <c r="AL228" s="8" t="s">
        <v>1</v>
      </c>
      <c r="AM228" s="1403">
        <f t="shared" si="68"/>
        <v>0</v>
      </c>
      <c r="AN228" s="1412">
        <f t="shared" si="69"/>
        <v>0</v>
      </c>
      <c r="AO228" s="1413">
        <f t="shared" si="70"/>
        <v>0</v>
      </c>
      <c r="AP228" s="1402"/>
      <c r="AQ228" s="1397">
        <f t="shared" si="77"/>
        <v>0</v>
      </c>
      <c r="AR228" s="1398">
        <f t="shared" si="71"/>
        <v>0</v>
      </c>
      <c r="AS228" s="1397">
        <f t="shared" si="74"/>
        <v>0</v>
      </c>
      <c r="AT228" s="1399">
        <f t="shared" si="75"/>
        <v>0</v>
      </c>
      <c r="AU228" s="1400">
        <f>IF(AND(ISNUMBER(AP228),NOT(ISBLANK(AI228))),IFERROR(INDEX(AI13:AS13,MATCH(AI228,AI12:AS12,0))*AH228*IF(ISBLANK(AE228),1,AE228),0),0)</f>
        <v>0</v>
      </c>
      <c r="AY228" s="6">
        <v>1</v>
      </c>
    </row>
    <row r="229" spans="1:51" s="1" customFormat="1" ht="16.5" customHeight="1">
      <c r="A229"/>
      <c r="B229"/>
      <c r="C229" s="1494"/>
      <c r="D229" s="1495"/>
      <c r="E229" s="1495"/>
      <c r="F229" s="1495"/>
      <c r="G229" s="1496"/>
      <c r="H229" s="1497"/>
      <c r="I229" s="1498"/>
      <c r="J229" s="1496"/>
      <c r="K229" s="1499"/>
      <c r="L229" s="1500">
        <f>IF(ISNUMBER(J229),#REF!,0)</f>
        <v>0</v>
      </c>
      <c r="M229" s="1501"/>
      <c r="N229" s="8" t="s">
        <v>1</v>
      </c>
      <c r="O229" s="1401">
        <f t="shared" si="64"/>
        <v>0</v>
      </c>
      <c r="P229" s="1410">
        <f t="shared" si="65"/>
        <v>0</v>
      </c>
      <c r="Q229" s="1411">
        <f t="shared" si="66"/>
        <v>0</v>
      </c>
      <c r="R229" s="1402"/>
      <c r="S229" s="1397">
        <f t="shared" si="76"/>
        <v>0</v>
      </c>
      <c r="T229" s="1398">
        <f t="shared" si="67"/>
        <v>0</v>
      </c>
      <c r="U229" s="1397">
        <f t="shared" si="72"/>
        <v>0</v>
      </c>
      <c r="V229" s="1399">
        <f t="shared" si="73"/>
        <v>0</v>
      </c>
      <c r="W229" s="1400">
        <f>IF(AND(ISNUMBER(R229),NOT(ISBLANK(K229))),IFERROR(INDEX(K13:U13,MATCH(K229,K12:U12,0))*J229*IF(ISBLANK(G229),1,G229),0),0)</f>
        <v>0</v>
      </c>
      <c r="X229" s="8"/>
      <c r="Y229"/>
      <c r="Z229"/>
      <c r="AA229" s="1494"/>
      <c r="AB229" s="1495"/>
      <c r="AC229" s="1495"/>
      <c r="AD229" s="1495"/>
      <c r="AE229" s="1496"/>
      <c r="AF229" s="1497"/>
      <c r="AG229" s="1498"/>
      <c r="AH229" s="1496"/>
      <c r="AI229" s="1499"/>
      <c r="AJ229" s="1500">
        <f>IF(ISNUMBER(AH229),#REF!,0)</f>
        <v>0</v>
      </c>
      <c r="AK229" s="1501"/>
      <c r="AL229" s="8" t="s">
        <v>1</v>
      </c>
      <c r="AM229" s="1401">
        <f t="shared" si="68"/>
        <v>0</v>
      </c>
      <c r="AN229" s="1410">
        <f t="shared" si="69"/>
        <v>0</v>
      </c>
      <c r="AO229" s="1411">
        <f t="shared" si="70"/>
        <v>0</v>
      </c>
      <c r="AP229" s="1402"/>
      <c r="AQ229" s="1397">
        <f t="shared" si="77"/>
        <v>0</v>
      </c>
      <c r="AR229" s="1398">
        <f t="shared" si="71"/>
        <v>0</v>
      </c>
      <c r="AS229" s="1397">
        <f t="shared" si="74"/>
        <v>0</v>
      </c>
      <c r="AT229" s="1399">
        <f t="shared" si="75"/>
        <v>0</v>
      </c>
      <c r="AU229" s="1400">
        <f>IF(AND(ISNUMBER(AP229),NOT(ISBLANK(AI229))),IFERROR(INDEX(AI13:AS13,MATCH(AI229,AI12:AS12,0))*AH229*IF(ISBLANK(AE229),1,AE229),0),0)</f>
        <v>0</v>
      </c>
      <c r="AY229" s="6">
        <v>1</v>
      </c>
    </row>
    <row r="230" spans="1:51" s="1" customFormat="1" ht="16.5" customHeight="1">
      <c r="A230"/>
      <c r="B230"/>
      <c r="C230" s="1494"/>
      <c r="D230" s="1495"/>
      <c r="E230" s="1495"/>
      <c r="F230" s="1495"/>
      <c r="G230" s="1496"/>
      <c r="H230" s="1497"/>
      <c r="I230" s="1498"/>
      <c r="J230" s="1496"/>
      <c r="K230" s="1499"/>
      <c r="L230" s="1500">
        <f>IF(ISNUMBER(J230),#REF!,0)</f>
        <v>0</v>
      </c>
      <c r="M230" s="1501"/>
      <c r="N230" s="8" t="s">
        <v>1</v>
      </c>
      <c r="O230" s="1403">
        <f t="shared" si="64"/>
        <v>0</v>
      </c>
      <c r="P230" s="1412">
        <f t="shared" si="65"/>
        <v>0</v>
      </c>
      <c r="Q230" s="1413">
        <f t="shared" si="66"/>
        <v>0</v>
      </c>
      <c r="R230" s="1402"/>
      <c r="S230" s="1397">
        <f t="shared" si="76"/>
        <v>0</v>
      </c>
      <c r="T230" s="1398">
        <f t="shared" si="67"/>
        <v>0</v>
      </c>
      <c r="U230" s="1397">
        <f t="shared" si="72"/>
        <v>0</v>
      </c>
      <c r="V230" s="1399">
        <f t="shared" si="73"/>
        <v>0</v>
      </c>
      <c r="W230" s="1400">
        <f>IF(AND(ISNUMBER(R230),NOT(ISBLANK(K230))),IFERROR(INDEX(K13:U13,MATCH(K230,K12:U12,0))*J230*IF(ISBLANK(G230),1,G230),0),0)</f>
        <v>0</v>
      </c>
      <c r="X230" s="8"/>
      <c r="Y230"/>
      <c r="Z230"/>
      <c r="AA230" s="1494"/>
      <c r="AB230" s="1495"/>
      <c r="AC230" s="1495"/>
      <c r="AD230" s="1495"/>
      <c r="AE230" s="1496"/>
      <c r="AF230" s="1497"/>
      <c r="AG230" s="1498"/>
      <c r="AH230" s="1496"/>
      <c r="AI230" s="1499"/>
      <c r="AJ230" s="1500">
        <f>IF(ISNUMBER(AH230),#REF!,0)</f>
        <v>0</v>
      </c>
      <c r="AK230" s="1501"/>
      <c r="AL230" s="8" t="s">
        <v>1</v>
      </c>
      <c r="AM230" s="1403">
        <f t="shared" si="68"/>
        <v>0</v>
      </c>
      <c r="AN230" s="1412">
        <f t="shared" si="69"/>
        <v>0</v>
      </c>
      <c r="AO230" s="1413">
        <f t="shared" si="70"/>
        <v>0</v>
      </c>
      <c r="AP230" s="1402"/>
      <c r="AQ230" s="1397">
        <f t="shared" si="77"/>
        <v>0</v>
      </c>
      <c r="AR230" s="1398">
        <f t="shared" si="71"/>
        <v>0</v>
      </c>
      <c r="AS230" s="1397">
        <f t="shared" si="74"/>
        <v>0</v>
      </c>
      <c r="AT230" s="1399">
        <f t="shared" si="75"/>
        <v>0</v>
      </c>
      <c r="AU230" s="1400">
        <f>IF(AND(ISNUMBER(AP230),NOT(ISBLANK(AI230))),IFERROR(INDEX(AI13:AS13,MATCH(AI230,AI12:AS12,0))*AH230*IF(ISBLANK(AE230),1,AE230),0),0)</f>
        <v>0</v>
      </c>
      <c r="AY230" s="6">
        <v>1</v>
      </c>
    </row>
    <row r="231" spans="1:51" s="1" customFormat="1" ht="15" customHeight="1">
      <c r="A231"/>
      <c r="B231"/>
      <c r="C231" s="1494"/>
      <c r="D231" s="1495"/>
      <c r="E231" s="1495"/>
      <c r="F231" s="1495"/>
      <c r="G231" s="1496"/>
      <c r="H231" s="1497"/>
      <c r="I231" s="1498"/>
      <c r="J231" s="1496"/>
      <c r="K231" s="1499"/>
      <c r="L231" s="1500">
        <f>IF(ISNUMBER(J231),#REF!,0)</f>
        <v>0</v>
      </c>
      <c r="M231" s="1501"/>
      <c r="N231" s="8" t="s">
        <v>1</v>
      </c>
      <c r="O231" s="1401">
        <f t="shared" si="64"/>
        <v>0</v>
      </c>
      <c r="P231" s="1410">
        <f t="shared" si="65"/>
        <v>0</v>
      </c>
      <c r="Q231" s="1411">
        <f t="shared" si="66"/>
        <v>0</v>
      </c>
      <c r="R231" s="1402"/>
      <c r="S231" s="1397">
        <f t="shared" si="76"/>
        <v>0</v>
      </c>
      <c r="T231" s="1398">
        <f t="shared" si="67"/>
        <v>0</v>
      </c>
      <c r="U231" s="1397">
        <f t="shared" si="72"/>
        <v>0</v>
      </c>
      <c r="V231" s="1399">
        <f t="shared" si="73"/>
        <v>0</v>
      </c>
      <c r="W231" s="1400">
        <f>IF(AND(ISNUMBER(R231),NOT(ISBLANK(K231))),IFERROR(INDEX(K13:U13,MATCH(K231,K12:U12,0))*J231*IF(ISBLANK(G231),1,G231),0),0)</f>
        <v>0</v>
      </c>
      <c r="X231" s="8"/>
      <c r="Y231"/>
      <c r="Z231"/>
      <c r="AA231" s="1494"/>
      <c r="AB231" s="1495"/>
      <c r="AC231" s="1495"/>
      <c r="AD231" s="1495"/>
      <c r="AE231" s="1496"/>
      <c r="AF231" s="1497"/>
      <c r="AG231" s="1498"/>
      <c r="AH231" s="1496"/>
      <c r="AI231" s="1499"/>
      <c r="AJ231" s="1500">
        <f>IF(ISNUMBER(AH231),#REF!,0)</f>
        <v>0</v>
      </c>
      <c r="AK231" s="1501"/>
      <c r="AL231" s="8" t="s">
        <v>1</v>
      </c>
      <c r="AM231" s="1401">
        <f t="shared" si="68"/>
        <v>0</v>
      </c>
      <c r="AN231" s="1410">
        <f t="shared" si="69"/>
        <v>0</v>
      </c>
      <c r="AO231" s="1411">
        <f t="shared" si="70"/>
        <v>0</v>
      </c>
      <c r="AP231" s="1402"/>
      <c r="AQ231" s="1397">
        <f t="shared" si="77"/>
        <v>0</v>
      </c>
      <c r="AR231" s="1398">
        <f t="shared" si="71"/>
        <v>0</v>
      </c>
      <c r="AS231" s="1397">
        <f t="shared" si="74"/>
        <v>0</v>
      </c>
      <c r="AT231" s="1399">
        <f t="shared" si="75"/>
        <v>0</v>
      </c>
      <c r="AU231" s="1400">
        <f>IF(AND(ISNUMBER(AP231),NOT(ISBLANK(AI231))),IFERROR(INDEX(AI13:AS13,MATCH(AI231,AI12:AS12,0))*AH231*IF(ISBLANK(AE231),1,AE231),0),0)</f>
        <v>0</v>
      </c>
      <c r="AY231" s="6">
        <v>1</v>
      </c>
    </row>
    <row r="232" spans="1:51" s="1" customFormat="1" ht="15.75">
      <c r="A232"/>
      <c r="B232"/>
      <c r="C232" s="1494"/>
      <c r="D232" s="1495"/>
      <c r="E232" s="1495"/>
      <c r="F232" s="1495"/>
      <c r="G232" s="1496"/>
      <c r="H232" s="1497"/>
      <c r="I232" s="1498"/>
      <c r="J232" s="1496"/>
      <c r="K232" s="1499"/>
      <c r="L232" s="1500">
        <f>IF(ISNUMBER(J232),#REF!,0)</f>
        <v>0</v>
      </c>
      <c r="M232" s="1501"/>
      <c r="N232" s="8" t="s">
        <v>1</v>
      </c>
      <c r="O232" s="1403">
        <f t="shared" si="64"/>
        <v>0</v>
      </c>
      <c r="P232" s="1412">
        <f t="shared" si="65"/>
        <v>0</v>
      </c>
      <c r="Q232" s="1413">
        <f t="shared" si="66"/>
        <v>0</v>
      </c>
      <c r="R232" s="1402"/>
      <c r="S232" s="1397">
        <f t="shared" si="76"/>
        <v>0</v>
      </c>
      <c r="T232" s="1398">
        <f t="shared" si="67"/>
        <v>0</v>
      </c>
      <c r="U232" s="1397">
        <f t="shared" si="72"/>
        <v>0</v>
      </c>
      <c r="V232" s="1399">
        <f t="shared" si="73"/>
        <v>0</v>
      </c>
      <c r="W232" s="1400">
        <f>IF(AND(ISNUMBER(R232),NOT(ISBLANK(K232))),IFERROR(INDEX(K13:U13,MATCH(K232,K12:U12,0))*J232*IF(ISBLANK(G232),1,G232),0),0)</f>
        <v>0</v>
      </c>
      <c r="X232" s="8"/>
      <c r="Y232"/>
      <c r="Z232"/>
      <c r="AA232" s="1494"/>
      <c r="AB232" s="1495"/>
      <c r="AC232" s="1495"/>
      <c r="AD232" s="1495"/>
      <c r="AE232" s="1496"/>
      <c r="AF232" s="1497"/>
      <c r="AG232" s="1498"/>
      <c r="AH232" s="1496"/>
      <c r="AI232" s="1499"/>
      <c r="AJ232" s="1500">
        <f>IF(ISNUMBER(AH232),#REF!,0)</f>
        <v>0</v>
      </c>
      <c r="AK232" s="1501"/>
      <c r="AL232" s="8" t="s">
        <v>1</v>
      </c>
      <c r="AM232" s="1403">
        <f t="shared" si="68"/>
        <v>0</v>
      </c>
      <c r="AN232" s="1412">
        <f t="shared" si="69"/>
        <v>0</v>
      </c>
      <c r="AO232" s="1413">
        <f t="shared" si="70"/>
        <v>0</v>
      </c>
      <c r="AP232" s="1402"/>
      <c r="AQ232" s="1397">
        <f t="shared" si="77"/>
        <v>0</v>
      </c>
      <c r="AR232" s="1398">
        <f t="shared" si="71"/>
        <v>0</v>
      </c>
      <c r="AS232" s="1397">
        <f t="shared" si="74"/>
        <v>0</v>
      </c>
      <c r="AT232" s="1399">
        <f t="shared" si="75"/>
        <v>0</v>
      </c>
      <c r="AU232" s="1400">
        <f>IF(AND(ISNUMBER(AP232),NOT(ISBLANK(AI232))),IFERROR(INDEX(AI13:AS13,MATCH(AI232,AI12:AS12,0))*AH232*IF(ISBLANK(AE232),1,AE232),0),0)</f>
        <v>0</v>
      </c>
      <c r="AY232" s="6">
        <v>1</v>
      </c>
    </row>
    <row r="233" spans="1:51" s="1" customFormat="1" ht="16.5" customHeight="1">
      <c r="A233"/>
      <c r="B233"/>
      <c r="C233" s="1494"/>
      <c r="D233" s="1495"/>
      <c r="E233" s="1495"/>
      <c r="F233" s="1495"/>
      <c r="G233" s="1496"/>
      <c r="H233" s="1497"/>
      <c r="I233" s="1498"/>
      <c r="J233" s="1496"/>
      <c r="K233" s="1499"/>
      <c r="L233" s="1500">
        <f>IF(ISNUMBER(J233),#REF!,0)</f>
        <v>0</v>
      </c>
      <c r="M233" s="1501"/>
      <c r="N233" s="8" t="s">
        <v>1</v>
      </c>
      <c r="O233" s="1401">
        <f t="shared" si="64"/>
        <v>0</v>
      </c>
      <c r="P233" s="1410">
        <f t="shared" si="65"/>
        <v>0</v>
      </c>
      <c r="Q233" s="1411">
        <f t="shared" si="66"/>
        <v>0</v>
      </c>
      <c r="R233" s="1402"/>
      <c r="S233" s="1397">
        <f t="shared" si="76"/>
        <v>0</v>
      </c>
      <c r="T233" s="1398">
        <f t="shared" si="67"/>
        <v>0</v>
      </c>
      <c r="U233" s="1397">
        <f t="shared" si="72"/>
        <v>0</v>
      </c>
      <c r="V233" s="1399">
        <f t="shared" si="73"/>
        <v>0</v>
      </c>
      <c r="W233" s="1400">
        <f>IF(AND(ISNUMBER(R233),NOT(ISBLANK(K233))),IFERROR(INDEX(K13:U13,MATCH(K233,K12:U12,0))*J233*IF(ISBLANK(G233),1,G233),0),0)</f>
        <v>0</v>
      </c>
      <c r="X233" s="8"/>
      <c r="Y233"/>
      <c r="Z233"/>
      <c r="AA233" s="1494"/>
      <c r="AB233" s="1495"/>
      <c r="AC233" s="1495"/>
      <c r="AD233" s="1495"/>
      <c r="AE233" s="1496"/>
      <c r="AF233" s="1497"/>
      <c r="AG233" s="1498"/>
      <c r="AH233" s="1496"/>
      <c r="AI233" s="1499"/>
      <c r="AJ233" s="1500">
        <f>IF(ISNUMBER(AH233),#REF!,0)</f>
        <v>0</v>
      </c>
      <c r="AK233" s="1501"/>
      <c r="AL233" s="8" t="s">
        <v>1</v>
      </c>
      <c r="AM233" s="1401">
        <f t="shared" si="68"/>
        <v>0</v>
      </c>
      <c r="AN233" s="1410">
        <f t="shared" si="69"/>
        <v>0</v>
      </c>
      <c r="AO233" s="1411">
        <f t="shared" si="70"/>
        <v>0</v>
      </c>
      <c r="AP233" s="1402"/>
      <c r="AQ233" s="1397">
        <f t="shared" si="77"/>
        <v>0</v>
      </c>
      <c r="AR233" s="1398">
        <f t="shared" si="71"/>
        <v>0</v>
      </c>
      <c r="AS233" s="1397">
        <f t="shared" si="74"/>
        <v>0</v>
      </c>
      <c r="AT233" s="1399">
        <f t="shared" si="75"/>
        <v>0</v>
      </c>
      <c r="AU233" s="1400">
        <f>IF(AND(ISNUMBER(AP233),NOT(ISBLANK(AI233))),IFERROR(INDEX(AI13:AS13,MATCH(AI233,AI12:AS12,0))*AH233*IF(ISBLANK(AE233),1,AE233),0),0)</f>
        <v>0</v>
      </c>
      <c r="AY233" s="6">
        <v>1</v>
      </c>
    </row>
    <row r="234" spans="1:51" s="1" customFormat="1" ht="15.75">
      <c r="A234"/>
      <c r="B234"/>
      <c r="C234" s="1494"/>
      <c r="D234" s="1495"/>
      <c r="E234" s="1495"/>
      <c r="F234" s="1495"/>
      <c r="G234" s="1496"/>
      <c r="H234" s="1497"/>
      <c r="I234" s="1498"/>
      <c r="J234" s="1496"/>
      <c r="K234" s="1499"/>
      <c r="L234" s="1500">
        <f>IF(ISNUMBER(J234),#REF!,0)</f>
        <v>0</v>
      </c>
      <c r="M234" s="1501"/>
      <c r="N234" s="8" t="s">
        <v>1</v>
      </c>
      <c r="O234" s="1403">
        <f t="shared" si="64"/>
        <v>0</v>
      </c>
      <c r="P234" s="1412">
        <f t="shared" si="65"/>
        <v>0</v>
      </c>
      <c r="Q234" s="1413">
        <f t="shared" si="66"/>
        <v>0</v>
      </c>
      <c r="R234" s="1402"/>
      <c r="S234" s="1397">
        <f t="shared" si="76"/>
        <v>0</v>
      </c>
      <c r="T234" s="1398">
        <f t="shared" si="67"/>
        <v>0</v>
      </c>
      <c r="U234" s="1397">
        <f t="shared" si="72"/>
        <v>0</v>
      </c>
      <c r="V234" s="1399">
        <f t="shared" si="73"/>
        <v>0</v>
      </c>
      <c r="W234" s="1400">
        <f>IF(AND(ISNUMBER(R234),NOT(ISBLANK(K234))),IFERROR(INDEX(K13:U13,MATCH(K234,K12:U12,0))*J234*IF(ISBLANK(G234),1,G234),0),0)</f>
        <v>0</v>
      </c>
      <c r="X234" s="8"/>
      <c r="Y234"/>
      <c r="Z234"/>
      <c r="AA234" s="1494"/>
      <c r="AB234" s="1495"/>
      <c r="AC234" s="1495"/>
      <c r="AD234" s="1495"/>
      <c r="AE234" s="1496"/>
      <c r="AF234" s="1497"/>
      <c r="AG234" s="1498"/>
      <c r="AH234" s="1496"/>
      <c r="AI234" s="1499"/>
      <c r="AJ234" s="1500">
        <f>IF(ISNUMBER(AH234),#REF!,0)</f>
        <v>0</v>
      </c>
      <c r="AK234" s="1501"/>
      <c r="AL234" s="8" t="s">
        <v>1</v>
      </c>
      <c r="AM234" s="1403">
        <f t="shared" si="68"/>
        <v>0</v>
      </c>
      <c r="AN234" s="1412">
        <f t="shared" si="69"/>
        <v>0</v>
      </c>
      <c r="AO234" s="1413">
        <f t="shared" si="70"/>
        <v>0</v>
      </c>
      <c r="AP234" s="1402"/>
      <c r="AQ234" s="1397">
        <f t="shared" si="77"/>
        <v>0</v>
      </c>
      <c r="AR234" s="1398">
        <f t="shared" si="71"/>
        <v>0</v>
      </c>
      <c r="AS234" s="1397">
        <f t="shared" si="74"/>
        <v>0</v>
      </c>
      <c r="AT234" s="1399">
        <f t="shared" si="75"/>
        <v>0</v>
      </c>
      <c r="AU234" s="1400">
        <f>IF(AND(ISNUMBER(AP234),NOT(ISBLANK(AI234))),IFERROR(INDEX(AI13:AS13,MATCH(AI234,AI12:AS12,0))*AH234*IF(ISBLANK(AE234),1,AE234),0),0)</f>
        <v>0</v>
      </c>
      <c r="AY234" s="6">
        <v>1</v>
      </c>
    </row>
    <row r="235" spans="1:51" s="1" customFormat="1" ht="15" customHeight="1">
      <c r="A235"/>
      <c r="B235"/>
      <c r="C235" s="1494"/>
      <c r="D235" s="1495"/>
      <c r="E235" s="1495"/>
      <c r="F235" s="1495"/>
      <c r="G235" s="1496"/>
      <c r="H235" s="1497"/>
      <c r="I235" s="1498"/>
      <c r="J235" s="1496"/>
      <c r="K235" s="1499"/>
      <c r="L235" s="1500">
        <f>IF(ISNUMBER(J235),#REF!,0)</f>
        <v>0</v>
      </c>
      <c r="M235" s="1501"/>
      <c r="N235" s="8" t="s">
        <v>1</v>
      </c>
      <c r="O235" s="1401">
        <f t="shared" si="64"/>
        <v>0</v>
      </c>
      <c r="P235" s="1410">
        <f t="shared" si="65"/>
        <v>0</v>
      </c>
      <c r="Q235" s="1411">
        <f t="shared" si="66"/>
        <v>0</v>
      </c>
      <c r="R235" s="1402"/>
      <c r="S235" s="1397">
        <f t="shared" si="76"/>
        <v>0</v>
      </c>
      <c r="T235" s="1398">
        <f t="shared" si="67"/>
        <v>0</v>
      </c>
      <c r="U235" s="1397">
        <f t="shared" si="72"/>
        <v>0</v>
      </c>
      <c r="V235" s="1399">
        <f t="shared" si="73"/>
        <v>0</v>
      </c>
      <c r="W235" s="1400">
        <f>IF(AND(ISNUMBER(R235),NOT(ISBLANK(K235))),IFERROR(INDEX(K13:U13,MATCH(K235,K12:U12,0))*J235*IF(ISBLANK(G235),1,G235),0),0)</f>
        <v>0</v>
      </c>
      <c r="X235" s="8"/>
      <c r="Y235"/>
      <c r="Z235"/>
      <c r="AA235" s="1494"/>
      <c r="AB235" s="1495"/>
      <c r="AC235" s="1495"/>
      <c r="AD235" s="1495"/>
      <c r="AE235" s="1496"/>
      <c r="AF235" s="1497"/>
      <c r="AG235" s="1498"/>
      <c r="AH235" s="1496"/>
      <c r="AI235" s="1499"/>
      <c r="AJ235" s="1500">
        <f>IF(ISNUMBER(AH235),#REF!,0)</f>
        <v>0</v>
      </c>
      <c r="AK235" s="1501"/>
      <c r="AL235" s="8" t="s">
        <v>1</v>
      </c>
      <c r="AM235" s="1401">
        <f t="shared" si="68"/>
        <v>0</v>
      </c>
      <c r="AN235" s="1410">
        <f t="shared" si="69"/>
        <v>0</v>
      </c>
      <c r="AO235" s="1411">
        <f t="shared" si="70"/>
        <v>0</v>
      </c>
      <c r="AP235" s="1402"/>
      <c r="AQ235" s="1397">
        <f t="shared" si="77"/>
        <v>0</v>
      </c>
      <c r="AR235" s="1398">
        <f t="shared" si="71"/>
        <v>0</v>
      </c>
      <c r="AS235" s="1397">
        <f t="shared" si="74"/>
        <v>0</v>
      </c>
      <c r="AT235" s="1399">
        <f t="shared" si="75"/>
        <v>0</v>
      </c>
      <c r="AU235" s="1400">
        <f>IF(AND(ISNUMBER(AP235),NOT(ISBLANK(AI235))),IFERROR(INDEX(AI13:AS13,MATCH(AI235,AI12:AS12,0))*AH235*IF(ISBLANK(AE235),1,AE235),0),0)</f>
        <v>0</v>
      </c>
      <c r="AY235" s="6">
        <v>1</v>
      </c>
    </row>
    <row r="236" spans="1:51" s="1" customFormat="1" ht="15.75">
      <c r="A236"/>
      <c r="B236"/>
      <c r="C236" s="1494"/>
      <c r="D236" s="1495"/>
      <c r="E236" s="1495"/>
      <c r="F236" s="1495"/>
      <c r="G236" s="1496"/>
      <c r="H236" s="1497"/>
      <c r="I236" s="1498"/>
      <c r="J236" s="1496"/>
      <c r="K236" s="1499"/>
      <c r="L236" s="1500">
        <f>IF(ISNUMBER(J236),#REF!,0)</f>
        <v>0</v>
      </c>
      <c r="M236" s="1501"/>
      <c r="N236" s="8" t="s">
        <v>1</v>
      </c>
      <c r="O236" s="1403">
        <f t="shared" si="64"/>
        <v>0</v>
      </c>
      <c r="P236" s="1412">
        <f t="shared" si="65"/>
        <v>0</v>
      </c>
      <c r="Q236" s="1413">
        <f t="shared" si="66"/>
        <v>0</v>
      </c>
      <c r="R236" s="1402"/>
      <c r="S236" s="1397">
        <f t="shared" si="76"/>
        <v>0</v>
      </c>
      <c r="T236" s="1398">
        <f t="shared" si="67"/>
        <v>0</v>
      </c>
      <c r="U236" s="1397">
        <f t="shared" si="72"/>
        <v>0</v>
      </c>
      <c r="V236" s="1399">
        <f t="shared" si="73"/>
        <v>0</v>
      </c>
      <c r="W236" s="1400">
        <f>IF(AND(ISNUMBER(R236),NOT(ISBLANK(K236))),IFERROR(INDEX(K13:U13,MATCH(K236,K12:U12,0))*J236*IF(ISBLANK(G236),1,G236),0),0)</f>
        <v>0</v>
      </c>
      <c r="X236" s="8"/>
      <c r="Y236"/>
      <c r="Z236"/>
      <c r="AA236" s="1494"/>
      <c r="AB236" s="1495"/>
      <c r="AC236" s="1495"/>
      <c r="AD236" s="1495"/>
      <c r="AE236" s="1496"/>
      <c r="AF236" s="1497"/>
      <c r="AG236" s="1498"/>
      <c r="AH236" s="1496"/>
      <c r="AI236" s="1499"/>
      <c r="AJ236" s="1500">
        <f>IF(ISNUMBER(AH236),#REF!,0)</f>
        <v>0</v>
      </c>
      <c r="AK236" s="1501"/>
      <c r="AL236" s="8" t="s">
        <v>1</v>
      </c>
      <c r="AM236" s="1403">
        <f t="shared" si="68"/>
        <v>0</v>
      </c>
      <c r="AN236" s="1412">
        <f t="shared" si="69"/>
        <v>0</v>
      </c>
      <c r="AO236" s="1413">
        <f t="shared" si="70"/>
        <v>0</v>
      </c>
      <c r="AP236" s="1402"/>
      <c r="AQ236" s="1397">
        <f t="shared" si="77"/>
        <v>0</v>
      </c>
      <c r="AR236" s="1398">
        <f t="shared" si="71"/>
        <v>0</v>
      </c>
      <c r="AS236" s="1397">
        <f t="shared" si="74"/>
        <v>0</v>
      </c>
      <c r="AT236" s="1399">
        <f t="shared" si="75"/>
        <v>0</v>
      </c>
      <c r="AU236" s="1400">
        <f>IF(AND(ISNUMBER(AP236),NOT(ISBLANK(AI236))),IFERROR(INDEX(AI13:AS13,MATCH(AI236,AI12:AS12,0))*AH236*IF(ISBLANK(AE236),1,AE236),0),0)</f>
        <v>0</v>
      </c>
      <c r="AY236" s="6">
        <v>1</v>
      </c>
    </row>
    <row r="237" spans="1:51" s="1" customFormat="1" ht="15.75">
      <c r="A237"/>
      <c r="B237"/>
      <c r="C237" s="1494"/>
      <c r="D237" s="1495"/>
      <c r="E237" s="1495"/>
      <c r="F237" s="1495"/>
      <c r="G237" s="1496"/>
      <c r="H237" s="1497"/>
      <c r="I237" s="1498"/>
      <c r="J237" s="1496"/>
      <c r="K237" s="1499"/>
      <c r="L237" s="1500">
        <f>IF(ISNUMBER(J237),#REF!,0)</f>
        <v>0</v>
      </c>
      <c r="M237" s="1501"/>
      <c r="N237" s="8" t="s">
        <v>1</v>
      </c>
      <c r="O237" s="1401">
        <f t="shared" si="64"/>
        <v>0</v>
      </c>
      <c r="P237" s="1410">
        <f t="shared" si="65"/>
        <v>0</v>
      </c>
      <c r="Q237" s="1411">
        <f t="shared" si="66"/>
        <v>0</v>
      </c>
      <c r="R237" s="1402"/>
      <c r="S237" s="1397">
        <f t="shared" si="76"/>
        <v>0</v>
      </c>
      <c r="T237" s="1398">
        <f t="shared" si="67"/>
        <v>0</v>
      </c>
      <c r="U237" s="1397">
        <f t="shared" si="72"/>
        <v>0</v>
      </c>
      <c r="V237" s="1399">
        <f t="shared" si="73"/>
        <v>0</v>
      </c>
      <c r="W237" s="1400">
        <f>IF(AND(ISNUMBER(R237),NOT(ISBLANK(K237))),IFERROR(INDEX(K13:U13,MATCH(K237,K12:U12,0))*J237*IF(ISBLANK(G237),1,G237),0),0)</f>
        <v>0</v>
      </c>
      <c r="X237" s="8"/>
      <c r="Y237"/>
      <c r="Z237"/>
      <c r="AA237" s="1494"/>
      <c r="AB237" s="1495"/>
      <c r="AC237" s="1495"/>
      <c r="AD237" s="1495"/>
      <c r="AE237" s="1496"/>
      <c r="AF237" s="1497"/>
      <c r="AG237" s="1498"/>
      <c r="AH237" s="1496"/>
      <c r="AI237" s="1499"/>
      <c r="AJ237" s="1500">
        <f>IF(ISNUMBER(AH237),#REF!,0)</f>
        <v>0</v>
      </c>
      <c r="AK237" s="1501"/>
      <c r="AL237" s="8" t="s">
        <v>1</v>
      </c>
      <c r="AM237" s="1401">
        <f t="shared" si="68"/>
        <v>0</v>
      </c>
      <c r="AN237" s="1410">
        <f t="shared" si="69"/>
        <v>0</v>
      </c>
      <c r="AO237" s="1411">
        <f t="shared" si="70"/>
        <v>0</v>
      </c>
      <c r="AP237" s="1402"/>
      <c r="AQ237" s="1397">
        <f t="shared" si="77"/>
        <v>0</v>
      </c>
      <c r="AR237" s="1398">
        <f t="shared" si="71"/>
        <v>0</v>
      </c>
      <c r="AS237" s="1397">
        <f t="shared" si="74"/>
        <v>0</v>
      </c>
      <c r="AT237" s="1399">
        <f t="shared" si="75"/>
        <v>0</v>
      </c>
      <c r="AU237" s="1400">
        <f>IF(AND(ISNUMBER(AP237),NOT(ISBLANK(AI237))),IFERROR(INDEX(AI13:AS13,MATCH(AI237,AI12:AS12,0))*AH237*IF(ISBLANK(AE237),1,AE237),0),0)</f>
        <v>0</v>
      </c>
      <c r="AY237" s="6">
        <v>1</v>
      </c>
    </row>
    <row r="238" spans="1:51" s="1" customFormat="1" ht="15.75">
      <c r="A238"/>
      <c r="B238"/>
      <c r="C238" s="1494"/>
      <c r="D238" s="1495"/>
      <c r="E238" s="1495"/>
      <c r="F238" s="1495"/>
      <c r="G238" s="1496"/>
      <c r="H238" s="1497"/>
      <c r="I238" s="1498"/>
      <c r="J238" s="1496"/>
      <c r="K238" s="1499"/>
      <c r="L238" s="1500">
        <f>IF(ISNUMBER(J238),#REF!,0)</f>
        <v>0</v>
      </c>
      <c r="M238" s="1501"/>
      <c r="N238" s="8" t="s">
        <v>1</v>
      </c>
      <c r="O238" s="1403">
        <f t="shared" si="64"/>
        <v>0</v>
      </c>
      <c r="P238" s="1412">
        <f t="shared" si="65"/>
        <v>0</v>
      </c>
      <c r="Q238" s="1413">
        <f t="shared" si="66"/>
        <v>0</v>
      </c>
      <c r="R238" s="1402"/>
      <c r="S238" s="1397">
        <f t="shared" si="76"/>
        <v>0</v>
      </c>
      <c r="T238" s="1398">
        <f t="shared" si="67"/>
        <v>0</v>
      </c>
      <c r="U238" s="1397">
        <f t="shared" si="72"/>
        <v>0</v>
      </c>
      <c r="V238" s="1399">
        <f t="shared" si="73"/>
        <v>0</v>
      </c>
      <c r="W238" s="1400">
        <f>IF(AND(ISNUMBER(R238),NOT(ISBLANK(K238))),IFERROR(INDEX(K13:U13,MATCH(K238,K12:U12,0))*J238*IF(ISBLANK(G238),1,G238),0),0)</f>
        <v>0</v>
      </c>
      <c r="X238" s="8"/>
      <c r="Y238"/>
      <c r="Z238"/>
      <c r="AA238" s="1494"/>
      <c r="AB238" s="1495"/>
      <c r="AC238" s="1495"/>
      <c r="AD238" s="1495"/>
      <c r="AE238" s="1496"/>
      <c r="AF238" s="1497"/>
      <c r="AG238" s="1498"/>
      <c r="AH238" s="1496"/>
      <c r="AI238" s="1499"/>
      <c r="AJ238" s="1500">
        <f>IF(ISNUMBER(AH238),#REF!,0)</f>
        <v>0</v>
      </c>
      <c r="AK238" s="1501"/>
      <c r="AL238" s="8" t="s">
        <v>1</v>
      </c>
      <c r="AM238" s="1403">
        <f t="shared" si="68"/>
        <v>0</v>
      </c>
      <c r="AN238" s="1412">
        <f t="shared" si="69"/>
        <v>0</v>
      </c>
      <c r="AO238" s="1413">
        <f t="shared" si="70"/>
        <v>0</v>
      </c>
      <c r="AP238" s="1402"/>
      <c r="AQ238" s="1397">
        <f t="shared" si="77"/>
        <v>0</v>
      </c>
      <c r="AR238" s="1398">
        <f t="shared" si="71"/>
        <v>0</v>
      </c>
      <c r="AS238" s="1397">
        <f t="shared" si="74"/>
        <v>0</v>
      </c>
      <c r="AT238" s="1399">
        <f t="shared" si="75"/>
        <v>0</v>
      </c>
      <c r="AU238" s="1400">
        <f>IF(AND(ISNUMBER(AP238),NOT(ISBLANK(AI238))),IFERROR(INDEX(AI13:AS13,MATCH(AI238,AI12:AS12,0))*AH238*IF(ISBLANK(AE238),1,AE238),0),0)</f>
        <v>0</v>
      </c>
      <c r="AY238" s="6">
        <v>1</v>
      </c>
    </row>
    <row r="239" spans="1:51" s="1" customFormat="1" ht="15.75">
      <c r="A239"/>
      <c r="B239"/>
      <c r="C239" s="1494"/>
      <c r="D239" s="1495"/>
      <c r="E239" s="1495"/>
      <c r="F239" s="1495"/>
      <c r="G239" s="1496"/>
      <c r="H239" s="1497"/>
      <c r="I239" s="1498"/>
      <c r="J239" s="1496"/>
      <c r="K239" s="1499"/>
      <c r="L239" s="1500">
        <f>IF(ISNUMBER(J239),#REF!,0)</f>
        <v>0</v>
      </c>
      <c r="M239" s="1501"/>
      <c r="N239" s="8" t="s">
        <v>1</v>
      </c>
      <c r="O239" s="1401">
        <f t="shared" si="64"/>
        <v>0</v>
      </c>
      <c r="P239" s="1410">
        <f t="shared" si="65"/>
        <v>0</v>
      </c>
      <c r="Q239" s="1411">
        <f t="shared" si="66"/>
        <v>0</v>
      </c>
      <c r="R239" s="1402"/>
      <c r="S239" s="1397">
        <f t="shared" si="76"/>
        <v>0</v>
      </c>
      <c r="T239" s="1398">
        <f t="shared" si="67"/>
        <v>0</v>
      </c>
      <c r="U239" s="1397">
        <f t="shared" si="72"/>
        <v>0</v>
      </c>
      <c r="V239" s="1399">
        <f t="shared" si="73"/>
        <v>0</v>
      </c>
      <c r="W239" s="1400">
        <f>IF(AND(ISNUMBER(R239),NOT(ISBLANK(K239))),IFERROR(INDEX(K13:U13,MATCH(K239,K12:U12,0))*J239*IF(ISBLANK(G239),1,G239),0),0)</f>
        <v>0</v>
      </c>
      <c r="X239" s="8"/>
      <c r="Y239"/>
      <c r="Z239"/>
      <c r="AA239" s="1494"/>
      <c r="AB239" s="1495"/>
      <c r="AC239" s="1495"/>
      <c r="AD239" s="1495"/>
      <c r="AE239" s="1496"/>
      <c r="AF239" s="1497"/>
      <c r="AG239" s="1498"/>
      <c r="AH239" s="1496"/>
      <c r="AI239" s="1499"/>
      <c r="AJ239" s="1500">
        <f>IF(ISNUMBER(AH239),#REF!,0)</f>
        <v>0</v>
      </c>
      <c r="AK239" s="1501"/>
      <c r="AL239" s="8" t="s">
        <v>1</v>
      </c>
      <c r="AM239" s="1401">
        <f t="shared" si="68"/>
        <v>0</v>
      </c>
      <c r="AN239" s="1410">
        <f t="shared" si="69"/>
        <v>0</v>
      </c>
      <c r="AO239" s="1411">
        <f t="shared" si="70"/>
        <v>0</v>
      </c>
      <c r="AP239" s="1402"/>
      <c r="AQ239" s="1397">
        <f t="shared" si="77"/>
        <v>0</v>
      </c>
      <c r="AR239" s="1398">
        <f t="shared" si="71"/>
        <v>0</v>
      </c>
      <c r="AS239" s="1397">
        <f t="shared" si="74"/>
        <v>0</v>
      </c>
      <c r="AT239" s="1399">
        <f t="shared" si="75"/>
        <v>0</v>
      </c>
      <c r="AU239" s="1400">
        <f>IF(AND(ISNUMBER(AP239),NOT(ISBLANK(AI239))),IFERROR(INDEX(AI13:AS13,MATCH(AI239,AI12:AS12,0))*AH239*IF(ISBLANK(AE239),1,AE239),0),0)</f>
        <v>0</v>
      </c>
      <c r="AY239" s="6">
        <v>1</v>
      </c>
    </row>
    <row r="240" spans="1:51" s="1" customFormat="1" ht="15.75">
      <c r="A240"/>
      <c r="B240"/>
      <c r="C240" s="1494"/>
      <c r="D240" s="1495"/>
      <c r="E240" s="1495"/>
      <c r="F240" s="1495"/>
      <c r="G240" s="1496"/>
      <c r="H240" s="1497"/>
      <c r="I240" s="1498"/>
      <c r="J240" s="1496"/>
      <c r="K240" s="1499"/>
      <c r="L240" s="1500">
        <f>IF(ISNUMBER(J240),#REF!,0)</f>
        <v>0</v>
      </c>
      <c r="M240" s="1501"/>
      <c r="N240" s="8" t="s">
        <v>1</v>
      </c>
      <c r="O240" s="1403">
        <f t="shared" si="64"/>
        <v>0</v>
      </c>
      <c r="P240" s="1412">
        <f t="shared" si="65"/>
        <v>0</v>
      </c>
      <c r="Q240" s="1413">
        <f t="shared" si="66"/>
        <v>0</v>
      </c>
      <c r="R240" s="1402"/>
      <c r="S240" s="1397">
        <f t="shared" si="76"/>
        <v>0</v>
      </c>
      <c r="T240" s="1398">
        <f t="shared" si="67"/>
        <v>0</v>
      </c>
      <c r="U240" s="1397">
        <f t="shared" si="72"/>
        <v>0</v>
      </c>
      <c r="V240" s="1399">
        <f t="shared" si="73"/>
        <v>0</v>
      </c>
      <c r="W240" s="1400">
        <f>IF(AND(ISNUMBER(R240),NOT(ISBLANK(K240))),IFERROR(INDEX(K13:U13,MATCH(K240,K12:U12,0))*J240*IF(ISBLANK(G240),1,G240),0),0)</f>
        <v>0</v>
      </c>
      <c r="X240" s="8"/>
      <c r="Y240"/>
      <c r="Z240"/>
      <c r="AA240" s="1494"/>
      <c r="AB240" s="1495"/>
      <c r="AC240" s="1495"/>
      <c r="AD240" s="1495"/>
      <c r="AE240" s="1496"/>
      <c r="AF240" s="1497"/>
      <c r="AG240" s="1498"/>
      <c r="AH240" s="1496"/>
      <c r="AI240" s="1499"/>
      <c r="AJ240" s="1500">
        <f>IF(ISNUMBER(AH240),#REF!,0)</f>
        <v>0</v>
      </c>
      <c r="AK240" s="1501"/>
      <c r="AL240" s="8" t="s">
        <v>1</v>
      </c>
      <c r="AM240" s="1403">
        <f t="shared" si="68"/>
        <v>0</v>
      </c>
      <c r="AN240" s="1412">
        <f t="shared" si="69"/>
        <v>0</v>
      </c>
      <c r="AO240" s="1413">
        <f t="shared" si="70"/>
        <v>0</v>
      </c>
      <c r="AP240" s="1402"/>
      <c r="AQ240" s="1397">
        <f t="shared" si="77"/>
        <v>0</v>
      </c>
      <c r="AR240" s="1398">
        <f t="shared" si="71"/>
        <v>0</v>
      </c>
      <c r="AS240" s="1397">
        <f t="shared" si="74"/>
        <v>0</v>
      </c>
      <c r="AT240" s="1399">
        <f t="shared" si="75"/>
        <v>0</v>
      </c>
      <c r="AU240" s="1400">
        <f>IF(AND(ISNUMBER(AP240),NOT(ISBLANK(AI240))),IFERROR(INDEX(AI13:AS13,MATCH(AI240,AI12:AS12,0))*AH240*IF(ISBLANK(AE240),1,AE240),0),0)</f>
        <v>0</v>
      </c>
      <c r="AY240" s="6">
        <v>1</v>
      </c>
    </row>
    <row r="241" spans="1:51" s="1" customFormat="1" ht="15.75">
      <c r="A241"/>
      <c r="B241"/>
      <c r="C241" s="1494"/>
      <c r="D241" s="1495"/>
      <c r="E241" s="1495"/>
      <c r="F241" s="1495"/>
      <c r="G241" s="1496"/>
      <c r="H241" s="1497"/>
      <c r="I241" s="1498"/>
      <c r="J241" s="1496"/>
      <c r="K241" s="1499"/>
      <c r="L241" s="1500">
        <f>IF(ISNUMBER(J241),#REF!,0)</f>
        <v>0</v>
      </c>
      <c r="M241" s="1501"/>
      <c r="N241" s="8" t="s">
        <v>1</v>
      </c>
      <c r="O241" s="1401">
        <f t="shared" si="64"/>
        <v>0</v>
      </c>
      <c r="P241" s="1410">
        <f t="shared" si="65"/>
        <v>0</v>
      </c>
      <c r="Q241" s="1411">
        <f t="shared" si="66"/>
        <v>0</v>
      </c>
      <c r="R241" s="1402"/>
      <c r="S241" s="1397">
        <f t="shared" si="76"/>
        <v>0</v>
      </c>
      <c r="T241" s="1398">
        <f t="shared" si="67"/>
        <v>0</v>
      </c>
      <c r="U241" s="1397">
        <f t="shared" si="72"/>
        <v>0</v>
      </c>
      <c r="V241" s="1399">
        <f t="shared" si="73"/>
        <v>0</v>
      </c>
      <c r="W241" s="1400">
        <f>IF(AND(ISNUMBER(R241),NOT(ISBLANK(K241))),IFERROR(INDEX(K13:U13,MATCH(K241,K12:U12,0))*J241*IF(ISBLANK(G241),1,G241),0),0)</f>
        <v>0</v>
      </c>
      <c r="X241" s="8"/>
      <c r="Y241"/>
      <c r="Z241"/>
      <c r="AA241" s="1494"/>
      <c r="AB241" s="1495"/>
      <c r="AC241" s="1495"/>
      <c r="AD241" s="1495"/>
      <c r="AE241" s="1496"/>
      <c r="AF241" s="1497"/>
      <c r="AG241" s="1498"/>
      <c r="AH241" s="1496"/>
      <c r="AI241" s="1499"/>
      <c r="AJ241" s="1500">
        <f>IF(ISNUMBER(AH241),#REF!,0)</f>
        <v>0</v>
      </c>
      <c r="AK241" s="1501"/>
      <c r="AL241" s="8" t="s">
        <v>1</v>
      </c>
      <c r="AM241" s="1401">
        <f t="shared" si="68"/>
        <v>0</v>
      </c>
      <c r="AN241" s="1410">
        <f t="shared" si="69"/>
        <v>0</v>
      </c>
      <c r="AO241" s="1411">
        <f t="shared" si="70"/>
        <v>0</v>
      </c>
      <c r="AP241" s="1402"/>
      <c r="AQ241" s="1397">
        <f t="shared" si="77"/>
        <v>0</v>
      </c>
      <c r="AR241" s="1398">
        <f t="shared" si="71"/>
        <v>0</v>
      </c>
      <c r="AS241" s="1397">
        <f t="shared" si="74"/>
        <v>0</v>
      </c>
      <c r="AT241" s="1399">
        <f t="shared" si="75"/>
        <v>0</v>
      </c>
      <c r="AU241" s="1400">
        <f>IF(AND(ISNUMBER(AP241),NOT(ISBLANK(AI241))),IFERROR(INDEX(AI13:AS13,MATCH(AI241,AI12:AS12,0))*AH241*IF(ISBLANK(AE241),1,AE241),0),0)</f>
        <v>0</v>
      </c>
      <c r="AY241" s="6">
        <v>1</v>
      </c>
    </row>
    <row r="242" spans="1:51" s="1" customFormat="1" ht="15.75">
      <c r="A242"/>
      <c r="B242"/>
      <c r="C242" s="1494"/>
      <c r="D242" s="1495"/>
      <c r="E242" s="1495"/>
      <c r="F242" s="1495"/>
      <c r="G242" s="1496"/>
      <c r="H242" s="1497"/>
      <c r="I242" s="1498"/>
      <c r="J242" s="1496"/>
      <c r="K242" s="1499"/>
      <c r="L242" s="1500">
        <f>IF(ISNUMBER(J242),#REF!,0)</f>
        <v>0</v>
      </c>
      <c r="M242" s="1501"/>
      <c r="N242" s="8" t="s">
        <v>1</v>
      </c>
      <c r="O242" s="1403">
        <f t="shared" si="64"/>
        <v>0</v>
      </c>
      <c r="P242" s="1412">
        <f t="shared" si="65"/>
        <v>0</v>
      </c>
      <c r="Q242" s="1413">
        <f t="shared" si="66"/>
        <v>0</v>
      </c>
      <c r="R242" s="1402"/>
      <c r="S242" s="1397">
        <f t="shared" si="76"/>
        <v>0</v>
      </c>
      <c r="T242" s="1398">
        <f t="shared" si="67"/>
        <v>0</v>
      </c>
      <c r="U242" s="1397">
        <f t="shared" si="72"/>
        <v>0</v>
      </c>
      <c r="V242" s="1399">
        <f t="shared" si="73"/>
        <v>0</v>
      </c>
      <c r="W242" s="1400">
        <f>IF(AND(ISNUMBER(R242),NOT(ISBLANK(K242))),IFERROR(INDEX(K13:U13,MATCH(K242,K12:U12,0))*J242*IF(ISBLANK(G242),1,G242),0),0)</f>
        <v>0</v>
      </c>
      <c r="X242" s="8"/>
      <c r="Y242"/>
      <c r="Z242"/>
      <c r="AA242" s="1494"/>
      <c r="AB242" s="1495"/>
      <c r="AC242" s="1495"/>
      <c r="AD242" s="1495"/>
      <c r="AE242" s="1496"/>
      <c r="AF242" s="1497"/>
      <c r="AG242" s="1498"/>
      <c r="AH242" s="1496"/>
      <c r="AI242" s="1499"/>
      <c r="AJ242" s="1500">
        <f>IF(ISNUMBER(AH242),#REF!,0)</f>
        <v>0</v>
      </c>
      <c r="AK242" s="1501"/>
      <c r="AL242" s="8" t="s">
        <v>1</v>
      </c>
      <c r="AM242" s="1403">
        <f t="shared" si="68"/>
        <v>0</v>
      </c>
      <c r="AN242" s="1412">
        <f t="shared" si="69"/>
        <v>0</v>
      </c>
      <c r="AO242" s="1413">
        <f t="shared" si="70"/>
        <v>0</v>
      </c>
      <c r="AP242" s="1402"/>
      <c r="AQ242" s="1397">
        <f t="shared" si="77"/>
        <v>0</v>
      </c>
      <c r="AR242" s="1398">
        <f t="shared" si="71"/>
        <v>0</v>
      </c>
      <c r="AS242" s="1397">
        <f t="shared" si="74"/>
        <v>0</v>
      </c>
      <c r="AT242" s="1399">
        <f t="shared" si="75"/>
        <v>0</v>
      </c>
      <c r="AU242" s="1400">
        <f>IF(AND(ISNUMBER(AP242),NOT(ISBLANK(AI242))),IFERROR(INDEX(AI13:AS13,MATCH(AI242,AI12:AS12,0))*AH242*IF(ISBLANK(AE242),1,AE242),0),0)</f>
        <v>0</v>
      </c>
      <c r="AY242" s="6">
        <v>1</v>
      </c>
    </row>
    <row r="243" spans="1:51" s="1" customFormat="1" ht="15.75">
      <c r="A243"/>
      <c r="B243"/>
      <c r="C243" s="1494"/>
      <c r="D243" s="1495"/>
      <c r="E243" s="1495"/>
      <c r="F243" s="1495"/>
      <c r="G243" s="1496"/>
      <c r="H243" s="1497"/>
      <c r="I243" s="1498"/>
      <c r="J243" s="1496"/>
      <c r="K243" s="1499"/>
      <c r="L243" s="1500">
        <f>IF(ISNUMBER(J243),#REF!,0)</f>
        <v>0</v>
      </c>
      <c r="M243" s="1501"/>
      <c r="N243" s="8" t="s">
        <v>1</v>
      </c>
      <c r="O243" s="1401">
        <f t="shared" si="64"/>
        <v>0</v>
      </c>
      <c r="P243" s="1410">
        <f t="shared" si="65"/>
        <v>0</v>
      </c>
      <c r="Q243" s="1411">
        <f t="shared" si="66"/>
        <v>0</v>
      </c>
      <c r="R243" s="1402"/>
      <c r="S243" s="1397">
        <f t="shared" si="76"/>
        <v>0</v>
      </c>
      <c r="T243" s="1398">
        <f t="shared" si="67"/>
        <v>0</v>
      </c>
      <c r="U243" s="1397">
        <f t="shared" si="72"/>
        <v>0</v>
      </c>
      <c r="V243" s="1399">
        <f t="shared" si="73"/>
        <v>0</v>
      </c>
      <c r="W243" s="1400">
        <f>IF(AND(ISNUMBER(R243),NOT(ISBLANK(K243))),IFERROR(INDEX(K13:U13,MATCH(K243,K12:U12,0))*J243*IF(ISBLANK(G243),1,G243),0),0)</f>
        <v>0</v>
      </c>
      <c r="X243" s="8"/>
      <c r="Y243"/>
      <c r="Z243"/>
      <c r="AA243" s="1494"/>
      <c r="AB243" s="1495"/>
      <c r="AC243" s="1495"/>
      <c r="AD243" s="1495"/>
      <c r="AE243" s="1496"/>
      <c r="AF243" s="1497"/>
      <c r="AG243" s="1498"/>
      <c r="AH243" s="1496"/>
      <c r="AI243" s="1499"/>
      <c r="AJ243" s="1500">
        <f>IF(ISNUMBER(AH243),#REF!,0)</f>
        <v>0</v>
      </c>
      <c r="AK243" s="1501"/>
      <c r="AL243" s="8" t="s">
        <v>1</v>
      </c>
      <c r="AM243" s="1401">
        <f t="shared" si="68"/>
        <v>0</v>
      </c>
      <c r="AN243" s="1410">
        <f t="shared" si="69"/>
        <v>0</v>
      </c>
      <c r="AO243" s="1411">
        <f t="shared" si="70"/>
        <v>0</v>
      </c>
      <c r="AP243" s="1402"/>
      <c r="AQ243" s="1397">
        <f t="shared" si="77"/>
        <v>0</v>
      </c>
      <c r="AR243" s="1398">
        <f t="shared" si="71"/>
        <v>0</v>
      </c>
      <c r="AS243" s="1397">
        <f t="shared" si="74"/>
        <v>0</v>
      </c>
      <c r="AT243" s="1399">
        <f t="shared" si="75"/>
        <v>0</v>
      </c>
      <c r="AU243" s="1400">
        <f>IF(AND(ISNUMBER(AP243),NOT(ISBLANK(AI243))),IFERROR(INDEX(AI13:AS13,MATCH(AI243,AI12:AS12,0))*AH243*IF(ISBLANK(AE243),1,AE243),0),0)</f>
        <v>0</v>
      </c>
      <c r="AY243" s="6">
        <v>1</v>
      </c>
    </row>
    <row r="244" spans="1:51" s="1" customFormat="1" ht="15.75">
      <c r="A244"/>
      <c r="B244"/>
      <c r="C244" s="1494"/>
      <c r="D244" s="1495"/>
      <c r="E244" s="1495"/>
      <c r="F244" s="1495"/>
      <c r="G244" s="1496"/>
      <c r="H244" s="1497"/>
      <c r="I244" s="1498"/>
      <c r="J244" s="1496"/>
      <c r="K244" s="1499"/>
      <c r="L244" s="1500">
        <f>IF(ISNUMBER(J244),#REF!,0)</f>
        <v>0</v>
      </c>
      <c r="M244" s="1501"/>
      <c r="N244" s="8" t="s">
        <v>1</v>
      </c>
      <c r="O244" s="1403">
        <f t="shared" si="64"/>
        <v>0</v>
      </c>
      <c r="P244" s="1412">
        <f t="shared" si="65"/>
        <v>0</v>
      </c>
      <c r="Q244" s="1413">
        <f t="shared" si="66"/>
        <v>0</v>
      </c>
      <c r="R244" s="1402"/>
      <c r="S244" s="1397">
        <f t="shared" si="76"/>
        <v>0</v>
      </c>
      <c r="T244" s="1398">
        <f t="shared" si="67"/>
        <v>0</v>
      </c>
      <c r="U244" s="1397">
        <f t="shared" si="72"/>
        <v>0</v>
      </c>
      <c r="V244" s="1399">
        <f t="shared" si="73"/>
        <v>0</v>
      </c>
      <c r="W244" s="1400">
        <f>IF(AND(ISNUMBER(R244),NOT(ISBLANK(K244))),IFERROR(INDEX(K13:U13,MATCH(K244,K12:U12,0))*J244*IF(ISBLANK(G244),1,G244),0),0)</f>
        <v>0</v>
      </c>
      <c r="X244" s="8"/>
      <c r="Y244"/>
      <c r="Z244"/>
      <c r="AA244" s="1494"/>
      <c r="AB244" s="1495"/>
      <c r="AC244" s="1495"/>
      <c r="AD244" s="1495"/>
      <c r="AE244" s="1496"/>
      <c r="AF244" s="1497"/>
      <c r="AG244" s="1498"/>
      <c r="AH244" s="1496"/>
      <c r="AI244" s="1499"/>
      <c r="AJ244" s="1500">
        <f>IF(ISNUMBER(AH244),#REF!,0)</f>
        <v>0</v>
      </c>
      <c r="AK244" s="1501"/>
      <c r="AL244" s="8" t="s">
        <v>1</v>
      </c>
      <c r="AM244" s="1403">
        <f t="shared" si="68"/>
        <v>0</v>
      </c>
      <c r="AN244" s="1412">
        <f t="shared" si="69"/>
        <v>0</v>
      </c>
      <c r="AO244" s="1413">
        <f t="shared" si="70"/>
        <v>0</v>
      </c>
      <c r="AP244" s="1402"/>
      <c r="AQ244" s="1397">
        <f t="shared" si="77"/>
        <v>0</v>
      </c>
      <c r="AR244" s="1398">
        <f t="shared" si="71"/>
        <v>0</v>
      </c>
      <c r="AS244" s="1397">
        <f t="shared" si="74"/>
        <v>0</v>
      </c>
      <c r="AT244" s="1399">
        <f t="shared" si="75"/>
        <v>0</v>
      </c>
      <c r="AU244" s="1400">
        <f>IF(AND(ISNUMBER(AP244),NOT(ISBLANK(AI244))),IFERROR(INDEX(AI13:AS13,MATCH(AI244,AI12:AS12,0))*AH244*IF(ISBLANK(AE244),1,AE244),0),0)</f>
        <v>0</v>
      </c>
      <c r="AY244" s="6">
        <v>1</v>
      </c>
    </row>
    <row r="245" spans="1:51" s="1" customFormat="1" ht="15.75">
      <c r="A245"/>
      <c r="B245"/>
      <c r="C245" s="1494"/>
      <c r="D245" s="1495"/>
      <c r="E245" s="1495"/>
      <c r="F245" s="1495"/>
      <c r="G245" s="1496"/>
      <c r="H245" s="1497"/>
      <c r="I245" s="1498"/>
      <c r="J245" s="1496"/>
      <c r="K245" s="1499"/>
      <c r="L245" s="1500">
        <f>IF(ISNUMBER(J245),#REF!,0)</f>
        <v>0</v>
      </c>
      <c r="M245" s="1501"/>
      <c r="N245" s="8" t="s">
        <v>1</v>
      </c>
      <c r="O245" s="1401">
        <f t="shared" si="64"/>
        <v>0</v>
      </c>
      <c r="P245" s="1410">
        <f t="shared" si="65"/>
        <v>0</v>
      </c>
      <c r="Q245" s="1411">
        <f t="shared" si="66"/>
        <v>0</v>
      </c>
      <c r="R245" s="1402"/>
      <c r="S245" s="1397">
        <f t="shared" si="76"/>
        <v>0</v>
      </c>
      <c r="T245" s="1398">
        <f t="shared" si="67"/>
        <v>0</v>
      </c>
      <c r="U245" s="1397">
        <f t="shared" si="72"/>
        <v>0</v>
      </c>
      <c r="V245" s="1399">
        <f t="shared" si="73"/>
        <v>0</v>
      </c>
      <c r="W245" s="1400">
        <f>IF(AND(ISNUMBER(R245),NOT(ISBLANK(K245))),IFERROR(INDEX(K13:U13,MATCH(K245,K12:U12,0))*J245*IF(ISBLANK(G245),1,G245),0),0)</f>
        <v>0</v>
      </c>
      <c r="X245" s="8"/>
      <c r="Y245"/>
      <c r="Z245"/>
      <c r="AA245" s="1494"/>
      <c r="AB245" s="1495"/>
      <c r="AC245" s="1495"/>
      <c r="AD245" s="1495"/>
      <c r="AE245" s="1496"/>
      <c r="AF245" s="1497"/>
      <c r="AG245" s="1498"/>
      <c r="AH245" s="1496"/>
      <c r="AI245" s="1499"/>
      <c r="AJ245" s="1500">
        <f>IF(ISNUMBER(AH245),#REF!,0)</f>
        <v>0</v>
      </c>
      <c r="AK245" s="1501"/>
      <c r="AL245" s="8" t="s">
        <v>1</v>
      </c>
      <c r="AM245" s="1401">
        <f t="shared" si="68"/>
        <v>0</v>
      </c>
      <c r="AN245" s="1410">
        <f t="shared" si="69"/>
        <v>0</v>
      </c>
      <c r="AO245" s="1411">
        <f t="shared" si="70"/>
        <v>0</v>
      </c>
      <c r="AP245" s="1402"/>
      <c r="AQ245" s="1397">
        <f t="shared" si="77"/>
        <v>0</v>
      </c>
      <c r="AR245" s="1398">
        <f t="shared" si="71"/>
        <v>0</v>
      </c>
      <c r="AS245" s="1397">
        <f t="shared" si="74"/>
        <v>0</v>
      </c>
      <c r="AT245" s="1399">
        <f t="shared" si="75"/>
        <v>0</v>
      </c>
      <c r="AU245" s="1400">
        <f>IF(AND(ISNUMBER(AP245),NOT(ISBLANK(AI245))),IFERROR(INDEX(AI13:AS13,MATCH(AI245,AI12:AS12,0))*AH245*IF(ISBLANK(AE245),1,AE245),0),0)</f>
        <v>0</v>
      </c>
      <c r="AY245" s="6">
        <v>1</v>
      </c>
    </row>
    <row r="246" spans="1:51" s="1" customFormat="1" ht="15.75">
      <c r="A246"/>
      <c r="B246"/>
      <c r="C246" s="1494"/>
      <c r="D246" s="1495"/>
      <c r="E246" s="1495"/>
      <c r="F246" s="1495"/>
      <c r="G246" s="1496"/>
      <c r="H246" s="1497"/>
      <c r="I246" s="1498"/>
      <c r="J246" s="1496"/>
      <c r="K246" s="1499"/>
      <c r="L246" s="1500">
        <f>IF(ISNUMBER(J246),#REF!,0)</f>
        <v>0</v>
      </c>
      <c r="M246" s="1501"/>
      <c r="N246" s="8" t="s">
        <v>1</v>
      </c>
      <c r="O246" s="1403">
        <f t="shared" si="64"/>
        <v>0</v>
      </c>
      <c r="P246" s="1412">
        <f t="shared" si="65"/>
        <v>0</v>
      </c>
      <c r="Q246" s="1413">
        <f t="shared" si="66"/>
        <v>0</v>
      </c>
      <c r="R246" s="1402"/>
      <c r="S246" s="1397">
        <f t="shared" si="76"/>
        <v>0</v>
      </c>
      <c r="T246" s="1398">
        <f t="shared" si="67"/>
        <v>0</v>
      </c>
      <c r="U246" s="1397">
        <f t="shared" si="72"/>
        <v>0</v>
      </c>
      <c r="V246" s="1399">
        <f t="shared" si="73"/>
        <v>0</v>
      </c>
      <c r="W246" s="1400">
        <f>IF(AND(ISNUMBER(R246),NOT(ISBLANK(K246))),IFERROR(INDEX(K13:U13,MATCH(K246,K12:U12,0))*J246*IF(ISBLANK(G246),1,G246),0),0)</f>
        <v>0</v>
      </c>
      <c r="X246" s="8"/>
      <c r="Y246"/>
      <c r="Z246"/>
      <c r="AA246" s="1494"/>
      <c r="AB246" s="1495"/>
      <c r="AC246" s="1495"/>
      <c r="AD246" s="1495"/>
      <c r="AE246" s="1496"/>
      <c r="AF246" s="1497"/>
      <c r="AG246" s="1498"/>
      <c r="AH246" s="1496"/>
      <c r="AI246" s="1499"/>
      <c r="AJ246" s="1500">
        <f>IF(ISNUMBER(AH246),#REF!,0)</f>
        <v>0</v>
      </c>
      <c r="AK246" s="1501"/>
      <c r="AL246" s="8" t="s">
        <v>1</v>
      </c>
      <c r="AM246" s="1403">
        <f t="shared" si="68"/>
        <v>0</v>
      </c>
      <c r="AN246" s="1412">
        <f t="shared" si="69"/>
        <v>0</v>
      </c>
      <c r="AO246" s="1413">
        <f t="shared" si="70"/>
        <v>0</v>
      </c>
      <c r="AP246" s="1402"/>
      <c r="AQ246" s="1397">
        <f t="shared" si="77"/>
        <v>0</v>
      </c>
      <c r="AR246" s="1398">
        <f t="shared" si="71"/>
        <v>0</v>
      </c>
      <c r="AS246" s="1397">
        <f t="shared" si="74"/>
        <v>0</v>
      </c>
      <c r="AT246" s="1399">
        <f t="shared" si="75"/>
        <v>0</v>
      </c>
      <c r="AU246" s="1400">
        <f>IF(AND(ISNUMBER(AP246),NOT(ISBLANK(AI246))),IFERROR(INDEX(AI13:AS13,MATCH(AI246,AI12:AS12,0))*AH246*IF(ISBLANK(AE246),1,AE246),0),0)</f>
        <v>0</v>
      </c>
      <c r="AY246" s="6">
        <v>1</v>
      </c>
    </row>
    <row r="247" spans="1:51" ht="15.75">
      <c r="C247" s="1494"/>
      <c r="D247" s="1495"/>
      <c r="E247" s="1495"/>
      <c r="F247" s="1495"/>
      <c r="G247" s="1496"/>
      <c r="H247" s="1497"/>
      <c r="I247" s="1498"/>
      <c r="J247" s="1496"/>
      <c r="K247" s="1499"/>
      <c r="L247" s="1500">
        <f>IF(ISNUMBER(J247),#REF!,0)</f>
        <v>0</v>
      </c>
      <c r="M247" s="1501"/>
      <c r="N247" s="8" t="s">
        <v>1</v>
      </c>
      <c r="O247" s="1401">
        <f t="shared" si="64"/>
        <v>0</v>
      </c>
      <c r="P247" s="1410">
        <f t="shared" si="65"/>
        <v>0</v>
      </c>
      <c r="Q247" s="1411">
        <f t="shared" si="66"/>
        <v>0</v>
      </c>
      <c r="R247" s="1402"/>
      <c r="S247" s="1397">
        <f t="shared" si="76"/>
        <v>0</v>
      </c>
      <c r="T247" s="1398">
        <f t="shared" si="67"/>
        <v>0</v>
      </c>
      <c r="U247" s="1397">
        <f t="shared" si="72"/>
        <v>0</v>
      </c>
      <c r="V247" s="1399">
        <f t="shared" si="73"/>
        <v>0</v>
      </c>
      <c r="W247" s="1400">
        <f>IF(AND(ISNUMBER(R247),NOT(ISBLANK(K247))),IFERROR(INDEX(K13:U13,MATCH(K247,K12:U12,0))*J247*IF(ISBLANK(G247),1,G247),0),0)</f>
        <v>0</v>
      </c>
      <c r="X247" s="8"/>
      <c r="AA247" s="1494"/>
      <c r="AB247" s="1495"/>
      <c r="AC247" s="1495"/>
      <c r="AD247" s="1495"/>
      <c r="AE247" s="1496"/>
      <c r="AF247" s="1497"/>
      <c r="AG247" s="1498"/>
      <c r="AH247" s="1496"/>
      <c r="AI247" s="1499"/>
      <c r="AJ247" s="1500">
        <f>IF(ISNUMBER(AH247),#REF!,0)</f>
        <v>0</v>
      </c>
      <c r="AK247" s="1501"/>
      <c r="AL247" s="8" t="s">
        <v>1</v>
      </c>
      <c r="AM247" s="1401">
        <f t="shared" si="68"/>
        <v>0</v>
      </c>
      <c r="AN247" s="1410">
        <f t="shared" si="69"/>
        <v>0</v>
      </c>
      <c r="AO247" s="1411">
        <f t="shared" si="70"/>
        <v>0</v>
      </c>
      <c r="AP247" s="1402"/>
      <c r="AQ247" s="1397">
        <f t="shared" si="77"/>
        <v>0</v>
      </c>
      <c r="AR247" s="1398">
        <f t="shared" si="71"/>
        <v>0</v>
      </c>
      <c r="AS247" s="1397">
        <f t="shared" si="74"/>
        <v>0</v>
      </c>
      <c r="AT247" s="1399">
        <f t="shared" si="75"/>
        <v>0</v>
      </c>
      <c r="AU247" s="1400">
        <f>IF(AND(ISNUMBER(AP247),NOT(ISBLANK(AI247))),IFERROR(INDEX(AI13:AS13,MATCH(AI247,AI12:AS12,0))*AH247*IF(ISBLANK(AE247),1,AE247),0),0)</f>
        <v>0</v>
      </c>
      <c r="AY247" s="6">
        <v>1</v>
      </c>
    </row>
    <row r="248" spans="1:51" ht="15.75">
      <c r="C248" s="1494"/>
      <c r="D248" s="1495"/>
      <c r="E248" s="1495"/>
      <c r="F248" s="1495"/>
      <c r="G248" s="1496"/>
      <c r="H248" s="1497"/>
      <c r="I248" s="1498"/>
      <c r="J248" s="1496"/>
      <c r="K248" s="1499"/>
      <c r="L248" s="1500">
        <f>IF(ISNUMBER(J248),#REF!,0)</f>
        <v>0</v>
      </c>
      <c r="M248" s="1501"/>
      <c r="N248" s="8" t="s">
        <v>1</v>
      </c>
      <c r="O248" s="1403">
        <f t="shared" si="64"/>
        <v>0</v>
      </c>
      <c r="P248" s="1412">
        <f t="shared" si="65"/>
        <v>0</v>
      </c>
      <c r="Q248" s="1413">
        <f t="shared" si="66"/>
        <v>0</v>
      </c>
      <c r="R248" s="1402"/>
      <c r="S248" s="1397">
        <f t="shared" si="76"/>
        <v>0</v>
      </c>
      <c r="T248" s="1398">
        <f t="shared" si="67"/>
        <v>0</v>
      </c>
      <c r="U248" s="1397">
        <f t="shared" si="72"/>
        <v>0</v>
      </c>
      <c r="V248" s="1399">
        <f t="shared" si="73"/>
        <v>0</v>
      </c>
      <c r="W248" s="1400">
        <f>IF(AND(ISNUMBER(R248),NOT(ISBLANK(K248))),IFERROR(INDEX(K13:U13,MATCH(K248,K12:U12,0))*J248*IF(ISBLANK(G248),1,G248),0),0)</f>
        <v>0</v>
      </c>
      <c r="X248" s="8"/>
      <c r="AA248" s="1494"/>
      <c r="AB248" s="1495"/>
      <c r="AC248" s="1495"/>
      <c r="AD248" s="1495"/>
      <c r="AE248" s="1496"/>
      <c r="AF248" s="1497"/>
      <c r="AG248" s="1498"/>
      <c r="AH248" s="1496"/>
      <c r="AI248" s="1499"/>
      <c r="AJ248" s="1500">
        <f>IF(ISNUMBER(AH248),#REF!,0)</f>
        <v>0</v>
      </c>
      <c r="AK248" s="1501"/>
      <c r="AL248" s="8" t="s">
        <v>1</v>
      </c>
      <c r="AM248" s="1403">
        <f t="shared" si="68"/>
        <v>0</v>
      </c>
      <c r="AN248" s="1412">
        <f t="shared" si="69"/>
        <v>0</v>
      </c>
      <c r="AO248" s="1413">
        <f t="shared" si="70"/>
        <v>0</v>
      </c>
      <c r="AP248" s="1402"/>
      <c r="AQ248" s="1397">
        <f t="shared" si="77"/>
        <v>0</v>
      </c>
      <c r="AR248" s="1398">
        <f t="shared" si="71"/>
        <v>0</v>
      </c>
      <c r="AS248" s="1397">
        <f t="shared" si="74"/>
        <v>0</v>
      </c>
      <c r="AT248" s="1399">
        <f t="shared" si="75"/>
        <v>0</v>
      </c>
      <c r="AU248" s="1400">
        <f>IF(AND(ISNUMBER(AP248),NOT(ISBLANK(AI248))),IFERROR(INDEX(AI13:AS13,MATCH(AI248,AI12:AS12,0))*AH248*IF(ISBLANK(AE248),1,AE248),0),0)</f>
        <v>0</v>
      </c>
      <c r="AY248" s="6">
        <v>1</v>
      </c>
    </row>
    <row r="249" spans="1:51" ht="15.75">
      <c r="C249" s="1494"/>
      <c r="D249" s="1495"/>
      <c r="E249" s="1495"/>
      <c r="F249" s="1495"/>
      <c r="G249" s="1496"/>
      <c r="H249" s="1497"/>
      <c r="I249" s="1498"/>
      <c r="J249" s="1496"/>
      <c r="K249" s="1499"/>
      <c r="L249" s="1500">
        <f>IF(ISNUMBER(J249),#REF!,0)</f>
        <v>0</v>
      </c>
      <c r="M249" s="1501"/>
      <c r="N249" s="8" t="s">
        <v>1</v>
      </c>
      <c r="O249" s="1401">
        <f t="shared" si="64"/>
        <v>0</v>
      </c>
      <c r="P249" s="1410">
        <f t="shared" si="65"/>
        <v>0</v>
      </c>
      <c r="Q249" s="1411">
        <f t="shared" si="66"/>
        <v>0</v>
      </c>
      <c r="R249" s="1402"/>
      <c r="S249" s="1397">
        <f t="shared" si="76"/>
        <v>0</v>
      </c>
      <c r="T249" s="1398">
        <f t="shared" si="67"/>
        <v>0</v>
      </c>
      <c r="U249" s="1397">
        <f t="shared" si="72"/>
        <v>0</v>
      </c>
      <c r="V249" s="1399">
        <f t="shared" si="73"/>
        <v>0</v>
      </c>
      <c r="W249" s="1400">
        <f>IF(AND(ISNUMBER(R249),NOT(ISBLANK(K249))),IFERROR(INDEX(K13:U13,MATCH(K249,K12:U12,0))*J249*IF(ISBLANK(G249),1,G249),0),0)</f>
        <v>0</v>
      </c>
      <c r="X249" s="8"/>
      <c r="AA249" s="1494"/>
      <c r="AB249" s="1495"/>
      <c r="AC249" s="1495"/>
      <c r="AD249" s="1495"/>
      <c r="AE249" s="1496"/>
      <c r="AF249" s="1497"/>
      <c r="AG249" s="1498"/>
      <c r="AH249" s="1496"/>
      <c r="AI249" s="1499"/>
      <c r="AJ249" s="1500">
        <f>IF(ISNUMBER(AH249),#REF!,0)</f>
        <v>0</v>
      </c>
      <c r="AK249" s="1501"/>
      <c r="AL249" s="8" t="s">
        <v>1</v>
      </c>
      <c r="AM249" s="1401">
        <f t="shared" si="68"/>
        <v>0</v>
      </c>
      <c r="AN249" s="1410">
        <f t="shared" si="69"/>
        <v>0</v>
      </c>
      <c r="AO249" s="1411">
        <f t="shared" si="70"/>
        <v>0</v>
      </c>
      <c r="AP249" s="1402"/>
      <c r="AQ249" s="1397">
        <f t="shared" si="77"/>
        <v>0</v>
      </c>
      <c r="AR249" s="1398">
        <f t="shared" si="71"/>
        <v>0</v>
      </c>
      <c r="AS249" s="1397">
        <f t="shared" si="74"/>
        <v>0</v>
      </c>
      <c r="AT249" s="1399">
        <f t="shared" si="75"/>
        <v>0</v>
      </c>
      <c r="AU249" s="1400">
        <f>IF(AND(ISNUMBER(AP249),NOT(ISBLANK(AI249))),IFERROR(INDEX(AI13:AS13,MATCH(AI249,AI12:AS12,0))*AH249*IF(ISBLANK(AE249),1,AE249),0),0)</f>
        <v>0</v>
      </c>
      <c r="AY249" s="6">
        <v>1</v>
      </c>
    </row>
    <row r="250" spans="1:51" ht="15.75">
      <c r="C250" s="1494"/>
      <c r="D250" s="1495"/>
      <c r="E250" s="1495"/>
      <c r="F250" s="1495"/>
      <c r="G250" s="1496"/>
      <c r="H250" s="1497"/>
      <c r="I250" s="1498"/>
      <c r="J250" s="1496"/>
      <c r="K250" s="1499"/>
      <c r="L250" s="1500">
        <f>IF(ISNUMBER(J250),#REF!,0)</f>
        <v>0</v>
      </c>
      <c r="M250" s="1501"/>
      <c r="N250" s="8" t="s">
        <v>1</v>
      </c>
      <c r="O250" s="1403">
        <f t="shared" ref="O250:O313" si="78">IF(ISNUMBER(R250),(W250*V250)*L250,0)</f>
        <v>0</v>
      </c>
      <c r="P250" s="1412">
        <f t="shared" ref="P250:P313" si="79">IF(ISNUMBER(R250),(G250*L250)*V250,0)</f>
        <v>0</v>
      </c>
      <c r="Q250" s="1413">
        <f t="shared" ref="Q250:Q313" si="80">IF(ISNUMBER(R250),H250,0)</f>
        <v>0</v>
      </c>
      <c r="R250" s="1402"/>
      <c r="S250" s="1397">
        <f t="shared" si="76"/>
        <v>0</v>
      </c>
      <c r="T250" s="1398">
        <f t="shared" ref="T250:T313" si="81">IF(ISNUMBER(R250),E250,0)</f>
        <v>0</v>
      </c>
      <c r="U250" s="1397">
        <f t="shared" si="72"/>
        <v>0</v>
      </c>
      <c r="V250" s="1399">
        <f t="shared" si="73"/>
        <v>0</v>
      </c>
      <c r="W250" s="1400">
        <f>IF(AND(ISNUMBER(R250),NOT(ISBLANK(K250))),IFERROR(INDEX(K13:U13,MATCH(K250,K12:U12,0))*J250*IF(ISBLANK(G250),1,G250),0),0)</f>
        <v>0</v>
      </c>
      <c r="X250" s="8"/>
      <c r="AA250" s="1494"/>
      <c r="AB250" s="1495"/>
      <c r="AC250" s="1495"/>
      <c r="AD250" s="1495"/>
      <c r="AE250" s="1496"/>
      <c r="AF250" s="1497"/>
      <c r="AG250" s="1498"/>
      <c r="AH250" s="1496"/>
      <c r="AI250" s="1499"/>
      <c r="AJ250" s="1500">
        <f>IF(ISNUMBER(AH250),#REF!,0)</f>
        <v>0</v>
      </c>
      <c r="AK250" s="1501"/>
      <c r="AL250" s="8" t="s">
        <v>1</v>
      </c>
      <c r="AM250" s="1403">
        <f t="shared" ref="AM250:AM313" si="82">IF(ISNUMBER(AP250),(AU250*AT250)*AJ250,0)</f>
        <v>0</v>
      </c>
      <c r="AN250" s="1412">
        <f t="shared" ref="AN250:AN313" si="83">IF(ISNUMBER(AP250),(AE250*AJ250)*AT250,0)</f>
        <v>0</v>
      </c>
      <c r="AO250" s="1413">
        <f t="shared" ref="AO250:AO313" si="84">IF(ISNUMBER(AP250),AF250,0)</f>
        <v>0</v>
      </c>
      <c r="AP250" s="1402"/>
      <c r="AQ250" s="1397">
        <f t="shared" si="77"/>
        <v>0</v>
      </c>
      <c r="AR250" s="1398">
        <f t="shared" ref="AR250:AR313" si="85">IF(ISNUMBER(AP250),AC250,0)</f>
        <v>0</v>
      </c>
      <c r="AS250" s="1397">
        <f t="shared" si="74"/>
        <v>0</v>
      </c>
      <c r="AT250" s="1399">
        <f t="shared" si="75"/>
        <v>0</v>
      </c>
      <c r="AU250" s="1400">
        <f>IF(AND(ISNUMBER(AP250),NOT(ISBLANK(AI250))),IFERROR(INDEX(AI13:AS13,MATCH(AI250,AI12:AS12,0))*AH250*IF(ISBLANK(AE250),1,AE250),0),0)</f>
        <v>0</v>
      </c>
      <c r="AY250" s="6">
        <v>1</v>
      </c>
    </row>
    <row r="251" spans="1:51" ht="15.75">
      <c r="C251" s="1494"/>
      <c r="D251" s="1495"/>
      <c r="E251" s="1495"/>
      <c r="F251" s="1495"/>
      <c r="G251" s="1496"/>
      <c r="H251" s="1497"/>
      <c r="I251" s="1498"/>
      <c r="J251" s="1496"/>
      <c r="K251" s="1499"/>
      <c r="L251" s="1500">
        <f>IF(ISNUMBER(J251),#REF!,0)</f>
        <v>0</v>
      </c>
      <c r="M251" s="1501"/>
      <c r="N251" s="8" t="s">
        <v>1</v>
      </c>
      <c r="O251" s="1401">
        <f t="shared" si="78"/>
        <v>0</v>
      </c>
      <c r="P251" s="1410">
        <f t="shared" si="79"/>
        <v>0</v>
      </c>
      <c r="Q251" s="1411">
        <f t="shared" si="80"/>
        <v>0</v>
      </c>
      <c r="R251" s="1402"/>
      <c r="S251" s="1397">
        <f t="shared" si="76"/>
        <v>0</v>
      </c>
      <c r="T251" s="1398">
        <f t="shared" si="81"/>
        <v>0</v>
      </c>
      <c r="U251" s="1397">
        <f t="shared" si="72"/>
        <v>0</v>
      </c>
      <c r="V251" s="1399">
        <f t="shared" si="73"/>
        <v>0</v>
      </c>
      <c r="W251" s="1400">
        <f>IF(AND(ISNUMBER(R251),NOT(ISBLANK(K251))),IFERROR(INDEX(K13:U13,MATCH(K251,K12:U12,0))*J251*IF(ISBLANK(G251),1,G251),0),0)</f>
        <v>0</v>
      </c>
      <c r="X251" s="8"/>
      <c r="AA251" s="1494"/>
      <c r="AB251" s="1495"/>
      <c r="AC251" s="1495"/>
      <c r="AD251" s="1495"/>
      <c r="AE251" s="1496"/>
      <c r="AF251" s="1497"/>
      <c r="AG251" s="1498"/>
      <c r="AH251" s="1496"/>
      <c r="AI251" s="1499"/>
      <c r="AJ251" s="1500">
        <f>IF(ISNUMBER(AH251),#REF!,0)</f>
        <v>0</v>
      </c>
      <c r="AK251" s="1501"/>
      <c r="AL251" s="8" t="s">
        <v>1</v>
      </c>
      <c r="AM251" s="1401">
        <f t="shared" si="82"/>
        <v>0</v>
      </c>
      <c r="AN251" s="1410">
        <f t="shared" si="83"/>
        <v>0</v>
      </c>
      <c r="AO251" s="1411">
        <f t="shared" si="84"/>
        <v>0</v>
      </c>
      <c r="AP251" s="1402"/>
      <c r="AQ251" s="1397">
        <f t="shared" si="77"/>
        <v>0</v>
      </c>
      <c r="AR251" s="1398">
        <f t="shared" si="85"/>
        <v>0</v>
      </c>
      <c r="AS251" s="1397">
        <f t="shared" si="74"/>
        <v>0</v>
      </c>
      <c r="AT251" s="1399">
        <f t="shared" si="75"/>
        <v>0</v>
      </c>
      <c r="AU251" s="1400">
        <f>IF(AND(ISNUMBER(AP251),NOT(ISBLANK(AI251))),IFERROR(INDEX(AI13:AS13,MATCH(AI251,AI12:AS12,0))*AH251*IF(ISBLANK(AE251),1,AE251),0),0)</f>
        <v>0</v>
      </c>
      <c r="AY251" s="6">
        <v>1</v>
      </c>
    </row>
    <row r="252" spans="1:51" ht="15.75">
      <c r="C252" s="1494"/>
      <c r="D252" s="1495"/>
      <c r="E252" s="1495"/>
      <c r="F252" s="1495"/>
      <c r="G252" s="1496"/>
      <c r="H252" s="1497"/>
      <c r="I252" s="1498"/>
      <c r="J252" s="1496"/>
      <c r="K252" s="1499"/>
      <c r="L252" s="1500">
        <f>IF(ISNUMBER(J252),#REF!,0)</f>
        <v>0</v>
      </c>
      <c r="M252" s="1501"/>
      <c r="O252" s="1403">
        <f t="shared" si="78"/>
        <v>0</v>
      </c>
      <c r="P252" s="1412">
        <f t="shared" si="79"/>
        <v>0</v>
      </c>
      <c r="Q252" s="1413">
        <f t="shared" si="80"/>
        <v>0</v>
      </c>
      <c r="R252" s="1402"/>
      <c r="S252" s="1397">
        <f t="shared" si="76"/>
        <v>0</v>
      </c>
      <c r="T252" s="1398">
        <f t="shared" si="81"/>
        <v>0</v>
      </c>
      <c r="U252" s="1397">
        <f t="shared" si="72"/>
        <v>0</v>
      </c>
      <c r="V252" s="1399">
        <f t="shared" si="73"/>
        <v>0</v>
      </c>
      <c r="W252" s="1400">
        <f>IF(AND(ISNUMBER(R252),NOT(ISBLANK(K252))),IFERROR(INDEX(K13:U13,MATCH(K252,K12:U12,0))*J252*IF(ISBLANK(G252),1,G252),0),0)</f>
        <v>0</v>
      </c>
      <c r="AA252" s="1494"/>
      <c r="AB252" s="1495"/>
      <c r="AC252" s="1495"/>
      <c r="AD252" s="1495"/>
      <c r="AE252" s="1496"/>
      <c r="AF252" s="1497"/>
      <c r="AG252" s="1498"/>
      <c r="AH252" s="1496"/>
      <c r="AI252" s="1499"/>
      <c r="AJ252" s="1500">
        <f>IF(ISNUMBER(AH252),#REF!,0)</f>
        <v>0</v>
      </c>
      <c r="AK252" s="1501"/>
      <c r="AM252" s="1403">
        <f t="shared" si="82"/>
        <v>0</v>
      </c>
      <c r="AN252" s="1412">
        <f t="shared" si="83"/>
        <v>0</v>
      </c>
      <c r="AO252" s="1413">
        <f t="shared" si="84"/>
        <v>0</v>
      </c>
      <c r="AP252" s="1402"/>
      <c r="AQ252" s="1397">
        <f t="shared" si="77"/>
        <v>0</v>
      </c>
      <c r="AR252" s="1398">
        <f t="shared" si="85"/>
        <v>0</v>
      </c>
      <c r="AS252" s="1397">
        <f t="shared" si="74"/>
        <v>0</v>
      </c>
      <c r="AT252" s="1399">
        <f t="shared" si="75"/>
        <v>0</v>
      </c>
      <c r="AU252" s="1400">
        <f>IF(AND(ISNUMBER(AP252),NOT(ISBLANK(AI252))),IFERROR(INDEX(AI13:AS13,MATCH(AI252,AI12:AS12,0))*AH252*IF(ISBLANK(AE252),1,AE252),0),0)</f>
        <v>0</v>
      </c>
      <c r="AY252" s="6">
        <v>1</v>
      </c>
    </row>
    <row r="253" spans="1:51" ht="15.75">
      <c r="C253" s="1494"/>
      <c r="D253" s="1495"/>
      <c r="E253" s="1495"/>
      <c r="F253" s="1495"/>
      <c r="G253" s="1496"/>
      <c r="H253" s="1497"/>
      <c r="I253" s="1498"/>
      <c r="J253" s="1496"/>
      <c r="K253" s="1499"/>
      <c r="L253" s="1500">
        <f>IF(ISNUMBER(J253),#REF!,0)</f>
        <v>0</v>
      </c>
      <c r="M253" s="1501"/>
      <c r="O253" s="1401">
        <f t="shared" si="78"/>
        <v>0</v>
      </c>
      <c r="P253" s="1410">
        <f t="shared" si="79"/>
        <v>0</v>
      </c>
      <c r="Q253" s="1411">
        <f t="shared" si="80"/>
        <v>0</v>
      </c>
      <c r="R253" s="1402"/>
      <c r="S253" s="1397">
        <f t="shared" si="76"/>
        <v>0</v>
      </c>
      <c r="T253" s="1398">
        <f t="shared" si="81"/>
        <v>0</v>
      </c>
      <c r="U253" s="1397">
        <f t="shared" si="72"/>
        <v>0</v>
      </c>
      <c r="V253" s="1399">
        <f t="shared" si="73"/>
        <v>0</v>
      </c>
      <c r="W253" s="1400">
        <f>IF(AND(ISNUMBER(R253),NOT(ISBLANK(K253))),IFERROR(INDEX(K13:U13,MATCH(K253,K12:U12,0))*J253*IF(ISBLANK(G253),1,G253),0),0)</f>
        <v>0</v>
      </c>
      <c r="AA253" s="1494"/>
      <c r="AB253" s="1495"/>
      <c r="AC253" s="1495"/>
      <c r="AD253" s="1495"/>
      <c r="AE253" s="1496"/>
      <c r="AF253" s="1497"/>
      <c r="AG253" s="1498"/>
      <c r="AH253" s="1496"/>
      <c r="AI253" s="1499"/>
      <c r="AJ253" s="1500">
        <f>IF(ISNUMBER(AH253),#REF!,0)</f>
        <v>0</v>
      </c>
      <c r="AK253" s="1501"/>
      <c r="AM253" s="1401">
        <f t="shared" si="82"/>
        <v>0</v>
      </c>
      <c r="AN253" s="1410">
        <f t="shared" si="83"/>
        <v>0</v>
      </c>
      <c r="AO253" s="1411">
        <f t="shared" si="84"/>
        <v>0</v>
      </c>
      <c r="AP253" s="1402"/>
      <c r="AQ253" s="1397">
        <f t="shared" si="77"/>
        <v>0</v>
      </c>
      <c r="AR253" s="1398">
        <f t="shared" si="85"/>
        <v>0</v>
      </c>
      <c r="AS253" s="1397">
        <f t="shared" si="74"/>
        <v>0</v>
      </c>
      <c r="AT253" s="1399">
        <f t="shared" si="75"/>
        <v>0</v>
      </c>
      <c r="AU253" s="1400">
        <f>IF(AND(ISNUMBER(AP253),NOT(ISBLANK(AI253))),IFERROR(INDEX(AI13:AS13,MATCH(AI253,AI12:AS12,0))*AH253*IF(ISBLANK(AE253),1,AE253),0),0)</f>
        <v>0</v>
      </c>
      <c r="AY253" s="6">
        <v>1</v>
      </c>
    </row>
    <row r="254" spans="1:51" ht="15.75">
      <c r="C254" s="1494"/>
      <c r="D254" s="1495"/>
      <c r="E254" s="1495"/>
      <c r="F254" s="1495"/>
      <c r="G254" s="1496"/>
      <c r="H254" s="1497"/>
      <c r="I254" s="1498"/>
      <c r="J254" s="1496"/>
      <c r="K254" s="1499"/>
      <c r="L254" s="1500">
        <f>IF(ISNUMBER(J254),#REF!,0)</f>
        <v>0</v>
      </c>
      <c r="M254" s="1501"/>
      <c r="O254" s="1403">
        <f t="shared" si="78"/>
        <v>0</v>
      </c>
      <c r="P254" s="1412">
        <f t="shared" si="79"/>
        <v>0</v>
      </c>
      <c r="Q254" s="1413">
        <f t="shared" si="80"/>
        <v>0</v>
      </c>
      <c r="R254" s="1402"/>
      <c r="S254" s="1397">
        <f t="shared" si="76"/>
        <v>0</v>
      </c>
      <c r="T254" s="1398">
        <f t="shared" si="81"/>
        <v>0</v>
      </c>
      <c r="U254" s="1397">
        <f t="shared" si="72"/>
        <v>0</v>
      </c>
      <c r="V254" s="1399">
        <f t="shared" si="73"/>
        <v>0</v>
      </c>
      <c r="W254" s="1400">
        <f>IF(AND(ISNUMBER(R254),NOT(ISBLANK(K254))),IFERROR(INDEX(K13:U13,MATCH(K254,K12:U12,0))*J254*IF(ISBLANK(G254),1,G254),0),0)</f>
        <v>0</v>
      </c>
      <c r="AA254" s="1494"/>
      <c r="AB254" s="1495"/>
      <c r="AC254" s="1495"/>
      <c r="AD254" s="1495"/>
      <c r="AE254" s="1496"/>
      <c r="AF254" s="1497"/>
      <c r="AG254" s="1498"/>
      <c r="AH254" s="1496"/>
      <c r="AI254" s="1499"/>
      <c r="AJ254" s="1500">
        <f>IF(ISNUMBER(AH254),#REF!,0)</f>
        <v>0</v>
      </c>
      <c r="AK254" s="1501"/>
      <c r="AM254" s="1403">
        <f t="shared" si="82"/>
        <v>0</v>
      </c>
      <c r="AN254" s="1412">
        <f t="shared" si="83"/>
        <v>0</v>
      </c>
      <c r="AO254" s="1413">
        <f t="shared" si="84"/>
        <v>0</v>
      </c>
      <c r="AP254" s="1402"/>
      <c r="AQ254" s="1397">
        <f t="shared" si="77"/>
        <v>0</v>
      </c>
      <c r="AR254" s="1398">
        <f t="shared" si="85"/>
        <v>0</v>
      </c>
      <c r="AS254" s="1397">
        <f t="shared" si="74"/>
        <v>0</v>
      </c>
      <c r="AT254" s="1399">
        <f t="shared" si="75"/>
        <v>0</v>
      </c>
      <c r="AU254" s="1400">
        <f>IF(AND(ISNUMBER(AP254),NOT(ISBLANK(AI254))),IFERROR(INDEX(AI13:AS13,MATCH(AI254,AI12:AS12,0))*AH254*IF(ISBLANK(AE254),1,AE254),0),0)</f>
        <v>0</v>
      </c>
      <c r="AY254" s="6">
        <v>1</v>
      </c>
    </row>
    <row r="255" spans="1:51" ht="15.75">
      <c r="C255" s="1494"/>
      <c r="D255" s="1495"/>
      <c r="E255" s="1495"/>
      <c r="F255" s="1495"/>
      <c r="G255" s="1496"/>
      <c r="H255" s="1497"/>
      <c r="I255" s="1498"/>
      <c r="J255" s="1496"/>
      <c r="K255" s="1499"/>
      <c r="L255" s="1500">
        <f>IF(ISNUMBER(J255),#REF!,0)</f>
        <v>0</v>
      </c>
      <c r="M255" s="1501"/>
      <c r="O255" s="1401">
        <f t="shared" si="78"/>
        <v>0</v>
      </c>
      <c r="P255" s="1410">
        <f t="shared" si="79"/>
        <v>0</v>
      </c>
      <c r="Q255" s="1411">
        <f t="shared" si="80"/>
        <v>0</v>
      </c>
      <c r="R255" s="1402"/>
      <c r="S255" s="1397">
        <f t="shared" si="76"/>
        <v>0</v>
      </c>
      <c r="T255" s="1398">
        <f t="shared" si="81"/>
        <v>0</v>
      </c>
      <c r="U255" s="1397">
        <f t="shared" si="72"/>
        <v>0</v>
      </c>
      <c r="V255" s="1399">
        <f t="shared" si="73"/>
        <v>0</v>
      </c>
      <c r="W255" s="1400">
        <f>IF(AND(ISNUMBER(R255),NOT(ISBLANK(K255))),IFERROR(INDEX(K13:U13,MATCH(K255,K12:U12,0))*J255*IF(ISBLANK(G255),1,G255),0),0)</f>
        <v>0</v>
      </c>
      <c r="AA255" s="1494"/>
      <c r="AB255" s="1495"/>
      <c r="AC255" s="1495"/>
      <c r="AD255" s="1495"/>
      <c r="AE255" s="1496"/>
      <c r="AF255" s="1497"/>
      <c r="AG255" s="1498"/>
      <c r="AH255" s="1496"/>
      <c r="AI255" s="1499"/>
      <c r="AJ255" s="1500">
        <f>IF(ISNUMBER(AH255),#REF!,0)</f>
        <v>0</v>
      </c>
      <c r="AK255" s="1501"/>
      <c r="AM255" s="1401">
        <f t="shared" si="82"/>
        <v>0</v>
      </c>
      <c r="AN255" s="1410">
        <f t="shared" si="83"/>
        <v>0</v>
      </c>
      <c r="AO255" s="1411">
        <f t="shared" si="84"/>
        <v>0</v>
      </c>
      <c r="AP255" s="1402"/>
      <c r="AQ255" s="1397">
        <f t="shared" si="77"/>
        <v>0</v>
      </c>
      <c r="AR255" s="1398">
        <f t="shared" si="85"/>
        <v>0</v>
      </c>
      <c r="AS255" s="1397">
        <f t="shared" si="74"/>
        <v>0</v>
      </c>
      <c r="AT255" s="1399">
        <f t="shared" si="75"/>
        <v>0</v>
      </c>
      <c r="AU255" s="1400">
        <f>IF(AND(ISNUMBER(AP255),NOT(ISBLANK(AI255))),IFERROR(INDEX(AI13:AS13,MATCH(AI255,AI12:AS12,0))*AH255*IF(ISBLANK(AE255),1,AE255),0),0)</f>
        <v>0</v>
      </c>
      <c r="AY255" s="6">
        <v>1</v>
      </c>
    </row>
    <row r="256" spans="1:51" ht="15.75">
      <c r="C256" s="1494"/>
      <c r="D256" s="1495"/>
      <c r="E256" s="1495"/>
      <c r="F256" s="1495"/>
      <c r="G256" s="1496"/>
      <c r="H256" s="1497"/>
      <c r="I256" s="1498"/>
      <c r="J256" s="1496"/>
      <c r="K256" s="1499"/>
      <c r="L256" s="1500">
        <f>IF(ISNUMBER(J256),#REF!,0)</f>
        <v>0</v>
      </c>
      <c r="M256" s="1501"/>
      <c r="O256" s="1403">
        <f t="shared" si="78"/>
        <v>0</v>
      </c>
      <c r="P256" s="1412">
        <f t="shared" si="79"/>
        <v>0</v>
      </c>
      <c r="Q256" s="1413">
        <f t="shared" si="80"/>
        <v>0</v>
      </c>
      <c r="R256" s="1402"/>
      <c r="S256" s="1397">
        <f t="shared" si="76"/>
        <v>0</v>
      </c>
      <c r="T256" s="1398">
        <f t="shared" si="81"/>
        <v>0</v>
      </c>
      <c r="U256" s="1397">
        <f t="shared" si="72"/>
        <v>0</v>
      </c>
      <c r="V256" s="1399">
        <f t="shared" si="73"/>
        <v>0</v>
      </c>
      <c r="W256" s="1400">
        <f>IF(AND(ISNUMBER(R256),NOT(ISBLANK(K256))),IFERROR(INDEX(K13:U13,MATCH(K256,K12:U12,0))*J256*IF(ISBLANK(G256),1,G256),0),0)</f>
        <v>0</v>
      </c>
      <c r="AA256" s="1494"/>
      <c r="AB256" s="1495"/>
      <c r="AC256" s="1495"/>
      <c r="AD256" s="1495"/>
      <c r="AE256" s="1496"/>
      <c r="AF256" s="1497"/>
      <c r="AG256" s="1498"/>
      <c r="AH256" s="1496"/>
      <c r="AI256" s="1499"/>
      <c r="AJ256" s="1500">
        <f>IF(ISNUMBER(AH256),#REF!,0)</f>
        <v>0</v>
      </c>
      <c r="AK256" s="1501"/>
      <c r="AM256" s="1403">
        <f t="shared" si="82"/>
        <v>0</v>
      </c>
      <c r="AN256" s="1412">
        <f t="shared" si="83"/>
        <v>0</v>
      </c>
      <c r="AO256" s="1413">
        <f t="shared" si="84"/>
        <v>0</v>
      </c>
      <c r="AP256" s="1402"/>
      <c r="AQ256" s="1397">
        <f t="shared" si="77"/>
        <v>0</v>
      </c>
      <c r="AR256" s="1398">
        <f t="shared" si="85"/>
        <v>0</v>
      </c>
      <c r="AS256" s="1397">
        <f t="shared" si="74"/>
        <v>0</v>
      </c>
      <c r="AT256" s="1399">
        <f t="shared" si="75"/>
        <v>0</v>
      </c>
      <c r="AU256" s="1400">
        <f>IF(AND(ISNUMBER(AP256),NOT(ISBLANK(AI256))),IFERROR(INDEX(AI13:AS13,MATCH(AI256,AI12:AS12,0))*AH256*IF(ISBLANK(AE256),1,AE256),0),0)</f>
        <v>0</v>
      </c>
      <c r="AY256" s="6">
        <v>1</v>
      </c>
    </row>
    <row r="257" spans="1:51" ht="15.75">
      <c r="C257" s="1494"/>
      <c r="D257" s="1495"/>
      <c r="E257" s="1495"/>
      <c r="F257" s="1495"/>
      <c r="G257" s="1496"/>
      <c r="H257" s="1497"/>
      <c r="I257" s="1498"/>
      <c r="J257" s="1496"/>
      <c r="K257" s="1499"/>
      <c r="L257" s="1500">
        <f>IF(ISNUMBER(J257),#REF!,0)</f>
        <v>0</v>
      </c>
      <c r="M257" s="1501"/>
      <c r="O257" s="1401">
        <f t="shared" si="78"/>
        <v>0</v>
      </c>
      <c r="P257" s="1410">
        <f t="shared" si="79"/>
        <v>0</v>
      </c>
      <c r="Q257" s="1411">
        <f t="shared" si="80"/>
        <v>0</v>
      </c>
      <c r="R257" s="1402"/>
      <c r="S257" s="1397">
        <f t="shared" si="76"/>
        <v>0</v>
      </c>
      <c r="T257" s="1398">
        <f t="shared" si="81"/>
        <v>0</v>
      </c>
      <c r="U257" s="1397">
        <f t="shared" si="72"/>
        <v>0</v>
      </c>
      <c r="V257" s="1399">
        <f t="shared" si="73"/>
        <v>0</v>
      </c>
      <c r="W257" s="1400">
        <f>IF(AND(ISNUMBER(R257),NOT(ISBLANK(K257))),IFERROR(INDEX(K13:U13,MATCH(K257,K12:U12,0))*J257*IF(ISBLANK(G257),1,G257),0),0)</f>
        <v>0</v>
      </c>
      <c r="AA257" s="1494"/>
      <c r="AB257" s="1495"/>
      <c r="AC257" s="1495"/>
      <c r="AD257" s="1495"/>
      <c r="AE257" s="1496"/>
      <c r="AF257" s="1497"/>
      <c r="AG257" s="1498"/>
      <c r="AH257" s="1496"/>
      <c r="AI257" s="1499"/>
      <c r="AJ257" s="1500">
        <f>IF(ISNUMBER(AH257),#REF!,0)</f>
        <v>0</v>
      </c>
      <c r="AK257" s="1501"/>
      <c r="AM257" s="1401">
        <f t="shared" si="82"/>
        <v>0</v>
      </c>
      <c r="AN257" s="1410">
        <f t="shared" si="83"/>
        <v>0</v>
      </c>
      <c r="AO257" s="1411">
        <f t="shared" si="84"/>
        <v>0</v>
      </c>
      <c r="AP257" s="1402"/>
      <c r="AQ257" s="1397">
        <f t="shared" si="77"/>
        <v>0</v>
      </c>
      <c r="AR257" s="1398">
        <f t="shared" si="85"/>
        <v>0</v>
      </c>
      <c r="AS257" s="1397">
        <f t="shared" si="74"/>
        <v>0</v>
      </c>
      <c r="AT257" s="1399">
        <f t="shared" si="75"/>
        <v>0</v>
      </c>
      <c r="AU257" s="1400">
        <f>IF(AND(ISNUMBER(AP257),NOT(ISBLANK(AI257))),IFERROR(INDEX(AI13:AS13,MATCH(AI257,AI12:AS12,0))*AH257*IF(ISBLANK(AE257),1,AE257),0),0)</f>
        <v>0</v>
      </c>
      <c r="AY257" s="6">
        <v>1</v>
      </c>
    </row>
    <row r="258" spans="1:51" ht="15.75">
      <c r="C258" s="1494"/>
      <c r="D258" s="1495"/>
      <c r="E258" s="1495"/>
      <c r="F258" s="1495"/>
      <c r="G258" s="1496"/>
      <c r="H258" s="1497"/>
      <c r="I258" s="1498"/>
      <c r="J258" s="1496"/>
      <c r="K258" s="1499"/>
      <c r="L258" s="1500">
        <f>IF(ISNUMBER(J258),#REF!,0)</f>
        <v>0</v>
      </c>
      <c r="M258" s="1501"/>
      <c r="O258" s="1403">
        <f t="shared" si="78"/>
        <v>0</v>
      </c>
      <c r="P258" s="1412">
        <f t="shared" si="79"/>
        <v>0</v>
      </c>
      <c r="Q258" s="1413">
        <f t="shared" si="80"/>
        <v>0</v>
      </c>
      <c r="R258" s="1402"/>
      <c r="S258" s="1397">
        <f t="shared" si="76"/>
        <v>0</v>
      </c>
      <c r="T258" s="1398">
        <f t="shared" si="81"/>
        <v>0</v>
      </c>
      <c r="U258" s="1397">
        <f t="shared" si="72"/>
        <v>0</v>
      </c>
      <c r="V258" s="1399">
        <f t="shared" si="73"/>
        <v>0</v>
      </c>
      <c r="W258" s="1400">
        <f>IF(AND(ISNUMBER(R258),NOT(ISBLANK(K258))),IFERROR(INDEX(K13:U13,MATCH(K258,K12:U12,0))*J258*IF(ISBLANK(G258),1,G258),0),0)</f>
        <v>0</v>
      </c>
      <c r="AA258" s="1494"/>
      <c r="AB258" s="1495"/>
      <c r="AC258" s="1495"/>
      <c r="AD258" s="1495"/>
      <c r="AE258" s="1496"/>
      <c r="AF258" s="1497"/>
      <c r="AG258" s="1498"/>
      <c r="AH258" s="1496"/>
      <c r="AI258" s="1499"/>
      <c r="AJ258" s="1500">
        <f>IF(ISNUMBER(AH258),#REF!,0)</f>
        <v>0</v>
      </c>
      <c r="AK258" s="1501"/>
      <c r="AM258" s="1403">
        <f t="shared" si="82"/>
        <v>0</v>
      </c>
      <c r="AN258" s="1412">
        <f t="shared" si="83"/>
        <v>0</v>
      </c>
      <c r="AO258" s="1413">
        <f t="shared" si="84"/>
        <v>0</v>
      </c>
      <c r="AP258" s="1402"/>
      <c r="AQ258" s="1397">
        <f t="shared" si="77"/>
        <v>0</v>
      </c>
      <c r="AR258" s="1398">
        <f t="shared" si="85"/>
        <v>0</v>
      </c>
      <c r="AS258" s="1397">
        <f t="shared" si="74"/>
        <v>0</v>
      </c>
      <c r="AT258" s="1399">
        <f t="shared" si="75"/>
        <v>0</v>
      </c>
      <c r="AU258" s="1400">
        <f>IF(AND(ISNUMBER(AP258),NOT(ISBLANK(AI258))),IFERROR(INDEX(AI13:AS13,MATCH(AI258,AI12:AS12,0))*AH258*IF(ISBLANK(AE258),1,AE258),0),0)</f>
        <v>0</v>
      </c>
      <c r="AY258" s="6">
        <v>1</v>
      </c>
    </row>
    <row r="259" spans="1:51" ht="15.75">
      <c r="C259" s="1494"/>
      <c r="D259" s="1495"/>
      <c r="E259" s="1495"/>
      <c r="F259" s="1495"/>
      <c r="G259" s="1496"/>
      <c r="H259" s="1497"/>
      <c r="I259" s="1498"/>
      <c r="J259" s="1496"/>
      <c r="K259" s="1499"/>
      <c r="L259" s="1500">
        <f>IF(ISNUMBER(J259),#REF!,0)</f>
        <v>0</v>
      </c>
      <c r="M259" s="1501"/>
      <c r="O259" s="1401">
        <f t="shared" si="78"/>
        <v>0</v>
      </c>
      <c r="P259" s="1410">
        <f t="shared" si="79"/>
        <v>0</v>
      </c>
      <c r="Q259" s="1414">
        <f t="shared" si="80"/>
        <v>0</v>
      </c>
      <c r="R259" s="1402"/>
      <c r="S259" s="1397">
        <f t="shared" si="76"/>
        <v>0</v>
      </c>
      <c r="T259" s="1398">
        <f t="shared" si="81"/>
        <v>0</v>
      </c>
      <c r="U259" s="1397">
        <f t="shared" si="72"/>
        <v>0</v>
      </c>
      <c r="V259" s="1399">
        <f t="shared" si="73"/>
        <v>0</v>
      </c>
      <c r="W259" s="1400">
        <f>IF(AND(ISNUMBER(R259),NOT(ISBLANK(K259))),IFERROR(INDEX(K13:U13,MATCH(K259,K12:U12,0))*J259*IF(ISBLANK(G259),1,G259),0),0)</f>
        <v>0</v>
      </c>
      <c r="AA259" s="1494"/>
      <c r="AB259" s="1495"/>
      <c r="AC259" s="1495"/>
      <c r="AD259" s="1495"/>
      <c r="AE259" s="1496"/>
      <c r="AF259" s="1497"/>
      <c r="AG259" s="1498"/>
      <c r="AH259" s="1496"/>
      <c r="AI259" s="1499"/>
      <c r="AJ259" s="1500">
        <f>IF(ISNUMBER(AH259),#REF!,0)</f>
        <v>0</v>
      </c>
      <c r="AK259" s="1501"/>
      <c r="AM259" s="1401">
        <f t="shared" si="82"/>
        <v>0</v>
      </c>
      <c r="AN259" s="1410">
        <f t="shared" si="83"/>
        <v>0</v>
      </c>
      <c r="AO259" s="1414">
        <f t="shared" si="84"/>
        <v>0</v>
      </c>
      <c r="AP259" s="1402"/>
      <c r="AQ259" s="1397">
        <f t="shared" si="77"/>
        <v>0</v>
      </c>
      <c r="AR259" s="1398">
        <f t="shared" si="85"/>
        <v>0</v>
      </c>
      <c r="AS259" s="1397">
        <f t="shared" si="74"/>
        <v>0</v>
      </c>
      <c r="AT259" s="1399">
        <f t="shared" si="75"/>
        <v>0</v>
      </c>
      <c r="AU259" s="1400">
        <f>IF(AND(ISNUMBER(AP259),NOT(ISBLANK(AI259))),IFERROR(INDEX(AI13:AS13,MATCH(AI259,AI12:AS12,0))*AH259*IF(ISBLANK(AE259),1,AE259),0),0)</f>
        <v>0</v>
      </c>
      <c r="AY259" s="6">
        <v>1</v>
      </c>
    </row>
    <row r="260" spans="1:51" ht="15.75">
      <c r="C260" s="1494"/>
      <c r="D260" s="1495"/>
      <c r="E260" s="1495"/>
      <c r="F260" s="1495"/>
      <c r="G260" s="1496"/>
      <c r="H260" s="1497"/>
      <c r="I260" s="1498"/>
      <c r="J260" s="1496"/>
      <c r="K260" s="1499"/>
      <c r="L260" s="1500">
        <f>IF(ISNUMBER(J260),#REF!,0)</f>
        <v>0</v>
      </c>
      <c r="M260" s="1501"/>
      <c r="O260" s="1403">
        <f t="shared" si="78"/>
        <v>0</v>
      </c>
      <c r="P260" s="1412">
        <f t="shared" si="79"/>
        <v>0</v>
      </c>
      <c r="Q260" s="1413">
        <f t="shared" si="80"/>
        <v>0</v>
      </c>
      <c r="R260" s="1402"/>
      <c r="S260" s="1397">
        <f t="shared" si="76"/>
        <v>0</v>
      </c>
      <c r="T260" s="1398">
        <f t="shared" si="81"/>
        <v>0</v>
      </c>
      <c r="U260" s="1397">
        <f t="shared" si="72"/>
        <v>0</v>
      </c>
      <c r="V260" s="1399">
        <f t="shared" si="73"/>
        <v>0</v>
      </c>
      <c r="W260" s="1400">
        <f>IF(AND(ISNUMBER(R260),NOT(ISBLANK(K260))),IFERROR(INDEX(K13:U13,MATCH(K260,K12:U12,0))*J260*IF(ISBLANK(G260),1,G260),0),0)</f>
        <v>0</v>
      </c>
      <c r="AA260" s="1494"/>
      <c r="AB260" s="1495"/>
      <c r="AC260" s="1495"/>
      <c r="AD260" s="1495"/>
      <c r="AE260" s="1496"/>
      <c r="AF260" s="1497"/>
      <c r="AG260" s="1498"/>
      <c r="AH260" s="1496"/>
      <c r="AI260" s="1499"/>
      <c r="AJ260" s="1500">
        <f>IF(ISNUMBER(AH260),#REF!,0)</f>
        <v>0</v>
      </c>
      <c r="AK260" s="1501"/>
      <c r="AM260" s="1403">
        <f t="shared" si="82"/>
        <v>0</v>
      </c>
      <c r="AN260" s="1412">
        <f t="shared" si="83"/>
        <v>0</v>
      </c>
      <c r="AO260" s="1413">
        <f t="shared" si="84"/>
        <v>0</v>
      </c>
      <c r="AP260" s="1402"/>
      <c r="AQ260" s="1397">
        <f t="shared" si="77"/>
        <v>0</v>
      </c>
      <c r="AR260" s="1398">
        <f t="shared" si="85"/>
        <v>0</v>
      </c>
      <c r="AS260" s="1397">
        <f t="shared" si="74"/>
        <v>0</v>
      </c>
      <c r="AT260" s="1399">
        <f t="shared" si="75"/>
        <v>0</v>
      </c>
      <c r="AU260" s="1400">
        <f>IF(AND(ISNUMBER(AP260),NOT(ISBLANK(AI260))),IFERROR(INDEX(AI13:AS13,MATCH(AI260,AI12:AS12,0))*AH260*IF(ISBLANK(AE260),1,AE260),0),0)</f>
        <v>0</v>
      </c>
      <c r="AY260" s="6">
        <v>1</v>
      </c>
    </row>
    <row r="261" spans="1:51" ht="15.75">
      <c r="C261" s="1494"/>
      <c r="D261" s="1495"/>
      <c r="E261" s="1495"/>
      <c r="F261" s="1495"/>
      <c r="G261" s="1496"/>
      <c r="H261" s="1497"/>
      <c r="I261" s="1498"/>
      <c r="J261" s="1496"/>
      <c r="K261" s="1499"/>
      <c r="L261" s="1500">
        <f>IF(ISNUMBER(J261),#REF!,0)</f>
        <v>0</v>
      </c>
      <c r="M261" s="1501"/>
      <c r="O261" s="1401">
        <f t="shared" si="78"/>
        <v>0</v>
      </c>
      <c r="P261" s="1410">
        <f t="shared" si="79"/>
        <v>0</v>
      </c>
      <c r="Q261" s="1411">
        <f t="shared" si="80"/>
        <v>0</v>
      </c>
      <c r="R261" s="1402"/>
      <c r="S261" s="1397">
        <f t="shared" si="76"/>
        <v>0</v>
      </c>
      <c r="T261" s="1398">
        <f t="shared" si="81"/>
        <v>0</v>
      </c>
      <c r="U261" s="1397">
        <f t="shared" si="72"/>
        <v>0</v>
      </c>
      <c r="V261" s="1399">
        <f t="shared" si="73"/>
        <v>0</v>
      </c>
      <c r="W261" s="1400">
        <f>IF(AND(ISNUMBER(R261),NOT(ISBLANK(K261))),IFERROR(INDEX(K13:U13,MATCH(K261,K12:U12,0))*J261*IF(ISBLANK(G261),1,G261),0),0)</f>
        <v>0</v>
      </c>
      <c r="AA261" s="1494"/>
      <c r="AB261" s="1495"/>
      <c r="AC261" s="1495"/>
      <c r="AD261" s="1495"/>
      <c r="AE261" s="1496"/>
      <c r="AF261" s="1497"/>
      <c r="AG261" s="1498"/>
      <c r="AH261" s="1496"/>
      <c r="AI261" s="1499"/>
      <c r="AJ261" s="1500">
        <f>IF(ISNUMBER(AH261),#REF!,0)</f>
        <v>0</v>
      </c>
      <c r="AK261" s="1501"/>
      <c r="AM261" s="1401">
        <f t="shared" si="82"/>
        <v>0</v>
      </c>
      <c r="AN261" s="1410">
        <f t="shared" si="83"/>
        <v>0</v>
      </c>
      <c r="AO261" s="1411">
        <f t="shared" si="84"/>
        <v>0</v>
      </c>
      <c r="AP261" s="1402"/>
      <c r="AQ261" s="1397">
        <f t="shared" si="77"/>
        <v>0</v>
      </c>
      <c r="AR261" s="1398">
        <f t="shared" si="85"/>
        <v>0</v>
      </c>
      <c r="AS261" s="1397">
        <f t="shared" si="74"/>
        <v>0</v>
      </c>
      <c r="AT261" s="1399">
        <f t="shared" si="75"/>
        <v>0</v>
      </c>
      <c r="AU261" s="1400">
        <f>IF(AND(ISNUMBER(AP261),NOT(ISBLANK(AI261))),IFERROR(INDEX(AI13:AS13,MATCH(AI261,AI12:AS12,0))*AH261*IF(ISBLANK(AE261),1,AE261),0),0)</f>
        <v>0</v>
      </c>
      <c r="AY261" s="6">
        <v>1</v>
      </c>
    </row>
    <row r="262" spans="1:51" ht="15.75">
      <c r="C262" s="1494"/>
      <c r="D262" s="1495"/>
      <c r="E262" s="1495"/>
      <c r="F262" s="1495"/>
      <c r="G262" s="1496"/>
      <c r="H262" s="1497"/>
      <c r="I262" s="1498"/>
      <c r="J262" s="1496"/>
      <c r="K262" s="1499"/>
      <c r="L262" s="1500">
        <f>IF(ISNUMBER(J262),#REF!,0)</f>
        <v>0</v>
      </c>
      <c r="M262" s="1501"/>
      <c r="O262" s="1403">
        <f t="shared" si="78"/>
        <v>0</v>
      </c>
      <c r="P262" s="1412">
        <f t="shared" si="79"/>
        <v>0</v>
      </c>
      <c r="Q262" s="1413">
        <f t="shared" si="80"/>
        <v>0</v>
      </c>
      <c r="R262" s="1402"/>
      <c r="S262" s="1397">
        <f t="shared" si="76"/>
        <v>0</v>
      </c>
      <c r="T262" s="1398">
        <f t="shared" si="81"/>
        <v>0</v>
      </c>
      <c r="U262" s="1397">
        <f t="shared" si="72"/>
        <v>0</v>
      </c>
      <c r="V262" s="1399">
        <f t="shared" si="73"/>
        <v>0</v>
      </c>
      <c r="W262" s="1400">
        <f>IF(AND(ISNUMBER(R262),NOT(ISBLANK(K262))),IFERROR(INDEX(K13:U13,MATCH(K262,K12:U12,0))*J262*IF(ISBLANK(G262),1,G262),0),0)</f>
        <v>0</v>
      </c>
      <c r="AA262" s="1494"/>
      <c r="AB262" s="1495"/>
      <c r="AC262" s="1495"/>
      <c r="AD262" s="1495"/>
      <c r="AE262" s="1496"/>
      <c r="AF262" s="1497"/>
      <c r="AG262" s="1498"/>
      <c r="AH262" s="1496"/>
      <c r="AI262" s="1499"/>
      <c r="AJ262" s="1500">
        <f>IF(ISNUMBER(AH262),#REF!,0)</f>
        <v>0</v>
      </c>
      <c r="AK262" s="1501"/>
      <c r="AM262" s="1403">
        <f t="shared" si="82"/>
        <v>0</v>
      </c>
      <c r="AN262" s="1412">
        <f t="shared" si="83"/>
        <v>0</v>
      </c>
      <c r="AO262" s="1413">
        <f t="shared" si="84"/>
        <v>0</v>
      </c>
      <c r="AP262" s="1402"/>
      <c r="AQ262" s="1397">
        <f t="shared" si="77"/>
        <v>0</v>
      </c>
      <c r="AR262" s="1398">
        <f t="shared" si="85"/>
        <v>0</v>
      </c>
      <c r="AS262" s="1397">
        <f t="shared" si="74"/>
        <v>0</v>
      </c>
      <c r="AT262" s="1399">
        <f t="shared" si="75"/>
        <v>0</v>
      </c>
      <c r="AU262" s="1400">
        <f>IF(AND(ISNUMBER(AP262),NOT(ISBLANK(AI262))),IFERROR(INDEX(AI13:AS13,MATCH(AI262,AI12:AS12,0))*AH262*IF(ISBLANK(AE262),1,AE262),0),0)</f>
        <v>0</v>
      </c>
      <c r="AY262" s="6">
        <v>1</v>
      </c>
    </row>
    <row r="263" spans="1:51" s="2" customFormat="1" ht="15.75">
      <c r="A263"/>
      <c r="B263"/>
      <c r="C263" s="1494"/>
      <c r="D263" s="1495"/>
      <c r="E263" s="1495"/>
      <c r="F263" s="1495"/>
      <c r="G263" s="1496"/>
      <c r="H263" s="1497"/>
      <c r="I263" s="1498"/>
      <c r="J263" s="1496"/>
      <c r="K263" s="1499"/>
      <c r="L263" s="1500">
        <f>IF(ISNUMBER(J263),#REF!,0)</f>
        <v>0</v>
      </c>
      <c r="M263" s="1501"/>
      <c r="O263" s="1401">
        <f t="shared" si="78"/>
        <v>0</v>
      </c>
      <c r="P263" s="1410">
        <f t="shared" si="79"/>
        <v>0</v>
      </c>
      <c r="Q263" s="1411">
        <f t="shared" si="80"/>
        <v>0</v>
      </c>
      <c r="R263" s="1402"/>
      <c r="S263" s="1397">
        <f t="shared" si="76"/>
        <v>0</v>
      </c>
      <c r="T263" s="1398">
        <f t="shared" si="81"/>
        <v>0</v>
      </c>
      <c r="U263" s="1397">
        <f t="shared" si="72"/>
        <v>0</v>
      </c>
      <c r="V263" s="1399">
        <f t="shared" si="73"/>
        <v>0</v>
      </c>
      <c r="W263" s="1400">
        <f>IF(AND(ISNUMBER(R263),NOT(ISBLANK(K263))),IFERROR(INDEX(K13:U13,MATCH(K263,K12:U12,0))*J263*IF(ISBLANK(G263),1,G263),0),0)</f>
        <v>0</v>
      </c>
      <c r="Y263"/>
      <c r="Z263"/>
      <c r="AA263" s="1494"/>
      <c r="AB263" s="1495"/>
      <c r="AC263" s="1495"/>
      <c r="AD263" s="1495"/>
      <c r="AE263" s="1496"/>
      <c r="AF263" s="1497"/>
      <c r="AG263" s="1498"/>
      <c r="AH263" s="1496"/>
      <c r="AI263" s="1499"/>
      <c r="AJ263" s="1500">
        <f>IF(ISNUMBER(AH263),#REF!,0)</f>
        <v>0</v>
      </c>
      <c r="AK263" s="1501"/>
      <c r="AM263" s="1401">
        <f t="shared" si="82"/>
        <v>0</v>
      </c>
      <c r="AN263" s="1410">
        <f t="shared" si="83"/>
        <v>0</v>
      </c>
      <c r="AO263" s="1411">
        <f t="shared" si="84"/>
        <v>0</v>
      </c>
      <c r="AP263" s="1402"/>
      <c r="AQ263" s="1397">
        <f t="shared" si="77"/>
        <v>0</v>
      </c>
      <c r="AR263" s="1398">
        <f t="shared" si="85"/>
        <v>0</v>
      </c>
      <c r="AS263" s="1397">
        <f t="shared" si="74"/>
        <v>0</v>
      </c>
      <c r="AT263" s="1399">
        <f t="shared" si="75"/>
        <v>0</v>
      </c>
      <c r="AU263" s="1400">
        <f>IF(AND(ISNUMBER(AP263),NOT(ISBLANK(AI263))),IFERROR(INDEX(AI13:AS13,MATCH(AI263,AI12:AS12,0))*AH263*IF(ISBLANK(AE263),1,AE263),0),0)</f>
        <v>0</v>
      </c>
      <c r="AY263" s="6">
        <v>1</v>
      </c>
    </row>
    <row r="264" spans="1:51" s="2" customFormat="1" ht="15.75">
      <c r="A264"/>
      <c r="B264"/>
      <c r="C264" s="1494"/>
      <c r="D264" s="1495"/>
      <c r="E264" s="1495"/>
      <c r="F264" s="1495"/>
      <c r="G264" s="1496"/>
      <c r="H264" s="1497"/>
      <c r="I264" s="1498"/>
      <c r="J264" s="1496"/>
      <c r="K264" s="1499"/>
      <c r="L264" s="1500">
        <f>IF(ISNUMBER(J264),#REF!,0)</f>
        <v>0</v>
      </c>
      <c r="M264" s="1501"/>
      <c r="O264" s="1404">
        <f t="shared" si="78"/>
        <v>0</v>
      </c>
      <c r="P264" s="1412">
        <f t="shared" si="79"/>
        <v>0</v>
      </c>
      <c r="Q264" s="1413">
        <f t="shared" si="80"/>
        <v>0</v>
      </c>
      <c r="R264" s="1402"/>
      <c r="S264" s="1397">
        <f t="shared" si="76"/>
        <v>0</v>
      </c>
      <c r="T264" s="1398">
        <f t="shared" si="81"/>
        <v>0</v>
      </c>
      <c r="U264" s="1397">
        <f t="shared" si="72"/>
        <v>0</v>
      </c>
      <c r="V264" s="1399">
        <f t="shared" si="73"/>
        <v>0</v>
      </c>
      <c r="W264" s="1400">
        <f>IF(AND(ISNUMBER(R264),NOT(ISBLANK(K264))),IFERROR(INDEX(K13:U13,MATCH(K264,K12:U12,0))*J264*IF(ISBLANK(G264),1,G264),0),0)</f>
        <v>0</v>
      </c>
      <c r="Y264"/>
      <c r="Z264"/>
      <c r="AA264" s="1494"/>
      <c r="AB264" s="1495"/>
      <c r="AC264" s="1495"/>
      <c r="AD264" s="1495"/>
      <c r="AE264" s="1496"/>
      <c r="AF264" s="1497"/>
      <c r="AG264" s="1498"/>
      <c r="AH264" s="1496"/>
      <c r="AI264" s="1499"/>
      <c r="AJ264" s="1500">
        <f>IF(ISNUMBER(AH264),#REF!,0)</f>
        <v>0</v>
      </c>
      <c r="AK264" s="1501"/>
      <c r="AM264" s="1404">
        <f t="shared" si="82"/>
        <v>0</v>
      </c>
      <c r="AN264" s="1412">
        <f t="shared" si="83"/>
        <v>0</v>
      </c>
      <c r="AO264" s="1413">
        <f t="shared" si="84"/>
        <v>0</v>
      </c>
      <c r="AP264" s="1402"/>
      <c r="AQ264" s="1397">
        <f t="shared" si="77"/>
        <v>0</v>
      </c>
      <c r="AR264" s="1398">
        <f t="shared" si="85"/>
        <v>0</v>
      </c>
      <c r="AS264" s="1397">
        <f t="shared" si="74"/>
        <v>0</v>
      </c>
      <c r="AT264" s="1399">
        <f t="shared" si="75"/>
        <v>0</v>
      </c>
      <c r="AU264" s="1400">
        <f>IF(AND(ISNUMBER(AP264),NOT(ISBLANK(AI264))),IFERROR(INDEX(AI13:AS13,MATCH(AI264,AI12:AS12,0))*AH264*IF(ISBLANK(AE264),1,AE264),0),0)</f>
        <v>0</v>
      </c>
      <c r="AY264" s="6">
        <v>1</v>
      </c>
    </row>
    <row r="265" spans="1:51" s="2" customFormat="1" ht="15.75">
      <c r="A265"/>
      <c r="B265"/>
      <c r="C265" s="1494"/>
      <c r="D265" s="1495"/>
      <c r="E265" s="1495"/>
      <c r="F265" s="1495"/>
      <c r="G265" s="1496"/>
      <c r="H265" s="1497"/>
      <c r="I265" s="1498"/>
      <c r="J265" s="1496"/>
      <c r="K265" s="1499"/>
      <c r="L265" s="1500">
        <f>IF(ISNUMBER(J265),#REF!,0)</f>
        <v>0</v>
      </c>
      <c r="M265" s="1501"/>
      <c r="O265" s="1401">
        <f t="shared" si="78"/>
        <v>0</v>
      </c>
      <c r="P265" s="1410">
        <f t="shared" si="79"/>
        <v>0</v>
      </c>
      <c r="Q265" s="1411">
        <f t="shared" si="80"/>
        <v>0</v>
      </c>
      <c r="R265" s="1402"/>
      <c r="S265" s="1397">
        <f t="shared" si="76"/>
        <v>0</v>
      </c>
      <c r="T265" s="1398">
        <f t="shared" si="81"/>
        <v>0</v>
      </c>
      <c r="U265" s="1397">
        <f t="shared" si="72"/>
        <v>0</v>
      </c>
      <c r="V265" s="1399">
        <f t="shared" si="73"/>
        <v>0</v>
      </c>
      <c r="W265" s="1400">
        <f>IF(AND(ISNUMBER(R265),NOT(ISBLANK(K265))),IFERROR(INDEX(K13:U13,MATCH(K265,K12:U12,0))*J265*IF(ISBLANK(G265),1,G265),0),0)</f>
        <v>0</v>
      </c>
      <c r="Y265"/>
      <c r="Z265"/>
      <c r="AA265" s="1494"/>
      <c r="AB265" s="1495"/>
      <c r="AC265" s="1495"/>
      <c r="AD265" s="1495"/>
      <c r="AE265" s="1496"/>
      <c r="AF265" s="1497"/>
      <c r="AG265" s="1498"/>
      <c r="AH265" s="1496"/>
      <c r="AI265" s="1499"/>
      <c r="AJ265" s="1500">
        <f>IF(ISNUMBER(AH265),#REF!,0)</f>
        <v>0</v>
      </c>
      <c r="AK265" s="1501"/>
      <c r="AM265" s="1401">
        <f t="shared" si="82"/>
        <v>0</v>
      </c>
      <c r="AN265" s="1410">
        <f t="shared" si="83"/>
        <v>0</v>
      </c>
      <c r="AO265" s="1411">
        <f t="shared" si="84"/>
        <v>0</v>
      </c>
      <c r="AP265" s="1402"/>
      <c r="AQ265" s="1397">
        <f t="shared" si="77"/>
        <v>0</v>
      </c>
      <c r="AR265" s="1398">
        <f t="shared" si="85"/>
        <v>0</v>
      </c>
      <c r="AS265" s="1397">
        <f t="shared" si="74"/>
        <v>0</v>
      </c>
      <c r="AT265" s="1399">
        <f t="shared" si="75"/>
        <v>0</v>
      </c>
      <c r="AU265" s="1400">
        <f>IF(AND(ISNUMBER(AP265),NOT(ISBLANK(AI265))),IFERROR(INDEX(AI13:AS13,MATCH(AI265,AI12:AS12,0))*AH265*IF(ISBLANK(AE265),1,AE265),0),0)</f>
        <v>0</v>
      </c>
      <c r="AY265" s="6">
        <v>1</v>
      </c>
    </row>
    <row r="266" spans="1:51" s="2" customFormat="1" ht="15.75">
      <c r="A266"/>
      <c r="B266"/>
      <c r="C266" s="1494"/>
      <c r="D266" s="1495"/>
      <c r="E266" s="1495"/>
      <c r="F266" s="1495"/>
      <c r="G266" s="1496"/>
      <c r="H266" s="1497"/>
      <c r="I266" s="1498"/>
      <c r="J266" s="1496"/>
      <c r="K266" s="1499"/>
      <c r="L266" s="1500">
        <f>IF(ISNUMBER(J266),#REF!,0)</f>
        <v>0</v>
      </c>
      <c r="M266" s="1501"/>
      <c r="O266" s="1403">
        <f t="shared" si="78"/>
        <v>0</v>
      </c>
      <c r="P266" s="1412">
        <f t="shared" si="79"/>
        <v>0</v>
      </c>
      <c r="Q266" s="1413">
        <f t="shared" si="80"/>
        <v>0</v>
      </c>
      <c r="R266" s="1402"/>
      <c r="S266" s="1397">
        <f t="shared" si="76"/>
        <v>0</v>
      </c>
      <c r="T266" s="1398">
        <f t="shared" si="81"/>
        <v>0</v>
      </c>
      <c r="U266" s="1397">
        <f t="shared" si="72"/>
        <v>0</v>
      </c>
      <c r="V266" s="1399">
        <f t="shared" si="73"/>
        <v>0</v>
      </c>
      <c r="W266" s="1400">
        <f>IF(AND(ISNUMBER(R266),NOT(ISBLANK(K266))),IFERROR(INDEX(K13:U13,MATCH(K266,K12:U12,0))*J266*IF(ISBLANK(G266),1,G266),0),0)</f>
        <v>0</v>
      </c>
      <c r="Y266"/>
      <c r="Z266"/>
      <c r="AA266" s="1494"/>
      <c r="AB266" s="1495"/>
      <c r="AC266" s="1495"/>
      <c r="AD266" s="1495"/>
      <c r="AE266" s="1496"/>
      <c r="AF266" s="1497"/>
      <c r="AG266" s="1498"/>
      <c r="AH266" s="1496"/>
      <c r="AI266" s="1499"/>
      <c r="AJ266" s="1500">
        <f>IF(ISNUMBER(AH266),#REF!,0)</f>
        <v>0</v>
      </c>
      <c r="AK266" s="1501"/>
      <c r="AM266" s="1403">
        <f t="shared" si="82"/>
        <v>0</v>
      </c>
      <c r="AN266" s="1412">
        <f t="shared" si="83"/>
        <v>0</v>
      </c>
      <c r="AO266" s="1413">
        <f t="shared" si="84"/>
        <v>0</v>
      </c>
      <c r="AP266" s="1402"/>
      <c r="AQ266" s="1397">
        <f t="shared" si="77"/>
        <v>0</v>
      </c>
      <c r="AR266" s="1398">
        <f t="shared" si="85"/>
        <v>0</v>
      </c>
      <c r="AS266" s="1397">
        <f t="shared" si="74"/>
        <v>0</v>
      </c>
      <c r="AT266" s="1399">
        <f t="shared" si="75"/>
        <v>0</v>
      </c>
      <c r="AU266" s="1400">
        <f>IF(AND(ISNUMBER(AP266),NOT(ISBLANK(AI266))),IFERROR(INDEX(AI13:AS13,MATCH(AI266,AI12:AS12,0))*AH266*IF(ISBLANK(AE266),1,AE266),0),0)</f>
        <v>0</v>
      </c>
      <c r="AY266" s="6">
        <v>1</v>
      </c>
    </row>
    <row r="267" spans="1:51" s="2" customFormat="1" ht="15.75">
      <c r="A267"/>
      <c r="B267"/>
      <c r="C267" s="1494"/>
      <c r="D267" s="1495"/>
      <c r="E267" s="1495"/>
      <c r="F267" s="1495"/>
      <c r="G267" s="1496"/>
      <c r="H267" s="1497"/>
      <c r="I267" s="1498"/>
      <c r="J267" s="1496"/>
      <c r="K267" s="1499"/>
      <c r="L267" s="1500">
        <f>IF(ISNUMBER(J267),#REF!,0)</f>
        <v>0</v>
      </c>
      <c r="M267" s="1501"/>
      <c r="O267" s="1401">
        <f t="shared" si="78"/>
        <v>0</v>
      </c>
      <c r="P267" s="1410">
        <f t="shared" si="79"/>
        <v>0</v>
      </c>
      <c r="Q267" s="1411">
        <f t="shared" si="80"/>
        <v>0</v>
      </c>
      <c r="R267" s="1402"/>
      <c r="S267" s="1397">
        <f t="shared" si="76"/>
        <v>0</v>
      </c>
      <c r="T267" s="1398">
        <f t="shared" si="81"/>
        <v>0</v>
      </c>
      <c r="U267" s="1397">
        <f t="shared" si="72"/>
        <v>0</v>
      </c>
      <c r="V267" s="1399">
        <f t="shared" si="73"/>
        <v>0</v>
      </c>
      <c r="W267" s="1400">
        <f>IF(AND(ISNUMBER(R267),NOT(ISBLANK(K267))),IFERROR(INDEX(K13:U13,MATCH(K267,K12:U12,0))*J267*IF(ISBLANK(G267),1,G267),0),0)</f>
        <v>0</v>
      </c>
      <c r="Y267"/>
      <c r="Z267"/>
      <c r="AA267" s="1494"/>
      <c r="AB267" s="1495"/>
      <c r="AC267" s="1495"/>
      <c r="AD267" s="1495"/>
      <c r="AE267" s="1496"/>
      <c r="AF267" s="1497"/>
      <c r="AG267" s="1498"/>
      <c r="AH267" s="1496"/>
      <c r="AI267" s="1499"/>
      <c r="AJ267" s="1500">
        <f>IF(ISNUMBER(AH267),#REF!,0)</f>
        <v>0</v>
      </c>
      <c r="AK267" s="1501"/>
      <c r="AM267" s="1401">
        <f t="shared" si="82"/>
        <v>0</v>
      </c>
      <c r="AN267" s="1410">
        <f t="shared" si="83"/>
        <v>0</v>
      </c>
      <c r="AO267" s="1411">
        <f t="shared" si="84"/>
        <v>0</v>
      </c>
      <c r="AP267" s="1402"/>
      <c r="AQ267" s="1397">
        <f t="shared" si="77"/>
        <v>0</v>
      </c>
      <c r="AR267" s="1398">
        <f t="shared" si="85"/>
        <v>0</v>
      </c>
      <c r="AS267" s="1397">
        <f t="shared" si="74"/>
        <v>0</v>
      </c>
      <c r="AT267" s="1399">
        <f t="shared" si="75"/>
        <v>0</v>
      </c>
      <c r="AU267" s="1400">
        <f>IF(AND(ISNUMBER(AP267),NOT(ISBLANK(AI267))),IFERROR(INDEX(AI13:AS13,MATCH(AI267,AI12:AS12,0))*AH267*IF(ISBLANK(AE267),1,AE267),0),0)</f>
        <v>0</v>
      </c>
      <c r="AY267" s="6">
        <v>1</v>
      </c>
    </row>
    <row r="268" spans="1:51" s="2" customFormat="1" ht="15.75">
      <c r="A268"/>
      <c r="B268"/>
      <c r="C268" s="1494"/>
      <c r="D268" s="1495"/>
      <c r="E268" s="1495"/>
      <c r="F268" s="1495"/>
      <c r="G268" s="1496"/>
      <c r="H268" s="1497"/>
      <c r="I268" s="1498"/>
      <c r="J268" s="1496"/>
      <c r="K268" s="1499"/>
      <c r="L268" s="1500">
        <f>IF(ISNUMBER(J268),#REF!,0)</f>
        <v>0</v>
      </c>
      <c r="M268" s="1501"/>
      <c r="O268" s="1403">
        <f t="shared" si="78"/>
        <v>0</v>
      </c>
      <c r="P268" s="1412">
        <f t="shared" si="79"/>
        <v>0</v>
      </c>
      <c r="Q268" s="1413">
        <f t="shared" si="80"/>
        <v>0</v>
      </c>
      <c r="R268" s="1402"/>
      <c r="S268" s="1397">
        <f t="shared" si="76"/>
        <v>0</v>
      </c>
      <c r="T268" s="1398">
        <f t="shared" si="81"/>
        <v>0</v>
      </c>
      <c r="U268" s="1397">
        <f t="shared" si="72"/>
        <v>0</v>
      </c>
      <c r="V268" s="1399">
        <f t="shared" si="73"/>
        <v>0</v>
      </c>
      <c r="W268" s="1400">
        <f>IF(AND(ISNUMBER(R268),NOT(ISBLANK(K268))),IFERROR(INDEX(K13:U13,MATCH(K268,K12:U12,0))*J268*IF(ISBLANK(G268),1,G268),0),0)</f>
        <v>0</v>
      </c>
      <c r="Y268"/>
      <c r="Z268"/>
      <c r="AA268" s="1494"/>
      <c r="AB268" s="1495"/>
      <c r="AC268" s="1495"/>
      <c r="AD268" s="1495"/>
      <c r="AE268" s="1496"/>
      <c r="AF268" s="1497"/>
      <c r="AG268" s="1498"/>
      <c r="AH268" s="1496"/>
      <c r="AI268" s="1499"/>
      <c r="AJ268" s="1500">
        <f>IF(ISNUMBER(AH268),#REF!,0)</f>
        <v>0</v>
      </c>
      <c r="AK268" s="1501"/>
      <c r="AM268" s="1403">
        <f t="shared" si="82"/>
        <v>0</v>
      </c>
      <c r="AN268" s="1412">
        <f t="shared" si="83"/>
        <v>0</v>
      </c>
      <c r="AO268" s="1413">
        <f t="shared" si="84"/>
        <v>0</v>
      </c>
      <c r="AP268" s="1402"/>
      <c r="AQ268" s="1397">
        <f t="shared" si="77"/>
        <v>0</v>
      </c>
      <c r="AR268" s="1398">
        <f t="shared" si="85"/>
        <v>0</v>
      </c>
      <c r="AS268" s="1397">
        <f t="shared" si="74"/>
        <v>0</v>
      </c>
      <c r="AT268" s="1399">
        <f t="shared" si="75"/>
        <v>0</v>
      </c>
      <c r="AU268" s="1400">
        <f>IF(AND(ISNUMBER(AP268),NOT(ISBLANK(AI268))),IFERROR(INDEX(AI13:AS13,MATCH(AI268,AI12:AS12,0))*AH268*IF(ISBLANK(AE268),1,AE268),0),0)</f>
        <v>0</v>
      </c>
      <c r="AY268" s="6">
        <v>1</v>
      </c>
    </row>
    <row r="269" spans="1:51" s="2" customFormat="1" ht="15.75">
      <c r="A269"/>
      <c r="B269"/>
      <c r="C269" s="1494"/>
      <c r="D269" s="1495"/>
      <c r="E269" s="1495"/>
      <c r="F269" s="1495"/>
      <c r="G269" s="1496"/>
      <c r="H269" s="1497"/>
      <c r="I269" s="1498"/>
      <c r="J269" s="1496"/>
      <c r="K269" s="1499"/>
      <c r="L269" s="1500">
        <f>IF(ISNUMBER(J269),#REF!,0)</f>
        <v>0</v>
      </c>
      <c r="M269" s="1501"/>
      <c r="O269" s="1401">
        <f t="shared" si="78"/>
        <v>0</v>
      </c>
      <c r="P269" s="1410">
        <f t="shared" si="79"/>
        <v>0</v>
      </c>
      <c r="Q269" s="1411">
        <f t="shared" si="80"/>
        <v>0</v>
      </c>
      <c r="R269" s="1402"/>
      <c r="S269" s="1397">
        <f t="shared" si="76"/>
        <v>0</v>
      </c>
      <c r="T269" s="1398">
        <f t="shared" si="81"/>
        <v>0</v>
      </c>
      <c r="U269" s="1397">
        <f t="shared" si="72"/>
        <v>0</v>
      </c>
      <c r="V269" s="1399">
        <f t="shared" si="73"/>
        <v>0</v>
      </c>
      <c r="W269" s="1400">
        <f>IF(AND(ISNUMBER(R269),NOT(ISBLANK(K269))),IFERROR(INDEX(K13:U13,MATCH(K269,K12:U12,0))*J269*IF(ISBLANK(G269),1,G269),0),0)</f>
        <v>0</v>
      </c>
      <c r="Y269"/>
      <c r="Z269"/>
      <c r="AA269" s="1494"/>
      <c r="AB269" s="1495"/>
      <c r="AC269" s="1495"/>
      <c r="AD269" s="1495"/>
      <c r="AE269" s="1496"/>
      <c r="AF269" s="1497"/>
      <c r="AG269" s="1498"/>
      <c r="AH269" s="1496"/>
      <c r="AI269" s="1499"/>
      <c r="AJ269" s="1500">
        <f>IF(ISNUMBER(AH269),#REF!,0)</f>
        <v>0</v>
      </c>
      <c r="AK269" s="1501"/>
      <c r="AM269" s="1401">
        <f t="shared" si="82"/>
        <v>0</v>
      </c>
      <c r="AN269" s="1410">
        <f t="shared" si="83"/>
        <v>0</v>
      </c>
      <c r="AO269" s="1411">
        <f t="shared" si="84"/>
        <v>0</v>
      </c>
      <c r="AP269" s="1402"/>
      <c r="AQ269" s="1397">
        <f t="shared" si="77"/>
        <v>0</v>
      </c>
      <c r="AR269" s="1398">
        <f t="shared" si="85"/>
        <v>0</v>
      </c>
      <c r="AS269" s="1397">
        <f t="shared" si="74"/>
        <v>0</v>
      </c>
      <c r="AT269" s="1399">
        <f t="shared" si="75"/>
        <v>0</v>
      </c>
      <c r="AU269" s="1400">
        <f>IF(AND(ISNUMBER(AP269),NOT(ISBLANK(AI269))),IFERROR(INDEX(AI13:AS13,MATCH(AI269,AI12:AS12,0))*AH269*IF(ISBLANK(AE269),1,AE269),0),0)</f>
        <v>0</v>
      </c>
      <c r="AY269" s="6">
        <v>1</v>
      </c>
    </row>
    <row r="270" spans="1:51" s="2" customFormat="1" ht="15.75">
      <c r="A270"/>
      <c r="B270"/>
      <c r="C270" s="1494"/>
      <c r="D270" s="1495"/>
      <c r="E270" s="1495"/>
      <c r="F270" s="1495"/>
      <c r="G270" s="1496"/>
      <c r="H270" s="1497"/>
      <c r="I270" s="1498"/>
      <c r="J270" s="1496"/>
      <c r="K270" s="1499"/>
      <c r="L270" s="1500">
        <f>IF(ISNUMBER(J270),#REF!,0)</f>
        <v>0</v>
      </c>
      <c r="M270" s="1501"/>
      <c r="O270" s="1403">
        <f t="shared" si="78"/>
        <v>0</v>
      </c>
      <c r="P270" s="1412">
        <f t="shared" si="79"/>
        <v>0</v>
      </c>
      <c r="Q270" s="1413">
        <f t="shared" si="80"/>
        <v>0</v>
      </c>
      <c r="R270" s="1402"/>
      <c r="S270" s="1397">
        <f t="shared" si="76"/>
        <v>0</v>
      </c>
      <c r="T270" s="1398">
        <f t="shared" si="81"/>
        <v>0</v>
      </c>
      <c r="U270" s="1397">
        <f t="shared" si="72"/>
        <v>0</v>
      </c>
      <c r="V270" s="1399">
        <f t="shared" si="73"/>
        <v>0</v>
      </c>
      <c r="W270" s="1400">
        <f>IF(AND(ISNUMBER(R270),NOT(ISBLANK(K270))),IFERROR(INDEX(K13:U13,MATCH(K270,K12:U12,0))*J270*IF(ISBLANK(G270),1,G270),0),0)</f>
        <v>0</v>
      </c>
      <c r="Y270"/>
      <c r="Z270"/>
      <c r="AA270" s="1494"/>
      <c r="AB270" s="1495"/>
      <c r="AC270" s="1495"/>
      <c r="AD270" s="1495"/>
      <c r="AE270" s="1496"/>
      <c r="AF270" s="1497"/>
      <c r="AG270" s="1498"/>
      <c r="AH270" s="1496"/>
      <c r="AI270" s="1499"/>
      <c r="AJ270" s="1500">
        <f>IF(ISNUMBER(AH270),#REF!,0)</f>
        <v>0</v>
      </c>
      <c r="AK270" s="1501"/>
      <c r="AM270" s="1403">
        <f t="shared" si="82"/>
        <v>0</v>
      </c>
      <c r="AN270" s="1412">
        <f t="shared" si="83"/>
        <v>0</v>
      </c>
      <c r="AO270" s="1413">
        <f t="shared" si="84"/>
        <v>0</v>
      </c>
      <c r="AP270" s="1402"/>
      <c r="AQ270" s="1397">
        <f t="shared" si="77"/>
        <v>0</v>
      </c>
      <c r="AR270" s="1398">
        <f t="shared" si="85"/>
        <v>0</v>
      </c>
      <c r="AS270" s="1397">
        <f t="shared" si="74"/>
        <v>0</v>
      </c>
      <c r="AT270" s="1399">
        <f t="shared" si="75"/>
        <v>0</v>
      </c>
      <c r="AU270" s="1400">
        <f>IF(AND(ISNUMBER(AP270),NOT(ISBLANK(AI270))),IFERROR(INDEX(AI13:AS13,MATCH(AI270,AI12:AS12,0))*AH270*IF(ISBLANK(AE270),1,AE270),0),0)</f>
        <v>0</v>
      </c>
      <c r="AY270" s="6">
        <v>1</v>
      </c>
    </row>
    <row r="271" spans="1:51" s="2" customFormat="1" ht="15.75">
      <c r="A271"/>
      <c r="B271"/>
      <c r="C271" s="1494"/>
      <c r="D271" s="1495"/>
      <c r="E271" s="1495"/>
      <c r="F271" s="1495"/>
      <c r="G271" s="1496"/>
      <c r="H271" s="1497"/>
      <c r="I271" s="1498"/>
      <c r="J271" s="1496"/>
      <c r="K271" s="1499"/>
      <c r="L271" s="1500">
        <f>IF(ISNUMBER(J271),#REF!,0)</f>
        <v>0</v>
      </c>
      <c r="M271" s="1501"/>
      <c r="O271" s="1401">
        <f t="shared" si="78"/>
        <v>0</v>
      </c>
      <c r="P271" s="1410">
        <f t="shared" si="79"/>
        <v>0</v>
      </c>
      <c r="Q271" s="1411">
        <f t="shared" si="80"/>
        <v>0</v>
      </c>
      <c r="R271" s="1402"/>
      <c r="S271" s="1397">
        <f t="shared" si="76"/>
        <v>0</v>
      </c>
      <c r="T271" s="1398">
        <f t="shared" si="81"/>
        <v>0</v>
      </c>
      <c r="U271" s="1397">
        <f t="shared" si="72"/>
        <v>0</v>
      </c>
      <c r="V271" s="1399">
        <f t="shared" si="73"/>
        <v>0</v>
      </c>
      <c r="W271" s="1400">
        <f>IF(AND(ISNUMBER(R271),NOT(ISBLANK(K271))),IFERROR(INDEX(K13:U13,MATCH(K271,K12:U12,0))*J271*IF(ISBLANK(G271),1,G271),0),0)</f>
        <v>0</v>
      </c>
      <c r="Y271"/>
      <c r="Z271"/>
      <c r="AA271" s="1494"/>
      <c r="AB271" s="1495"/>
      <c r="AC271" s="1495"/>
      <c r="AD271" s="1495"/>
      <c r="AE271" s="1496"/>
      <c r="AF271" s="1497"/>
      <c r="AG271" s="1498"/>
      <c r="AH271" s="1496"/>
      <c r="AI271" s="1499"/>
      <c r="AJ271" s="1500">
        <f>IF(ISNUMBER(AH271),#REF!,0)</f>
        <v>0</v>
      </c>
      <c r="AK271" s="1501"/>
      <c r="AM271" s="1401">
        <f t="shared" si="82"/>
        <v>0</v>
      </c>
      <c r="AN271" s="1410">
        <f t="shared" si="83"/>
        <v>0</v>
      </c>
      <c r="AO271" s="1411">
        <f t="shared" si="84"/>
        <v>0</v>
      </c>
      <c r="AP271" s="1402"/>
      <c r="AQ271" s="1397">
        <f t="shared" si="77"/>
        <v>0</v>
      </c>
      <c r="AR271" s="1398">
        <f t="shared" si="85"/>
        <v>0</v>
      </c>
      <c r="AS271" s="1397">
        <f t="shared" si="74"/>
        <v>0</v>
      </c>
      <c r="AT271" s="1399">
        <f t="shared" si="75"/>
        <v>0</v>
      </c>
      <c r="AU271" s="1400">
        <f>IF(AND(ISNUMBER(AP271),NOT(ISBLANK(AI271))),IFERROR(INDEX(AI13:AS13,MATCH(AI271,AI12:AS12,0))*AH271*IF(ISBLANK(AE271),1,AE271),0),0)</f>
        <v>0</v>
      </c>
      <c r="AY271" s="6">
        <v>1</v>
      </c>
    </row>
    <row r="272" spans="1:51" s="2" customFormat="1" ht="15.75">
      <c r="A272"/>
      <c r="B272"/>
      <c r="C272" s="1494"/>
      <c r="D272" s="1495"/>
      <c r="E272" s="1495"/>
      <c r="F272" s="1495"/>
      <c r="G272" s="1496"/>
      <c r="H272" s="1497"/>
      <c r="I272" s="1498"/>
      <c r="J272" s="1496"/>
      <c r="K272" s="1499"/>
      <c r="L272" s="1500">
        <f>IF(ISNUMBER(J272),#REF!,0)</f>
        <v>0</v>
      </c>
      <c r="M272" s="1501"/>
      <c r="O272" s="1403">
        <f t="shared" si="78"/>
        <v>0</v>
      </c>
      <c r="P272" s="1412">
        <f t="shared" si="79"/>
        <v>0</v>
      </c>
      <c r="Q272" s="1413">
        <f t="shared" si="80"/>
        <v>0</v>
      </c>
      <c r="R272" s="1402"/>
      <c r="S272" s="1397">
        <f t="shared" si="76"/>
        <v>0</v>
      </c>
      <c r="T272" s="1398">
        <f t="shared" si="81"/>
        <v>0</v>
      </c>
      <c r="U272" s="1397">
        <f t="shared" si="72"/>
        <v>0</v>
      </c>
      <c r="V272" s="1399">
        <f t="shared" si="73"/>
        <v>0</v>
      </c>
      <c r="W272" s="1400">
        <f>IF(AND(ISNUMBER(R272),NOT(ISBLANK(K272))),IFERROR(INDEX(K13:U13,MATCH(K272,K12:U12,0))*J272*IF(ISBLANK(G272),1,G272),0),0)</f>
        <v>0</v>
      </c>
      <c r="Y272"/>
      <c r="Z272"/>
      <c r="AA272" s="1494"/>
      <c r="AB272" s="1495"/>
      <c r="AC272" s="1495"/>
      <c r="AD272" s="1495"/>
      <c r="AE272" s="1496"/>
      <c r="AF272" s="1497"/>
      <c r="AG272" s="1498"/>
      <c r="AH272" s="1496"/>
      <c r="AI272" s="1499"/>
      <c r="AJ272" s="1500">
        <f>IF(ISNUMBER(AH272),#REF!,0)</f>
        <v>0</v>
      </c>
      <c r="AK272" s="1501"/>
      <c r="AM272" s="1403">
        <f t="shared" si="82"/>
        <v>0</v>
      </c>
      <c r="AN272" s="1412">
        <f t="shared" si="83"/>
        <v>0</v>
      </c>
      <c r="AO272" s="1413">
        <f t="shared" si="84"/>
        <v>0</v>
      </c>
      <c r="AP272" s="1402"/>
      <c r="AQ272" s="1397">
        <f t="shared" si="77"/>
        <v>0</v>
      </c>
      <c r="AR272" s="1398">
        <f t="shared" si="85"/>
        <v>0</v>
      </c>
      <c r="AS272" s="1397">
        <f t="shared" si="74"/>
        <v>0</v>
      </c>
      <c r="AT272" s="1399">
        <f t="shared" si="75"/>
        <v>0</v>
      </c>
      <c r="AU272" s="1400">
        <f>IF(AND(ISNUMBER(AP272),NOT(ISBLANK(AI272))),IFERROR(INDEX(AI13:AS13,MATCH(AI272,AI12:AS12,0))*AH272*IF(ISBLANK(AE272),1,AE272),0),0)</f>
        <v>0</v>
      </c>
      <c r="AY272" s="6">
        <v>1</v>
      </c>
    </row>
    <row r="273" spans="1:51" s="2" customFormat="1" ht="15.75">
      <c r="A273"/>
      <c r="B273"/>
      <c r="C273" s="1494"/>
      <c r="D273" s="1495"/>
      <c r="E273" s="1495"/>
      <c r="F273" s="1495"/>
      <c r="G273" s="1496"/>
      <c r="H273" s="1497"/>
      <c r="I273" s="1498"/>
      <c r="J273" s="1496"/>
      <c r="K273" s="1499"/>
      <c r="L273" s="1500">
        <f>IF(ISNUMBER(J273),#REF!,0)</f>
        <v>0</v>
      </c>
      <c r="M273" s="1501"/>
      <c r="O273" s="1401">
        <f t="shared" si="78"/>
        <v>0</v>
      </c>
      <c r="P273" s="1410">
        <f t="shared" si="79"/>
        <v>0</v>
      </c>
      <c r="Q273" s="1411">
        <f t="shared" si="80"/>
        <v>0</v>
      </c>
      <c r="R273" s="1402"/>
      <c r="S273" s="1397">
        <f t="shared" si="76"/>
        <v>0</v>
      </c>
      <c r="T273" s="1398">
        <f t="shared" si="81"/>
        <v>0</v>
      </c>
      <c r="U273" s="1397">
        <f t="shared" si="72"/>
        <v>0</v>
      </c>
      <c r="V273" s="1399">
        <f t="shared" si="73"/>
        <v>0</v>
      </c>
      <c r="W273" s="1400">
        <f>IF(AND(ISNUMBER(R273),NOT(ISBLANK(K273))),IFERROR(INDEX(K13:U13,MATCH(K273,K12:U12,0))*J273*IF(ISBLANK(G273),1,G273),0),0)</f>
        <v>0</v>
      </c>
      <c r="Y273"/>
      <c r="Z273"/>
      <c r="AA273" s="1494"/>
      <c r="AB273" s="1495"/>
      <c r="AC273" s="1495"/>
      <c r="AD273" s="1495"/>
      <c r="AE273" s="1496"/>
      <c r="AF273" s="1497"/>
      <c r="AG273" s="1498"/>
      <c r="AH273" s="1496"/>
      <c r="AI273" s="1499"/>
      <c r="AJ273" s="1500">
        <f>IF(ISNUMBER(AH273),#REF!,0)</f>
        <v>0</v>
      </c>
      <c r="AK273" s="1501"/>
      <c r="AM273" s="1401">
        <f t="shared" si="82"/>
        <v>0</v>
      </c>
      <c r="AN273" s="1410">
        <f t="shared" si="83"/>
        <v>0</v>
      </c>
      <c r="AO273" s="1411">
        <f t="shared" si="84"/>
        <v>0</v>
      </c>
      <c r="AP273" s="1402"/>
      <c r="AQ273" s="1397">
        <f t="shared" si="77"/>
        <v>0</v>
      </c>
      <c r="AR273" s="1398">
        <f t="shared" si="85"/>
        <v>0</v>
      </c>
      <c r="AS273" s="1397">
        <f t="shared" si="74"/>
        <v>0</v>
      </c>
      <c r="AT273" s="1399">
        <f t="shared" si="75"/>
        <v>0</v>
      </c>
      <c r="AU273" s="1400">
        <f>IF(AND(ISNUMBER(AP273),NOT(ISBLANK(AI273))),IFERROR(INDEX(AI13:AS13,MATCH(AI273,AI12:AS12,0))*AH273*IF(ISBLANK(AE273),1,AE273),0),0)</f>
        <v>0</v>
      </c>
      <c r="AY273" s="6">
        <v>1</v>
      </c>
    </row>
    <row r="274" spans="1:51" s="2" customFormat="1" ht="15.75">
      <c r="A274"/>
      <c r="B274"/>
      <c r="C274" s="1494"/>
      <c r="D274" s="1495"/>
      <c r="E274" s="1495"/>
      <c r="F274" s="1495"/>
      <c r="G274" s="1496"/>
      <c r="H274" s="1497"/>
      <c r="I274" s="1498"/>
      <c r="J274" s="1496"/>
      <c r="K274" s="1499"/>
      <c r="L274" s="1500">
        <f>IF(ISNUMBER(J274),#REF!,0)</f>
        <v>0</v>
      </c>
      <c r="M274" s="1501"/>
      <c r="O274" s="1403">
        <f t="shared" si="78"/>
        <v>0</v>
      </c>
      <c r="P274" s="1412">
        <f t="shared" si="79"/>
        <v>0</v>
      </c>
      <c r="Q274" s="1413">
        <f t="shared" si="80"/>
        <v>0</v>
      </c>
      <c r="R274" s="1402"/>
      <c r="S274" s="1397">
        <f t="shared" si="76"/>
        <v>0</v>
      </c>
      <c r="T274" s="1398">
        <f t="shared" si="81"/>
        <v>0</v>
      </c>
      <c r="U274" s="1397">
        <f t="shared" si="72"/>
        <v>0</v>
      </c>
      <c r="V274" s="1399">
        <f t="shared" si="73"/>
        <v>0</v>
      </c>
      <c r="W274" s="1400">
        <f>IF(AND(ISNUMBER(R274),NOT(ISBLANK(K274))),IFERROR(INDEX(K13:U13,MATCH(K274,K12:U12,0))*J274*IF(ISBLANK(G274),1,G274),0),0)</f>
        <v>0</v>
      </c>
      <c r="Y274"/>
      <c r="Z274"/>
      <c r="AA274" s="1494"/>
      <c r="AB274" s="1495"/>
      <c r="AC274" s="1495"/>
      <c r="AD274" s="1495"/>
      <c r="AE274" s="1496"/>
      <c r="AF274" s="1497"/>
      <c r="AG274" s="1498"/>
      <c r="AH274" s="1496"/>
      <c r="AI274" s="1499"/>
      <c r="AJ274" s="1500">
        <f>IF(ISNUMBER(AH274),#REF!,0)</f>
        <v>0</v>
      </c>
      <c r="AK274" s="1501"/>
      <c r="AM274" s="1403">
        <f t="shared" si="82"/>
        <v>0</v>
      </c>
      <c r="AN274" s="1412">
        <f t="shared" si="83"/>
        <v>0</v>
      </c>
      <c r="AO274" s="1413">
        <f t="shared" si="84"/>
        <v>0</v>
      </c>
      <c r="AP274" s="1402"/>
      <c r="AQ274" s="1397">
        <f t="shared" si="77"/>
        <v>0</v>
      </c>
      <c r="AR274" s="1398">
        <f t="shared" si="85"/>
        <v>0</v>
      </c>
      <c r="AS274" s="1397">
        <f t="shared" si="74"/>
        <v>0</v>
      </c>
      <c r="AT274" s="1399">
        <f t="shared" si="75"/>
        <v>0</v>
      </c>
      <c r="AU274" s="1400">
        <f>IF(AND(ISNUMBER(AP274),NOT(ISBLANK(AI274))),IFERROR(INDEX(AI13:AS13,MATCH(AI274,AI12:AS12,0))*AH274*IF(ISBLANK(AE274),1,AE274),0),0)</f>
        <v>0</v>
      </c>
      <c r="AY274" s="6">
        <v>1</v>
      </c>
    </row>
    <row r="275" spans="1:51" s="2" customFormat="1" ht="15.75">
      <c r="A275"/>
      <c r="B275"/>
      <c r="C275" s="1494"/>
      <c r="D275" s="1495"/>
      <c r="E275" s="1495"/>
      <c r="F275" s="1495"/>
      <c r="G275" s="1496"/>
      <c r="H275" s="1497"/>
      <c r="I275" s="1498"/>
      <c r="J275" s="1496"/>
      <c r="K275" s="1499"/>
      <c r="L275" s="1500">
        <f>IF(ISNUMBER(J275),#REF!,0)</f>
        <v>0</v>
      </c>
      <c r="M275" s="1501"/>
      <c r="O275" s="1401">
        <f t="shared" si="78"/>
        <v>0</v>
      </c>
      <c r="P275" s="1410">
        <f t="shared" si="79"/>
        <v>0</v>
      </c>
      <c r="Q275" s="1411">
        <f t="shared" si="80"/>
        <v>0</v>
      </c>
      <c r="R275" s="1402"/>
      <c r="S275" s="1397">
        <f t="shared" si="76"/>
        <v>0</v>
      </c>
      <c r="T275" s="1398">
        <f t="shared" si="81"/>
        <v>0</v>
      </c>
      <c r="U275" s="1397">
        <f t="shared" si="72"/>
        <v>0</v>
      </c>
      <c r="V275" s="1399">
        <f t="shared" si="73"/>
        <v>0</v>
      </c>
      <c r="W275" s="1400">
        <f>IF(AND(ISNUMBER(R275),NOT(ISBLANK(K275))),IFERROR(INDEX(K13:U13,MATCH(K275,K12:U12,0))*J275*IF(ISBLANK(G275),1,G275),0),0)</f>
        <v>0</v>
      </c>
      <c r="Y275"/>
      <c r="Z275"/>
      <c r="AA275" s="1494"/>
      <c r="AB275" s="1495"/>
      <c r="AC275" s="1495"/>
      <c r="AD275" s="1495"/>
      <c r="AE275" s="1496"/>
      <c r="AF275" s="1497"/>
      <c r="AG275" s="1498"/>
      <c r="AH275" s="1496"/>
      <c r="AI275" s="1499"/>
      <c r="AJ275" s="1500">
        <f>IF(ISNUMBER(AH275),#REF!,0)</f>
        <v>0</v>
      </c>
      <c r="AK275" s="1501"/>
      <c r="AM275" s="1401">
        <f t="shared" si="82"/>
        <v>0</v>
      </c>
      <c r="AN275" s="1410">
        <f t="shared" si="83"/>
        <v>0</v>
      </c>
      <c r="AO275" s="1411">
        <f t="shared" si="84"/>
        <v>0</v>
      </c>
      <c r="AP275" s="1402"/>
      <c r="AQ275" s="1397">
        <f t="shared" si="77"/>
        <v>0</v>
      </c>
      <c r="AR275" s="1398">
        <f t="shared" si="85"/>
        <v>0</v>
      </c>
      <c r="AS275" s="1397">
        <f t="shared" si="74"/>
        <v>0</v>
      </c>
      <c r="AT275" s="1399">
        <f t="shared" si="75"/>
        <v>0</v>
      </c>
      <c r="AU275" s="1400">
        <f>IF(AND(ISNUMBER(AP275),NOT(ISBLANK(AI275))),IFERROR(INDEX(AI13:AS13,MATCH(AI275,AI12:AS12,0))*AH275*IF(ISBLANK(AE275),1,AE275),0),0)</f>
        <v>0</v>
      </c>
      <c r="AY275" s="6">
        <v>1</v>
      </c>
    </row>
    <row r="276" spans="1:51" s="2" customFormat="1" ht="15.75">
      <c r="A276"/>
      <c r="B276"/>
      <c r="C276" s="1494"/>
      <c r="D276" s="1495"/>
      <c r="E276" s="1495"/>
      <c r="F276" s="1495"/>
      <c r="G276" s="1496"/>
      <c r="H276" s="1497"/>
      <c r="I276" s="1498"/>
      <c r="J276" s="1496"/>
      <c r="K276" s="1499"/>
      <c r="L276" s="1500">
        <f>IF(ISNUMBER(J276),#REF!,0)</f>
        <v>0</v>
      </c>
      <c r="M276" s="1501"/>
      <c r="O276" s="1403">
        <f t="shared" si="78"/>
        <v>0</v>
      </c>
      <c r="P276" s="1412">
        <f t="shared" si="79"/>
        <v>0</v>
      </c>
      <c r="Q276" s="1413">
        <f t="shared" si="80"/>
        <v>0</v>
      </c>
      <c r="R276" s="1402"/>
      <c r="S276" s="1397">
        <f t="shared" si="76"/>
        <v>0</v>
      </c>
      <c r="T276" s="1398">
        <f t="shared" si="81"/>
        <v>0</v>
      </c>
      <c r="U276" s="1397">
        <f t="shared" si="72"/>
        <v>0</v>
      </c>
      <c r="V276" s="1399">
        <f t="shared" si="73"/>
        <v>0</v>
      </c>
      <c r="W276" s="1400">
        <f>IF(AND(ISNUMBER(R276),NOT(ISBLANK(K276))),IFERROR(INDEX(K13:U13,MATCH(K276,K12:U12,0))*J276*IF(ISBLANK(G276),1,G276),0),0)</f>
        <v>0</v>
      </c>
      <c r="Y276"/>
      <c r="Z276"/>
      <c r="AA276" s="1494"/>
      <c r="AB276" s="1495"/>
      <c r="AC276" s="1495"/>
      <c r="AD276" s="1495"/>
      <c r="AE276" s="1496"/>
      <c r="AF276" s="1497"/>
      <c r="AG276" s="1498"/>
      <c r="AH276" s="1496"/>
      <c r="AI276" s="1499"/>
      <c r="AJ276" s="1500">
        <f>IF(ISNUMBER(AH276),#REF!,0)</f>
        <v>0</v>
      </c>
      <c r="AK276" s="1501"/>
      <c r="AM276" s="1403">
        <f t="shared" si="82"/>
        <v>0</v>
      </c>
      <c r="AN276" s="1412">
        <f t="shared" si="83"/>
        <v>0</v>
      </c>
      <c r="AO276" s="1413">
        <f t="shared" si="84"/>
        <v>0</v>
      </c>
      <c r="AP276" s="1402"/>
      <c r="AQ276" s="1397">
        <f t="shared" si="77"/>
        <v>0</v>
      </c>
      <c r="AR276" s="1398">
        <f t="shared" si="85"/>
        <v>0</v>
      </c>
      <c r="AS276" s="1397">
        <f t="shared" si="74"/>
        <v>0</v>
      </c>
      <c r="AT276" s="1399">
        <f t="shared" si="75"/>
        <v>0</v>
      </c>
      <c r="AU276" s="1400">
        <f>IF(AND(ISNUMBER(AP276),NOT(ISBLANK(AI276))),IFERROR(INDEX(AI13:AS13,MATCH(AI276,AI12:AS12,0))*AH276*IF(ISBLANK(AE276),1,AE276),0),0)</f>
        <v>0</v>
      </c>
      <c r="AY276" s="6">
        <v>1</v>
      </c>
    </row>
    <row r="277" spans="1:51" ht="15.75">
      <c r="C277" s="1494"/>
      <c r="D277" s="1495"/>
      <c r="E277" s="1495"/>
      <c r="F277" s="1495"/>
      <c r="G277" s="1496"/>
      <c r="H277" s="1497"/>
      <c r="I277" s="1498"/>
      <c r="J277" s="1496"/>
      <c r="K277" s="1499"/>
      <c r="L277" s="1500">
        <f>IF(ISNUMBER(J277),#REF!,0)</f>
        <v>0</v>
      </c>
      <c r="M277" s="1501"/>
      <c r="O277" s="1401">
        <f t="shared" si="78"/>
        <v>0</v>
      </c>
      <c r="P277" s="1410">
        <f t="shared" si="79"/>
        <v>0</v>
      </c>
      <c r="Q277" s="1411">
        <f t="shared" si="80"/>
        <v>0</v>
      </c>
      <c r="R277" s="1402"/>
      <c r="S277" s="1397">
        <f t="shared" si="76"/>
        <v>0</v>
      </c>
      <c r="T277" s="1398">
        <f t="shared" si="81"/>
        <v>0</v>
      </c>
      <c r="U277" s="1397">
        <f t="shared" si="72"/>
        <v>0</v>
      </c>
      <c r="V277" s="1399">
        <f t="shared" si="73"/>
        <v>0</v>
      </c>
      <c r="W277" s="1400">
        <f>IF(AND(ISNUMBER(R277),NOT(ISBLANK(K277))),IFERROR(INDEX(K13:U13,MATCH(K277,K12:U12,0))*J277*IF(ISBLANK(G277),1,G277),0),0)</f>
        <v>0</v>
      </c>
      <c r="AA277" s="1494"/>
      <c r="AB277" s="1495"/>
      <c r="AC277" s="1495"/>
      <c r="AD277" s="1495"/>
      <c r="AE277" s="1496"/>
      <c r="AF277" s="1497"/>
      <c r="AG277" s="1498"/>
      <c r="AH277" s="1496"/>
      <c r="AI277" s="1499"/>
      <c r="AJ277" s="1500">
        <f>IF(ISNUMBER(AH277),#REF!,0)</f>
        <v>0</v>
      </c>
      <c r="AK277" s="1501"/>
      <c r="AM277" s="1401">
        <f t="shared" si="82"/>
        <v>0</v>
      </c>
      <c r="AN277" s="1410">
        <f t="shared" si="83"/>
        <v>0</v>
      </c>
      <c r="AO277" s="1411">
        <f t="shared" si="84"/>
        <v>0</v>
      </c>
      <c r="AP277" s="1402"/>
      <c r="AQ277" s="1397">
        <f t="shared" si="77"/>
        <v>0</v>
      </c>
      <c r="AR277" s="1398">
        <f t="shared" si="85"/>
        <v>0</v>
      </c>
      <c r="AS277" s="1397">
        <f t="shared" si="74"/>
        <v>0</v>
      </c>
      <c r="AT277" s="1399">
        <f t="shared" si="75"/>
        <v>0</v>
      </c>
      <c r="AU277" s="1400">
        <f>IF(AND(ISNUMBER(AP277),NOT(ISBLANK(AI277))),IFERROR(INDEX(AI13:AS13,MATCH(AI277,AI12:AS12,0))*AH277*IF(ISBLANK(AE277),1,AE277),0),0)</f>
        <v>0</v>
      </c>
      <c r="AY277" s="6">
        <v>1</v>
      </c>
    </row>
    <row r="278" spans="1:51" ht="15.75">
      <c r="C278" s="1494"/>
      <c r="D278" s="1495"/>
      <c r="E278" s="1495"/>
      <c r="F278" s="1495"/>
      <c r="G278" s="1496"/>
      <c r="H278" s="1497"/>
      <c r="I278" s="1498"/>
      <c r="J278" s="1496"/>
      <c r="K278" s="1499"/>
      <c r="L278" s="1500">
        <f>IF(ISNUMBER(J278),#REF!,0)</f>
        <v>0</v>
      </c>
      <c r="M278" s="1501"/>
      <c r="O278" s="1403">
        <f t="shared" si="78"/>
        <v>0</v>
      </c>
      <c r="P278" s="1412">
        <f t="shared" si="79"/>
        <v>0</v>
      </c>
      <c r="Q278" s="1413">
        <f t="shared" si="80"/>
        <v>0</v>
      </c>
      <c r="R278" s="1402"/>
      <c r="S278" s="1397">
        <f t="shared" si="76"/>
        <v>0</v>
      </c>
      <c r="T278" s="1398">
        <f t="shared" si="81"/>
        <v>0</v>
      </c>
      <c r="U278" s="1397">
        <f t="shared" ref="U278:U341" si="86">S278</f>
        <v>0</v>
      </c>
      <c r="V278" s="1399">
        <f t="shared" ref="V278:V341" si="87">IF(ISNUMBER(R278),R278/T278,0)</f>
        <v>0</v>
      </c>
      <c r="W278" s="1400">
        <f>IF(AND(ISNUMBER(R278),NOT(ISBLANK(K278))),IFERROR(INDEX(K13:U13,MATCH(K278,K12:U12,0))*J278*IF(ISBLANK(G278),1,G278),0),0)</f>
        <v>0</v>
      </c>
      <c r="AA278" s="1494"/>
      <c r="AB278" s="1495"/>
      <c r="AC278" s="1495"/>
      <c r="AD278" s="1495"/>
      <c r="AE278" s="1496"/>
      <c r="AF278" s="1497"/>
      <c r="AG278" s="1498"/>
      <c r="AH278" s="1496"/>
      <c r="AI278" s="1499"/>
      <c r="AJ278" s="1500">
        <f>IF(ISNUMBER(AH278),#REF!,0)</f>
        <v>0</v>
      </c>
      <c r="AK278" s="1501"/>
      <c r="AM278" s="1403">
        <f t="shared" si="82"/>
        <v>0</v>
      </c>
      <c r="AN278" s="1412">
        <f t="shared" si="83"/>
        <v>0</v>
      </c>
      <c r="AO278" s="1413">
        <f t="shared" si="84"/>
        <v>0</v>
      </c>
      <c r="AP278" s="1402"/>
      <c r="AQ278" s="1397">
        <f t="shared" si="77"/>
        <v>0</v>
      </c>
      <c r="AR278" s="1398">
        <f t="shared" si="85"/>
        <v>0</v>
      </c>
      <c r="AS278" s="1397">
        <f t="shared" ref="AS278:AS341" si="88">AQ278</f>
        <v>0</v>
      </c>
      <c r="AT278" s="1399">
        <f t="shared" ref="AT278:AT341" si="89">IF(ISNUMBER(AP278),AP278/AR278,0)</f>
        <v>0</v>
      </c>
      <c r="AU278" s="1400">
        <f>IF(AND(ISNUMBER(AP278),NOT(ISBLANK(AI278))),IFERROR(INDEX(AI13:AS13,MATCH(AI278,AI12:AS12,0))*AH278*IF(ISBLANK(AE278),1,AE278),0),0)</f>
        <v>0</v>
      </c>
      <c r="AY278" s="6">
        <v>1</v>
      </c>
    </row>
    <row r="279" spans="1:51" ht="15.75">
      <c r="C279" s="1494"/>
      <c r="D279" s="1495"/>
      <c r="E279" s="1495"/>
      <c r="F279" s="1495"/>
      <c r="G279" s="1496"/>
      <c r="H279" s="1497"/>
      <c r="I279" s="1498"/>
      <c r="J279" s="1496"/>
      <c r="K279" s="1499"/>
      <c r="L279" s="1500">
        <f>IF(ISNUMBER(J279),#REF!,0)</f>
        <v>0</v>
      </c>
      <c r="M279" s="1501"/>
      <c r="O279" s="1401">
        <f t="shared" si="78"/>
        <v>0</v>
      </c>
      <c r="P279" s="1410">
        <f t="shared" si="79"/>
        <v>0</v>
      </c>
      <c r="Q279" s="1411">
        <f t="shared" si="80"/>
        <v>0</v>
      </c>
      <c r="R279" s="1402"/>
      <c r="S279" s="1397">
        <f t="shared" si="76"/>
        <v>0</v>
      </c>
      <c r="T279" s="1398">
        <f t="shared" si="81"/>
        <v>0</v>
      </c>
      <c r="U279" s="1397">
        <f t="shared" si="86"/>
        <v>0</v>
      </c>
      <c r="V279" s="1399">
        <f t="shared" si="87"/>
        <v>0</v>
      </c>
      <c r="W279" s="1400">
        <f>IF(AND(ISNUMBER(R279),NOT(ISBLANK(K279))),IFERROR(INDEX(K13:U13,MATCH(K279,K12:U12,0))*J279*IF(ISBLANK(G279),1,G279),0),0)</f>
        <v>0</v>
      </c>
      <c r="AA279" s="1494"/>
      <c r="AB279" s="1495"/>
      <c r="AC279" s="1495"/>
      <c r="AD279" s="1495"/>
      <c r="AE279" s="1496"/>
      <c r="AF279" s="1497"/>
      <c r="AG279" s="1498"/>
      <c r="AH279" s="1496"/>
      <c r="AI279" s="1499"/>
      <c r="AJ279" s="1500">
        <f>IF(ISNUMBER(AH279),#REF!,0)</f>
        <v>0</v>
      </c>
      <c r="AK279" s="1501"/>
      <c r="AM279" s="1401">
        <f t="shared" si="82"/>
        <v>0</v>
      </c>
      <c r="AN279" s="1410">
        <f t="shared" si="83"/>
        <v>0</v>
      </c>
      <c r="AO279" s="1411">
        <f t="shared" si="84"/>
        <v>0</v>
      </c>
      <c r="AP279" s="1402"/>
      <c r="AQ279" s="1397">
        <f t="shared" si="77"/>
        <v>0</v>
      </c>
      <c r="AR279" s="1398">
        <f t="shared" si="85"/>
        <v>0</v>
      </c>
      <c r="AS279" s="1397">
        <f t="shared" si="88"/>
        <v>0</v>
      </c>
      <c r="AT279" s="1399">
        <f t="shared" si="89"/>
        <v>0</v>
      </c>
      <c r="AU279" s="1400">
        <f>IF(AND(ISNUMBER(AP279),NOT(ISBLANK(AI279))),IFERROR(INDEX(AI13:AS13,MATCH(AI279,AI12:AS12,0))*AH279*IF(ISBLANK(AE279),1,AE279),0),0)</f>
        <v>0</v>
      </c>
      <c r="AY279" s="6">
        <v>1</v>
      </c>
    </row>
    <row r="280" spans="1:51" ht="15.75">
      <c r="C280" s="1494"/>
      <c r="D280" s="1495"/>
      <c r="E280" s="1495"/>
      <c r="F280" s="1495"/>
      <c r="G280" s="1496"/>
      <c r="H280" s="1497"/>
      <c r="I280" s="1498"/>
      <c r="J280" s="1496"/>
      <c r="K280" s="1499"/>
      <c r="L280" s="1500">
        <f>IF(ISNUMBER(J280),#REF!,0)</f>
        <v>0</v>
      </c>
      <c r="M280" s="1501"/>
      <c r="O280" s="1403">
        <f t="shared" si="78"/>
        <v>0</v>
      </c>
      <c r="P280" s="1412">
        <f t="shared" si="79"/>
        <v>0</v>
      </c>
      <c r="Q280" s="1413">
        <f t="shared" si="80"/>
        <v>0</v>
      </c>
      <c r="R280" s="1402"/>
      <c r="S280" s="1397">
        <f t="shared" si="76"/>
        <v>0</v>
      </c>
      <c r="T280" s="1398">
        <f t="shared" si="81"/>
        <v>0</v>
      </c>
      <c r="U280" s="1397">
        <f t="shared" si="86"/>
        <v>0</v>
      </c>
      <c r="V280" s="1399">
        <f t="shared" si="87"/>
        <v>0</v>
      </c>
      <c r="W280" s="1400">
        <f>IF(AND(ISNUMBER(R280),NOT(ISBLANK(K280))),IFERROR(INDEX(K13:U13,MATCH(K280,K12:U12,0))*J280*IF(ISBLANK(G280),1,G280),0),0)</f>
        <v>0</v>
      </c>
      <c r="AA280" s="1494"/>
      <c r="AB280" s="1495"/>
      <c r="AC280" s="1495"/>
      <c r="AD280" s="1495"/>
      <c r="AE280" s="1496"/>
      <c r="AF280" s="1497"/>
      <c r="AG280" s="1498"/>
      <c r="AH280" s="1496"/>
      <c r="AI280" s="1499"/>
      <c r="AJ280" s="1500">
        <f>IF(ISNUMBER(AH280),#REF!,0)</f>
        <v>0</v>
      </c>
      <c r="AK280" s="1501"/>
      <c r="AM280" s="1403">
        <f t="shared" si="82"/>
        <v>0</v>
      </c>
      <c r="AN280" s="1412">
        <f t="shared" si="83"/>
        <v>0</v>
      </c>
      <c r="AO280" s="1413">
        <f t="shared" si="84"/>
        <v>0</v>
      </c>
      <c r="AP280" s="1402"/>
      <c r="AQ280" s="1397">
        <f t="shared" si="77"/>
        <v>0</v>
      </c>
      <c r="AR280" s="1398">
        <f t="shared" si="85"/>
        <v>0</v>
      </c>
      <c r="AS280" s="1397">
        <f t="shared" si="88"/>
        <v>0</v>
      </c>
      <c r="AT280" s="1399">
        <f t="shared" si="89"/>
        <v>0</v>
      </c>
      <c r="AU280" s="1400">
        <f>IF(AND(ISNUMBER(AP280),NOT(ISBLANK(AI280))),IFERROR(INDEX(AI13:AS13,MATCH(AI280,AI12:AS12,0))*AH280*IF(ISBLANK(AE280),1,AE280),0),0)</f>
        <v>0</v>
      </c>
      <c r="AY280" s="6">
        <v>1</v>
      </c>
    </row>
    <row r="281" spans="1:51" ht="15.75">
      <c r="C281" s="1494"/>
      <c r="D281" s="1495"/>
      <c r="E281" s="1495"/>
      <c r="F281" s="1495"/>
      <c r="G281" s="1496"/>
      <c r="H281" s="1497"/>
      <c r="I281" s="1498"/>
      <c r="J281" s="1496"/>
      <c r="K281" s="1499"/>
      <c r="L281" s="1500">
        <f>IF(ISNUMBER(J281),#REF!,0)</f>
        <v>0</v>
      </c>
      <c r="M281" s="1501"/>
      <c r="O281" s="1401">
        <f t="shared" si="78"/>
        <v>0</v>
      </c>
      <c r="P281" s="1410">
        <f t="shared" si="79"/>
        <v>0</v>
      </c>
      <c r="Q281" s="1411">
        <f t="shared" si="80"/>
        <v>0</v>
      </c>
      <c r="R281" s="1402"/>
      <c r="S281" s="1397">
        <f t="shared" si="76"/>
        <v>0</v>
      </c>
      <c r="T281" s="1398">
        <f t="shared" si="81"/>
        <v>0</v>
      </c>
      <c r="U281" s="1397">
        <f t="shared" si="86"/>
        <v>0</v>
      </c>
      <c r="V281" s="1399">
        <f t="shared" si="87"/>
        <v>0</v>
      </c>
      <c r="W281" s="1400">
        <f>IF(AND(ISNUMBER(R281),NOT(ISBLANK(K281))),IFERROR(INDEX(K13:U13,MATCH(K281,K12:U12,0))*J281*IF(ISBLANK(G281),1,G281),0),0)</f>
        <v>0</v>
      </c>
      <c r="AA281" s="1494"/>
      <c r="AB281" s="1495"/>
      <c r="AC281" s="1495"/>
      <c r="AD281" s="1495"/>
      <c r="AE281" s="1496"/>
      <c r="AF281" s="1497"/>
      <c r="AG281" s="1498"/>
      <c r="AH281" s="1496"/>
      <c r="AI281" s="1499"/>
      <c r="AJ281" s="1500">
        <f>IF(ISNUMBER(AH281),#REF!,0)</f>
        <v>0</v>
      </c>
      <c r="AK281" s="1501"/>
      <c r="AM281" s="1401">
        <f t="shared" si="82"/>
        <v>0</v>
      </c>
      <c r="AN281" s="1410">
        <f t="shared" si="83"/>
        <v>0</v>
      </c>
      <c r="AO281" s="1411">
        <f t="shared" si="84"/>
        <v>0</v>
      </c>
      <c r="AP281" s="1402"/>
      <c r="AQ281" s="1397">
        <f t="shared" si="77"/>
        <v>0</v>
      </c>
      <c r="AR281" s="1398">
        <f t="shared" si="85"/>
        <v>0</v>
      </c>
      <c r="AS281" s="1397">
        <f t="shared" si="88"/>
        <v>0</v>
      </c>
      <c r="AT281" s="1399">
        <f t="shared" si="89"/>
        <v>0</v>
      </c>
      <c r="AU281" s="1400">
        <f>IF(AND(ISNUMBER(AP281),NOT(ISBLANK(AI281))),IFERROR(INDEX(AI13:AS13,MATCH(AI281,AI12:AS12,0))*AH281*IF(ISBLANK(AE281),1,AE281),0),0)</f>
        <v>0</v>
      </c>
      <c r="AY281" s="6">
        <v>1</v>
      </c>
    </row>
    <row r="282" spans="1:51" ht="15.75">
      <c r="C282" s="1494"/>
      <c r="D282" s="1495"/>
      <c r="E282" s="1495"/>
      <c r="F282" s="1495"/>
      <c r="G282" s="1496"/>
      <c r="H282" s="1497"/>
      <c r="I282" s="1498"/>
      <c r="J282" s="1496"/>
      <c r="K282" s="1499"/>
      <c r="L282" s="1500">
        <f>IF(ISNUMBER(J282),#REF!,0)</f>
        <v>0</v>
      </c>
      <c r="M282" s="1501"/>
      <c r="O282" s="1403">
        <f t="shared" si="78"/>
        <v>0</v>
      </c>
      <c r="P282" s="1412">
        <f t="shared" si="79"/>
        <v>0</v>
      </c>
      <c r="Q282" s="1413">
        <f t="shared" si="80"/>
        <v>0</v>
      </c>
      <c r="R282" s="1402"/>
      <c r="S282" s="1397">
        <f t="shared" si="76"/>
        <v>0</v>
      </c>
      <c r="T282" s="1398">
        <f t="shared" si="81"/>
        <v>0</v>
      </c>
      <c r="U282" s="1397">
        <f t="shared" si="86"/>
        <v>0</v>
      </c>
      <c r="V282" s="1399">
        <f t="shared" si="87"/>
        <v>0</v>
      </c>
      <c r="W282" s="1400">
        <f>IF(AND(ISNUMBER(R282),NOT(ISBLANK(K282))),IFERROR(INDEX(K13:U13,MATCH(K282,K12:U12,0))*J282*IF(ISBLANK(G282),1,G282),0),0)</f>
        <v>0</v>
      </c>
      <c r="AA282" s="1494"/>
      <c r="AB282" s="1495"/>
      <c r="AC282" s="1495"/>
      <c r="AD282" s="1495"/>
      <c r="AE282" s="1496"/>
      <c r="AF282" s="1497"/>
      <c r="AG282" s="1498"/>
      <c r="AH282" s="1496"/>
      <c r="AI282" s="1499"/>
      <c r="AJ282" s="1500">
        <f>IF(ISNUMBER(AH282),#REF!,0)</f>
        <v>0</v>
      </c>
      <c r="AK282" s="1501"/>
      <c r="AM282" s="1403">
        <f t="shared" si="82"/>
        <v>0</v>
      </c>
      <c r="AN282" s="1412">
        <f t="shared" si="83"/>
        <v>0</v>
      </c>
      <c r="AO282" s="1413">
        <f t="shared" si="84"/>
        <v>0</v>
      </c>
      <c r="AP282" s="1402"/>
      <c r="AQ282" s="1397">
        <f t="shared" si="77"/>
        <v>0</v>
      </c>
      <c r="AR282" s="1398">
        <f t="shared" si="85"/>
        <v>0</v>
      </c>
      <c r="AS282" s="1397">
        <f t="shared" si="88"/>
        <v>0</v>
      </c>
      <c r="AT282" s="1399">
        <f t="shared" si="89"/>
        <v>0</v>
      </c>
      <c r="AU282" s="1400">
        <f>IF(AND(ISNUMBER(AP282),NOT(ISBLANK(AI282))),IFERROR(INDEX(AI13:AS13,MATCH(AI282,AI12:AS12,0))*AH282*IF(ISBLANK(AE282),1,AE282),0),0)</f>
        <v>0</v>
      </c>
      <c r="AY282" s="6">
        <v>1</v>
      </c>
    </row>
    <row r="283" spans="1:51" ht="15.75">
      <c r="C283" s="1494"/>
      <c r="D283" s="1495"/>
      <c r="E283" s="1495"/>
      <c r="F283" s="1495"/>
      <c r="G283" s="1496"/>
      <c r="H283" s="1497"/>
      <c r="I283" s="1498"/>
      <c r="J283" s="1496"/>
      <c r="K283" s="1499"/>
      <c r="L283" s="1500">
        <f>IF(ISNUMBER(J283),#REF!,0)</f>
        <v>0</v>
      </c>
      <c r="M283" s="1501"/>
      <c r="O283" s="1401">
        <f t="shared" si="78"/>
        <v>0</v>
      </c>
      <c r="P283" s="1410">
        <f t="shared" si="79"/>
        <v>0</v>
      </c>
      <c r="Q283" s="1411">
        <f t="shared" si="80"/>
        <v>0</v>
      </c>
      <c r="R283" s="1402"/>
      <c r="S283" s="1397">
        <f t="shared" si="76"/>
        <v>0</v>
      </c>
      <c r="T283" s="1398">
        <f t="shared" si="81"/>
        <v>0</v>
      </c>
      <c r="U283" s="1397">
        <f t="shared" si="86"/>
        <v>0</v>
      </c>
      <c r="V283" s="1399">
        <f t="shared" si="87"/>
        <v>0</v>
      </c>
      <c r="W283" s="1400">
        <f>IF(AND(ISNUMBER(R283),NOT(ISBLANK(K283))),IFERROR(INDEX(K13:U13,MATCH(K283,K12:U12,0))*J283*IF(ISBLANK(G283),1,G283),0),0)</f>
        <v>0</v>
      </c>
      <c r="AA283" s="1494"/>
      <c r="AB283" s="1495"/>
      <c r="AC283" s="1495"/>
      <c r="AD283" s="1495"/>
      <c r="AE283" s="1496"/>
      <c r="AF283" s="1497"/>
      <c r="AG283" s="1498"/>
      <c r="AH283" s="1496"/>
      <c r="AI283" s="1499"/>
      <c r="AJ283" s="1500">
        <f>IF(ISNUMBER(AH283),#REF!,0)</f>
        <v>0</v>
      </c>
      <c r="AK283" s="1501"/>
      <c r="AM283" s="1401">
        <f t="shared" si="82"/>
        <v>0</v>
      </c>
      <c r="AN283" s="1410">
        <f t="shared" si="83"/>
        <v>0</v>
      </c>
      <c r="AO283" s="1411">
        <f t="shared" si="84"/>
        <v>0</v>
      </c>
      <c r="AP283" s="1402"/>
      <c r="AQ283" s="1397">
        <f t="shared" si="77"/>
        <v>0</v>
      </c>
      <c r="AR283" s="1398">
        <f t="shared" si="85"/>
        <v>0</v>
      </c>
      <c r="AS283" s="1397">
        <f t="shared" si="88"/>
        <v>0</v>
      </c>
      <c r="AT283" s="1399">
        <f t="shared" si="89"/>
        <v>0</v>
      </c>
      <c r="AU283" s="1400">
        <f>IF(AND(ISNUMBER(AP283),NOT(ISBLANK(AI283))),IFERROR(INDEX(AI13:AS13,MATCH(AI283,AI12:AS12,0))*AH283*IF(ISBLANK(AE283),1,AE283),0),0)</f>
        <v>0</v>
      </c>
      <c r="AY283" s="6">
        <v>1</v>
      </c>
    </row>
    <row r="284" spans="1:51" ht="15.75">
      <c r="C284" s="1494"/>
      <c r="D284" s="1495"/>
      <c r="E284" s="1495"/>
      <c r="F284" s="1495"/>
      <c r="G284" s="1496"/>
      <c r="H284" s="1497"/>
      <c r="I284" s="1498"/>
      <c r="J284" s="1496"/>
      <c r="K284" s="1499"/>
      <c r="L284" s="1500">
        <f>IF(ISNUMBER(J284),#REF!,0)</f>
        <v>0</v>
      </c>
      <c r="M284" s="1501"/>
      <c r="O284" s="1403">
        <f t="shared" si="78"/>
        <v>0</v>
      </c>
      <c r="P284" s="1412">
        <f t="shared" si="79"/>
        <v>0</v>
      </c>
      <c r="Q284" s="1413">
        <f t="shared" si="80"/>
        <v>0</v>
      </c>
      <c r="R284" s="1402"/>
      <c r="S284" s="1397">
        <f t="shared" si="76"/>
        <v>0</v>
      </c>
      <c r="T284" s="1398">
        <f t="shared" si="81"/>
        <v>0</v>
      </c>
      <c r="U284" s="1397">
        <f t="shared" si="86"/>
        <v>0</v>
      </c>
      <c r="V284" s="1399">
        <f t="shared" si="87"/>
        <v>0</v>
      </c>
      <c r="W284" s="1400">
        <f>IF(AND(ISNUMBER(R284),NOT(ISBLANK(K284))),IFERROR(INDEX(K13:U13,MATCH(K284,K12:U12,0))*J284*IF(ISBLANK(G284),1,G284),0),0)</f>
        <v>0</v>
      </c>
      <c r="AA284" s="1494"/>
      <c r="AB284" s="1495"/>
      <c r="AC284" s="1495"/>
      <c r="AD284" s="1495"/>
      <c r="AE284" s="1496"/>
      <c r="AF284" s="1497"/>
      <c r="AG284" s="1498"/>
      <c r="AH284" s="1496"/>
      <c r="AI284" s="1499"/>
      <c r="AJ284" s="1500">
        <f>IF(ISNUMBER(AH284),#REF!,0)</f>
        <v>0</v>
      </c>
      <c r="AK284" s="1501"/>
      <c r="AM284" s="1403">
        <f t="shared" si="82"/>
        <v>0</v>
      </c>
      <c r="AN284" s="1412">
        <f t="shared" si="83"/>
        <v>0</v>
      </c>
      <c r="AO284" s="1413">
        <f t="shared" si="84"/>
        <v>0</v>
      </c>
      <c r="AP284" s="1402"/>
      <c r="AQ284" s="1397">
        <f t="shared" si="77"/>
        <v>0</v>
      </c>
      <c r="AR284" s="1398">
        <f t="shared" si="85"/>
        <v>0</v>
      </c>
      <c r="AS284" s="1397">
        <f t="shared" si="88"/>
        <v>0</v>
      </c>
      <c r="AT284" s="1399">
        <f t="shared" si="89"/>
        <v>0</v>
      </c>
      <c r="AU284" s="1400">
        <f>IF(AND(ISNUMBER(AP284),NOT(ISBLANK(AI284))),IFERROR(INDEX(AI13:AS13,MATCH(AI284,AI12:AS12,0))*AH284*IF(ISBLANK(AE284),1,AE284),0),0)</f>
        <v>0</v>
      </c>
      <c r="AY284" s="6">
        <v>1</v>
      </c>
    </row>
    <row r="285" spans="1:51" ht="15.75">
      <c r="C285" s="1494"/>
      <c r="D285" s="1495"/>
      <c r="E285" s="1495"/>
      <c r="F285" s="1495"/>
      <c r="G285" s="1496"/>
      <c r="H285" s="1497"/>
      <c r="I285" s="1498"/>
      <c r="J285" s="1496"/>
      <c r="K285" s="1499"/>
      <c r="L285" s="1500">
        <f>IF(ISNUMBER(J285),#REF!,0)</f>
        <v>0</v>
      </c>
      <c r="M285" s="1501"/>
      <c r="O285" s="1401">
        <f t="shared" si="78"/>
        <v>0</v>
      </c>
      <c r="P285" s="1410">
        <f t="shared" si="79"/>
        <v>0</v>
      </c>
      <c r="Q285" s="1411">
        <f t="shared" si="80"/>
        <v>0</v>
      </c>
      <c r="R285" s="1402"/>
      <c r="S285" s="1397">
        <f t="shared" si="76"/>
        <v>0</v>
      </c>
      <c r="T285" s="1398">
        <f t="shared" si="81"/>
        <v>0</v>
      </c>
      <c r="U285" s="1397">
        <f t="shared" si="86"/>
        <v>0</v>
      </c>
      <c r="V285" s="1399">
        <f t="shared" si="87"/>
        <v>0</v>
      </c>
      <c r="W285" s="1400">
        <f>IF(AND(ISNUMBER(R285),NOT(ISBLANK(K285))),IFERROR(INDEX(K13:U13,MATCH(K285,K12:U12,0))*J285*IF(ISBLANK(G285),1,G285),0),0)</f>
        <v>0</v>
      </c>
      <c r="AA285" s="1494"/>
      <c r="AB285" s="1495"/>
      <c r="AC285" s="1495"/>
      <c r="AD285" s="1495"/>
      <c r="AE285" s="1496"/>
      <c r="AF285" s="1497"/>
      <c r="AG285" s="1498"/>
      <c r="AH285" s="1496"/>
      <c r="AI285" s="1499"/>
      <c r="AJ285" s="1500">
        <f>IF(ISNUMBER(AH285),#REF!,0)</f>
        <v>0</v>
      </c>
      <c r="AK285" s="1501"/>
      <c r="AM285" s="1401">
        <f t="shared" si="82"/>
        <v>0</v>
      </c>
      <c r="AN285" s="1410">
        <f t="shared" si="83"/>
        <v>0</v>
      </c>
      <c r="AO285" s="1411">
        <f t="shared" si="84"/>
        <v>0</v>
      </c>
      <c r="AP285" s="1402"/>
      <c r="AQ285" s="1397">
        <f t="shared" si="77"/>
        <v>0</v>
      </c>
      <c r="AR285" s="1398">
        <f t="shared" si="85"/>
        <v>0</v>
      </c>
      <c r="AS285" s="1397">
        <f t="shared" si="88"/>
        <v>0</v>
      </c>
      <c r="AT285" s="1399">
        <f t="shared" si="89"/>
        <v>0</v>
      </c>
      <c r="AU285" s="1400">
        <f>IF(AND(ISNUMBER(AP285),NOT(ISBLANK(AI285))),IFERROR(INDEX(AI13:AS13,MATCH(AI285,AI12:AS12,0))*AH285*IF(ISBLANK(AE285),1,AE285),0),0)</f>
        <v>0</v>
      </c>
      <c r="AY285" s="6">
        <v>1</v>
      </c>
    </row>
    <row r="286" spans="1:51" ht="15.75">
      <c r="C286" s="1494"/>
      <c r="D286" s="1495"/>
      <c r="E286" s="1495"/>
      <c r="F286" s="1495"/>
      <c r="G286" s="1496"/>
      <c r="H286" s="1497"/>
      <c r="I286" s="1498"/>
      <c r="J286" s="1496"/>
      <c r="K286" s="1499"/>
      <c r="L286" s="1500">
        <f>IF(ISNUMBER(J286),#REF!,0)</f>
        <v>0</v>
      </c>
      <c r="M286" s="1501"/>
      <c r="O286" s="1403">
        <f t="shared" si="78"/>
        <v>0</v>
      </c>
      <c r="P286" s="1412">
        <f t="shared" si="79"/>
        <v>0</v>
      </c>
      <c r="Q286" s="1413">
        <f t="shared" si="80"/>
        <v>0</v>
      </c>
      <c r="R286" s="1402"/>
      <c r="S286" s="1397">
        <f t="shared" si="76"/>
        <v>0</v>
      </c>
      <c r="T286" s="1398">
        <f t="shared" si="81"/>
        <v>0</v>
      </c>
      <c r="U286" s="1397">
        <f t="shared" si="86"/>
        <v>0</v>
      </c>
      <c r="V286" s="1399">
        <f t="shared" si="87"/>
        <v>0</v>
      </c>
      <c r="W286" s="1400">
        <f>IF(AND(ISNUMBER(R286),NOT(ISBLANK(K286))),IFERROR(INDEX(K13:U13,MATCH(K286,K12:U12,0))*J286*IF(ISBLANK(G286),1,G286),0),0)</f>
        <v>0</v>
      </c>
      <c r="AA286" s="1494"/>
      <c r="AB286" s="1495"/>
      <c r="AC286" s="1495"/>
      <c r="AD286" s="1495"/>
      <c r="AE286" s="1496"/>
      <c r="AF286" s="1497"/>
      <c r="AG286" s="1498"/>
      <c r="AH286" s="1496"/>
      <c r="AI286" s="1499"/>
      <c r="AJ286" s="1500">
        <f>IF(ISNUMBER(AH286),#REF!,0)</f>
        <v>0</v>
      </c>
      <c r="AK286" s="1501"/>
      <c r="AM286" s="1403">
        <f t="shared" si="82"/>
        <v>0</v>
      </c>
      <c r="AN286" s="1412">
        <f t="shared" si="83"/>
        <v>0</v>
      </c>
      <c r="AO286" s="1413">
        <f t="shared" si="84"/>
        <v>0</v>
      </c>
      <c r="AP286" s="1402"/>
      <c r="AQ286" s="1397">
        <f t="shared" si="77"/>
        <v>0</v>
      </c>
      <c r="AR286" s="1398">
        <f t="shared" si="85"/>
        <v>0</v>
      </c>
      <c r="AS286" s="1397">
        <f t="shared" si="88"/>
        <v>0</v>
      </c>
      <c r="AT286" s="1399">
        <f t="shared" si="89"/>
        <v>0</v>
      </c>
      <c r="AU286" s="1400">
        <f>IF(AND(ISNUMBER(AP286),NOT(ISBLANK(AI286))),IFERROR(INDEX(AI13:AS13,MATCH(AI286,AI12:AS12,0))*AH286*IF(ISBLANK(AE286),1,AE286),0),0)</f>
        <v>0</v>
      </c>
      <c r="AY286" s="6">
        <v>1</v>
      </c>
    </row>
    <row r="287" spans="1:51" ht="15.75">
      <c r="C287" s="1494"/>
      <c r="D287" s="1495"/>
      <c r="E287" s="1495"/>
      <c r="F287" s="1495"/>
      <c r="G287" s="1496"/>
      <c r="H287" s="1497"/>
      <c r="I287" s="1498"/>
      <c r="J287" s="1496"/>
      <c r="K287" s="1499"/>
      <c r="L287" s="1500">
        <f>IF(ISNUMBER(J287),#REF!,0)</f>
        <v>0</v>
      </c>
      <c r="M287" s="1501"/>
      <c r="O287" s="1401">
        <f t="shared" si="78"/>
        <v>0</v>
      </c>
      <c r="P287" s="1410">
        <f t="shared" si="79"/>
        <v>0</v>
      </c>
      <c r="Q287" s="1411">
        <f t="shared" si="80"/>
        <v>0</v>
      </c>
      <c r="R287" s="1402"/>
      <c r="S287" s="1397">
        <f t="shared" si="76"/>
        <v>0</v>
      </c>
      <c r="T287" s="1398">
        <f t="shared" si="81"/>
        <v>0</v>
      </c>
      <c r="U287" s="1397">
        <f t="shared" si="86"/>
        <v>0</v>
      </c>
      <c r="V287" s="1399">
        <f t="shared" si="87"/>
        <v>0</v>
      </c>
      <c r="W287" s="1400">
        <f>IF(AND(ISNUMBER(R287),NOT(ISBLANK(K287))),IFERROR(INDEX(K13:U13,MATCH(K287,K12:U12,0))*J287*IF(ISBLANK(G287),1,G287),0),0)</f>
        <v>0</v>
      </c>
      <c r="AA287" s="1494"/>
      <c r="AB287" s="1495"/>
      <c r="AC287" s="1495"/>
      <c r="AD287" s="1495"/>
      <c r="AE287" s="1496"/>
      <c r="AF287" s="1497"/>
      <c r="AG287" s="1498"/>
      <c r="AH287" s="1496"/>
      <c r="AI287" s="1499"/>
      <c r="AJ287" s="1500">
        <f>IF(ISNUMBER(AH287),#REF!,0)</f>
        <v>0</v>
      </c>
      <c r="AK287" s="1501"/>
      <c r="AM287" s="1401">
        <f t="shared" si="82"/>
        <v>0</v>
      </c>
      <c r="AN287" s="1410">
        <f t="shared" si="83"/>
        <v>0</v>
      </c>
      <c r="AO287" s="1411">
        <f t="shared" si="84"/>
        <v>0</v>
      </c>
      <c r="AP287" s="1402"/>
      <c r="AQ287" s="1397">
        <f t="shared" si="77"/>
        <v>0</v>
      </c>
      <c r="AR287" s="1398">
        <f t="shared" si="85"/>
        <v>0</v>
      </c>
      <c r="AS287" s="1397">
        <f t="shared" si="88"/>
        <v>0</v>
      </c>
      <c r="AT287" s="1399">
        <f t="shared" si="89"/>
        <v>0</v>
      </c>
      <c r="AU287" s="1400">
        <f>IF(AND(ISNUMBER(AP287),NOT(ISBLANK(AI287))),IFERROR(INDEX(AI13:AS13,MATCH(AI287,AI12:AS12,0))*AH287*IF(ISBLANK(AE287),1,AE287),0),0)</f>
        <v>0</v>
      </c>
      <c r="AY287" s="6">
        <v>1</v>
      </c>
    </row>
    <row r="288" spans="1:51" ht="15.75">
      <c r="C288" s="1494"/>
      <c r="D288" s="1495"/>
      <c r="E288" s="1495"/>
      <c r="F288" s="1495"/>
      <c r="G288" s="1496"/>
      <c r="H288" s="1497"/>
      <c r="I288" s="1498"/>
      <c r="J288" s="1496"/>
      <c r="K288" s="1499"/>
      <c r="L288" s="1500">
        <f>IF(ISNUMBER(J288),#REF!,0)</f>
        <v>0</v>
      </c>
      <c r="M288" s="1501"/>
      <c r="O288" s="1403">
        <f t="shared" si="78"/>
        <v>0</v>
      </c>
      <c r="P288" s="1412">
        <f t="shared" si="79"/>
        <v>0</v>
      </c>
      <c r="Q288" s="1413">
        <f t="shared" si="80"/>
        <v>0</v>
      </c>
      <c r="R288" s="1402"/>
      <c r="S288" s="1397">
        <f t="shared" ref="S288:S351" si="90">IF(ISNUMBER(R288),F288,0)</f>
        <v>0</v>
      </c>
      <c r="T288" s="1398">
        <f t="shared" si="81"/>
        <v>0</v>
      </c>
      <c r="U288" s="1397">
        <f t="shared" si="86"/>
        <v>0</v>
      </c>
      <c r="V288" s="1399">
        <f t="shared" si="87"/>
        <v>0</v>
      </c>
      <c r="W288" s="1400">
        <f>IF(AND(ISNUMBER(R288),NOT(ISBLANK(K288))),IFERROR(INDEX(K13:U13,MATCH(K288,K12:U12,0))*J288*IF(ISBLANK(G288),1,G288),0),0)</f>
        <v>0</v>
      </c>
      <c r="AA288" s="1494"/>
      <c r="AB288" s="1495"/>
      <c r="AC288" s="1495"/>
      <c r="AD288" s="1495"/>
      <c r="AE288" s="1496"/>
      <c r="AF288" s="1497"/>
      <c r="AG288" s="1498"/>
      <c r="AH288" s="1496"/>
      <c r="AI288" s="1499"/>
      <c r="AJ288" s="1500">
        <f>IF(ISNUMBER(AH288),#REF!,0)</f>
        <v>0</v>
      </c>
      <c r="AK288" s="1501"/>
      <c r="AM288" s="1403">
        <f t="shared" si="82"/>
        <v>0</v>
      </c>
      <c r="AN288" s="1412">
        <f t="shared" si="83"/>
        <v>0</v>
      </c>
      <c r="AO288" s="1413">
        <f t="shared" si="84"/>
        <v>0</v>
      </c>
      <c r="AP288" s="1402"/>
      <c r="AQ288" s="1397">
        <f t="shared" ref="AQ288:AQ351" si="91">IF(ISNUMBER(AP288),AD288,0)</f>
        <v>0</v>
      </c>
      <c r="AR288" s="1398">
        <f t="shared" si="85"/>
        <v>0</v>
      </c>
      <c r="AS288" s="1397">
        <f t="shared" si="88"/>
        <v>0</v>
      </c>
      <c r="AT288" s="1399">
        <f t="shared" si="89"/>
        <v>0</v>
      </c>
      <c r="AU288" s="1400">
        <f>IF(AND(ISNUMBER(AP288),NOT(ISBLANK(AI288))),IFERROR(INDEX(AI13:AS13,MATCH(AI288,AI12:AS12,0))*AH288*IF(ISBLANK(AE288),1,AE288),0),0)</f>
        <v>0</v>
      </c>
      <c r="AY288" s="6">
        <v>1</v>
      </c>
    </row>
    <row r="289" spans="3:51" ht="15.75">
      <c r="C289" s="1494"/>
      <c r="D289" s="1495"/>
      <c r="E289" s="1495"/>
      <c r="F289" s="1495"/>
      <c r="G289" s="1496"/>
      <c r="H289" s="1497"/>
      <c r="I289" s="1498"/>
      <c r="J289" s="1496"/>
      <c r="K289" s="1499"/>
      <c r="L289" s="1500">
        <f>IF(ISNUMBER(J289),#REF!,0)</f>
        <v>0</v>
      </c>
      <c r="M289" s="1501"/>
      <c r="O289" s="1401">
        <f t="shared" si="78"/>
        <v>0</v>
      </c>
      <c r="P289" s="1410">
        <f t="shared" si="79"/>
        <v>0</v>
      </c>
      <c r="Q289" s="1411">
        <f t="shared" si="80"/>
        <v>0</v>
      </c>
      <c r="R289" s="1402"/>
      <c r="S289" s="1397">
        <f t="shared" si="90"/>
        <v>0</v>
      </c>
      <c r="T289" s="1398">
        <f t="shared" si="81"/>
        <v>0</v>
      </c>
      <c r="U289" s="1397">
        <f t="shared" si="86"/>
        <v>0</v>
      </c>
      <c r="V289" s="1399">
        <f t="shared" si="87"/>
        <v>0</v>
      </c>
      <c r="W289" s="1400">
        <f>IF(AND(ISNUMBER(R289),NOT(ISBLANK(K289))),IFERROR(INDEX(K13:U13,MATCH(K289,K12:U12,0))*J289*IF(ISBLANK(G289),1,G289),0),0)</f>
        <v>0</v>
      </c>
      <c r="AA289" s="1494"/>
      <c r="AB289" s="1495"/>
      <c r="AC289" s="1495"/>
      <c r="AD289" s="1495"/>
      <c r="AE289" s="1496"/>
      <c r="AF289" s="1497"/>
      <c r="AG289" s="1498"/>
      <c r="AH289" s="1496"/>
      <c r="AI289" s="1499"/>
      <c r="AJ289" s="1500">
        <f>IF(ISNUMBER(AH289),#REF!,0)</f>
        <v>0</v>
      </c>
      <c r="AK289" s="1501"/>
      <c r="AM289" s="1401">
        <f t="shared" si="82"/>
        <v>0</v>
      </c>
      <c r="AN289" s="1410">
        <f t="shared" si="83"/>
        <v>0</v>
      </c>
      <c r="AO289" s="1411">
        <f t="shared" si="84"/>
        <v>0</v>
      </c>
      <c r="AP289" s="1402"/>
      <c r="AQ289" s="1397">
        <f t="shared" si="91"/>
        <v>0</v>
      </c>
      <c r="AR289" s="1398">
        <f t="shared" si="85"/>
        <v>0</v>
      </c>
      <c r="AS289" s="1397">
        <f t="shared" si="88"/>
        <v>0</v>
      </c>
      <c r="AT289" s="1399">
        <f t="shared" si="89"/>
        <v>0</v>
      </c>
      <c r="AU289" s="1400">
        <f>IF(AND(ISNUMBER(AP289),NOT(ISBLANK(AI289))),IFERROR(INDEX(AI13:AS13,MATCH(AI289,AI12:AS12,0))*AH289*IF(ISBLANK(AE289),1,AE289),0),0)</f>
        <v>0</v>
      </c>
      <c r="AY289" s="6">
        <v>1</v>
      </c>
    </row>
    <row r="290" spans="3:51" ht="15.75">
      <c r="C290" s="1494"/>
      <c r="D290" s="1495"/>
      <c r="E290" s="1495"/>
      <c r="F290" s="1495"/>
      <c r="G290" s="1496"/>
      <c r="H290" s="1497"/>
      <c r="I290" s="1498"/>
      <c r="J290" s="1496"/>
      <c r="K290" s="1499"/>
      <c r="L290" s="1500">
        <f>IF(ISNUMBER(J290),#REF!,0)</f>
        <v>0</v>
      </c>
      <c r="M290" s="1501"/>
      <c r="O290" s="1403">
        <f t="shared" si="78"/>
        <v>0</v>
      </c>
      <c r="P290" s="1412">
        <f t="shared" si="79"/>
        <v>0</v>
      </c>
      <c r="Q290" s="1413">
        <f t="shared" si="80"/>
        <v>0</v>
      </c>
      <c r="R290" s="1402"/>
      <c r="S290" s="1397">
        <f t="shared" si="90"/>
        <v>0</v>
      </c>
      <c r="T290" s="1398">
        <f t="shared" si="81"/>
        <v>0</v>
      </c>
      <c r="U290" s="1397">
        <f t="shared" si="86"/>
        <v>0</v>
      </c>
      <c r="V290" s="1399">
        <f t="shared" si="87"/>
        <v>0</v>
      </c>
      <c r="W290" s="1400">
        <f>IF(AND(ISNUMBER(R290),NOT(ISBLANK(K290))),IFERROR(INDEX(K13:U13,MATCH(K290,K12:U12,0))*J290*IF(ISBLANK(G290),1,G290),0),0)</f>
        <v>0</v>
      </c>
      <c r="AA290" s="1494"/>
      <c r="AB290" s="1495"/>
      <c r="AC290" s="1495"/>
      <c r="AD290" s="1495"/>
      <c r="AE290" s="1496"/>
      <c r="AF290" s="1497"/>
      <c r="AG290" s="1498"/>
      <c r="AH290" s="1496"/>
      <c r="AI290" s="1499"/>
      <c r="AJ290" s="1500">
        <f>IF(ISNUMBER(AH290),#REF!,0)</f>
        <v>0</v>
      </c>
      <c r="AK290" s="1501"/>
      <c r="AM290" s="1403">
        <f t="shared" si="82"/>
        <v>0</v>
      </c>
      <c r="AN290" s="1412">
        <f t="shared" si="83"/>
        <v>0</v>
      </c>
      <c r="AO290" s="1413">
        <f t="shared" si="84"/>
        <v>0</v>
      </c>
      <c r="AP290" s="1402"/>
      <c r="AQ290" s="1397">
        <f t="shared" si="91"/>
        <v>0</v>
      </c>
      <c r="AR290" s="1398">
        <f t="shared" si="85"/>
        <v>0</v>
      </c>
      <c r="AS290" s="1397">
        <f t="shared" si="88"/>
        <v>0</v>
      </c>
      <c r="AT290" s="1399">
        <f t="shared" si="89"/>
        <v>0</v>
      </c>
      <c r="AU290" s="1400">
        <f>IF(AND(ISNUMBER(AP290),NOT(ISBLANK(AI290))),IFERROR(INDEX(AI13:AS13,MATCH(AI290,AI12:AS12,0))*AH290*IF(ISBLANK(AE290),1,AE290),0),0)</f>
        <v>0</v>
      </c>
      <c r="AY290" s="6">
        <v>1</v>
      </c>
    </row>
    <row r="291" spans="3:51" ht="15.75">
      <c r="C291" s="1494"/>
      <c r="D291" s="1495"/>
      <c r="E291" s="1495"/>
      <c r="F291" s="1495"/>
      <c r="G291" s="1496"/>
      <c r="H291" s="1497"/>
      <c r="I291" s="1498"/>
      <c r="J291" s="1496"/>
      <c r="K291" s="1499"/>
      <c r="L291" s="1500">
        <f>IF(ISNUMBER(J291),#REF!,0)</f>
        <v>0</v>
      </c>
      <c r="M291" s="1501"/>
      <c r="O291" s="1401">
        <f t="shared" si="78"/>
        <v>0</v>
      </c>
      <c r="P291" s="1410">
        <f t="shared" si="79"/>
        <v>0</v>
      </c>
      <c r="Q291" s="1411">
        <f t="shared" si="80"/>
        <v>0</v>
      </c>
      <c r="R291" s="1402"/>
      <c r="S291" s="1397">
        <f t="shared" si="90"/>
        <v>0</v>
      </c>
      <c r="T291" s="1398">
        <f t="shared" si="81"/>
        <v>0</v>
      </c>
      <c r="U291" s="1397">
        <f t="shared" si="86"/>
        <v>0</v>
      </c>
      <c r="V291" s="1399">
        <f t="shared" si="87"/>
        <v>0</v>
      </c>
      <c r="W291" s="1400">
        <f>IF(AND(ISNUMBER(R291),NOT(ISBLANK(K291))),IFERROR(INDEX(K13:U13,MATCH(K291,K12:U12,0))*J291*IF(ISBLANK(G291),1,G291),0),0)</f>
        <v>0</v>
      </c>
      <c r="AA291" s="1494"/>
      <c r="AB291" s="1495"/>
      <c r="AC291" s="1495"/>
      <c r="AD291" s="1495"/>
      <c r="AE291" s="1496"/>
      <c r="AF291" s="1497"/>
      <c r="AG291" s="1498"/>
      <c r="AH291" s="1496"/>
      <c r="AI291" s="1499"/>
      <c r="AJ291" s="1500">
        <f>IF(ISNUMBER(AH291),#REF!,0)</f>
        <v>0</v>
      </c>
      <c r="AK291" s="1501"/>
      <c r="AM291" s="1401">
        <f t="shared" si="82"/>
        <v>0</v>
      </c>
      <c r="AN291" s="1410">
        <f t="shared" si="83"/>
        <v>0</v>
      </c>
      <c r="AO291" s="1411">
        <f t="shared" si="84"/>
        <v>0</v>
      </c>
      <c r="AP291" s="1402"/>
      <c r="AQ291" s="1397">
        <f t="shared" si="91"/>
        <v>0</v>
      </c>
      <c r="AR291" s="1398">
        <f t="shared" si="85"/>
        <v>0</v>
      </c>
      <c r="AS291" s="1397">
        <f t="shared" si="88"/>
        <v>0</v>
      </c>
      <c r="AT291" s="1399">
        <f t="shared" si="89"/>
        <v>0</v>
      </c>
      <c r="AU291" s="1400">
        <f>IF(AND(ISNUMBER(AP291),NOT(ISBLANK(AI291))),IFERROR(INDEX(AI13:AS13,MATCH(AI291,AI12:AS12,0))*AH291*IF(ISBLANK(AE291),1,AE291),0),0)</f>
        <v>0</v>
      </c>
      <c r="AY291" s="6">
        <v>1</v>
      </c>
    </row>
    <row r="292" spans="3:51" ht="15.75">
      <c r="C292" s="1494"/>
      <c r="D292" s="1495"/>
      <c r="E292" s="1495"/>
      <c r="F292" s="1495"/>
      <c r="G292" s="1496"/>
      <c r="H292" s="1497"/>
      <c r="I292" s="1498"/>
      <c r="J292" s="1496"/>
      <c r="K292" s="1499"/>
      <c r="L292" s="1500">
        <f>IF(ISNUMBER(J292),#REF!,0)</f>
        <v>0</v>
      </c>
      <c r="M292" s="1501"/>
      <c r="O292" s="1403">
        <f t="shared" si="78"/>
        <v>0</v>
      </c>
      <c r="P292" s="1412">
        <f t="shared" si="79"/>
        <v>0</v>
      </c>
      <c r="Q292" s="1413">
        <f t="shared" si="80"/>
        <v>0</v>
      </c>
      <c r="R292" s="1402"/>
      <c r="S292" s="1397">
        <f t="shared" si="90"/>
        <v>0</v>
      </c>
      <c r="T292" s="1398">
        <f t="shared" si="81"/>
        <v>0</v>
      </c>
      <c r="U292" s="1397">
        <f t="shared" si="86"/>
        <v>0</v>
      </c>
      <c r="V292" s="1399">
        <f t="shared" si="87"/>
        <v>0</v>
      </c>
      <c r="W292" s="1400">
        <f>IF(AND(ISNUMBER(R292),NOT(ISBLANK(K292))),IFERROR(INDEX(K13:U13,MATCH(K292,K12:U12,0))*J292*IF(ISBLANK(G292),1,G292),0),0)</f>
        <v>0</v>
      </c>
      <c r="AA292" s="1494"/>
      <c r="AB292" s="1495"/>
      <c r="AC292" s="1495"/>
      <c r="AD292" s="1495"/>
      <c r="AE292" s="1496"/>
      <c r="AF292" s="1497"/>
      <c r="AG292" s="1498"/>
      <c r="AH292" s="1496"/>
      <c r="AI292" s="1499"/>
      <c r="AJ292" s="1500">
        <f>IF(ISNUMBER(AH292),#REF!,0)</f>
        <v>0</v>
      </c>
      <c r="AK292" s="1501"/>
      <c r="AM292" s="1403">
        <f t="shared" si="82"/>
        <v>0</v>
      </c>
      <c r="AN292" s="1412">
        <f t="shared" si="83"/>
        <v>0</v>
      </c>
      <c r="AO292" s="1413">
        <f t="shared" si="84"/>
        <v>0</v>
      </c>
      <c r="AP292" s="1402"/>
      <c r="AQ292" s="1397">
        <f t="shared" si="91"/>
        <v>0</v>
      </c>
      <c r="AR292" s="1398">
        <f t="shared" si="85"/>
        <v>0</v>
      </c>
      <c r="AS292" s="1397">
        <f t="shared" si="88"/>
        <v>0</v>
      </c>
      <c r="AT292" s="1399">
        <f t="shared" si="89"/>
        <v>0</v>
      </c>
      <c r="AU292" s="1400">
        <f>IF(AND(ISNUMBER(AP292),NOT(ISBLANK(AI292))),IFERROR(INDEX(AI13:AS13,MATCH(AI292,AI12:AS12,0))*AH292*IF(ISBLANK(AE292),1,AE292),0),0)</f>
        <v>0</v>
      </c>
      <c r="AY292" s="6">
        <v>1</v>
      </c>
    </row>
    <row r="293" spans="3:51" ht="15.75">
      <c r="C293" s="1494"/>
      <c r="D293" s="1495"/>
      <c r="E293" s="1495"/>
      <c r="F293" s="1495"/>
      <c r="G293" s="1496"/>
      <c r="H293" s="1497"/>
      <c r="I293" s="1498"/>
      <c r="J293" s="1496"/>
      <c r="K293" s="1499"/>
      <c r="L293" s="1500">
        <f>IF(ISNUMBER(J293),#REF!,0)</f>
        <v>0</v>
      </c>
      <c r="M293" s="1501"/>
      <c r="O293" s="1401">
        <f t="shared" si="78"/>
        <v>0</v>
      </c>
      <c r="P293" s="1410">
        <f t="shared" si="79"/>
        <v>0</v>
      </c>
      <c r="Q293" s="1411">
        <f t="shared" si="80"/>
        <v>0</v>
      </c>
      <c r="R293" s="1402"/>
      <c r="S293" s="1397">
        <f t="shared" si="90"/>
        <v>0</v>
      </c>
      <c r="T293" s="1398">
        <f t="shared" si="81"/>
        <v>0</v>
      </c>
      <c r="U293" s="1397">
        <f t="shared" si="86"/>
        <v>0</v>
      </c>
      <c r="V293" s="1399">
        <f t="shared" si="87"/>
        <v>0</v>
      </c>
      <c r="W293" s="1400">
        <f>IF(AND(ISNUMBER(R293),NOT(ISBLANK(K293))),IFERROR(INDEX(K13:U13,MATCH(K293,K12:U12,0))*J293*IF(ISBLANK(G293),1,G293),0),0)</f>
        <v>0</v>
      </c>
      <c r="AA293" s="1494"/>
      <c r="AB293" s="1495"/>
      <c r="AC293" s="1495"/>
      <c r="AD293" s="1495"/>
      <c r="AE293" s="1496"/>
      <c r="AF293" s="1497"/>
      <c r="AG293" s="1498"/>
      <c r="AH293" s="1496"/>
      <c r="AI293" s="1499"/>
      <c r="AJ293" s="1500">
        <f>IF(ISNUMBER(AH293),#REF!,0)</f>
        <v>0</v>
      </c>
      <c r="AK293" s="1501"/>
      <c r="AM293" s="1401">
        <f t="shared" si="82"/>
        <v>0</v>
      </c>
      <c r="AN293" s="1410">
        <f t="shared" si="83"/>
        <v>0</v>
      </c>
      <c r="AO293" s="1411">
        <f t="shared" si="84"/>
        <v>0</v>
      </c>
      <c r="AP293" s="1402"/>
      <c r="AQ293" s="1397">
        <f t="shared" si="91"/>
        <v>0</v>
      </c>
      <c r="AR293" s="1398">
        <f t="shared" si="85"/>
        <v>0</v>
      </c>
      <c r="AS293" s="1397">
        <f t="shared" si="88"/>
        <v>0</v>
      </c>
      <c r="AT293" s="1399">
        <f t="shared" si="89"/>
        <v>0</v>
      </c>
      <c r="AU293" s="1400">
        <f>IF(AND(ISNUMBER(AP293),NOT(ISBLANK(AI293))),IFERROR(INDEX(AI13:AS13,MATCH(AI293,AI12:AS12,0))*AH293*IF(ISBLANK(AE293),1,AE293),0),0)</f>
        <v>0</v>
      </c>
      <c r="AY293" s="6">
        <v>1</v>
      </c>
    </row>
    <row r="294" spans="3:51" ht="15.75">
      <c r="C294" s="1494"/>
      <c r="D294" s="1495"/>
      <c r="E294" s="1495"/>
      <c r="F294" s="1495"/>
      <c r="G294" s="1496"/>
      <c r="H294" s="1497"/>
      <c r="I294" s="1498"/>
      <c r="J294" s="1496"/>
      <c r="K294" s="1499"/>
      <c r="L294" s="1500">
        <f>IF(ISNUMBER(J294),#REF!,0)</f>
        <v>0</v>
      </c>
      <c r="M294" s="1501"/>
      <c r="O294" s="1403">
        <f t="shared" si="78"/>
        <v>0</v>
      </c>
      <c r="P294" s="1412">
        <f t="shared" si="79"/>
        <v>0</v>
      </c>
      <c r="Q294" s="1413">
        <f t="shared" si="80"/>
        <v>0</v>
      </c>
      <c r="R294" s="1402"/>
      <c r="S294" s="1397">
        <f t="shared" si="90"/>
        <v>0</v>
      </c>
      <c r="T294" s="1398">
        <f t="shared" si="81"/>
        <v>0</v>
      </c>
      <c r="U294" s="1397">
        <f t="shared" si="86"/>
        <v>0</v>
      </c>
      <c r="V294" s="1399">
        <f t="shared" si="87"/>
        <v>0</v>
      </c>
      <c r="W294" s="1400">
        <f>IF(AND(ISNUMBER(R294),NOT(ISBLANK(K294))),IFERROR(INDEX(K13:U13,MATCH(K294,K12:U12,0))*J294*IF(ISBLANK(G294),1,G294),0),0)</f>
        <v>0</v>
      </c>
      <c r="AA294" s="1494"/>
      <c r="AB294" s="1495"/>
      <c r="AC294" s="1495"/>
      <c r="AD294" s="1495"/>
      <c r="AE294" s="1496"/>
      <c r="AF294" s="1497"/>
      <c r="AG294" s="1498"/>
      <c r="AH294" s="1496"/>
      <c r="AI294" s="1499"/>
      <c r="AJ294" s="1500">
        <f>IF(ISNUMBER(AH294),#REF!,0)</f>
        <v>0</v>
      </c>
      <c r="AK294" s="1501"/>
      <c r="AM294" s="1403">
        <f t="shared" si="82"/>
        <v>0</v>
      </c>
      <c r="AN294" s="1412">
        <f t="shared" si="83"/>
        <v>0</v>
      </c>
      <c r="AO294" s="1413">
        <f t="shared" si="84"/>
        <v>0</v>
      </c>
      <c r="AP294" s="1402"/>
      <c r="AQ294" s="1397">
        <f t="shared" si="91"/>
        <v>0</v>
      </c>
      <c r="AR294" s="1398">
        <f t="shared" si="85"/>
        <v>0</v>
      </c>
      <c r="AS294" s="1397">
        <f t="shared" si="88"/>
        <v>0</v>
      </c>
      <c r="AT294" s="1399">
        <f t="shared" si="89"/>
        <v>0</v>
      </c>
      <c r="AU294" s="1400">
        <f>IF(AND(ISNUMBER(AP294),NOT(ISBLANK(AI294))),IFERROR(INDEX(AI13:AS13,MATCH(AI294,AI12:AS12,0))*AH294*IF(ISBLANK(AE294),1,AE294),0),0)</f>
        <v>0</v>
      </c>
      <c r="AY294" s="6">
        <v>1</v>
      </c>
    </row>
    <row r="295" spans="3:51" ht="15.75">
      <c r="C295" s="1494"/>
      <c r="D295" s="1495"/>
      <c r="E295" s="1495"/>
      <c r="F295" s="1495"/>
      <c r="G295" s="1496"/>
      <c r="H295" s="1497"/>
      <c r="I295" s="1498"/>
      <c r="J295" s="1496"/>
      <c r="K295" s="1499"/>
      <c r="L295" s="1500">
        <f>IF(ISNUMBER(J295),#REF!,0)</f>
        <v>0</v>
      </c>
      <c r="M295" s="1501"/>
      <c r="O295" s="1401">
        <f t="shared" si="78"/>
        <v>0</v>
      </c>
      <c r="P295" s="1410">
        <f t="shared" si="79"/>
        <v>0</v>
      </c>
      <c r="Q295" s="1411">
        <f t="shared" si="80"/>
        <v>0</v>
      </c>
      <c r="R295" s="1402"/>
      <c r="S295" s="1397">
        <f t="shared" si="90"/>
        <v>0</v>
      </c>
      <c r="T295" s="1398">
        <f t="shared" si="81"/>
        <v>0</v>
      </c>
      <c r="U295" s="1397">
        <f t="shared" si="86"/>
        <v>0</v>
      </c>
      <c r="V295" s="1399">
        <f t="shared" si="87"/>
        <v>0</v>
      </c>
      <c r="W295" s="1400">
        <f>IF(AND(ISNUMBER(R295),NOT(ISBLANK(K295))),IFERROR(INDEX(K13:U13,MATCH(K295,K12:U12,0))*J295*IF(ISBLANK(G295),1,G295),0),0)</f>
        <v>0</v>
      </c>
      <c r="AA295" s="1494"/>
      <c r="AB295" s="1495"/>
      <c r="AC295" s="1495"/>
      <c r="AD295" s="1495"/>
      <c r="AE295" s="1496"/>
      <c r="AF295" s="1497"/>
      <c r="AG295" s="1498"/>
      <c r="AH295" s="1496"/>
      <c r="AI295" s="1499"/>
      <c r="AJ295" s="1500">
        <f>IF(ISNUMBER(AH295),#REF!,0)</f>
        <v>0</v>
      </c>
      <c r="AK295" s="1501"/>
      <c r="AM295" s="1401">
        <f t="shared" si="82"/>
        <v>0</v>
      </c>
      <c r="AN295" s="1410">
        <f t="shared" si="83"/>
        <v>0</v>
      </c>
      <c r="AO295" s="1411">
        <f t="shared" si="84"/>
        <v>0</v>
      </c>
      <c r="AP295" s="1402"/>
      <c r="AQ295" s="1397">
        <f t="shared" si="91"/>
        <v>0</v>
      </c>
      <c r="AR295" s="1398">
        <f t="shared" si="85"/>
        <v>0</v>
      </c>
      <c r="AS295" s="1397">
        <f t="shared" si="88"/>
        <v>0</v>
      </c>
      <c r="AT295" s="1399">
        <f t="shared" si="89"/>
        <v>0</v>
      </c>
      <c r="AU295" s="1400">
        <f>IF(AND(ISNUMBER(AP295),NOT(ISBLANK(AI295))),IFERROR(INDEX(AI13:AS13,MATCH(AI295,AI12:AS12,0))*AH295*IF(ISBLANK(AE295),1,AE295),0),0)</f>
        <v>0</v>
      </c>
      <c r="AY295" s="6">
        <v>1</v>
      </c>
    </row>
    <row r="296" spans="3:51" ht="15.75">
      <c r="C296" s="1494"/>
      <c r="D296" s="1495"/>
      <c r="E296" s="1495"/>
      <c r="F296" s="1495"/>
      <c r="G296" s="1496"/>
      <c r="H296" s="1497"/>
      <c r="I296" s="1498"/>
      <c r="J296" s="1496"/>
      <c r="K296" s="1499"/>
      <c r="L296" s="1500">
        <f>IF(ISNUMBER(J296),#REF!,0)</f>
        <v>0</v>
      </c>
      <c r="M296" s="1501"/>
      <c r="O296" s="1403">
        <f t="shared" si="78"/>
        <v>0</v>
      </c>
      <c r="P296" s="1412">
        <f t="shared" si="79"/>
        <v>0</v>
      </c>
      <c r="Q296" s="1413">
        <f t="shared" si="80"/>
        <v>0</v>
      </c>
      <c r="R296" s="1402"/>
      <c r="S296" s="1397">
        <f t="shared" si="90"/>
        <v>0</v>
      </c>
      <c r="T296" s="1398">
        <f t="shared" si="81"/>
        <v>0</v>
      </c>
      <c r="U296" s="1397">
        <f t="shared" si="86"/>
        <v>0</v>
      </c>
      <c r="V296" s="1399">
        <f t="shared" si="87"/>
        <v>0</v>
      </c>
      <c r="W296" s="1400">
        <f>IF(AND(ISNUMBER(R296),NOT(ISBLANK(K296))),IFERROR(INDEX(K13:U13,MATCH(K296,K12:U12,0))*J296*IF(ISBLANK(G296),1,G296),0),0)</f>
        <v>0</v>
      </c>
      <c r="AA296" s="1494"/>
      <c r="AB296" s="1495"/>
      <c r="AC296" s="1495"/>
      <c r="AD296" s="1495"/>
      <c r="AE296" s="1496"/>
      <c r="AF296" s="1497"/>
      <c r="AG296" s="1498"/>
      <c r="AH296" s="1496"/>
      <c r="AI296" s="1499"/>
      <c r="AJ296" s="1500">
        <f>IF(ISNUMBER(AH296),#REF!,0)</f>
        <v>0</v>
      </c>
      <c r="AK296" s="1501"/>
      <c r="AM296" s="1403">
        <f t="shared" si="82"/>
        <v>0</v>
      </c>
      <c r="AN296" s="1412">
        <f t="shared" si="83"/>
        <v>0</v>
      </c>
      <c r="AO296" s="1413">
        <f t="shared" si="84"/>
        <v>0</v>
      </c>
      <c r="AP296" s="1402"/>
      <c r="AQ296" s="1397">
        <f t="shared" si="91"/>
        <v>0</v>
      </c>
      <c r="AR296" s="1398">
        <f t="shared" si="85"/>
        <v>0</v>
      </c>
      <c r="AS296" s="1397">
        <f t="shared" si="88"/>
        <v>0</v>
      </c>
      <c r="AT296" s="1399">
        <f t="shared" si="89"/>
        <v>0</v>
      </c>
      <c r="AU296" s="1400">
        <f>IF(AND(ISNUMBER(AP296),NOT(ISBLANK(AI296))),IFERROR(INDEX(AI13:AS13,MATCH(AI296,AI12:AS12,0))*AH296*IF(ISBLANK(AE296),1,AE296),0),0)</f>
        <v>0</v>
      </c>
      <c r="AY296" s="6">
        <v>1</v>
      </c>
    </row>
    <row r="297" spans="3:51" ht="15.75">
      <c r="C297" s="1494"/>
      <c r="D297" s="1495"/>
      <c r="E297" s="1495"/>
      <c r="F297" s="1495"/>
      <c r="G297" s="1496"/>
      <c r="H297" s="1497"/>
      <c r="I297" s="1498"/>
      <c r="J297" s="1496"/>
      <c r="K297" s="1499"/>
      <c r="L297" s="1500">
        <f>IF(ISNUMBER(J297),#REF!,0)</f>
        <v>0</v>
      </c>
      <c r="M297" s="1501"/>
      <c r="O297" s="1401">
        <f t="shared" si="78"/>
        <v>0</v>
      </c>
      <c r="P297" s="1410">
        <f t="shared" si="79"/>
        <v>0</v>
      </c>
      <c r="Q297" s="1411">
        <f t="shared" si="80"/>
        <v>0</v>
      </c>
      <c r="R297" s="1402"/>
      <c r="S297" s="1397">
        <f t="shared" si="90"/>
        <v>0</v>
      </c>
      <c r="T297" s="1398">
        <f t="shared" si="81"/>
        <v>0</v>
      </c>
      <c r="U297" s="1397">
        <f t="shared" si="86"/>
        <v>0</v>
      </c>
      <c r="V297" s="1399">
        <f t="shared" si="87"/>
        <v>0</v>
      </c>
      <c r="W297" s="1400">
        <f>IF(AND(ISNUMBER(R297),NOT(ISBLANK(K297))),IFERROR(INDEX(K13:U13,MATCH(K297,K12:U12,0))*J297*IF(ISBLANK(G297),1,G297),0),0)</f>
        <v>0</v>
      </c>
      <c r="AA297" s="1494"/>
      <c r="AB297" s="1495"/>
      <c r="AC297" s="1495"/>
      <c r="AD297" s="1495"/>
      <c r="AE297" s="1496"/>
      <c r="AF297" s="1497"/>
      <c r="AG297" s="1498"/>
      <c r="AH297" s="1496"/>
      <c r="AI297" s="1499"/>
      <c r="AJ297" s="1500">
        <f>IF(ISNUMBER(AH297),#REF!,0)</f>
        <v>0</v>
      </c>
      <c r="AK297" s="1501"/>
      <c r="AM297" s="1401">
        <f t="shared" si="82"/>
        <v>0</v>
      </c>
      <c r="AN297" s="1410">
        <f t="shared" si="83"/>
        <v>0</v>
      </c>
      <c r="AO297" s="1411">
        <f t="shared" si="84"/>
        <v>0</v>
      </c>
      <c r="AP297" s="1402"/>
      <c r="AQ297" s="1397">
        <f t="shared" si="91"/>
        <v>0</v>
      </c>
      <c r="AR297" s="1398">
        <f t="shared" si="85"/>
        <v>0</v>
      </c>
      <c r="AS297" s="1397">
        <f t="shared" si="88"/>
        <v>0</v>
      </c>
      <c r="AT297" s="1399">
        <f t="shared" si="89"/>
        <v>0</v>
      </c>
      <c r="AU297" s="1400">
        <f>IF(AND(ISNUMBER(AP297),NOT(ISBLANK(AI297))),IFERROR(INDEX(AI13:AS13,MATCH(AI297,AI12:AS12,0))*AH297*IF(ISBLANK(AE297),1,AE297),0),0)</f>
        <v>0</v>
      </c>
      <c r="AY297" s="6">
        <v>1</v>
      </c>
    </row>
    <row r="298" spans="3:51" ht="15.75">
      <c r="C298" s="1494"/>
      <c r="D298" s="1495"/>
      <c r="E298" s="1495"/>
      <c r="F298" s="1495"/>
      <c r="G298" s="1496"/>
      <c r="H298" s="1497"/>
      <c r="I298" s="1498"/>
      <c r="J298" s="1496"/>
      <c r="K298" s="1499"/>
      <c r="L298" s="1500">
        <f>IF(ISNUMBER(J298),#REF!,0)</f>
        <v>0</v>
      </c>
      <c r="M298" s="1501"/>
      <c r="O298" s="1403">
        <f t="shared" si="78"/>
        <v>0</v>
      </c>
      <c r="P298" s="1412">
        <f t="shared" si="79"/>
        <v>0</v>
      </c>
      <c r="Q298" s="1413">
        <f t="shared" si="80"/>
        <v>0</v>
      </c>
      <c r="R298" s="1402"/>
      <c r="S298" s="1397">
        <f t="shared" si="90"/>
        <v>0</v>
      </c>
      <c r="T298" s="1398">
        <f t="shared" si="81"/>
        <v>0</v>
      </c>
      <c r="U298" s="1397">
        <f t="shared" si="86"/>
        <v>0</v>
      </c>
      <c r="V298" s="1399">
        <f t="shared" si="87"/>
        <v>0</v>
      </c>
      <c r="W298" s="1400">
        <f>IF(AND(ISNUMBER(R298),NOT(ISBLANK(K298))),IFERROR(INDEX(K13:U13,MATCH(K298,K12:U12,0))*J298*IF(ISBLANK(G298),1,G298),0),0)</f>
        <v>0</v>
      </c>
      <c r="AA298" s="1494"/>
      <c r="AB298" s="1495"/>
      <c r="AC298" s="1495"/>
      <c r="AD298" s="1495"/>
      <c r="AE298" s="1496"/>
      <c r="AF298" s="1497"/>
      <c r="AG298" s="1498"/>
      <c r="AH298" s="1496"/>
      <c r="AI298" s="1499"/>
      <c r="AJ298" s="1500">
        <f>IF(ISNUMBER(AH298),#REF!,0)</f>
        <v>0</v>
      </c>
      <c r="AK298" s="1501"/>
      <c r="AM298" s="1403">
        <f t="shared" si="82"/>
        <v>0</v>
      </c>
      <c r="AN298" s="1412">
        <f t="shared" si="83"/>
        <v>0</v>
      </c>
      <c r="AO298" s="1413">
        <f t="shared" si="84"/>
        <v>0</v>
      </c>
      <c r="AP298" s="1402"/>
      <c r="AQ298" s="1397">
        <f t="shared" si="91"/>
        <v>0</v>
      </c>
      <c r="AR298" s="1398">
        <f t="shared" si="85"/>
        <v>0</v>
      </c>
      <c r="AS298" s="1397">
        <f t="shared" si="88"/>
        <v>0</v>
      </c>
      <c r="AT298" s="1399">
        <f t="shared" si="89"/>
        <v>0</v>
      </c>
      <c r="AU298" s="1400">
        <f>IF(AND(ISNUMBER(AP298),NOT(ISBLANK(AI298))),IFERROR(INDEX(AI13:AS13,MATCH(AI298,AI12:AS12,0))*AH298*IF(ISBLANK(AE298),1,AE298),0),0)</f>
        <v>0</v>
      </c>
      <c r="AY298" s="6">
        <v>1</v>
      </c>
    </row>
    <row r="299" spans="3:51" ht="15.75">
      <c r="C299" s="1494"/>
      <c r="D299" s="1495"/>
      <c r="E299" s="1495"/>
      <c r="F299" s="1495"/>
      <c r="G299" s="1496"/>
      <c r="H299" s="1497"/>
      <c r="I299" s="1498"/>
      <c r="J299" s="1496"/>
      <c r="K299" s="1499"/>
      <c r="L299" s="1500">
        <f>IF(ISNUMBER(J299),#REF!,0)</f>
        <v>0</v>
      </c>
      <c r="M299" s="1501"/>
      <c r="O299" s="1401">
        <f t="shared" si="78"/>
        <v>0</v>
      </c>
      <c r="P299" s="1410">
        <f t="shared" si="79"/>
        <v>0</v>
      </c>
      <c r="Q299" s="1411">
        <f t="shared" si="80"/>
        <v>0</v>
      </c>
      <c r="R299" s="1402"/>
      <c r="S299" s="1397">
        <f t="shared" si="90"/>
        <v>0</v>
      </c>
      <c r="T299" s="1398">
        <f t="shared" si="81"/>
        <v>0</v>
      </c>
      <c r="U299" s="1397">
        <f t="shared" si="86"/>
        <v>0</v>
      </c>
      <c r="V299" s="1399">
        <f t="shared" si="87"/>
        <v>0</v>
      </c>
      <c r="W299" s="1400">
        <f>IF(AND(ISNUMBER(R299),NOT(ISBLANK(K299))),IFERROR(INDEX(K13:U13,MATCH(K299,K12:U12,0))*J299*IF(ISBLANK(G299),1,G299),0),0)</f>
        <v>0</v>
      </c>
      <c r="AA299" s="1494"/>
      <c r="AB299" s="1495"/>
      <c r="AC299" s="1495"/>
      <c r="AD299" s="1495"/>
      <c r="AE299" s="1496"/>
      <c r="AF299" s="1497"/>
      <c r="AG299" s="1498"/>
      <c r="AH299" s="1496"/>
      <c r="AI299" s="1499"/>
      <c r="AJ299" s="1500">
        <f>IF(ISNUMBER(AH299),#REF!,0)</f>
        <v>0</v>
      </c>
      <c r="AK299" s="1501"/>
      <c r="AM299" s="1401">
        <f t="shared" si="82"/>
        <v>0</v>
      </c>
      <c r="AN299" s="1410">
        <f t="shared" si="83"/>
        <v>0</v>
      </c>
      <c r="AO299" s="1411">
        <f t="shared" si="84"/>
        <v>0</v>
      </c>
      <c r="AP299" s="1402"/>
      <c r="AQ299" s="1397">
        <f t="shared" si="91"/>
        <v>0</v>
      </c>
      <c r="AR299" s="1398">
        <f t="shared" si="85"/>
        <v>0</v>
      </c>
      <c r="AS299" s="1397">
        <f t="shared" si="88"/>
        <v>0</v>
      </c>
      <c r="AT299" s="1399">
        <f t="shared" si="89"/>
        <v>0</v>
      </c>
      <c r="AU299" s="1400">
        <f>IF(AND(ISNUMBER(AP299),NOT(ISBLANK(AI299))),IFERROR(INDEX(AI13:AS13,MATCH(AI299,AI12:AS12,0))*AH299*IF(ISBLANK(AE299),1,AE299),0),0)</f>
        <v>0</v>
      </c>
      <c r="AY299" s="6">
        <v>1</v>
      </c>
    </row>
    <row r="300" spans="3:51" ht="15.75">
      <c r="C300" s="1494"/>
      <c r="D300" s="1495"/>
      <c r="E300" s="1495"/>
      <c r="F300" s="1495"/>
      <c r="G300" s="1496"/>
      <c r="H300" s="1497"/>
      <c r="I300" s="1498"/>
      <c r="J300" s="1496"/>
      <c r="K300" s="1499"/>
      <c r="L300" s="1500">
        <f>IF(ISNUMBER(J300),#REF!,0)</f>
        <v>0</v>
      </c>
      <c r="M300" s="1501"/>
      <c r="O300" s="1403">
        <f t="shared" si="78"/>
        <v>0</v>
      </c>
      <c r="P300" s="1412">
        <f t="shared" si="79"/>
        <v>0</v>
      </c>
      <c r="Q300" s="1413">
        <f t="shared" si="80"/>
        <v>0</v>
      </c>
      <c r="R300" s="1402"/>
      <c r="S300" s="1397">
        <f t="shared" si="90"/>
        <v>0</v>
      </c>
      <c r="T300" s="1398">
        <f t="shared" si="81"/>
        <v>0</v>
      </c>
      <c r="U300" s="1397">
        <f t="shared" si="86"/>
        <v>0</v>
      </c>
      <c r="V300" s="1399">
        <f t="shared" si="87"/>
        <v>0</v>
      </c>
      <c r="W300" s="1400">
        <f>IF(AND(ISNUMBER(R300),NOT(ISBLANK(K300))),IFERROR(INDEX(K13:U13,MATCH(K300,K12:U12,0))*J300*IF(ISBLANK(G300),1,G300),0),0)</f>
        <v>0</v>
      </c>
      <c r="AA300" s="1494"/>
      <c r="AB300" s="1495"/>
      <c r="AC300" s="1495"/>
      <c r="AD300" s="1495"/>
      <c r="AE300" s="1496"/>
      <c r="AF300" s="1497"/>
      <c r="AG300" s="1498"/>
      <c r="AH300" s="1496"/>
      <c r="AI300" s="1499"/>
      <c r="AJ300" s="1500">
        <f>IF(ISNUMBER(AH300),#REF!,0)</f>
        <v>0</v>
      </c>
      <c r="AK300" s="1501"/>
      <c r="AM300" s="1403">
        <f t="shared" si="82"/>
        <v>0</v>
      </c>
      <c r="AN300" s="1412">
        <f t="shared" si="83"/>
        <v>0</v>
      </c>
      <c r="AO300" s="1413">
        <f t="shared" si="84"/>
        <v>0</v>
      </c>
      <c r="AP300" s="1402"/>
      <c r="AQ300" s="1397">
        <f t="shared" si="91"/>
        <v>0</v>
      </c>
      <c r="AR300" s="1398">
        <f t="shared" si="85"/>
        <v>0</v>
      </c>
      <c r="AS300" s="1397">
        <f t="shared" si="88"/>
        <v>0</v>
      </c>
      <c r="AT300" s="1399">
        <f t="shared" si="89"/>
        <v>0</v>
      </c>
      <c r="AU300" s="1400">
        <f>IF(AND(ISNUMBER(AP300),NOT(ISBLANK(AI300))),IFERROR(INDEX(AI13:AS13,MATCH(AI300,AI12:AS12,0))*AH300*IF(ISBLANK(AE300),1,AE300),0),0)</f>
        <v>0</v>
      </c>
      <c r="AY300" s="6">
        <v>1</v>
      </c>
    </row>
    <row r="301" spans="3:51" ht="15.75">
      <c r="C301" s="1494"/>
      <c r="D301" s="1495"/>
      <c r="E301" s="1495"/>
      <c r="F301" s="1495"/>
      <c r="G301" s="1496"/>
      <c r="H301" s="1497"/>
      <c r="I301" s="1498"/>
      <c r="J301" s="1496"/>
      <c r="K301" s="1499"/>
      <c r="L301" s="1500">
        <f>IF(ISNUMBER(J301),#REF!,0)</f>
        <v>0</v>
      </c>
      <c r="M301" s="1501"/>
      <c r="O301" s="1401">
        <f t="shared" si="78"/>
        <v>0</v>
      </c>
      <c r="P301" s="1410">
        <f t="shared" si="79"/>
        <v>0</v>
      </c>
      <c r="Q301" s="1411">
        <f t="shared" si="80"/>
        <v>0</v>
      </c>
      <c r="R301" s="1402"/>
      <c r="S301" s="1397">
        <f t="shared" si="90"/>
        <v>0</v>
      </c>
      <c r="T301" s="1398">
        <f t="shared" si="81"/>
        <v>0</v>
      </c>
      <c r="U301" s="1397">
        <f t="shared" si="86"/>
        <v>0</v>
      </c>
      <c r="V301" s="1399">
        <f t="shared" si="87"/>
        <v>0</v>
      </c>
      <c r="W301" s="1400">
        <f>IF(AND(ISNUMBER(R301),NOT(ISBLANK(K301))),IFERROR(INDEX(K13:U13,MATCH(K301,K12:U12,0))*J301*IF(ISBLANK(G301),1,G301),0),0)</f>
        <v>0</v>
      </c>
      <c r="AA301" s="1494"/>
      <c r="AB301" s="1495"/>
      <c r="AC301" s="1495"/>
      <c r="AD301" s="1495"/>
      <c r="AE301" s="1496"/>
      <c r="AF301" s="1497"/>
      <c r="AG301" s="1498"/>
      <c r="AH301" s="1496"/>
      <c r="AI301" s="1499"/>
      <c r="AJ301" s="1500">
        <f>IF(ISNUMBER(AH301),#REF!,0)</f>
        <v>0</v>
      </c>
      <c r="AK301" s="1501"/>
      <c r="AM301" s="1401">
        <f t="shared" si="82"/>
        <v>0</v>
      </c>
      <c r="AN301" s="1410">
        <f t="shared" si="83"/>
        <v>0</v>
      </c>
      <c r="AO301" s="1411">
        <f t="shared" si="84"/>
        <v>0</v>
      </c>
      <c r="AP301" s="1402"/>
      <c r="AQ301" s="1397">
        <f t="shared" si="91"/>
        <v>0</v>
      </c>
      <c r="AR301" s="1398">
        <f t="shared" si="85"/>
        <v>0</v>
      </c>
      <c r="AS301" s="1397">
        <f t="shared" si="88"/>
        <v>0</v>
      </c>
      <c r="AT301" s="1399">
        <f t="shared" si="89"/>
        <v>0</v>
      </c>
      <c r="AU301" s="1400">
        <f>IF(AND(ISNUMBER(AP301),NOT(ISBLANK(AI301))),IFERROR(INDEX(AI13:AS13,MATCH(AI301,AI12:AS12,0))*AH301*IF(ISBLANK(AE301),1,AE301),0),0)</f>
        <v>0</v>
      </c>
      <c r="AY301" s="6">
        <v>1</v>
      </c>
    </row>
    <row r="302" spans="3:51" ht="15.75">
      <c r="C302" s="1494"/>
      <c r="D302" s="1495"/>
      <c r="E302" s="1495"/>
      <c r="F302" s="1495"/>
      <c r="G302" s="1496"/>
      <c r="H302" s="1497"/>
      <c r="I302" s="1498"/>
      <c r="J302" s="1496"/>
      <c r="K302" s="1499"/>
      <c r="L302" s="1500">
        <f>IF(ISNUMBER(J302),#REF!,0)</f>
        <v>0</v>
      </c>
      <c r="M302" s="1501"/>
      <c r="O302" s="1403">
        <f t="shared" si="78"/>
        <v>0</v>
      </c>
      <c r="P302" s="1412">
        <f t="shared" si="79"/>
        <v>0</v>
      </c>
      <c r="Q302" s="1413">
        <f t="shared" si="80"/>
        <v>0</v>
      </c>
      <c r="R302" s="1402"/>
      <c r="S302" s="1397">
        <f t="shared" si="90"/>
        <v>0</v>
      </c>
      <c r="T302" s="1398">
        <f t="shared" si="81"/>
        <v>0</v>
      </c>
      <c r="U302" s="1397">
        <f t="shared" si="86"/>
        <v>0</v>
      </c>
      <c r="V302" s="1399">
        <f t="shared" si="87"/>
        <v>0</v>
      </c>
      <c r="W302" s="1400">
        <f>IF(AND(ISNUMBER(R302),NOT(ISBLANK(K302))),IFERROR(INDEX(K13:U13,MATCH(K302,K12:U12,0))*J302*IF(ISBLANK(G302),1,G302),0),0)</f>
        <v>0</v>
      </c>
      <c r="AA302" s="1494"/>
      <c r="AB302" s="1495"/>
      <c r="AC302" s="1495"/>
      <c r="AD302" s="1495"/>
      <c r="AE302" s="1496"/>
      <c r="AF302" s="1497"/>
      <c r="AG302" s="1498"/>
      <c r="AH302" s="1496"/>
      <c r="AI302" s="1499"/>
      <c r="AJ302" s="1500">
        <f>IF(ISNUMBER(AH302),#REF!,0)</f>
        <v>0</v>
      </c>
      <c r="AK302" s="1501"/>
      <c r="AM302" s="1403">
        <f t="shared" si="82"/>
        <v>0</v>
      </c>
      <c r="AN302" s="1412">
        <f t="shared" si="83"/>
        <v>0</v>
      </c>
      <c r="AO302" s="1413">
        <f t="shared" si="84"/>
        <v>0</v>
      </c>
      <c r="AP302" s="1402"/>
      <c r="AQ302" s="1397">
        <f t="shared" si="91"/>
        <v>0</v>
      </c>
      <c r="AR302" s="1398">
        <f t="shared" si="85"/>
        <v>0</v>
      </c>
      <c r="AS302" s="1397">
        <f t="shared" si="88"/>
        <v>0</v>
      </c>
      <c r="AT302" s="1399">
        <f t="shared" si="89"/>
        <v>0</v>
      </c>
      <c r="AU302" s="1400">
        <f>IF(AND(ISNUMBER(AP302),NOT(ISBLANK(AI302))),IFERROR(INDEX(AI13:AS13,MATCH(AI302,AI12:AS12,0))*AH302*IF(ISBLANK(AE302),1,AE302),0),0)</f>
        <v>0</v>
      </c>
      <c r="AY302" s="6">
        <v>1</v>
      </c>
    </row>
    <row r="303" spans="3:51" ht="15.75">
      <c r="C303" s="1494"/>
      <c r="D303" s="1495"/>
      <c r="E303" s="1495"/>
      <c r="F303" s="1495"/>
      <c r="G303" s="1496"/>
      <c r="H303" s="1497"/>
      <c r="I303" s="1498"/>
      <c r="J303" s="1496"/>
      <c r="K303" s="1499"/>
      <c r="L303" s="1500">
        <f>IF(ISNUMBER(J303),#REF!,0)</f>
        <v>0</v>
      </c>
      <c r="M303" s="1501"/>
      <c r="O303" s="1401">
        <f t="shared" si="78"/>
        <v>0</v>
      </c>
      <c r="P303" s="1410">
        <f t="shared" si="79"/>
        <v>0</v>
      </c>
      <c r="Q303" s="1411">
        <f t="shared" si="80"/>
        <v>0</v>
      </c>
      <c r="R303" s="1402"/>
      <c r="S303" s="1397">
        <f t="shared" si="90"/>
        <v>0</v>
      </c>
      <c r="T303" s="1398">
        <f t="shared" si="81"/>
        <v>0</v>
      </c>
      <c r="U303" s="1397">
        <f t="shared" si="86"/>
        <v>0</v>
      </c>
      <c r="V303" s="1399">
        <f t="shared" si="87"/>
        <v>0</v>
      </c>
      <c r="W303" s="1400">
        <f>IF(AND(ISNUMBER(R303),NOT(ISBLANK(K303))),IFERROR(INDEX(K13:U13,MATCH(K303,K12:U12,0))*J303*IF(ISBLANK(G303),1,G303),0),0)</f>
        <v>0</v>
      </c>
      <c r="AA303" s="1494"/>
      <c r="AB303" s="1495"/>
      <c r="AC303" s="1495"/>
      <c r="AD303" s="1495"/>
      <c r="AE303" s="1496"/>
      <c r="AF303" s="1497"/>
      <c r="AG303" s="1498"/>
      <c r="AH303" s="1496"/>
      <c r="AI303" s="1499"/>
      <c r="AJ303" s="1500">
        <f>IF(ISNUMBER(AH303),#REF!,0)</f>
        <v>0</v>
      </c>
      <c r="AK303" s="1501"/>
      <c r="AM303" s="1401">
        <f t="shared" si="82"/>
        <v>0</v>
      </c>
      <c r="AN303" s="1410">
        <f t="shared" si="83"/>
        <v>0</v>
      </c>
      <c r="AO303" s="1411">
        <f t="shared" si="84"/>
        <v>0</v>
      </c>
      <c r="AP303" s="1402"/>
      <c r="AQ303" s="1397">
        <f t="shared" si="91"/>
        <v>0</v>
      </c>
      <c r="AR303" s="1398">
        <f t="shared" si="85"/>
        <v>0</v>
      </c>
      <c r="AS303" s="1397">
        <f t="shared" si="88"/>
        <v>0</v>
      </c>
      <c r="AT303" s="1399">
        <f t="shared" si="89"/>
        <v>0</v>
      </c>
      <c r="AU303" s="1400">
        <f>IF(AND(ISNUMBER(AP303),NOT(ISBLANK(AI303))),IFERROR(INDEX(AI13:AS13,MATCH(AI303,AI12:AS12,0))*AH303*IF(ISBLANK(AE303),1,AE303),0),0)</f>
        <v>0</v>
      </c>
      <c r="AY303" s="6">
        <v>1</v>
      </c>
    </row>
    <row r="304" spans="3:51" ht="15.75">
      <c r="C304" s="1494"/>
      <c r="D304" s="1495"/>
      <c r="E304" s="1495"/>
      <c r="F304" s="1495"/>
      <c r="G304" s="1496"/>
      <c r="H304" s="1497"/>
      <c r="I304" s="1498"/>
      <c r="J304" s="1496"/>
      <c r="K304" s="1499"/>
      <c r="L304" s="1500">
        <f>IF(ISNUMBER(J304),#REF!,0)</f>
        <v>0</v>
      </c>
      <c r="M304" s="1501"/>
      <c r="O304" s="1403">
        <f t="shared" si="78"/>
        <v>0</v>
      </c>
      <c r="P304" s="1412">
        <f t="shared" si="79"/>
        <v>0</v>
      </c>
      <c r="Q304" s="1413">
        <f t="shared" si="80"/>
        <v>0</v>
      </c>
      <c r="R304" s="1402"/>
      <c r="S304" s="1397">
        <f t="shared" si="90"/>
        <v>0</v>
      </c>
      <c r="T304" s="1398">
        <f t="shared" si="81"/>
        <v>0</v>
      </c>
      <c r="U304" s="1397">
        <f t="shared" si="86"/>
        <v>0</v>
      </c>
      <c r="V304" s="1399">
        <f t="shared" si="87"/>
        <v>0</v>
      </c>
      <c r="W304" s="1400">
        <f>IF(AND(ISNUMBER(R304),NOT(ISBLANK(K304))),IFERROR(INDEX(K13:U13,MATCH(K304,K12:U12,0))*J304*IF(ISBLANK(G304),1,G304),0),0)</f>
        <v>0</v>
      </c>
      <c r="AA304" s="1494"/>
      <c r="AB304" s="1495"/>
      <c r="AC304" s="1495"/>
      <c r="AD304" s="1495"/>
      <c r="AE304" s="1496"/>
      <c r="AF304" s="1497"/>
      <c r="AG304" s="1498"/>
      <c r="AH304" s="1496"/>
      <c r="AI304" s="1499"/>
      <c r="AJ304" s="1500">
        <f>IF(ISNUMBER(AH304),#REF!,0)</f>
        <v>0</v>
      </c>
      <c r="AK304" s="1501"/>
      <c r="AM304" s="1403">
        <f t="shared" si="82"/>
        <v>0</v>
      </c>
      <c r="AN304" s="1412">
        <f t="shared" si="83"/>
        <v>0</v>
      </c>
      <c r="AO304" s="1413">
        <f t="shared" si="84"/>
        <v>0</v>
      </c>
      <c r="AP304" s="1402"/>
      <c r="AQ304" s="1397">
        <f t="shared" si="91"/>
        <v>0</v>
      </c>
      <c r="AR304" s="1398">
        <f t="shared" si="85"/>
        <v>0</v>
      </c>
      <c r="AS304" s="1397">
        <f t="shared" si="88"/>
        <v>0</v>
      </c>
      <c r="AT304" s="1399">
        <f t="shared" si="89"/>
        <v>0</v>
      </c>
      <c r="AU304" s="1400">
        <f>IF(AND(ISNUMBER(AP304),NOT(ISBLANK(AI304))),IFERROR(INDEX(AI13:AS13,MATCH(AI304,AI12:AS12,0))*AH304*IF(ISBLANK(AE304),1,AE304),0),0)</f>
        <v>0</v>
      </c>
      <c r="AY304" s="6">
        <v>1</v>
      </c>
    </row>
    <row r="305" spans="3:51" ht="15.75">
      <c r="C305" s="1494"/>
      <c r="D305" s="1495"/>
      <c r="E305" s="1495"/>
      <c r="F305" s="1495"/>
      <c r="G305" s="1496"/>
      <c r="H305" s="1497"/>
      <c r="I305" s="1498"/>
      <c r="J305" s="1496"/>
      <c r="K305" s="1499"/>
      <c r="L305" s="1500">
        <f>IF(ISNUMBER(J305),#REF!,0)</f>
        <v>0</v>
      </c>
      <c r="M305" s="1501"/>
      <c r="O305" s="1401">
        <f t="shared" si="78"/>
        <v>0</v>
      </c>
      <c r="P305" s="1410">
        <f t="shared" si="79"/>
        <v>0</v>
      </c>
      <c r="Q305" s="1411">
        <f t="shared" si="80"/>
        <v>0</v>
      </c>
      <c r="R305" s="1402"/>
      <c r="S305" s="1397">
        <f t="shared" si="90"/>
        <v>0</v>
      </c>
      <c r="T305" s="1398">
        <f t="shared" si="81"/>
        <v>0</v>
      </c>
      <c r="U305" s="1397">
        <f t="shared" si="86"/>
        <v>0</v>
      </c>
      <c r="V305" s="1399">
        <f t="shared" si="87"/>
        <v>0</v>
      </c>
      <c r="W305" s="1400">
        <f>IF(AND(ISNUMBER(R305),NOT(ISBLANK(K305))),IFERROR(INDEX(K13:U13,MATCH(K305,K12:U12,0))*J305*IF(ISBLANK(G305),1,G305),0),0)</f>
        <v>0</v>
      </c>
      <c r="AA305" s="1494"/>
      <c r="AB305" s="1495"/>
      <c r="AC305" s="1495"/>
      <c r="AD305" s="1495"/>
      <c r="AE305" s="1496"/>
      <c r="AF305" s="1497"/>
      <c r="AG305" s="1498"/>
      <c r="AH305" s="1496"/>
      <c r="AI305" s="1499"/>
      <c r="AJ305" s="1500">
        <f>IF(ISNUMBER(AH305),#REF!,0)</f>
        <v>0</v>
      </c>
      <c r="AK305" s="1501"/>
      <c r="AM305" s="1401">
        <f t="shared" si="82"/>
        <v>0</v>
      </c>
      <c r="AN305" s="1410">
        <f t="shared" si="83"/>
        <v>0</v>
      </c>
      <c r="AO305" s="1411">
        <f t="shared" si="84"/>
        <v>0</v>
      </c>
      <c r="AP305" s="1402"/>
      <c r="AQ305" s="1397">
        <f t="shared" si="91"/>
        <v>0</v>
      </c>
      <c r="AR305" s="1398">
        <f t="shared" si="85"/>
        <v>0</v>
      </c>
      <c r="AS305" s="1397">
        <f t="shared" si="88"/>
        <v>0</v>
      </c>
      <c r="AT305" s="1399">
        <f t="shared" si="89"/>
        <v>0</v>
      </c>
      <c r="AU305" s="1400">
        <f>IF(AND(ISNUMBER(AP305),NOT(ISBLANK(AI305))),IFERROR(INDEX(AI13:AS13,MATCH(AI305,AI12:AS12,0))*AH305*IF(ISBLANK(AE305),1,AE305),0),0)</f>
        <v>0</v>
      </c>
      <c r="AY305" s="6">
        <v>1</v>
      </c>
    </row>
    <row r="306" spans="3:51" ht="15.75">
      <c r="C306" s="1494"/>
      <c r="D306" s="1495"/>
      <c r="E306" s="1495"/>
      <c r="F306" s="1495"/>
      <c r="G306" s="1496"/>
      <c r="H306" s="1497"/>
      <c r="I306" s="1498"/>
      <c r="J306" s="1496"/>
      <c r="K306" s="1499"/>
      <c r="L306" s="1500">
        <f>IF(ISNUMBER(J306),#REF!,0)</f>
        <v>0</v>
      </c>
      <c r="M306" s="1501"/>
      <c r="O306" s="1403">
        <f t="shared" si="78"/>
        <v>0</v>
      </c>
      <c r="P306" s="1412">
        <f t="shared" si="79"/>
        <v>0</v>
      </c>
      <c r="Q306" s="1413">
        <f t="shared" si="80"/>
        <v>0</v>
      </c>
      <c r="R306" s="1402"/>
      <c r="S306" s="1397">
        <f t="shared" si="90"/>
        <v>0</v>
      </c>
      <c r="T306" s="1398">
        <f t="shared" si="81"/>
        <v>0</v>
      </c>
      <c r="U306" s="1397">
        <f t="shared" si="86"/>
        <v>0</v>
      </c>
      <c r="V306" s="1399">
        <f t="shared" si="87"/>
        <v>0</v>
      </c>
      <c r="W306" s="1400">
        <f>IF(AND(ISNUMBER(R306),NOT(ISBLANK(K306))),IFERROR(INDEX(K13:U13,MATCH(K306,K12:U12,0))*J306*IF(ISBLANK(G306),1,G306),0),0)</f>
        <v>0</v>
      </c>
      <c r="AA306" s="1494"/>
      <c r="AB306" s="1495"/>
      <c r="AC306" s="1495"/>
      <c r="AD306" s="1495"/>
      <c r="AE306" s="1496"/>
      <c r="AF306" s="1497"/>
      <c r="AG306" s="1498"/>
      <c r="AH306" s="1496"/>
      <c r="AI306" s="1499"/>
      <c r="AJ306" s="1500">
        <f>IF(ISNUMBER(AH306),#REF!,0)</f>
        <v>0</v>
      </c>
      <c r="AK306" s="1501"/>
      <c r="AM306" s="1403">
        <f t="shared" si="82"/>
        <v>0</v>
      </c>
      <c r="AN306" s="1412">
        <f t="shared" si="83"/>
        <v>0</v>
      </c>
      <c r="AO306" s="1413">
        <f t="shared" si="84"/>
        <v>0</v>
      </c>
      <c r="AP306" s="1402"/>
      <c r="AQ306" s="1397">
        <f t="shared" si="91"/>
        <v>0</v>
      </c>
      <c r="AR306" s="1398">
        <f t="shared" si="85"/>
        <v>0</v>
      </c>
      <c r="AS306" s="1397">
        <f t="shared" si="88"/>
        <v>0</v>
      </c>
      <c r="AT306" s="1399">
        <f t="shared" si="89"/>
        <v>0</v>
      </c>
      <c r="AU306" s="1400">
        <f>IF(AND(ISNUMBER(AP306),NOT(ISBLANK(AI306))),IFERROR(INDEX(AI13:AS13,MATCH(AI306,AI12:AS12,0))*AH306*IF(ISBLANK(AE306),1,AE306),0),0)</f>
        <v>0</v>
      </c>
      <c r="AY306" s="6">
        <v>1</v>
      </c>
    </row>
    <row r="307" spans="3:51" ht="15.75">
      <c r="C307" s="1494"/>
      <c r="D307" s="1495"/>
      <c r="E307" s="1495"/>
      <c r="F307" s="1495"/>
      <c r="G307" s="1496"/>
      <c r="H307" s="1497"/>
      <c r="I307" s="1498"/>
      <c r="J307" s="1496"/>
      <c r="K307" s="1499"/>
      <c r="L307" s="1500">
        <f>IF(ISNUMBER(J307),#REF!,0)</f>
        <v>0</v>
      </c>
      <c r="M307" s="1501"/>
      <c r="O307" s="1401">
        <f t="shared" si="78"/>
        <v>0</v>
      </c>
      <c r="P307" s="1410">
        <f t="shared" si="79"/>
        <v>0</v>
      </c>
      <c r="Q307" s="1414">
        <f t="shared" si="80"/>
        <v>0</v>
      </c>
      <c r="R307" s="1402"/>
      <c r="S307" s="1397">
        <f t="shared" si="90"/>
        <v>0</v>
      </c>
      <c r="T307" s="1398">
        <f t="shared" si="81"/>
        <v>0</v>
      </c>
      <c r="U307" s="1397">
        <f t="shared" si="86"/>
        <v>0</v>
      </c>
      <c r="V307" s="1399">
        <f t="shared" si="87"/>
        <v>0</v>
      </c>
      <c r="W307" s="1400">
        <f>IF(AND(ISNUMBER(R307),NOT(ISBLANK(K307))),IFERROR(INDEX(K13:U13,MATCH(K307,K12:U12,0))*J307*IF(ISBLANK(G307),1,G307),0),0)</f>
        <v>0</v>
      </c>
      <c r="AA307" s="1494"/>
      <c r="AB307" s="1495"/>
      <c r="AC307" s="1495"/>
      <c r="AD307" s="1495"/>
      <c r="AE307" s="1496"/>
      <c r="AF307" s="1497"/>
      <c r="AG307" s="1498"/>
      <c r="AH307" s="1496"/>
      <c r="AI307" s="1499"/>
      <c r="AJ307" s="1500">
        <f>IF(ISNUMBER(AH307),#REF!,0)</f>
        <v>0</v>
      </c>
      <c r="AK307" s="1501"/>
      <c r="AM307" s="1401">
        <f t="shared" si="82"/>
        <v>0</v>
      </c>
      <c r="AN307" s="1410">
        <f t="shared" si="83"/>
        <v>0</v>
      </c>
      <c r="AO307" s="1414">
        <f t="shared" si="84"/>
        <v>0</v>
      </c>
      <c r="AP307" s="1402"/>
      <c r="AQ307" s="1397">
        <f t="shared" si="91"/>
        <v>0</v>
      </c>
      <c r="AR307" s="1398">
        <f t="shared" si="85"/>
        <v>0</v>
      </c>
      <c r="AS307" s="1397">
        <f t="shared" si="88"/>
        <v>0</v>
      </c>
      <c r="AT307" s="1399">
        <f t="shared" si="89"/>
        <v>0</v>
      </c>
      <c r="AU307" s="1400">
        <f>IF(AND(ISNUMBER(AP307),NOT(ISBLANK(AI307))),IFERROR(INDEX(AI13:AS13,MATCH(AI307,AI12:AS12,0))*AH307*IF(ISBLANK(AE307),1,AE307),0),0)</f>
        <v>0</v>
      </c>
      <c r="AY307" s="6">
        <v>1</v>
      </c>
    </row>
    <row r="308" spans="3:51" ht="15.75">
      <c r="C308" s="1494"/>
      <c r="D308" s="1495"/>
      <c r="E308" s="1495"/>
      <c r="F308" s="1495"/>
      <c r="G308" s="1496"/>
      <c r="H308" s="1497"/>
      <c r="I308" s="1498"/>
      <c r="J308" s="1496"/>
      <c r="K308" s="1499"/>
      <c r="L308" s="1500">
        <f>IF(ISNUMBER(J308),#REF!,0)</f>
        <v>0</v>
      </c>
      <c r="M308" s="1501"/>
      <c r="O308" s="1403">
        <f t="shared" si="78"/>
        <v>0</v>
      </c>
      <c r="P308" s="1412">
        <f t="shared" si="79"/>
        <v>0</v>
      </c>
      <c r="Q308" s="1413">
        <f t="shared" si="80"/>
        <v>0</v>
      </c>
      <c r="R308" s="1402"/>
      <c r="S308" s="1397">
        <f t="shared" si="90"/>
        <v>0</v>
      </c>
      <c r="T308" s="1398">
        <f t="shared" si="81"/>
        <v>0</v>
      </c>
      <c r="U308" s="1397">
        <f t="shared" si="86"/>
        <v>0</v>
      </c>
      <c r="V308" s="1399">
        <f t="shared" si="87"/>
        <v>0</v>
      </c>
      <c r="W308" s="1400">
        <f>IF(AND(ISNUMBER(R308),NOT(ISBLANK(K308))),IFERROR(INDEX(K13:U13,MATCH(K308,K12:U12,0))*J308*IF(ISBLANK(G308),1,G308),0),0)</f>
        <v>0</v>
      </c>
      <c r="AA308" s="1494"/>
      <c r="AB308" s="1495"/>
      <c r="AC308" s="1495"/>
      <c r="AD308" s="1495"/>
      <c r="AE308" s="1496"/>
      <c r="AF308" s="1497"/>
      <c r="AG308" s="1498"/>
      <c r="AH308" s="1496"/>
      <c r="AI308" s="1499"/>
      <c r="AJ308" s="1500">
        <f>IF(ISNUMBER(AH308),#REF!,0)</f>
        <v>0</v>
      </c>
      <c r="AK308" s="1501"/>
      <c r="AM308" s="1403">
        <f t="shared" si="82"/>
        <v>0</v>
      </c>
      <c r="AN308" s="1412">
        <f t="shared" si="83"/>
        <v>0</v>
      </c>
      <c r="AO308" s="1413">
        <f t="shared" si="84"/>
        <v>0</v>
      </c>
      <c r="AP308" s="1402"/>
      <c r="AQ308" s="1397">
        <f t="shared" si="91"/>
        <v>0</v>
      </c>
      <c r="AR308" s="1398">
        <f t="shared" si="85"/>
        <v>0</v>
      </c>
      <c r="AS308" s="1397">
        <f t="shared" si="88"/>
        <v>0</v>
      </c>
      <c r="AT308" s="1399">
        <f t="shared" si="89"/>
        <v>0</v>
      </c>
      <c r="AU308" s="1400">
        <f>IF(AND(ISNUMBER(AP308),NOT(ISBLANK(AI308))),IFERROR(INDEX(AI13:AS13,MATCH(AI308,AI12:AS12,0))*AH308*IF(ISBLANK(AE308),1,AE308),0),0)</f>
        <v>0</v>
      </c>
      <c r="AY308" s="6">
        <v>1</v>
      </c>
    </row>
    <row r="309" spans="3:51" ht="15.75">
      <c r="C309" s="1494"/>
      <c r="D309" s="1495"/>
      <c r="E309" s="1495"/>
      <c r="F309" s="1495"/>
      <c r="G309" s="1496"/>
      <c r="H309" s="1497"/>
      <c r="I309" s="1498"/>
      <c r="J309" s="1496"/>
      <c r="K309" s="1499"/>
      <c r="L309" s="1500">
        <f>IF(ISNUMBER(J309),#REF!,0)</f>
        <v>0</v>
      </c>
      <c r="M309" s="1501"/>
      <c r="O309" s="1401">
        <f t="shared" si="78"/>
        <v>0</v>
      </c>
      <c r="P309" s="1410">
        <f t="shared" si="79"/>
        <v>0</v>
      </c>
      <c r="Q309" s="1411">
        <f t="shared" si="80"/>
        <v>0</v>
      </c>
      <c r="R309" s="1402"/>
      <c r="S309" s="1397">
        <f t="shared" si="90"/>
        <v>0</v>
      </c>
      <c r="T309" s="1398">
        <f t="shared" si="81"/>
        <v>0</v>
      </c>
      <c r="U309" s="1397">
        <f t="shared" si="86"/>
        <v>0</v>
      </c>
      <c r="V309" s="1399">
        <f t="shared" si="87"/>
        <v>0</v>
      </c>
      <c r="W309" s="1400">
        <f>IF(AND(ISNUMBER(R309),NOT(ISBLANK(K309))),IFERROR(INDEX(K13:U13,MATCH(K309,K12:U12,0))*J309*IF(ISBLANK(G309),1,G309),0),0)</f>
        <v>0</v>
      </c>
      <c r="AA309" s="1494"/>
      <c r="AB309" s="1495"/>
      <c r="AC309" s="1495"/>
      <c r="AD309" s="1495"/>
      <c r="AE309" s="1496"/>
      <c r="AF309" s="1497"/>
      <c r="AG309" s="1498"/>
      <c r="AH309" s="1496"/>
      <c r="AI309" s="1499"/>
      <c r="AJ309" s="1500">
        <f>IF(ISNUMBER(AH309),#REF!,0)</f>
        <v>0</v>
      </c>
      <c r="AK309" s="1501"/>
      <c r="AM309" s="1401">
        <f t="shared" si="82"/>
        <v>0</v>
      </c>
      <c r="AN309" s="1410">
        <f t="shared" si="83"/>
        <v>0</v>
      </c>
      <c r="AO309" s="1411">
        <f t="shared" si="84"/>
        <v>0</v>
      </c>
      <c r="AP309" s="1402"/>
      <c r="AQ309" s="1397">
        <f t="shared" si="91"/>
        <v>0</v>
      </c>
      <c r="AR309" s="1398">
        <f t="shared" si="85"/>
        <v>0</v>
      </c>
      <c r="AS309" s="1397">
        <f t="shared" si="88"/>
        <v>0</v>
      </c>
      <c r="AT309" s="1399">
        <f t="shared" si="89"/>
        <v>0</v>
      </c>
      <c r="AU309" s="1400">
        <f>IF(AND(ISNUMBER(AP309),NOT(ISBLANK(AI309))),IFERROR(INDEX(AI13:AS13,MATCH(AI309,AI12:AS12,0))*AH309*IF(ISBLANK(AE309),1,AE309),0),0)</f>
        <v>0</v>
      </c>
      <c r="AY309" s="6">
        <v>1</v>
      </c>
    </row>
    <row r="310" spans="3:51" ht="15.75">
      <c r="C310" s="1494"/>
      <c r="D310" s="1495"/>
      <c r="E310" s="1495"/>
      <c r="F310" s="1495"/>
      <c r="G310" s="1496"/>
      <c r="H310" s="1497"/>
      <c r="I310" s="1498"/>
      <c r="J310" s="1496"/>
      <c r="K310" s="1499"/>
      <c r="L310" s="1500">
        <f>IF(ISNUMBER(J310),#REF!,0)</f>
        <v>0</v>
      </c>
      <c r="M310" s="1501"/>
      <c r="O310" s="1403">
        <f t="shared" si="78"/>
        <v>0</v>
      </c>
      <c r="P310" s="1412">
        <f t="shared" si="79"/>
        <v>0</v>
      </c>
      <c r="Q310" s="1413">
        <f t="shared" si="80"/>
        <v>0</v>
      </c>
      <c r="R310" s="1402"/>
      <c r="S310" s="1397">
        <f t="shared" si="90"/>
        <v>0</v>
      </c>
      <c r="T310" s="1398">
        <f t="shared" si="81"/>
        <v>0</v>
      </c>
      <c r="U310" s="1397">
        <f t="shared" si="86"/>
        <v>0</v>
      </c>
      <c r="V310" s="1399">
        <f t="shared" si="87"/>
        <v>0</v>
      </c>
      <c r="W310" s="1400">
        <f>IF(AND(ISNUMBER(R310),NOT(ISBLANK(K310))),IFERROR(INDEX(K13:U13,MATCH(K310,K12:U12,0))*J310*IF(ISBLANK(G310),1,G310),0),0)</f>
        <v>0</v>
      </c>
      <c r="AA310" s="1494"/>
      <c r="AB310" s="1495"/>
      <c r="AC310" s="1495"/>
      <c r="AD310" s="1495"/>
      <c r="AE310" s="1496"/>
      <c r="AF310" s="1497"/>
      <c r="AG310" s="1498"/>
      <c r="AH310" s="1496"/>
      <c r="AI310" s="1499"/>
      <c r="AJ310" s="1500">
        <f>IF(ISNUMBER(AH310),#REF!,0)</f>
        <v>0</v>
      </c>
      <c r="AK310" s="1501"/>
      <c r="AM310" s="1403">
        <f t="shared" si="82"/>
        <v>0</v>
      </c>
      <c r="AN310" s="1412">
        <f t="shared" si="83"/>
        <v>0</v>
      </c>
      <c r="AO310" s="1413">
        <f t="shared" si="84"/>
        <v>0</v>
      </c>
      <c r="AP310" s="1402"/>
      <c r="AQ310" s="1397">
        <f t="shared" si="91"/>
        <v>0</v>
      </c>
      <c r="AR310" s="1398">
        <f t="shared" si="85"/>
        <v>0</v>
      </c>
      <c r="AS310" s="1397">
        <f t="shared" si="88"/>
        <v>0</v>
      </c>
      <c r="AT310" s="1399">
        <f t="shared" si="89"/>
        <v>0</v>
      </c>
      <c r="AU310" s="1400">
        <f>IF(AND(ISNUMBER(AP310),NOT(ISBLANK(AI310))),IFERROR(INDEX(AI13:AS13,MATCH(AI310,AI12:AS12,0))*AH310*IF(ISBLANK(AE310),1,AE310),0),0)</f>
        <v>0</v>
      </c>
      <c r="AY310" s="6">
        <v>1</v>
      </c>
    </row>
    <row r="311" spans="3:51" ht="15.75">
      <c r="C311" s="1494"/>
      <c r="D311" s="1495"/>
      <c r="E311" s="1495"/>
      <c r="F311" s="1495"/>
      <c r="G311" s="1496"/>
      <c r="H311" s="1497"/>
      <c r="I311" s="1498"/>
      <c r="J311" s="1496"/>
      <c r="K311" s="1499"/>
      <c r="L311" s="1500">
        <f>IF(ISNUMBER(J311),#REF!,0)</f>
        <v>0</v>
      </c>
      <c r="M311" s="1501"/>
      <c r="O311" s="1401">
        <f t="shared" si="78"/>
        <v>0</v>
      </c>
      <c r="P311" s="1410">
        <f t="shared" si="79"/>
        <v>0</v>
      </c>
      <c r="Q311" s="1411">
        <f t="shared" si="80"/>
        <v>0</v>
      </c>
      <c r="R311" s="1402"/>
      <c r="S311" s="1397">
        <f t="shared" si="90"/>
        <v>0</v>
      </c>
      <c r="T311" s="1398">
        <f t="shared" si="81"/>
        <v>0</v>
      </c>
      <c r="U311" s="1397">
        <f t="shared" si="86"/>
        <v>0</v>
      </c>
      <c r="V311" s="1399">
        <f t="shared" si="87"/>
        <v>0</v>
      </c>
      <c r="W311" s="1400">
        <f>IF(AND(ISNUMBER(R311),NOT(ISBLANK(K311))),IFERROR(INDEX(K13:U13,MATCH(K311,K12:U12,0))*J311*IF(ISBLANK(G311),1,G311),0),0)</f>
        <v>0</v>
      </c>
      <c r="AA311" s="1494"/>
      <c r="AB311" s="1495"/>
      <c r="AC311" s="1495"/>
      <c r="AD311" s="1495"/>
      <c r="AE311" s="1496"/>
      <c r="AF311" s="1497"/>
      <c r="AG311" s="1498"/>
      <c r="AH311" s="1496"/>
      <c r="AI311" s="1499"/>
      <c r="AJ311" s="1500">
        <f>IF(ISNUMBER(AH311),#REF!,0)</f>
        <v>0</v>
      </c>
      <c r="AK311" s="1501"/>
      <c r="AM311" s="1401">
        <f t="shared" si="82"/>
        <v>0</v>
      </c>
      <c r="AN311" s="1410">
        <f t="shared" si="83"/>
        <v>0</v>
      </c>
      <c r="AO311" s="1411">
        <f t="shared" si="84"/>
        <v>0</v>
      </c>
      <c r="AP311" s="1402"/>
      <c r="AQ311" s="1397">
        <f t="shared" si="91"/>
        <v>0</v>
      </c>
      <c r="AR311" s="1398">
        <f t="shared" si="85"/>
        <v>0</v>
      </c>
      <c r="AS311" s="1397">
        <f t="shared" si="88"/>
        <v>0</v>
      </c>
      <c r="AT311" s="1399">
        <f t="shared" si="89"/>
        <v>0</v>
      </c>
      <c r="AU311" s="1400">
        <f>IF(AND(ISNUMBER(AP311),NOT(ISBLANK(AI311))),IFERROR(INDEX(AI13:AS13,MATCH(AI311,AI12:AS12,0))*AH311*IF(ISBLANK(AE311),1,AE311),0),0)</f>
        <v>0</v>
      </c>
      <c r="AY311" s="6">
        <v>1</v>
      </c>
    </row>
    <row r="312" spans="3:51" ht="15.75">
      <c r="C312" s="1494"/>
      <c r="D312" s="1495"/>
      <c r="E312" s="1495"/>
      <c r="F312" s="1495"/>
      <c r="G312" s="1496"/>
      <c r="H312" s="1497"/>
      <c r="I312" s="1498"/>
      <c r="J312" s="1496"/>
      <c r="K312" s="1499"/>
      <c r="L312" s="1500">
        <f>IF(ISNUMBER(J312),#REF!,0)</f>
        <v>0</v>
      </c>
      <c r="M312" s="1501"/>
      <c r="O312" s="1404">
        <f t="shared" si="78"/>
        <v>0</v>
      </c>
      <c r="P312" s="1412">
        <f t="shared" si="79"/>
        <v>0</v>
      </c>
      <c r="Q312" s="1413">
        <f t="shared" si="80"/>
        <v>0</v>
      </c>
      <c r="R312" s="1402"/>
      <c r="S312" s="1397">
        <f t="shared" si="90"/>
        <v>0</v>
      </c>
      <c r="T312" s="1398">
        <f t="shared" si="81"/>
        <v>0</v>
      </c>
      <c r="U312" s="1397">
        <f t="shared" si="86"/>
        <v>0</v>
      </c>
      <c r="V312" s="1399">
        <f t="shared" si="87"/>
        <v>0</v>
      </c>
      <c r="W312" s="1400">
        <f>IF(AND(ISNUMBER(R312),NOT(ISBLANK(K312))),IFERROR(INDEX(K13:U13,MATCH(K312,K12:U12,0))*J312*IF(ISBLANK(G312),1,G312),0),0)</f>
        <v>0</v>
      </c>
      <c r="AA312" s="1494"/>
      <c r="AB312" s="1495"/>
      <c r="AC312" s="1495"/>
      <c r="AD312" s="1495"/>
      <c r="AE312" s="1496"/>
      <c r="AF312" s="1497"/>
      <c r="AG312" s="1498"/>
      <c r="AH312" s="1496"/>
      <c r="AI312" s="1499"/>
      <c r="AJ312" s="1500">
        <f>IF(ISNUMBER(AH312),#REF!,0)</f>
        <v>0</v>
      </c>
      <c r="AK312" s="1501"/>
      <c r="AM312" s="1404">
        <f t="shared" si="82"/>
        <v>0</v>
      </c>
      <c r="AN312" s="1412">
        <f t="shared" si="83"/>
        <v>0</v>
      </c>
      <c r="AO312" s="1413">
        <f t="shared" si="84"/>
        <v>0</v>
      </c>
      <c r="AP312" s="1402"/>
      <c r="AQ312" s="1397">
        <f t="shared" si="91"/>
        <v>0</v>
      </c>
      <c r="AR312" s="1398">
        <f t="shared" si="85"/>
        <v>0</v>
      </c>
      <c r="AS312" s="1397">
        <f t="shared" si="88"/>
        <v>0</v>
      </c>
      <c r="AT312" s="1399">
        <f t="shared" si="89"/>
        <v>0</v>
      </c>
      <c r="AU312" s="1400">
        <f>IF(AND(ISNUMBER(AP312),NOT(ISBLANK(AI312))),IFERROR(INDEX(AI13:AS13,MATCH(AI312,AI12:AS12,0))*AH312*IF(ISBLANK(AE312),1,AE312),0),0)</f>
        <v>0</v>
      </c>
      <c r="AY312" s="6">
        <v>1</v>
      </c>
    </row>
    <row r="313" spans="3:51" ht="15.75">
      <c r="C313" s="1494"/>
      <c r="D313" s="1495"/>
      <c r="E313" s="1495"/>
      <c r="F313" s="1495"/>
      <c r="G313" s="1496"/>
      <c r="H313" s="1497"/>
      <c r="I313" s="1498"/>
      <c r="J313" s="1496"/>
      <c r="K313" s="1499"/>
      <c r="L313" s="1500">
        <f>IF(ISNUMBER(J313),#REF!,0)</f>
        <v>0</v>
      </c>
      <c r="M313" s="1501"/>
      <c r="O313" s="1401">
        <f t="shared" si="78"/>
        <v>0</v>
      </c>
      <c r="P313" s="1410">
        <f t="shared" si="79"/>
        <v>0</v>
      </c>
      <c r="Q313" s="1411">
        <f t="shared" si="80"/>
        <v>0</v>
      </c>
      <c r="R313" s="1402"/>
      <c r="S313" s="1397">
        <f t="shared" si="90"/>
        <v>0</v>
      </c>
      <c r="T313" s="1398">
        <f t="shared" si="81"/>
        <v>0</v>
      </c>
      <c r="U313" s="1397">
        <f t="shared" si="86"/>
        <v>0</v>
      </c>
      <c r="V313" s="1399">
        <f t="shared" si="87"/>
        <v>0</v>
      </c>
      <c r="W313" s="1400">
        <f>IF(AND(ISNUMBER(R313),NOT(ISBLANK(K313))),IFERROR(INDEX(K13:U13,MATCH(K313,K12:U12,0))*J313*IF(ISBLANK(G313),1,G313),0),0)</f>
        <v>0</v>
      </c>
      <c r="AA313" s="1494"/>
      <c r="AB313" s="1495"/>
      <c r="AC313" s="1495"/>
      <c r="AD313" s="1495"/>
      <c r="AE313" s="1496"/>
      <c r="AF313" s="1497"/>
      <c r="AG313" s="1498"/>
      <c r="AH313" s="1496"/>
      <c r="AI313" s="1499"/>
      <c r="AJ313" s="1500">
        <f>IF(ISNUMBER(AH313),#REF!,0)</f>
        <v>0</v>
      </c>
      <c r="AK313" s="1501"/>
      <c r="AM313" s="1401">
        <f t="shared" si="82"/>
        <v>0</v>
      </c>
      <c r="AN313" s="1410">
        <f t="shared" si="83"/>
        <v>0</v>
      </c>
      <c r="AO313" s="1411">
        <f t="shared" si="84"/>
        <v>0</v>
      </c>
      <c r="AP313" s="1402"/>
      <c r="AQ313" s="1397">
        <f t="shared" si="91"/>
        <v>0</v>
      </c>
      <c r="AR313" s="1398">
        <f t="shared" si="85"/>
        <v>0</v>
      </c>
      <c r="AS313" s="1397">
        <f t="shared" si="88"/>
        <v>0</v>
      </c>
      <c r="AT313" s="1399">
        <f t="shared" si="89"/>
        <v>0</v>
      </c>
      <c r="AU313" s="1400">
        <f>IF(AND(ISNUMBER(AP313),NOT(ISBLANK(AI313))),IFERROR(INDEX(AI13:AS13,MATCH(AI313,AI12:AS12,0))*AH313*IF(ISBLANK(AE313),1,AE313),0),0)</f>
        <v>0</v>
      </c>
      <c r="AY313" s="6">
        <v>1</v>
      </c>
    </row>
    <row r="314" spans="3:51" ht="15.75">
      <c r="C314" s="1494"/>
      <c r="D314" s="1495"/>
      <c r="E314" s="1495"/>
      <c r="F314" s="1495"/>
      <c r="G314" s="1496"/>
      <c r="H314" s="1497"/>
      <c r="I314" s="1498"/>
      <c r="J314" s="1496"/>
      <c r="K314" s="1499"/>
      <c r="L314" s="1500">
        <f>IF(ISNUMBER(J314),#REF!,0)</f>
        <v>0</v>
      </c>
      <c r="M314" s="1501"/>
      <c r="O314" s="1403">
        <f t="shared" ref="O314:O377" si="92">IF(ISNUMBER(R314),(W314*V314)*L314,0)</f>
        <v>0</v>
      </c>
      <c r="P314" s="1412">
        <f t="shared" ref="P314:P377" si="93">IF(ISNUMBER(R314),(G314*L314)*V314,0)</f>
        <v>0</v>
      </c>
      <c r="Q314" s="1413">
        <f t="shared" ref="Q314:Q377" si="94">IF(ISNUMBER(R314),H314,0)</f>
        <v>0</v>
      </c>
      <c r="R314" s="1402"/>
      <c r="S314" s="1397">
        <f t="shared" si="90"/>
        <v>0</v>
      </c>
      <c r="T314" s="1398">
        <f t="shared" ref="T314:T377" si="95">IF(ISNUMBER(R314),E314,0)</f>
        <v>0</v>
      </c>
      <c r="U314" s="1397">
        <f t="shared" si="86"/>
        <v>0</v>
      </c>
      <c r="V314" s="1399">
        <f t="shared" si="87"/>
        <v>0</v>
      </c>
      <c r="W314" s="1400">
        <f>IF(AND(ISNUMBER(R314),NOT(ISBLANK(K314))),IFERROR(INDEX(K13:U13,MATCH(K314,K12:U12,0))*J314*IF(ISBLANK(G314),1,G314),0),0)</f>
        <v>0</v>
      </c>
      <c r="AA314" s="1494"/>
      <c r="AB314" s="1495"/>
      <c r="AC314" s="1495"/>
      <c r="AD314" s="1495"/>
      <c r="AE314" s="1496"/>
      <c r="AF314" s="1497"/>
      <c r="AG314" s="1498"/>
      <c r="AH314" s="1496"/>
      <c r="AI314" s="1499"/>
      <c r="AJ314" s="1500">
        <f>IF(ISNUMBER(AH314),#REF!,0)</f>
        <v>0</v>
      </c>
      <c r="AK314" s="1501"/>
      <c r="AM314" s="1403">
        <f t="shared" ref="AM314:AM377" si="96">IF(ISNUMBER(AP314),(AU314*AT314)*AJ314,0)</f>
        <v>0</v>
      </c>
      <c r="AN314" s="1412">
        <f t="shared" ref="AN314:AN377" si="97">IF(ISNUMBER(AP314),(AE314*AJ314)*AT314,0)</f>
        <v>0</v>
      </c>
      <c r="AO314" s="1413">
        <f t="shared" ref="AO314:AO377" si="98">IF(ISNUMBER(AP314),AF314,0)</f>
        <v>0</v>
      </c>
      <c r="AP314" s="1402"/>
      <c r="AQ314" s="1397">
        <f t="shared" si="91"/>
        <v>0</v>
      </c>
      <c r="AR314" s="1398">
        <f t="shared" ref="AR314:AR377" si="99">IF(ISNUMBER(AP314),AC314,0)</f>
        <v>0</v>
      </c>
      <c r="AS314" s="1397">
        <f t="shared" si="88"/>
        <v>0</v>
      </c>
      <c r="AT314" s="1399">
        <f t="shared" si="89"/>
        <v>0</v>
      </c>
      <c r="AU314" s="1400">
        <f>IF(AND(ISNUMBER(AP314),NOT(ISBLANK(AI314))),IFERROR(INDEX(AI13:AS13,MATCH(AI314,AI12:AS12,0))*AH314*IF(ISBLANK(AE314),1,AE314),0),0)</f>
        <v>0</v>
      </c>
      <c r="AY314" s="6">
        <v>1</v>
      </c>
    </row>
    <row r="315" spans="3:51" ht="15.75">
      <c r="C315" s="1494"/>
      <c r="D315" s="1495"/>
      <c r="E315" s="1495"/>
      <c r="F315" s="1495"/>
      <c r="G315" s="1496"/>
      <c r="H315" s="1497"/>
      <c r="I315" s="1498"/>
      <c r="J315" s="1496"/>
      <c r="K315" s="1499"/>
      <c r="L315" s="1500">
        <f>IF(ISNUMBER(J315),#REF!,0)</f>
        <v>0</v>
      </c>
      <c r="M315" s="1501"/>
      <c r="O315" s="1401">
        <f t="shared" si="92"/>
        <v>0</v>
      </c>
      <c r="P315" s="1410">
        <f t="shared" si="93"/>
        <v>0</v>
      </c>
      <c r="Q315" s="1411">
        <f t="shared" si="94"/>
        <v>0</v>
      </c>
      <c r="R315" s="1402"/>
      <c r="S315" s="1397">
        <f t="shared" si="90"/>
        <v>0</v>
      </c>
      <c r="T315" s="1398">
        <f t="shared" si="95"/>
        <v>0</v>
      </c>
      <c r="U315" s="1397">
        <f t="shared" si="86"/>
        <v>0</v>
      </c>
      <c r="V315" s="1399">
        <f t="shared" si="87"/>
        <v>0</v>
      </c>
      <c r="W315" s="1400">
        <f>IF(AND(ISNUMBER(R315),NOT(ISBLANK(K315))),IFERROR(INDEX(K13:U13,MATCH(K315,K12:U12,0))*J315*IF(ISBLANK(G315),1,G315),0),0)</f>
        <v>0</v>
      </c>
      <c r="AA315" s="1494"/>
      <c r="AB315" s="1495"/>
      <c r="AC315" s="1495"/>
      <c r="AD315" s="1495"/>
      <c r="AE315" s="1496"/>
      <c r="AF315" s="1497"/>
      <c r="AG315" s="1498"/>
      <c r="AH315" s="1496"/>
      <c r="AI315" s="1499"/>
      <c r="AJ315" s="1500">
        <f>IF(ISNUMBER(AH315),#REF!,0)</f>
        <v>0</v>
      </c>
      <c r="AK315" s="1501"/>
      <c r="AM315" s="1401">
        <f t="shared" si="96"/>
        <v>0</v>
      </c>
      <c r="AN315" s="1410">
        <f t="shared" si="97"/>
        <v>0</v>
      </c>
      <c r="AO315" s="1411">
        <f t="shared" si="98"/>
        <v>0</v>
      </c>
      <c r="AP315" s="1402"/>
      <c r="AQ315" s="1397">
        <f t="shared" si="91"/>
        <v>0</v>
      </c>
      <c r="AR315" s="1398">
        <f t="shared" si="99"/>
        <v>0</v>
      </c>
      <c r="AS315" s="1397">
        <f t="shared" si="88"/>
        <v>0</v>
      </c>
      <c r="AT315" s="1399">
        <f t="shared" si="89"/>
        <v>0</v>
      </c>
      <c r="AU315" s="1400">
        <f>IF(AND(ISNUMBER(AP315),NOT(ISBLANK(AI315))),IFERROR(INDEX(AI13:AS13,MATCH(AI315,AI12:AS12,0))*AH315*IF(ISBLANK(AE315),1,AE315),0),0)</f>
        <v>0</v>
      </c>
      <c r="AY315" s="6">
        <v>1</v>
      </c>
    </row>
    <row r="316" spans="3:51" ht="15.75">
      <c r="C316" s="1494"/>
      <c r="D316" s="1495"/>
      <c r="E316" s="1495"/>
      <c r="F316" s="1495"/>
      <c r="G316" s="1496"/>
      <c r="H316" s="1497"/>
      <c r="I316" s="1498"/>
      <c r="J316" s="1496"/>
      <c r="K316" s="1499"/>
      <c r="L316" s="1500">
        <f>IF(ISNUMBER(J316),#REF!,0)</f>
        <v>0</v>
      </c>
      <c r="M316" s="1501"/>
      <c r="O316" s="1403">
        <f t="shared" si="92"/>
        <v>0</v>
      </c>
      <c r="P316" s="1412">
        <f t="shared" si="93"/>
        <v>0</v>
      </c>
      <c r="Q316" s="1413">
        <f t="shared" si="94"/>
        <v>0</v>
      </c>
      <c r="R316" s="1402"/>
      <c r="S316" s="1397">
        <f t="shared" si="90"/>
        <v>0</v>
      </c>
      <c r="T316" s="1398">
        <f t="shared" si="95"/>
        <v>0</v>
      </c>
      <c r="U316" s="1397">
        <f t="shared" si="86"/>
        <v>0</v>
      </c>
      <c r="V316" s="1399">
        <f t="shared" si="87"/>
        <v>0</v>
      </c>
      <c r="W316" s="1400">
        <f>IF(AND(ISNUMBER(R316),NOT(ISBLANK(K316))),IFERROR(INDEX(K13:U13,MATCH(K316,K12:U12,0))*J316*IF(ISBLANK(G316),1,G316),0),0)</f>
        <v>0</v>
      </c>
      <c r="AA316" s="1494"/>
      <c r="AB316" s="1495"/>
      <c r="AC316" s="1495"/>
      <c r="AD316" s="1495"/>
      <c r="AE316" s="1496"/>
      <c r="AF316" s="1497"/>
      <c r="AG316" s="1498"/>
      <c r="AH316" s="1496"/>
      <c r="AI316" s="1499"/>
      <c r="AJ316" s="1500">
        <f>IF(ISNUMBER(AH316),#REF!,0)</f>
        <v>0</v>
      </c>
      <c r="AK316" s="1501"/>
      <c r="AM316" s="1403">
        <f t="shared" si="96"/>
        <v>0</v>
      </c>
      <c r="AN316" s="1412">
        <f t="shared" si="97"/>
        <v>0</v>
      </c>
      <c r="AO316" s="1413">
        <f t="shared" si="98"/>
        <v>0</v>
      </c>
      <c r="AP316" s="1402"/>
      <c r="AQ316" s="1397">
        <f t="shared" si="91"/>
        <v>0</v>
      </c>
      <c r="AR316" s="1398">
        <f t="shared" si="99"/>
        <v>0</v>
      </c>
      <c r="AS316" s="1397">
        <f t="shared" si="88"/>
        <v>0</v>
      </c>
      <c r="AT316" s="1399">
        <f t="shared" si="89"/>
        <v>0</v>
      </c>
      <c r="AU316" s="1400">
        <f>IF(AND(ISNUMBER(AP316),NOT(ISBLANK(AI316))),IFERROR(INDEX(AI13:AS13,MATCH(AI316,AI12:AS12,0))*AH316*IF(ISBLANK(AE316),1,AE316),0),0)</f>
        <v>0</v>
      </c>
      <c r="AY316" s="6">
        <v>1</v>
      </c>
    </row>
    <row r="317" spans="3:51" ht="15.75">
      <c r="C317" s="1494"/>
      <c r="D317" s="1495"/>
      <c r="E317" s="1495"/>
      <c r="F317" s="1495"/>
      <c r="G317" s="1496"/>
      <c r="H317" s="1497"/>
      <c r="I317" s="1498"/>
      <c r="J317" s="1496"/>
      <c r="K317" s="1499"/>
      <c r="L317" s="1500">
        <f>IF(ISNUMBER(J317),#REF!,0)</f>
        <v>0</v>
      </c>
      <c r="M317" s="1501"/>
      <c r="O317" s="1401">
        <f t="shared" si="92"/>
        <v>0</v>
      </c>
      <c r="P317" s="1410">
        <f t="shared" si="93"/>
        <v>0</v>
      </c>
      <c r="Q317" s="1411">
        <f t="shared" si="94"/>
        <v>0</v>
      </c>
      <c r="R317" s="1402"/>
      <c r="S317" s="1397">
        <f t="shared" si="90"/>
        <v>0</v>
      </c>
      <c r="T317" s="1398">
        <f t="shared" si="95"/>
        <v>0</v>
      </c>
      <c r="U317" s="1397">
        <f t="shared" si="86"/>
        <v>0</v>
      </c>
      <c r="V317" s="1399">
        <f t="shared" si="87"/>
        <v>0</v>
      </c>
      <c r="W317" s="1400">
        <f>IF(AND(ISNUMBER(R317),NOT(ISBLANK(K317))),IFERROR(INDEX(K13:U13,MATCH(K317,K12:U12,0))*J317*IF(ISBLANK(G317),1,G317),0),0)</f>
        <v>0</v>
      </c>
      <c r="AA317" s="1494"/>
      <c r="AB317" s="1495"/>
      <c r="AC317" s="1495"/>
      <c r="AD317" s="1495"/>
      <c r="AE317" s="1496"/>
      <c r="AF317" s="1497"/>
      <c r="AG317" s="1498"/>
      <c r="AH317" s="1496"/>
      <c r="AI317" s="1499"/>
      <c r="AJ317" s="1500">
        <f>IF(ISNUMBER(AH317),#REF!,0)</f>
        <v>0</v>
      </c>
      <c r="AK317" s="1501"/>
      <c r="AM317" s="1401">
        <f t="shared" si="96"/>
        <v>0</v>
      </c>
      <c r="AN317" s="1410">
        <f t="shared" si="97"/>
        <v>0</v>
      </c>
      <c r="AO317" s="1411">
        <f t="shared" si="98"/>
        <v>0</v>
      </c>
      <c r="AP317" s="1402"/>
      <c r="AQ317" s="1397">
        <f t="shared" si="91"/>
        <v>0</v>
      </c>
      <c r="AR317" s="1398">
        <f t="shared" si="99"/>
        <v>0</v>
      </c>
      <c r="AS317" s="1397">
        <f t="shared" si="88"/>
        <v>0</v>
      </c>
      <c r="AT317" s="1399">
        <f t="shared" si="89"/>
        <v>0</v>
      </c>
      <c r="AU317" s="1400">
        <f>IF(AND(ISNUMBER(AP317),NOT(ISBLANK(AI317))),IFERROR(INDEX(AI13:AS13,MATCH(AI317,AI12:AS12,0))*AH317*IF(ISBLANK(AE317),1,AE317),0),0)</f>
        <v>0</v>
      </c>
      <c r="AY317" s="6">
        <v>1</v>
      </c>
    </row>
    <row r="318" spans="3:51" ht="15.75">
      <c r="C318" s="1494"/>
      <c r="D318" s="1495"/>
      <c r="E318" s="1495"/>
      <c r="F318" s="1495"/>
      <c r="G318" s="1496"/>
      <c r="H318" s="1497"/>
      <c r="I318" s="1498"/>
      <c r="J318" s="1496"/>
      <c r="K318" s="1499"/>
      <c r="L318" s="1500">
        <f>IF(ISNUMBER(J318),#REF!,0)</f>
        <v>0</v>
      </c>
      <c r="M318" s="1501"/>
      <c r="O318" s="1403">
        <f t="shared" si="92"/>
        <v>0</v>
      </c>
      <c r="P318" s="1412">
        <f t="shared" si="93"/>
        <v>0</v>
      </c>
      <c r="Q318" s="1413">
        <f t="shared" si="94"/>
        <v>0</v>
      </c>
      <c r="R318" s="1402"/>
      <c r="S318" s="1397">
        <f t="shared" si="90"/>
        <v>0</v>
      </c>
      <c r="T318" s="1398">
        <f t="shared" si="95"/>
        <v>0</v>
      </c>
      <c r="U318" s="1397">
        <f t="shared" si="86"/>
        <v>0</v>
      </c>
      <c r="V318" s="1399">
        <f t="shared" si="87"/>
        <v>0</v>
      </c>
      <c r="W318" s="1400">
        <f>IF(AND(ISNUMBER(R318),NOT(ISBLANK(K318))),IFERROR(INDEX(K13:U13,MATCH(K318,K12:U12,0))*J318*IF(ISBLANK(G318),1,G318),0),0)</f>
        <v>0</v>
      </c>
      <c r="AA318" s="1494"/>
      <c r="AB318" s="1495"/>
      <c r="AC318" s="1495"/>
      <c r="AD318" s="1495"/>
      <c r="AE318" s="1496"/>
      <c r="AF318" s="1497"/>
      <c r="AG318" s="1498"/>
      <c r="AH318" s="1496"/>
      <c r="AI318" s="1499"/>
      <c r="AJ318" s="1500">
        <f>IF(ISNUMBER(AH318),#REF!,0)</f>
        <v>0</v>
      </c>
      <c r="AK318" s="1501"/>
      <c r="AM318" s="1403">
        <f t="shared" si="96"/>
        <v>0</v>
      </c>
      <c r="AN318" s="1412">
        <f t="shared" si="97"/>
        <v>0</v>
      </c>
      <c r="AO318" s="1413">
        <f t="shared" si="98"/>
        <v>0</v>
      </c>
      <c r="AP318" s="1402"/>
      <c r="AQ318" s="1397">
        <f t="shared" si="91"/>
        <v>0</v>
      </c>
      <c r="AR318" s="1398">
        <f t="shared" si="99"/>
        <v>0</v>
      </c>
      <c r="AS318" s="1397">
        <f t="shared" si="88"/>
        <v>0</v>
      </c>
      <c r="AT318" s="1399">
        <f t="shared" si="89"/>
        <v>0</v>
      </c>
      <c r="AU318" s="1400">
        <f>IF(AND(ISNUMBER(AP318),NOT(ISBLANK(AI318))),IFERROR(INDEX(AI13:AS13,MATCH(AI318,AI12:AS12,0))*AH318*IF(ISBLANK(AE318),1,AE318),0),0)</f>
        <v>0</v>
      </c>
      <c r="AY318" s="6">
        <v>1</v>
      </c>
    </row>
    <row r="319" spans="3:51" ht="15.75">
      <c r="C319" s="1494"/>
      <c r="D319" s="1495"/>
      <c r="E319" s="1495"/>
      <c r="F319" s="1495"/>
      <c r="G319" s="1496"/>
      <c r="H319" s="1497"/>
      <c r="I319" s="1498"/>
      <c r="J319" s="1496"/>
      <c r="K319" s="1499"/>
      <c r="L319" s="1500">
        <f>IF(ISNUMBER(J319),#REF!,0)</f>
        <v>0</v>
      </c>
      <c r="M319" s="1501"/>
      <c r="O319" s="1401">
        <f t="shared" si="92"/>
        <v>0</v>
      </c>
      <c r="P319" s="1410">
        <f t="shared" si="93"/>
        <v>0</v>
      </c>
      <c r="Q319" s="1411">
        <f t="shared" si="94"/>
        <v>0</v>
      </c>
      <c r="R319" s="1402"/>
      <c r="S319" s="1397">
        <f t="shared" si="90"/>
        <v>0</v>
      </c>
      <c r="T319" s="1398">
        <f t="shared" si="95"/>
        <v>0</v>
      </c>
      <c r="U319" s="1397">
        <f t="shared" si="86"/>
        <v>0</v>
      </c>
      <c r="V319" s="1399">
        <f t="shared" si="87"/>
        <v>0</v>
      </c>
      <c r="W319" s="1400">
        <f>IF(AND(ISNUMBER(R319),NOT(ISBLANK(K319))),IFERROR(INDEX(K13:U13,MATCH(K319,K12:U12,0))*J319*IF(ISBLANK(G319),1,G319),0),0)</f>
        <v>0</v>
      </c>
      <c r="AA319" s="1494"/>
      <c r="AB319" s="1495"/>
      <c r="AC319" s="1495"/>
      <c r="AD319" s="1495"/>
      <c r="AE319" s="1496"/>
      <c r="AF319" s="1497"/>
      <c r="AG319" s="1498"/>
      <c r="AH319" s="1496"/>
      <c r="AI319" s="1499"/>
      <c r="AJ319" s="1500">
        <f>IF(ISNUMBER(AH319),#REF!,0)</f>
        <v>0</v>
      </c>
      <c r="AK319" s="1501"/>
      <c r="AM319" s="1401">
        <f t="shared" si="96"/>
        <v>0</v>
      </c>
      <c r="AN319" s="1410">
        <f t="shared" si="97"/>
        <v>0</v>
      </c>
      <c r="AO319" s="1411">
        <f t="shared" si="98"/>
        <v>0</v>
      </c>
      <c r="AP319" s="1402"/>
      <c r="AQ319" s="1397">
        <f t="shared" si="91"/>
        <v>0</v>
      </c>
      <c r="AR319" s="1398">
        <f t="shared" si="99"/>
        <v>0</v>
      </c>
      <c r="AS319" s="1397">
        <f t="shared" si="88"/>
        <v>0</v>
      </c>
      <c r="AT319" s="1399">
        <f t="shared" si="89"/>
        <v>0</v>
      </c>
      <c r="AU319" s="1400">
        <f>IF(AND(ISNUMBER(AP319),NOT(ISBLANK(AI319))),IFERROR(INDEX(AI13:AS13,MATCH(AI319,AI12:AS12,0))*AH319*IF(ISBLANK(AE319),1,AE319),0),0)</f>
        <v>0</v>
      </c>
      <c r="AY319" s="6">
        <v>1</v>
      </c>
    </row>
    <row r="320" spans="3:51" ht="15.75">
      <c r="C320" s="1494"/>
      <c r="D320" s="1495"/>
      <c r="E320" s="1495"/>
      <c r="F320" s="1495"/>
      <c r="G320" s="1496"/>
      <c r="H320" s="1497"/>
      <c r="I320" s="1498"/>
      <c r="J320" s="1496"/>
      <c r="K320" s="1499"/>
      <c r="L320" s="1500">
        <f>IF(ISNUMBER(J320),#REF!,0)</f>
        <v>0</v>
      </c>
      <c r="M320" s="1501"/>
      <c r="O320" s="1403">
        <f t="shared" si="92"/>
        <v>0</v>
      </c>
      <c r="P320" s="1412">
        <f t="shared" si="93"/>
        <v>0</v>
      </c>
      <c r="Q320" s="1413">
        <f t="shared" si="94"/>
        <v>0</v>
      </c>
      <c r="R320" s="1402"/>
      <c r="S320" s="1397">
        <f t="shared" si="90"/>
        <v>0</v>
      </c>
      <c r="T320" s="1398">
        <f t="shared" si="95"/>
        <v>0</v>
      </c>
      <c r="U320" s="1397">
        <f t="shared" si="86"/>
        <v>0</v>
      </c>
      <c r="V320" s="1399">
        <f t="shared" si="87"/>
        <v>0</v>
      </c>
      <c r="W320" s="1400">
        <f>IF(AND(ISNUMBER(R320),NOT(ISBLANK(K320))),IFERROR(INDEX(K13:U13,MATCH(K320,K12:U12,0))*J320*IF(ISBLANK(G320),1,G320),0),0)</f>
        <v>0</v>
      </c>
      <c r="AA320" s="1494"/>
      <c r="AB320" s="1495"/>
      <c r="AC320" s="1495"/>
      <c r="AD320" s="1495"/>
      <c r="AE320" s="1496"/>
      <c r="AF320" s="1497"/>
      <c r="AG320" s="1498"/>
      <c r="AH320" s="1496"/>
      <c r="AI320" s="1499"/>
      <c r="AJ320" s="1500">
        <f>IF(ISNUMBER(AH320),#REF!,0)</f>
        <v>0</v>
      </c>
      <c r="AK320" s="1501"/>
      <c r="AM320" s="1403">
        <f t="shared" si="96"/>
        <v>0</v>
      </c>
      <c r="AN320" s="1412">
        <f t="shared" si="97"/>
        <v>0</v>
      </c>
      <c r="AO320" s="1413">
        <f t="shared" si="98"/>
        <v>0</v>
      </c>
      <c r="AP320" s="1402"/>
      <c r="AQ320" s="1397">
        <f t="shared" si="91"/>
        <v>0</v>
      </c>
      <c r="AR320" s="1398">
        <f t="shared" si="99"/>
        <v>0</v>
      </c>
      <c r="AS320" s="1397">
        <f t="shared" si="88"/>
        <v>0</v>
      </c>
      <c r="AT320" s="1399">
        <f t="shared" si="89"/>
        <v>0</v>
      </c>
      <c r="AU320" s="1400">
        <f>IF(AND(ISNUMBER(AP320),NOT(ISBLANK(AI320))),IFERROR(INDEX(AI13:AS13,MATCH(AI320,AI12:AS12,0))*AH320*IF(ISBLANK(AE320),1,AE320),0),0)</f>
        <v>0</v>
      </c>
      <c r="AY320" s="6">
        <v>1</v>
      </c>
    </row>
    <row r="321" spans="3:51" ht="15.75">
      <c r="C321" s="1494"/>
      <c r="D321" s="1495"/>
      <c r="E321" s="1495"/>
      <c r="F321" s="1495"/>
      <c r="G321" s="1496"/>
      <c r="H321" s="1497"/>
      <c r="I321" s="1498"/>
      <c r="J321" s="1496"/>
      <c r="K321" s="1499"/>
      <c r="L321" s="1500">
        <f>IF(ISNUMBER(J321),#REF!,0)</f>
        <v>0</v>
      </c>
      <c r="M321" s="1501"/>
      <c r="O321" s="1401">
        <f t="shared" si="92"/>
        <v>0</v>
      </c>
      <c r="P321" s="1410">
        <f t="shared" si="93"/>
        <v>0</v>
      </c>
      <c r="Q321" s="1411">
        <f t="shared" si="94"/>
        <v>0</v>
      </c>
      <c r="R321" s="1402"/>
      <c r="S321" s="1397">
        <f t="shared" si="90"/>
        <v>0</v>
      </c>
      <c r="T321" s="1398">
        <f t="shared" si="95"/>
        <v>0</v>
      </c>
      <c r="U321" s="1397">
        <f t="shared" si="86"/>
        <v>0</v>
      </c>
      <c r="V321" s="1399">
        <f t="shared" si="87"/>
        <v>0</v>
      </c>
      <c r="W321" s="1400">
        <f>IF(AND(ISNUMBER(R321),NOT(ISBLANK(K321))),IFERROR(INDEX(K13:U13,MATCH(K321,K12:U12,0))*J321*IF(ISBLANK(G321),1,G321),0),0)</f>
        <v>0</v>
      </c>
      <c r="AA321" s="1494"/>
      <c r="AB321" s="1495"/>
      <c r="AC321" s="1495"/>
      <c r="AD321" s="1495"/>
      <c r="AE321" s="1496"/>
      <c r="AF321" s="1497"/>
      <c r="AG321" s="1498"/>
      <c r="AH321" s="1496"/>
      <c r="AI321" s="1499"/>
      <c r="AJ321" s="1500">
        <f>IF(ISNUMBER(AH321),#REF!,0)</f>
        <v>0</v>
      </c>
      <c r="AK321" s="1501"/>
      <c r="AM321" s="1401">
        <f t="shared" si="96"/>
        <v>0</v>
      </c>
      <c r="AN321" s="1410">
        <f t="shared" si="97"/>
        <v>0</v>
      </c>
      <c r="AO321" s="1411">
        <f t="shared" si="98"/>
        <v>0</v>
      </c>
      <c r="AP321" s="1402"/>
      <c r="AQ321" s="1397">
        <f t="shared" si="91"/>
        <v>0</v>
      </c>
      <c r="AR321" s="1398">
        <f t="shared" si="99"/>
        <v>0</v>
      </c>
      <c r="AS321" s="1397">
        <f t="shared" si="88"/>
        <v>0</v>
      </c>
      <c r="AT321" s="1399">
        <f t="shared" si="89"/>
        <v>0</v>
      </c>
      <c r="AU321" s="1400">
        <f>IF(AND(ISNUMBER(AP321),NOT(ISBLANK(AI321))),IFERROR(INDEX(AI13:AS13,MATCH(AI321,AI12:AS12,0))*AH321*IF(ISBLANK(AE321),1,AE321),0),0)</f>
        <v>0</v>
      </c>
      <c r="AY321" s="6">
        <v>1</v>
      </c>
    </row>
    <row r="322" spans="3:51" ht="15.75">
      <c r="C322" s="1494"/>
      <c r="D322" s="1495"/>
      <c r="E322" s="1495"/>
      <c r="F322" s="1495"/>
      <c r="G322" s="1496"/>
      <c r="H322" s="1497"/>
      <c r="I322" s="1498"/>
      <c r="J322" s="1496"/>
      <c r="K322" s="1499"/>
      <c r="L322" s="1500">
        <f>IF(ISNUMBER(J322),#REF!,0)</f>
        <v>0</v>
      </c>
      <c r="M322" s="1501"/>
      <c r="O322" s="1403">
        <f t="shared" si="92"/>
        <v>0</v>
      </c>
      <c r="P322" s="1412">
        <f t="shared" si="93"/>
        <v>0</v>
      </c>
      <c r="Q322" s="1413">
        <f t="shared" si="94"/>
        <v>0</v>
      </c>
      <c r="R322" s="1402"/>
      <c r="S322" s="1397">
        <f t="shared" si="90"/>
        <v>0</v>
      </c>
      <c r="T322" s="1398">
        <f t="shared" si="95"/>
        <v>0</v>
      </c>
      <c r="U322" s="1397">
        <f t="shared" si="86"/>
        <v>0</v>
      </c>
      <c r="V322" s="1399">
        <f t="shared" si="87"/>
        <v>0</v>
      </c>
      <c r="W322" s="1400">
        <f>IF(AND(ISNUMBER(R322),NOT(ISBLANK(K322))),IFERROR(INDEX(K13:U13,MATCH(K322,K12:U12,0))*J322*IF(ISBLANK(G322),1,G322),0),0)</f>
        <v>0</v>
      </c>
      <c r="AA322" s="1494"/>
      <c r="AB322" s="1495"/>
      <c r="AC322" s="1495"/>
      <c r="AD322" s="1495"/>
      <c r="AE322" s="1496"/>
      <c r="AF322" s="1497"/>
      <c r="AG322" s="1498"/>
      <c r="AH322" s="1496"/>
      <c r="AI322" s="1499"/>
      <c r="AJ322" s="1500">
        <f>IF(ISNUMBER(AH322),#REF!,0)</f>
        <v>0</v>
      </c>
      <c r="AK322" s="1501"/>
      <c r="AM322" s="1403">
        <f t="shared" si="96"/>
        <v>0</v>
      </c>
      <c r="AN322" s="1412">
        <f t="shared" si="97"/>
        <v>0</v>
      </c>
      <c r="AO322" s="1413">
        <f t="shared" si="98"/>
        <v>0</v>
      </c>
      <c r="AP322" s="1402"/>
      <c r="AQ322" s="1397">
        <f t="shared" si="91"/>
        <v>0</v>
      </c>
      <c r="AR322" s="1398">
        <f t="shared" si="99"/>
        <v>0</v>
      </c>
      <c r="AS322" s="1397">
        <f t="shared" si="88"/>
        <v>0</v>
      </c>
      <c r="AT322" s="1399">
        <f t="shared" si="89"/>
        <v>0</v>
      </c>
      <c r="AU322" s="1400">
        <f>IF(AND(ISNUMBER(AP322),NOT(ISBLANK(AI322))),IFERROR(INDEX(AI13:AS13,MATCH(AI322,AI12:AS12,0))*AH322*IF(ISBLANK(AE322),1,AE322),0),0)</f>
        <v>0</v>
      </c>
      <c r="AY322" s="6">
        <v>1</v>
      </c>
    </row>
    <row r="323" spans="3:51" ht="15.75">
      <c r="C323" s="1494"/>
      <c r="D323" s="1495"/>
      <c r="E323" s="1495"/>
      <c r="F323" s="1495"/>
      <c r="G323" s="1496"/>
      <c r="H323" s="1497"/>
      <c r="I323" s="1498"/>
      <c r="J323" s="1496"/>
      <c r="K323" s="1499"/>
      <c r="L323" s="1500">
        <f>IF(ISNUMBER(J323),#REF!,0)</f>
        <v>0</v>
      </c>
      <c r="M323" s="1501"/>
      <c r="O323" s="1401">
        <f t="shared" si="92"/>
        <v>0</v>
      </c>
      <c r="P323" s="1410">
        <f t="shared" si="93"/>
        <v>0</v>
      </c>
      <c r="Q323" s="1411">
        <f t="shared" si="94"/>
        <v>0</v>
      </c>
      <c r="R323" s="1402"/>
      <c r="S323" s="1397">
        <f t="shared" si="90"/>
        <v>0</v>
      </c>
      <c r="T323" s="1398">
        <f t="shared" si="95"/>
        <v>0</v>
      </c>
      <c r="U323" s="1397">
        <f t="shared" si="86"/>
        <v>0</v>
      </c>
      <c r="V323" s="1399">
        <f t="shared" si="87"/>
        <v>0</v>
      </c>
      <c r="W323" s="1400">
        <f>IF(AND(ISNUMBER(R323),NOT(ISBLANK(K323))),IFERROR(INDEX(K13:U13,MATCH(K323,K12:U12,0))*J323*IF(ISBLANK(G323),1,G323),0),0)</f>
        <v>0</v>
      </c>
      <c r="AA323" s="1494"/>
      <c r="AB323" s="1495"/>
      <c r="AC323" s="1495"/>
      <c r="AD323" s="1495"/>
      <c r="AE323" s="1496"/>
      <c r="AF323" s="1497"/>
      <c r="AG323" s="1498"/>
      <c r="AH323" s="1496"/>
      <c r="AI323" s="1499"/>
      <c r="AJ323" s="1500">
        <f>IF(ISNUMBER(AH323),#REF!,0)</f>
        <v>0</v>
      </c>
      <c r="AK323" s="1501"/>
      <c r="AM323" s="1401">
        <f t="shared" si="96"/>
        <v>0</v>
      </c>
      <c r="AN323" s="1410">
        <f t="shared" si="97"/>
        <v>0</v>
      </c>
      <c r="AO323" s="1411">
        <f t="shared" si="98"/>
        <v>0</v>
      </c>
      <c r="AP323" s="1402"/>
      <c r="AQ323" s="1397">
        <f t="shared" si="91"/>
        <v>0</v>
      </c>
      <c r="AR323" s="1398">
        <f t="shared" si="99"/>
        <v>0</v>
      </c>
      <c r="AS323" s="1397">
        <f t="shared" si="88"/>
        <v>0</v>
      </c>
      <c r="AT323" s="1399">
        <f t="shared" si="89"/>
        <v>0</v>
      </c>
      <c r="AU323" s="1400">
        <f>IF(AND(ISNUMBER(AP323),NOT(ISBLANK(AI323))),IFERROR(INDEX(AI13:AS13,MATCH(AI323,AI12:AS12,0))*AH323*IF(ISBLANK(AE323),1,AE323),0),0)</f>
        <v>0</v>
      </c>
      <c r="AY323" s="6">
        <v>1</v>
      </c>
    </row>
    <row r="324" spans="3:51" ht="15.75">
      <c r="C324" s="1494"/>
      <c r="D324" s="1495"/>
      <c r="E324" s="1495"/>
      <c r="F324" s="1495"/>
      <c r="G324" s="1496"/>
      <c r="H324" s="1497"/>
      <c r="I324" s="1498"/>
      <c r="J324" s="1496"/>
      <c r="K324" s="1499"/>
      <c r="L324" s="1500">
        <f>IF(ISNUMBER(J324),#REF!,0)</f>
        <v>0</v>
      </c>
      <c r="M324" s="1501"/>
      <c r="O324" s="1403">
        <f t="shared" si="92"/>
        <v>0</v>
      </c>
      <c r="P324" s="1412">
        <f t="shared" si="93"/>
        <v>0</v>
      </c>
      <c r="Q324" s="1413">
        <f t="shared" si="94"/>
        <v>0</v>
      </c>
      <c r="R324" s="1402"/>
      <c r="S324" s="1397">
        <f t="shared" si="90"/>
        <v>0</v>
      </c>
      <c r="T324" s="1398">
        <f t="shared" si="95"/>
        <v>0</v>
      </c>
      <c r="U324" s="1397">
        <f t="shared" si="86"/>
        <v>0</v>
      </c>
      <c r="V324" s="1399">
        <f t="shared" si="87"/>
        <v>0</v>
      </c>
      <c r="W324" s="1400">
        <f>IF(AND(ISNUMBER(R324),NOT(ISBLANK(K324))),IFERROR(INDEX(K13:U13,MATCH(K324,K12:U12,0))*J324*IF(ISBLANK(G324),1,G324),0),0)</f>
        <v>0</v>
      </c>
      <c r="AA324" s="1494"/>
      <c r="AB324" s="1495"/>
      <c r="AC324" s="1495"/>
      <c r="AD324" s="1495"/>
      <c r="AE324" s="1496"/>
      <c r="AF324" s="1497"/>
      <c r="AG324" s="1498"/>
      <c r="AH324" s="1496"/>
      <c r="AI324" s="1499"/>
      <c r="AJ324" s="1500">
        <f>IF(ISNUMBER(AH324),#REF!,0)</f>
        <v>0</v>
      </c>
      <c r="AK324" s="1501"/>
      <c r="AM324" s="1403">
        <f t="shared" si="96"/>
        <v>0</v>
      </c>
      <c r="AN324" s="1412">
        <f t="shared" si="97"/>
        <v>0</v>
      </c>
      <c r="AO324" s="1413">
        <f t="shared" si="98"/>
        <v>0</v>
      </c>
      <c r="AP324" s="1402"/>
      <c r="AQ324" s="1397">
        <f t="shared" si="91"/>
        <v>0</v>
      </c>
      <c r="AR324" s="1398">
        <f t="shared" si="99"/>
        <v>0</v>
      </c>
      <c r="AS324" s="1397">
        <f t="shared" si="88"/>
        <v>0</v>
      </c>
      <c r="AT324" s="1399">
        <f t="shared" si="89"/>
        <v>0</v>
      </c>
      <c r="AU324" s="1400">
        <f>IF(AND(ISNUMBER(AP324),NOT(ISBLANK(AI324))),IFERROR(INDEX(AI13:AS13,MATCH(AI324,AI12:AS12,0))*AH324*IF(ISBLANK(AE324),1,AE324),0),0)</f>
        <v>0</v>
      </c>
      <c r="AY324" s="6">
        <v>1</v>
      </c>
    </row>
    <row r="325" spans="3:51" ht="15.75">
      <c r="C325" s="1494"/>
      <c r="D325" s="1495"/>
      <c r="E325" s="1495"/>
      <c r="F325" s="1495"/>
      <c r="G325" s="1496"/>
      <c r="H325" s="1497"/>
      <c r="I325" s="1498"/>
      <c r="J325" s="1496"/>
      <c r="K325" s="1499"/>
      <c r="L325" s="1500">
        <f>IF(ISNUMBER(J325),#REF!,0)</f>
        <v>0</v>
      </c>
      <c r="M325" s="1501"/>
      <c r="O325" s="1401">
        <f t="shared" si="92"/>
        <v>0</v>
      </c>
      <c r="P325" s="1410">
        <f t="shared" si="93"/>
        <v>0</v>
      </c>
      <c r="Q325" s="1411">
        <f t="shared" si="94"/>
        <v>0</v>
      </c>
      <c r="R325" s="1402"/>
      <c r="S325" s="1397">
        <f t="shared" si="90"/>
        <v>0</v>
      </c>
      <c r="T325" s="1398">
        <f t="shared" si="95"/>
        <v>0</v>
      </c>
      <c r="U325" s="1397">
        <f t="shared" si="86"/>
        <v>0</v>
      </c>
      <c r="V325" s="1399">
        <f t="shared" si="87"/>
        <v>0</v>
      </c>
      <c r="W325" s="1400">
        <f>IF(AND(ISNUMBER(R325),NOT(ISBLANK(K325))),IFERROR(INDEX(K13:U13,MATCH(K325,K12:U12,0))*J325*IF(ISBLANK(G325),1,G325),0),0)</f>
        <v>0</v>
      </c>
      <c r="AA325" s="1494"/>
      <c r="AB325" s="1495"/>
      <c r="AC325" s="1495"/>
      <c r="AD325" s="1495"/>
      <c r="AE325" s="1496"/>
      <c r="AF325" s="1497"/>
      <c r="AG325" s="1498"/>
      <c r="AH325" s="1496"/>
      <c r="AI325" s="1499"/>
      <c r="AJ325" s="1500">
        <f>IF(ISNUMBER(AH325),#REF!,0)</f>
        <v>0</v>
      </c>
      <c r="AK325" s="1501"/>
      <c r="AM325" s="1401">
        <f t="shared" si="96"/>
        <v>0</v>
      </c>
      <c r="AN325" s="1410">
        <f t="shared" si="97"/>
        <v>0</v>
      </c>
      <c r="AO325" s="1411">
        <f t="shared" si="98"/>
        <v>0</v>
      </c>
      <c r="AP325" s="1402"/>
      <c r="AQ325" s="1397">
        <f t="shared" si="91"/>
        <v>0</v>
      </c>
      <c r="AR325" s="1398">
        <f t="shared" si="99"/>
        <v>0</v>
      </c>
      <c r="AS325" s="1397">
        <f t="shared" si="88"/>
        <v>0</v>
      </c>
      <c r="AT325" s="1399">
        <f t="shared" si="89"/>
        <v>0</v>
      </c>
      <c r="AU325" s="1400">
        <f>IF(AND(ISNUMBER(AP325),NOT(ISBLANK(AI325))),IFERROR(INDEX(AI13:AS13,MATCH(AI325,AI12:AS12,0))*AH325*IF(ISBLANK(AE325),1,AE325),0),0)</f>
        <v>0</v>
      </c>
      <c r="AY325" s="6">
        <v>1</v>
      </c>
    </row>
    <row r="326" spans="3:51" ht="15.75">
      <c r="C326" s="1494"/>
      <c r="D326" s="1495"/>
      <c r="E326" s="1495"/>
      <c r="F326" s="1495"/>
      <c r="G326" s="1496"/>
      <c r="H326" s="1497"/>
      <c r="I326" s="1498"/>
      <c r="J326" s="1496"/>
      <c r="K326" s="1499"/>
      <c r="L326" s="1500">
        <f>IF(ISNUMBER(J326),#REF!,0)</f>
        <v>0</v>
      </c>
      <c r="M326" s="1501"/>
      <c r="O326" s="1403">
        <f t="shared" si="92"/>
        <v>0</v>
      </c>
      <c r="P326" s="1412">
        <f t="shared" si="93"/>
        <v>0</v>
      </c>
      <c r="Q326" s="1413">
        <f t="shared" si="94"/>
        <v>0</v>
      </c>
      <c r="R326" s="1402"/>
      <c r="S326" s="1397">
        <f t="shared" si="90"/>
        <v>0</v>
      </c>
      <c r="T326" s="1398">
        <f t="shared" si="95"/>
        <v>0</v>
      </c>
      <c r="U326" s="1397">
        <f t="shared" si="86"/>
        <v>0</v>
      </c>
      <c r="V326" s="1399">
        <f t="shared" si="87"/>
        <v>0</v>
      </c>
      <c r="W326" s="1400">
        <f>IF(AND(ISNUMBER(R326),NOT(ISBLANK(K326))),IFERROR(INDEX(K13:U13,MATCH(K326,K12:U12,0))*J326*IF(ISBLANK(G326),1,G326),0),0)</f>
        <v>0</v>
      </c>
      <c r="AA326" s="1494"/>
      <c r="AB326" s="1495"/>
      <c r="AC326" s="1495"/>
      <c r="AD326" s="1495"/>
      <c r="AE326" s="1496"/>
      <c r="AF326" s="1497"/>
      <c r="AG326" s="1498"/>
      <c r="AH326" s="1496"/>
      <c r="AI326" s="1499"/>
      <c r="AJ326" s="1500">
        <f>IF(ISNUMBER(AH326),#REF!,0)</f>
        <v>0</v>
      </c>
      <c r="AK326" s="1501"/>
      <c r="AM326" s="1403">
        <f t="shared" si="96"/>
        <v>0</v>
      </c>
      <c r="AN326" s="1412">
        <f t="shared" si="97"/>
        <v>0</v>
      </c>
      <c r="AO326" s="1413">
        <f t="shared" si="98"/>
        <v>0</v>
      </c>
      <c r="AP326" s="1402"/>
      <c r="AQ326" s="1397">
        <f t="shared" si="91"/>
        <v>0</v>
      </c>
      <c r="AR326" s="1398">
        <f t="shared" si="99"/>
        <v>0</v>
      </c>
      <c r="AS326" s="1397">
        <f t="shared" si="88"/>
        <v>0</v>
      </c>
      <c r="AT326" s="1399">
        <f t="shared" si="89"/>
        <v>0</v>
      </c>
      <c r="AU326" s="1400">
        <f>IF(AND(ISNUMBER(AP326),NOT(ISBLANK(AI326))),IFERROR(INDEX(AI13:AS13,MATCH(AI326,AI12:AS12,0))*AH326*IF(ISBLANK(AE326),1,AE326),0),0)</f>
        <v>0</v>
      </c>
      <c r="AY326" s="6">
        <v>1</v>
      </c>
    </row>
    <row r="327" spans="3:51" ht="15.75">
      <c r="C327" s="1494"/>
      <c r="D327" s="1495"/>
      <c r="E327" s="1495"/>
      <c r="F327" s="1495"/>
      <c r="G327" s="1496"/>
      <c r="H327" s="1497"/>
      <c r="I327" s="1498"/>
      <c r="J327" s="1496"/>
      <c r="K327" s="1499"/>
      <c r="L327" s="1500">
        <f>IF(ISNUMBER(J327),#REF!,0)</f>
        <v>0</v>
      </c>
      <c r="M327" s="1501"/>
      <c r="O327" s="1401">
        <f t="shared" si="92"/>
        <v>0</v>
      </c>
      <c r="P327" s="1410">
        <f t="shared" si="93"/>
        <v>0</v>
      </c>
      <c r="Q327" s="1411">
        <f t="shared" si="94"/>
        <v>0</v>
      </c>
      <c r="R327" s="1402"/>
      <c r="S327" s="1397">
        <f t="shared" si="90"/>
        <v>0</v>
      </c>
      <c r="T327" s="1398">
        <f t="shared" si="95"/>
        <v>0</v>
      </c>
      <c r="U327" s="1397">
        <f t="shared" si="86"/>
        <v>0</v>
      </c>
      <c r="V327" s="1399">
        <f t="shared" si="87"/>
        <v>0</v>
      </c>
      <c r="W327" s="1400">
        <f>IF(AND(ISNUMBER(R327),NOT(ISBLANK(K327))),IFERROR(INDEX(K13:U13,MATCH(K327,K12:U12,0))*J327*IF(ISBLANK(G327),1,G327),0),0)</f>
        <v>0</v>
      </c>
      <c r="AA327" s="1494"/>
      <c r="AB327" s="1495"/>
      <c r="AC327" s="1495"/>
      <c r="AD327" s="1495"/>
      <c r="AE327" s="1496"/>
      <c r="AF327" s="1497"/>
      <c r="AG327" s="1498"/>
      <c r="AH327" s="1496"/>
      <c r="AI327" s="1499"/>
      <c r="AJ327" s="1500">
        <f>IF(ISNUMBER(AH327),#REF!,0)</f>
        <v>0</v>
      </c>
      <c r="AK327" s="1501"/>
      <c r="AM327" s="1401">
        <f t="shared" si="96"/>
        <v>0</v>
      </c>
      <c r="AN327" s="1410">
        <f t="shared" si="97"/>
        <v>0</v>
      </c>
      <c r="AO327" s="1411">
        <f t="shared" si="98"/>
        <v>0</v>
      </c>
      <c r="AP327" s="1402"/>
      <c r="AQ327" s="1397">
        <f t="shared" si="91"/>
        <v>0</v>
      </c>
      <c r="AR327" s="1398">
        <f t="shared" si="99"/>
        <v>0</v>
      </c>
      <c r="AS327" s="1397">
        <f t="shared" si="88"/>
        <v>0</v>
      </c>
      <c r="AT327" s="1399">
        <f t="shared" si="89"/>
        <v>0</v>
      </c>
      <c r="AU327" s="1400">
        <f>IF(AND(ISNUMBER(AP327),NOT(ISBLANK(AI327))),IFERROR(INDEX(AI13:AS13,MATCH(AI327,AI12:AS12,0))*AH327*IF(ISBLANK(AE327),1,AE327),0),0)</f>
        <v>0</v>
      </c>
      <c r="AY327" s="6">
        <v>1</v>
      </c>
    </row>
    <row r="328" spans="3:51" ht="15.75">
      <c r="C328" s="1494"/>
      <c r="D328" s="1495"/>
      <c r="E328" s="1495"/>
      <c r="F328" s="1495"/>
      <c r="G328" s="1496"/>
      <c r="H328" s="1497"/>
      <c r="I328" s="1498"/>
      <c r="J328" s="1496"/>
      <c r="K328" s="1499"/>
      <c r="L328" s="1500">
        <f>IF(ISNUMBER(J328),#REF!,0)</f>
        <v>0</v>
      </c>
      <c r="M328" s="1501"/>
      <c r="O328" s="1403">
        <f t="shared" si="92"/>
        <v>0</v>
      </c>
      <c r="P328" s="1412">
        <f t="shared" si="93"/>
        <v>0</v>
      </c>
      <c r="Q328" s="1413">
        <f t="shared" si="94"/>
        <v>0</v>
      </c>
      <c r="R328" s="1402"/>
      <c r="S328" s="1397">
        <f t="shared" si="90"/>
        <v>0</v>
      </c>
      <c r="T328" s="1398">
        <f t="shared" si="95"/>
        <v>0</v>
      </c>
      <c r="U328" s="1397">
        <f t="shared" si="86"/>
        <v>0</v>
      </c>
      <c r="V328" s="1399">
        <f t="shared" si="87"/>
        <v>0</v>
      </c>
      <c r="W328" s="1400">
        <f>IF(AND(ISNUMBER(R328),NOT(ISBLANK(K328))),IFERROR(INDEX(K13:U13,MATCH(K328,K12:U12,0))*J328*IF(ISBLANK(G328),1,G328),0),0)</f>
        <v>0</v>
      </c>
      <c r="AA328" s="1494"/>
      <c r="AB328" s="1495"/>
      <c r="AC328" s="1495"/>
      <c r="AD328" s="1495"/>
      <c r="AE328" s="1496"/>
      <c r="AF328" s="1497"/>
      <c r="AG328" s="1498"/>
      <c r="AH328" s="1496"/>
      <c r="AI328" s="1499"/>
      <c r="AJ328" s="1500">
        <f>IF(ISNUMBER(AH328),#REF!,0)</f>
        <v>0</v>
      </c>
      <c r="AK328" s="1501"/>
      <c r="AM328" s="1403">
        <f t="shared" si="96"/>
        <v>0</v>
      </c>
      <c r="AN328" s="1412">
        <f t="shared" si="97"/>
        <v>0</v>
      </c>
      <c r="AO328" s="1413">
        <f t="shared" si="98"/>
        <v>0</v>
      </c>
      <c r="AP328" s="1402"/>
      <c r="AQ328" s="1397">
        <f t="shared" si="91"/>
        <v>0</v>
      </c>
      <c r="AR328" s="1398">
        <f t="shared" si="99"/>
        <v>0</v>
      </c>
      <c r="AS328" s="1397">
        <f t="shared" si="88"/>
        <v>0</v>
      </c>
      <c r="AT328" s="1399">
        <f t="shared" si="89"/>
        <v>0</v>
      </c>
      <c r="AU328" s="1400">
        <f>IF(AND(ISNUMBER(AP328),NOT(ISBLANK(AI328))),IFERROR(INDEX(AI13:AS13,MATCH(AI328,AI12:AS12,0))*AH328*IF(ISBLANK(AE328),1,AE328),0),0)</f>
        <v>0</v>
      </c>
      <c r="AY328" s="6">
        <v>1</v>
      </c>
    </row>
    <row r="329" spans="3:51" ht="15.75">
      <c r="C329" s="1494"/>
      <c r="D329" s="1495"/>
      <c r="E329" s="1495"/>
      <c r="F329" s="1495"/>
      <c r="G329" s="1496"/>
      <c r="H329" s="1497"/>
      <c r="I329" s="1498"/>
      <c r="J329" s="1496"/>
      <c r="K329" s="1499"/>
      <c r="L329" s="1500">
        <f>IF(ISNUMBER(J329),#REF!,0)</f>
        <v>0</v>
      </c>
      <c r="M329" s="1501"/>
      <c r="O329" s="1401">
        <f t="shared" si="92"/>
        <v>0</v>
      </c>
      <c r="P329" s="1410">
        <f t="shared" si="93"/>
        <v>0</v>
      </c>
      <c r="Q329" s="1411">
        <f t="shared" si="94"/>
        <v>0</v>
      </c>
      <c r="R329" s="1402"/>
      <c r="S329" s="1397">
        <f t="shared" si="90"/>
        <v>0</v>
      </c>
      <c r="T329" s="1398">
        <f t="shared" si="95"/>
        <v>0</v>
      </c>
      <c r="U329" s="1397">
        <f t="shared" si="86"/>
        <v>0</v>
      </c>
      <c r="V329" s="1399">
        <f t="shared" si="87"/>
        <v>0</v>
      </c>
      <c r="W329" s="1400">
        <f>IF(AND(ISNUMBER(R329),NOT(ISBLANK(K329))),IFERROR(INDEX(K13:U13,MATCH(K329,K12:U12,0))*J329*IF(ISBLANK(G329),1,G329),0),0)</f>
        <v>0</v>
      </c>
      <c r="AA329" s="1494"/>
      <c r="AB329" s="1495"/>
      <c r="AC329" s="1495"/>
      <c r="AD329" s="1495"/>
      <c r="AE329" s="1496"/>
      <c r="AF329" s="1497"/>
      <c r="AG329" s="1498"/>
      <c r="AH329" s="1496"/>
      <c r="AI329" s="1499"/>
      <c r="AJ329" s="1500">
        <f>IF(ISNUMBER(AH329),#REF!,0)</f>
        <v>0</v>
      </c>
      <c r="AK329" s="1501"/>
      <c r="AM329" s="1401">
        <f t="shared" si="96"/>
        <v>0</v>
      </c>
      <c r="AN329" s="1410">
        <f t="shared" si="97"/>
        <v>0</v>
      </c>
      <c r="AO329" s="1411">
        <f t="shared" si="98"/>
        <v>0</v>
      </c>
      <c r="AP329" s="1402"/>
      <c r="AQ329" s="1397">
        <f t="shared" si="91"/>
        <v>0</v>
      </c>
      <c r="AR329" s="1398">
        <f t="shared" si="99"/>
        <v>0</v>
      </c>
      <c r="AS329" s="1397">
        <f t="shared" si="88"/>
        <v>0</v>
      </c>
      <c r="AT329" s="1399">
        <f t="shared" si="89"/>
        <v>0</v>
      </c>
      <c r="AU329" s="1400">
        <f>IF(AND(ISNUMBER(AP329),NOT(ISBLANK(AI329))),IFERROR(INDEX(AI13:AS13,MATCH(AI329,AI12:AS12,0))*AH329*IF(ISBLANK(AE329),1,AE329),0),0)</f>
        <v>0</v>
      </c>
      <c r="AY329" s="6">
        <v>1</v>
      </c>
    </row>
    <row r="330" spans="3:51" ht="15.75">
      <c r="C330" s="1494"/>
      <c r="D330" s="1495"/>
      <c r="E330" s="1495"/>
      <c r="F330" s="1495"/>
      <c r="G330" s="1496"/>
      <c r="H330" s="1497"/>
      <c r="I330" s="1498"/>
      <c r="J330" s="1496"/>
      <c r="K330" s="1499"/>
      <c r="L330" s="1500">
        <f>IF(ISNUMBER(J330),#REF!,0)</f>
        <v>0</v>
      </c>
      <c r="M330" s="1501"/>
      <c r="O330" s="1403">
        <f t="shared" si="92"/>
        <v>0</v>
      </c>
      <c r="P330" s="1412">
        <f t="shared" si="93"/>
        <v>0</v>
      </c>
      <c r="Q330" s="1413">
        <f t="shared" si="94"/>
        <v>0</v>
      </c>
      <c r="R330" s="1402"/>
      <c r="S330" s="1397">
        <f t="shared" si="90"/>
        <v>0</v>
      </c>
      <c r="T330" s="1398">
        <f t="shared" si="95"/>
        <v>0</v>
      </c>
      <c r="U330" s="1397">
        <f t="shared" si="86"/>
        <v>0</v>
      </c>
      <c r="V330" s="1399">
        <f t="shared" si="87"/>
        <v>0</v>
      </c>
      <c r="W330" s="1400">
        <f>IF(AND(ISNUMBER(R330),NOT(ISBLANK(K330))),IFERROR(INDEX(K13:U13,MATCH(K330,K12:U12,0))*J330*IF(ISBLANK(G330),1,G330),0),0)</f>
        <v>0</v>
      </c>
      <c r="AA330" s="1494"/>
      <c r="AB330" s="1495"/>
      <c r="AC330" s="1495"/>
      <c r="AD330" s="1495"/>
      <c r="AE330" s="1496"/>
      <c r="AF330" s="1497"/>
      <c r="AG330" s="1498"/>
      <c r="AH330" s="1496"/>
      <c r="AI330" s="1499"/>
      <c r="AJ330" s="1500">
        <f>IF(ISNUMBER(AH330),#REF!,0)</f>
        <v>0</v>
      </c>
      <c r="AK330" s="1501"/>
      <c r="AM330" s="1403">
        <f t="shared" si="96"/>
        <v>0</v>
      </c>
      <c r="AN330" s="1412">
        <f t="shared" si="97"/>
        <v>0</v>
      </c>
      <c r="AO330" s="1413">
        <f t="shared" si="98"/>
        <v>0</v>
      </c>
      <c r="AP330" s="1402"/>
      <c r="AQ330" s="1397">
        <f t="shared" si="91"/>
        <v>0</v>
      </c>
      <c r="AR330" s="1398">
        <f t="shared" si="99"/>
        <v>0</v>
      </c>
      <c r="AS330" s="1397">
        <f t="shared" si="88"/>
        <v>0</v>
      </c>
      <c r="AT330" s="1399">
        <f t="shared" si="89"/>
        <v>0</v>
      </c>
      <c r="AU330" s="1400">
        <f>IF(AND(ISNUMBER(AP330),NOT(ISBLANK(AI330))),IFERROR(INDEX(AI13:AS13,MATCH(AI330,AI12:AS12,0))*AH330*IF(ISBLANK(AE330),1,AE330),0),0)</f>
        <v>0</v>
      </c>
      <c r="AY330" s="6">
        <v>1</v>
      </c>
    </row>
    <row r="331" spans="3:51" ht="15.75">
      <c r="C331" s="1494"/>
      <c r="D331" s="1495"/>
      <c r="E331" s="1495"/>
      <c r="F331" s="1495"/>
      <c r="G331" s="1496"/>
      <c r="H331" s="1497"/>
      <c r="I331" s="1498"/>
      <c r="J331" s="1496"/>
      <c r="K331" s="1499"/>
      <c r="L331" s="1500">
        <f>IF(ISNUMBER(J331),#REF!,0)</f>
        <v>0</v>
      </c>
      <c r="M331" s="1501"/>
      <c r="O331" s="1401">
        <f t="shared" si="92"/>
        <v>0</v>
      </c>
      <c r="P331" s="1410">
        <f t="shared" si="93"/>
        <v>0</v>
      </c>
      <c r="Q331" s="1411">
        <f t="shared" si="94"/>
        <v>0</v>
      </c>
      <c r="R331" s="1402"/>
      <c r="S331" s="1397">
        <f t="shared" si="90"/>
        <v>0</v>
      </c>
      <c r="T331" s="1398">
        <f t="shared" si="95"/>
        <v>0</v>
      </c>
      <c r="U331" s="1397">
        <f t="shared" si="86"/>
        <v>0</v>
      </c>
      <c r="V331" s="1399">
        <f t="shared" si="87"/>
        <v>0</v>
      </c>
      <c r="W331" s="1400">
        <f>IF(AND(ISNUMBER(R331),NOT(ISBLANK(K331))),IFERROR(INDEX(K13:U13,MATCH(K331,K12:U12,0))*J331*IF(ISBLANK(G331),1,G331),0),0)</f>
        <v>0</v>
      </c>
      <c r="AA331" s="1494"/>
      <c r="AB331" s="1495"/>
      <c r="AC331" s="1495"/>
      <c r="AD331" s="1495"/>
      <c r="AE331" s="1496"/>
      <c r="AF331" s="1497"/>
      <c r="AG331" s="1498"/>
      <c r="AH331" s="1496"/>
      <c r="AI331" s="1499"/>
      <c r="AJ331" s="1500">
        <f>IF(ISNUMBER(AH331),#REF!,0)</f>
        <v>0</v>
      </c>
      <c r="AK331" s="1501"/>
      <c r="AM331" s="1401">
        <f t="shared" si="96"/>
        <v>0</v>
      </c>
      <c r="AN331" s="1410">
        <f t="shared" si="97"/>
        <v>0</v>
      </c>
      <c r="AO331" s="1411">
        <f t="shared" si="98"/>
        <v>0</v>
      </c>
      <c r="AP331" s="1402"/>
      <c r="AQ331" s="1397">
        <f t="shared" si="91"/>
        <v>0</v>
      </c>
      <c r="AR331" s="1398">
        <f t="shared" si="99"/>
        <v>0</v>
      </c>
      <c r="AS331" s="1397">
        <f t="shared" si="88"/>
        <v>0</v>
      </c>
      <c r="AT331" s="1399">
        <f t="shared" si="89"/>
        <v>0</v>
      </c>
      <c r="AU331" s="1400">
        <f>IF(AND(ISNUMBER(AP331),NOT(ISBLANK(AI331))),IFERROR(INDEX(AI13:AS13,MATCH(AI331,AI12:AS12,0))*AH331*IF(ISBLANK(AE331),1,AE331),0),0)</f>
        <v>0</v>
      </c>
      <c r="AY331" s="6">
        <v>1</v>
      </c>
    </row>
    <row r="332" spans="3:51" ht="15.75">
      <c r="C332" s="1494"/>
      <c r="D332" s="1495"/>
      <c r="E332" s="1495"/>
      <c r="F332" s="1495"/>
      <c r="G332" s="1496"/>
      <c r="H332" s="1497"/>
      <c r="I332" s="1498"/>
      <c r="J332" s="1496"/>
      <c r="K332" s="1499"/>
      <c r="L332" s="1500">
        <f>IF(ISNUMBER(J332),#REF!,0)</f>
        <v>0</v>
      </c>
      <c r="M332" s="1501"/>
      <c r="O332" s="1403">
        <f t="shared" si="92"/>
        <v>0</v>
      </c>
      <c r="P332" s="1412">
        <f t="shared" si="93"/>
        <v>0</v>
      </c>
      <c r="Q332" s="1413">
        <f t="shared" si="94"/>
        <v>0</v>
      </c>
      <c r="R332" s="1402"/>
      <c r="S332" s="1397">
        <f t="shared" si="90"/>
        <v>0</v>
      </c>
      <c r="T332" s="1398">
        <f t="shared" si="95"/>
        <v>0</v>
      </c>
      <c r="U332" s="1397">
        <f t="shared" si="86"/>
        <v>0</v>
      </c>
      <c r="V332" s="1399">
        <f t="shared" si="87"/>
        <v>0</v>
      </c>
      <c r="W332" s="1400">
        <f>IF(AND(ISNUMBER(R332),NOT(ISBLANK(K332))),IFERROR(INDEX(K13:U13,MATCH(K332,K12:U12,0))*J332*IF(ISBLANK(G332),1,G332),0),0)</f>
        <v>0</v>
      </c>
      <c r="AA332" s="1494"/>
      <c r="AB332" s="1495"/>
      <c r="AC332" s="1495"/>
      <c r="AD332" s="1495"/>
      <c r="AE332" s="1496"/>
      <c r="AF332" s="1497"/>
      <c r="AG332" s="1498"/>
      <c r="AH332" s="1496"/>
      <c r="AI332" s="1499"/>
      <c r="AJ332" s="1500">
        <f>IF(ISNUMBER(AH332),#REF!,0)</f>
        <v>0</v>
      </c>
      <c r="AK332" s="1501"/>
      <c r="AM332" s="1403">
        <f t="shared" si="96"/>
        <v>0</v>
      </c>
      <c r="AN332" s="1412">
        <f t="shared" si="97"/>
        <v>0</v>
      </c>
      <c r="AO332" s="1413">
        <f t="shared" si="98"/>
        <v>0</v>
      </c>
      <c r="AP332" s="1402"/>
      <c r="AQ332" s="1397">
        <f t="shared" si="91"/>
        <v>0</v>
      </c>
      <c r="AR332" s="1398">
        <f t="shared" si="99"/>
        <v>0</v>
      </c>
      <c r="AS332" s="1397">
        <f t="shared" si="88"/>
        <v>0</v>
      </c>
      <c r="AT332" s="1399">
        <f t="shared" si="89"/>
        <v>0</v>
      </c>
      <c r="AU332" s="1400">
        <f>IF(AND(ISNUMBER(AP332),NOT(ISBLANK(AI332))),IFERROR(INDEX(AI13:AS13,MATCH(AI332,AI12:AS12,0))*AH332*IF(ISBLANK(AE332),1,AE332),0),0)</f>
        <v>0</v>
      </c>
      <c r="AY332" s="6">
        <v>1</v>
      </c>
    </row>
    <row r="333" spans="3:51" ht="15.75">
      <c r="C333" s="1494"/>
      <c r="D333" s="1495"/>
      <c r="E333" s="1495"/>
      <c r="F333" s="1495"/>
      <c r="G333" s="1496"/>
      <c r="H333" s="1497"/>
      <c r="I333" s="1498"/>
      <c r="J333" s="1496"/>
      <c r="K333" s="1499"/>
      <c r="L333" s="1500">
        <f>IF(ISNUMBER(J333),#REF!,0)</f>
        <v>0</v>
      </c>
      <c r="M333" s="1501"/>
      <c r="O333" s="1401">
        <f t="shared" si="92"/>
        <v>0</v>
      </c>
      <c r="P333" s="1410">
        <f t="shared" si="93"/>
        <v>0</v>
      </c>
      <c r="Q333" s="1411">
        <f t="shared" si="94"/>
        <v>0</v>
      </c>
      <c r="R333" s="1402"/>
      <c r="S333" s="1397">
        <f t="shared" si="90"/>
        <v>0</v>
      </c>
      <c r="T333" s="1398">
        <f t="shared" si="95"/>
        <v>0</v>
      </c>
      <c r="U333" s="1397">
        <f t="shared" si="86"/>
        <v>0</v>
      </c>
      <c r="V333" s="1399">
        <f t="shared" si="87"/>
        <v>0</v>
      </c>
      <c r="W333" s="1400">
        <f>IF(AND(ISNUMBER(R333),NOT(ISBLANK(K333))),IFERROR(INDEX(K13:U13,MATCH(K333,K12:U12,0))*J333*IF(ISBLANK(G333),1,G333),0),0)</f>
        <v>0</v>
      </c>
      <c r="AA333" s="1494"/>
      <c r="AB333" s="1495"/>
      <c r="AC333" s="1495"/>
      <c r="AD333" s="1495"/>
      <c r="AE333" s="1496"/>
      <c r="AF333" s="1497"/>
      <c r="AG333" s="1498"/>
      <c r="AH333" s="1496"/>
      <c r="AI333" s="1499"/>
      <c r="AJ333" s="1500">
        <f>IF(ISNUMBER(AH333),#REF!,0)</f>
        <v>0</v>
      </c>
      <c r="AK333" s="1501"/>
      <c r="AM333" s="1401">
        <f t="shared" si="96"/>
        <v>0</v>
      </c>
      <c r="AN333" s="1410">
        <f t="shared" si="97"/>
        <v>0</v>
      </c>
      <c r="AO333" s="1411">
        <f t="shared" si="98"/>
        <v>0</v>
      </c>
      <c r="AP333" s="1402"/>
      <c r="AQ333" s="1397">
        <f t="shared" si="91"/>
        <v>0</v>
      </c>
      <c r="AR333" s="1398">
        <f t="shared" si="99"/>
        <v>0</v>
      </c>
      <c r="AS333" s="1397">
        <f t="shared" si="88"/>
        <v>0</v>
      </c>
      <c r="AT333" s="1399">
        <f t="shared" si="89"/>
        <v>0</v>
      </c>
      <c r="AU333" s="1400">
        <f>IF(AND(ISNUMBER(AP333),NOT(ISBLANK(AI333))),IFERROR(INDEX(AI13:AS13,MATCH(AI333,AI12:AS12,0))*AH333*IF(ISBLANK(AE333),1,AE333),0),0)</f>
        <v>0</v>
      </c>
      <c r="AY333" s="6">
        <v>1</v>
      </c>
    </row>
    <row r="334" spans="3:51" ht="15.75">
      <c r="C334" s="1494"/>
      <c r="D334" s="1495"/>
      <c r="E334" s="1495"/>
      <c r="F334" s="1495"/>
      <c r="G334" s="1496"/>
      <c r="H334" s="1497"/>
      <c r="I334" s="1498"/>
      <c r="J334" s="1496"/>
      <c r="K334" s="1499"/>
      <c r="L334" s="1500">
        <f>IF(ISNUMBER(J334),#REF!,0)</f>
        <v>0</v>
      </c>
      <c r="M334" s="1501"/>
      <c r="O334" s="1403">
        <f t="shared" si="92"/>
        <v>0</v>
      </c>
      <c r="P334" s="1412">
        <f t="shared" si="93"/>
        <v>0</v>
      </c>
      <c r="Q334" s="1413">
        <f t="shared" si="94"/>
        <v>0</v>
      </c>
      <c r="R334" s="1402"/>
      <c r="S334" s="1397">
        <f t="shared" si="90"/>
        <v>0</v>
      </c>
      <c r="T334" s="1398">
        <f t="shared" si="95"/>
        <v>0</v>
      </c>
      <c r="U334" s="1397">
        <f t="shared" si="86"/>
        <v>0</v>
      </c>
      <c r="V334" s="1399">
        <f t="shared" si="87"/>
        <v>0</v>
      </c>
      <c r="W334" s="1400">
        <f>IF(AND(ISNUMBER(R334),NOT(ISBLANK(K334))),IFERROR(INDEX(K13:U13,MATCH(K334,K12:U12,0))*J334*IF(ISBLANK(G334),1,G334),0),0)</f>
        <v>0</v>
      </c>
      <c r="AA334" s="1494"/>
      <c r="AB334" s="1495"/>
      <c r="AC334" s="1495"/>
      <c r="AD334" s="1495"/>
      <c r="AE334" s="1496"/>
      <c r="AF334" s="1497"/>
      <c r="AG334" s="1498"/>
      <c r="AH334" s="1496"/>
      <c r="AI334" s="1499"/>
      <c r="AJ334" s="1500">
        <f>IF(ISNUMBER(AH334),#REF!,0)</f>
        <v>0</v>
      </c>
      <c r="AK334" s="1501"/>
      <c r="AM334" s="1403">
        <f t="shared" si="96"/>
        <v>0</v>
      </c>
      <c r="AN334" s="1412">
        <f t="shared" si="97"/>
        <v>0</v>
      </c>
      <c r="AO334" s="1413">
        <f t="shared" si="98"/>
        <v>0</v>
      </c>
      <c r="AP334" s="1402"/>
      <c r="AQ334" s="1397">
        <f t="shared" si="91"/>
        <v>0</v>
      </c>
      <c r="AR334" s="1398">
        <f t="shared" si="99"/>
        <v>0</v>
      </c>
      <c r="AS334" s="1397">
        <f t="shared" si="88"/>
        <v>0</v>
      </c>
      <c r="AT334" s="1399">
        <f t="shared" si="89"/>
        <v>0</v>
      </c>
      <c r="AU334" s="1400">
        <f>IF(AND(ISNUMBER(AP334),NOT(ISBLANK(AI334))),IFERROR(INDEX(AI13:AS13,MATCH(AI334,AI12:AS12,0))*AH334*IF(ISBLANK(AE334),1,AE334),0),0)</f>
        <v>0</v>
      </c>
      <c r="AY334" s="6">
        <v>1</v>
      </c>
    </row>
    <row r="335" spans="3:51" ht="15.75">
      <c r="C335" s="1494"/>
      <c r="D335" s="1495"/>
      <c r="E335" s="1495"/>
      <c r="F335" s="1495"/>
      <c r="G335" s="1496"/>
      <c r="H335" s="1497"/>
      <c r="I335" s="1498"/>
      <c r="J335" s="1496"/>
      <c r="K335" s="1499"/>
      <c r="L335" s="1500">
        <f>IF(ISNUMBER(J335),#REF!,0)</f>
        <v>0</v>
      </c>
      <c r="M335" s="1501"/>
      <c r="O335" s="1401">
        <f t="shared" si="92"/>
        <v>0</v>
      </c>
      <c r="P335" s="1410">
        <f t="shared" si="93"/>
        <v>0</v>
      </c>
      <c r="Q335" s="1411">
        <f t="shared" si="94"/>
        <v>0</v>
      </c>
      <c r="R335" s="1402"/>
      <c r="S335" s="1397">
        <f t="shared" si="90"/>
        <v>0</v>
      </c>
      <c r="T335" s="1398">
        <f t="shared" si="95"/>
        <v>0</v>
      </c>
      <c r="U335" s="1397">
        <f t="shared" si="86"/>
        <v>0</v>
      </c>
      <c r="V335" s="1399">
        <f t="shared" si="87"/>
        <v>0</v>
      </c>
      <c r="W335" s="1400">
        <f>IF(AND(ISNUMBER(R335),NOT(ISBLANK(K335))),IFERROR(INDEX(K13:U13,MATCH(K335,K12:U12,0))*J335*IF(ISBLANK(G335),1,G335),0),0)</f>
        <v>0</v>
      </c>
      <c r="AA335" s="1494"/>
      <c r="AB335" s="1495"/>
      <c r="AC335" s="1495"/>
      <c r="AD335" s="1495"/>
      <c r="AE335" s="1496"/>
      <c r="AF335" s="1497"/>
      <c r="AG335" s="1498"/>
      <c r="AH335" s="1496"/>
      <c r="AI335" s="1499"/>
      <c r="AJ335" s="1500">
        <f>IF(ISNUMBER(AH335),#REF!,0)</f>
        <v>0</v>
      </c>
      <c r="AK335" s="1501"/>
      <c r="AM335" s="1401">
        <f t="shared" si="96"/>
        <v>0</v>
      </c>
      <c r="AN335" s="1410">
        <f t="shared" si="97"/>
        <v>0</v>
      </c>
      <c r="AO335" s="1411">
        <f t="shared" si="98"/>
        <v>0</v>
      </c>
      <c r="AP335" s="1402"/>
      <c r="AQ335" s="1397">
        <f t="shared" si="91"/>
        <v>0</v>
      </c>
      <c r="AR335" s="1398">
        <f t="shared" si="99"/>
        <v>0</v>
      </c>
      <c r="AS335" s="1397">
        <f t="shared" si="88"/>
        <v>0</v>
      </c>
      <c r="AT335" s="1399">
        <f t="shared" si="89"/>
        <v>0</v>
      </c>
      <c r="AU335" s="1400">
        <f>IF(AND(ISNUMBER(AP335),NOT(ISBLANK(AI335))),IFERROR(INDEX(AI13:AS13,MATCH(AI335,AI12:AS12,0))*AH335*IF(ISBLANK(AE335),1,AE335),0),0)</f>
        <v>0</v>
      </c>
      <c r="AY335" s="6">
        <v>1</v>
      </c>
    </row>
    <row r="336" spans="3:51" ht="15.75">
      <c r="C336" s="1494"/>
      <c r="D336" s="1495"/>
      <c r="E336" s="1495"/>
      <c r="F336" s="1495"/>
      <c r="G336" s="1496"/>
      <c r="H336" s="1497"/>
      <c r="I336" s="1498"/>
      <c r="J336" s="1496"/>
      <c r="K336" s="1499"/>
      <c r="L336" s="1500">
        <f>IF(ISNUMBER(J336),#REF!,0)</f>
        <v>0</v>
      </c>
      <c r="M336" s="1501"/>
      <c r="O336" s="1403">
        <f t="shared" si="92"/>
        <v>0</v>
      </c>
      <c r="P336" s="1412">
        <f t="shared" si="93"/>
        <v>0</v>
      </c>
      <c r="Q336" s="1413">
        <f t="shared" si="94"/>
        <v>0</v>
      </c>
      <c r="R336" s="1402"/>
      <c r="S336" s="1397">
        <f t="shared" si="90"/>
        <v>0</v>
      </c>
      <c r="T336" s="1398">
        <f t="shared" si="95"/>
        <v>0</v>
      </c>
      <c r="U336" s="1397">
        <f t="shared" si="86"/>
        <v>0</v>
      </c>
      <c r="V336" s="1399">
        <f t="shared" si="87"/>
        <v>0</v>
      </c>
      <c r="W336" s="1400">
        <f>IF(AND(ISNUMBER(R336),NOT(ISBLANK(K336))),IFERROR(INDEX(K13:U13,MATCH(K336,K12:U12,0))*J336*IF(ISBLANK(G336),1,G336),0),0)</f>
        <v>0</v>
      </c>
      <c r="AA336" s="1494"/>
      <c r="AB336" s="1495"/>
      <c r="AC336" s="1495"/>
      <c r="AD336" s="1495"/>
      <c r="AE336" s="1496"/>
      <c r="AF336" s="1497"/>
      <c r="AG336" s="1498"/>
      <c r="AH336" s="1496"/>
      <c r="AI336" s="1499"/>
      <c r="AJ336" s="1500">
        <f>IF(ISNUMBER(AH336),#REF!,0)</f>
        <v>0</v>
      </c>
      <c r="AK336" s="1501"/>
      <c r="AM336" s="1403">
        <f t="shared" si="96"/>
        <v>0</v>
      </c>
      <c r="AN336" s="1412">
        <f t="shared" si="97"/>
        <v>0</v>
      </c>
      <c r="AO336" s="1413">
        <f t="shared" si="98"/>
        <v>0</v>
      </c>
      <c r="AP336" s="1402"/>
      <c r="AQ336" s="1397">
        <f t="shared" si="91"/>
        <v>0</v>
      </c>
      <c r="AR336" s="1398">
        <f t="shared" si="99"/>
        <v>0</v>
      </c>
      <c r="AS336" s="1397">
        <f t="shared" si="88"/>
        <v>0</v>
      </c>
      <c r="AT336" s="1399">
        <f t="shared" si="89"/>
        <v>0</v>
      </c>
      <c r="AU336" s="1400">
        <f>IF(AND(ISNUMBER(AP336),NOT(ISBLANK(AI336))),IFERROR(INDEX(AI13:AS13,MATCH(AI336,AI12:AS12,0))*AH336*IF(ISBLANK(AE336),1,AE336),0),0)</f>
        <v>0</v>
      </c>
      <c r="AY336" s="6">
        <v>1</v>
      </c>
    </row>
    <row r="337" spans="3:51" ht="15.75">
      <c r="C337" s="1494"/>
      <c r="D337" s="1495"/>
      <c r="E337" s="1495"/>
      <c r="F337" s="1495"/>
      <c r="G337" s="1496"/>
      <c r="H337" s="1497"/>
      <c r="I337" s="1498"/>
      <c r="J337" s="1496"/>
      <c r="K337" s="1499"/>
      <c r="L337" s="1500">
        <f>IF(ISNUMBER(J337),#REF!,0)</f>
        <v>0</v>
      </c>
      <c r="M337" s="1501"/>
      <c r="O337" s="1401">
        <f t="shared" si="92"/>
        <v>0</v>
      </c>
      <c r="P337" s="1410">
        <f t="shared" si="93"/>
        <v>0</v>
      </c>
      <c r="Q337" s="1411">
        <f t="shared" si="94"/>
        <v>0</v>
      </c>
      <c r="R337" s="1402"/>
      <c r="S337" s="1397">
        <f t="shared" si="90"/>
        <v>0</v>
      </c>
      <c r="T337" s="1398">
        <f t="shared" si="95"/>
        <v>0</v>
      </c>
      <c r="U337" s="1397">
        <f t="shared" si="86"/>
        <v>0</v>
      </c>
      <c r="V337" s="1399">
        <f t="shared" si="87"/>
        <v>0</v>
      </c>
      <c r="W337" s="1400">
        <f>IF(AND(ISNUMBER(R337),NOT(ISBLANK(K337))),IFERROR(INDEX(K13:U13,MATCH(K337,K12:U12,0))*J337*IF(ISBLANK(G337),1,G337),0),0)</f>
        <v>0</v>
      </c>
      <c r="AA337" s="1494"/>
      <c r="AB337" s="1495"/>
      <c r="AC337" s="1495"/>
      <c r="AD337" s="1495"/>
      <c r="AE337" s="1496"/>
      <c r="AF337" s="1497"/>
      <c r="AG337" s="1498"/>
      <c r="AH337" s="1496"/>
      <c r="AI337" s="1499"/>
      <c r="AJ337" s="1500">
        <f>IF(ISNUMBER(AH337),#REF!,0)</f>
        <v>0</v>
      </c>
      <c r="AK337" s="1501"/>
      <c r="AM337" s="1401">
        <f t="shared" si="96"/>
        <v>0</v>
      </c>
      <c r="AN337" s="1410">
        <f t="shared" si="97"/>
        <v>0</v>
      </c>
      <c r="AO337" s="1411">
        <f t="shared" si="98"/>
        <v>0</v>
      </c>
      <c r="AP337" s="1402"/>
      <c r="AQ337" s="1397">
        <f t="shared" si="91"/>
        <v>0</v>
      </c>
      <c r="AR337" s="1398">
        <f t="shared" si="99"/>
        <v>0</v>
      </c>
      <c r="AS337" s="1397">
        <f t="shared" si="88"/>
        <v>0</v>
      </c>
      <c r="AT337" s="1399">
        <f t="shared" si="89"/>
        <v>0</v>
      </c>
      <c r="AU337" s="1400">
        <f>IF(AND(ISNUMBER(AP337),NOT(ISBLANK(AI337))),IFERROR(INDEX(AI13:AS13,MATCH(AI337,AI12:AS12,0))*AH337*IF(ISBLANK(AE337),1,AE337),0),0)</f>
        <v>0</v>
      </c>
      <c r="AY337" s="6">
        <v>1</v>
      </c>
    </row>
    <row r="338" spans="3:51" ht="15.75">
      <c r="C338" s="1494"/>
      <c r="D338" s="1495"/>
      <c r="E338" s="1495"/>
      <c r="F338" s="1495"/>
      <c r="G338" s="1496"/>
      <c r="H338" s="1497"/>
      <c r="I338" s="1498"/>
      <c r="J338" s="1496"/>
      <c r="K338" s="1499"/>
      <c r="L338" s="1500">
        <f>IF(ISNUMBER(J338),#REF!,0)</f>
        <v>0</v>
      </c>
      <c r="M338" s="1501"/>
      <c r="O338" s="1403">
        <f t="shared" si="92"/>
        <v>0</v>
      </c>
      <c r="P338" s="1412">
        <f t="shared" si="93"/>
        <v>0</v>
      </c>
      <c r="Q338" s="1413">
        <f t="shared" si="94"/>
        <v>0</v>
      </c>
      <c r="R338" s="1402"/>
      <c r="S338" s="1397">
        <f t="shared" si="90"/>
        <v>0</v>
      </c>
      <c r="T338" s="1398">
        <f t="shared" si="95"/>
        <v>0</v>
      </c>
      <c r="U338" s="1397">
        <f t="shared" si="86"/>
        <v>0</v>
      </c>
      <c r="V338" s="1399">
        <f t="shared" si="87"/>
        <v>0</v>
      </c>
      <c r="W338" s="1400">
        <f>IF(AND(ISNUMBER(R338),NOT(ISBLANK(K338))),IFERROR(INDEX(K13:U13,MATCH(K338,K12:U12,0))*J338*IF(ISBLANK(G338),1,G338),0),0)</f>
        <v>0</v>
      </c>
      <c r="AA338" s="1494"/>
      <c r="AB338" s="1495"/>
      <c r="AC338" s="1495"/>
      <c r="AD338" s="1495"/>
      <c r="AE338" s="1496"/>
      <c r="AF338" s="1497"/>
      <c r="AG338" s="1498"/>
      <c r="AH338" s="1496"/>
      <c r="AI338" s="1499"/>
      <c r="AJ338" s="1500">
        <f>IF(ISNUMBER(AH338),#REF!,0)</f>
        <v>0</v>
      </c>
      <c r="AK338" s="1501"/>
      <c r="AM338" s="1403">
        <f t="shared" si="96"/>
        <v>0</v>
      </c>
      <c r="AN338" s="1412">
        <f t="shared" si="97"/>
        <v>0</v>
      </c>
      <c r="AO338" s="1413">
        <f t="shared" si="98"/>
        <v>0</v>
      </c>
      <c r="AP338" s="1402"/>
      <c r="AQ338" s="1397">
        <f t="shared" si="91"/>
        <v>0</v>
      </c>
      <c r="AR338" s="1398">
        <f t="shared" si="99"/>
        <v>0</v>
      </c>
      <c r="AS338" s="1397">
        <f t="shared" si="88"/>
        <v>0</v>
      </c>
      <c r="AT338" s="1399">
        <f t="shared" si="89"/>
        <v>0</v>
      </c>
      <c r="AU338" s="1400">
        <f>IF(AND(ISNUMBER(AP338),NOT(ISBLANK(AI338))),IFERROR(INDEX(AI13:AS13,MATCH(AI338,AI12:AS12,0))*AH338*IF(ISBLANK(AE338),1,AE338),0),0)</f>
        <v>0</v>
      </c>
      <c r="AY338" s="6">
        <v>1</v>
      </c>
    </row>
    <row r="339" spans="3:51" ht="15.75">
      <c r="C339" s="1494"/>
      <c r="D339" s="1495"/>
      <c r="E339" s="1495"/>
      <c r="F339" s="1495"/>
      <c r="G339" s="1496"/>
      <c r="H339" s="1497"/>
      <c r="I339" s="1498"/>
      <c r="J339" s="1496"/>
      <c r="K339" s="1499"/>
      <c r="L339" s="1500">
        <f>IF(ISNUMBER(J339),#REF!,0)</f>
        <v>0</v>
      </c>
      <c r="M339" s="1501"/>
      <c r="O339" s="1401">
        <f t="shared" si="92"/>
        <v>0</v>
      </c>
      <c r="P339" s="1410">
        <f t="shared" si="93"/>
        <v>0</v>
      </c>
      <c r="Q339" s="1411">
        <f t="shared" si="94"/>
        <v>0</v>
      </c>
      <c r="R339" s="1402"/>
      <c r="S339" s="1397">
        <f t="shared" si="90"/>
        <v>0</v>
      </c>
      <c r="T339" s="1398">
        <f t="shared" si="95"/>
        <v>0</v>
      </c>
      <c r="U339" s="1397">
        <f t="shared" si="86"/>
        <v>0</v>
      </c>
      <c r="V339" s="1399">
        <f t="shared" si="87"/>
        <v>0</v>
      </c>
      <c r="W339" s="1400">
        <f>IF(AND(ISNUMBER(R339),NOT(ISBLANK(K339))),IFERROR(INDEX(K13:U13,MATCH(K339,K12:U12,0))*J339*IF(ISBLANK(G339),1,G339),0),0)</f>
        <v>0</v>
      </c>
      <c r="AA339" s="1494"/>
      <c r="AB339" s="1495"/>
      <c r="AC339" s="1495"/>
      <c r="AD339" s="1495"/>
      <c r="AE339" s="1496"/>
      <c r="AF339" s="1497"/>
      <c r="AG339" s="1498"/>
      <c r="AH339" s="1496"/>
      <c r="AI339" s="1499"/>
      <c r="AJ339" s="1500">
        <f>IF(ISNUMBER(AH339),#REF!,0)</f>
        <v>0</v>
      </c>
      <c r="AK339" s="1501"/>
      <c r="AM339" s="1401">
        <f t="shared" si="96"/>
        <v>0</v>
      </c>
      <c r="AN339" s="1410">
        <f t="shared" si="97"/>
        <v>0</v>
      </c>
      <c r="AO339" s="1411">
        <f t="shared" si="98"/>
        <v>0</v>
      </c>
      <c r="AP339" s="1402"/>
      <c r="AQ339" s="1397">
        <f t="shared" si="91"/>
        <v>0</v>
      </c>
      <c r="AR339" s="1398">
        <f t="shared" si="99"/>
        <v>0</v>
      </c>
      <c r="AS339" s="1397">
        <f t="shared" si="88"/>
        <v>0</v>
      </c>
      <c r="AT339" s="1399">
        <f t="shared" si="89"/>
        <v>0</v>
      </c>
      <c r="AU339" s="1400">
        <f>IF(AND(ISNUMBER(AP339),NOT(ISBLANK(AI339))),IFERROR(INDEX(AI13:AS13,MATCH(AI339,AI12:AS12,0))*AH339*IF(ISBLANK(AE339),1,AE339),0),0)</f>
        <v>0</v>
      </c>
      <c r="AY339" s="6">
        <v>1</v>
      </c>
    </row>
    <row r="340" spans="3:51" ht="15.75">
      <c r="C340" s="1494"/>
      <c r="D340" s="1495"/>
      <c r="E340" s="1495"/>
      <c r="F340" s="1495"/>
      <c r="G340" s="1496"/>
      <c r="H340" s="1497"/>
      <c r="I340" s="1498"/>
      <c r="J340" s="1496"/>
      <c r="K340" s="1499"/>
      <c r="L340" s="1500">
        <f>IF(ISNUMBER(J340),#REF!,0)</f>
        <v>0</v>
      </c>
      <c r="M340" s="1501"/>
      <c r="O340" s="1403">
        <f t="shared" si="92"/>
        <v>0</v>
      </c>
      <c r="P340" s="1412">
        <f t="shared" si="93"/>
        <v>0</v>
      </c>
      <c r="Q340" s="1413">
        <f t="shared" si="94"/>
        <v>0</v>
      </c>
      <c r="R340" s="1402"/>
      <c r="S340" s="1397">
        <f t="shared" si="90"/>
        <v>0</v>
      </c>
      <c r="T340" s="1398">
        <f t="shared" si="95"/>
        <v>0</v>
      </c>
      <c r="U340" s="1397">
        <f t="shared" si="86"/>
        <v>0</v>
      </c>
      <c r="V340" s="1399">
        <f t="shared" si="87"/>
        <v>0</v>
      </c>
      <c r="W340" s="1400">
        <f>IF(AND(ISNUMBER(R340),NOT(ISBLANK(K340))),IFERROR(INDEX(K13:U13,MATCH(K340,K12:U12,0))*J340*IF(ISBLANK(G340),1,G340),0),0)</f>
        <v>0</v>
      </c>
      <c r="AA340" s="1494"/>
      <c r="AB340" s="1495"/>
      <c r="AC340" s="1495"/>
      <c r="AD340" s="1495"/>
      <c r="AE340" s="1496"/>
      <c r="AF340" s="1497"/>
      <c r="AG340" s="1498"/>
      <c r="AH340" s="1496"/>
      <c r="AI340" s="1499"/>
      <c r="AJ340" s="1500">
        <f>IF(ISNUMBER(AH340),#REF!,0)</f>
        <v>0</v>
      </c>
      <c r="AK340" s="1501"/>
      <c r="AM340" s="1403">
        <f t="shared" si="96"/>
        <v>0</v>
      </c>
      <c r="AN340" s="1412">
        <f t="shared" si="97"/>
        <v>0</v>
      </c>
      <c r="AO340" s="1413">
        <f t="shared" si="98"/>
        <v>0</v>
      </c>
      <c r="AP340" s="1402"/>
      <c r="AQ340" s="1397">
        <f t="shared" si="91"/>
        <v>0</v>
      </c>
      <c r="AR340" s="1398">
        <f t="shared" si="99"/>
        <v>0</v>
      </c>
      <c r="AS340" s="1397">
        <f t="shared" si="88"/>
        <v>0</v>
      </c>
      <c r="AT340" s="1399">
        <f t="shared" si="89"/>
        <v>0</v>
      </c>
      <c r="AU340" s="1400">
        <f>IF(AND(ISNUMBER(AP340),NOT(ISBLANK(AI340))),IFERROR(INDEX(AI13:AS13,MATCH(AI340,AI12:AS12,0))*AH340*IF(ISBLANK(AE340),1,AE340),0),0)</f>
        <v>0</v>
      </c>
      <c r="AY340" s="6">
        <v>1</v>
      </c>
    </row>
    <row r="341" spans="3:51" ht="15.75">
      <c r="C341" s="1494"/>
      <c r="D341" s="1495"/>
      <c r="E341" s="1495"/>
      <c r="F341" s="1495"/>
      <c r="G341" s="1496"/>
      <c r="H341" s="1497"/>
      <c r="I341" s="1498"/>
      <c r="J341" s="1496"/>
      <c r="K341" s="1499"/>
      <c r="L341" s="1500">
        <f>IF(ISNUMBER(J341),#REF!,0)</f>
        <v>0</v>
      </c>
      <c r="M341" s="1501"/>
      <c r="O341" s="1401">
        <f t="shared" si="92"/>
        <v>0</v>
      </c>
      <c r="P341" s="1410">
        <f t="shared" si="93"/>
        <v>0</v>
      </c>
      <c r="Q341" s="1411">
        <f t="shared" si="94"/>
        <v>0</v>
      </c>
      <c r="R341" s="1402"/>
      <c r="S341" s="1397">
        <f t="shared" si="90"/>
        <v>0</v>
      </c>
      <c r="T341" s="1398">
        <f t="shared" si="95"/>
        <v>0</v>
      </c>
      <c r="U341" s="1397">
        <f t="shared" si="86"/>
        <v>0</v>
      </c>
      <c r="V341" s="1399">
        <f t="shared" si="87"/>
        <v>0</v>
      </c>
      <c r="W341" s="1400">
        <f>IF(AND(ISNUMBER(R341),NOT(ISBLANK(K341))),IFERROR(INDEX(K13:U13,MATCH(K341,K12:U12,0))*J341*IF(ISBLANK(G341),1,G341),0),0)</f>
        <v>0</v>
      </c>
      <c r="AA341" s="1494"/>
      <c r="AB341" s="1495"/>
      <c r="AC341" s="1495"/>
      <c r="AD341" s="1495"/>
      <c r="AE341" s="1496"/>
      <c r="AF341" s="1497"/>
      <c r="AG341" s="1498"/>
      <c r="AH341" s="1496"/>
      <c r="AI341" s="1499"/>
      <c r="AJ341" s="1500">
        <f>IF(ISNUMBER(AH341),#REF!,0)</f>
        <v>0</v>
      </c>
      <c r="AK341" s="1501"/>
      <c r="AM341" s="1401">
        <f t="shared" si="96"/>
        <v>0</v>
      </c>
      <c r="AN341" s="1410">
        <f t="shared" si="97"/>
        <v>0</v>
      </c>
      <c r="AO341" s="1411">
        <f t="shared" si="98"/>
        <v>0</v>
      </c>
      <c r="AP341" s="1402"/>
      <c r="AQ341" s="1397">
        <f t="shared" si="91"/>
        <v>0</v>
      </c>
      <c r="AR341" s="1398">
        <f t="shared" si="99"/>
        <v>0</v>
      </c>
      <c r="AS341" s="1397">
        <f t="shared" si="88"/>
        <v>0</v>
      </c>
      <c r="AT341" s="1399">
        <f t="shared" si="89"/>
        <v>0</v>
      </c>
      <c r="AU341" s="1400">
        <f>IF(AND(ISNUMBER(AP341),NOT(ISBLANK(AI341))),IFERROR(INDEX(AI13:AS13,MATCH(AI341,AI12:AS12,0))*AH341*IF(ISBLANK(AE341),1,AE341),0),0)</f>
        <v>0</v>
      </c>
      <c r="AY341" s="6">
        <v>1</v>
      </c>
    </row>
    <row r="342" spans="3:51" ht="15.75">
      <c r="C342" s="1494"/>
      <c r="D342" s="1495"/>
      <c r="E342" s="1495"/>
      <c r="F342" s="1495"/>
      <c r="G342" s="1496"/>
      <c r="H342" s="1497"/>
      <c r="I342" s="1498"/>
      <c r="J342" s="1496"/>
      <c r="K342" s="1499"/>
      <c r="L342" s="1500">
        <f>IF(ISNUMBER(J342),#REF!,0)</f>
        <v>0</v>
      </c>
      <c r="M342" s="1501"/>
      <c r="O342" s="1403">
        <f t="shared" si="92"/>
        <v>0</v>
      </c>
      <c r="P342" s="1412">
        <f t="shared" si="93"/>
        <v>0</v>
      </c>
      <c r="Q342" s="1413">
        <f t="shared" si="94"/>
        <v>0</v>
      </c>
      <c r="R342" s="1402"/>
      <c r="S342" s="1397">
        <f t="shared" si="90"/>
        <v>0</v>
      </c>
      <c r="T342" s="1398">
        <f t="shared" si="95"/>
        <v>0</v>
      </c>
      <c r="U342" s="1397">
        <f t="shared" ref="U342:U405" si="100">S342</f>
        <v>0</v>
      </c>
      <c r="V342" s="1399">
        <f t="shared" ref="V342:V405" si="101">IF(ISNUMBER(R342),R342/T342,0)</f>
        <v>0</v>
      </c>
      <c r="W342" s="1400">
        <f>IF(AND(ISNUMBER(R342),NOT(ISBLANK(K342))),IFERROR(INDEX(K13:U13,MATCH(K342,K12:U12,0))*J342*IF(ISBLANK(G342),1,G342),0),0)</f>
        <v>0</v>
      </c>
      <c r="AA342" s="1494"/>
      <c r="AB342" s="1495"/>
      <c r="AC342" s="1495"/>
      <c r="AD342" s="1495"/>
      <c r="AE342" s="1496"/>
      <c r="AF342" s="1497"/>
      <c r="AG342" s="1498"/>
      <c r="AH342" s="1496"/>
      <c r="AI342" s="1499"/>
      <c r="AJ342" s="1500">
        <f>IF(ISNUMBER(AH342),#REF!,0)</f>
        <v>0</v>
      </c>
      <c r="AK342" s="1501"/>
      <c r="AM342" s="1403">
        <f t="shared" si="96"/>
        <v>0</v>
      </c>
      <c r="AN342" s="1412">
        <f t="shared" si="97"/>
        <v>0</v>
      </c>
      <c r="AO342" s="1413">
        <f t="shared" si="98"/>
        <v>0</v>
      </c>
      <c r="AP342" s="1402"/>
      <c r="AQ342" s="1397">
        <f t="shared" si="91"/>
        <v>0</v>
      </c>
      <c r="AR342" s="1398">
        <f t="shared" si="99"/>
        <v>0</v>
      </c>
      <c r="AS342" s="1397">
        <f t="shared" ref="AS342:AS405" si="102">AQ342</f>
        <v>0</v>
      </c>
      <c r="AT342" s="1399">
        <f t="shared" ref="AT342:AT405" si="103">IF(ISNUMBER(AP342),AP342/AR342,0)</f>
        <v>0</v>
      </c>
      <c r="AU342" s="1400">
        <f>IF(AND(ISNUMBER(AP342),NOT(ISBLANK(AI342))),IFERROR(INDEX(AI13:AS13,MATCH(AI342,AI12:AS12,0))*AH342*IF(ISBLANK(AE342),1,AE342),0),0)</f>
        <v>0</v>
      </c>
      <c r="AY342" s="6">
        <v>1</v>
      </c>
    </row>
    <row r="343" spans="3:51" ht="15.75">
      <c r="C343" s="1494"/>
      <c r="D343" s="1495"/>
      <c r="E343" s="1495"/>
      <c r="F343" s="1495"/>
      <c r="G343" s="1496"/>
      <c r="H343" s="1497"/>
      <c r="I343" s="1498"/>
      <c r="J343" s="1496"/>
      <c r="K343" s="1499"/>
      <c r="L343" s="1500">
        <f>IF(ISNUMBER(J343),#REF!,0)</f>
        <v>0</v>
      </c>
      <c r="M343" s="1501"/>
      <c r="O343" s="1401">
        <f t="shared" si="92"/>
        <v>0</v>
      </c>
      <c r="P343" s="1410">
        <f t="shared" si="93"/>
        <v>0</v>
      </c>
      <c r="Q343" s="1411">
        <f t="shared" si="94"/>
        <v>0</v>
      </c>
      <c r="R343" s="1402"/>
      <c r="S343" s="1397">
        <f t="shared" si="90"/>
        <v>0</v>
      </c>
      <c r="T343" s="1398">
        <f t="shared" si="95"/>
        <v>0</v>
      </c>
      <c r="U343" s="1397">
        <f t="shared" si="100"/>
        <v>0</v>
      </c>
      <c r="V343" s="1399">
        <f t="shared" si="101"/>
        <v>0</v>
      </c>
      <c r="W343" s="1400">
        <f>IF(AND(ISNUMBER(R343),NOT(ISBLANK(K343))),IFERROR(INDEX(K13:U13,MATCH(K343,K12:U12,0))*J343*IF(ISBLANK(G343),1,G343),0),0)</f>
        <v>0</v>
      </c>
      <c r="AA343" s="1494"/>
      <c r="AB343" s="1495"/>
      <c r="AC343" s="1495"/>
      <c r="AD343" s="1495"/>
      <c r="AE343" s="1496"/>
      <c r="AF343" s="1497"/>
      <c r="AG343" s="1498"/>
      <c r="AH343" s="1496"/>
      <c r="AI343" s="1499"/>
      <c r="AJ343" s="1500">
        <f>IF(ISNUMBER(AH343),#REF!,0)</f>
        <v>0</v>
      </c>
      <c r="AK343" s="1501"/>
      <c r="AM343" s="1401">
        <f t="shared" si="96"/>
        <v>0</v>
      </c>
      <c r="AN343" s="1410">
        <f t="shared" si="97"/>
        <v>0</v>
      </c>
      <c r="AO343" s="1411">
        <f t="shared" si="98"/>
        <v>0</v>
      </c>
      <c r="AP343" s="1402"/>
      <c r="AQ343" s="1397">
        <f t="shared" si="91"/>
        <v>0</v>
      </c>
      <c r="AR343" s="1398">
        <f t="shared" si="99"/>
        <v>0</v>
      </c>
      <c r="AS343" s="1397">
        <f t="shared" si="102"/>
        <v>0</v>
      </c>
      <c r="AT343" s="1399">
        <f t="shared" si="103"/>
        <v>0</v>
      </c>
      <c r="AU343" s="1400">
        <f>IF(AND(ISNUMBER(AP343),NOT(ISBLANK(AI343))),IFERROR(INDEX(AI13:AS13,MATCH(AI343,AI12:AS12,0))*AH343*IF(ISBLANK(AE343),1,AE343),0),0)</f>
        <v>0</v>
      </c>
      <c r="AY343" s="6">
        <v>1</v>
      </c>
    </row>
    <row r="344" spans="3:51" ht="15.75">
      <c r="C344" s="1494"/>
      <c r="D344" s="1495"/>
      <c r="E344" s="1495"/>
      <c r="F344" s="1495"/>
      <c r="G344" s="1496"/>
      <c r="H344" s="1497"/>
      <c r="I344" s="1498"/>
      <c r="J344" s="1496"/>
      <c r="K344" s="1499"/>
      <c r="L344" s="1500">
        <f>IF(ISNUMBER(J344),#REF!,0)</f>
        <v>0</v>
      </c>
      <c r="M344" s="1501"/>
      <c r="O344" s="1403">
        <f t="shared" si="92"/>
        <v>0</v>
      </c>
      <c r="P344" s="1412">
        <f t="shared" si="93"/>
        <v>0</v>
      </c>
      <c r="Q344" s="1413">
        <f t="shared" si="94"/>
        <v>0</v>
      </c>
      <c r="R344" s="1402"/>
      <c r="S344" s="1397">
        <f t="shared" si="90"/>
        <v>0</v>
      </c>
      <c r="T344" s="1398">
        <f t="shared" si="95"/>
        <v>0</v>
      </c>
      <c r="U344" s="1397">
        <f t="shared" si="100"/>
        <v>0</v>
      </c>
      <c r="V344" s="1399">
        <f t="shared" si="101"/>
        <v>0</v>
      </c>
      <c r="W344" s="1400">
        <f>IF(AND(ISNUMBER(R344),NOT(ISBLANK(K344))),IFERROR(INDEX(K13:U13,MATCH(K344,K12:U12,0))*J344*IF(ISBLANK(G344),1,G344),0),0)</f>
        <v>0</v>
      </c>
      <c r="AA344" s="1494"/>
      <c r="AB344" s="1495"/>
      <c r="AC344" s="1495"/>
      <c r="AD344" s="1495"/>
      <c r="AE344" s="1496"/>
      <c r="AF344" s="1497"/>
      <c r="AG344" s="1498"/>
      <c r="AH344" s="1496"/>
      <c r="AI344" s="1499"/>
      <c r="AJ344" s="1500">
        <f>IF(ISNUMBER(AH344),#REF!,0)</f>
        <v>0</v>
      </c>
      <c r="AK344" s="1501"/>
      <c r="AM344" s="1403">
        <f t="shared" si="96"/>
        <v>0</v>
      </c>
      <c r="AN344" s="1412">
        <f t="shared" si="97"/>
        <v>0</v>
      </c>
      <c r="AO344" s="1413">
        <f t="shared" si="98"/>
        <v>0</v>
      </c>
      <c r="AP344" s="1402"/>
      <c r="AQ344" s="1397">
        <f t="shared" si="91"/>
        <v>0</v>
      </c>
      <c r="AR344" s="1398">
        <f t="shared" si="99"/>
        <v>0</v>
      </c>
      <c r="AS344" s="1397">
        <f t="shared" si="102"/>
        <v>0</v>
      </c>
      <c r="AT344" s="1399">
        <f t="shared" si="103"/>
        <v>0</v>
      </c>
      <c r="AU344" s="1400">
        <f>IF(AND(ISNUMBER(AP344),NOT(ISBLANK(AI344))),IFERROR(INDEX(AI13:AS13,MATCH(AI344,AI12:AS12,0))*AH344*IF(ISBLANK(AE344),1,AE344),0),0)</f>
        <v>0</v>
      </c>
      <c r="AY344" s="6">
        <v>1</v>
      </c>
    </row>
    <row r="345" spans="3:51" ht="15.75">
      <c r="C345" s="1494"/>
      <c r="D345" s="1495"/>
      <c r="E345" s="1495"/>
      <c r="F345" s="1495"/>
      <c r="G345" s="1496"/>
      <c r="H345" s="1497"/>
      <c r="I345" s="1498"/>
      <c r="J345" s="1496"/>
      <c r="K345" s="1499"/>
      <c r="L345" s="1500">
        <f>IF(ISNUMBER(J345),#REF!,0)</f>
        <v>0</v>
      </c>
      <c r="M345" s="1501"/>
      <c r="O345" s="1401">
        <f t="shared" si="92"/>
        <v>0</v>
      </c>
      <c r="P345" s="1410">
        <f t="shared" si="93"/>
        <v>0</v>
      </c>
      <c r="Q345" s="1414">
        <f t="shared" si="94"/>
        <v>0</v>
      </c>
      <c r="R345" s="1402"/>
      <c r="S345" s="1397">
        <f t="shared" si="90"/>
        <v>0</v>
      </c>
      <c r="T345" s="1398">
        <f t="shared" si="95"/>
        <v>0</v>
      </c>
      <c r="U345" s="1397">
        <f t="shared" si="100"/>
        <v>0</v>
      </c>
      <c r="V345" s="1399">
        <f t="shared" si="101"/>
        <v>0</v>
      </c>
      <c r="W345" s="1400">
        <f>IF(AND(ISNUMBER(R345),NOT(ISBLANK(K345))),IFERROR(INDEX(K13:U13,MATCH(K345,K12:U12,0))*J345*IF(ISBLANK(G345),1,G345),0),0)</f>
        <v>0</v>
      </c>
      <c r="AA345" s="1494"/>
      <c r="AB345" s="1495"/>
      <c r="AC345" s="1495"/>
      <c r="AD345" s="1495"/>
      <c r="AE345" s="1496"/>
      <c r="AF345" s="1497"/>
      <c r="AG345" s="1498"/>
      <c r="AH345" s="1496"/>
      <c r="AI345" s="1499"/>
      <c r="AJ345" s="1500">
        <f>IF(ISNUMBER(AH345),#REF!,0)</f>
        <v>0</v>
      </c>
      <c r="AK345" s="1501"/>
      <c r="AM345" s="1401">
        <f t="shared" si="96"/>
        <v>0</v>
      </c>
      <c r="AN345" s="1410">
        <f t="shared" si="97"/>
        <v>0</v>
      </c>
      <c r="AO345" s="1414">
        <f t="shared" si="98"/>
        <v>0</v>
      </c>
      <c r="AP345" s="1402"/>
      <c r="AQ345" s="1397">
        <f t="shared" si="91"/>
        <v>0</v>
      </c>
      <c r="AR345" s="1398">
        <f t="shared" si="99"/>
        <v>0</v>
      </c>
      <c r="AS345" s="1397">
        <f t="shared" si="102"/>
        <v>0</v>
      </c>
      <c r="AT345" s="1399">
        <f t="shared" si="103"/>
        <v>0</v>
      </c>
      <c r="AU345" s="1400">
        <f>IF(AND(ISNUMBER(AP345),NOT(ISBLANK(AI345))),IFERROR(INDEX(AI13:AS13,MATCH(AI345,AI12:AS12,0))*AH345*IF(ISBLANK(AE345),1,AE345),0),0)</f>
        <v>0</v>
      </c>
      <c r="AY345" s="6">
        <v>1</v>
      </c>
    </row>
    <row r="346" spans="3:51" ht="15.75">
      <c r="C346" s="1494"/>
      <c r="D346" s="1495"/>
      <c r="E346" s="1495"/>
      <c r="F346" s="1495"/>
      <c r="G346" s="1496"/>
      <c r="H346" s="1497"/>
      <c r="I346" s="1498"/>
      <c r="J346" s="1496"/>
      <c r="K346" s="1499"/>
      <c r="L346" s="1500">
        <f>IF(ISNUMBER(J346),#REF!,0)</f>
        <v>0</v>
      </c>
      <c r="M346" s="1501"/>
      <c r="O346" s="1403">
        <f t="shared" si="92"/>
        <v>0</v>
      </c>
      <c r="P346" s="1412">
        <f t="shared" si="93"/>
        <v>0</v>
      </c>
      <c r="Q346" s="1413">
        <f t="shared" si="94"/>
        <v>0</v>
      </c>
      <c r="R346" s="1402"/>
      <c r="S346" s="1397">
        <f t="shared" si="90"/>
        <v>0</v>
      </c>
      <c r="T346" s="1398">
        <f t="shared" si="95"/>
        <v>0</v>
      </c>
      <c r="U346" s="1397">
        <f t="shared" si="100"/>
        <v>0</v>
      </c>
      <c r="V346" s="1399">
        <f t="shared" si="101"/>
        <v>0</v>
      </c>
      <c r="W346" s="1400">
        <f>IF(AND(ISNUMBER(R346),NOT(ISBLANK(K346))),IFERROR(INDEX(K13:U13,MATCH(K346,K12:U12,0))*J346*IF(ISBLANK(G346),1,G346),0),0)</f>
        <v>0</v>
      </c>
      <c r="AA346" s="1494"/>
      <c r="AB346" s="1495"/>
      <c r="AC346" s="1495"/>
      <c r="AD346" s="1495"/>
      <c r="AE346" s="1496"/>
      <c r="AF346" s="1497"/>
      <c r="AG346" s="1498"/>
      <c r="AH346" s="1496"/>
      <c r="AI346" s="1499"/>
      <c r="AJ346" s="1500">
        <f>IF(ISNUMBER(AH346),#REF!,0)</f>
        <v>0</v>
      </c>
      <c r="AK346" s="1501"/>
      <c r="AM346" s="1403">
        <f t="shared" si="96"/>
        <v>0</v>
      </c>
      <c r="AN346" s="1412">
        <f t="shared" si="97"/>
        <v>0</v>
      </c>
      <c r="AO346" s="1413">
        <f t="shared" si="98"/>
        <v>0</v>
      </c>
      <c r="AP346" s="1402"/>
      <c r="AQ346" s="1397">
        <f t="shared" si="91"/>
        <v>0</v>
      </c>
      <c r="AR346" s="1398">
        <f t="shared" si="99"/>
        <v>0</v>
      </c>
      <c r="AS346" s="1397">
        <f t="shared" si="102"/>
        <v>0</v>
      </c>
      <c r="AT346" s="1399">
        <f t="shared" si="103"/>
        <v>0</v>
      </c>
      <c r="AU346" s="1400">
        <f>IF(AND(ISNUMBER(AP346),NOT(ISBLANK(AI346))),IFERROR(INDEX(AI13:AS13,MATCH(AI346,AI12:AS12,0))*AH346*IF(ISBLANK(AE346),1,AE346),0),0)</f>
        <v>0</v>
      </c>
      <c r="AY346" s="6">
        <v>1</v>
      </c>
    </row>
    <row r="347" spans="3:51" ht="15.75">
      <c r="C347" s="1494"/>
      <c r="D347" s="1495"/>
      <c r="E347" s="1495"/>
      <c r="F347" s="1495"/>
      <c r="G347" s="1496"/>
      <c r="H347" s="1497"/>
      <c r="I347" s="1498"/>
      <c r="J347" s="1496"/>
      <c r="K347" s="1499"/>
      <c r="L347" s="1500">
        <f>IF(ISNUMBER(J347),#REF!,0)</f>
        <v>0</v>
      </c>
      <c r="M347" s="1501"/>
      <c r="O347" s="1401">
        <f t="shared" si="92"/>
        <v>0</v>
      </c>
      <c r="P347" s="1410">
        <f t="shared" si="93"/>
        <v>0</v>
      </c>
      <c r="Q347" s="1411">
        <f t="shared" si="94"/>
        <v>0</v>
      </c>
      <c r="R347" s="1402"/>
      <c r="S347" s="1397">
        <f t="shared" si="90"/>
        <v>0</v>
      </c>
      <c r="T347" s="1398">
        <f t="shared" si="95"/>
        <v>0</v>
      </c>
      <c r="U347" s="1397">
        <f t="shared" si="100"/>
        <v>0</v>
      </c>
      <c r="V347" s="1399">
        <f t="shared" si="101"/>
        <v>0</v>
      </c>
      <c r="W347" s="1400">
        <f>IF(AND(ISNUMBER(R347),NOT(ISBLANK(K347))),IFERROR(INDEX(K13:U13,MATCH(K347,K12:U12,0))*J347*IF(ISBLANK(G347),1,G347),0),0)</f>
        <v>0</v>
      </c>
      <c r="AA347" s="1494"/>
      <c r="AB347" s="1495"/>
      <c r="AC347" s="1495"/>
      <c r="AD347" s="1495"/>
      <c r="AE347" s="1496"/>
      <c r="AF347" s="1497"/>
      <c r="AG347" s="1498"/>
      <c r="AH347" s="1496"/>
      <c r="AI347" s="1499"/>
      <c r="AJ347" s="1500">
        <f>IF(ISNUMBER(AH347),#REF!,0)</f>
        <v>0</v>
      </c>
      <c r="AK347" s="1501"/>
      <c r="AM347" s="1401">
        <f t="shared" si="96"/>
        <v>0</v>
      </c>
      <c r="AN347" s="1410">
        <f t="shared" si="97"/>
        <v>0</v>
      </c>
      <c r="AO347" s="1411">
        <f t="shared" si="98"/>
        <v>0</v>
      </c>
      <c r="AP347" s="1402"/>
      <c r="AQ347" s="1397">
        <f t="shared" si="91"/>
        <v>0</v>
      </c>
      <c r="AR347" s="1398">
        <f t="shared" si="99"/>
        <v>0</v>
      </c>
      <c r="AS347" s="1397">
        <f t="shared" si="102"/>
        <v>0</v>
      </c>
      <c r="AT347" s="1399">
        <f t="shared" si="103"/>
        <v>0</v>
      </c>
      <c r="AU347" s="1400">
        <f>IF(AND(ISNUMBER(AP347),NOT(ISBLANK(AI347))),IFERROR(INDEX(AI13:AS13,MATCH(AI347,AI12:AS12,0))*AH347*IF(ISBLANK(AE347),1,AE347),0),0)</f>
        <v>0</v>
      </c>
      <c r="AY347" s="6">
        <v>1</v>
      </c>
    </row>
    <row r="348" spans="3:51" ht="15.75">
      <c r="C348" s="1494"/>
      <c r="D348" s="1495"/>
      <c r="E348" s="1495"/>
      <c r="F348" s="1495"/>
      <c r="G348" s="1496"/>
      <c r="H348" s="1497"/>
      <c r="I348" s="1498"/>
      <c r="J348" s="1496"/>
      <c r="K348" s="1499"/>
      <c r="L348" s="1500">
        <f>IF(ISNUMBER(J348),#REF!,0)</f>
        <v>0</v>
      </c>
      <c r="M348" s="1501"/>
      <c r="O348" s="1403">
        <f t="shared" si="92"/>
        <v>0</v>
      </c>
      <c r="P348" s="1412">
        <f t="shared" si="93"/>
        <v>0</v>
      </c>
      <c r="Q348" s="1413">
        <f t="shared" si="94"/>
        <v>0</v>
      </c>
      <c r="R348" s="1402"/>
      <c r="S348" s="1397">
        <f t="shared" si="90"/>
        <v>0</v>
      </c>
      <c r="T348" s="1398">
        <f t="shared" si="95"/>
        <v>0</v>
      </c>
      <c r="U348" s="1397">
        <f t="shared" si="100"/>
        <v>0</v>
      </c>
      <c r="V348" s="1399">
        <f t="shared" si="101"/>
        <v>0</v>
      </c>
      <c r="W348" s="1400">
        <f>IF(AND(ISNUMBER(R348),NOT(ISBLANK(K348))),IFERROR(INDEX(K13:U13,MATCH(K348,K12:U12,0))*J348*IF(ISBLANK(G348),1,G348),0),0)</f>
        <v>0</v>
      </c>
      <c r="AA348" s="1494"/>
      <c r="AB348" s="1495"/>
      <c r="AC348" s="1495"/>
      <c r="AD348" s="1495"/>
      <c r="AE348" s="1496"/>
      <c r="AF348" s="1497"/>
      <c r="AG348" s="1498"/>
      <c r="AH348" s="1496"/>
      <c r="AI348" s="1499"/>
      <c r="AJ348" s="1500">
        <f>IF(ISNUMBER(AH348),#REF!,0)</f>
        <v>0</v>
      </c>
      <c r="AK348" s="1501"/>
      <c r="AM348" s="1403">
        <f t="shared" si="96"/>
        <v>0</v>
      </c>
      <c r="AN348" s="1412">
        <f t="shared" si="97"/>
        <v>0</v>
      </c>
      <c r="AO348" s="1413">
        <f t="shared" si="98"/>
        <v>0</v>
      </c>
      <c r="AP348" s="1402"/>
      <c r="AQ348" s="1397">
        <f t="shared" si="91"/>
        <v>0</v>
      </c>
      <c r="AR348" s="1398">
        <f t="shared" si="99"/>
        <v>0</v>
      </c>
      <c r="AS348" s="1397">
        <f t="shared" si="102"/>
        <v>0</v>
      </c>
      <c r="AT348" s="1399">
        <f t="shared" si="103"/>
        <v>0</v>
      </c>
      <c r="AU348" s="1400">
        <f>IF(AND(ISNUMBER(AP348),NOT(ISBLANK(AI348))),IFERROR(INDEX(AI13:AS13,MATCH(AI348,AI12:AS12,0))*AH348*IF(ISBLANK(AE348),1,AE348),0),0)</f>
        <v>0</v>
      </c>
      <c r="AY348" s="6">
        <v>1</v>
      </c>
    </row>
    <row r="349" spans="3:51" ht="15.75">
      <c r="C349" s="1494"/>
      <c r="D349" s="1495"/>
      <c r="E349" s="1495"/>
      <c r="F349" s="1495"/>
      <c r="G349" s="1496"/>
      <c r="H349" s="1497"/>
      <c r="I349" s="1498"/>
      <c r="J349" s="1496"/>
      <c r="K349" s="1499"/>
      <c r="L349" s="1500">
        <f>IF(ISNUMBER(J349),#REF!,0)</f>
        <v>0</v>
      </c>
      <c r="M349" s="1501"/>
      <c r="O349" s="1401">
        <f t="shared" si="92"/>
        <v>0</v>
      </c>
      <c r="P349" s="1410">
        <f t="shared" si="93"/>
        <v>0</v>
      </c>
      <c r="Q349" s="1411">
        <f t="shared" si="94"/>
        <v>0</v>
      </c>
      <c r="R349" s="1402"/>
      <c r="S349" s="1397">
        <f t="shared" si="90"/>
        <v>0</v>
      </c>
      <c r="T349" s="1398">
        <f t="shared" si="95"/>
        <v>0</v>
      </c>
      <c r="U349" s="1397">
        <f t="shared" si="100"/>
        <v>0</v>
      </c>
      <c r="V349" s="1399">
        <f t="shared" si="101"/>
        <v>0</v>
      </c>
      <c r="W349" s="1400">
        <f>IF(AND(ISNUMBER(R349),NOT(ISBLANK(K349))),IFERROR(INDEX(K13:U13,MATCH(K349,K12:U12,0))*J349*IF(ISBLANK(G349),1,G349),0),0)</f>
        <v>0</v>
      </c>
      <c r="AA349" s="1494"/>
      <c r="AB349" s="1495"/>
      <c r="AC349" s="1495"/>
      <c r="AD349" s="1495"/>
      <c r="AE349" s="1496"/>
      <c r="AF349" s="1497"/>
      <c r="AG349" s="1498"/>
      <c r="AH349" s="1496"/>
      <c r="AI349" s="1499"/>
      <c r="AJ349" s="1500">
        <f>IF(ISNUMBER(AH349),#REF!,0)</f>
        <v>0</v>
      </c>
      <c r="AK349" s="1501"/>
      <c r="AM349" s="1401">
        <f t="shared" si="96"/>
        <v>0</v>
      </c>
      <c r="AN349" s="1410">
        <f t="shared" si="97"/>
        <v>0</v>
      </c>
      <c r="AO349" s="1411">
        <f t="shared" si="98"/>
        <v>0</v>
      </c>
      <c r="AP349" s="1402"/>
      <c r="AQ349" s="1397">
        <f t="shared" si="91"/>
        <v>0</v>
      </c>
      <c r="AR349" s="1398">
        <f t="shared" si="99"/>
        <v>0</v>
      </c>
      <c r="AS349" s="1397">
        <f t="shared" si="102"/>
        <v>0</v>
      </c>
      <c r="AT349" s="1399">
        <f t="shared" si="103"/>
        <v>0</v>
      </c>
      <c r="AU349" s="1400">
        <f>IF(AND(ISNUMBER(AP349),NOT(ISBLANK(AI349))),IFERROR(INDEX(AI13:AS13,MATCH(AI349,AI12:AS12,0))*AH349*IF(ISBLANK(AE349),1,AE349),0),0)</f>
        <v>0</v>
      </c>
      <c r="AY349" s="6">
        <v>1</v>
      </c>
    </row>
    <row r="350" spans="3:51" ht="15.75">
      <c r="C350" s="1494"/>
      <c r="D350" s="1495"/>
      <c r="E350" s="1495"/>
      <c r="F350" s="1495"/>
      <c r="G350" s="1496"/>
      <c r="H350" s="1497"/>
      <c r="I350" s="1498"/>
      <c r="J350" s="1496"/>
      <c r="K350" s="1499"/>
      <c r="L350" s="1500">
        <f>IF(ISNUMBER(J350),#REF!,0)</f>
        <v>0</v>
      </c>
      <c r="M350" s="1501"/>
      <c r="O350" s="1404">
        <f t="shared" si="92"/>
        <v>0</v>
      </c>
      <c r="P350" s="1412">
        <f t="shared" si="93"/>
        <v>0</v>
      </c>
      <c r="Q350" s="1413">
        <f t="shared" si="94"/>
        <v>0</v>
      </c>
      <c r="R350" s="1402"/>
      <c r="S350" s="1397">
        <f t="shared" si="90"/>
        <v>0</v>
      </c>
      <c r="T350" s="1398">
        <f t="shared" si="95"/>
        <v>0</v>
      </c>
      <c r="U350" s="1397">
        <f t="shared" si="100"/>
        <v>0</v>
      </c>
      <c r="V350" s="1399">
        <f t="shared" si="101"/>
        <v>0</v>
      </c>
      <c r="W350" s="1400">
        <f>IF(AND(ISNUMBER(R350),NOT(ISBLANK(K350))),IFERROR(INDEX(K13:U13,MATCH(K350,K12:U12,0))*J350*IF(ISBLANK(G350),1,G350),0),0)</f>
        <v>0</v>
      </c>
      <c r="AA350" s="1494"/>
      <c r="AB350" s="1495"/>
      <c r="AC350" s="1495"/>
      <c r="AD350" s="1495"/>
      <c r="AE350" s="1496"/>
      <c r="AF350" s="1497"/>
      <c r="AG350" s="1498"/>
      <c r="AH350" s="1496"/>
      <c r="AI350" s="1499"/>
      <c r="AJ350" s="1500">
        <f>IF(ISNUMBER(AH350),#REF!,0)</f>
        <v>0</v>
      </c>
      <c r="AK350" s="1501"/>
      <c r="AM350" s="1404">
        <f t="shared" si="96"/>
        <v>0</v>
      </c>
      <c r="AN350" s="1412">
        <f t="shared" si="97"/>
        <v>0</v>
      </c>
      <c r="AO350" s="1413">
        <f t="shared" si="98"/>
        <v>0</v>
      </c>
      <c r="AP350" s="1402"/>
      <c r="AQ350" s="1397">
        <f t="shared" si="91"/>
        <v>0</v>
      </c>
      <c r="AR350" s="1398">
        <f t="shared" si="99"/>
        <v>0</v>
      </c>
      <c r="AS350" s="1397">
        <f t="shared" si="102"/>
        <v>0</v>
      </c>
      <c r="AT350" s="1399">
        <f t="shared" si="103"/>
        <v>0</v>
      </c>
      <c r="AU350" s="1400">
        <f>IF(AND(ISNUMBER(AP350),NOT(ISBLANK(AI350))),IFERROR(INDEX(AI13:AS13,MATCH(AI350,AI12:AS12,0))*AH350*IF(ISBLANK(AE350),1,AE350),0),0)</f>
        <v>0</v>
      </c>
      <c r="AY350" s="6">
        <v>1</v>
      </c>
    </row>
    <row r="351" spans="3:51" ht="15.75">
      <c r="C351" s="1494"/>
      <c r="D351" s="1495"/>
      <c r="E351" s="1495"/>
      <c r="F351" s="1495"/>
      <c r="G351" s="1496"/>
      <c r="H351" s="1497"/>
      <c r="I351" s="1498"/>
      <c r="J351" s="1496"/>
      <c r="K351" s="1499"/>
      <c r="L351" s="1500">
        <f>IF(ISNUMBER(J351),#REF!,0)</f>
        <v>0</v>
      </c>
      <c r="M351" s="1501"/>
      <c r="O351" s="1401">
        <f t="shared" si="92"/>
        <v>0</v>
      </c>
      <c r="P351" s="1410">
        <f t="shared" si="93"/>
        <v>0</v>
      </c>
      <c r="Q351" s="1411">
        <f t="shared" si="94"/>
        <v>0</v>
      </c>
      <c r="R351" s="1402"/>
      <c r="S351" s="1397">
        <f t="shared" si="90"/>
        <v>0</v>
      </c>
      <c r="T351" s="1398">
        <f t="shared" si="95"/>
        <v>0</v>
      </c>
      <c r="U351" s="1397">
        <f t="shared" si="100"/>
        <v>0</v>
      </c>
      <c r="V351" s="1399">
        <f t="shared" si="101"/>
        <v>0</v>
      </c>
      <c r="W351" s="1400">
        <f>IF(AND(ISNUMBER(R351),NOT(ISBLANK(K351))),IFERROR(INDEX(K13:U13,MATCH(K351,K12:U12,0))*J351*IF(ISBLANK(G351),1,G351),0),0)</f>
        <v>0</v>
      </c>
      <c r="AA351" s="1494"/>
      <c r="AB351" s="1495"/>
      <c r="AC351" s="1495"/>
      <c r="AD351" s="1495"/>
      <c r="AE351" s="1496"/>
      <c r="AF351" s="1497"/>
      <c r="AG351" s="1498"/>
      <c r="AH351" s="1496"/>
      <c r="AI351" s="1499"/>
      <c r="AJ351" s="1500">
        <f>IF(ISNUMBER(AH351),#REF!,0)</f>
        <v>0</v>
      </c>
      <c r="AK351" s="1501"/>
      <c r="AM351" s="1401">
        <f t="shared" si="96"/>
        <v>0</v>
      </c>
      <c r="AN351" s="1410">
        <f t="shared" si="97"/>
        <v>0</v>
      </c>
      <c r="AO351" s="1411">
        <f t="shared" si="98"/>
        <v>0</v>
      </c>
      <c r="AP351" s="1402"/>
      <c r="AQ351" s="1397">
        <f t="shared" si="91"/>
        <v>0</v>
      </c>
      <c r="AR351" s="1398">
        <f t="shared" si="99"/>
        <v>0</v>
      </c>
      <c r="AS351" s="1397">
        <f t="shared" si="102"/>
        <v>0</v>
      </c>
      <c r="AT351" s="1399">
        <f t="shared" si="103"/>
        <v>0</v>
      </c>
      <c r="AU351" s="1400">
        <f>IF(AND(ISNUMBER(AP351),NOT(ISBLANK(AI351))),IFERROR(INDEX(AI13:AS13,MATCH(AI351,AI12:AS12,0))*AH351*IF(ISBLANK(AE351),1,AE351),0),0)</f>
        <v>0</v>
      </c>
      <c r="AY351" s="6">
        <v>1</v>
      </c>
    </row>
    <row r="352" spans="3:51" ht="15.75">
      <c r="C352" s="1494"/>
      <c r="D352" s="1495"/>
      <c r="E352" s="1495"/>
      <c r="F352" s="1495"/>
      <c r="G352" s="1496"/>
      <c r="H352" s="1497"/>
      <c r="I352" s="1498"/>
      <c r="J352" s="1496"/>
      <c r="K352" s="1499"/>
      <c r="L352" s="1500">
        <f>IF(ISNUMBER(J352),#REF!,0)</f>
        <v>0</v>
      </c>
      <c r="M352" s="1501"/>
      <c r="O352" s="1403">
        <f t="shared" si="92"/>
        <v>0</v>
      </c>
      <c r="P352" s="1412">
        <f t="shared" si="93"/>
        <v>0</v>
      </c>
      <c r="Q352" s="1413">
        <f t="shared" si="94"/>
        <v>0</v>
      </c>
      <c r="R352" s="1402"/>
      <c r="S352" s="1397">
        <f t="shared" ref="S352:S415" si="104">IF(ISNUMBER(R352),F352,0)</f>
        <v>0</v>
      </c>
      <c r="T352" s="1398">
        <f t="shared" si="95"/>
        <v>0</v>
      </c>
      <c r="U352" s="1397">
        <f t="shared" si="100"/>
        <v>0</v>
      </c>
      <c r="V352" s="1399">
        <f t="shared" si="101"/>
        <v>0</v>
      </c>
      <c r="W352" s="1400">
        <f>IF(AND(ISNUMBER(R352),NOT(ISBLANK(K352))),IFERROR(INDEX(K13:U13,MATCH(K352,K12:U12,0))*J352*IF(ISBLANK(G352),1,G352),0),0)</f>
        <v>0</v>
      </c>
      <c r="AA352" s="1494"/>
      <c r="AB352" s="1495"/>
      <c r="AC352" s="1495"/>
      <c r="AD352" s="1495"/>
      <c r="AE352" s="1496"/>
      <c r="AF352" s="1497"/>
      <c r="AG352" s="1498"/>
      <c r="AH352" s="1496"/>
      <c r="AI352" s="1499"/>
      <c r="AJ352" s="1500">
        <f>IF(ISNUMBER(AH352),#REF!,0)</f>
        <v>0</v>
      </c>
      <c r="AK352" s="1501"/>
      <c r="AM352" s="1403">
        <f t="shared" si="96"/>
        <v>0</v>
      </c>
      <c r="AN352" s="1412">
        <f t="shared" si="97"/>
        <v>0</v>
      </c>
      <c r="AO352" s="1413">
        <f t="shared" si="98"/>
        <v>0</v>
      </c>
      <c r="AP352" s="1402"/>
      <c r="AQ352" s="1397">
        <f t="shared" ref="AQ352:AQ415" si="105">IF(ISNUMBER(AP352),AD352,0)</f>
        <v>0</v>
      </c>
      <c r="AR352" s="1398">
        <f t="shared" si="99"/>
        <v>0</v>
      </c>
      <c r="AS352" s="1397">
        <f t="shared" si="102"/>
        <v>0</v>
      </c>
      <c r="AT352" s="1399">
        <f t="shared" si="103"/>
        <v>0</v>
      </c>
      <c r="AU352" s="1400">
        <f>IF(AND(ISNUMBER(AP352),NOT(ISBLANK(AI352))),IFERROR(INDEX(AI13:AS13,MATCH(AI352,AI12:AS12,0))*AH352*IF(ISBLANK(AE352),1,AE352),0),0)</f>
        <v>0</v>
      </c>
      <c r="AY352" s="6">
        <v>1</v>
      </c>
    </row>
    <row r="353" spans="3:51" ht="15.75">
      <c r="C353" s="1494"/>
      <c r="D353" s="1495"/>
      <c r="E353" s="1495"/>
      <c r="F353" s="1495"/>
      <c r="G353" s="1496"/>
      <c r="H353" s="1497"/>
      <c r="I353" s="1498"/>
      <c r="J353" s="1496"/>
      <c r="K353" s="1499"/>
      <c r="L353" s="1500">
        <f>IF(ISNUMBER(J353),#REF!,0)</f>
        <v>0</v>
      </c>
      <c r="M353" s="1501"/>
      <c r="O353" s="1401">
        <f t="shared" si="92"/>
        <v>0</v>
      </c>
      <c r="P353" s="1410">
        <f t="shared" si="93"/>
        <v>0</v>
      </c>
      <c r="Q353" s="1411">
        <f t="shared" si="94"/>
        <v>0</v>
      </c>
      <c r="R353" s="1402"/>
      <c r="S353" s="1397">
        <f t="shared" si="104"/>
        <v>0</v>
      </c>
      <c r="T353" s="1398">
        <f t="shared" si="95"/>
        <v>0</v>
      </c>
      <c r="U353" s="1397">
        <f t="shared" si="100"/>
        <v>0</v>
      </c>
      <c r="V353" s="1399">
        <f t="shared" si="101"/>
        <v>0</v>
      </c>
      <c r="W353" s="1400">
        <f>IF(AND(ISNUMBER(R353),NOT(ISBLANK(K353))),IFERROR(INDEX(K13:U13,MATCH(K353,K12:U12,0))*J353*IF(ISBLANK(G353),1,G353),0),0)</f>
        <v>0</v>
      </c>
      <c r="AA353" s="1494"/>
      <c r="AB353" s="1495"/>
      <c r="AC353" s="1495"/>
      <c r="AD353" s="1495"/>
      <c r="AE353" s="1496"/>
      <c r="AF353" s="1497"/>
      <c r="AG353" s="1498"/>
      <c r="AH353" s="1496"/>
      <c r="AI353" s="1499"/>
      <c r="AJ353" s="1500">
        <f>IF(ISNUMBER(AH353),#REF!,0)</f>
        <v>0</v>
      </c>
      <c r="AK353" s="1501"/>
      <c r="AM353" s="1401">
        <f t="shared" si="96"/>
        <v>0</v>
      </c>
      <c r="AN353" s="1410">
        <f t="shared" si="97"/>
        <v>0</v>
      </c>
      <c r="AO353" s="1411">
        <f t="shared" si="98"/>
        <v>0</v>
      </c>
      <c r="AP353" s="1402"/>
      <c r="AQ353" s="1397">
        <f t="shared" si="105"/>
        <v>0</v>
      </c>
      <c r="AR353" s="1398">
        <f t="shared" si="99"/>
        <v>0</v>
      </c>
      <c r="AS353" s="1397">
        <f t="shared" si="102"/>
        <v>0</v>
      </c>
      <c r="AT353" s="1399">
        <f t="shared" si="103"/>
        <v>0</v>
      </c>
      <c r="AU353" s="1400">
        <f>IF(AND(ISNUMBER(AP353),NOT(ISBLANK(AI353))),IFERROR(INDEX(AI13:AS13,MATCH(AI353,AI12:AS12,0))*AH353*IF(ISBLANK(AE353),1,AE353),0),0)</f>
        <v>0</v>
      </c>
      <c r="AY353" s="6">
        <v>1</v>
      </c>
    </row>
    <row r="354" spans="3:51" ht="15.75">
      <c r="C354" s="1494"/>
      <c r="D354" s="1495"/>
      <c r="E354" s="1495"/>
      <c r="F354" s="1495"/>
      <c r="G354" s="1496"/>
      <c r="H354" s="1497"/>
      <c r="I354" s="1498"/>
      <c r="J354" s="1496"/>
      <c r="K354" s="1499"/>
      <c r="L354" s="1500">
        <f>IF(ISNUMBER(J354),#REF!,0)</f>
        <v>0</v>
      </c>
      <c r="M354" s="1501"/>
      <c r="O354" s="1403">
        <f t="shared" si="92"/>
        <v>0</v>
      </c>
      <c r="P354" s="1412">
        <f t="shared" si="93"/>
        <v>0</v>
      </c>
      <c r="Q354" s="1413">
        <f t="shared" si="94"/>
        <v>0</v>
      </c>
      <c r="R354" s="1402"/>
      <c r="S354" s="1397">
        <f t="shared" si="104"/>
        <v>0</v>
      </c>
      <c r="T354" s="1398">
        <f t="shared" si="95"/>
        <v>0</v>
      </c>
      <c r="U354" s="1397">
        <f t="shared" si="100"/>
        <v>0</v>
      </c>
      <c r="V354" s="1399">
        <f t="shared" si="101"/>
        <v>0</v>
      </c>
      <c r="W354" s="1400">
        <f>IF(AND(ISNUMBER(R354),NOT(ISBLANK(K354))),IFERROR(INDEX(K13:U13,MATCH(K354,K12:U12,0))*J354*IF(ISBLANK(G354),1,G354),0),0)</f>
        <v>0</v>
      </c>
      <c r="AA354" s="1494"/>
      <c r="AB354" s="1495"/>
      <c r="AC354" s="1495"/>
      <c r="AD354" s="1495"/>
      <c r="AE354" s="1496"/>
      <c r="AF354" s="1497"/>
      <c r="AG354" s="1498"/>
      <c r="AH354" s="1496"/>
      <c r="AI354" s="1499"/>
      <c r="AJ354" s="1500">
        <f>IF(ISNUMBER(AH354),#REF!,0)</f>
        <v>0</v>
      </c>
      <c r="AK354" s="1501"/>
      <c r="AM354" s="1403">
        <f t="shared" si="96"/>
        <v>0</v>
      </c>
      <c r="AN354" s="1412">
        <f t="shared" si="97"/>
        <v>0</v>
      </c>
      <c r="AO354" s="1413">
        <f t="shared" si="98"/>
        <v>0</v>
      </c>
      <c r="AP354" s="1402"/>
      <c r="AQ354" s="1397">
        <f t="shared" si="105"/>
        <v>0</v>
      </c>
      <c r="AR354" s="1398">
        <f t="shared" si="99"/>
        <v>0</v>
      </c>
      <c r="AS354" s="1397">
        <f t="shared" si="102"/>
        <v>0</v>
      </c>
      <c r="AT354" s="1399">
        <f t="shared" si="103"/>
        <v>0</v>
      </c>
      <c r="AU354" s="1400">
        <f>IF(AND(ISNUMBER(AP354),NOT(ISBLANK(AI354))),IFERROR(INDEX(AI13:AS13,MATCH(AI354,AI12:AS12,0))*AH354*IF(ISBLANK(AE354),1,AE354),0),0)</f>
        <v>0</v>
      </c>
      <c r="AY354" s="6">
        <v>1</v>
      </c>
    </row>
    <row r="355" spans="3:51" ht="15.75">
      <c r="C355" s="1494"/>
      <c r="D355" s="1495"/>
      <c r="E355" s="1495"/>
      <c r="F355" s="1495"/>
      <c r="G355" s="1496"/>
      <c r="H355" s="1497"/>
      <c r="I355" s="1498"/>
      <c r="J355" s="1496"/>
      <c r="K355" s="1499"/>
      <c r="L355" s="1500">
        <f>IF(ISNUMBER(J355),#REF!,0)</f>
        <v>0</v>
      </c>
      <c r="M355" s="1501"/>
      <c r="O355" s="1401">
        <f t="shared" si="92"/>
        <v>0</v>
      </c>
      <c r="P355" s="1410">
        <f t="shared" si="93"/>
        <v>0</v>
      </c>
      <c r="Q355" s="1411">
        <f t="shared" si="94"/>
        <v>0</v>
      </c>
      <c r="R355" s="1402"/>
      <c r="S355" s="1397">
        <f t="shared" si="104"/>
        <v>0</v>
      </c>
      <c r="T355" s="1398">
        <f t="shared" si="95"/>
        <v>0</v>
      </c>
      <c r="U355" s="1397">
        <f t="shared" si="100"/>
        <v>0</v>
      </c>
      <c r="V355" s="1399">
        <f t="shared" si="101"/>
        <v>0</v>
      </c>
      <c r="W355" s="1400">
        <f>IF(AND(ISNUMBER(R355),NOT(ISBLANK(K355))),IFERROR(INDEX(K13:U13,MATCH(K355,K12:U12,0))*J355*IF(ISBLANK(G355),1,G355),0),0)</f>
        <v>0</v>
      </c>
      <c r="AA355" s="1494"/>
      <c r="AB355" s="1495"/>
      <c r="AC355" s="1495"/>
      <c r="AD355" s="1495"/>
      <c r="AE355" s="1496"/>
      <c r="AF355" s="1497"/>
      <c r="AG355" s="1498"/>
      <c r="AH355" s="1496"/>
      <c r="AI355" s="1499"/>
      <c r="AJ355" s="1500">
        <f>IF(ISNUMBER(AH355),#REF!,0)</f>
        <v>0</v>
      </c>
      <c r="AK355" s="1501"/>
      <c r="AM355" s="1401">
        <f t="shared" si="96"/>
        <v>0</v>
      </c>
      <c r="AN355" s="1410">
        <f t="shared" si="97"/>
        <v>0</v>
      </c>
      <c r="AO355" s="1411">
        <f t="shared" si="98"/>
        <v>0</v>
      </c>
      <c r="AP355" s="1402"/>
      <c r="AQ355" s="1397">
        <f t="shared" si="105"/>
        <v>0</v>
      </c>
      <c r="AR355" s="1398">
        <f t="shared" si="99"/>
        <v>0</v>
      </c>
      <c r="AS355" s="1397">
        <f t="shared" si="102"/>
        <v>0</v>
      </c>
      <c r="AT355" s="1399">
        <f t="shared" si="103"/>
        <v>0</v>
      </c>
      <c r="AU355" s="1400">
        <f>IF(AND(ISNUMBER(AP355),NOT(ISBLANK(AI355))),IFERROR(INDEX(AI13:AS13,MATCH(AI355,AI12:AS12,0))*AH355*IF(ISBLANK(AE355),1,AE355),0),0)</f>
        <v>0</v>
      </c>
      <c r="AY355" s="6">
        <v>1</v>
      </c>
    </row>
    <row r="356" spans="3:51" ht="15.75">
      <c r="C356" s="1494"/>
      <c r="D356" s="1495"/>
      <c r="E356" s="1495"/>
      <c r="F356" s="1495"/>
      <c r="G356" s="1496"/>
      <c r="H356" s="1497"/>
      <c r="I356" s="1498"/>
      <c r="J356" s="1496"/>
      <c r="K356" s="1499"/>
      <c r="L356" s="1500">
        <f>IF(ISNUMBER(J356),#REF!,0)</f>
        <v>0</v>
      </c>
      <c r="M356" s="1501"/>
      <c r="O356" s="1403">
        <f t="shared" si="92"/>
        <v>0</v>
      </c>
      <c r="P356" s="1412">
        <f t="shared" si="93"/>
        <v>0</v>
      </c>
      <c r="Q356" s="1413">
        <f t="shared" si="94"/>
        <v>0</v>
      </c>
      <c r="R356" s="1402"/>
      <c r="S356" s="1397">
        <f t="shared" si="104"/>
        <v>0</v>
      </c>
      <c r="T356" s="1398">
        <f t="shared" si="95"/>
        <v>0</v>
      </c>
      <c r="U356" s="1397">
        <f t="shared" si="100"/>
        <v>0</v>
      </c>
      <c r="V356" s="1399">
        <f t="shared" si="101"/>
        <v>0</v>
      </c>
      <c r="W356" s="1400">
        <f>IF(AND(ISNUMBER(R356),NOT(ISBLANK(K356))),IFERROR(INDEX(K13:U13,MATCH(K356,K12:U12,0))*J356*IF(ISBLANK(G356),1,G356),0),0)</f>
        <v>0</v>
      </c>
      <c r="AA356" s="1494"/>
      <c r="AB356" s="1495"/>
      <c r="AC356" s="1495"/>
      <c r="AD356" s="1495"/>
      <c r="AE356" s="1496"/>
      <c r="AF356" s="1497"/>
      <c r="AG356" s="1498"/>
      <c r="AH356" s="1496"/>
      <c r="AI356" s="1499"/>
      <c r="AJ356" s="1500">
        <f>IF(ISNUMBER(AH356),#REF!,0)</f>
        <v>0</v>
      </c>
      <c r="AK356" s="1501"/>
      <c r="AM356" s="1403">
        <f t="shared" si="96"/>
        <v>0</v>
      </c>
      <c r="AN356" s="1412">
        <f t="shared" si="97"/>
        <v>0</v>
      </c>
      <c r="AO356" s="1413">
        <f t="shared" si="98"/>
        <v>0</v>
      </c>
      <c r="AP356" s="1402"/>
      <c r="AQ356" s="1397">
        <f t="shared" si="105"/>
        <v>0</v>
      </c>
      <c r="AR356" s="1398">
        <f t="shared" si="99"/>
        <v>0</v>
      </c>
      <c r="AS356" s="1397">
        <f t="shared" si="102"/>
        <v>0</v>
      </c>
      <c r="AT356" s="1399">
        <f t="shared" si="103"/>
        <v>0</v>
      </c>
      <c r="AU356" s="1400">
        <f>IF(AND(ISNUMBER(AP356),NOT(ISBLANK(AI356))),IFERROR(INDEX(AI13:AS13,MATCH(AI356,AI12:AS12,0))*AH356*IF(ISBLANK(AE356),1,AE356),0),0)</f>
        <v>0</v>
      </c>
      <c r="AY356" s="6">
        <v>1</v>
      </c>
    </row>
    <row r="357" spans="3:51" ht="15.75">
      <c r="C357" s="1494"/>
      <c r="D357" s="1495"/>
      <c r="E357" s="1495"/>
      <c r="F357" s="1495"/>
      <c r="G357" s="1496"/>
      <c r="H357" s="1497"/>
      <c r="I357" s="1498"/>
      <c r="J357" s="1496"/>
      <c r="K357" s="1499"/>
      <c r="L357" s="1500">
        <f>IF(ISNUMBER(J357),#REF!,0)</f>
        <v>0</v>
      </c>
      <c r="M357" s="1501"/>
      <c r="O357" s="1401">
        <f t="shared" si="92"/>
        <v>0</v>
      </c>
      <c r="P357" s="1410">
        <f t="shared" si="93"/>
        <v>0</v>
      </c>
      <c r="Q357" s="1411">
        <f t="shared" si="94"/>
        <v>0</v>
      </c>
      <c r="R357" s="1402"/>
      <c r="S357" s="1397">
        <f t="shared" si="104"/>
        <v>0</v>
      </c>
      <c r="T357" s="1398">
        <f t="shared" si="95"/>
        <v>0</v>
      </c>
      <c r="U357" s="1397">
        <f t="shared" si="100"/>
        <v>0</v>
      </c>
      <c r="V357" s="1399">
        <f t="shared" si="101"/>
        <v>0</v>
      </c>
      <c r="W357" s="1400">
        <f>IF(AND(ISNUMBER(R357),NOT(ISBLANK(K357))),IFERROR(INDEX(K13:U13,MATCH(K357,K12:U12,0))*J357*IF(ISBLANK(G357),1,G357),0),0)</f>
        <v>0</v>
      </c>
      <c r="AA357" s="1494"/>
      <c r="AB357" s="1495"/>
      <c r="AC357" s="1495"/>
      <c r="AD357" s="1495"/>
      <c r="AE357" s="1496"/>
      <c r="AF357" s="1497"/>
      <c r="AG357" s="1498"/>
      <c r="AH357" s="1496"/>
      <c r="AI357" s="1499"/>
      <c r="AJ357" s="1500">
        <f>IF(ISNUMBER(AH357),#REF!,0)</f>
        <v>0</v>
      </c>
      <c r="AK357" s="1501"/>
      <c r="AM357" s="1401">
        <f t="shared" si="96"/>
        <v>0</v>
      </c>
      <c r="AN357" s="1410">
        <f t="shared" si="97"/>
        <v>0</v>
      </c>
      <c r="AO357" s="1411">
        <f t="shared" si="98"/>
        <v>0</v>
      </c>
      <c r="AP357" s="1402"/>
      <c r="AQ357" s="1397">
        <f t="shared" si="105"/>
        <v>0</v>
      </c>
      <c r="AR357" s="1398">
        <f t="shared" si="99"/>
        <v>0</v>
      </c>
      <c r="AS357" s="1397">
        <f t="shared" si="102"/>
        <v>0</v>
      </c>
      <c r="AT357" s="1399">
        <f t="shared" si="103"/>
        <v>0</v>
      </c>
      <c r="AU357" s="1400">
        <f>IF(AND(ISNUMBER(AP357),NOT(ISBLANK(AI357))),IFERROR(INDEX(AI13:AS13,MATCH(AI357,AI12:AS12,0))*AH357*IF(ISBLANK(AE357),1,AE357),0),0)</f>
        <v>0</v>
      </c>
      <c r="AY357" s="6">
        <v>1</v>
      </c>
    </row>
    <row r="358" spans="3:51" ht="15.75">
      <c r="C358" s="1494"/>
      <c r="D358" s="1495"/>
      <c r="E358" s="1495"/>
      <c r="F358" s="1495"/>
      <c r="G358" s="1496"/>
      <c r="H358" s="1497"/>
      <c r="I358" s="1498"/>
      <c r="J358" s="1496"/>
      <c r="K358" s="1499"/>
      <c r="L358" s="1500">
        <f>IF(ISNUMBER(J358),#REF!,0)</f>
        <v>0</v>
      </c>
      <c r="M358" s="1501"/>
      <c r="O358" s="1403">
        <f t="shared" si="92"/>
        <v>0</v>
      </c>
      <c r="P358" s="1412">
        <f t="shared" si="93"/>
        <v>0</v>
      </c>
      <c r="Q358" s="1413">
        <f t="shared" si="94"/>
        <v>0</v>
      </c>
      <c r="R358" s="1402"/>
      <c r="S358" s="1397">
        <f t="shared" si="104"/>
        <v>0</v>
      </c>
      <c r="T358" s="1398">
        <f t="shared" si="95"/>
        <v>0</v>
      </c>
      <c r="U358" s="1397">
        <f t="shared" si="100"/>
        <v>0</v>
      </c>
      <c r="V358" s="1399">
        <f t="shared" si="101"/>
        <v>0</v>
      </c>
      <c r="W358" s="1400">
        <f>IF(AND(ISNUMBER(R358),NOT(ISBLANK(K358))),IFERROR(INDEX(K13:U13,MATCH(K358,K12:U12,0))*J358*IF(ISBLANK(G358),1,G358),0),0)</f>
        <v>0</v>
      </c>
      <c r="AA358" s="1494"/>
      <c r="AB358" s="1495"/>
      <c r="AC358" s="1495"/>
      <c r="AD358" s="1495"/>
      <c r="AE358" s="1496"/>
      <c r="AF358" s="1497"/>
      <c r="AG358" s="1498"/>
      <c r="AH358" s="1496"/>
      <c r="AI358" s="1499"/>
      <c r="AJ358" s="1500">
        <f>IF(ISNUMBER(AH358),#REF!,0)</f>
        <v>0</v>
      </c>
      <c r="AK358" s="1501"/>
      <c r="AM358" s="1403">
        <f t="shared" si="96"/>
        <v>0</v>
      </c>
      <c r="AN358" s="1412">
        <f t="shared" si="97"/>
        <v>0</v>
      </c>
      <c r="AO358" s="1413">
        <f t="shared" si="98"/>
        <v>0</v>
      </c>
      <c r="AP358" s="1402"/>
      <c r="AQ358" s="1397">
        <f t="shared" si="105"/>
        <v>0</v>
      </c>
      <c r="AR358" s="1398">
        <f t="shared" si="99"/>
        <v>0</v>
      </c>
      <c r="AS358" s="1397">
        <f t="shared" si="102"/>
        <v>0</v>
      </c>
      <c r="AT358" s="1399">
        <f t="shared" si="103"/>
        <v>0</v>
      </c>
      <c r="AU358" s="1400">
        <f>IF(AND(ISNUMBER(AP358),NOT(ISBLANK(AI358))),IFERROR(INDEX(AI13:AS13,MATCH(AI358,AI12:AS12,0))*AH358*IF(ISBLANK(AE358),1,AE358),0),0)</f>
        <v>0</v>
      </c>
      <c r="AY358" s="6">
        <v>1</v>
      </c>
    </row>
    <row r="359" spans="3:51" ht="15.75">
      <c r="C359" s="1494"/>
      <c r="D359" s="1495"/>
      <c r="E359" s="1495"/>
      <c r="F359" s="1495"/>
      <c r="G359" s="1496"/>
      <c r="H359" s="1497"/>
      <c r="I359" s="1498"/>
      <c r="J359" s="1496"/>
      <c r="K359" s="1499"/>
      <c r="L359" s="1500">
        <f>IF(ISNUMBER(J359),#REF!,0)</f>
        <v>0</v>
      </c>
      <c r="M359" s="1501"/>
      <c r="O359" s="1401">
        <f t="shared" si="92"/>
        <v>0</v>
      </c>
      <c r="P359" s="1410">
        <f t="shared" si="93"/>
        <v>0</v>
      </c>
      <c r="Q359" s="1411">
        <f t="shared" si="94"/>
        <v>0</v>
      </c>
      <c r="R359" s="1402"/>
      <c r="S359" s="1397">
        <f t="shared" si="104"/>
        <v>0</v>
      </c>
      <c r="T359" s="1398">
        <f t="shared" si="95"/>
        <v>0</v>
      </c>
      <c r="U359" s="1397">
        <f t="shared" si="100"/>
        <v>0</v>
      </c>
      <c r="V359" s="1399">
        <f t="shared" si="101"/>
        <v>0</v>
      </c>
      <c r="W359" s="1400">
        <f>IF(AND(ISNUMBER(R359),NOT(ISBLANK(K359))),IFERROR(INDEX(K13:U13,MATCH(K359,K12:U12,0))*J359*IF(ISBLANK(G359),1,G359),0),0)</f>
        <v>0</v>
      </c>
      <c r="AA359" s="1494"/>
      <c r="AB359" s="1495"/>
      <c r="AC359" s="1495"/>
      <c r="AD359" s="1495"/>
      <c r="AE359" s="1496"/>
      <c r="AF359" s="1497"/>
      <c r="AG359" s="1498"/>
      <c r="AH359" s="1496"/>
      <c r="AI359" s="1499"/>
      <c r="AJ359" s="1500">
        <f>IF(ISNUMBER(AH359),#REF!,0)</f>
        <v>0</v>
      </c>
      <c r="AK359" s="1501"/>
      <c r="AM359" s="1401">
        <f t="shared" si="96"/>
        <v>0</v>
      </c>
      <c r="AN359" s="1410">
        <f t="shared" si="97"/>
        <v>0</v>
      </c>
      <c r="AO359" s="1411">
        <f t="shared" si="98"/>
        <v>0</v>
      </c>
      <c r="AP359" s="1402"/>
      <c r="AQ359" s="1397">
        <f t="shared" si="105"/>
        <v>0</v>
      </c>
      <c r="AR359" s="1398">
        <f t="shared" si="99"/>
        <v>0</v>
      </c>
      <c r="AS359" s="1397">
        <f t="shared" si="102"/>
        <v>0</v>
      </c>
      <c r="AT359" s="1399">
        <f t="shared" si="103"/>
        <v>0</v>
      </c>
      <c r="AU359" s="1400">
        <f>IF(AND(ISNUMBER(AP359),NOT(ISBLANK(AI359))),IFERROR(INDEX(AI13:AS13,MATCH(AI359,AI12:AS12,0))*AH359*IF(ISBLANK(AE359),1,AE359),0),0)</f>
        <v>0</v>
      </c>
      <c r="AY359" s="6">
        <v>1</v>
      </c>
    </row>
    <row r="360" spans="3:51" ht="15.75">
      <c r="C360" s="1494"/>
      <c r="D360" s="1495"/>
      <c r="E360" s="1495"/>
      <c r="F360" s="1495"/>
      <c r="G360" s="1496"/>
      <c r="H360" s="1497"/>
      <c r="I360" s="1498"/>
      <c r="J360" s="1496"/>
      <c r="K360" s="1499"/>
      <c r="L360" s="1500">
        <f>IF(ISNUMBER(J360),#REF!,0)</f>
        <v>0</v>
      </c>
      <c r="M360" s="1501"/>
      <c r="O360" s="1403">
        <f t="shared" si="92"/>
        <v>0</v>
      </c>
      <c r="P360" s="1412">
        <f t="shared" si="93"/>
        <v>0</v>
      </c>
      <c r="Q360" s="1413">
        <f t="shared" si="94"/>
        <v>0</v>
      </c>
      <c r="R360" s="1402"/>
      <c r="S360" s="1397">
        <f t="shared" si="104"/>
        <v>0</v>
      </c>
      <c r="T360" s="1398">
        <f t="shared" si="95"/>
        <v>0</v>
      </c>
      <c r="U360" s="1397">
        <f t="shared" si="100"/>
        <v>0</v>
      </c>
      <c r="V360" s="1399">
        <f t="shared" si="101"/>
        <v>0</v>
      </c>
      <c r="W360" s="1400">
        <f>IF(AND(ISNUMBER(R360),NOT(ISBLANK(K360))),IFERROR(INDEX(K13:U13,MATCH(K360,K12:U12,0))*J360*IF(ISBLANK(G360),1,G360),0),0)</f>
        <v>0</v>
      </c>
      <c r="AA360" s="1494"/>
      <c r="AB360" s="1495"/>
      <c r="AC360" s="1495"/>
      <c r="AD360" s="1495"/>
      <c r="AE360" s="1496"/>
      <c r="AF360" s="1497"/>
      <c r="AG360" s="1498"/>
      <c r="AH360" s="1496"/>
      <c r="AI360" s="1499"/>
      <c r="AJ360" s="1500">
        <f>IF(ISNUMBER(AH360),#REF!,0)</f>
        <v>0</v>
      </c>
      <c r="AK360" s="1501"/>
      <c r="AM360" s="1403">
        <f t="shared" si="96"/>
        <v>0</v>
      </c>
      <c r="AN360" s="1412">
        <f t="shared" si="97"/>
        <v>0</v>
      </c>
      <c r="AO360" s="1413">
        <f t="shared" si="98"/>
        <v>0</v>
      </c>
      <c r="AP360" s="1402"/>
      <c r="AQ360" s="1397">
        <f t="shared" si="105"/>
        <v>0</v>
      </c>
      <c r="AR360" s="1398">
        <f t="shared" si="99"/>
        <v>0</v>
      </c>
      <c r="AS360" s="1397">
        <f t="shared" si="102"/>
        <v>0</v>
      </c>
      <c r="AT360" s="1399">
        <f t="shared" si="103"/>
        <v>0</v>
      </c>
      <c r="AU360" s="1400">
        <f>IF(AND(ISNUMBER(AP360),NOT(ISBLANK(AI360))),IFERROR(INDEX(AI13:AS13,MATCH(AI360,AI12:AS12,0))*AH360*IF(ISBLANK(AE360),1,AE360),0),0)</f>
        <v>0</v>
      </c>
      <c r="AY360" s="6">
        <v>1</v>
      </c>
    </row>
    <row r="361" spans="3:51" ht="15.75">
      <c r="C361" s="1494"/>
      <c r="D361" s="1495"/>
      <c r="E361" s="1495"/>
      <c r="F361" s="1495"/>
      <c r="G361" s="1496"/>
      <c r="H361" s="1497"/>
      <c r="I361" s="1498"/>
      <c r="J361" s="1496"/>
      <c r="K361" s="1499"/>
      <c r="L361" s="1500">
        <f>IF(ISNUMBER(J361),#REF!,0)</f>
        <v>0</v>
      </c>
      <c r="M361" s="1501"/>
      <c r="O361" s="1401">
        <f t="shared" si="92"/>
        <v>0</v>
      </c>
      <c r="P361" s="1410">
        <f t="shared" si="93"/>
        <v>0</v>
      </c>
      <c r="Q361" s="1411">
        <f t="shared" si="94"/>
        <v>0</v>
      </c>
      <c r="R361" s="1402"/>
      <c r="S361" s="1397">
        <f t="shared" si="104"/>
        <v>0</v>
      </c>
      <c r="T361" s="1398">
        <f t="shared" si="95"/>
        <v>0</v>
      </c>
      <c r="U361" s="1397">
        <f t="shared" si="100"/>
        <v>0</v>
      </c>
      <c r="V361" s="1399">
        <f t="shared" si="101"/>
        <v>0</v>
      </c>
      <c r="W361" s="1400">
        <f>IF(AND(ISNUMBER(R361),NOT(ISBLANK(K361))),IFERROR(INDEX(K13:U13,MATCH(K361,K12:U12,0))*J361*IF(ISBLANK(G361),1,G361),0),0)</f>
        <v>0</v>
      </c>
      <c r="AA361" s="1494"/>
      <c r="AB361" s="1495"/>
      <c r="AC361" s="1495"/>
      <c r="AD361" s="1495"/>
      <c r="AE361" s="1496"/>
      <c r="AF361" s="1497"/>
      <c r="AG361" s="1498"/>
      <c r="AH361" s="1496"/>
      <c r="AI361" s="1499"/>
      <c r="AJ361" s="1500">
        <f>IF(ISNUMBER(AH361),#REF!,0)</f>
        <v>0</v>
      </c>
      <c r="AK361" s="1501"/>
      <c r="AM361" s="1401">
        <f t="shared" si="96"/>
        <v>0</v>
      </c>
      <c r="AN361" s="1410">
        <f t="shared" si="97"/>
        <v>0</v>
      </c>
      <c r="AO361" s="1411">
        <f t="shared" si="98"/>
        <v>0</v>
      </c>
      <c r="AP361" s="1402"/>
      <c r="AQ361" s="1397">
        <f t="shared" si="105"/>
        <v>0</v>
      </c>
      <c r="AR361" s="1398">
        <f t="shared" si="99"/>
        <v>0</v>
      </c>
      <c r="AS361" s="1397">
        <f t="shared" si="102"/>
        <v>0</v>
      </c>
      <c r="AT361" s="1399">
        <f t="shared" si="103"/>
        <v>0</v>
      </c>
      <c r="AU361" s="1400">
        <f>IF(AND(ISNUMBER(AP361),NOT(ISBLANK(AI361))),IFERROR(INDEX(AI13:AS13,MATCH(AI361,AI12:AS12,0))*AH361*IF(ISBLANK(AE361),1,AE361),0),0)</f>
        <v>0</v>
      </c>
      <c r="AY361" s="6">
        <v>1</v>
      </c>
    </row>
    <row r="362" spans="3:51" ht="15.75">
      <c r="C362" s="1494"/>
      <c r="D362" s="1495"/>
      <c r="E362" s="1495"/>
      <c r="F362" s="1495"/>
      <c r="G362" s="1496"/>
      <c r="H362" s="1497"/>
      <c r="I362" s="1498"/>
      <c r="J362" s="1496"/>
      <c r="K362" s="1499"/>
      <c r="L362" s="1500">
        <f>IF(ISNUMBER(J362),#REF!,0)</f>
        <v>0</v>
      </c>
      <c r="M362" s="1501"/>
      <c r="O362" s="1403">
        <f t="shared" si="92"/>
        <v>0</v>
      </c>
      <c r="P362" s="1412">
        <f t="shared" si="93"/>
        <v>0</v>
      </c>
      <c r="Q362" s="1413">
        <f t="shared" si="94"/>
        <v>0</v>
      </c>
      <c r="R362" s="1402"/>
      <c r="S362" s="1397">
        <f t="shared" si="104"/>
        <v>0</v>
      </c>
      <c r="T362" s="1398">
        <f t="shared" si="95"/>
        <v>0</v>
      </c>
      <c r="U362" s="1397">
        <f t="shared" si="100"/>
        <v>0</v>
      </c>
      <c r="V362" s="1399">
        <f t="shared" si="101"/>
        <v>0</v>
      </c>
      <c r="W362" s="1400">
        <f>IF(AND(ISNUMBER(R362),NOT(ISBLANK(K362))),IFERROR(INDEX(K13:U13,MATCH(K362,K12:U12,0))*J362*IF(ISBLANK(G362),1,G362),0),0)</f>
        <v>0</v>
      </c>
      <c r="AA362" s="1494"/>
      <c r="AB362" s="1495"/>
      <c r="AC362" s="1495"/>
      <c r="AD362" s="1495"/>
      <c r="AE362" s="1496"/>
      <c r="AF362" s="1497"/>
      <c r="AG362" s="1498"/>
      <c r="AH362" s="1496"/>
      <c r="AI362" s="1499"/>
      <c r="AJ362" s="1500">
        <f>IF(ISNUMBER(AH362),#REF!,0)</f>
        <v>0</v>
      </c>
      <c r="AK362" s="1501"/>
      <c r="AM362" s="1403">
        <f t="shared" si="96"/>
        <v>0</v>
      </c>
      <c r="AN362" s="1412">
        <f t="shared" si="97"/>
        <v>0</v>
      </c>
      <c r="AO362" s="1413">
        <f t="shared" si="98"/>
        <v>0</v>
      </c>
      <c r="AP362" s="1402"/>
      <c r="AQ362" s="1397">
        <f t="shared" si="105"/>
        <v>0</v>
      </c>
      <c r="AR362" s="1398">
        <f t="shared" si="99"/>
        <v>0</v>
      </c>
      <c r="AS362" s="1397">
        <f t="shared" si="102"/>
        <v>0</v>
      </c>
      <c r="AT362" s="1399">
        <f t="shared" si="103"/>
        <v>0</v>
      </c>
      <c r="AU362" s="1400">
        <f>IF(AND(ISNUMBER(AP362),NOT(ISBLANK(AI362))),IFERROR(INDEX(AI13:AS13,MATCH(AI362,AI12:AS12,0))*AH362*IF(ISBLANK(AE362),1,AE362),0),0)</f>
        <v>0</v>
      </c>
      <c r="AY362" s="6">
        <v>1</v>
      </c>
    </row>
    <row r="363" spans="3:51" ht="15.75">
      <c r="C363" s="1494"/>
      <c r="D363" s="1495"/>
      <c r="E363" s="1495"/>
      <c r="F363" s="1495"/>
      <c r="G363" s="1496"/>
      <c r="H363" s="1497"/>
      <c r="I363" s="1498"/>
      <c r="J363" s="1496"/>
      <c r="K363" s="1499"/>
      <c r="L363" s="1500">
        <f>IF(ISNUMBER(J363),#REF!,0)</f>
        <v>0</v>
      </c>
      <c r="M363" s="1501"/>
      <c r="O363" s="1401">
        <f t="shared" si="92"/>
        <v>0</v>
      </c>
      <c r="P363" s="1410">
        <f t="shared" si="93"/>
        <v>0</v>
      </c>
      <c r="Q363" s="1411">
        <f t="shared" si="94"/>
        <v>0</v>
      </c>
      <c r="R363" s="1402"/>
      <c r="S363" s="1397">
        <f t="shared" si="104"/>
        <v>0</v>
      </c>
      <c r="T363" s="1398">
        <f t="shared" si="95"/>
        <v>0</v>
      </c>
      <c r="U363" s="1397">
        <f t="shared" si="100"/>
        <v>0</v>
      </c>
      <c r="V363" s="1399">
        <f t="shared" si="101"/>
        <v>0</v>
      </c>
      <c r="W363" s="1400">
        <f>IF(AND(ISNUMBER(R363),NOT(ISBLANK(K363))),IFERROR(INDEX(K13:U13,MATCH(K363,K12:U12,0))*J363*IF(ISBLANK(G363),1,G363),0),0)</f>
        <v>0</v>
      </c>
      <c r="AA363" s="1494"/>
      <c r="AB363" s="1495"/>
      <c r="AC363" s="1495"/>
      <c r="AD363" s="1495"/>
      <c r="AE363" s="1496"/>
      <c r="AF363" s="1497"/>
      <c r="AG363" s="1498"/>
      <c r="AH363" s="1496"/>
      <c r="AI363" s="1499"/>
      <c r="AJ363" s="1500">
        <f>IF(ISNUMBER(AH363),#REF!,0)</f>
        <v>0</v>
      </c>
      <c r="AK363" s="1501"/>
      <c r="AM363" s="1401">
        <f t="shared" si="96"/>
        <v>0</v>
      </c>
      <c r="AN363" s="1410">
        <f t="shared" si="97"/>
        <v>0</v>
      </c>
      <c r="AO363" s="1411">
        <f t="shared" si="98"/>
        <v>0</v>
      </c>
      <c r="AP363" s="1402"/>
      <c r="AQ363" s="1397">
        <f t="shared" si="105"/>
        <v>0</v>
      </c>
      <c r="AR363" s="1398">
        <f t="shared" si="99"/>
        <v>0</v>
      </c>
      <c r="AS363" s="1397">
        <f t="shared" si="102"/>
        <v>0</v>
      </c>
      <c r="AT363" s="1399">
        <f t="shared" si="103"/>
        <v>0</v>
      </c>
      <c r="AU363" s="1400">
        <f>IF(AND(ISNUMBER(AP363),NOT(ISBLANK(AI363))),IFERROR(INDEX(AI13:AS13,MATCH(AI363,AI12:AS12,0))*AH363*IF(ISBLANK(AE363),1,AE363),0),0)</f>
        <v>0</v>
      </c>
      <c r="AY363" s="6">
        <v>1</v>
      </c>
    </row>
    <row r="364" spans="3:51" ht="15.75">
      <c r="C364" s="1494"/>
      <c r="D364" s="1495"/>
      <c r="E364" s="1495"/>
      <c r="F364" s="1495"/>
      <c r="G364" s="1496"/>
      <c r="H364" s="1497"/>
      <c r="I364" s="1498"/>
      <c r="J364" s="1496"/>
      <c r="K364" s="1499"/>
      <c r="L364" s="1500">
        <f>IF(ISNUMBER(J364),#REF!,0)</f>
        <v>0</v>
      </c>
      <c r="M364" s="1501"/>
      <c r="O364" s="1403">
        <f t="shared" si="92"/>
        <v>0</v>
      </c>
      <c r="P364" s="1412">
        <f t="shared" si="93"/>
        <v>0</v>
      </c>
      <c r="Q364" s="1413">
        <f t="shared" si="94"/>
        <v>0</v>
      </c>
      <c r="R364" s="1402"/>
      <c r="S364" s="1397">
        <f t="shared" si="104"/>
        <v>0</v>
      </c>
      <c r="T364" s="1398">
        <f t="shared" si="95"/>
        <v>0</v>
      </c>
      <c r="U364" s="1397">
        <f t="shared" si="100"/>
        <v>0</v>
      </c>
      <c r="V364" s="1399">
        <f t="shared" si="101"/>
        <v>0</v>
      </c>
      <c r="W364" s="1400">
        <f>IF(AND(ISNUMBER(R364),NOT(ISBLANK(K364))),IFERROR(INDEX(K13:U13,MATCH(K364,K12:U12,0))*J364*IF(ISBLANK(G364),1,G364),0),0)</f>
        <v>0</v>
      </c>
      <c r="AA364" s="1494"/>
      <c r="AB364" s="1495"/>
      <c r="AC364" s="1495"/>
      <c r="AD364" s="1495"/>
      <c r="AE364" s="1496"/>
      <c r="AF364" s="1497"/>
      <c r="AG364" s="1498"/>
      <c r="AH364" s="1496"/>
      <c r="AI364" s="1499"/>
      <c r="AJ364" s="1500">
        <f>IF(ISNUMBER(AH364),#REF!,0)</f>
        <v>0</v>
      </c>
      <c r="AK364" s="1501"/>
      <c r="AM364" s="1403">
        <f t="shared" si="96"/>
        <v>0</v>
      </c>
      <c r="AN364" s="1412">
        <f t="shared" si="97"/>
        <v>0</v>
      </c>
      <c r="AO364" s="1413">
        <f t="shared" si="98"/>
        <v>0</v>
      </c>
      <c r="AP364" s="1402"/>
      <c r="AQ364" s="1397">
        <f t="shared" si="105"/>
        <v>0</v>
      </c>
      <c r="AR364" s="1398">
        <f t="shared" si="99"/>
        <v>0</v>
      </c>
      <c r="AS364" s="1397">
        <f t="shared" si="102"/>
        <v>0</v>
      </c>
      <c r="AT364" s="1399">
        <f t="shared" si="103"/>
        <v>0</v>
      </c>
      <c r="AU364" s="1400">
        <f>IF(AND(ISNUMBER(AP364),NOT(ISBLANK(AI364))),IFERROR(INDEX(AI13:AS13,MATCH(AI364,AI12:AS12,0))*AH364*IF(ISBLANK(AE364),1,AE364),0),0)</f>
        <v>0</v>
      </c>
      <c r="AY364" s="6">
        <v>1</v>
      </c>
    </row>
    <row r="365" spans="3:51" ht="15.75">
      <c r="C365" s="1494"/>
      <c r="D365" s="1495"/>
      <c r="E365" s="1495"/>
      <c r="F365" s="1495"/>
      <c r="G365" s="1496"/>
      <c r="H365" s="1497"/>
      <c r="I365" s="1498"/>
      <c r="J365" s="1496"/>
      <c r="K365" s="1499"/>
      <c r="L365" s="1500">
        <f>IF(ISNUMBER(J365),#REF!,0)</f>
        <v>0</v>
      </c>
      <c r="M365" s="1501"/>
      <c r="O365" s="1401">
        <f t="shared" si="92"/>
        <v>0</v>
      </c>
      <c r="P365" s="1410">
        <f t="shared" si="93"/>
        <v>0</v>
      </c>
      <c r="Q365" s="1411">
        <f t="shared" si="94"/>
        <v>0</v>
      </c>
      <c r="R365" s="1402"/>
      <c r="S365" s="1397">
        <f t="shared" si="104"/>
        <v>0</v>
      </c>
      <c r="T365" s="1398">
        <f t="shared" si="95"/>
        <v>0</v>
      </c>
      <c r="U365" s="1397">
        <f t="shared" si="100"/>
        <v>0</v>
      </c>
      <c r="V365" s="1399">
        <f t="shared" si="101"/>
        <v>0</v>
      </c>
      <c r="W365" s="1400">
        <f>IF(AND(ISNUMBER(R365),NOT(ISBLANK(K365))),IFERROR(INDEX(K13:U13,MATCH(K365,K12:U12,0))*J365*IF(ISBLANK(G365),1,G365),0),0)</f>
        <v>0</v>
      </c>
      <c r="AA365" s="1494"/>
      <c r="AB365" s="1495"/>
      <c r="AC365" s="1495"/>
      <c r="AD365" s="1495"/>
      <c r="AE365" s="1496"/>
      <c r="AF365" s="1497"/>
      <c r="AG365" s="1498"/>
      <c r="AH365" s="1496"/>
      <c r="AI365" s="1499"/>
      <c r="AJ365" s="1500">
        <f>IF(ISNUMBER(AH365),#REF!,0)</f>
        <v>0</v>
      </c>
      <c r="AK365" s="1501"/>
      <c r="AM365" s="1401">
        <f t="shared" si="96"/>
        <v>0</v>
      </c>
      <c r="AN365" s="1410">
        <f t="shared" si="97"/>
        <v>0</v>
      </c>
      <c r="AO365" s="1411">
        <f t="shared" si="98"/>
        <v>0</v>
      </c>
      <c r="AP365" s="1402"/>
      <c r="AQ365" s="1397">
        <f t="shared" si="105"/>
        <v>0</v>
      </c>
      <c r="AR365" s="1398">
        <f t="shared" si="99"/>
        <v>0</v>
      </c>
      <c r="AS365" s="1397">
        <f t="shared" si="102"/>
        <v>0</v>
      </c>
      <c r="AT365" s="1399">
        <f t="shared" si="103"/>
        <v>0</v>
      </c>
      <c r="AU365" s="1400">
        <f>IF(AND(ISNUMBER(AP365),NOT(ISBLANK(AI365))),IFERROR(INDEX(AI13:AS13,MATCH(AI365,AI12:AS12,0))*AH365*IF(ISBLANK(AE365),1,AE365),0),0)</f>
        <v>0</v>
      </c>
      <c r="AY365" s="6">
        <v>1</v>
      </c>
    </row>
    <row r="366" spans="3:51" ht="15.75">
      <c r="C366" s="1494"/>
      <c r="D366" s="1495"/>
      <c r="E366" s="1495"/>
      <c r="F366" s="1495"/>
      <c r="G366" s="1496"/>
      <c r="H366" s="1497"/>
      <c r="I366" s="1498"/>
      <c r="J366" s="1496"/>
      <c r="K366" s="1499"/>
      <c r="L366" s="1500">
        <f>IF(ISNUMBER(J366),#REF!,0)</f>
        <v>0</v>
      </c>
      <c r="M366" s="1501"/>
      <c r="O366" s="1403">
        <f t="shared" si="92"/>
        <v>0</v>
      </c>
      <c r="P366" s="1412">
        <f t="shared" si="93"/>
        <v>0</v>
      </c>
      <c r="Q366" s="1413">
        <f t="shared" si="94"/>
        <v>0</v>
      </c>
      <c r="R366" s="1402"/>
      <c r="S366" s="1397">
        <f t="shared" si="104"/>
        <v>0</v>
      </c>
      <c r="T366" s="1398">
        <f t="shared" si="95"/>
        <v>0</v>
      </c>
      <c r="U366" s="1397">
        <f t="shared" si="100"/>
        <v>0</v>
      </c>
      <c r="V366" s="1399">
        <f t="shared" si="101"/>
        <v>0</v>
      </c>
      <c r="W366" s="1400">
        <f>IF(AND(ISNUMBER(R366),NOT(ISBLANK(K366))),IFERROR(INDEX(K13:U13,MATCH(K366,K12:U12,0))*J366*IF(ISBLANK(G366),1,G366),0),0)</f>
        <v>0</v>
      </c>
      <c r="AA366" s="1494"/>
      <c r="AB366" s="1495"/>
      <c r="AC366" s="1495"/>
      <c r="AD366" s="1495"/>
      <c r="AE366" s="1496"/>
      <c r="AF366" s="1497"/>
      <c r="AG366" s="1498"/>
      <c r="AH366" s="1496"/>
      <c r="AI366" s="1499"/>
      <c r="AJ366" s="1500">
        <f>IF(ISNUMBER(AH366),#REF!,0)</f>
        <v>0</v>
      </c>
      <c r="AK366" s="1501"/>
      <c r="AM366" s="1403">
        <f t="shared" si="96"/>
        <v>0</v>
      </c>
      <c r="AN366" s="1412">
        <f t="shared" si="97"/>
        <v>0</v>
      </c>
      <c r="AO366" s="1413">
        <f t="shared" si="98"/>
        <v>0</v>
      </c>
      <c r="AP366" s="1402"/>
      <c r="AQ366" s="1397">
        <f t="shared" si="105"/>
        <v>0</v>
      </c>
      <c r="AR366" s="1398">
        <f t="shared" si="99"/>
        <v>0</v>
      </c>
      <c r="AS366" s="1397">
        <f t="shared" si="102"/>
        <v>0</v>
      </c>
      <c r="AT366" s="1399">
        <f t="shared" si="103"/>
        <v>0</v>
      </c>
      <c r="AU366" s="1400">
        <f>IF(AND(ISNUMBER(AP366),NOT(ISBLANK(AI366))),IFERROR(INDEX(AI13:AS13,MATCH(AI366,AI12:AS12,0))*AH366*IF(ISBLANK(AE366),1,AE366),0),0)</f>
        <v>0</v>
      </c>
      <c r="AY366" s="6">
        <v>1</v>
      </c>
    </row>
    <row r="367" spans="3:51" ht="15.75">
      <c r="C367" s="1494"/>
      <c r="D367" s="1495"/>
      <c r="E367" s="1495"/>
      <c r="F367" s="1495"/>
      <c r="G367" s="1496"/>
      <c r="H367" s="1497"/>
      <c r="I367" s="1498"/>
      <c r="J367" s="1496"/>
      <c r="K367" s="1499"/>
      <c r="L367" s="1500">
        <f>IF(ISNUMBER(J367),#REF!,0)</f>
        <v>0</v>
      </c>
      <c r="M367" s="1501"/>
      <c r="O367" s="1401">
        <f t="shared" si="92"/>
        <v>0</v>
      </c>
      <c r="P367" s="1410">
        <f t="shared" si="93"/>
        <v>0</v>
      </c>
      <c r="Q367" s="1411">
        <f t="shared" si="94"/>
        <v>0</v>
      </c>
      <c r="R367" s="1402"/>
      <c r="S367" s="1397">
        <f t="shared" si="104"/>
        <v>0</v>
      </c>
      <c r="T367" s="1398">
        <f t="shared" si="95"/>
        <v>0</v>
      </c>
      <c r="U367" s="1397">
        <f t="shared" si="100"/>
        <v>0</v>
      </c>
      <c r="V367" s="1399">
        <f t="shared" si="101"/>
        <v>0</v>
      </c>
      <c r="W367" s="1400">
        <f>IF(AND(ISNUMBER(R367),NOT(ISBLANK(K367))),IFERROR(INDEX(K13:U13,MATCH(K367,K12:U12,0))*J367*IF(ISBLANK(G367),1,G367),0),0)</f>
        <v>0</v>
      </c>
      <c r="AA367" s="1494"/>
      <c r="AB367" s="1495"/>
      <c r="AC367" s="1495"/>
      <c r="AD367" s="1495"/>
      <c r="AE367" s="1496"/>
      <c r="AF367" s="1497"/>
      <c r="AG367" s="1498"/>
      <c r="AH367" s="1496"/>
      <c r="AI367" s="1499"/>
      <c r="AJ367" s="1500">
        <f>IF(ISNUMBER(AH367),#REF!,0)</f>
        <v>0</v>
      </c>
      <c r="AK367" s="1501"/>
      <c r="AM367" s="1401">
        <f t="shared" si="96"/>
        <v>0</v>
      </c>
      <c r="AN367" s="1410">
        <f t="shared" si="97"/>
        <v>0</v>
      </c>
      <c r="AO367" s="1411">
        <f t="shared" si="98"/>
        <v>0</v>
      </c>
      <c r="AP367" s="1402"/>
      <c r="AQ367" s="1397">
        <f t="shared" si="105"/>
        <v>0</v>
      </c>
      <c r="AR367" s="1398">
        <f t="shared" si="99"/>
        <v>0</v>
      </c>
      <c r="AS367" s="1397">
        <f t="shared" si="102"/>
        <v>0</v>
      </c>
      <c r="AT367" s="1399">
        <f t="shared" si="103"/>
        <v>0</v>
      </c>
      <c r="AU367" s="1400">
        <f>IF(AND(ISNUMBER(AP367),NOT(ISBLANK(AI367))),IFERROR(INDEX(AI13:AS13,MATCH(AI367,AI12:AS12,0))*AH367*IF(ISBLANK(AE367),1,AE367),0),0)</f>
        <v>0</v>
      </c>
      <c r="AY367" s="6">
        <v>1</v>
      </c>
    </row>
    <row r="368" spans="3:51" ht="15.75">
      <c r="C368" s="1494"/>
      <c r="D368" s="1495"/>
      <c r="E368" s="1495"/>
      <c r="F368" s="1495"/>
      <c r="G368" s="1496"/>
      <c r="H368" s="1497"/>
      <c r="I368" s="1498"/>
      <c r="J368" s="1496"/>
      <c r="K368" s="1499"/>
      <c r="L368" s="1500">
        <f>IF(ISNUMBER(J368),#REF!,0)</f>
        <v>0</v>
      </c>
      <c r="M368" s="1501"/>
      <c r="O368" s="1403">
        <f t="shared" si="92"/>
        <v>0</v>
      </c>
      <c r="P368" s="1412">
        <f t="shared" si="93"/>
        <v>0</v>
      </c>
      <c r="Q368" s="1413">
        <f t="shared" si="94"/>
        <v>0</v>
      </c>
      <c r="R368" s="1402"/>
      <c r="S368" s="1397">
        <f t="shared" si="104"/>
        <v>0</v>
      </c>
      <c r="T368" s="1398">
        <f t="shared" si="95"/>
        <v>0</v>
      </c>
      <c r="U368" s="1397">
        <f t="shared" si="100"/>
        <v>0</v>
      </c>
      <c r="V368" s="1399">
        <f t="shared" si="101"/>
        <v>0</v>
      </c>
      <c r="W368" s="1400">
        <f>IF(AND(ISNUMBER(R368),NOT(ISBLANK(K368))),IFERROR(INDEX(K13:U13,MATCH(K368,K12:U12,0))*J368*IF(ISBLANK(G368),1,G368),0),0)</f>
        <v>0</v>
      </c>
      <c r="AA368" s="1494"/>
      <c r="AB368" s="1495"/>
      <c r="AC368" s="1495"/>
      <c r="AD368" s="1495"/>
      <c r="AE368" s="1496"/>
      <c r="AF368" s="1497"/>
      <c r="AG368" s="1498"/>
      <c r="AH368" s="1496"/>
      <c r="AI368" s="1499"/>
      <c r="AJ368" s="1500">
        <f>IF(ISNUMBER(AH368),#REF!,0)</f>
        <v>0</v>
      </c>
      <c r="AK368" s="1501"/>
      <c r="AM368" s="1403">
        <f t="shared" si="96"/>
        <v>0</v>
      </c>
      <c r="AN368" s="1412">
        <f t="shared" si="97"/>
        <v>0</v>
      </c>
      <c r="AO368" s="1413">
        <f t="shared" si="98"/>
        <v>0</v>
      </c>
      <c r="AP368" s="1402"/>
      <c r="AQ368" s="1397">
        <f t="shared" si="105"/>
        <v>0</v>
      </c>
      <c r="AR368" s="1398">
        <f t="shared" si="99"/>
        <v>0</v>
      </c>
      <c r="AS368" s="1397">
        <f t="shared" si="102"/>
        <v>0</v>
      </c>
      <c r="AT368" s="1399">
        <f t="shared" si="103"/>
        <v>0</v>
      </c>
      <c r="AU368" s="1400">
        <f>IF(AND(ISNUMBER(AP368),NOT(ISBLANK(AI368))),IFERROR(INDEX(AI13:AS13,MATCH(AI368,AI12:AS12,0))*AH368*IF(ISBLANK(AE368),1,AE368),0),0)</f>
        <v>0</v>
      </c>
      <c r="AY368" s="6">
        <v>1</v>
      </c>
    </row>
    <row r="369" spans="3:51" ht="15.75">
      <c r="C369" s="1494"/>
      <c r="D369" s="1495"/>
      <c r="E369" s="1495"/>
      <c r="F369" s="1495"/>
      <c r="G369" s="1496"/>
      <c r="H369" s="1497"/>
      <c r="I369" s="1498"/>
      <c r="J369" s="1496"/>
      <c r="K369" s="1499"/>
      <c r="L369" s="1500">
        <f>IF(ISNUMBER(J369),#REF!,0)</f>
        <v>0</v>
      </c>
      <c r="M369" s="1501"/>
      <c r="O369" s="1401">
        <f t="shared" si="92"/>
        <v>0</v>
      </c>
      <c r="P369" s="1410">
        <f t="shared" si="93"/>
        <v>0</v>
      </c>
      <c r="Q369" s="1411">
        <f t="shared" si="94"/>
        <v>0</v>
      </c>
      <c r="R369" s="1402"/>
      <c r="S369" s="1397">
        <f t="shared" si="104"/>
        <v>0</v>
      </c>
      <c r="T369" s="1398">
        <f t="shared" si="95"/>
        <v>0</v>
      </c>
      <c r="U369" s="1397">
        <f t="shared" si="100"/>
        <v>0</v>
      </c>
      <c r="V369" s="1399">
        <f t="shared" si="101"/>
        <v>0</v>
      </c>
      <c r="W369" s="1400">
        <f>IF(AND(ISNUMBER(R369),NOT(ISBLANK(K369))),IFERROR(INDEX(K13:U13,MATCH(K369,K12:U12,0))*J369*IF(ISBLANK(G369),1,G369),0),0)</f>
        <v>0</v>
      </c>
      <c r="AA369" s="1494"/>
      <c r="AB369" s="1495"/>
      <c r="AC369" s="1495"/>
      <c r="AD369" s="1495"/>
      <c r="AE369" s="1496"/>
      <c r="AF369" s="1497"/>
      <c r="AG369" s="1498"/>
      <c r="AH369" s="1496"/>
      <c r="AI369" s="1499"/>
      <c r="AJ369" s="1500">
        <f>IF(ISNUMBER(AH369),#REF!,0)</f>
        <v>0</v>
      </c>
      <c r="AK369" s="1501"/>
      <c r="AM369" s="1401">
        <f t="shared" si="96"/>
        <v>0</v>
      </c>
      <c r="AN369" s="1410">
        <f t="shared" si="97"/>
        <v>0</v>
      </c>
      <c r="AO369" s="1411">
        <f t="shared" si="98"/>
        <v>0</v>
      </c>
      <c r="AP369" s="1402"/>
      <c r="AQ369" s="1397">
        <f t="shared" si="105"/>
        <v>0</v>
      </c>
      <c r="AR369" s="1398">
        <f t="shared" si="99"/>
        <v>0</v>
      </c>
      <c r="AS369" s="1397">
        <f t="shared" si="102"/>
        <v>0</v>
      </c>
      <c r="AT369" s="1399">
        <f t="shared" si="103"/>
        <v>0</v>
      </c>
      <c r="AU369" s="1400">
        <f>IF(AND(ISNUMBER(AP369),NOT(ISBLANK(AI369))),IFERROR(INDEX(AI13:AS13,MATCH(AI369,AI12:AS12,0))*AH369*IF(ISBLANK(AE369),1,AE369),0),0)</f>
        <v>0</v>
      </c>
      <c r="AY369" s="6">
        <v>1</v>
      </c>
    </row>
    <row r="370" spans="3:51" ht="15.75">
      <c r="C370" s="1494"/>
      <c r="D370" s="1495"/>
      <c r="E370" s="1495"/>
      <c r="F370" s="1495"/>
      <c r="G370" s="1496"/>
      <c r="H370" s="1497"/>
      <c r="I370" s="1498"/>
      <c r="J370" s="1496"/>
      <c r="K370" s="1499"/>
      <c r="L370" s="1500">
        <f>IF(ISNUMBER(J370),#REF!,0)</f>
        <v>0</v>
      </c>
      <c r="M370" s="1501"/>
      <c r="O370" s="1403">
        <f t="shared" si="92"/>
        <v>0</v>
      </c>
      <c r="P370" s="1412">
        <f t="shared" si="93"/>
        <v>0</v>
      </c>
      <c r="Q370" s="1413">
        <f t="shared" si="94"/>
        <v>0</v>
      </c>
      <c r="R370" s="1402"/>
      <c r="S370" s="1397">
        <f t="shared" si="104"/>
        <v>0</v>
      </c>
      <c r="T370" s="1398">
        <f t="shared" si="95"/>
        <v>0</v>
      </c>
      <c r="U370" s="1397">
        <f t="shared" si="100"/>
        <v>0</v>
      </c>
      <c r="V370" s="1399">
        <f t="shared" si="101"/>
        <v>0</v>
      </c>
      <c r="W370" s="1400">
        <f>IF(AND(ISNUMBER(R370),NOT(ISBLANK(K370))),IFERROR(INDEX(K13:U13,MATCH(K370,K12:U12,0))*J370*IF(ISBLANK(G370),1,G370),0),0)</f>
        <v>0</v>
      </c>
      <c r="AA370" s="1494"/>
      <c r="AB370" s="1495"/>
      <c r="AC370" s="1495"/>
      <c r="AD370" s="1495"/>
      <c r="AE370" s="1496"/>
      <c r="AF370" s="1497"/>
      <c r="AG370" s="1498"/>
      <c r="AH370" s="1496"/>
      <c r="AI370" s="1499"/>
      <c r="AJ370" s="1500">
        <f>IF(ISNUMBER(AH370),#REF!,0)</f>
        <v>0</v>
      </c>
      <c r="AK370" s="1501"/>
      <c r="AM370" s="1403">
        <f t="shared" si="96"/>
        <v>0</v>
      </c>
      <c r="AN370" s="1412">
        <f t="shared" si="97"/>
        <v>0</v>
      </c>
      <c r="AO370" s="1413">
        <f t="shared" si="98"/>
        <v>0</v>
      </c>
      <c r="AP370" s="1402"/>
      <c r="AQ370" s="1397">
        <f t="shared" si="105"/>
        <v>0</v>
      </c>
      <c r="AR370" s="1398">
        <f t="shared" si="99"/>
        <v>0</v>
      </c>
      <c r="AS370" s="1397">
        <f t="shared" si="102"/>
        <v>0</v>
      </c>
      <c r="AT370" s="1399">
        <f t="shared" si="103"/>
        <v>0</v>
      </c>
      <c r="AU370" s="1400">
        <f>IF(AND(ISNUMBER(AP370),NOT(ISBLANK(AI370))),IFERROR(INDEX(AI13:AS13,MATCH(AI370,AI12:AS12,0))*AH370*IF(ISBLANK(AE370),1,AE370),0),0)</f>
        <v>0</v>
      </c>
      <c r="AY370" s="6">
        <v>1</v>
      </c>
    </row>
    <row r="371" spans="3:51" ht="15.75">
      <c r="C371" s="1494"/>
      <c r="D371" s="1495"/>
      <c r="E371" s="1495"/>
      <c r="F371" s="1495"/>
      <c r="G371" s="1496"/>
      <c r="H371" s="1497"/>
      <c r="I371" s="1498"/>
      <c r="J371" s="1496"/>
      <c r="K371" s="1499"/>
      <c r="L371" s="1500">
        <f>IF(ISNUMBER(J371),#REF!,0)</f>
        <v>0</v>
      </c>
      <c r="M371" s="1501"/>
      <c r="O371" s="1401">
        <f t="shared" si="92"/>
        <v>0</v>
      </c>
      <c r="P371" s="1410">
        <f t="shared" si="93"/>
        <v>0</v>
      </c>
      <c r="Q371" s="1411">
        <f t="shared" si="94"/>
        <v>0</v>
      </c>
      <c r="R371" s="1402"/>
      <c r="S371" s="1397">
        <f t="shared" si="104"/>
        <v>0</v>
      </c>
      <c r="T371" s="1398">
        <f t="shared" si="95"/>
        <v>0</v>
      </c>
      <c r="U371" s="1397">
        <f t="shared" si="100"/>
        <v>0</v>
      </c>
      <c r="V371" s="1399">
        <f t="shared" si="101"/>
        <v>0</v>
      </c>
      <c r="W371" s="1400">
        <f>IF(AND(ISNUMBER(R371),NOT(ISBLANK(K371))),IFERROR(INDEX(K13:U13,MATCH(K371,K12:U12,0))*J371*IF(ISBLANK(G371),1,G371),0),0)</f>
        <v>0</v>
      </c>
      <c r="AA371" s="1494"/>
      <c r="AB371" s="1495"/>
      <c r="AC371" s="1495"/>
      <c r="AD371" s="1495"/>
      <c r="AE371" s="1496"/>
      <c r="AF371" s="1497"/>
      <c r="AG371" s="1498"/>
      <c r="AH371" s="1496"/>
      <c r="AI371" s="1499"/>
      <c r="AJ371" s="1500">
        <f>IF(ISNUMBER(AH371),#REF!,0)</f>
        <v>0</v>
      </c>
      <c r="AK371" s="1501"/>
      <c r="AM371" s="1401">
        <f t="shared" si="96"/>
        <v>0</v>
      </c>
      <c r="AN371" s="1410">
        <f t="shared" si="97"/>
        <v>0</v>
      </c>
      <c r="AO371" s="1411">
        <f t="shared" si="98"/>
        <v>0</v>
      </c>
      <c r="AP371" s="1402"/>
      <c r="AQ371" s="1397">
        <f t="shared" si="105"/>
        <v>0</v>
      </c>
      <c r="AR371" s="1398">
        <f t="shared" si="99"/>
        <v>0</v>
      </c>
      <c r="AS371" s="1397">
        <f t="shared" si="102"/>
        <v>0</v>
      </c>
      <c r="AT371" s="1399">
        <f t="shared" si="103"/>
        <v>0</v>
      </c>
      <c r="AU371" s="1400">
        <f>IF(AND(ISNUMBER(AP371),NOT(ISBLANK(AI371))),IFERROR(INDEX(AI13:AS13,MATCH(AI371,AI12:AS12,0))*AH371*IF(ISBLANK(AE371),1,AE371),0),0)</f>
        <v>0</v>
      </c>
      <c r="AY371" s="6">
        <v>1</v>
      </c>
    </row>
    <row r="372" spans="3:51" ht="15.75">
      <c r="C372" s="1494"/>
      <c r="D372" s="1495"/>
      <c r="E372" s="1495"/>
      <c r="F372" s="1495"/>
      <c r="G372" s="1496"/>
      <c r="H372" s="1497"/>
      <c r="I372" s="1498"/>
      <c r="J372" s="1496"/>
      <c r="K372" s="1499"/>
      <c r="L372" s="1500">
        <f>IF(ISNUMBER(J372),#REF!,0)</f>
        <v>0</v>
      </c>
      <c r="M372" s="1501"/>
      <c r="O372" s="1403">
        <f t="shared" si="92"/>
        <v>0</v>
      </c>
      <c r="P372" s="1412">
        <f t="shared" si="93"/>
        <v>0</v>
      </c>
      <c r="Q372" s="1413">
        <f t="shared" si="94"/>
        <v>0</v>
      </c>
      <c r="R372" s="1402"/>
      <c r="S372" s="1397">
        <f t="shared" si="104"/>
        <v>0</v>
      </c>
      <c r="T372" s="1398">
        <f t="shared" si="95"/>
        <v>0</v>
      </c>
      <c r="U372" s="1397">
        <f t="shared" si="100"/>
        <v>0</v>
      </c>
      <c r="V372" s="1399">
        <f t="shared" si="101"/>
        <v>0</v>
      </c>
      <c r="W372" s="1400">
        <f>IF(AND(ISNUMBER(R372),NOT(ISBLANK(K372))),IFERROR(INDEX(K13:U13,MATCH(K372,K12:U12,0))*J372*IF(ISBLANK(G372),1,G372),0),0)</f>
        <v>0</v>
      </c>
      <c r="AA372" s="1494"/>
      <c r="AB372" s="1495"/>
      <c r="AC372" s="1495"/>
      <c r="AD372" s="1495"/>
      <c r="AE372" s="1496"/>
      <c r="AF372" s="1497"/>
      <c r="AG372" s="1498"/>
      <c r="AH372" s="1496"/>
      <c r="AI372" s="1499"/>
      <c r="AJ372" s="1500">
        <f>IF(ISNUMBER(AH372),#REF!,0)</f>
        <v>0</v>
      </c>
      <c r="AK372" s="1501"/>
      <c r="AM372" s="1403">
        <f t="shared" si="96"/>
        <v>0</v>
      </c>
      <c r="AN372" s="1412">
        <f t="shared" si="97"/>
        <v>0</v>
      </c>
      <c r="AO372" s="1413">
        <f t="shared" si="98"/>
        <v>0</v>
      </c>
      <c r="AP372" s="1402"/>
      <c r="AQ372" s="1397">
        <f t="shared" si="105"/>
        <v>0</v>
      </c>
      <c r="AR372" s="1398">
        <f t="shared" si="99"/>
        <v>0</v>
      </c>
      <c r="AS372" s="1397">
        <f t="shared" si="102"/>
        <v>0</v>
      </c>
      <c r="AT372" s="1399">
        <f t="shared" si="103"/>
        <v>0</v>
      </c>
      <c r="AU372" s="1400">
        <f>IF(AND(ISNUMBER(AP372),NOT(ISBLANK(AI372))),IFERROR(INDEX(AI13:AS13,MATCH(AI372,AI12:AS12,0))*AH372*IF(ISBLANK(AE372),1,AE372),0),0)</f>
        <v>0</v>
      </c>
      <c r="AY372" s="6">
        <v>1</v>
      </c>
    </row>
    <row r="373" spans="3:51" ht="15.75">
      <c r="C373" s="1494"/>
      <c r="D373" s="1495"/>
      <c r="E373" s="1495"/>
      <c r="F373" s="1495"/>
      <c r="G373" s="1496"/>
      <c r="H373" s="1497"/>
      <c r="I373" s="1498"/>
      <c r="J373" s="1496"/>
      <c r="K373" s="1499"/>
      <c r="L373" s="1500">
        <f>IF(ISNUMBER(J373),#REF!,0)</f>
        <v>0</v>
      </c>
      <c r="M373" s="1501"/>
      <c r="O373" s="1401">
        <f t="shared" si="92"/>
        <v>0</v>
      </c>
      <c r="P373" s="1410">
        <f t="shared" si="93"/>
        <v>0</v>
      </c>
      <c r="Q373" s="1411">
        <f t="shared" si="94"/>
        <v>0</v>
      </c>
      <c r="R373" s="1402"/>
      <c r="S373" s="1397">
        <f t="shared" si="104"/>
        <v>0</v>
      </c>
      <c r="T373" s="1398">
        <f t="shared" si="95"/>
        <v>0</v>
      </c>
      <c r="U373" s="1397">
        <f t="shared" si="100"/>
        <v>0</v>
      </c>
      <c r="V373" s="1399">
        <f t="shared" si="101"/>
        <v>0</v>
      </c>
      <c r="W373" s="1400">
        <f>IF(AND(ISNUMBER(R373),NOT(ISBLANK(K373))),IFERROR(INDEX(K13:U13,MATCH(K373,K12:U12,0))*J373*IF(ISBLANK(G373),1,G373),0),0)</f>
        <v>0</v>
      </c>
      <c r="AA373" s="1494"/>
      <c r="AB373" s="1495"/>
      <c r="AC373" s="1495"/>
      <c r="AD373" s="1495"/>
      <c r="AE373" s="1496"/>
      <c r="AF373" s="1497"/>
      <c r="AG373" s="1498"/>
      <c r="AH373" s="1496"/>
      <c r="AI373" s="1499"/>
      <c r="AJ373" s="1500">
        <f>IF(ISNUMBER(AH373),#REF!,0)</f>
        <v>0</v>
      </c>
      <c r="AK373" s="1501"/>
      <c r="AM373" s="1401">
        <f t="shared" si="96"/>
        <v>0</v>
      </c>
      <c r="AN373" s="1410">
        <f t="shared" si="97"/>
        <v>0</v>
      </c>
      <c r="AO373" s="1411">
        <f t="shared" si="98"/>
        <v>0</v>
      </c>
      <c r="AP373" s="1402"/>
      <c r="AQ373" s="1397">
        <f t="shared" si="105"/>
        <v>0</v>
      </c>
      <c r="AR373" s="1398">
        <f t="shared" si="99"/>
        <v>0</v>
      </c>
      <c r="AS373" s="1397">
        <f t="shared" si="102"/>
        <v>0</v>
      </c>
      <c r="AT373" s="1399">
        <f t="shared" si="103"/>
        <v>0</v>
      </c>
      <c r="AU373" s="1400">
        <f>IF(AND(ISNUMBER(AP373),NOT(ISBLANK(AI373))),IFERROR(INDEX(AI13:AS13,MATCH(AI373,AI12:AS12,0))*AH373*IF(ISBLANK(AE373),1,AE373),0),0)</f>
        <v>0</v>
      </c>
      <c r="AY373" s="6">
        <v>1</v>
      </c>
    </row>
    <row r="374" spans="3:51" ht="15.75">
      <c r="C374" s="1494"/>
      <c r="D374" s="1495"/>
      <c r="E374" s="1495"/>
      <c r="F374" s="1495"/>
      <c r="G374" s="1496"/>
      <c r="H374" s="1497"/>
      <c r="I374" s="1498"/>
      <c r="J374" s="1496"/>
      <c r="K374" s="1499"/>
      <c r="L374" s="1500">
        <f>IF(ISNUMBER(J374),#REF!,0)</f>
        <v>0</v>
      </c>
      <c r="M374" s="1501"/>
      <c r="O374" s="1403">
        <f t="shared" si="92"/>
        <v>0</v>
      </c>
      <c r="P374" s="1412">
        <f t="shared" si="93"/>
        <v>0</v>
      </c>
      <c r="Q374" s="1413">
        <f t="shared" si="94"/>
        <v>0</v>
      </c>
      <c r="R374" s="1402"/>
      <c r="S374" s="1397">
        <f t="shared" si="104"/>
        <v>0</v>
      </c>
      <c r="T374" s="1398">
        <f t="shared" si="95"/>
        <v>0</v>
      </c>
      <c r="U374" s="1397">
        <f t="shared" si="100"/>
        <v>0</v>
      </c>
      <c r="V374" s="1399">
        <f t="shared" si="101"/>
        <v>0</v>
      </c>
      <c r="W374" s="1400">
        <f>IF(AND(ISNUMBER(R374),NOT(ISBLANK(K374))),IFERROR(INDEX(K13:U13,MATCH(K374,K12:U12,0))*J374*IF(ISBLANK(G374),1,G374),0),0)</f>
        <v>0</v>
      </c>
      <c r="AA374" s="1494"/>
      <c r="AB374" s="1495"/>
      <c r="AC374" s="1495"/>
      <c r="AD374" s="1495"/>
      <c r="AE374" s="1496"/>
      <c r="AF374" s="1497"/>
      <c r="AG374" s="1498"/>
      <c r="AH374" s="1496"/>
      <c r="AI374" s="1499"/>
      <c r="AJ374" s="1500">
        <f>IF(ISNUMBER(AH374),#REF!,0)</f>
        <v>0</v>
      </c>
      <c r="AK374" s="1501"/>
      <c r="AM374" s="1403">
        <f t="shared" si="96"/>
        <v>0</v>
      </c>
      <c r="AN374" s="1412">
        <f t="shared" si="97"/>
        <v>0</v>
      </c>
      <c r="AO374" s="1413">
        <f t="shared" si="98"/>
        <v>0</v>
      </c>
      <c r="AP374" s="1402"/>
      <c r="AQ374" s="1397">
        <f t="shared" si="105"/>
        <v>0</v>
      </c>
      <c r="AR374" s="1398">
        <f t="shared" si="99"/>
        <v>0</v>
      </c>
      <c r="AS374" s="1397">
        <f t="shared" si="102"/>
        <v>0</v>
      </c>
      <c r="AT374" s="1399">
        <f t="shared" si="103"/>
        <v>0</v>
      </c>
      <c r="AU374" s="1400">
        <f>IF(AND(ISNUMBER(AP374),NOT(ISBLANK(AI374))),IFERROR(INDEX(AI13:AS13,MATCH(AI374,AI12:AS12,0))*AH374*IF(ISBLANK(AE374),1,AE374),0),0)</f>
        <v>0</v>
      </c>
      <c r="AY374" s="6">
        <v>1</v>
      </c>
    </row>
    <row r="375" spans="3:51" ht="15.75">
      <c r="C375" s="1494"/>
      <c r="D375" s="1495"/>
      <c r="E375" s="1495"/>
      <c r="F375" s="1495"/>
      <c r="G375" s="1496"/>
      <c r="H375" s="1497"/>
      <c r="I375" s="1498"/>
      <c r="J375" s="1496"/>
      <c r="K375" s="1499"/>
      <c r="L375" s="1500">
        <f>IF(ISNUMBER(J375),#REF!,0)</f>
        <v>0</v>
      </c>
      <c r="M375" s="1501"/>
      <c r="O375" s="1401">
        <f t="shared" si="92"/>
        <v>0</v>
      </c>
      <c r="P375" s="1410">
        <f t="shared" si="93"/>
        <v>0</v>
      </c>
      <c r="Q375" s="1411">
        <f t="shared" si="94"/>
        <v>0</v>
      </c>
      <c r="R375" s="1402"/>
      <c r="S375" s="1397">
        <f t="shared" si="104"/>
        <v>0</v>
      </c>
      <c r="T375" s="1398">
        <f t="shared" si="95"/>
        <v>0</v>
      </c>
      <c r="U375" s="1397">
        <f t="shared" si="100"/>
        <v>0</v>
      </c>
      <c r="V375" s="1399">
        <f t="shared" si="101"/>
        <v>0</v>
      </c>
      <c r="W375" s="1400">
        <f>IF(AND(ISNUMBER(R375),NOT(ISBLANK(K375))),IFERROR(INDEX(K13:U13,MATCH(K375,K12:U12,0))*J375*IF(ISBLANK(G375),1,G375),0),0)</f>
        <v>0</v>
      </c>
      <c r="AA375" s="1494"/>
      <c r="AB375" s="1495"/>
      <c r="AC375" s="1495"/>
      <c r="AD375" s="1495"/>
      <c r="AE375" s="1496"/>
      <c r="AF375" s="1497"/>
      <c r="AG375" s="1498"/>
      <c r="AH375" s="1496"/>
      <c r="AI375" s="1499"/>
      <c r="AJ375" s="1500">
        <f>IF(ISNUMBER(AH375),#REF!,0)</f>
        <v>0</v>
      </c>
      <c r="AK375" s="1501"/>
      <c r="AM375" s="1401">
        <f t="shared" si="96"/>
        <v>0</v>
      </c>
      <c r="AN375" s="1410">
        <f t="shared" si="97"/>
        <v>0</v>
      </c>
      <c r="AO375" s="1411">
        <f t="shared" si="98"/>
        <v>0</v>
      </c>
      <c r="AP375" s="1402"/>
      <c r="AQ375" s="1397">
        <f t="shared" si="105"/>
        <v>0</v>
      </c>
      <c r="AR375" s="1398">
        <f t="shared" si="99"/>
        <v>0</v>
      </c>
      <c r="AS375" s="1397">
        <f t="shared" si="102"/>
        <v>0</v>
      </c>
      <c r="AT375" s="1399">
        <f t="shared" si="103"/>
        <v>0</v>
      </c>
      <c r="AU375" s="1400">
        <f>IF(AND(ISNUMBER(AP375),NOT(ISBLANK(AI375))),IFERROR(INDEX(AI13:AS13,MATCH(AI375,AI12:AS12,0))*AH375*IF(ISBLANK(AE375),1,AE375),0),0)</f>
        <v>0</v>
      </c>
      <c r="AY375" s="6">
        <v>1</v>
      </c>
    </row>
    <row r="376" spans="3:51" ht="15.75">
      <c r="C376" s="1494"/>
      <c r="D376" s="1495"/>
      <c r="E376" s="1495"/>
      <c r="F376" s="1495"/>
      <c r="G376" s="1496"/>
      <c r="H376" s="1497"/>
      <c r="I376" s="1498"/>
      <c r="J376" s="1496"/>
      <c r="K376" s="1499"/>
      <c r="L376" s="1500">
        <f>IF(ISNUMBER(J376),#REF!,0)</f>
        <v>0</v>
      </c>
      <c r="M376" s="1501"/>
      <c r="O376" s="1403">
        <f t="shared" si="92"/>
        <v>0</v>
      </c>
      <c r="P376" s="1412">
        <f t="shared" si="93"/>
        <v>0</v>
      </c>
      <c r="Q376" s="1413">
        <f t="shared" si="94"/>
        <v>0</v>
      </c>
      <c r="R376" s="1402"/>
      <c r="S376" s="1397">
        <f t="shared" si="104"/>
        <v>0</v>
      </c>
      <c r="T376" s="1398">
        <f t="shared" si="95"/>
        <v>0</v>
      </c>
      <c r="U376" s="1397">
        <f t="shared" si="100"/>
        <v>0</v>
      </c>
      <c r="V376" s="1399">
        <f t="shared" si="101"/>
        <v>0</v>
      </c>
      <c r="W376" s="1400">
        <f>IF(AND(ISNUMBER(R376),NOT(ISBLANK(K376))),IFERROR(INDEX(K13:U13,MATCH(K376,K12:U12,0))*J376*IF(ISBLANK(G376),1,G376),0),0)</f>
        <v>0</v>
      </c>
      <c r="AA376" s="1494"/>
      <c r="AB376" s="1495"/>
      <c r="AC376" s="1495"/>
      <c r="AD376" s="1495"/>
      <c r="AE376" s="1496"/>
      <c r="AF376" s="1497"/>
      <c r="AG376" s="1498"/>
      <c r="AH376" s="1496"/>
      <c r="AI376" s="1499"/>
      <c r="AJ376" s="1500">
        <f>IF(ISNUMBER(AH376),#REF!,0)</f>
        <v>0</v>
      </c>
      <c r="AK376" s="1501"/>
      <c r="AM376" s="1403">
        <f t="shared" si="96"/>
        <v>0</v>
      </c>
      <c r="AN376" s="1412">
        <f t="shared" si="97"/>
        <v>0</v>
      </c>
      <c r="AO376" s="1413">
        <f t="shared" si="98"/>
        <v>0</v>
      </c>
      <c r="AP376" s="1402"/>
      <c r="AQ376" s="1397">
        <f t="shared" si="105"/>
        <v>0</v>
      </c>
      <c r="AR376" s="1398">
        <f t="shared" si="99"/>
        <v>0</v>
      </c>
      <c r="AS376" s="1397">
        <f t="shared" si="102"/>
        <v>0</v>
      </c>
      <c r="AT376" s="1399">
        <f t="shared" si="103"/>
        <v>0</v>
      </c>
      <c r="AU376" s="1400">
        <f>IF(AND(ISNUMBER(AP376),NOT(ISBLANK(AI376))),IFERROR(INDEX(AI13:AS13,MATCH(AI376,AI12:AS12,0))*AH376*IF(ISBLANK(AE376),1,AE376),0),0)</f>
        <v>0</v>
      </c>
      <c r="AY376" s="6">
        <v>1</v>
      </c>
    </row>
    <row r="377" spans="3:51" ht="15.75">
      <c r="C377" s="1494"/>
      <c r="D377" s="1495"/>
      <c r="E377" s="1495"/>
      <c r="F377" s="1495"/>
      <c r="G377" s="1496"/>
      <c r="H377" s="1497"/>
      <c r="I377" s="1498"/>
      <c r="J377" s="1496"/>
      <c r="K377" s="1499"/>
      <c r="L377" s="1500">
        <f>IF(ISNUMBER(J377),#REF!,0)</f>
        <v>0</v>
      </c>
      <c r="M377" s="1501"/>
      <c r="O377" s="1401">
        <f t="shared" si="92"/>
        <v>0</v>
      </c>
      <c r="P377" s="1410">
        <f t="shared" si="93"/>
        <v>0</v>
      </c>
      <c r="Q377" s="1411">
        <f t="shared" si="94"/>
        <v>0</v>
      </c>
      <c r="R377" s="1402"/>
      <c r="S377" s="1397">
        <f t="shared" si="104"/>
        <v>0</v>
      </c>
      <c r="T377" s="1398">
        <f t="shared" si="95"/>
        <v>0</v>
      </c>
      <c r="U377" s="1397">
        <f t="shared" si="100"/>
        <v>0</v>
      </c>
      <c r="V377" s="1399">
        <f t="shared" si="101"/>
        <v>0</v>
      </c>
      <c r="W377" s="1400">
        <f>IF(AND(ISNUMBER(R377),NOT(ISBLANK(K377))),IFERROR(INDEX(K13:U13,MATCH(K377,K12:U12,0))*J377*IF(ISBLANK(G377),1,G377),0),0)</f>
        <v>0</v>
      </c>
      <c r="AA377" s="1494"/>
      <c r="AB377" s="1495"/>
      <c r="AC377" s="1495"/>
      <c r="AD377" s="1495"/>
      <c r="AE377" s="1496"/>
      <c r="AF377" s="1497"/>
      <c r="AG377" s="1498"/>
      <c r="AH377" s="1496"/>
      <c r="AI377" s="1499"/>
      <c r="AJ377" s="1500">
        <f>IF(ISNUMBER(AH377),#REF!,0)</f>
        <v>0</v>
      </c>
      <c r="AK377" s="1501"/>
      <c r="AM377" s="1401">
        <f t="shared" si="96"/>
        <v>0</v>
      </c>
      <c r="AN377" s="1410">
        <f t="shared" si="97"/>
        <v>0</v>
      </c>
      <c r="AO377" s="1411">
        <f t="shared" si="98"/>
        <v>0</v>
      </c>
      <c r="AP377" s="1402"/>
      <c r="AQ377" s="1397">
        <f t="shared" si="105"/>
        <v>0</v>
      </c>
      <c r="AR377" s="1398">
        <f t="shared" si="99"/>
        <v>0</v>
      </c>
      <c r="AS377" s="1397">
        <f t="shared" si="102"/>
        <v>0</v>
      </c>
      <c r="AT377" s="1399">
        <f t="shared" si="103"/>
        <v>0</v>
      </c>
      <c r="AU377" s="1400">
        <f>IF(AND(ISNUMBER(AP377),NOT(ISBLANK(AI377))),IFERROR(INDEX(AI13:AS13,MATCH(AI377,AI12:AS12,0))*AH377*IF(ISBLANK(AE377),1,AE377),0),0)</f>
        <v>0</v>
      </c>
      <c r="AY377" s="6">
        <v>1</v>
      </c>
    </row>
    <row r="378" spans="3:51" ht="15.75">
      <c r="C378" s="1494"/>
      <c r="D378" s="1495"/>
      <c r="E378" s="1495"/>
      <c r="F378" s="1495"/>
      <c r="G378" s="1496"/>
      <c r="H378" s="1497"/>
      <c r="I378" s="1498"/>
      <c r="J378" s="1496"/>
      <c r="K378" s="1499"/>
      <c r="L378" s="1500">
        <f>IF(ISNUMBER(J378),#REF!,0)</f>
        <v>0</v>
      </c>
      <c r="M378" s="1501"/>
      <c r="O378" s="1403">
        <f t="shared" ref="O378:O441" si="106">IF(ISNUMBER(R378),(W378*V378)*L378,0)</f>
        <v>0</v>
      </c>
      <c r="P378" s="1412">
        <f t="shared" ref="P378:P441" si="107">IF(ISNUMBER(R378),(G378*L378)*V378,0)</f>
        <v>0</v>
      </c>
      <c r="Q378" s="1413">
        <f t="shared" ref="Q378:Q441" si="108">IF(ISNUMBER(R378),H378,0)</f>
        <v>0</v>
      </c>
      <c r="R378" s="1402"/>
      <c r="S378" s="1397">
        <f t="shared" si="104"/>
        <v>0</v>
      </c>
      <c r="T378" s="1398">
        <f t="shared" ref="T378:T441" si="109">IF(ISNUMBER(R378),E378,0)</f>
        <v>0</v>
      </c>
      <c r="U378" s="1397">
        <f t="shared" si="100"/>
        <v>0</v>
      </c>
      <c r="V378" s="1399">
        <f t="shared" si="101"/>
        <v>0</v>
      </c>
      <c r="W378" s="1400">
        <f>IF(AND(ISNUMBER(R378),NOT(ISBLANK(K378))),IFERROR(INDEX(K13:U13,MATCH(K378,K12:U12,0))*J378*IF(ISBLANK(G378),1,G378),0),0)</f>
        <v>0</v>
      </c>
      <c r="AA378" s="1494"/>
      <c r="AB378" s="1495"/>
      <c r="AC378" s="1495"/>
      <c r="AD378" s="1495"/>
      <c r="AE378" s="1496"/>
      <c r="AF378" s="1497"/>
      <c r="AG378" s="1498"/>
      <c r="AH378" s="1496"/>
      <c r="AI378" s="1499"/>
      <c r="AJ378" s="1500">
        <f>IF(ISNUMBER(AH378),#REF!,0)</f>
        <v>0</v>
      </c>
      <c r="AK378" s="1501"/>
      <c r="AM378" s="1403">
        <f t="shared" ref="AM378:AM441" si="110">IF(ISNUMBER(AP378),(AU378*AT378)*AJ378,0)</f>
        <v>0</v>
      </c>
      <c r="AN378" s="1412">
        <f t="shared" ref="AN378:AN441" si="111">IF(ISNUMBER(AP378),(AE378*AJ378)*AT378,0)</f>
        <v>0</v>
      </c>
      <c r="AO378" s="1413">
        <f t="shared" ref="AO378:AO441" si="112">IF(ISNUMBER(AP378),AF378,0)</f>
        <v>0</v>
      </c>
      <c r="AP378" s="1402"/>
      <c r="AQ378" s="1397">
        <f t="shared" si="105"/>
        <v>0</v>
      </c>
      <c r="AR378" s="1398">
        <f t="shared" ref="AR378:AR441" si="113">IF(ISNUMBER(AP378),AC378,0)</f>
        <v>0</v>
      </c>
      <c r="AS378" s="1397">
        <f t="shared" si="102"/>
        <v>0</v>
      </c>
      <c r="AT378" s="1399">
        <f t="shared" si="103"/>
        <v>0</v>
      </c>
      <c r="AU378" s="1400">
        <f>IF(AND(ISNUMBER(AP378),NOT(ISBLANK(AI378))),IFERROR(INDEX(AI13:AS13,MATCH(AI378,AI12:AS12,0))*AH378*IF(ISBLANK(AE378),1,AE378),0),0)</f>
        <v>0</v>
      </c>
      <c r="AY378" s="6">
        <v>1</v>
      </c>
    </row>
    <row r="379" spans="3:51" ht="15.75">
      <c r="C379" s="1494"/>
      <c r="D379" s="1495"/>
      <c r="E379" s="1495"/>
      <c r="F379" s="1495"/>
      <c r="G379" s="1496"/>
      <c r="H379" s="1497"/>
      <c r="I379" s="1498"/>
      <c r="J379" s="1496"/>
      <c r="K379" s="1499"/>
      <c r="L379" s="1500">
        <f>IF(ISNUMBER(J379),#REF!,0)</f>
        <v>0</v>
      </c>
      <c r="M379" s="1501"/>
      <c r="O379" s="1401">
        <f t="shared" si="106"/>
        <v>0</v>
      </c>
      <c r="P379" s="1410">
        <f t="shared" si="107"/>
        <v>0</v>
      </c>
      <c r="Q379" s="1411">
        <f t="shared" si="108"/>
        <v>0</v>
      </c>
      <c r="R379" s="1402"/>
      <c r="S379" s="1397">
        <f t="shared" si="104"/>
        <v>0</v>
      </c>
      <c r="T379" s="1398">
        <f t="shared" si="109"/>
        <v>0</v>
      </c>
      <c r="U379" s="1397">
        <f t="shared" si="100"/>
        <v>0</v>
      </c>
      <c r="V379" s="1399">
        <f t="shared" si="101"/>
        <v>0</v>
      </c>
      <c r="W379" s="1400">
        <f>IF(AND(ISNUMBER(R379),NOT(ISBLANK(K379))),IFERROR(INDEX(K13:U13,MATCH(K379,K12:U12,0))*J379*IF(ISBLANK(G379),1,G379),0),0)</f>
        <v>0</v>
      </c>
      <c r="AA379" s="1494"/>
      <c r="AB379" s="1495"/>
      <c r="AC379" s="1495"/>
      <c r="AD379" s="1495"/>
      <c r="AE379" s="1496"/>
      <c r="AF379" s="1497"/>
      <c r="AG379" s="1498"/>
      <c r="AH379" s="1496"/>
      <c r="AI379" s="1499"/>
      <c r="AJ379" s="1500">
        <f>IF(ISNUMBER(AH379),#REF!,0)</f>
        <v>0</v>
      </c>
      <c r="AK379" s="1501"/>
      <c r="AM379" s="1401">
        <f t="shared" si="110"/>
        <v>0</v>
      </c>
      <c r="AN379" s="1410">
        <f t="shared" si="111"/>
        <v>0</v>
      </c>
      <c r="AO379" s="1411">
        <f t="shared" si="112"/>
        <v>0</v>
      </c>
      <c r="AP379" s="1402"/>
      <c r="AQ379" s="1397">
        <f t="shared" si="105"/>
        <v>0</v>
      </c>
      <c r="AR379" s="1398">
        <f t="shared" si="113"/>
        <v>0</v>
      </c>
      <c r="AS379" s="1397">
        <f t="shared" si="102"/>
        <v>0</v>
      </c>
      <c r="AT379" s="1399">
        <f t="shared" si="103"/>
        <v>0</v>
      </c>
      <c r="AU379" s="1400">
        <f>IF(AND(ISNUMBER(AP379),NOT(ISBLANK(AI379))),IFERROR(INDEX(AI13:AS13,MATCH(AI379,AI12:AS12,0))*AH379*IF(ISBLANK(AE379),1,AE379),0),0)</f>
        <v>0</v>
      </c>
      <c r="AY379" s="6">
        <v>1</v>
      </c>
    </row>
    <row r="380" spans="3:51" ht="15.75">
      <c r="C380" s="1494"/>
      <c r="D380" s="1495"/>
      <c r="E380" s="1495"/>
      <c r="F380" s="1495"/>
      <c r="G380" s="1496"/>
      <c r="H380" s="1497"/>
      <c r="I380" s="1498"/>
      <c r="J380" s="1496"/>
      <c r="K380" s="1499"/>
      <c r="L380" s="1500">
        <f>IF(ISNUMBER(J380),#REF!,0)</f>
        <v>0</v>
      </c>
      <c r="M380" s="1501"/>
      <c r="O380" s="1403">
        <f t="shared" si="106"/>
        <v>0</v>
      </c>
      <c r="P380" s="1412">
        <f t="shared" si="107"/>
        <v>0</v>
      </c>
      <c r="Q380" s="1413">
        <f t="shared" si="108"/>
        <v>0</v>
      </c>
      <c r="R380" s="1402"/>
      <c r="S380" s="1397">
        <f t="shared" si="104"/>
        <v>0</v>
      </c>
      <c r="T380" s="1398">
        <f t="shared" si="109"/>
        <v>0</v>
      </c>
      <c r="U380" s="1397">
        <f t="shared" si="100"/>
        <v>0</v>
      </c>
      <c r="V380" s="1399">
        <f t="shared" si="101"/>
        <v>0</v>
      </c>
      <c r="W380" s="1400">
        <f>IF(AND(ISNUMBER(R380),NOT(ISBLANK(K380))),IFERROR(INDEX(K13:U13,MATCH(K380,K12:U12,0))*J380*IF(ISBLANK(G380),1,G380),0),0)</f>
        <v>0</v>
      </c>
      <c r="AA380" s="1494"/>
      <c r="AB380" s="1495"/>
      <c r="AC380" s="1495"/>
      <c r="AD380" s="1495"/>
      <c r="AE380" s="1496"/>
      <c r="AF380" s="1497"/>
      <c r="AG380" s="1498"/>
      <c r="AH380" s="1496"/>
      <c r="AI380" s="1499"/>
      <c r="AJ380" s="1500">
        <f>IF(ISNUMBER(AH380),#REF!,0)</f>
        <v>0</v>
      </c>
      <c r="AK380" s="1501"/>
      <c r="AM380" s="1403">
        <f t="shared" si="110"/>
        <v>0</v>
      </c>
      <c r="AN380" s="1412">
        <f t="shared" si="111"/>
        <v>0</v>
      </c>
      <c r="AO380" s="1413">
        <f t="shared" si="112"/>
        <v>0</v>
      </c>
      <c r="AP380" s="1402"/>
      <c r="AQ380" s="1397">
        <f t="shared" si="105"/>
        <v>0</v>
      </c>
      <c r="AR380" s="1398">
        <f t="shared" si="113"/>
        <v>0</v>
      </c>
      <c r="AS380" s="1397">
        <f t="shared" si="102"/>
        <v>0</v>
      </c>
      <c r="AT380" s="1399">
        <f t="shared" si="103"/>
        <v>0</v>
      </c>
      <c r="AU380" s="1400">
        <f>IF(AND(ISNUMBER(AP380),NOT(ISBLANK(AI380))),IFERROR(INDEX(AI13:AS13,MATCH(AI380,AI12:AS12,0))*AH380*IF(ISBLANK(AE380),1,AE380),0),0)</f>
        <v>0</v>
      </c>
      <c r="AY380" s="6">
        <v>1</v>
      </c>
    </row>
    <row r="381" spans="3:51" ht="15.75">
      <c r="C381" s="1494"/>
      <c r="D381" s="1495"/>
      <c r="E381" s="1495"/>
      <c r="F381" s="1495"/>
      <c r="G381" s="1496"/>
      <c r="H381" s="1497"/>
      <c r="I381" s="1498"/>
      <c r="J381" s="1496"/>
      <c r="K381" s="1499"/>
      <c r="L381" s="1500">
        <f>IF(ISNUMBER(J381),#REF!,0)</f>
        <v>0</v>
      </c>
      <c r="M381" s="1501"/>
      <c r="O381" s="1401">
        <f t="shared" si="106"/>
        <v>0</v>
      </c>
      <c r="P381" s="1410">
        <f t="shared" si="107"/>
        <v>0</v>
      </c>
      <c r="Q381" s="1411">
        <f t="shared" si="108"/>
        <v>0</v>
      </c>
      <c r="R381" s="1402"/>
      <c r="S381" s="1397">
        <f t="shared" si="104"/>
        <v>0</v>
      </c>
      <c r="T381" s="1398">
        <f t="shared" si="109"/>
        <v>0</v>
      </c>
      <c r="U381" s="1397">
        <f t="shared" si="100"/>
        <v>0</v>
      </c>
      <c r="V381" s="1399">
        <f t="shared" si="101"/>
        <v>0</v>
      </c>
      <c r="W381" s="1400">
        <f>IF(AND(ISNUMBER(R381),NOT(ISBLANK(K381))),IFERROR(INDEX(K13:U13,MATCH(K381,K12:U12,0))*J381*IF(ISBLANK(G381),1,G381),0),0)</f>
        <v>0</v>
      </c>
      <c r="AA381" s="1494"/>
      <c r="AB381" s="1495"/>
      <c r="AC381" s="1495"/>
      <c r="AD381" s="1495"/>
      <c r="AE381" s="1496"/>
      <c r="AF381" s="1497"/>
      <c r="AG381" s="1498"/>
      <c r="AH381" s="1496"/>
      <c r="AI381" s="1499"/>
      <c r="AJ381" s="1500">
        <f>IF(ISNUMBER(AH381),#REF!,0)</f>
        <v>0</v>
      </c>
      <c r="AK381" s="1501"/>
      <c r="AM381" s="1401">
        <f t="shared" si="110"/>
        <v>0</v>
      </c>
      <c r="AN381" s="1410">
        <f t="shared" si="111"/>
        <v>0</v>
      </c>
      <c r="AO381" s="1411">
        <f t="shared" si="112"/>
        <v>0</v>
      </c>
      <c r="AP381" s="1402"/>
      <c r="AQ381" s="1397">
        <f t="shared" si="105"/>
        <v>0</v>
      </c>
      <c r="AR381" s="1398">
        <f t="shared" si="113"/>
        <v>0</v>
      </c>
      <c r="AS381" s="1397">
        <f t="shared" si="102"/>
        <v>0</v>
      </c>
      <c r="AT381" s="1399">
        <f t="shared" si="103"/>
        <v>0</v>
      </c>
      <c r="AU381" s="1400">
        <f>IF(AND(ISNUMBER(AP381),NOT(ISBLANK(AI381))),IFERROR(INDEX(AI13:AS13,MATCH(AI381,AI12:AS12,0))*AH381*IF(ISBLANK(AE381),1,AE381),0),0)</f>
        <v>0</v>
      </c>
      <c r="AY381" s="6">
        <v>1</v>
      </c>
    </row>
    <row r="382" spans="3:51" ht="15.75">
      <c r="C382" s="1494"/>
      <c r="D382" s="1495"/>
      <c r="E382" s="1495"/>
      <c r="F382" s="1495"/>
      <c r="G382" s="1496"/>
      <c r="H382" s="1497"/>
      <c r="I382" s="1498"/>
      <c r="J382" s="1496"/>
      <c r="K382" s="1499"/>
      <c r="L382" s="1500">
        <f>IF(ISNUMBER(J382),#REF!,0)</f>
        <v>0</v>
      </c>
      <c r="M382" s="1501"/>
      <c r="O382" s="1403">
        <f t="shared" si="106"/>
        <v>0</v>
      </c>
      <c r="P382" s="1412">
        <f t="shared" si="107"/>
        <v>0</v>
      </c>
      <c r="Q382" s="1413">
        <f t="shared" si="108"/>
        <v>0</v>
      </c>
      <c r="R382" s="1402"/>
      <c r="S382" s="1397">
        <f t="shared" si="104"/>
        <v>0</v>
      </c>
      <c r="T382" s="1398">
        <f t="shared" si="109"/>
        <v>0</v>
      </c>
      <c r="U382" s="1397">
        <f t="shared" si="100"/>
        <v>0</v>
      </c>
      <c r="V382" s="1399">
        <f t="shared" si="101"/>
        <v>0</v>
      </c>
      <c r="W382" s="1400">
        <f>IF(AND(ISNUMBER(R382),NOT(ISBLANK(K382))),IFERROR(INDEX(K13:U13,MATCH(K382,K12:U12,0))*J382*IF(ISBLANK(G382),1,G382),0),0)</f>
        <v>0</v>
      </c>
      <c r="AA382" s="1494"/>
      <c r="AB382" s="1495"/>
      <c r="AC382" s="1495"/>
      <c r="AD382" s="1495"/>
      <c r="AE382" s="1496"/>
      <c r="AF382" s="1497"/>
      <c r="AG382" s="1498"/>
      <c r="AH382" s="1496"/>
      <c r="AI382" s="1499"/>
      <c r="AJ382" s="1500">
        <f>IF(ISNUMBER(AH382),#REF!,0)</f>
        <v>0</v>
      </c>
      <c r="AK382" s="1501"/>
      <c r="AM382" s="1403">
        <f t="shared" si="110"/>
        <v>0</v>
      </c>
      <c r="AN382" s="1412">
        <f t="shared" si="111"/>
        <v>0</v>
      </c>
      <c r="AO382" s="1413">
        <f t="shared" si="112"/>
        <v>0</v>
      </c>
      <c r="AP382" s="1402"/>
      <c r="AQ382" s="1397">
        <f t="shared" si="105"/>
        <v>0</v>
      </c>
      <c r="AR382" s="1398">
        <f t="shared" si="113"/>
        <v>0</v>
      </c>
      <c r="AS382" s="1397">
        <f t="shared" si="102"/>
        <v>0</v>
      </c>
      <c r="AT382" s="1399">
        <f t="shared" si="103"/>
        <v>0</v>
      </c>
      <c r="AU382" s="1400">
        <f>IF(AND(ISNUMBER(AP382),NOT(ISBLANK(AI382))),IFERROR(INDEX(AI13:AS13,MATCH(AI382,AI12:AS12,0))*AH382*IF(ISBLANK(AE382),1,AE382),0),0)</f>
        <v>0</v>
      </c>
      <c r="AY382" s="6">
        <v>1</v>
      </c>
    </row>
    <row r="383" spans="3:51" ht="15.75">
      <c r="C383" s="1494"/>
      <c r="D383" s="1495"/>
      <c r="E383" s="1495"/>
      <c r="F383" s="1495"/>
      <c r="G383" s="1496"/>
      <c r="H383" s="1497"/>
      <c r="I383" s="1498"/>
      <c r="J383" s="1496"/>
      <c r="K383" s="1499"/>
      <c r="L383" s="1500">
        <f>IF(ISNUMBER(J383),#REF!,0)</f>
        <v>0</v>
      </c>
      <c r="M383" s="1501"/>
      <c r="O383" s="1401">
        <f t="shared" si="106"/>
        <v>0</v>
      </c>
      <c r="P383" s="1410">
        <f t="shared" si="107"/>
        <v>0</v>
      </c>
      <c r="Q383" s="1414">
        <f t="shared" si="108"/>
        <v>0</v>
      </c>
      <c r="R383" s="1402"/>
      <c r="S383" s="1397">
        <f t="shared" si="104"/>
        <v>0</v>
      </c>
      <c r="T383" s="1398">
        <f t="shared" si="109"/>
        <v>0</v>
      </c>
      <c r="U383" s="1397">
        <f t="shared" si="100"/>
        <v>0</v>
      </c>
      <c r="V383" s="1399">
        <f t="shared" si="101"/>
        <v>0</v>
      </c>
      <c r="W383" s="1400">
        <f>IF(AND(ISNUMBER(R383),NOT(ISBLANK(K383))),IFERROR(INDEX(K13:U13,MATCH(K383,K12:U12,0))*J383*IF(ISBLANK(G383),1,G383),0),0)</f>
        <v>0</v>
      </c>
      <c r="AA383" s="1494"/>
      <c r="AB383" s="1495"/>
      <c r="AC383" s="1495"/>
      <c r="AD383" s="1495"/>
      <c r="AE383" s="1496"/>
      <c r="AF383" s="1497"/>
      <c r="AG383" s="1498"/>
      <c r="AH383" s="1496"/>
      <c r="AI383" s="1499"/>
      <c r="AJ383" s="1500">
        <f>IF(ISNUMBER(AH383),#REF!,0)</f>
        <v>0</v>
      </c>
      <c r="AK383" s="1501"/>
      <c r="AM383" s="1401">
        <f t="shared" si="110"/>
        <v>0</v>
      </c>
      <c r="AN383" s="1410">
        <f t="shared" si="111"/>
        <v>0</v>
      </c>
      <c r="AO383" s="1414">
        <f t="shared" si="112"/>
        <v>0</v>
      </c>
      <c r="AP383" s="1402"/>
      <c r="AQ383" s="1397">
        <f t="shared" si="105"/>
        <v>0</v>
      </c>
      <c r="AR383" s="1398">
        <f t="shared" si="113"/>
        <v>0</v>
      </c>
      <c r="AS383" s="1397">
        <f t="shared" si="102"/>
        <v>0</v>
      </c>
      <c r="AT383" s="1399">
        <f t="shared" si="103"/>
        <v>0</v>
      </c>
      <c r="AU383" s="1400">
        <f>IF(AND(ISNUMBER(AP383),NOT(ISBLANK(AI383))),IFERROR(INDEX(AI13:AS13,MATCH(AI383,AI12:AS12,0))*AH383*IF(ISBLANK(AE383),1,AE383),0),0)</f>
        <v>0</v>
      </c>
      <c r="AY383" s="6">
        <v>1</v>
      </c>
    </row>
    <row r="384" spans="3:51" ht="15.75">
      <c r="C384" s="1494"/>
      <c r="D384" s="1495"/>
      <c r="E384" s="1495"/>
      <c r="F384" s="1495"/>
      <c r="G384" s="1496"/>
      <c r="H384" s="1497"/>
      <c r="I384" s="1498"/>
      <c r="J384" s="1496"/>
      <c r="K384" s="1499"/>
      <c r="L384" s="1500">
        <f>IF(ISNUMBER(J384),#REF!,0)</f>
        <v>0</v>
      </c>
      <c r="M384" s="1501"/>
      <c r="O384" s="1403">
        <f t="shared" si="106"/>
        <v>0</v>
      </c>
      <c r="P384" s="1412">
        <f t="shared" si="107"/>
        <v>0</v>
      </c>
      <c r="Q384" s="1413">
        <f t="shared" si="108"/>
        <v>0</v>
      </c>
      <c r="R384" s="1402"/>
      <c r="S384" s="1397">
        <f t="shared" si="104"/>
        <v>0</v>
      </c>
      <c r="T384" s="1398">
        <f t="shared" si="109"/>
        <v>0</v>
      </c>
      <c r="U384" s="1397">
        <f t="shared" si="100"/>
        <v>0</v>
      </c>
      <c r="V384" s="1399">
        <f t="shared" si="101"/>
        <v>0</v>
      </c>
      <c r="W384" s="1400">
        <f>IF(AND(ISNUMBER(R384),NOT(ISBLANK(K384))),IFERROR(INDEX(K13:U13,MATCH(K384,K12:U12,0))*J384*IF(ISBLANK(G384),1,G384),0),0)</f>
        <v>0</v>
      </c>
      <c r="AA384" s="1494"/>
      <c r="AB384" s="1495"/>
      <c r="AC384" s="1495"/>
      <c r="AD384" s="1495"/>
      <c r="AE384" s="1496"/>
      <c r="AF384" s="1497"/>
      <c r="AG384" s="1498"/>
      <c r="AH384" s="1496"/>
      <c r="AI384" s="1499"/>
      <c r="AJ384" s="1500">
        <f>IF(ISNUMBER(AH384),#REF!,0)</f>
        <v>0</v>
      </c>
      <c r="AK384" s="1501"/>
      <c r="AM384" s="1403">
        <f t="shared" si="110"/>
        <v>0</v>
      </c>
      <c r="AN384" s="1412">
        <f t="shared" si="111"/>
        <v>0</v>
      </c>
      <c r="AO384" s="1413">
        <f t="shared" si="112"/>
        <v>0</v>
      </c>
      <c r="AP384" s="1402"/>
      <c r="AQ384" s="1397">
        <f t="shared" si="105"/>
        <v>0</v>
      </c>
      <c r="AR384" s="1398">
        <f t="shared" si="113"/>
        <v>0</v>
      </c>
      <c r="AS384" s="1397">
        <f t="shared" si="102"/>
        <v>0</v>
      </c>
      <c r="AT384" s="1399">
        <f t="shared" si="103"/>
        <v>0</v>
      </c>
      <c r="AU384" s="1400">
        <f>IF(AND(ISNUMBER(AP384),NOT(ISBLANK(AI384))),IFERROR(INDEX(AI13:AS13,MATCH(AI384,AI12:AS12,0))*AH384*IF(ISBLANK(AE384),1,AE384),0),0)</f>
        <v>0</v>
      </c>
      <c r="AY384" s="6">
        <v>1</v>
      </c>
    </row>
    <row r="385" spans="3:51" ht="15.75">
      <c r="C385" s="1494"/>
      <c r="D385" s="1495"/>
      <c r="E385" s="1495"/>
      <c r="F385" s="1495"/>
      <c r="G385" s="1496"/>
      <c r="H385" s="1497"/>
      <c r="I385" s="1498"/>
      <c r="J385" s="1496"/>
      <c r="K385" s="1499"/>
      <c r="L385" s="1500">
        <f>IF(ISNUMBER(J385),#REF!,0)</f>
        <v>0</v>
      </c>
      <c r="M385" s="1501"/>
      <c r="O385" s="1401">
        <f t="shared" si="106"/>
        <v>0</v>
      </c>
      <c r="P385" s="1410">
        <f t="shared" si="107"/>
        <v>0</v>
      </c>
      <c r="Q385" s="1411">
        <f t="shared" si="108"/>
        <v>0</v>
      </c>
      <c r="R385" s="1402"/>
      <c r="S385" s="1397">
        <f t="shared" si="104"/>
        <v>0</v>
      </c>
      <c r="T385" s="1398">
        <f t="shared" si="109"/>
        <v>0</v>
      </c>
      <c r="U385" s="1397">
        <f t="shared" si="100"/>
        <v>0</v>
      </c>
      <c r="V385" s="1399">
        <f t="shared" si="101"/>
        <v>0</v>
      </c>
      <c r="W385" s="1400">
        <f>IF(AND(ISNUMBER(R385),NOT(ISBLANK(K385))),IFERROR(INDEX(K13:U13,MATCH(K385,K12:U12,0))*J385*IF(ISBLANK(G385),1,G385),0),0)</f>
        <v>0</v>
      </c>
      <c r="AA385" s="1494"/>
      <c r="AB385" s="1495"/>
      <c r="AC385" s="1495"/>
      <c r="AD385" s="1495"/>
      <c r="AE385" s="1496"/>
      <c r="AF385" s="1497"/>
      <c r="AG385" s="1498"/>
      <c r="AH385" s="1496"/>
      <c r="AI385" s="1499"/>
      <c r="AJ385" s="1500">
        <f>IF(ISNUMBER(AH385),#REF!,0)</f>
        <v>0</v>
      </c>
      <c r="AK385" s="1501"/>
      <c r="AM385" s="1401">
        <f t="shared" si="110"/>
        <v>0</v>
      </c>
      <c r="AN385" s="1410">
        <f t="shared" si="111"/>
        <v>0</v>
      </c>
      <c r="AO385" s="1411">
        <f t="shared" si="112"/>
        <v>0</v>
      </c>
      <c r="AP385" s="1402"/>
      <c r="AQ385" s="1397">
        <f t="shared" si="105"/>
        <v>0</v>
      </c>
      <c r="AR385" s="1398">
        <f t="shared" si="113"/>
        <v>0</v>
      </c>
      <c r="AS385" s="1397">
        <f t="shared" si="102"/>
        <v>0</v>
      </c>
      <c r="AT385" s="1399">
        <f t="shared" si="103"/>
        <v>0</v>
      </c>
      <c r="AU385" s="1400">
        <f>IF(AND(ISNUMBER(AP385),NOT(ISBLANK(AI385))),IFERROR(INDEX(AI13:AS13,MATCH(AI385,AI12:AS12,0))*AH385*IF(ISBLANK(AE385),1,AE385),0),0)</f>
        <v>0</v>
      </c>
      <c r="AY385" s="6">
        <v>1</v>
      </c>
    </row>
    <row r="386" spans="3:51" ht="15.75">
      <c r="C386" s="1494"/>
      <c r="D386" s="1495"/>
      <c r="E386" s="1495"/>
      <c r="F386" s="1495"/>
      <c r="G386" s="1496"/>
      <c r="H386" s="1497"/>
      <c r="I386" s="1498"/>
      <c r="J386" s="1496"/>
      <c r="K386" s="1499"/>
      <c r="L386" s="1500">
        <f>IF(ISNUMBER(J386),#REF!,0)</f>
        <v>0</v>
      </c>
      <c r="M386" s="1501"/>
      <c r="O386" s="1403">
        <f t="shared" si="106"/>
        <v>0</v>
      </c>
      <c r="P386" s="1412">
        <f t="shared" si="107"/>
        <v>0</v>
      </c>
      <c r="Q386" s="1413">
        <f t="shared" si="108"/>
        <v>0</v>
      </c>
      <c r="R386" s="1402"/>
      <c r="S386" s="1397">
        <f t="shared" si="104"/>
        <v>0</v>
      </c>
      <c r="T386" s="1398">
        <f t="shared" si="109"/>
        <v>0</v>
      </c>
      <c r="U386" s="1397">
        <f t="shared" si="100"/>
        <v>0</v>
      </c>
      <c r="V386" s="1399">
        <f t="shared" si="101"/>
        <v>0</v>
      </c>
      <c r="W386" s="1400">
        <f>IF(AND(ISNUMBER(R386),NOT(ISBLANK(K386))),IFERROR(INDEX(K13:U13,MATCH(K386,K12:U12,0))*J386*IF(ISBLANK(G386),1,G386),0),0)</f>
        <v>0</v>
      </c>
      <c r="AA386" s="1494"/>
      <c r="AB386" s="1495"/>
      <c r="AC386" s="1495"/>
      <c r="AD386" s="1495"/>
      <c r="AE386" s="1496"/>
      <c r="AF386" s="1497"/>
      <c r="AG386" s="1498"/>
      <c r="AH386" s="1496"/>
      <c r="AI386" s="1499"/>
      <c r="AJ386" s="1500">
        <f>IF(ISNUMBER(AH386),#REF!,0)</f>
        <v>0</v>
      </c>
      <c r="AK386" s="1501"/>
      <c r="AM386" s="1403">
        <f t="shared" si="110"/>
        <v>0</v>
      </c>
      <c r="AN386" s="1412">
        <f t="shared" si="111"/>
        <v>0</v>
      </c>
      <c r="AO386" s="1413">
        <f t="shared" si="112"/>
        <v>0</v>
      </c>
      <c r="AP386" s="1402"/>
      <c r="AQ386" s="1397">
        <f t="shared" si="105"/>
        <v>0</v>
      </c>
      <c r="AR386" s="1398">
        <f t="shared" si="113"/>
        <v>0</v>
      </c>
      <c r="AS386" s="1397">
        <f t="shared" si="102"/>
        <v>0</v>
      </c>
      <c r="AT386" s="1399">
        <f t="shared" si="103"/>
        <v>0</v>
      </c>
      <c r="AU386" s="1400">
        <f>IF(AND(ISNUMBER(AP386),NOT(ISBLANK(AI386))),IFERROR(INDEX(AI13:AS13,MATCH(AI386,AI12:AS12,0))*AH386*IF(ISBLANK(AE386),1,AE386),0),0)</f>
        <v>0</v>
      </c>
      <c r="AY386" s="6">
        <v>1</v>
      </c>
    </row>
    <row r="387" spans="3:51" ht="15.75">
      <c r="C387" s="1494"/>
      <c r="D387" s="1495"/>
      <c r="E387" s="1495"/>
      <c r="F387" s="1495"/>
      <c r="G387" s="1496"/>
      <c r="H387" s="1497"/>
      <c r="I387" s="1498"/>
      <c r="J387" s="1496"/>
      <c r="K387" s="1499"/>
      <c r="L387" s="1500">
        <f>IF(ISNUMBER(J387),#REF!,0)</f>
        <v>0</v>
      </c>
      <c r="M387" s="1501"/>
      <c r="O387" s="1401">
        <f t="shared" si="106"/>
        <v>0</v>
      </c>
      <c r="P387" s="1410">
        <f t="shared" si="107"/>
        <v>0</v>
      </c>
      <c r="Q387" s="1411">
        <f t="shared" si="108"/>
        <v>0</v>
      </c>
      <c r="R387" s="1402"/>
      <c r="S387" s="1397">
        <f t="shared" si="104"/>
        <v>0</v>
      </c>
      <c r="T387" s="1398">
        <f t="shared" si="109"/>
        <v>0</v>
      </c>
      <c r="U387" s="1397">
        <f t="shared" si="100"/>
        <v>0</v>
      </c>
      <c r="V387" s="1399">
        <f t="shared" si="101"/>
        <v>0</v>
      </c>
      <c r="W387" s="1400">
        <f>IF(AND(ISNUMBER(R387),NOT(ISBLANK(K387))),IFERROR(INDEX(K13:U13,MATCH(K387,K12:U12,0))*J387*IF(ISBLANK(G387),1,G387),0),0)</f>
        <v>0</v>
      </c>
      <c r="AA387" s="1494"/>
      <c r="AB387" s="1495"/>
      <c r="AC387" s="1495"/>
      <c r="AD387" s="1495"/>
      <c r="AE387" s="1496"/>
      <c r="AF387" s="1497"/>
      <c r="AG387" s="1498"/>
      <c r="AH387" s="1496"/>
      <c r="AI387" s="1499"/>
      <c r="AJ387" s="1500">
        <f>IF(ISNUMBER(AH387),#REF!,0)</f>
        <v>0</v>
      </c>
      <c r="AK387" s="1501"/>
      <c r="AM387" s="1401">
        <f t="shared" si="110"/>
        <v>0</v>
      </c>
      <c r="AN387" s="1410">
        <f t="shared" si="111"/>
        <v>0</v>
      </c>
      <c r="AO387" s="1411">
        <f t="shared" si="112"/>
        <v>0</v>
      </c>
      <c r="AP387" s="1402"/>
      <c r="AQ387" s="1397">
        <f t="shared" si="105"/>
        <v>0</v>
      </c>
      <c r="AR387" s="1398">
        <f t="shared" si="113"/>
        <v>0</v>
      </c>
      <c r="AS387" s="1397">
        <f t="shared" si="102"/>
        <v>0</v>
      </c>
      <c r="AT387" s="1399">
        <f t="shared" si="103"/>
        <v>0</v>
      </c>
      <c r="AU387" s="1400">
        <f>IF(AND(ISNUMBER(AP387),NOT(ISBLANK(AI387))),IFERROR(INDEX(AI13:AS13,MATCH(AI387,AI12:AS12,0))*AH387*IF(ISBLANK(AE387),1,AE387),0),0)</f>
        <v>0</v>
      </c>
      <c r="AY387" s="6">
        <v>1</v>
      </c>
    </row>
    <row r="388" spans="3:51" ht="15.75">
      <c r="C388" s="1494"/>
      <c r="D388" s="1495"/>
      <c r="E388" s="1495"/>
      <c r="F388" s="1495"/>
      <c r="G388" s="1496"/>
      <c r="H388" s="1497"/>
      <c r="I388" s="1498"/>
      <c r="J388" s="1496"/>
      <c r="K388" s="1499"/>
      <c r="L388" s="1500">
        <f>IF(ISNUMBER(J388),#REF!,0)</f>
        <v>0</v>
      </c>
      <c r="M388" s="1501"/>
      <c r="O388" s="1404">
        <f t="shared" si="106"/>
        <v>0</v>
      </c>
      <c r="P388" s="1412">
        <f t="shared" si="107"/>
        <v>0</v>
      </c>
      <c r="Q388" s="1413">
        <f t="shared" si="108"/>
        <v>0</v>
      </c>
      <c r="R388" s="1402"/>
      <c r="S388" s="1397">
        <f t="shared" si="104"/>
        <v>0</v>
      </c>
      <c r="T388" s="1398">
        <f t="shared" si="109"/>
        <v>0</v>
      </c>
      <c r="U388" s="1397">
        <f t="shared" si="100"/>
        <v>0</v>
      </c>
      <c r="V388" s="1399">
        <f t="shared" si="101"/>
        <v>0</v>
      </c>
      <c r="W388" s="1400">
        <f>IF(AND(ISNUMBER(R388),NOT(ISBLANK(K388))),IFERROR(INDEX(K13:U13,MATCH(K388,K12:U12,0))*J388*IF(ISBLANK(G388),1,G388),0),0)</f>
        <v>0</v>
      </c>
      <c r="AA388" s="1494"/>
      <c r="AB388" s="1495"/>
      <c r="AC388" s="1495"/>
      <c r="AD388" s="1495"/>
      <c r="AE388" s="1496"/>
      <c r="AF388" s="1497"/>
      <c r="AG388" s="1498"/>
      <c r="AH388" s="1496"/>
      <c r="AI388" s="1499"/>
      <c r="AJ388" s="1500">
        <f>IF(ISNUMBER(AH388),#REF!,0)</f>
        <v>0</v>
      </c>
      <c r="AK388" s="1501"/>
      <c r="AM388" s="1404">
        <f t="shared" si="110"/>
        <v>0</v>
      </c>
      <c r="AN388" s="1412">
        <f t="shared" si="111"/>
        <v>0</v>
      </c>
      <c r="AO388" s="1413">
        <f t="shared" si="112"/>
        <v>0</v>
      </c>
      <c r="AP388" s="1402"/>
      <c r="AQ388" s="1397">
        <f t="shared" si="105"/>
        <v>0</v>
      </c>
      <c r="AR388" s="1398">
        <f t="shared" si="113"/>
        <v>0</v>
      </c>
      <c r="AS388" s="1397">
        <f t="shared" si="102"/>
        <v>0</v>
      </c>
      <c r="AT388" s="1399">
        <f t="shared" si="103"/>
        <v>0</v>
      </c>
      <c r="AU388" s="1400">
        <f>IF(AND(ISNUMBER(AP388),NOT(ISBLANK(AI388))),IFERROR(INDEX(AI13:AS13,MATCH(AI388,AI12:AS12,0))*AH388*IF(ISBLANK(AE388),1,AE388),0),0)</f>
        <v>0</v>
      </c>
      <c r="AY388" s="6">
        <v>1</v>
      </c>
    </row>
    <row r="389" spans="3:51" ht="15.75">
      <c r="C389" s="1494"/>
      <c r="D389" s="1495"/>
      <c r="E389" s="1495"/>
      <c r="F389" s="1495"/>
      <c r="G389" s="1496"/>
      <c r="H389" s="1497"/>
      <c r="I389" s="1498"/>
      <c r="J389" s="1496"/>
      <c r="K389" s="1499"/>
      <c r="L389" s="1500">
        <f>IF(ISNUMBER(J389),#REF!,0)</f>
        <v>0</v>
      </c>
      <c r="M389" s="1501"/>
      <c r="O389" s="1401">
        <f t="shared" si="106"/>
        <v>0</v>
      </c>
      <c r="P389" s="1410">
        <f t="shared" si="107"/>
        <v>0</v>
      </c>
      <c r="Q389" s="1411">
        <f t="shared" si="108"/>
        <v>0</v>
      </c>
      <c r="R389" s="1402"/>
      <c r="S389" s="1397">
        <f t="shared" si="104"/>
        <v>0</v>
      </c>
      <c r="T389" s="1398">
        <f t="shared" si="109"/>
        <v>0</v>
      </c>
      <c r="U389" s="1397">
        <f t="shared" si="100"/>
        <v>0</v>
      </c>
      <c r="V389" s="1399">
        <f t="shared" si="101"/>
        <v>0</v>
      </c>
      <c r="W389" s="1400">
        <f>IF(AND(ISNUMBER(R389),NOT(ISBLANK(K389))),IFERROR(INDEX(K13:U13,MATCH(K389,K12:U12,0))*J389*IF(ISBLANK(G389),1,G389),0),0)</f>
        <v>0</v>
      </c>
      <c r="AA389" s="1494"/>
      <c r="AB389" s="1495"/>
      <c r="AC389" s="1495"/>
      <c r="AD389" s="1495"/>
      <c r="AE389" s="1496"/>
      <c r="AF389" s="1497"/>
      <c r="AG389" s="1498"/>
      <c r="AH389" s="1496"/>
      <c r="AI389" s="1499"/>
      <c r="AJ389" s="1500">
        <f>IF(ISNUMBER(AH389),#REF!,0)</f>
        <v>0</v>
      </c>
      <c r="AK389" s="1501"/>
      <c r="AM389" s="1401">
        <f t="shared" si="110"/>
        <v>0</v>
      </c>
      <c r="AN389" s="1410">
        <f t="shared" si="111"/>
        <v>0</v>
      </c>
      <c r="AO389" s="1411">
        <f t="shared" si="112"/>
        <v>0</v>
      </c>
      <c r="AP389" s="1402"/>
      <c r="AQ389" s="1397">
        <f t="shared" si="105"/>
        <v>0</v>
      </c>
      <c r="AR389" s="1398">
        <f t="shared" si="113"/>
        <v>0</v>
      </c>
      <c r="AS389" s="1397">
        <f t="shared" si="102"/>
        <v>0</v>
      </c>
      <c r="AT389" s="1399">
        <f t="shared" si="103"/>
        <v>0</v>
      </c>
      <c r="AU389" s="1400">
        <f>IF(AND(ISNUMBER(AP389),NOT(ISBLANK(AI389))),IFERROR(INDEX(AI13:AS13,MATCH(AI389,AI12:AS12,0))*AH389*IF(ISBLANK(AE389),1,AE389),0),0)</f>
        <v>0</v>
      </c>
      <c r="AY389" s="6">
        <v>1</v>
      </c>
    </row>
    <row r="390" spans="3:51" ht="15.75">
      <c r="C390" s="1494"/>
      <c r="D390" s="1495"/>
      <c r="E390" s="1495"/>
      <c r="F390" s="1495"/>
      <c r="G390" s="1496"/>
      <c r="H390" s="1497"/>
      <c r="I390" s="1498"/>
      <c r="J390" s="1496"/>
      <c r="K390" s="1499"/>
      <c r="L390" s="1500">
        <f>IF(ISNUMBER(J390),#REF!,0)</f>
        <v>0</v>
      </c>
      <c r="M390" s="1501"/>
      <c r="O390" s="1403">
        <f t="shared" si="106"/>
        <v>0</v>
      </c>
      <c r="P390" s="1412">
        <f t="shared" si="107"/>
        <v>0</v>
      </c>
      <c r="Q390" s="1413">
        <f t="shared" si="108"/>
        <v>0</v>
      </c>
      <c r="R390" s="1402"/>
      <c r="S390" s="1397">
        <f t="shared" si="104"/>
        <v>0</v>
      </c>
      <c r="T390" s="1398">
        <f t="shared" si="109"/>
        <v>0</v>
      </c>
      <c r="U390" s="1397">
        <f t="shared" si="100"/>
        <v>0</v>
      </c>
      <c r="V390" s="1399">
        <f t="shared" si="101"/>
        <v>0</v>
      </c>
      <c r="W390" s="1400">
        <f>IF(AND(ISNUMBER(R390),NOT(ISBLANK(K390))),IFERROR(INDEX(K13:U13,MATCH(K390,K12:U12,0))*J390*IF(ISBLANK(G390),1,G390),0),0)</f>
        <v>0</v>
      </c>
      <c r="AA390" s="1494"/>
      <c r="AB390" s="1495"/>
      <c r="AC390" s="1495"/>
      <c r="AD390" s="1495"/>
      <c r="AE390" s="1496"/>
      <c r="AF390" s="1497"/>
      <c r="AG390" s="1498"/>
      <c r="AH390" s="1496"/>
      <c r="AI390" s="1499"/>
      <c r="AJ390" s="1500">
        <f>IF(ISNUMBER(AH390),#REF!,0)</f>
        <v>0</v>
      </c>
      <c r="AK390" s="1501"/>
      <c r="AM390" s="1403">
        <f t="shared" si="110"/>
        <v>0</v>
      </c>
      <c r="AN390" s="1412">
        <f t="shared" si="111"/>
        <v>0</v>
      </c>
      <c r="AO390" s="1413">
        <f t="shared" si="112"/>
        <v>0</v>
      </c>
      <c r="AP390" s="1402"/>
      <c r="AQ390" s="1397">
        <f t="shared" si="105"/>
        <v>0</v>
      </c>
      <c r="AR390" s="1398">
        <f t="shared" si="113"/>
        <v>0</v>
      </c>
      <c r="AS390" s="1397">
        <f t="shared" si="102"/>
        <v>0</v>
      </c>
      <c r="AT390" s="1399">
        <f t="shared" si="103"/>
        <v>0</v>
      </c>
      <c r="AU390" s="1400">
        <f>IF(AND(ISNUMBER(AP390),NOT(ISBLANK(AI390))),IFERROR(INDEX(AI13:AS13,MATCH(AI390,AI12:AS12,0))*AH390*IF(ISBLANK(AE390),1,AE390),0),0)</f>
        <v>0</v>
      </c>
      <c r="AY390" s="6">
        <v>1</v>
      </c>
    </row>
    <row r="391" spans="3:51" ht="15.75">
      <c r="C391" s="1494"/>
      <c r="D391" s="1495"/>
      <c r="E391" s="1495"/>
      <c r="F391" s="1495"/>
      <c r="G391" s="1496"/>
      <c r="H391" s="1497"/>
      <c r="I391" s="1498"/>
      <c r="J391" s="1496"/>
      <c r="K391" s="1499"/>
      <c r="L391" s="1500">
        <f>IF(ISNUMBER(J391),#REF!,0)</f>
        <v>0</v>
      </c>
      <c r="M391" s="1501"/>
      <c r="O391" s="1401">
        <f t="shared" si="106"/>
        <v>0</v>
      </c>
      <c r="P391" s="1410">
        <f t="shared" si="107"/>
        <v>0</v>
      </c>
      <c r="Q391" s="1411">
        <f t="shared" si="108"/>
        <v>0</v>
      </c>
      <c r="R391" s="1402"/>
      <c r="S391" s="1397">
        <f t="shared" si="104"/>
        <v>0</v>
      </c>
      <c r="T391" s="1398">
        <f t="shared" si="109"/>
        <v>0</v>
      </c>
      <c r="U391" s="1397">
        <f t="shared" si="100"/>
        <v>0</v>
      </c>
      <c r="V391" s="1399">
        <f t="shared" si="101"/>
        <v>0</v>
      </c>
      <c r="W391" s="1400">
        <f>IF(AND(ISNUMBER(R391),NOT(ISBLANK(K391))),IFERROR(INDEX(K13:U13,MATCH(K391,K12:U12,0))*J391*IF(ISBLANK(G391),1,G391),0),0)</f>
        <v>0</v>
      </c>
      <c r="AA391" s="1494"/>
      <c r="AB391" s="1495"/>
      <c r="AC391" s="1495"/>
      <c r="AD391" s="1495"/>
      <c r="AE391" s="1496"/>
      <c r="AF391" s="1497"/>
      <c r="AG391" s="1498"/>
      <c r="AH391" s="1496"/>
      <c r="AI391" s="1499"/>
      <c r="AJ391" s="1500">
        <f>IF(ISNUMBER(AH391),#REF!,0)</f>
        <v>0</v>
      </c>
      <c r="AK391" s="1501"/>
      <c r="AM391" s="1401">
        <f t="shared" si="110"/>
        <v>0</v>
      </c>
      <c r="AN391" s="1410">
        <f t="shared" si="111"/>
        <v>0</v>
      </c>
      <c r="AO391" s="1411">
        <f t="shared" si="112"/>
        <v>0</v>
      </c>
      <c r="AP391" s="1402"/>
      <c r="AQ391" s="1397">
        <f t="shared" si="105"/>
        <v>0</v>
      </c>
      <c r="AR391" s="1398">
        <f t="shared" si="113"/>
        <v>0</v>
      </c>
      <c r="AS391" s="1397">
        <f t="shared" si="102"/>
        <v>0</v>
      </c>
      <c r="AT391" s="1399">
        <f t="shared" si="103"/>
        <v>0</v>
      </c>
      <c r="AU391" s="1400">
        <f>IF(AND(ISNUMBER(AP391),NOT(ISBLANK(AI391))),IFERROR(INDEX(AI13:AS13,MATCH(AI391,AI12:AS12,0))*AH391*IF(ISBLANK(AE391),1,AE391),0),0)</f>
        <v>0</v>
      </c>
      <c r="AY391" s="6">
        <v>1</v>
      </c>
    </row>
    <row r="392" spans="3:51" ht="15.75">
      <c r="C392" s="1494"/>
      <c r="D392" s="1495"/>
      <c r="E392" s="1495"/>
      <c r="F392" s="1495"/>
      <c r="G392" s="1496"/>
      <c r="H392" s="1497"/>
      <c r="I392" s="1498"/>
      <c r="J392" s="1496"/>
      <c r="K392" s="1499"/>
      <c r="L392" s="1500">
        <f>IF(ISNUMBER(J392),#REF!,0)</f>
        <v>0</v>
      </c>
      <c r="M392" s="1501"/>
      <c r="O392" s="1403">
        <f t="shared" si="106"/>
        <v>0</v>
      </c>
      <c r="P392" s="1412">
        <f t="shared" si="107"/>
        <v>0</v>
      </c>
      <c r="Q392" s="1413">
        <f t="shared" si="108"/>
        <v>0</v>
      </c>
      <c r="R392" s="1402"/>
      <c r="S392" s="1397">
        <f t="shared" si="104"/>
        <v>0</v>
      </c>
      <c r="T392" s="1398">
        <f t="shared" si="109"/>
        <v>0</v>
      </c>
      <c r="U392" s="1397">
        <f t="shared" si="100"/>
        <v>0</v>
      </c>
      <c r="V392" s="1399">
        <f t="shared" si="101"/>
        <v>0</v>
      </c>
      <c r="W392" s="1400">
        <f>IF(AND(ISNUMBER(R392),NOT(ISBLANK(K392))),IFERROR(INDEX(K13:U13,MATCH(K392,K12:U12,0))*J392*IF(ISBLANK(G392),1,G392),0),0)</f>
        <v>0</v>
      </c>
      <c r="AA392" s="1494"/>
      <c r="AB392" s="1495"/>
      <c r="AC392" s="1495"/>
      <c r="AD392" s="1495"/>
      <c r="AE392" s="1496"/>
      <c r="AF392" s="1497"/>
      <c r="AG392" s="1498"/>
      <c r="AH392" s="1496"/>
      <c r="AI392" s="1499"/>
      <c r="AJ392" s="1500">
        <f>IF(ISNUMBER(AH392),#REF!,0)</f>
        <v>0</v>
      </c>
      <c r="AK392" s="1501"/>
      <c r="AM392" s="1403">
        <f t="shared" si="110"/>
        <v>0</v>
      </c>
      <c r="AN392" s="1412">
        <f t="shared" si="111"/>
        <v>0</v>
      </c>
      <c r="AO392" s="1413">
        <f t="shared" si="112"/>
        <v>0</v>
      </c>
      <c r="AP392" s="1402"/>
      <c r="AQ392" s="1397">
        <f t="shared" si="105"/>
        <v>0</v>
      </c>
      <c r="AR392" s="1398">
        <f t="shared" si="113"/>
        <v>0</v>
      </c>
      <c r="AS392" s="1397">
        <f t="shared" si="102"/>
        <v>0</v>
      </c>
      <c r="AT392" s="1399">
        <f t="shared" si="103"/>
        <v>0</v>
      </c>
      <c r="AU392" s="1400">
        <f>IF(AND(ISNUMBER(AP392),NOT(ISBLANK(AI392))),IFERROR(INDEX(AI13:AS13,MATCH(AI392,AI12:AS12,0))*AH392*IF(ISBLANK(AE392),1,AE392),0),0)</f>
        <v>0</v>
      </c>
      <c r="AY392" s="6">
        <v>1</v>
      </c>
    </row>
    <row r="393" spans="3:51" ht="15.75">
      <c r="C393" s="1494"/>
      <c r="D393" s="1495"/>
      <c r="E393" s="1495"/>
      <c r="F393" s="1495"/>
      <c r="G393" s="1496"/>
      <c r="H393" s="1497"/>
      <c r="I393" s="1498"/>
      <c r="J393" s="1496"/>
      <c r="K393" s="1499"/>
      <c r="L393" s="1500">
        <f>IF(ISNUMBER(J393),#REF!,0)</f>
        <v>0</v>
      </c>
      <c r="M393" s="1501"/>
      <c r="O393" s="1401">
        <f t="shared" si="106"/>
        <v>0</v>
      </c>
      <c r="P393" s="1410">
        <f t="shared" si="107"/>
        <v>0</v>
      </c>
      <c r="Q393" s="1411">
        <f t="shared" si="108"/>
        <v>0</v>
      </c>
      <c r="R393" s="1402"/>
      <c r="S393" s="1397">
        <f t="shared" si="104"/>
        <v>0</v>
      </c>
      <c r="T393" s="1398">
        <f t="shared" si="109"/>
        <v>0</v>
      </c>
      <c r="U393" s="1397">
        <f t="shared" si="100"/>
        <v>0</v>
      </c>
      <c r="V393" s="1399">
        <f t="shared" si="101"/>
        <v>0</v>
      </c>
      <c r="W393" s="1400">
        <f>IF(AND(ISNUMBER(R393),NOT(ISBLANK(K393))),IFERROR(INDEX(K13:U13,MATCH(K393,K12:U12,0))*J393*IF(ISBLANK(G393),1,G393),0),0)</f>
        <v>0</v>
      </c>
      <c r="AA393" s="1494"/>
      <c r="AB393" s="1495"/>
      <c r="AC393" s="1495"/>
      <c r="AD393" s="1495"/>
      <c r="AE393" s="1496"/>
      <c r="AF393" s="1497"/>
      <c r="AG393" s="1498"/>
      <c r="AH393" s="1496"/>
      <c r="AI393" s="1499"/>
      <c r="AJ393" s="1500">
        <f>IF(ISNUMBER(AH393),#REF!,0)</f>
        <v>0</v>
      </c>
      <c r="AK393" s="1501"/>
      <c r="AM393" s="1401">
        <f t="shared" si="110"/>
        <v>0</v>
      </c>
      <c r="AN393" s="1410">
        <f t="shared" si="111"/>
        <v>0</v>
      </c>
      <c r="AO393" s="1411">
        <f t="shared" si="112"/>
        <v>0</v>
      </c>
      <c r="AP393" s="1402"/>
      <c r="AQ393" s="1397">
        <f t="shared" si="105"/>
        <v>0</v>
      </c>
      <c r="AR393" s="1398">
        <f t="shared" si="113"/>
        <v>0</v>
      </c>
      <c r="AS393" s="1397">
        <f t="shared" si="102"/>
        <v>0</v>
      </c>
      <c r="AT393" s="1399">
        <f t="shared" si="103"/>
        <v>0</v>
      </c>
      <c r="AU393" s="1400">
        <f>IF(AND(ISNUMBER(AP393),NOT(ISBLANK(AI393))),IFERROR(INDEX(AI13:AS13,MATCH(AI393,AI12:AS12,0))*AH393*IF(ISBLANK(AE393),1,AE393),0),0)</f>
        <v>0</v>
      </c>
      <c r="AY393" s="6">
        <v>1</v>
      </c>
    </row>
    <row r="394" spans="3:51" ht="15.75">
      <c r="C394" s="1494"/>
      <c r="D394" s="1495"/>
      <c r="E394" s="1495"/>
      <c r="F394" s="1495"/>
      <c r="G394" s="1496"/>
      <c r="H394" s="1497"/>
      <c r="I394" s="1498"/>
      <c r="J394" s="1496"/>
      <c r="K394" s="1499"/>
      <c r="L394" s="1500">
        <f>IF(ISNUMBER(J394),#REF!,0)</f>
        <v>0</v>
      </c>
      <c r="M394" s="1501"/>
      <c r="O394" s="1403">
        <f t="shared" si="106"/>
        <v>0</v>
      </c>
      <c r="P394" s="1412">
        <f t="shared" si="107"/>
        <v>0</v>
      </c>
      <c r="Q394" s="1413">
        <f t="shared" si="108"/>
        <v>0</v>
      </c>
      <c r="R394" s="1402"/>
      <c r="S394" s="1397">
        <f t="shared" si="104"/>
        <v>0</v>
      </c>
      <c r="T394" s="1398">
        <f t="shared" si="109"/>
        <v>0</v>
      </c>
      <c r="U394" s="1397">
        <f t="shared" si="100"/>
        <v>0</v>
      </c>
      <c r="V394" s="1399">
        <f t="shared" si="101"/>
        <v>0</v>
      </c>
      <c r="W394" s="1400">
        <f>IF(AND(ISNUMBER(R394),NOT(ISBLANK(K394))),IFERROR(INDEX(K13:U13,MATCH(K394,K12:U12,0))*J394*IF(ISBLANK(G394),1,G394),0),0)</f>
        <v>0</v>
      </c>
      <c r="AA394" s="1494"/>
      <c r="AB394" s="1495"/>
      <c r="AC394" s="1495"/>
      <c r="AD394" s="1495"/>
      <c r="AE394" s="1496"/>
      <c r="AF394" s="1497"/>
      <c r="AG394" s="1498"/>
      <c r="AH394" s="1496"/>
      <c r="AI394" s="1499"/>
      <c r="AJ394" s="1500">
        <f>IF(ISNUMBER(AH394),#REF!,0)</f>
        <v>0</v>
      </c>
      <c r="AK394" s="1501"/>
      <c r="AM394" s="1403">
        <f t="shared" si="110"/>
        <v>0</v>
      </c>
      <c r="AN394" s="1412">
        <f t="shared" si="111"/>
        <v>0</v>
      </c>
      <c r="AO394" s="1413">
        <f t="shared" si="112"/>
        <v>0</v>
      </c>
      <c r="AP394" s="1402"/>
      <c r="AQ394" s="1397">
        <f t="shared" si="105"/>
        <v>0</v>
      </c>
      <c r="AR394" s="1398">
        <f t="shared" si="113"/>
        <v>0</v>
      </c>
      <c r="AS394" s="1397">
        <f t="shared" si="102"/>
        <v>0</v>
      </c>
      <c r="AT394" s="1399">
        <f t="shared" si="103"/>
        <v>0</v>
      </c>
      <c r="AU394" s="1400">
        <f>IF(AND(ISNUMBER(AP394),NOT(ISBLANK(AI394))),IFERROR(INDEX(AI13:AS13,MATCH(AI394,AI12:AS12,0))*AH394*IF(ISBLANK(AE394),1,AE394),0),0)</f>
        <v>0</v>
      </c>
      <c r="AY394" s="6">
        <v>1</v>
      </c>
    </row>
    <row r="395" spans="3:51" ht="15.75">
      <c r="C395" s="1494"/>
      <c r="D395" s="1495"/>
      <c r="E395" s="1495"/>
      <c r="F395" s="1495"/>
      <c r="G395" s="1496"/>
      <c r="H395" s="1497"/>
      <c r="I395" s="1498"/>
      <c r="J395" s="1496"/>
      <c r="K395" s="1499"/>
      <c r="L395" s="1500">
        <f>IF(ISNUMBER(J395),#REF!,0)</f>
        <v>0</v>
      </c>
      <c r="M395" s="1501"/>
      <c r="O395" s="1401">
        <f t="shared" si="106"/>
        <v>0</v>
      </c>
      <c r="P395" s="1410">
        <f t="shared" si="107"/>
        <v>0</v>
      </c>
      <c r="Q395" s="1411">
        <f t="shared" si="108"/>
        <v>0</v>
      </c>
      <c r="R395" s="1402"/>
      <c r="S395" s="1397">
        <f t="shared" si="104"/>
        <v>0</v>
      </c>
      <c r="T395" s="1398">
        <f t="shared" si="109"/>
        <v>0</v>
      </c>
      <c r="U395" s="1397">
        <f t="shared" si="100"/>
        <v>0</v>
      </c>
      <c r="V395" s="1399">
        <f t="shared" si="101"/>
        <v>0</v>
      </c>
      <c r="W395" s="1400">
        <f>IF(AND(ISNUMBER(R395),NOT(ISBLANK(K395))),IFERROR(INDEX(K13:U13,MATCH(K395,K12:U12,0))*J395*IF(ISBLANK(G395),1,G395),0),0)</f>
        <v>0</v>
      </c>
      <c r="AA395" s="1494"/>
      <c r="AB395" s="1495"/>
      <c r="AC395" s="1495"/>
      <c r="AD395" s="1495"/>
      <c r="AE395" s="1496"/>
      <c r="AF395" s="1497"/>
      <c r="AG395" s="1498"/>
      <c r="AH395" s="1496"/>
      <c r="AI395" s="1499"/>
      <c r="AJ395" s="1500">
        <f>IF(ISNUMBER(AH395),#REF!,0)</f>
        <v>0</v>
      </c>
      <c r="AK395" s="1501"/>
      <c r="AM395" s="1401">
        <f t="shared" si="110"/>
        <v>0</v>
      </c>
      <c r="AN395" s="1410">
        <f t="shared" si="111"/>
        <v>0</v>
      </c>
      <c r="AO395" s="1411">
        <f t="shared" si="112"/>
        <v>0</v>
      </c>
      <c r="AP395" s="1402"/>
      <c r="AQ395" s="1397">
        <f t="shared" si="105"/>
        <v>0</v>
      </c>
      <c r="AR395" s="1398">
        <f t="shared" si="113"/>
        <v>0</v>
      </c>
      <c r="AS395" s="1397">
        <f t="shared" si="102"/>
        <v>0</v>
      </c>
      <c r="AT395" s="1399">
        <f t="shared" si="103"/>
        <v>0</v>
      </c>
      <c r="AU395" s="1400">
        <f>IF(AND(ISNUMBER(AP395),NOT(ISBLANK(AI395))),IFERROR(INDEX(AI13:AS13,MATCH(AI395,AI12:AS12,0))*AH395*IF(ISBLANK(AE395),1,AE395),0),0)</f>
        <v>0</v>
      </c>
      <c r="AY395" s="6">
        <v>1</v>
      </c>
    </row>
    <row r="396" spans="3:51" ht="15.75">
      <c r="C396" s="1494"/>
      <c r="D396" s="1495"/>
      <c r="E396" s="1495"/>
      <c r="F396" s="1495"/>
      <c r="G396" s="1496"/>
      <c r="H396" s="1497"/>
      <c r="I396" s="1498"/>
      <c r="J396" s="1496"/>
      <c r="K396" s="1499"/>
      <c r="L396" s="1500">
        <f>IF(ISNUMBER(J396),#REF!,0)</f>
        <v>0</v>
      </c>
      <c r="M396" s="1501"/>
      <c r="O396" s="1403">
        <f t="shared" si="106"/>
        <v>0</v>
      </c>
      <c r="P396" s="1412">
        <f t="shared" si="107"/>
        <v>0</v>
      </c>
      <c r="Q396" s="1413">
        <f t="shared" si="108"/>
        <v>0</v>
      </c>
      <c r="R396" s="1402"/>
      <c r="S396" s="1397">
        <f t="shared" si="104"/>
        <v>0</v>
      </c>
      <c r="T396" s="1398">
        <f t="shared" si="109"/>
        <v>0</v>
      </c>
      <c r="U396" s="1397">
        <f t="shared" si="100"/>
        <v>0</v>
      </c>
      <c r="V396" s="1399">
        <f t="shared" si="101"/>
        <v>0</v>
      </c>
      <c r="W396" s="1400">
        <f>IF(AND(ISNUMBER(R396),NOT(ISBLANK(K396))),IFERROR(INDEX(K13:U13,MATCH(K396,K12:U12,0))*J396*IF(ISBLANK(G396),1,G396),0),0)</f>
        <v>0</v>
      </c>
      <c r="AA396" s="1494"/>
      <c r="AB396" s="1495"/>
      <c r="AC396" s="1495"/>
      <c r="AD396" s="1495"/>
      <c r="AE396" s="1496"/>
      <c r="AF396" s="1497"/>
      <c r="AG396" s="1498"/>
      <c r="AH396" s="1496"/>
      <c r="AI396" s="1499"/>
      <c r="AJ396" s="1500">
        <f>IF(ISNUMBER(AH396),#REF!,0)</f>
        <v>0</v>
      </c>
      <c r="AK396" s="1501"/>
      <c r="AM396" s="1403">
        <f t="shared" si="110"/>
        <v>0</v>
      </c>
      <c r="AN396" s="1412">
        <f t="shared" si="111"/>
        <v>0</v>
      </c>
      <c r="AO396" s="1413">
        <f t="shared" si="112"/>
        <v>0</v>
      </c>
      <c r="AP396" s="1402"/>
      <c r="AQ396" s="1397">
        <f t="shared" si="105"/>
        <v>0</v>
      </c>
      <c r="AR396" s="1398">
        <f t="shared" si="113"/>
        <v>0</v>
      </c>
      <c r="AS396" s="1397">
        <f t="shared" si="102"/>
        <v>0</v>
      </c>
      <c r="AT396" s="1399">
        <f t="shared" si="103"/>
        <v>0</v>
      </c>
      <c r="AU396" s="1400">
        <f>IF(AND(ISNUMBER(AP396),NOT(ISBLANK(AI396))),IFERROR(INDEX(AI13:AS13,MATCH(AI396,AI12:AS12,0))*AH396*IF(ISBLANK(AE396),1,AE396),0),0)</f>
        <v>0</v>
      </c>
      <c r="AY396" s="6">
        <v>1</v>
      </c>
    </row>
    <row r="397" spans="3:51" ht="15.75">
      <c r="C397" s="1494"/>
      <c r="D397" s="1495"/>
      <c r="E397" s="1495"/>
      <c r="F397" s="1495"/>
      <c r="G397" s="1496"/>
      <c r="H397" s="1497"/>
      <c r="I397" s="1498"/>
      <c r="J397" s="1496"/>
      <c r="K397" s="1499"/>
      <c r="L397" s="1500">
        <f>IF(ISNUMBER(J397),#REF!,0)</f>
        <v>0</v>
      </c>
      <c r="M397" s="1501"/>
      <c r="O397" s="1401">
        <f t="shared" si="106"/>
        <v>0</v>
      </c>
      <c r="P397" s="1410">
        <f t="shared" si="107"/>
        <v>0</v>
      </c>
      <c r="Q397" s="1411">
        <f t="shared" si="108"/>
        <v>0</v>
      </c>
      <c r="R397" s="1402"/>
      <c r="S397" s="1397">
        <f t="shared" si="104"/>
        <v>0</v>
      </c>
      <c r="T397" s="1398">
        <f t="shared" si="109"/>
        <v>0</v>
      </c>
      <c r="U397" s="1397">
        <f t="shared" si="100"/>
        <v>0</v>
      </c>
      <c r="V397" s="1399">
        <f t="shared" si="101"/>
        <v>0</v>
      </c>
      <c r="W397" s="1400">
        <f>IF(AND(ISNUMBER(R397),NOT(ISBLANK(K397))),IFERROR(INDEX(K13:U13,MATCH(K397,K12:U12,0))*J397*IF(ISBLANK(G397),1,G397),0),0)</f>
        <v>0</v>
      </c>
      <c r="AA397" s="1494"/>
      <c r="AB397" s="1495"/>
      <c r="AC397" s="1495"/>
      <c r="AD397" s="1495"/>
      <c r="AE397" s="1496"/>
      <c r="AF397" s="1497"/>
      <c r="AG397" s="1498"/>
      <c r="AH397" s="1496"/>
      <c r="AI397" s="1499"/>
      <c r="AJ397" s="1500">
        <f>IF(ISNUMBER(AH397),#REF!,0)</f>
        <v>0</v>
      </c>
      <c r="AK397" s="1501"/>
      <c r="AM397" s="1401">
        <f t="shared" si="110"/>
        <v>0</v>
      </c>
      <c r="AN397" s="1410">
        <f t="shared" si="111"/>
        <v>0</v>
      </c>
      <c r="AO397" s="1411">
        <f t="shared" si="112"/>
        <v>0</v>
      </c>
      <c r="AP397" s="1402"/>
      <c r="AQ397" s="1397">
        <f t="shared" si="105"/>
        <v>0</v>
      </c>
      <c r="AR397" s="1398">
        <f t="shared" si="113"/>
        <v>0</v>
      </c>
      <c r="AS397" s="1397">
        <f t="shared" si="102"/>
        <v>0</v>
      </c>
      <c r="AT397" s="1399">
        <f t="shared" si="103"/>
        <v>0</v>
      </c>
      <c r="AU397" s="1400">
        <f>IF(AND(ISNUMBER(AP397),NOT(ISBLANK(AI397))),IFERROR(INDEX(AI13:AS13,MATCH(AI397,AI12:AS12,0))*AH397*IF(ISBLANK(AE397),1,AE397),0),0)</f>
        <v>0</v>
      </c>
      <c r="AY397" s="6">
        <v>1</v>
      </c>
    </row>
    <row r="398" spans="3:51" ht="15.75">
      <c r="C398" s="1494"/>
      <c r="D398" s="1495"/>
      <c r="E398" s="1495"/>
      <c r="F398" s="1495"/>
      <c r="G398" s="1496"/>
      <c r="H398" s="1497"/>
      <c r="I398" s="1498"/>
      <c r="J398" s="1496"/>
      <c r="K398" s="1499"/>
      <c r="L398" s="1500">
        <f>IF(ISNUMBER(J398),#REF!,0)</f>
        <v>0</v>
      </c>
      <c r="M398" s="1501"/>
      <c r="O398" s="1403">
        <f t="shared" si="106"/>
        <v>0</v>
      </c>
      <c r="P398" s="1412">
        <f t="shared" si="107"/>
        <v>0</v>
      </c>
      <c r="Q398" s="1413">
        <f t="shared" si="108"/>
        <v>0</v>
      </c>
      <c r="R398" s="1402"/>
      <c r="S398" s="1397">
        <f t="shared" si="104"/>
        <v>0</v>
      </c>
      <c r="T398" s="1398">
        <f t="shared" si="109"/>
        <v>0</v>
      </c>
      <c r="U398" s="1397">
        <f t="shared" si="100"/>
        <v>0</v>
      </c>
      <c r="V398" s="1399">
        <f t="shared" si="101"/>
        <v>0</v>
      </c>
      <c r="W398" s="1400">
        <f>IF(AND(ISNUMBER(R398),NOT(ISBLANK(K398))),IFERROR(INDEX(K13:U13,MATCH(K398,K12:U12,0))*J398*IF(ISBLANK(G398),1,G398),0),0)</f>
        <v>0</v>
      </c>
      <c r="AA398" s="1494"/>
      <c r="AB398" s="1495"/>
      <c r="AC398" s="1495"/>
      <c r="AD398" s="1495"/>
      <c r="AE398" s="1496"/>
      <c r="AF398" s="1497"/>
      <c r="AG398" s="1498"/>
      <c r="AH398" s="1496"/>
      <c r="AI398" s="1499"/>
      <c r="AJ398" s="1500">
        <f>IF(ISNUMBER(AH398),#REF!,0)</f>
        <v>0</v>
      </c>
      <c r="AK398" s="1501"/>
      <c r="AM398" s="1403">
        <f t="shared" si="110"/>
        <v>0</v>
      </c>
      <c r="AN398" s="1412">
        <f t="shared" si="111"/>
        <v>0</v>
      </c>
      <c r="AO398" s="1413">
        <f t="shared" si="112"/>
        <v>0</v>
      </c>
      <c r="AP398" s="1402"/>
      <c r="AQ398" s="1397">
        <f t="shared" si="105"/>
        <v>0</v>
      </c>
      <c r="AR398" s="1398">
        <f t="shared" si="113"/>
        <v>0</v>
      </c>
      <c r="AS398" s="1397">
        <f t="shared" si="102"/>
        <v>0</v>
      </c>
      <c r="AT398" s="1399">
        <f t="shared" si="103"/>
        <v>0</v>
      </c>
      <c r="AU398" s="1400">
        <f>IF(AND(ISNUMBER(AP398),NOT(ISBLANK(AI398))),IFERROR(INDEX(AI13:AS13,MATCH(AI398,AI12:AS12,0))*AH398*IF(ISBLANK(AE398),1,AE398),0),0)</f>
        <v>0</v>
      </c>
      <c r="AY398" s="6">
        <v>1</v>
      </c>
    </row>
    <row r="399" spans="3:51" ht="15.75">
      <c r="C399" s="1494"/>
      <c r="D399" s="1495"/>
      <c r="E399" s="1495"/>
      <c r="F399" s="1495"/>
      <c r="G399" s="1496"/>
      <c r="H399" s="1497"/>
      <c r="I399" s="1498"/>
      <c r="J399" s="1496"/>
      <c r="K399" s="1499"/>
      <c r="L399" s="1500">
        <f>IF(ISNUMBER(J399),#REF!,0)</f>
        <v>0</v>
      </c>
      <c r="M399" s="1501"/>
      <c r="O399" s="1401">
        <f t="shared" si="106"/>
        <v>0</v>
      </c>
      <c r="P399" s="1410">
        <f t="shared" si="107"/>
        <v>0</v>
      </c>
      <c r="Q399" s="1411">
        <f t="shared" si="108"/>
        <v>0</v>
      </c>
      <c r="R399" s="1402"/>
      <c r="S399" s="1397">
        <f t="shared" si="104"/>
        <v>0</v>
      </c>
      <c r="T399" s="1398">
        <f t="shared" si="109"/>
        <v>0</v>
      </c>
      <c r="U399" s="1397">
        <f t="shared" si="100"/>
        <v>0</v>
      </c>
      <c r="V399" s="1399">
        <f t="shared" si="101"/>
        <v>0</v>
      </c>
      <c r="W399" s="1400">
        <f>IF(AND(ISNUMBER(R399),NOT(ISBLANK(K399))),IFERROR(INDEX(K13:U13,MATCH(K399,K12:U12,0))*J399*IF(ISBLANK(G399),1,G399),0),0)</f>
        <v>0</v>
      </c>
      <c r="AA399" s="1494"/>
      <c r="AB399" s="1495"/>
      <c r="AC399" s="1495"/>
      <c r="AD399" s="1495"/>
      <c r="AE399" s="1496"/>
      <c r="AF399" s="1497"/>
      <c r="AG399" s="1498"/>
      <c r="AH399" s="1496"/>
      <c r="AI399" s="1499"/>
      <c r="AJ399" s="1500">
        <f>IF(ISNUMBER(AH399),#REF!,0)</f>
        <v>0</v>
      </c>
      <c r="AK399" s="1501"/>
      <c r="AM399" s="1401">
        <f t="shared" si="110"/>
        <v>0</v>
      </c>
      <c r="AN399" s="1410">
        <f t="shared" si="111"/>
        <v>0</v>
      </c>
      <c r="AO399" s="1411">
        <f t="shared" si="112"/>
        <v>0</v>
      </c>
      <c r="AP399" s="1402"/>
      <c r="AQ399" s="1397">
        <f t="shared" si="105"/>
        <v>0</v>
      </c>
      <c r="AR399" s="1398">
        <f t="shared" si="113"/>
        <v>0</v>
      </c>
      <c r="AS399" s="1397">
        <f t="shared" si="102"/>
        <v>0</v>
      </c>
      <c r="AT399" s="1399">
        <f t="shared" si="103"/>
        <v>0</v>
      </c>
      <c r="AU399" s="1400">
        <f>IF(AND(ISNUMBER(AP399),NOT(ISBLANK(AI399))),IFERROR(INDEX(AI13:AS13,MATCH(AI399,AI12:AS12,0))*AH399*IF(ISBLANK(AE399),1,AE399),0),0)</f>
        <v>0</v>
      </c>
      <c r="AY399" s="6">
        <v>1</v>
      </c>
    </row>
    <row r="400" spans="3:51" ht="15.75">
      <c r="C400" s="1494"/>
      <c r="D400" s="1495"/>
      <c r="E400" s="1495"/>
      <c r="F400" s="1495"/>
      <c r="G400" s="1496"/>
      <c r="H400" s="1497"/>
      <c r="I400" s="1498"/>
      <c r="J400" s="1496"/>
      <c r="K400" s="1499"/>
      <c r="L400" s="1500">
        <f>IF(ISNUMBER(J400),#REF!,0)</f>
        <v>0</v>
      </c>
      <c r="M400" s="1501"/>
      <c r="O400" s="1403">
        <f t="shared" si="106"/>
        <v>0</v>
      </c>
      <c r="P400" s="1412">
        <f t="shared" si="107"/>
        <v>0</v>
      </c>
      <c r="Q400" s="1413">
        <f t="shared" si="108"/>
        <v>0</v>
      </c>
      <c r="R400" s="1402"/>
      <c r="S400" s="1397">
        <f t="shared" si="104"/>
        <v>0</v>
      </c>
      <c r="T400" s="1398">
        <f t="shared" si="109"/>
        <v>0</v>
      </c>
      <c r="U400" s="1397">
        <f t="shared" si="100"/>
        <v>0</v>
      </c>
      <c r="V400" s="1399">
        <f t="shared" si="101"/>
        <v>0</v>
      </c>
      <c r="W400" s="1400">
        <f>IF(AND(ISNUMBER(R400),NOT(ISBLANK(K400))),IFERROR(INDEX(K13:U13,MATCH(K400,K12:U12,0))*J400*IF(ISBLANK(G400),1,G400),0),0)</f>
        <v>0</v>
      </c>
      <c r="AA400" s="1494"/>
      <c r="AB400" s="1495"/>
      <c r="AC400" s="1495"/>
      <c r="AD400" s="1495"/>
      <c r="AE400" s="1496"/>
      <c r="AF400" s="1497"/>
      <c r="AG400" s="1498"/>
      <c r="AH400" s="1496"/>
      <c r="AI400" s="1499"/>
      <c r="AJ400" s="1500">
        <f>IF(ISNUMBER(AH400),#REF!,0)</f>
        <v>0</v>
      </c>
      <c r="AK400" s="1501"/>
      <c r="AM400" s="1403">
        <f t="shared" si="110"/>
        <v>0</v>
      </c>
      <c r="AN400" s="1412">
        <f t="shared" si="111"/>
        <v>0</v>
      </c>
      <c r="AO400" s="1413">
        <f t="shared" si="112"/>
        <v>0</v>
      </c>
      <c r="AP400" s="1402"/>
      <c r="AQ400" s="1397">
        <f t="shared" si="105"/>
        <v>0</v>
      </c>
      <c r="AR400" s="1398">
        <f t="shared" si="113"/>
        <v>0</v>
      </c>
      <c r="AS400" s="1397">
        <f t="shared" si="102"/>
        <v>0</v>
      </c>
      <c r="AT400" s="1399">
        <f t="shared" si="103"/>
        <v>0</v>
      </c>
      <c r="AU400" s="1400">
        <f>IF(AND(ISNUMBER(AP400),NOT(ISBLANK(AI400))),IFERROR(INDEX(AI13:AS13,MATCH(AI400,AI12:AS12,0))*AH400*IF(ISBLANK(AE400),1,AE400),0),0)</f>
        <v>0</v>
      </c>
      <c r="AY400" s="6">
        <v>1</v>
      </c>
    </row>
    <row r="401" spans="3:51" ht="15.75">
      <c r="C401" s="1494"/>
      <c r="D401" s="1495"/>
      <c r="E401" s="1495"/>
      <c r="F401" s="1495"/>
      <c r="G401" s="1496"/>
      <c r="H401" s="1497"/>
      <c r="I401" s="1498"/>
      <c r="J401" s="1496"/>
      <c r="K401" s="1499"/>
      <c r="L401" s="1500">
        <f>IF(ISNUMBER(J401),#REF!,0)</f>
        <v>0</v>
      </c>
      <c r="M401" s="1501"/>
      <c r="O401" s="1401">
        <f t="shared" si="106"/>
        <v>0</v>
      </c>
      <c r="P401" s="1410">
        <f t="shared" si="107"/>
        <v>0</v>
      </c>
      <c r="Q401" s="1411">
        <f t="shared" si="108"/>
        <v>0</v>
      </c>
      <c r="R401" s="1402"/>
      <c r="S401" s="1397">
        <f t="shared" si="104"/>
        <v>0</v>
      </c>
      <c r="T401" s="1398">
        <f t="shared" si="109"/>
        <v>0</v>
      </c>
      <c r="U401" s="1397">
        <f t="shared" si="100"/>
        <v>0</v>
      </c>
      <c r="V401" s="1399">
        <f t="shared" si="101"/>
        <v>0</v>
      </c>
      <c r="W401" s="1400">
        <f>IF(AND(ISNUMBER(R401),NOT(ISBLANK(K401))),IFERROR(INDEX(K13:U13,MATCH(K401,K12:U12,0))*J401*IF(ISBLANK(G401),1,G401),0),0)</f>
        <v>0</v>
      </c>
      <c r="AA401" s="1494"/>
      <c r="AB401" s="1495"/>
      <c r="AC401" s="1495"/>
      <c r="AD401" s="1495"/>
      <c r="AE401" s="1496"/>
      <c r="AF401" s="1497"/>
      <c r="AG401" s="1498"/>
      <c r="AH401" s="1496"/>
      <c r="AI401" s="1499"/>
      <c r="AJ401" s="1500">
        <f>IF(ISNUMBER(AH401),#REF!,0)</f>
        <v>0</v>
      </c>
      <c r="AK401" s="1501"/>
      <c r="AM401" s="1401">
        <f t="shared" si="110"/>
        <v>0</v>
      </c>
      <c r="AN401" s="1410">
        <f t="shared" si="111"/>
        <v>0</v>
      </c>
      <c r="AO401" s="1411">
        <f t="shared" si="112"/>
        <v>0</v>
      </c>
      <c r="AP401" s="1402"/>
      <c r="AQ401" s="1397">
        <f t="shared" si="105"/>
        <v>0</v>
      </c>
      <c r="AR401" s="1398">
        <f t="shared" si="113"/>
        <v>0</v>
      </c>
      <c r="AS401" s="1397">
        <f t="shared" si="102"/>
        <v>0</v>
      </c>
      <c r="AT401" s="1399">
        <f t="shared" si="103"/>
        <v>0</v>
      </c>
      <c r="AU401" s="1400">
        <f>IF(AND(ISNUMBER(AP401),NOT(ISBLANK(AI401))),IFERROR(INDEX(AI13:AS13,MATCH(AI401,AI12:AS12,0))*AH401*IF(ISBLANK(AE401),1,AE401),0),0)</f>
        <v>0</v>
      </c>
      <c r="AY401" s="6">
        <v>1</v>
      </c>
    </row>
    <row r="402" spans="3:51" ht="15.75">
      <c r="C402" s="1494"/>
      <c r="D402" s="1495"/>
      <c r="E402" s="1495"/>
      <c r="F402" s="1495"/>
      <c r="G402" s="1496"/>
      <c r="H402" s="1497"/>
      <c r="I402" s="1498"/>
      <c r="J402" s="1496"/>
      <c r="K402" s="1499"/>
      <c r="L402" s="1500">
        <f>IF(ISNUMBER(J402),#REF!,0)</f>
        <v>0</v>
      </c>
      <c r="M402" s="1501"/>
      <c r="O402" s="1403">
        <f t="shared" si="106"/>
        <v>0</v>
      </c>
      <c r="P402" s="1412">
        <f t="shared" si="107"/>
        <v>0</v>
      </c>
      <c r="Q402" s="1413">
        <f t="shared" si="108"/>
        <v>0</v>
      </c>
      <c r="R402" s="1402"/>
      <c r="S402" s="1397">
        <f t="shared" si="104"/>
        <v>0</v>
      </c>
      <c r="T402" s="1398">
        <f t="shared" si="109"/>
        <v>0</v>
      </c>
      <c r="U402" s="1397">
        <f t="shared" si="100"/>
        <v>0</v>
      </c>
      <c r="V402" s="1399">
        <f t="shared" si="101"/>
        <v>0</v>
      </c>
      <c r="W402" s="1400">
        <f>IF(AND(ISNUMBER(R402),NOT(ISBLANK(K402))),IFERROR(INDEX(K13:U13,MATCH(K402,K12:U12,0))*J402*IF(ISBLANK(G402),1,G402),0),0)</f>
        <v>0</v>
      </c>
      <c r="AA402" s="1494"/>
      <c r="AB402" s="1495"/>
      <c r="AC402" s="1495"/>
      <c r="AD402" s="1495"/>
      <c r="AE402" s="1496"/>
      <c r="AF402" s="1497"/>
      <c r="AG402" s="1498"/>
      <c r="AH402" s="1496"/>
      <c r="AI402" s="1499"/>
      <c r="AJ402" s="1500">
        <f>IF(ISNUMBER(AH402),#REF!,0)</f>
        <v>0</v>
      </c>
      <c r="AK402" s="1501"/>
      <c r="AM402" s="1403">
        <f t="shared" si="110"/>
        <v>0</v>
      </c>
      <c r="AN402" s="1412">
        <f t="shared" si="111"/>
        <v>0</v>
      </c>
      <c r="AO402" s="1413">
        <f t="shared" si="112"/>
        <v>0</v>
      </c>
      <c r="AP402" s="1402"/>
      <c r="AQ402" s="1397">
        <f t="shared" si="105"/>
        <v>0</v>
      </c>
      <c r="AR402" s="1398">
        <f t="shared" si="113"/>
        <v>0</v>
      </c>
      <c r="AS402" s="1397">
        <f t="shared" si="102"/>
        <v>0</v>
      </c>
      <c r="AT402" s="1399">
        <f t="shared" si="103"/>
        <v>0</v>
      </c>
      <c r="AU402" s="1400">
        <f>IF(AND(ISNUMBER(AP402),NOT(ISBLANK(AI402))),IFERROR(INDEX(AI13:AS13,MATCH(AI402,AI12:AS12,0))*AH402*IF(ISBLANK(AE402),1,AE402),0),0)</f>
        <v>0</v>
      </c>
      <c r="AY402" s="6">
        <v>1</v>
      </c>
    </row>
    <row r="403" spans="3:51" ht="15.75">
      <c r="C403" s="1494"/>
      <c r="D403" s="1495"/>
      <c r="E403" s="1495"/>
      <c r="F403" s="1495"/>
      <c r="G403" s="1496"/>
      <c r="H403" s="1497"/>
      <c r="I403" s="1498"/>
      <c r="J403" s="1496"/>
      <c r="K403" s="1499"/>
      <c r="L403" s="1500">
        <f>IF(ISNUMBER(J403),#REF!,0)</f>
        <v>0</v>
      </c>
      <c r="M403" s="1501"/>
      <c r="O403" s="1401">
        <f t="shared" si="106"/>
        <v>0</v>
      </c>
      <c r="P403" s="1410">
        <f t="shared" si="107"/>
        <v>0</v>
      </c>
      <c r="Q403" s="1411">
        <f t="shared" si="108"/>
        <v>0</v>
      </c>
      <c r="R403" s="1402"/>
      <c r="S403" s="1397">
        <f t="shared" si="104"/>
        <v>0</v>
      </c>
      <c r="T403" s="1398">
        <f t="shared" si="109"/>
        <v>0</v>
      </c>
      <c r="U403" s="1397">
        <f t="shared" si="100"/>
        <v>0</v>
      </c>
      <c r="V403" s="1399">
        <f t="shared" si="101"/>
        <v>0</v>
      </c>
      <c r="W403" s="1400">
        <f>IF(AND(ISNUMBER(R403),NOT(ISBLANK(K403))),IFERROR(INDEX(K13:U13,MATCH(K403,K12:U12,0))*J403*IF(ISBLANK(G403),1,G403),0),0)</f>
        <v>0</v>
      </c>
      <c r="AA403" s="1494"/>
      <c r="AB403" s="1495"/>
      <c r="AC403" s="1495"/>
      <c r="AD403" s="1495"/>
      <c r="AE403" s="1496"/>
      <c r="AF403" s="1497"/>
      <c r="AG403" s="1498"/>
      <c r="AH403" s="1496"/>
      <c r="AI403" s="1499"/>
      <c r="AJ403" s="1500">
        <f>IF(ISNUMBER(AH403),#REF!,0)</f>
        <v>0</v>
      </c>
      <c r="AK403" s="1501"/>
      <c r="AM403" s="1401">
        <f t="shared" si="110"/>
        <v>0</v>
      </c>
      <c r="AN403" s="1410">
        <f t="shared" si="111"/>
        <v>0</v>
      </c>
      <c r="AO403" s="1411">
        <f t="shared" si="112"/>
        <v>0</v>
      </c>
      <c r="AP403" s="1402"/>
      <c r="AQ403" s="1397">
        <f t="shared" si="105"/>
        <v>0</v>
      </c>
      <c r="AR403" s="1398">
        <f t="shared" si="113"/>
        <v>0</v>
      </c>
      <c r="AS403" s="1397">
        <f t="shared" si="102"/>
        <v>0</v>
      </c>
      <c r="AT403" s="1399">
        <f t="shared" si="103"/>
        <v>0</v>
      </c>
      <c r="AU403" s="1400">
        <f>IF(AND(ISNUMBER(AP403),NOT(ISBLANK(AI403))),IFERROR(INDEX(AI13:AS13,MATCH(AI403,AI12:AS12,0))*AH403*IF(ISBLANK(AE403),1,AE403),0),0)</f>
        <v>0</v>
      </c>
      <c r="AY403" s="6">
        <v>1</v>
      </c>
    </row>
    <row r="404" spans="3:51" ht="15.75">
      <c r="C404" s="1494"/>
      <c r="D404" s="1495"/>
      <c r="E404" s="1495"/>
      <c r="F404" s="1495"/>
      <c r="G404" s="1496"/>
      <c r="H404" s="1497"/>
      <c r="I404" s="1498"/>
      <c r="J404" s="1496"/>
      <c r="K404" s="1499"/>
      <c r="L404" s="1500">
        <f>IF(ISNUMBER(J404),#REF!,0)</f>
        <v>0</v>
      </c>
      <c r="M404" s="1501"/>
      <c r="O404" s="1403">
        <f t="shared" si="106"/>
        <v>0</v>
      </c>
      <c r="P404" s="1412">
        <f t="shared" si="107"/>
        <v>0</v>
      </c>
      <c r="Q404" s="1413">
        <f t="shared" si="108"/>
        <v>0</v>
      </c>
      <c r="R404" s="1402"/>
      <c r="S404" s="1397">
        <f t="shared" si="104"/>
        <v>0</v>
      </c>
      <c r="T404" s="1398">
        <f t="shared" si="109"/>
        <v>0</v>
      </c>
      <c r="U404" s="1397">
        <f t="shared" si="100"/>
        <v>0</v>
      </c>
      <c r="V404" s="1399">
        <f t="shared" si="101"/>
        <v>0</v>
      </c>
      <c r="W404" s="1400">
        <f>IF(AND(ISNUMBER(R404),NOT(ISBLANK(K404))),IFERROR(INDEX(K13:U13,MATCH(K404,K12:U12,0))*J404*IF(ISBLANK(G404),1,G404),0),0)</f>
        <v>0</v>
      </c>
      <c r="AA404" s="1494"/>
      <c r="AB404" s="1495"/>
      <c r="AC404" s="1495"/>
      <c r="AD404" s="1495"/>
      <c r="AE404" s="1496"/>
      <c r="AF404" s="1497"/>
      <c r="AG404" s="1498"/>
      <c r="AH404" s="1496"/>
      <c r="AI404" s="1499"/>
      <c r="AJ404" s="1500">
        <f>IF(ISNUMBER(AH404),#REF!,0)</f>
        <v>0</v>
      </c>
      <c r="AK404" s="1501"/>
      <c r="AM404" s="1403">
        <f t="shared" si="110"/>
        <v>0</v>
      </c>
      <c r="AN404" s="1412">
        <f t="shared" si="111"/>
        <v>0</v>
      </c>
      <c r="AO404" s="1413">
        <f t="shared" si="112"/>
        <v>0</v>
      </c>
      <c r="AP404" s="1402"/>
      <c r="AQ404" s="1397">
        <f t="shared" si="105"/>
        <v>0</v>
      </c>
      <c r="AR404" s="1398">
        <f t="shared" si="113"/>
        <v>0</v>
      </c>
      <c r="AS404" s="1397">
        <f t="shared" si="102"/>
        <v>0</v>
      </c>
      <c r="AT404" s="1399">
        <f t="shared" si="103"/>
        <v>0</v>
      </c>
      <c r="AU404" s="1400">
        <f>IF(AND(ISNUMBER(AP404),NOT(ISBLANK(AI404))),IFERROR(INDEX(AI13:AS13,MATCH(AI404,AI12:AS12,0))*AH404*IF(ISBLANK(AE404),1,AE404),0),0)</f>
        <v>0</v>
      </c>
      <c r="AY404" s="6">
        <v>1</v>
      </c>
    </row>
    <row r="405" spans="3:51" ht="15.75">
      <c r="C405" s="1494"/>
      <c r="D405" s="1495"/>
      <c r="E405" s="1495"/>
      <c r="F405" s="1495"/>
      <c r="G405" s="1496"/>
      <c r="H405" s="1497"/>
      <c r="I405" s="1498"/>
      <c r="J405" s="1496"/>
      <c r="K405" s="1499"/>
      <c r="L405" s="1500">
        <f>IF(ISNUMBER(J405),#REF!,0)</f>
        <v>0</v>
      </c>
      <c r="M405" s="1501"/>
      <c r="O405" s="1401">
        <f t="shared" si="106"/>
        <v>0</v>
      </c>
      <c r="P405" s="1410">
        <f t="shared" si="107"/>
        <v>0</v>
      </c>
      <c r="Q405" s="1411">
        <f t="shared" si="108"/>
        <v>0</v>
      </c>
      <c r="R405" s="1402"/>
      <c r="S405" s="1397">
        <f t="shared" si="104"/>
        <v>0</v>
      </c>
      <c r="T405" s="1398">
        <f t="shared" si="109"/>
        <v>0</v>
      </c>
      <c r="U405" s="1397">
        <f t="shared" si="100"/>
        <v>0</v>
      </c>
      <c r="V405" s="1399">
        <f t="shared" si="101"/>
        <v>0</v>
      </c>
      <c r="W405" s="1400">
        <f>IF(AND(ISNUMBER(R405),NOT(ISBLANK(K405))),IFERROR(INDEX(K13:U13,MATCH(K405,K12:U12,0))*J405*IF(ISBLANK(G405),1,G405),0),0)</f>
        <v>0</v>
      </c>
      <c r="AA405" s="1494"/>
      <c r="AB405" s="1495"/>
      <c r="AC405" s="1495"/>
      <c r="AD405" s="1495"/>
      <c r="AE405" s="1496"/>
      <c r="AF405" s="1497"/>
      <c r="AG405" s="1498"/>
      <c r="AH405" s="1496"/>
      <c r="AI405" s="1499"/>
      <c r="AJ405" s="1500">
        <f>IF(ISNUMBER(AH405),#REF!,0)</f>
        <v>0</v>
      </c>
      <c r="AK405" s="1501"/>
      <c r="AM405" s="1401">
        <f t="shared" si="110"/>
        <v>0</v>
      </c>
      <c r="AN405" s="1410">
        <f t="shared" si="111"/>
        <v>0</v>
      </c>
      <c r="AO405" s="1411">
        <f t="shared" si="112"/>
        <v>0</v>
      </c>
      <c r="AP405" s="1402"/>
      <c r="AQ405" s="1397">
        <f t="shared" si="105"/>
        <v>0</v>
      </c>
      <c r="AR405" s="1398">
        <f t="shared" si="113"/>
        <v>0</v>
      </c>
      <c r="AS405" s="1397">
        <f t="shared" si="102"/>
        <v>0</v>
      </c>
      <c r="AT405" s="1399">
        <f t="shared" si="103"/>
        <v>0</v>
      </c>
      <c r="AU405" s="1400">
        <f>IF(AND(ISNUMBER(AP405),NOT(ISBLANK(AI405))),IFERROR(INDEX(AI13:AS13,MATCH(AI405,AI12:AS12,0))*AH405*IF(ISBLANK(AE405),1,AE405),0),0)</f>
        <v>0</v>
      </c>
      <c r="AY405" s="6">
        <v>1</v>
      </c>
    </row>
    <row r="406" spans="3:51" ht="15.75">
      <c r="C406" s="1494"/>
      <c r="D406" s="1495"/>
      <c r="E406" s="1495"/>
      <c r="F406" s="1495"/>
      <c r="G406" s="1496"/>
      <c r="H406" s="1497"/>
      <c r="I406" s="1498"/>
      <c r="J406" s="1496"/>
      <c r="K406" s="1499"/>
      <c r="L406" s="1500">
        <f>IF(ISNUMBER(J406),#REF!,0)</f>
        <v>0</v>
      </c>
      <c r="M406" s="1501"/>
      <c r="O406" s="1403">
        <f t="shared" si="106"/>
        <v>0</v>
      </c>
      <c r="P406" s="1412">
        <f t="shared" si="107"/>
        <v>0</v>
      </c>
      <c r="Q406" s="1413">
        <f t="shared" si="108"/>
        <v>0</v>
      </c>
      <c r="R406" s="1402"/>
      <c r="S406" s="1397">
        <f t="shared" si="104"/>
        <v>0</v>
      </c>
      <c r="T406" s="1398">
        <f t="shared" si="109"/>
        <v>0</v>
      </c>
      <c r="U406" s="1397">
        <f t="shared" ref="U406:U449" si="114">S406</f>
        <v>0</v>
      </c>
      <c r="V406" s="1399">
        <f t="shared" ref="V406:V449" si="115">IF(ISNUMBER(R406),R406/T406,0)</f>
        <v>0</v>
      </c>
      <c r="W406" s="1400">
        <f>IF(AND(ISNUMBER(R406),NOT(ISBLANK(K406))),IFERROR(INDEX(K13:U13,MATCH(K406,K12:U12,0))*J406*IF(ISBLANK(G406),1,G406),0),0)</f>
        <v>0</v>
      </c>
      <c r="AA406" s="1494"/>
      <c r="AB406" s="1495"/>
      <c r="AC406" s="1495"/>
      <c r="AD406" s="1495"/>
      <c r="AE406" s="1496"/>
      <c r="AF406" s="1497"/>
      <c r="AG406" s="1498"/>
      <c r="AH406" s="1496"/>
      <c r="AI406" s="1499"/>
      <c r="AJ406" s="1500">
        <f>IF(ISNUMBER(AH406),#REF!,0)</f>
        <v>0</v>
      </c>
      <c r="AK406" s="1501"/>
      <c r="AM406" s="1403">
        <f t="shared" si="110"/>
        <v>0</v>
      </c>
      <c r="AN406" s="1412">
        <f t="shared" si="111"/>
        <v>0</v>
      </c>
      <c r="AO406" s="1413">
        <f t="shared" si="112"/>
        <v>0</v>
      </c>
      <c r="AP406" s="1402"/>
      <c r="AQ406" s="1397">
        <f t="shared" si="105"/>
        <v>0</v>
      </c>
      <c r="AR406" s="1398">
        <f t="shared" si="113"/>
        <v>0</v>
      </c>
      <c r="AS406" s="1397">
        <f t="shared" ref="AS406:AS449" si="116">AQ406</f>
        <v>0</v>
      </c>
      <c r="AT406" s="1399">
        <f t="shared" ref="AT406:AT449" si="117">IF(ISNUMBER(AP406),AP406/AR406,0)</f>
        <v>0</v>
      </c>
      <c r="AU406" s="1400">
        <f>IF(AND(ISNUMBER(AP406),NOT(ISBLANK(AI406))),IFERROR(INDEX(AI13:AS13,MATCH(AI406,AI12:AS12,0))*AH406*IF(ISBLANK(AE406),1,AE406),0),0)</f>
        <v>0</v>
      </c>
      <c r="AY406" s="6">
        <v>1</v>
      </c>
    </row>
    <row r="407" spans="3:51" ht="15.75">
      <c r="C407" s="1494"/>
      <c r="D407" s="1495"/>
      <c r="E407" s="1495"/>
      <c r="F407" s="1495"/>
      <c r="G407" s="1496"/>
      <c r="H407" s="1497"/>
      <c r="I407" s="1498"/>
      <c r="J407" s="1496"/>
      <c r="K407" s="1499"/>
      <c r="L407" s="1500">
        <f>IF(ISNUMBER(J407),#REF!,0)</f>
        <v>0</v>
      </c>
      <c r="M407" s="1501"/>
      <c r="O407" s="1401">
        <f t="shared" si="106"/>
        <v>0</v>
      </c>
      <c r="P407" s="1410">
        <f t="shared" si="107"/>
        <v>0</v>
      </c>
      <c r="Q407" s="1411">
        <f t="shared" si="108"/>
        <v>0</v>
      </c>
      <c r="R407" s="1402"/>
      <c r="S407" s="1397">
        <f t="shared" si="104"/>
        <v>0</v>
      </c>
      <c r="T407" s="1398">
        <f t="shared" si="109"/>
        <v>0</v>
      </c>
      <c r="U407" s="1397">
        <f t="shared" si="114"/>
        <v>0</v>
      </c>
      <c r="V407" s="1399">
        <f t="shared" si="115"/>
        <v>0</v>
      </c>
      <c r="W407" s="1400">
        <f>IF(AND(ISNUMBER(R407),NOT(ISBLANK(K407))),IFERROR(INDEX(K13:U13,MATCH(K407,K12:U12,0))*J407*IF(ISBLANK(G407),1,G407),0),0)</f>
        <v>0</v>
      </c>
      <c r="AA407" s="1494"/>
      <c r="AB407" s="1495"/>
      <c r="AC407" s="1495"/>
      <c r="AD407" s="1495"/>
      <c r="AE407" s="1496"/>
      <c r="AF407" s="1497"/>
      <c r="AG407" s="1498"/>
      <c r="AH407" s="1496"/>
      <c r="AI407" s="1499"/>
      <c r="AJ407" s="1500">
        <f>IF(ISNUMBER(AH407),#REF!,0)</f>
        <v>0</v>
      </c>
      <c r="AK407" s="1501"/>
      <c r="AM407" s="1401">
        <f t="shared" si="110"/>
        <v>0</v>
      </c>
      <c r="AN407" s="1410">
        <f t="shared" si="111"/>
        <v>0</v>
      </c>
      <c r="AO407" s="1411">
        <f t="shared" si="112"/>
        <v>0</v>
      </c>
      <c r="AP407" s="1402"/>
      <c r="AQ407" s="1397">
        <f t="shared" si="105"/>
        <v>0</v>
      </c>
      <c r="AR407" s="1398">
        <f t="shared" si="113"/>
        <v>0</v>
      </c>
      <c r="AS407" s="1397">
        <f t="shared" si="116"/>
        <v>0</v>
      </c>
      <c r="AT407" s="1399">
        <f t="shared" si="117"/>
        <v>0</v>
      </c>
      <c r="AU407" s="1400">
        <f>IF(AND(ISNUMBER(AP407),NOT(ISBLANK(AI407))),IFERROR(INDEX(AI13:AS13,MATCH(AI407,AI12:AS12,0))*AH407*IF(ISBLANK(AE407),1,AE407),0),0)</f>
        <v>0</v>
      </c>
      <c r="AY407" s="6">
        <v>1</v>
      </c>
    </row>
    <row r="408" spans="3:51" ht="15.75">
      <c r="C408" s="1494"/>
      <c r="D408" s="1495"/>
      <c r="E408" s="1495"/>
      <c r="F408" s="1495"/>
      <c r="G408" s="1496"/>
      <c r="H408" s="1497"/>
      <c r="I408" s="1498"/>
      <c r="J408" s="1496"/>
      <c r="K408" s="1499"/>
      <c r="L408" s="1500">
        <f>IF(ISNUMBER(J408),#REF!,0)</f>
        <v>0</v>
      </c>
      <c r="M408" s="1501"/>
      <c r="O408" s="1403">
        <f t="shared" si="106"/>
        <v>0</v>
      </c>
      <c r="P408" s="1412">
        <f t="shared" si="107"/>
        <v>0</v>
      </c>
      <c r="Q408" s="1413">
        <f t="shared" si="108"/>
        <v>0</v>
      </c>
      <c r="R408" s="1402"/>
      <c r="S408" s="1397">
        <f t="shared" si="104"/>
        <v>0</v>
      </c>
      <c r="T408" s="1398">
        <f t="shared" si="109"/>
        <v>0</v>
      </c>
      <c r="U408" s="1397">
        <f t="shared" si="114"/>
        <v>0</v>
      </c>
      <c r="V408" s="1399">
        <f t="shared" si="115"/>
        <v>0</v>
      </c>
      <c r="W408" s="1400">
        <f>IF(AND(ISNUMBER(R408),NOT(ISBLANK(K408))),IFERROR(INDEX(K13:U13,MATCH(K408,K12:U12,0))*J408*IF(ISBLANK(G408),1,G408),0),0)</f>
        <v>0</v>
      </c>
      <c r="AA408" s="1494"/>
      <c r="AB408" s="1495"/>
      <c r="AC408" s="1495"/>
      <c r="AD408" s="1495"/>
      <c r="AE408" s="1496"/>
      <c r="AF408" s="1497"/>
      <c r="AG408" s="1498"/>
      <c r="AH408" s="1496"/>
      <c r="AI408" s="1499"/>
      <c r="AJ408" s="1500">
        <f>IF(ISNUMBER(AH408),#REF!,0)</f>
        <v>0</v>
      </c>
      <c r="AK408" s="1501"/>
      <c r="AM408" s="1403">
        <f t="shared" si="110"/>
        <v>0</v>
      </c>
      <c r="AN408" s="1412">
        <f t="shared" si="111"/>
        <v>0</v>
      </c>
      <c r="AO408" s="1413">
        <f t="shared" si="112"/>
        <v>0</v>
      </c>
      <c r="AP408" s="1402"/>
      <c r="AQ408" s="1397">
        <f t="shared" si="105"/>
        <v>0</v>
      </c>
      <c r="AR408" s="1398">
        <f t="shared" si="113"/>
        <v>0</v>
      </c>
      <c r="AS408" s="1397">
        <f t="shared" si="116"/>
        <v>0</v>
      </c>
      <c r="AT408" s="1399">
        <f t="shared" si="117"/>
        <v>0</v>
      </c>
      <c r="AU408" s="1400">
        <f>IF(AND(ISNUMBER(AP408),NOT(ISBLANK(AI408))),IFERROR(INDEX(AI13:AS13,MATCH(AI408,AI12:AS12,0))*AH408*IF(ISBLANK(AE408),1,AE408),0),0)</f>
        <v>0</v>
      </c>
      <c r="AY408" s="6">
        <v>1</v>
      </c>
    </row>
    <row r="409" spans="3:51" ht="15.75">
      <c r="C409" s="1494"/>
      <c r="D409" s="1495"/>
      <c r="E409" s="1495"/>
      <c r="F409" s="1495"/>
      <c r="G409" s="1496"/>
      <c r="H409" s="1497"/>
      <c r="I409" s="1498"/>
      <c r="J409" s="1496"/>
      <c r="K409" s="1499"/>
      <c r="L409" s="1500">
        <f>IF(ISNUMBER(J409),#REF!,0)</f>
        <v>0</v>
      </c>
      <c r="M409" s="1501"/>
      <c r="O409" s="1401">
        <f t="shared" si="106"/>
        <v>0</v>
      </c>
      <c r="P409" s="1410">
        <f t="shared" si="107"/>
        <v>0</v>
      </c>
      <c r="Q409" s="1411">
        <f t="shared" si="108"/>
        <v>0</v>
      </c>
      <c r="R409" s="1402"/>
      <c r="S409" s="1397">
        <f t="shared" si="104"/>
        <v>0</v>
      </c>
      <c r="T409" s="1398">
        <f t="shared" si="109"/>
        <v>0</v>
      </c>
      <c r="U409" s="1397">
        <f t="shared" si="114"/>
        <v>0</v>
      </c>
      <c r="V409" s="1399">
        <f t="shared" si="115"/>
        <v>0</v>
      </c>
      <c r="W409" s="1400">
        <f>IF(AND(ISNUMBER(R409),NOT(ISBLANK(K409))),IFERROR(INDEX(K13:U13,MATCH(K409,K12:U12,0))*J409*IF(ISBLANK(G409),1,G409),0),0)</f>
        <v>0</v>
      </c>
      <c r="AA409" s="1494"/>
      <c r="AB409" s="1495"/>
      <c r="AC409" s="1495"/>
      <c r="AD409" s="1495"/>
      <c r="AE409" s="1496"/>
      <c r="AF409" s="1497"/>
      <c r="AG409" s="1498"/>
      <c r="AH409" s="1496"/>
      <c r="AI409" s="1499"/>
      <c r="AJ409" s="1500">
        <f>IF(ISNUMBER(AH409),#REF!,0)</f>
        <v>0</v>
      </c>
      <c r="AK409" s="1501"/>
      <c r="AM409" s="1401">
        <f t="shared" si="110"/>
        <v>0</v>
      </c>
      <c r="AN409" s="1410">
        <f t="shared" si="111"/>
        <v>0</v>
      </c>
      <c r="AO409" s="1411">
        <f t="shared" si="112"/>
        <v>0</v>
      </c>
      <c r="AP409" s="1402"/>
      <c r="AQ409" s="1397">
        <f t="shared" si="105"/>
        <v>0</v>
      </c>
      <c r="AR409" s="1398">
        <f t="shared" si="113"/>
        <v>0</v>
      </c>
      <c r="AS409" s="1397">
        <f t="shared" si="116"/>
        <v>0</v>
      </c>
      <c r="AT409" s="1399">
        <f t="shared" si="117"/>
        <v>0</v>
      </c>
      <c r="AU409" s="1400">
        <f>IF(AND(ISNUMBER(AP409),NOT(ISBLANK(AI409))),IFERROR(INDEX(AI13:AS13,MATCH(AI409,AI12:AS12,0))*AH409*IF(ISBLANK(AE409),1,AE409),0),0)</f>
        <v>0</v>
      </c>
      <c r="AY409" s="6">
        <v>1</v>
      </c>
    </row>
    <row r="410" spans="3:51" ht="15.75">
      <c r="C410" s="1494"/>
      <c r="D410" s="1495"/>
      <c r="E410" s="1495"/>
      <c r="F410" s="1495"/>
      <c r="G410" s="1496"/>
      <c r="H410" s="1497"/>
      <c r="I410" s="1498"/>
      <c r="J410" s="1496"/>
      <c r="K410" s="1499"/>
      <c r="L410" s="1500">
        <f>IF(ISNUMBER(J410),#REF!,0)</f>
        <v>0</v>
      </c>
      <c r="M410" s="1501"/>
      <c r="O410" s="1403">
        <f t="shared" si="106"/>
        <v>0</v>
      </c>
      <c r="P410" s="1412">
        <f t="shared" si="107"/>
        <v>0</v>
      </c>
      <c r="Q410" s="1413">
        <f t="shared" si="108"/>
        <v>0</v>
      </c>
      <c r="R410" s="1402"/>
      <c r="S410" s="1397">
        <f t="shared" si="104"/>
        <v>0</v>
      </c>
      <c r="T410" s="1398">
        <f t="shared" si="109"/>
        <v>0</v>
      </c>
      <c r="U410" s="1397">
        <f t="shared" si="114"/>
        <v>0</v>
      </c>
      <c r="V410" s="1399">
        <f t="shared" si="115"/>
        <v>0</v>
      </c>
      <c r="W410" s="1400">
        <f>IF(AND(ISNUMBER(R410),NOT(ISBLANK(K410))),IFERROR(INDEX(K13:U13,MATCH(K410,K12:U12,0))*J410*IF(ISBLANK(G410),1,G410),0),0)</f>
        <v>0</v>
      </c>
      <c r="AA410" s="1494"/>
      <c r="AB410" s="1495"/>
      <c r="AC410" s="1495"/>
      <c r="AD410" s="1495"/>
      <c r="AE410" s="1496"/>
      <c r="AF410" s="1497"/>
      <c r="AG410" s="1498"/>
      <c r="AH410" s="1496"/>
      <c r="AI410" s="1499"/>
      <c r="AJ410" s="1500">
        <f>IF(ISNUMBER(AH410),#REF!,0)</f>
        <v>0</v>
      </c>
      <c r="AK410" s="1501"/>
      <c r="AM410" s="1403">
        <f t="shared" si="110"/>
        <v>0</v>
      </c>
      <c r="AN410" s="1412">
        <f t="shared" si="111"/>
        <v>0</v>
      </c>
      <c r="AO410" s="1413">
        <f t="shared" si="112"/>
        <v>0</v>
      </c>
      <c r="AP410" s="1402"/>
      <c r="AQ410" s="1397">
        <f t="shared" si="105"/>
        <v>0</v>
      </c>
      <c r="AR410" s="1398">
        <f t="shared" si="113"/>
        <v>0</v>
      </c>
      <c r="AS410" s="1397">
        <f t="shared" si="116"/>
        <v>0</v>
      </c>
      <c r="AT410" s="1399">
        <f t="shared" si="117"/>
        <v>0</v>
      </c>
      <c r="AU410" s="1400">
        <f>IF(AND(ISNUMBER(AP410),NOT(ISBLANK(AI410))),IFERROR(INDEX(AI13:AS13,MATCH(AI410,AI12:AS12,0))*AH410*IF(ISBLANK(AE410),1,AE410),0),0)</f>
        <v>0</v>
      </c>
      <c r="AY410" s="6">
        <v>1</v>
      </c>
    </row>
    <row r="411" spans="3:51" ht="15.75">
      <c r="C411" s="1494"/>
      <c r="D411" s="1495"/>
      <c r="E411" s="1495"/>
      <c r="F411" s="1495"/>
      <c r="G411" s="1496"/>
      <c r="H411" s="1497"/>
      <c r="I411" s="1498"/>
      <c r="J411" s="1496"/>
      <c r="K411" s="1499"/>
      <c r="L411" s="1500">
        <f>IF(ISNUMBER(J411),#REF!,0)</f>
        <v>0</v>
      </c>
      <c r="M411" s="1501"/>
      <c r="O411" s="1401">
        <f t="shared" si="106"/>
        <v>0</v>
      </c>
      <c r="P411" s="1410">
        <f t="shared" si="107"/>
        <v>0</v>
      </c>
      <c r="Q411" s="1411">
        <f t="shared" si="108"/>
        <v>0</v>
      </c>
      <c r="R411" s="1402"/>
      <c r="S411" s="1397">
        <f t="shared" si="104"/>
        <v>0</v>
      </c>
      <c r="T411" s="1398">
        <f t="shared" si="109"/>
        <v>0</v>
      </c>
      <c r="U411" s="1397">
        <f t="shared" si="114"/>
        <v>0</v>
      </c>
      <c r="V411" s="1399">
        <f t="shared" si="115"/>
        <v>0</v>
      </c>
      <c r="W411" s="1400">
        <f>IF(AND(ISNUMBER(R411),NOT(ISBLANK(K411))),IFERROR(INDEX(K13:U13,MATCH(K411,K12:U12,0))*J411*IF(ISBLANK(G411),1,G411),0),0)</f>
        <v>0</v>
      </c>
      <c r="AA411" s="1494"/>
      <c r="AB411" s="1495"/>
      <c r="AC411" s="1495"/>
      <c r="AD411" s="1495"/>
      <c r="AE411" s="1496"/>
      <c r="AF411" s="1497"/>
      <c r="AG411" s="1498"/>
      <c r="AH411" s="1496"/>
      <c r="AI411" s="1499"/>
      <c r="AJ411" s="1500">
        <f>IF(ISNUMBER(AH411),#REF!,0)</f>
        <v>0</v>
      </c>
      <c r="AK411" s="1501"/>
      <c r="AM411" s="1401">
        <f t="shared" si="110"/>
        <v>0</v>
      </c>
      <c r="AN411" s="1410">
        <f t="shared" si="111"/>
        <v>0</v>
      </c>
      <c r="AO411" s="1411">
        <f t="shared" si="112"/>
        <v>0</v>
      </c>
      <c r="AP411" s="1402"/>
      <c r="AQ411" s="1397">
        <f t="shared" si="105"/>
        <v>0</v>
      </c>
      <c r="AR411" s="1398">
        <f t="shared" si="113"/>
        <v>0</v>
      </c>
      <c r="AS411" s="1397">
        <f t="shared" si="116"/>
        <v>0</v>
      </c>
      <c r="AT411" s="1399">
        <f t="shared" si="117"/>
        <v>0</v>
      </c>
      <c r="AU411" s="1400">
        <f>IF(AND(ISNUMBER(AP411),NOT(ISBLANK(AI411))),IFERROR(INDEX(AI13:AS13,MATCH(AI411,AI12:AS12,0))*AH411*IF(ISBLANK(AE411),1,AE411),0),0)</f>
        <v>0</v>
      </c>
      <c r="AY411" s="6">
        <v>1</v>
      </c>
    </row>
    <row r="412" spans="3:51" ht="15.75">
      <c r="C412" s="1494"/>
      <c r="D412" s="1495"/>
      <c r="E412" s="1495"/>
      <c r="F412" s="1495"/>
      <c r="G412" s="1496"/>
      <c r="H412" s="1497"/>
      <c r="I412" s="1498"/>
      <c r="J412" s="1496"/>
      <c r="K412" s="1499"/>
      <c r="L412" s="1500">
        <f>IF(ISNUMBER(J412),#REF!,0)</f>
        <v>0</v>
      </c>
      <c r="M412" s="1501"/>
      <c r="O412" s="1403">
        <f t="shared" si="106"/>
        <v>0</v>
      </c>
      <c r="P412" s="1412">
        <f t="shared" si="107"/>
        <v>0</v>
      </c>
      <c r="Q412" s="1413">
        <f t="shared" si="108"/>
        <v>0</v>
      </c>
      <c r="R412" s="1402"/>
      <c r="S412" s="1397">
        <f t="shared" si="104"/>
        <v>0</v>
      </c>
      <c r="T412" s="1398">
        <f t="shared" si="109"/>
        <v>0</v>
      </c>
      <c r="U412" s="1397">
        <f t="shared" si="114"/>
        <v>0</v>
      </c>
      <c r="V412" s="1399">
        <f t="shared" si="115"/>
        <v>0</v>
      </c>
      <c r="W412" s="1400">
        <f>IF(AND(ISNUMBER(R412),NOT(ISBLANK(K412))),IFERROR(INDEX(K13:U13,MATCH(K412,K12:U12,0))*J412*IF(ISBLANK(G412),1,G412),0),0)</f>
        <v>0</v>
      </c>
      <c r="AA412" s="1494"/>
      <c r="AB412" s="1495"/>
      <c r="AC412" s="1495"/>
      <c r="AD412" s="1495"/>
      <c r="AE412" s="1496"/>
      <c r="AF412" s="1497"/>
      <c r="AG412" s="1498"/>
      <c r="AH412" s="1496"/>
      <c r="AI412" s="1499"/>
      <c r="AJ412" s="1500">
        <f>IF(ISNUMBER(AH412),#REF!,0)</f>
        <v>0</v>
      </c>
      <c r="AK412" s="1501"/>
      <c r="AM412" s="1403">
        <f t="shared" si="110"/>
        <v>0</v>
      </c>
      <c r="AN412" s="1412">
        <f t="shared" si="111"/>
        <v>0</v>
      </c>
      <c r="AO412" s="1413">
        <f t="shared" si="112"/>
        <v>0</v>
      </c>
      <c r="AP412" s="1402"/>
      <c r="AQ412" s="1397">
        <f t="shared" si="105"/>
        <v>0</v>
      </c>
      <c r="AR412" s="1398">
        <f t="shared" si="113"/>
        <v>0</v>
      </c>
      <c r="AS412" s="1397">
        <f t="shared" si="116"/>
        <v>0</v>
      </c>
      <c r="AT412" s="1399">
        <f t="shared" si="117"/>
        <v>0</v>
      </c>
      <c r="AU412" s="1400">
        <f>IF(AND(ISNUMBER(AP412),NOT(ISBLANK(AI412))),IFERROR(INDEX(AI13:AS13,MATCH(AI412,AI12:AS12,0))*AH412*IF(ISBLANK(AE412),1,AE412),0),0)</f>
        <v>0</v>
      </c>
      <c r="AY412" s="6">
        <v>1</v>
      </c>
    </row>
    <row r="413" spans="3:51" ht="15.75">
      <c r="C413" s="1494"/>
      <c r="D413" s="1495"/>
      <c r="E413" s="1495"/>
      <c r="F413" s="1495"/>
      <c r="G413" s="1496"/>
      <c r="H413" s="1497"/>
      <c r="I413" s="1498"/>
      <c r="J413" s="1496"/>
      <c r="K413" s="1499"/>
      <c r="L413" s="1500">
        <f>IF(ISNUMBER(J413),#REF!,0)</f>
        <v>0</v>
      </c>
      <c r="M413" s="1501"/>
      <c r="O413" s="1401">
        <f t="shared" si="106"/>
        <v>0</v>
      </c>
      <c r="P413" s="1410">
        <f t="shared" si="107"/>
        <v>0</v>
      </c>
      <c r="Q413" s="1411">
        <f t="shared" si="108"/>
        <v>0</v>
      </c>
      <c r="R413" s="1402"/>
      <c r="S413" s="1397">
        <f t="shared" si="104"/>
        <v>0</v>
      </c>
      <c r="T413" s="1398">
        <f t="shared" si="109"/>
        <v>0</v>
      </c>
      <c r="U413" s="1397">
        <f t="shared" si="114"/>
        <v>0</v>
      </c>
      <c r="V413" s="1399">
        <f t="shared" si="115"/>
        <v>0</v>
      </c>
      <c r="W413" s="1400">
        <f>IF(AND(ISNUMBER(R413),NOT(ISBLANK(K413))),IFERROR(INDEX(K13:U13,MATCH(K413,K12:U12,0))*J413*IF(ISBLANK(G413),1,G413),0),0)</f>
        <v>0</v>
      </c>
      <c r="AA413" s="1494"/>
      <c r="AB413" s="1495"/>
      <c r="AC413" s="1495"/>
      <c r="AD413" s="1495"/>
      <c r="AE413" s="1496"/>
      <c r="AF413" s="1497"/>
      <c r="AG413" s="1498"/>
      <c r="AH413" s="1496"/>
      <c r="AI413" s="1499"/>
      <c r="AJ413" s="1500">
        <f>IF(ISNUMBER(AH413),#REF!,0)</f>
        <v>0</v>
      </c>
      <c r="AK413" s="1501"/>
      <c r="AM413" s="1401">
        <f t="shared" si="110"/>
        <v>0</v>
      </c>
      <c r="AN413" s="1410">
        <f t="shared" si="111"/>
        <v>0</v>
      </c>
      <c r="AO413" s="1411">
        <f t="shared" si="112"/>
        <v>0</v>
      </c>
      <c r="AP413" s="1402"/>
      <c r="AQ413" s="1397">
        <f t="shared" si="105"/>
        <v>0</v>
      </c>
      <c r="AR413" s="1398">
        <f t="shared" si="113"/>
        <v>0</v>
      </c>
      <c r="AS413" s="1397">
        <f t="shared" si="116"/>
        <v>0</v>
      </c>
      <c r="AT413" s="1399">
        <f t="shared" si="117"/>
        <v>0</v>
      </c>
      <c r="AU413" s="1400">
        <f>IF(AND(ISNUMBER(AP413),NOT(ISBLANK(AI413))),IFERROR(INDEX(AI13:AS13,MATCH(AI413,AI12:AS12,0))*AH413*IF(ISBLANK(AE413),1,AE413),0),0)</f>
        <v>0</v>
      </c>
      <c r="AY413" s="6">
        <v>1</v>
      </c>
    </row>
    <row r="414" spans="3:51" ht="15.75">
      <c r="C414" s="1494"/>
      <c r="D414" s="1495"/>
      <c r="E414" s="1495"/>
      <c r="F414" s="1495"/>
      <c r="G414" s="1496"/>
      <c r="H414" s="1497"/>
      <c r="I414" s="1498"/>
      <c r="J414" s="1496"/>
      <c r="K414" s="1499"/>
      <c r="L414" s="1500">
        <f>IF(ISNUMBER(J414),#REF!,0)</f>
        <v>0</v>
      </c>
      <c r="M414" s="1501"/>
      <c r="O414" s="1403">
        <f t="shared" si="106"/>
        <v>0</v>
      </c>
      <c r="P414" s="1412">
        <f t="shared" si="107"/>
        <v>0</v>
      </c>
      <c r="Q414" s="1413">
        <f t="shared" si="108"/>
        <v>0</v>
      </c>
      <c r="R414" s="1402"/>
      <c r="S414" s="1397">
        <f t="shared" si="104"/>
        <v>0</v>
      </c>
      <c r="T414" s="1398">
        <f t="shared" si="109"/>
        <v>0</v>
      </c>
      <c r="U414" s="1397">
        <f t="shared" si="114"/>
        <v>0</v>
      </c>
      <c r="V414" s="1399">
        <f t="shared" si="115"/>
        <v>0</v>
      </c>
      <c r="W414" s="1400">
        <f>IF(AND(ISNUMBER(R414),NOT(ISBLANK(K414))),IFERROR(INDEX(K13:U13,MATCH(K414,K12:U12,0))*J414*IF(ISBLANK(G414),1,G414),0),0)</f>
        <v>0</v>
      </c>
      <c r="AA414" s="1494"/>
      <c r="AB414" s="1495"/>
      <c r="AC414" s="1495"/>
      <c r="AD414" s="1495"/>
      <c r="AE414" s="1496"/>
      <c r="AF414" s="1497"/>
      <c r="AG414" s="1498"/>
      <c r="AH414" s="1496"/>
      <c r="AI414" s="1499"/>
      <c r="AJ414" s="1500">
        <f>IF(ISNUMBER(AH414),#REF!,0)</f>
        <v>0</v>
      </c>
      <c r="AK414" s="1501"/>
      <c r="AM414" s="1403">
        <f t="shared" si="110"/>
        <v>0</v>
      </c>
      <c r="AN414" s="1412">
        <f t="shared" si="111"/>
        <v>0</v>
      </c>
      <c r="AO414" s="1413">
        <f t="shared" si="112"/>
        <v>0</v>
      </c>
      <c r="AP414" s="1402"/>
      <c r="AQ414" s="1397">
        <f t="shared" si="105"/>
        <v>0</v>
      </c>
      <c r="AR414" s="1398">
        <f t="shared" si="113"/>
        <v>0</v>
      </c>
      <c r="AS414" s="1397">
        <f t="shared" si="116"/>
        <v>0</v>
      </c>
      <c r="AT414" s="1399">
        <f t="shared" si="117"/>
        <v>0</v>
      </c>
      <c r="AU414" s="1400">
        <f>IF(AND(ISNUMBER(AP414),NOT(ISBLANK(AI414))),IFERROR(INDEX(AI13:AS13,MATCH(AI414,AI12:AS12,0))*AH414*IF(ISBLANK(AE414),1,AE414),0),0)</f>
        <v>0</v>
      </c>
      <c r="AY414" s="6">
        <v>1</v>
      </c>
    </row>
    <row r="415" spans="3:51" ht="15.75">
      <c r="C415" s="1494"/>
      <c r="D415" s="1495"/>
      <c r="E415" s="1495"/>
      <c r="F415" s="1495"/>
      <c r="G415" s="1496"/>
      <c r="H415" s="1497"/>
      <c r="I415" s="1498"/>
      <c r="J415" s="1496"/>
      <c r="K415" s="1499"/>
      <c r="L415" s="1500">
        <f>IF(ISNUMBER(J415),#REF!,0)</f>
        <v>0</v>
      </c>
      <c r="M415" s="1501"/>
      <c r="O415" s="1401">
        <f t="shared" si="106"/>
        <v>0</v>
      </c>
      <c r="P415" s="1410">
        <f t="shared" si="107"/>
        <v>0</v>
      </c>
      <c r="Q415" s="1411">
        <f t="shared" si="108"/>
        <v>0</v>
      </c>
      <c r="R415" s="1402"/>
      <c r="S415" s="1397">
        <f t="shared" si="104"/>
        <v>0</v>
      </c>
      <c r="T415" s="1398">
        <f t="shared" si="109"/>
        <v>0</v>
      </c>
      <c r="U415" s="1397">
        <f t="shared" si="114"/>
        <v>0</v>
      </c>
      <c r="V415" s="1399">
        <f t="shared" si="115"/>
        <v>0</v>
      </c>
      <c r="W415" s="1400">
        <f>IF(AND(ISNUMBER(R415),NOT(ISBLANK(K415))),IFERROR(INDEX(K13:U13,MATCH(K415,K12:U12,0))*J415*IF(ISBLANK(G415),1,G415),0),0)</f>
        <v>0</v>
      </c>
      <c r="AA415" s="1494"/>
      <c r="AB415" s="1495"/>
      <c r="AC415" s="1495"/>
      <c r="AD415" s="1495"/>
      <c r="AE415" s="1496"/>
      <c r="AF415" s="1497"/>
      <c r="AG415" s="1498"/>
      <c r="AH415" s="1496"/>
      <c r="AI415" s="1499"/>
      <c r="AJ415" s="1500">
        <f>IF(ISNUMBER(AH415),#REF!,0)</f>
        <v>0</v>
      </c>
      <c r="AK415" s="1501"/>
      <c r="AM415" s="1401">
        <f t="shared" si="110"/>
        <v>0</v>
      </c>
      <c r="AN415" s="1410">
        <f t="shared" si="111"/>
        <v>0</v>
      </c>
      <c r="AO415" s="1411">
        <f t="shared" si="112"/>
        <v>0</v>
      </c>
      <c r="AP415" s="1402"/>
      <c r="AQ415" s="1397">
        <f t="shared" si="105"/>
        <v>0</v>
      </c>
      <c r="AR415" s="1398">
        <f t="shared" si="113"/>
        <v>0</v>
      </c>
      <c r="AS415" s="1397">
        <f t="shared" si="116"/>
        <v>0</v>
      </c>
      <c r="AT415" s="1399">
        <f t="shared" si="117"/>
        <v>0</v>
      </c>
      <c r="AU415" s="1400">
        <f>IF(AND(ISNUMBER(AP415),NOT(ISBLANK(AI415))),IFERROR(INDEX(AI13:AS13,MATCH(AI415,AI12:AS12,0))*AH415*IF(ISBLANK(AE415),1,AE415),0),0)</f>
        <v>0</v>
      </c>
      <c r="AY415" s="6">
        <v>1</v>
      </c>
    </row>
    <row r="416" spans="3:51" ht="15.75">
      <c r="C416" s="1494"/>
      <c r="D416" s="1495"/>
      <c r="E416" s="1495"/>
      <c r="F416" s="1495"/>
      <c r="G416" s="1496"/>
      <c r="H416" s="1497"/>
      <c r="I416" s="1498"/>
      <c r="J416" s="1496"/>
      <c r="K416" s="1499"/>
      <c r="L416" s="1500">
        <f>IF(ISNUMBER(J416),#REF!,0)</f>
        <v>0</v>
      </c>
      <c r="M416" s="1501"/>
      <c r="O416" s="1403">
        <f t="shared" si="106"/>
        <v>0</v>
      </c>
      <c r="P416" s="1412">
        <f t="shared" si="107"/>
        <v>0</v>
      </c>
      <c r="Q416" s="1413">
        <f t="shared" si="108"/>
        <v>0</v>
      </c>
      <c r="R416" s="1402"/>
      <c r="S416" s="1397">
        <f t="shared" ref="S416:S449" si="118">IF(ISNUMBER(R416),F416,0)</f>
        <v>0</v>
      </c>
      <c r="T416" s="1398">
        <f t="shared" si="109"/>
        <v>0</v>
      </c>
      <c r="U416" s="1397">
        <f t="shared" si="114"/>
        <v>0</v>
      </c>
      <c r="V416" s="1399">
        <f t="shared" si="115"/>
        <v>0</v>
      </c>
      <c r="W416" s="1400">
        <f>IF(AND(ISNUMBER(R416),NOT(ISBLANK(K416))),IFERROR(INDEX(K13:U13,MATCH(K416,K12:U12,0))*J416*IF(ISBLANK(G416),1,G416),0),0)</f>
        <v>0</v>
      </c>
      <c r="AA416" s="1494"/>
      <c r="AB416" s="1495"/>
      <c r="AC416" s="1495"/>
      <c r="AD416" s="1495"/>
      <c r="AE416" s="1496"/>
      <c r="AF416" s="1497"/>
      <c r="AG416" s="1498"/>
      <c r="AH416" s="1496"/>
      <c r="AI416" s="1499"/>
      <c r="AJ416" s="1500">
        <f>IF(ISNUMBER(AH416),#REF!,0)</f>
        <v>0</v>
      </c>
      <c r="AK416" s="1501"/>
      <c r="AM416" s="1403">
        <f t="shared" si="110"/>
        <v>0</v>
      </c>
      <c r="AN416" s="1412">
        <f t="shared" si="111"/>
        <v>0</v>
      </c>
      <c r="AO416" s="1413">
        <f t="shared" si="112"/>
        <v>0</v>
      </c>
      <c r="AP416" s="1402"/>
      <c r="AQ416" s="1397">
        <f t="shared" ref="AQ416:AQ449" si="119">IF(ISNUMBER(AP416),AD416,0)</f>
        <v>0</v>
      </c>
      <c r="AR416" s="1398">
        <f t="shared" si="113"/>
        <v>0</v>
      </c>
      <c r="AS416" s="1397">
        <f t="shared" si="116"/>
        <v>0</v>
      </c>
      <c r="AT416" s="1399">
        <f t="shared" si="117"/>
        <v>0</v>
      </c>
      <c r="AU416" s="1400">
        <f>IF(AND(ISNUMBER(AP416),NOT(ISBLANK(AI416))),IFERROR(INDEX(AI13:AS13,MATCH(AI416,AI12:AS12,0))*AH416*IF(ISBLANK(AE416),1,AE416),0),0)</f>
        <v>0</v>
      </c>
      <c r="AY416" s="6">
        <v>1</v>
      </c>
    </row>
    <row r="417" spans="3:51" ht="15.75">
      <c r="C417" s="1494"/>
      <c r="D417" s="1495"/>
      <c r="E417" s="1495"/>
      <c r="F417" s="1495"/>
      <c r="G417" s="1496"/>
      <c r="H417" s="1497"/>
      <c r="I417" s="1498"/>
      <c r="J417" s="1496"/>
      <c r="K417" s="1499"/>
      <c r="L417" s="1500">
        <f>IF(ISNUMBER(J417),#REF!,0)</f>
        <v>0</v>
      </c>
      <c r="M417" s="1501"/>
      <c r="O417" s="1401">
        <f t="shared" si="106"/>
        <v>0</v>
      </c>
      <c r="P417" s="1410">
        <f t="shared" si="107"/>
        <v>0</v>
      </c>
      <c r="Q417" s="1411">
        <f t="shared" si="108"/>
        <v>0</v>
      </c>
      <c r="R417" s="1402"/>
      <c r="S417" s="1397">
        <f t="shared" si="118"/>
        <v>0</v>
      </c>
      <c r="T417" s="1398">
        <f t="shared" si="109"/>
        <v>0</v>
      </c>
      <c r="U417" s="1397">
        <f t="shared" si="114"/>
        <v>0</v>
      </c>
      <c r="V417" s="1399">
        <f t="shared" si="115"/>
        <v>0</v>
      </c>
      <c r="W417" s="1400">
        <f>IF(AND(ISNUMBER(R417),NOT(ISBLANK(K417))),IFERROR(INDEX(K13:U13,MATCH(K417,K12:U12,0))*J417*IF(ISBLANK(G417),1,G417),0),0)</f>
        <v>0</v>
      </c>
      <c r="AA417" s="1494"/>
      <c r="AB417" s="1495"/>
      <c r="AC417" s="1495"/>
      <c r="AD417" s="1495"/>
      <c r="AE417" s="1496"/>
      <c r="AF417" s="1497"/>
      <c r="AG417" s="1498"/>
      <c r="AH417" s="1496"/>
      <c r="AI417" s="1499"/>
      <c r="AJ417" s="1500">
        <f>IF(ISNUMBER(AH417),#REF!,0)</f>
        <v>0</v>
      </c>
      <c r="AK417" s="1501"/>
      <c r="AM417" s="1401">
        <f t="shared" si="110"/>
        <v>0</v>
      </c>
      <c r="AN417" s="1410">
        <f t="shared" si="111"/>
        <v>0</v>
      </c>
      <c r="AO417" s="1411">
        <f t="shared" si="112"/>
        <v>0</v>
      </c>
      <c r="AP417" s="1402"/>
      <c r="AQ417" s="1397">
        <f t="shared" si="119"/>
        <v>0</v>
      </c>
      <c r="AR417" s="1398">
        <f t="shared" si="113"/>
        <v>0</v>
      </c>
      <c r="AS417" s="1397">
        <f t="shared" si="116"/>
        <v>0</v>
      </c>
      <c r="AT417" s="1399">
        <f t="shared" si="117"/>
        <v>0</v>
      </c>
      <c r="AU417" s="1400">
        <f>IF(AND(ISNUMBER(AP417),NOT(ISBLANK(AI417))),IFERROR(INDEX(AI13:AS13,MATCH(AI417,AI12:AS12,0))*AH417*IF(ISBLANK(AE417),1,AE417),0),0)</f>
        <v>0</v>
      </c>
      <c r="AY417" s="6">
        <v>1</v>
      </c>
    </row>
    <row r="418" spans="3:51" ht="15.75">
      <c r="C418" s="1494"/>
      <c r="D418" s="1495"/>
      <c r="E418" s="1495"/>
      <c r="F418" s="1495"/>
      <c r="G418" s="1496"/>
      <c r="H418" s="1497"/>
      <c r="I418" s="1498"/>
      <c r="J418" s="1496"/>
      <c r="K418" s="1499"/>
      <c r="L418" s="1500">
        <f>IF(ISNUMBER(J418),#REF!,0)</f>
        <v>0</v>
      </c>
      <c r="M418" s="1501"/>
      <c r="O418" s="1403">
        <f t="shared" si="106"/>
        <v>0</v>
      </c>
      <c r="P418" s="1412">
        <f t="shared" si="107"/>
        <v>0</v>
      </c>
      <c r="Q418" s="1413">
        <f t="shared" si="108"/>
        <v>0</v>
      </c>
      <c r="R418" s="1402"/>
      <c r="S418" s="1397">
        <f t="shared" si="118"/>
        <v>0</v>
      </c>
      <c r="T418" s="1398">
        <f t="shared" si="109"/>
        <v>0</v>
      </c>
      <c r="U418" s="1397">
        <f t="shared" si="114"/>
        <v>0</v>
      </c>
      <c r="V418" s="1399">
        <f t="shared" si="115"/>
        <v>0</v>
      </c>
      <c r="W418" s="1400">
        <f>IF(AND(ISNUMBER(R418),NOT(ISBLANK(K418))),IFERROR(INDEX(K13:U13,MATCH(K418,K12:U12,0))*J418*IF(ISBLANK(G418),1,G418),0),0)</f>
        <v>0</v>
      </c>
      <c r="AA418" s="1494"/>
      <c r="AB418" s="1495"/>
      <c r="AC418" s="1495"/>
      <c r="AD418" s="1495"/>
      <c r="AE418" s="1496"/>
      <c r="AF418" s="1497"/>
      <c r="AG418" s="1498"/>
      <c r="AH418" s="1496"/>
      <c r="AI418" s="1499"/>
      <c r="AJ418" s="1500">
        <f>IF(ISNUMBER(AH418),#REF!,0)</f>
        <v>0</v>
      </c>
      <c r="AK418" s="1501"/>
      <c r="AM418" s="1403">
        <f t="shared" si="110"/>
        <v>0</v>
      </c>
      <c r="AN418" s="1412">
        <f t="shared" si="111"/>
        <v>0</v>
      </c>
      <c r="AO418" s="1413">
        <f t="shared" si="112"/>
        <v>0</v>
      </c>
      <c r="AP418" s="1402"/>
      <c r="AQ418" s="1397">
        <f t="shared" si="119"/>
        <v>0</v>
      </c>
      <c r="AR418" s="1398">
        <f t="shared" si="113"/>
        <v>0</v>
      </c>
      <c r="AS418" s="1397">
        <f t="shared" si="116"/>
        <v>0</v>
      </c>
      <c r="AT418" s="1399">
        <f t="shared" si="117"/>
        <v>0</v>
      </c>
      <c r="AU418" s="1400">
        <f>IF(AND(ISNUMBER(AP418),NOT(ISBLANK(AI418))),IFERROR(INDEX(AI13:AS13,MATCH(AI418,AI12:AS12,0))*AH418*IF(ISBLANK(AE418),1,AE418),0),0)</f>
        <v>0</v>
      </c>
      <c r="AY418" s="6">
        <v>1</v>
      </c>
    </row>
    <row r="419" spans="3:51" ht="15.75">
      <c r="C419" s="1494"/>
      <c r="D419" s="1495"/>
      <c r="E419" s="1495"/>
      <c r="F419" s="1495"/>
      <c r="G419" s="1496"/>
      <c r="H419" s="1497"/>
      <c r="I419" s="1498"/>
      <c r="J419" s="1496"/>
      <c r="K419" s="1499"/>
      <c r="L419" s="1500">
        <f>IF(ISNUMBER(J419),#REF!,0)</f>
        <v>0</v>
      </c>
      <c r="M419" s="1501"/>
      <c r="O419" s="1401">
        <f t="shared" si="106"/>
        <v>0</v>
      </c>
      <c r="P419" s="1410">
        <f t="shared" si="107"/>
        <v>0</v>
      </c>
      <c r="Q419" s="1411">
        <f t="shared" si="108"/>
        <v>0</v>
      </c>
      <c r="R419" s="1402"/>
      <c r="S419" s="1397">
        <f t="shared" si="118"/>
        <v>0</v>
      </c>
      <c r="T419" s="1398">
        <f t="shared" si="109"/>
        <v>0</v>
      </c>
      <c r="U419" s="1397">
        <f t="shared" si="114"/>
        <v>0</v>
      </c>
      <c r="V419" s="1399">
        <f t="shared" si="115"/>
        <v>0</v>
      </c>
      <c r="W419" s="1400">
        <f>IF(AND(ISNUMBER(R419),NOT(ISBLANK(K419))),IFERROR(INDEX(K13:U13,MATCH(K419,K12:U12,0))*J419*IF(ISBLANK(G419),1,G419),0),0)</f>
        <v>0</v>
      </c>
      <c r="AA419" s="1494"/>
      <c r="AB419" s="1495"/>
      <c r="AC419" s="1495"/>
      <c r="AD419" s="1495"/>
      <c r="AE419" s="1496"/>
      <c r="AF419" s="1497"/>
      <c r="AG419" s="1498"/>
      <c r="AH419" s="1496"/>
      <c r="AI419" s="1499"/>
      <c r="AJ419" s="1500">
        <f>IF(ISNUMBER(AH419),#REF!,0)</f>
        <v>0</v>
      </c>
      <c r="AK419" s="1501"/>
      <c r="AM419" s="1401">
        <f t="shared" si="110"/>
        <v>0</v>
      </c>
      <c r="AN419" s="1410">
        <f t="shared" si="111"/>
        <v>0</v>
      </c>
      <c r="AO419" s="1411">
        <f t="shared" si="112"/>
        <v>0</v>
      </c>
      <c r="AP419" s="1402"/>
      <c r="AQ419" s="1397">
        <f t="shared" si="119"/>
        <v>0</v>
      </c>
      <c r="AR419" s="1398">
        <f t="shared" si="113"/>
        <v>0</v>
      </c>
      <c r="AS419" s="1397">
        <f t="shared" si="116"/>
        <v>0</v>
      </c>
      <c r="AT419" s="1399">
        <f t="shared" si="117"/>
        <v>0</v>
      </c>
      <c r="AU419" s="1400">
        <f>IF(AND(ISNUMBER(AP419),NOT(ISBLANK(AI419))),IFERROR(INDEX(AI13:AS13,MATCH(AI419,AI12:AS12,0))*AH419*IF(ISBLANK(AE419),1,AE419),0),0)</f>
        <v>0</v>
      </c>
      <c r="AY419" s="6">
        <v>1</v>
      </c>
    </row>
    <row r="420" spans="3:51" ht="15.75">
      <c r="C420" s="1494"/>
      <c r="D420" s="1495"/>
      <c r="E420" s="1495"/>
      <c r="F420" s="1495"/>
      <c r="G420" s="1496"/>
      <c r="H420" s="1497"/>
      <c r="I420" s="1498"/>
      <c r="J420" s="1496"/>
      <c r="K420" s="1499"/>
      <c r="L420" s="1500">
        <f>IF(ISNUMBER(J420),#REF!,0)</f>
        <v>0</v>
      </c>
      <c r="M420" s="1501"/>
      <c r="O420" s="1403">
        <f t="shared" si="106"/>
        <v>0</v>
      </c>
      <c r="P420" s="1412">
        <f t="shared" si="107"/>
        <v>0</v>
      </c>
      <c r="Q420" s="1413">
        <f t="shared" si="108"/>
        <v>0</v>
      </c>
      <c r="R420" s="1402"/>
      <c r="S420" s="1397">
        <f t="shared" si="118"/>
        <v>0</v>
      </c>
      <c r="T420" s="1398">
        <f t="shared" si="109"/>
        <v>0</v>
      </c>
      <c r="U420" s="1397">
        <f t="shared" si="114"/>
        <v>0</v>
      </c>
      <c r="V420" s="1399">
        <f t="shared" si="115"/>
        <v>0</v>
      </c>
      <c r="W420" s="1400">
        <f>IF(AND(ISNUMBER(R420),NOT(ISBLANK(K420))),IFERROR(INDEX(K13:U13,MATCH(K420,K12:U12,0))*J420*IF(ISBLANK(G420),1,G420),0),0)</f>
        <v>0</v>
      </c>
      <c r="AA420" s="1494"/>
      <c r="AB420" s="1495"/>
      <c r="AC420" s="1495"/>
      <c r="AD420" s="1495"/>
      <c r="AE420" s="1496"/>
      <c r="AF420" s="1497"/>
      <c r="AG420" s="1498"/>
      <c r="AH420" s="1496"/>
      <c r="AI420" s="1499"/>
      <c r="AJ420" s="1500">
        <f>IF(ISNUMBER(AH420),#REF!,0)</f>
        <v>0</v>
      </c>
      <c r="AK420" s="1501"/>
      <c r="AM420" s="1403">
        <f t="shared" si="110"/>
        <v>0</v>
      </c>
      <c r="AN420" s="1412">
        <f t="shared" si="111"/>
        <v>0</v>
      </c>
      <c r="AO420" s="1413">
        <f t="shared" si="112"/>
        <v>0</v>
      </c>
      <c r="AP420" s="1402"/>
      <c r="AQ420" s="1397">
        <f t="shared" si="119"/>
        <v>0</v>
      </c>
      <c r="AR420" s="1398">
        <f t="shared" si="113"/>
        <v>0</v>
      </c>
      <c r="AS420" s="1397">
        <f t="shared" si="116"/>
        <v>0</v>
      </c>
      <c r="AT420" s="1399">
        <f t="shared" si="117"/>
        <v>0</v>
      </c>
      <c r="AU420" s="1400">
        <f>IF(AND(ISNUMBER(AP420),NOT(ISBLANK(AI420))),IFERROR(INDEX(AI13:AS13,MATCH(AI420,AI12:AS12,0))*AH420*IF(ISBLANK(AE420),1,AE420),0),0)</f>
        <v>0</v>
      </c>
      <c r="AY420" s="6">
        <v>1</v>
      </c>
    </row>
    <row r="421" spans="3:51" ht="15.75">
      <c r="C421" s="1494"/>
      <c r="D421" s="1495"/>
      <c r="E421" s="1495"/>
      <c r="F421" s="1495"/>
      <c r="G421" s="1496"/>
      <c r="H421" s="1497"/>
      <c r="I421" s="1498"/>
      <c r="J421" s="1496"/>
      <c r="K421" s="1499"/>
      <c r="L421" s="1500">
        <f>IF(ISNUMBER(J421),#REF!,0)</f>
        <v>0</v>
      </c>
      <c r="M421" s="1501"/>
      <c r="O421" s="1401">
        <f t="shared" si="106"/>
        <v>0</v>
      </c>
      <c r="P421" s="1410">
        <f t="shared" si="107"/>
        <v>0</v>
      </c>
      <c r="Q421" s="1414">
        <f t="shared" si="108"/>
        <v>0</v>
      </c>
      <c r="R421" s="1402"/>
      <c r="S421" s="1397">
        <f t="shared" si="118"/>
        <v>0</v>
      </c>
      <c r="T421" s="1398">
        <f t="shared" si="109"/>
        <v>0</v>
      </c>
      <c r="U421" s="1397">
        <f t="shared" si="114"/>
        <v>0</v>
      </c>
      <c r="V421" s="1399">
        <f t="shared" si="115"/>
        <v>0</v>
      </c>
      <c r="W421" s="1400">
        <f>IF(AND(ISNUMBER(R421),NOT(ISBLANK(K421))),IFERROR(INDEX(K13:U13,MATCH(K421,K12:U12,0))*J421*IF(ISBLANK(G421),1,G421),0),0)</f>
        <v>0</v>
      </c>
      <c r="AA421" s="1494"/>
      <c r="AB421" s="1495"/>
      <c r="AC421" s="1495"/>
      <c r="AD421" s="1495"/>
      <c r="AE421" s="1496"/>
      <c r="AF421" s="1497"/>
      <c r="AG421" s="1498"/>
      <c r="AH421" s="1496"/>
      <c r="AI421" s="1499"/>
      <c r="AJ421" s="1500">
        <f>IF(ISNUMBER(AH421),#REF!,0)</f>
        <v>0</v>
      </c>
      <c r="AK421" s="1501"/>
      <c r="AM421" s="1401">
        <f t="shared" si="110"/>
        <v>0</v>
      </c>
      <c r="AN421" s="1410">
        <f t="shared" si="111"/>
        <v>0</v>
      </c>
      <c r="AO421" s="1414">
        <f t="shared" si="112"/>
        <v>0</v>
      </c>
      <c r="AP421" s="1402"/>
      <c r="AQ421" s="1397">
        <f t="shared" si="119"/>
        <v>0</v>
      </c>
      <c r="AR421" s="1398">
        <f t="shared" si="113"/>
        <v>0</v>
      </c>
      <c r="AS421" s="1397">
        <f t="shared" si="116"/>
        <v>0</v>
      </c>
      <c r="AT421" s="1399">
        <f t="shared" si="117"/>
        <v>0</v>
      </c>
      <c r="AU421" s="1400">
        <f>IF(AND(ISNUMBER(AP421),NOT(ISBLANK(AI421))),IFERROR(INDEX(AI13:AS13,MATCH(AI421,AI12:AS12,0))*AH421*IF(ISBLANK(AE421),1,AE421),0),0)</f>
        <v>0</v>
      </c>
      <c r="AY421" s="6">
        <v>1</v>
      </c>
    </row>
    <row r="422" spans="3:51" ht="15.75">
      <c r="C422" s="1494"/>
      <c r="D422" s="1495"/>
      <c r="E422" s="1495"/>
      <c r="F422" s="1495"/>
      <c r="G422" s="1496"/>
      <c r="H422" s="1497"/>
      <c r="I422" s="1498"/>
      <c r="J422" s="1496"/>
      <c r="K422" s="1499"/>
      <c r="L422" s="1500">
        <f>IF(ISNUMBER(J422),#REF!,0)</f>
        <v>0</v>
      </c>
      <c r="M422" s="1501"/>
      <c r="O422" s="1403">
        <f t="shared" si="106"/>
        <v>0</v>
      </c>
      <c r="P422" s="1412">
        <f t="shared" si="107"/>
        <v>0</v>
      </c>
      <c r="Q422" s="1413">
        <f t="shared" si="108"/>
        <v>0</v>
      </c>
      <c r="R422" s="1402"/>
      <c r="S422" s="1397">
        <f t="shared" si="118"/>
        <v>0</v>
      </c>
      <c r="T422" s="1398">
        <f t="shared" si="109"/>
        <v>0</v>
      </c>
      <c r="U422" s="1397">
        <f t="shared" si="114"/>
        <v>0</v>
      </c>
      <c r="V422" s="1399">
        <f t="shared" si="115"/>
        <v>0</v>
      </c>
      <c r="W422" s="1400">
        <f>IF(AND(ISNUMBER(R422),NOT(ISBLANK(K422))),IFERROR(INDEX(K13:U13,MATCH(K422,K12:U12,0))*J422*IF(ISBLANK(G422),1,G422),0),0)</f>
        <v>0</v>
      </c>
      <c r="AA422" s="1494"/>
      <c r="AB422" s="1495"/>
      <c r="AC422" s="1495"/>
      <c r="AD422" s="1495"/>
      <c r="AE422" s="1496"/>
      <c r="AF422" s="1497"/>
      <c r="AG422" s="1498"/>
      <c r="AH422" s="1496"/>
      <c r="AI422" s="1499"/>
      <c r="AJ422" s="1500">
        <f>IF(ISNUMBER(AH422),#REF!,0)</f>
        <v>0</v>
      </c>
      <c r="AK422" s="1501"/>
      <c r="AM422" s="1403">
        <f t="shared" si="110"/>
        <v>0</v>
      </c>
      <c r="AN422" s="1412">
        <f t="shared" si="111"/>
        <v>0</v>
      </c>
      <c r="AO422" s="1413">
        <f t="shared" si="112"/>
        <v>0</v>
      </c>
      <c r="AP422" s="1402"/>
      <c r="AQ422" s="1397">
        <f t="shared" si="119"/>
        <v>0</v>
      </c>
      <c r="AR422" s="1398">
        <f t="shared" si="113"/>
        <v>0</v>
      </c>
      <c r="AS422" s="1397">
        <f t="shared" si="116"/>
        <v>0</v>
      </c>
      <c r="AT422" s="1399">
        <f t="shared" si="117"/>
        <v>0</v>
      </c>
      <c r="AU422" s="1400">
        <f>IF(AND(ISNUMBER(AP422),NOT(ISBLANK(AI422))),IFERROR(INDEX(AI13:AS13,MATCH(AI422,AI12:AS12,0))*AH422*IF(ISBLANK(AE422),1,AE422),0),0)</f>
        <v>0</v>
      </c>
      <c r="AY422" s="6">
        <v>1</v>
      </c>
    </row>
    <row r="423" spans="3:51" ht="15.75">
      <c r="C423" s="1494"/>
      <c r="D423" s="1495"/>
      <c r="E423" s="1495"/>
      <c r="F423" s="1495"/>
      <c r="G423" s="1496"/>
      <c r="H423" s="1497"/>
      <c r="I423" s="1498"/>
      <c r="J423" s="1496"/>
      <c r="K423" s="1499"/>
      <c r="L423" s="1500">
        <f>IF(ISNUMBER(J423),#REF!,0)</f>
        <v>0</v>
      </c>
      <c r="M423" s="1501"/>
      <c r="O423" s="1401">
        <f t="shared" si="106"/>
        <v>0</v>
      </c>
      <c r="P423" s="1410">
        <f t="shared" si="107"/>
        <v>0</v>
      </c>
      <c r="Q423" s="1411">
        <f t="shared" si="108"/>
        <v>0</v>
      </c>
      <c r="R423" s="1402"/>
      <c r="S423" s="1397">
        <f t="shared" si="118"/>
        <v>0</v>
      </c>
      <c r="T423" s="1398">
        <f t="shared" si="109"/>
        <v>0</v>
      </c>
      <c r="U423" s="1397">
        <f t="shared" si="114"/>
        <v>0</v>
      </c>
      <c r="V423" s="1399">
        <f t="shared" si="115"/>
        <v>0</v>
      </c>
      <c r="W423" s="1400">
        <f>IF(AND(ISNUMBER(R423),NOT(ISBLANK(K423))),IFERROR(INDEX(K13:U13,MATCH(K423,K12:U12,0))*J423*IF(ISBLANK(G423),1,G423),0),0)</f>
        <v>0</v>
      </c>
      <c r="AA423" s="1494"/>
      <c r="AB423" s="1495"/>
      <c r="AC423" s="1495"/>
      <c r="AD423" s="1495"/>
      <c r="AE423" s="1496"/>
      <c r="AF423" s="1497"/>
      <c r="AG423" s="1498"/>
      <c r="AH423" s="1496"/>
      <c r="AI423" s="1499"/>
      <c r="AJ423" s="1500">
        <f>IF(ISNUMBER(AH423),#REF!,0)</f>
        <v>0</v>
      </c>
      <c r="AK423" s="1501"/>
      <c r="AM423" s="1401">
        <f t="shared" si="110"/>
        <v>0</v>
      </c>
      <c r="AN423" s="1410">
        <f t="shared" si="111"/>
        <v>0</v>
      </c>
      <c r="AO423" s="1411">
        <f t="shared" si="112"/>
        <v>0</v>
      </c>
      <c r="AP423" s="1402"/>
      <c r="AQ423" s="1397">
        <f t="shared" si="119"/>
        <v>0</v>
      </c>
      <c r="AR423" s="1398">
        <f t="shared" si="113"/>
        <v>0</v>
      </c>
      <c r="AS423" s="1397">
        <f t="shared" si="116"/>
        <v>0</v>
      </c>
      <c r="AT423" s="1399">
        <f t="shared" si="117"/>
        <v>0</v>
      </c>
      <c r="AU423" s="1400">
        <f>IF(AND(ISNUMBER(AP423),NOT(ISBLANK(AI423))),IFERROR(INDEX(AI13:AS13,MATCH(AI423,AI12:AS12,0))*AH423*IF(ISBLANK(AE423),1,AE423),0),0)</f>
        <v>0</v>
      </c>
      <c r="AY423" s="6">
        <v>1</v>
      </c>
    </row>
    <row r="424" spans="3:51" ht="15.75">
      <c r="C424" s="1494"/>
      <c r="D424" s="1495"/>
      <c r="E424" s="1495"/>
      <c r="F424" s="1495"/>
      <c r="G424" s="1496"/>
      <c r="H424" s="1497"/>
      <c r="I424" s="1498"/>
      <c r="J424" s="1496"/>
      <c r="K424" s="1499"/>
      <c r="L424" s="1500">
        <f>IF(ISNUMBER(J424),#REF!,0)</f>
        <v>0</v>
      </c>
      <c r="M424" s="1501"/>
      <c r="O424" s="1403">
        <f t="shared" si="106"/>
        <v>0</v>
      </c>
      <c r="P424" s="1412">
        <f t="shared" si="107"/>
        <v>0</v>
      </c>
      <c r="Q424" s="1413">
        <f t="shared" si="108"/>
        <v>0</v>
      </c>
      <c r="R424" s="1402"/>
      <c r="S424" s="1397">
        <f t="shared" si="118"/>
        <v>0</v>
      </c>
      <c r="T424" s="1398">
        <f t="shared" si="109"/>
        <v>0</v>
      </c>
      <c r="U424" s="1397">
        <f t="shared" si="114"/>
        <v>0</v>
      </c>
      <c r="V424" s="1399">
        <f t="shared" si="115"/>
        <v>0</v>
      </c>
      <c r="W424" s="1400">
        <f>IF(AND(ISNUMBER(R424),NOT(ISBLANK(K424))),IFERROR(INDEX(K13:U13,MATCH(K424,K12:U12,0))*J424*IF(ISBLANK(G424),1,G424),0),0)</f>
        <v>0</v>
      </c>
      <c r="AA424" s="1494"/>
      <c r="AB424" s="1495"/>
      <c r="AC424" s="1495"/>
      <c r="AD424" s="1495"/>
      <c r="AE424" s="1496"/>
      <c r="AF424" s="1497"/>
      <c r="AG424" s="1498"/>
      <c r="AH424" s="1496"/>
      <c r="AI424" s="1499"/>
      <c r="AJ424" s="1500">
        <f>IF(ISNUMBER(AH424),#REF!,0)</f>
        <v>0</v>
      </c>
      <c r="AK424" s="1501"/>
      <c r="AM424" s="1403">
        <f t="shared" si="110"/>
        <v>0</v>
      </c>
      <c r="AN424" s="1412">
        <f t="shared" si="111"/>
        <v>0</v>
      </c>
      <c r="AO424" s="1413">
        <f t="shared" si="112"/>
        <v>0</v>
      </c>
      <c r="AP424" s="1402"/>
      <c r="AQ424" s="1397">
        <f t="shared" si="119"/>
        <v>0</v>
      </c>
      <c r="AR424" s="1398">
        <f t="shared" si="113"/>
        <v>0</v>
      </c>
      <c r="AS424" s="1397">
        <f t="shared" si="116"/>
        <v>0</v>
      </c>
      <c r="AT424" s="1399">
        <f t="shared" si="117"/>
        <v>0</v>
      </c>
      <c r="AU424" s="1400">
        <f>IF(AND(ISNUMBER(AP424),NOT(ISBLANK(AI424))),IFERROR(INDEX(AI13:AS13,MATCH(AI424,AI12:AS12,0))*AH424*IF(ISBLANK(AE424),1,AE424),0),0)</f>
        <v>0</v>
      </c>
      <c r="AY424" s="6">
        <v>1</v>
      </c>
    </row>
    <row r="425" spans="3:51" ht="15.75">
      <c r="C425" s="1494"/>
      <c r="D425" s="1495"/>
      <c r="E425" s="1495"/>
      <c r="F425" s="1495"/>
      <c r="G425" s="1496"/>
      <c r="H425" s="1497"/>
      <c r="I425" s="1498"/>
      <c r="J425" s="1496"/>
      <c r="K425" s="1499"/>
      <c r="L425" s="1500">
        <f>IF(ISNUMBER(J425),#REF!,0)</f>
        <v>0</v>
      </c>
      <c r="M425" s="1501"/>
      <c r="O425" s="1401">
        <f t="shared" si="106"/>
        <v>0</v>
      </c>
      <c r="P425" s="1410">
        <f t="shared" si="107"/>
        <v>0</v>
      </c>
      <c r="Q425" s="1411">
        <f t="shared" si="108"/>
        <v>0</v>
      </c>
      <c r="R425" s="1402"/>
      <c r="S425" s="1397">
        <f t="shared" si="118"/>
        <v>0</v>
      </c>
      <c r="T425" s="1398">
        <f t="shared" si="109"/>
        <v>0</v>
      </c>
      <c r="U425" s="1397">
        <f t="shared" si="114"/>
        <v>0</v>
      </c>
      <c r="V425" s="1399">
        <f t="shared" si="115"/>
        <v>0</v>
      </c>
      <c r="W425" s="1400">
        <f>IF(AND(ISNUMBER(R425),NOT(ISBLANK(K425))),IFERROR(INDEX(K13:U13,MATCH(K425,K12:U12,0))*J425*IF(ISBLANK(G425),1,G425),0),0)</f>
        <v>0</v>
      </c>
      <c r="AA425" s="1494"/>
      <c r="AB425" s="1495"/>
      <c r="AC425" s="1495"/>
      <c r="AD425" s="1495"/>
      <c r="AE425" s="1496"/>
      <c r="AF425" s="1497"/>
      <c r="AG425" s="1498"/>
      <c r="AH425" s="1496"/>
      <c r="AI425" s="1499"/>
      <c r="AJ425" s="1500">
        <f>IF(ISNUMBER(AH425),#REF!,0)</f>
        <v>0</v>
      </c>
      <c r="AK425" s="1501"/>
      <c r="AM425" s="1401">
        <f t="shared" si="110"/>
        <v>0</v>
      </c>
      <c r="AN425" s="1410">
        <f t="shared" si="111"/>
        <v>0</v>
      </c>
      <c r="AO425" s="1411">
        <f t="shared" si="112"/>
        <v>0</v>
      </c>
      <c r="AP425" s="1402"/>
      <c r="AQ425" s="1397">
        <f t="shared" si="119"/>
        <v>0</v>
      </c>
      <c r="AR425" s="1398">
        <f t="shared" si="113"/>
        <v>0</v>
      </c>
      <c r="AS425" s="1397">
        <f t="shared" si="116"/>
        <v>0</v>
      </c>
      <c r="AT425" s="1399">
        <f t="shared" si="117"/>
        <v>0</v>
      </c>
      <c r="AU425" s="1400">
        <f>IF(AND(ISNUMBER(AP425),NOT(ISBLANK(AI425))),IFERROR(INDEX(AI13:AS13,MATCH(AI425,AI12:AS12,0))*AH425*IF(ISBLANK(AE425),1,AE425),0),0)</f>
        <v>0</v>
      </c>
      <c r="AY425" s="6">
        <v>1</v>
      </c>
    </row>
    <row r="426" spans="3:51" ht="15.75">
      <c r="C426" s="1494"/>
      <c r="D426" s="1495"/>
      <c r="E426" s="1495"/>
      <c r="F426" s="1495"/>
      <c r="G426" s="1496"/>
      <c r="H426" s="1497"/>
      <c r="I426" s="1498"/>
      <c r="J426" s="1496"/>
      <c r="K426" s="1499"/>
      <c r="L426" s="1500">
        <f>IF(ISNUMBER(J426),#REF!,0)</f>
        <v>0</v>
      </c>
      <c r="M426" s="1501"/>
      <c r="O426" s="1404">
        <f t="shared" si="106"/>
        <v>0</v>
      </c>
      <c r="P426" s="1412">
        <f t="shared" si="107"/>
        <v>0</v>
      </c>
      <c r="Q426" s="1413">
        <f t="shared" si="108"/>
        <v>0</v>
      </c>
      <c r="R426" s="1402"/>
      <c r="S426" s="1397">
        <f t="shared" si="118"/>
        <v>0</v>
      </c>
      <c r="T426" s="1398">
        <f t="shared" si="109"/>
        <v>0</v>
      </c>
      <c r="U426" s="1397">
        <f t="shared" si="114"/>
        <v>0</v>
      </c>
      <c r="V426" s="1399">
        <f t="shared" si="115"/>
        <v>0</v>
      </c>
      <c r="W426" s="1400">
        <f>IF(AND(ISNUMBER(R426),NOT(ISBLANK(K426))),IFERROR(INDEX(K13:U13,MATCH(K426,K12:U12,0))*J426*IF(ISBLANK(G426),1,G426),0),0)</f>
        <v>0</v>
      </c>
      <c r="AA426" s="1494"/>
      <c r="AB426" s="1495"/>
      <c r="AC426" s="1495"/>
      <c r="AD426" s="1495"/>
      <c r="AE426" s="1496"/>
      <c r="AF426" s="1497"/>
      <c r="AG426" s="1498"/>
      <c r="AH426" s="1496"/>
      <c r="AI426" s="1499"/>
      <c r="AJ426" s="1500">
        <f>IF(ISNUMBER(AH426),#REF!,0)</f>
        <v>0</v>
      </c>
      <c r="AK426" s="1501"/>
      <c r="AM426" s="1404">
        <f t="shared" si="110"/>
        <v>0</v>
      </c>
      <c r="AN426" s="1412">
        <f t="shared" si="111"/>
        <v>0</v>
      </c>
      <c r="AO426" s="1413">
        <f t="shared" si="112"/>
        <v>0</v>
      </c>
      <c r="AP426" s="1402"/>
      <c r="AQ426" s="1397">
        <f t="shared" si="119"/>
        <v>0</v>
      </c>
      <c r="AR426" s="1398">
        <f t="shared" si="113"/>
        <v>0</v>
      </c>
      <c r="AS426" s="1397">
        <f t="shared" si="116"/>
        <v>0</v>
      </c>
      <c r="AT426" s="1399">
        <f t="shared" si="117"/>
        <v>0</v>
      </c>
      <c r="AU426" s="1400">
        <f>IF(AND(ISNUMBER(AP426),NOT(ISBLANK(AI426))),IFERROR(INDEX(AI13:AS13,MATCH(AI426,AI12:AS12,0))*AH426*IF(ISBLANK(AE426),1,AE426),0),0)</f>
        <v>0</v>
      </c>
      <c r="AY426" s="6">
        <v>1</v>
      </c>
    </row>
    <row r="427" spans="3:51" ht="15.75">
      <c r="C427" s="1494"/>
      <c r="D427" s="1495"/>
      <c r="E427" s="1495"/>
      <c r="F427" s="1495"/>
      <c r="G427" s="1496"/>
      <c r="H427" s="1497"/>
      <c r="I427" s="1498"/>
      <c r="J427" s="1496"/>
      <c r="K427" s="1499"/>
      <c r="L427" s="1500">
        <f>IF(ISNUMBER(J427),#REF!,0)</f>
        <v>0</v>
      </c>
      <c r="M427" s="1501"/>
      <c r="O427" s="1401">
        <f t="shared" si="106"/>
        <v>0</v>
      </c>
      <c r="P427" s="1410">
        <f t="shared" si="107"/>
        <v>0</v>
      </c>
      <c r="Q427" s="1411">
        <f t="shared" si="108"/>
        <v>0</v>
      </c>
      <c r="R427" s="1402"/>
      <c r="S427" s="1397">
        <f t="shared" si="118"/>
        <v>0</v>
      </c>
      <c r="T427" s="1398">
        <f t="shared" si="109"/>
        <v>0</v>
      </c>
      <c r="U427" s="1397">
        <f t="shared" si="114"/>
        <v>0</v>
      </c>
      <c r="V427" s="1399">
        <f t="shared" si="115"/>
        <v>0</v>
      </c>
      <c r="W427" s="1400">
        <f>IF(AND(ISNUMBER(R427),NOT(ISBLANK(K427))),IFERROR(INDEX(K13:U13,MATCH(K427,K12:U12,0))*J427*IF(ISBLANK(G427),1,G427),0),0)</f>
        <v>0</v>
      </c>
      <c r="AA427" s="1494"/>
      <c r="AB427" s="1495"/>
      <c r="AC427" s="1495"/>
      <c r="AD427" s="1495"/>
      <c r="AE427" s="1496"/>
      <c r="AF427" s="1497"/>
      <c r="AG427" s="1498"/>
      <c r="AH427" s="1496"/>
      <c r="AI427" s="1499"/>
      <c r="AJ427" s="1500">
        <f>IF(ISNUMBER(AH427),#REF!,0)</f>
        <v>0</v>
      </c>
      <c r="AK427" s="1501"/>
      <c r="AM427" s="1401">
        <f t="shared" si="110"/>
        <v>0</v>
      </c>
      <c r="AN427" s="1410">
        <f t="shared" si="111"/>
        <v>0</v>
      </c>
      <c r="AO427" s="1411">
        <f t="shared" si="112"/>
        <v>0</v>
      </c>
      <c r="AP427" s="1402"/>
      <c r="AQ427" s="1397">
        <f t="shared" si="119"/>
        <v>0</v>
      </c>
      <c r="AR427" s="1398">
        <f t="shared" si="113"/>
        <v>0</v>
      </c>
      <c r="AS427" s="1397">
        <f t="shared" si="116"/>
        <v>0</v>
      </c>
      <c r="AT427" s="1399">
        <f t="shared" si="117"/>
        <v>0</v>
      </c>
      <c r="AU427" s="1400">
        <f>IF(AND(ISNUMBER(AP427),NOT(ISBLANK(AI427))),IFERROR(INDEX(AI13:AS13,MATCH(AI427,AI12:AS12,0))*AH427*IF(ISBLANK(AE427),1,AE427),0),0)</f>
        <v>0</v>
      </c>
      <c r="AY427" s="6">
        <v>1</v>
      </c>
    </row>
    <row r="428" spans="3:51" ht="15.75">
      <c r="C428" s="1494"/>
      <c r="D428" s="1495"/>
      <c r="E428" s="1495"/>
      <c r="F428" s="1495"/>
      <c r="G428" s="1496"/>
      <c r="H428" s="1497"/>
      <c r="I428" s="1498"/>
      <c r="J428" s="1496"/>
      <c r="K428" s="1499"/>
      <c r="L428" s="1500">
        <f>IF(ISNUMBER(J428),#REF!,0)</f>
        <v>0</v>
      </c>
      <c r="M428" s="1501"/>
      <c r="O428" s="1403">
        <f t="shared" si="106"/>
        <v>0</v>
      </c>
      <c r="P428" s="1412">
        <f t="shared" si="107"/>
        <v>0</v>
      </c>
      <c r="Q428" s="1413">
        <f t="shared" si="108"/>
        <v>0</v>
      </c>
      <c r="R428" s="1402"/>
      <c r="S428" s="1397">
        <f t="shared" si="118"/>
        <v>0</v>
      </c>
      <c r="T428" s="1398">
        <f t="shared" si="109"/>
        <v>0</v>
      </c>
      <c r="U428" s="1397">
        <f t="shared" si="114"/>
        <v>0</v>
      </c>
      <c r="V428" s="1399">
        <f t="shared" si="115"/>
        <v>0</v>
      </c>
      <c r="W428" s="1400">
        <f>IF(AND(ISNUMBER(R428),NOT(ISBLANK(K428))),IFERROR(INDEX(K13:U13,MATCH(K428,K12:U12,0))*J428*IF(ISBLANK(G428),1,G428),0),0)</f>
        <v>0</v>
      </c>
      <c r="AA428" s="1494"/>
      <c r="AB428" s="1495"/>
      <c r="AC428" s="1495"/>
      <c r="AD428" s="1495"/>
      <c r="AE428" s="1496"/>
      <c r="AF428" s="1497"/>
      <c r="AG428" s="1498"/>
      <c r="AH428" s="1496"/>
      <c r="AI428" s="1499"/>
      <c r="AJ428" s="1500">
        <f>IF(ISNUMBER(AH428),#REF!,0)</f>
        <v>0</v>
      </c>
      <c r="AK428" s="1501"/>
      <c r="AM428" s="1403">
        <f t="shared" si="110"/>
        <v>0</v>
      </c>
      <c r="AN428" s="1412">
        <f t="shared" si="111"/>
        <v>0</v>
      </c>
      <c r="AO428" s="1413">
        <f t="shared" si="112"/>
        <v>0</v>
      </c>
      <c r="AP428" s="1402"/>
      <c r="AQ428" s="1397">
        <f t="shared" si="119"/>
        <v>0</v>
      </c>
      <c r="AR428" s="1398">
        <f t="shared" si="113"/>
        <v>0</v>
      </c>
      <c r="AS428" s="1397">
        <f t="shared" si="116"/>
        <v>0</v>
      </c>
      <c r="AT428" s="1399">
        <f t="shared" si="117"/>
        <v>0</v>
      </c>
      <c r="AU428" s="1400">
        <f>IF(AND(ISNUMBER(AP428),NOT(ISBLANK(AI428))),IFERROR(INDEX(AI13:AS13,MATCH(AI428,AI12:AS12,0))*AH428*IF(ISBLANK(AE428),1,AE428),0),0)</f>
        <v>0</v>
      </c>
      <c r="AY428" s="6">
        <v>1</v>
      </c>
    </row>
    <row r="429" spans="3:51" ht="15.75">
      <c r="C429" s="1494"/>
      <c r="D429" s="1495"/>
      <c r="E429" s="1495"/>
      <c r="F429" s="1495"/>
      <c r="G429" s="1496"/>
      <c r="H429" s="1497"/>
      <c r="I429" s="1498"/>
      <c r="J429" s="1496"/>
      <c r="K429" s="1499"/>
      <c r="L429" s="1500">
        <f>IF(ISNUMBER(J429),#REF!,0)</f>
        <v>0</v>
      </c>
      <c r="M429" s="1501"/>
      <c r="O429" s="1401">
        <f t="shared" si="106"/>
        <v>0</v>
      </c>
      <c r="P429" s="1410">
        <f t="shared" si="107"/>
        <v>0</v>
      </c>
      <c r="Q429" s="1411">
        <f t="shared" si="108"/>
        <v>0</v>
      </c>
      <c r="R429" s="1402"/>
      <c r="S429" s="1397">
        <f t="shared" si="118"/>
        <v>0</v>
      </c>
      <c r="T429" s="1398">
        <f t="shared" si="109"/>
        <v>0</v>
      </c>
      <c r="U429" s="1397">
        <f t="shared" si="114"/>
        <v>0</v>
      </c>
      <c r="V429" s="1399">
        <f t="shared" si="115"/>
        <v>0</v>
      </c>
      <c r="W429" s="1400">
        <f>IF(AND(ISNUMBER(R429),NOT(ISBLANK(K429))),IFERROR(INDEX(K13:U13,MATCH(K429,K12:U12,0))*J429*IF(ISBLANK(G429),1,G429),0),0)</f>
        <v>0</v>
      </c>
      <c r="AA429" s="1494"/>
      <c r="AB429" s="1495"/>
      <c r="AC429" s="1495"/>
      <c r="AD429" s="1495"/>
      <c r="AE429" s="1496"/>
      <c r="AF429" s="1497"/>
      <c r="AG429" s="1498"/>
      <c r="AH429" s="1496"/>
      <c r="AI429" s="1499"/>
      <c r="AJ429" s="1500">
        <f>IF(ISNUMBER(AH429),#REF!,0)</f>
        <v>0</v>
      </c>
      <c r="AK429" s="1501"/>
      <c r="AM429" s="1401">
        <f t="shared" si="110"/>
        <v>0</v>
      </c>
      <c r="AN429" s="1410">
        <f t="shared" si="111"/>
        <v>0</v>
      </c>
      <c r="AO429" s="1411">
        <f t="shared" si="112"/>
        <v>0</v>
      </c>
      <c r="AP429" s="1402"/>
      <c r="AQ429" s="1397">
        <f t="shared" si="119"/>
        <v>0</v>
      </c>
      <c r="AR429" s="1398">
        <f t="shared" si="113"/>
        <v>0</v>
      </c>
      <c r="AS429" s="1397">
        <f t="shared" si="116"/>
        <v>0</v>
      </c>
      <c r="AT429" s="1399">
        <f t="shared" si="117"/>
        <v>0</v>
      </c>
      <c r="AU429" s="1400">
        <f>IF(AND(ISNUMBER(AP429),NOT(ISBLANK(AI429))),IFERROR(INDEX(AI13:AS13,MATCH(AI429,AI12:AS12,0))*AH429*IF(ISBLANK(AE429),1,AE429),0),0)</f>
        <v>0</v>
      </c>
      <c r="AY429" s="6">
        <v>1</v>
      </c>
    </row>
    <row r="430" spans="3:51" ht="15.75">
      <c r="C430" s="1494"/>
      <c r="D430" s="1495"/>
      <c r="E430" s="1495"/>
      <c r="F430" s="1495"/>
      <c r="G430" s="1496"/>
      <c r="H430" s="1497"/>
      <c r="I430" s="1498"/>
      <c r="J430" s="1496"/>
      <c r="K430" s="1499"/>
      <c r="L430" s="1500">
        <f>IF(ISNUMBER(J430),#REF!,0)</f>
        <v>0</v>
      </c>
      <c r="M430" s="1501"/>
      <c r="O430" s="1403">
        <f t="shared" si="106"/>
        <v>0</v>
      </c>
      <c r="P430" s="1412">
        <f t="shared" si="107"/>
        <v>0</v>
      </c>
      <c r="Q430" s="1413">
        <f t="shared" si="108"/>
        <v>0</v>
      </c>
      <c r="R430" s="1402"/>
      <c r="S430" s="1397">
        <f t="shared" si="118"/>
        <v>0</v>
      </c>
      <c r="T430" s="1398">
        <f t="shared" si="109"/>
        <v>0</v>
      </c>
      <c r="U430" s="1397">
        <f t="shared" si="114"/>
        <v>0</v>
      </c>
      <c r="V430" s="1399">
        <f t="shared" si="115"/>
        <v>0</v>
      </c>
      <c r="W430" s="1400">
        <f>IF(AND(ISNUMBER(R430),NOT(ISBLANK(K430))),IFERROR(INDEX(K13:U13,MATCH(K430,K12:U12,0))*J430*IF(ISBLANK(G430),1,G430),0),0)</f>
        <v>0</v>
      </c>
      <c r="AA430" s="1494"/>
      <c r="AB430" s="1495"/>
      <c r="AC430" s="1495"/>
      <c r="AD430" s="1495"/>
      <c r="AE430" s="1496"/>
      <c r="AF430" s="1497"/>
      <c r="AG430" s="1498"/>
      <c r="AH430" s="1496"/>
      <c r="AI430" s="1499"/>
      <c r="AJ430" s="1500">
        <f>IF(ISNUMBER(AH430),#REF!,0)</f>
        <v>0</v>
      </c>
      <c r="AK430" s="1501"/>
      <c r="AM430" s="1403">
        <f t="shared" si="110"/>
        <v>0</v>
      </c>
      <c r="AN430" s="1412">
        <f t="shared" si="111"/>
        <v>0</v>
      </c>
      <c r="AO430" s="1413">
        <f t="shared" si="112"/>
        <v>0</v>
      </c>
      <c r="AP430" s="1402"/>
      <c r="AQ430" s="1397">
        <f t="shared" si="119"/>
        <v>0</v>
      </c>
      <c r="AR430" s="1398">
        <f t="shared" si="113"/>
        <v>0</v>
      </c>
      <c r="AS430" s="1397">
        <f t="shared" si="116"/>
        <v>0</v>
      </c>
      <c r="AT430" s="1399">
        <f t="shared" si="117"/>
        <v>0</v>
      </c>
      <c r="AU430" s="1400">
        <f>IF(AND(ISNUMBER(AP430),NOT(ISBLANK(AI430))),IFERROR(INDEX(AI13:AS13,MATCH(AI430,AI12:AS12,0))*AH430*IF(ISBLANK(AE430),1,AE430),0),0)</f>
        <v>0</v>
      </c>
      <c r="AY430" s="6">
        <v>1</v>
      </c>
    </row>
    <row r="431" spans="3:51" ht="15.75">
      <c r="C431" s="1494"/>
      <c r="D431" s="1495"/>
      <c r="E431" s="1495"/>
      <c r="F431" s="1495"/>
      <c r="G431" s="1496"/>
      <c r="H431" s="1497"/>
      <c r="I431" s="1498"/>
      <c r="J431" s="1496"/>
      <c r="K431" s="1499"/>
      <c r="L431" s="1500">
        <f>IF(ISNUMBER(J431),#REF!,0)</f>
        <v>0</v>
      </c>
      <c r="M431" s="1501"/>
      <c r="O431" s="1401">
        <f t="shared" si="106"/>
        <v>0</v>
      </c>
      <c r="P431" s="1410">
        <f t="shared" si="107"/>
        <v>0</v>
      </c>
      <c r="Q431" s="1411">
        <f t="shared" si="108"/>
        <v>0</v>
      </c>
      <c r="R431" s="1402"/>
      <c r="S431" s="1397">
        <f t="shared" si="118"/>
        <v>0</v>
      </c>
      <c r="T431" s="1398">
        <f t="shared" si="109"/>
        <v>0</v>
      </c>
      <c r="U431" s="1397">
        <f t="shared" si="114"/>
        <v>0</v>
      </c>
      <c r="V431" s="1399">
        <f t="shared" si="115"/>
        <v>0</v>
      </c>
      <c r="W431" s="1400">
        <f>IF(AND(ISNUMBER(R431),NOT(ISBLANK(K431))),IFERROR(INDEX(K13:U13,MATCH(K431,K12:U12,0))*J431*IF(ISBLANK(G431),1,G431),0),0)</f>
        <v>0</v>
      </c>
      <c r="AA431" s="1494"/>
      <c r="AB431" s="1495"/>
      <c r="AC431" s="1495"/>
      <c r="AD431" s="1495"/>
      <c r="AE431" s="1496"/>
      <c r="AF431" s="1497"/>
      <c r="AG431" s="1498"/>
      <c r="AH431" s="1496"/>
      <c r="AI431" s="1499"/>
      <c r="AJ431" s="1500">
        <f>IF(ISNUMBER(AH431),#REF!,0)</f>
        <v>0</v>
      </c>
      <c r="AK431" s="1501"/>
      <c r="AM431" s="1401">
        <f t="shared" si="110"/>
        <v>0</v>
      </c>
      <c r="AN431" s="1410">
        <f t="shared" si="111"/>
        <v>0</v>
      </c>
      <c r="AO431" s="1411">
        <f t="shared" si="112"/>
        <v>0</v>
      </c>
      <c r="AP431" s="1402"/>
      <c r="AQ431" s="1397">
        <f t="shared" si="119"/>
        <v>0</v>
      </c>
      <c r="AR431" s="1398">
        <f t="shared" si="113"/>
        <v>0</v>
      </c>
      <c r="AS431" s="1397">
        <f t="shared" si="116"/>
        <v>0</v>
      </c>
      <c r="AT431" s="1399">
        <f t="shared" si="117"/>
        <v>0</v>
      </c>
      <c r="AU431" s="1400">
        <f>IF(AND(ISNUMBER(AP431),NOT(ISBLANK(AI431))),IFERROR(INDEX(AI13:AS13,MATCH(AI431,AI12:AS12,0))*AH431*IF(ISBLANK(AE431),1,AE431),0),0)</f>
        <v>0</v>
      </c>
      <c r="AY431" s="6">
        <v>1</v>
      </c>
    </row>
    <row r="432" spans="3:51" ht="15.75">
      <c r="C432" s="1494"/>
      <c r="D432" s="1495"/>
      <c r="E432" s="1495"/>
      <c r="F432" s="1495"/>
      <c r="G432" s="1496"/>
      <c r="H432" s="1497"/>
      <c r="I432" s="1498"/>
      <c r="J432" s="1496"/>
      <c r="K432" s="1499"/>
      <c r="L432" s="1500">
        <f>IF(ISNUMBER(J432),#REF!,0)</f>
        <v>0</v>
      </c>
      <c r="M432" s="1501"/>
      <c r="O432" s="1403">
        <f t="shared" si="106"/>
        <v>0</v>
      </c>
      <c r="P432" s="1412">
        <f t="shared" si="107"/>
        <v>0</v>
      </c>
      <c r="Q432" s="1413">
        <f t="shared" si="108"/>
        <v>0</v>
      </c>
      <c r="R432" s="1402"/>
      <c r="S432" s="1397">
        <f t="shared" si="118"/>
        <v>0</v>
      </c>
      <c r="T432" s="1398">
        <f t="shared" si="109"/>
        <v>0</v>
      </c>
      <c r="U432" s="1397">
        <f t="shared" si="114"/>
        <v>0</v>
      </c>
      <c r="V432" s="1399">
        <f t="shared" si="115"/>
        <v>0</v>
      </c>
      <c r="W432" s="1400">
        <f>IF(AND(ISNUMBER(R432),NOT(ISBLANK(K432))),IFERROR(INDEX(K13:U13,MATCH(K432,K12:U12,0))*J432*IF(ISBLANK(G432),1,G432),0),0)</f>
        <v>0</v>
      </c>
      <c r="AA432" s="1494"/>
      <c r="AB432" s="1495"/>
      <c r="AC432" s="1495"/>
      <c r="AD432" s="1495"/>
      <c r="AE432" s="1496"/>
      <c r="AF432" s="1497"/>
      <c r="AG432" s="1498"/>
      <c r="AH432" s="1496"/>
      <c r="AI432" s="1499"/>
      <c r="AJ432" s="1500">
        <f>IF(ISNUMBER(AH432),#REF!,0)</f>
        <v>0</v>
      </c>
      <c r="AK432" s="1501"/>
      <c r="AM432" s="1403">
        <f t="shared" si="110"/>
        <v>0</v>
      </c>
      <c r="AN432" s="1412">
        <f t="shared" si="111"/>
        <v>0</v>
      </c>
      <c r="AO432" s="1413">
        <f t="shared" si="112"/>
        <v>0</v>
      </c>
      <c r="AP432" s="1402"/>
      <c r="AQ432" s="1397">
        <f t="shared" si="119"/>
        <v>0</v>
      </c>
      <c r="AR432" s="1398">
        <f t="shared" si="113"/>
        <v>0</v>
      </c>
      <c r="AS432" s="1397">
        <f t="shared" si="116"/>
        <v>0</v>
      </c>
      <c r="AT432" s="1399">
        <f t="shared" si="117"/>
        <v>0</v>
      </c>
      <c r="AU432" s="1400">
        <f>IF(AND(ISNUMBER(AP432),NOT(ISBLANK(AI432))),IFERROR(INDEX(AI13:AS13,MATCH(AI432,AI12:AS12,0))*AH432*IF(ISBLANK(AE432),1,AE432),0),0)</f>
        <v>0</v>
      </c>
      <c r="AY432" s="6">
        <v>1</v>
      </c>
    </row>
    <row r="433" spans="3:51" ht="15.75">
      <c r="C433" s="1494"/>
      <c r="D433" s="1495"/>
      <c r="E433" s="1495"/>
      <c r="F433" s="1495"/>
      <c r="G433" s="1496"/>
      <c r="H433" s="1497"/>
      <c r="I433" s="1498"/>
      <c r="J433" s="1496"/>
      <c r="K433" s="1499"/>
      <c r="L433" s="1500">
        <f>IF(ISNUMBER(J433),#REF!,0)</f>
        <v>0</v>
      </c>
      <c r="M433" s="1501"/>
      <c r="O433" s="1401">
        <f t="shared" si="106"/>
        <v>0</v>
      </c>
      <c r="P433" s="1410">
        <f t="shared" si="107"/>
        <v>0</v>
      </c>
      <c r="Q433" s="1411">
        <f t="shared" si="108"/>
        <v>0</v>
      </c>
      <c r="R433" s="1402"/>
      <c r="S433" s="1397">
        <f t="shared" si="118"/>
        <v>0</v>
      </c>
      <c r="T433" s="1398">
        <f t="shared" si="109"/>
        <v>0</v>
      </c>
      <c r="U433" s="1397">
        <f t="shared" si="114"/>
        <v>0</v>
      </c>
      <c r="V433" s="1399">
        <f t="shared" si="115"/>
        <v>0</v>
      </c>
      <c r="W433" s="1400">
        <f>IF(AND(ISNUMBER(R433),NOT(ISBLANK(K433))),IFERROR(INDEX(K13:U13,MATCH(K433,K12:U12,0))*J433*IF(ISBLANK(G433),1,G433),0),0)</f>
        <v>0</v>
      </c>
      <c r="AA433" s="1494"/>
      <c r="AB433" s="1495"/>
      <c r="AC433" s="1495"/>
      <c r="AD433" s="1495"/>
      <c r="AE433" s="1496"/>
      <c r="AF433" s="1497"/>
      <c r="AG433" s="1498"/>
      <c r="AH433" s="1496"/>
      <c r="AI433" s="1499"/>
      <c r="AJ433" s="1500">
        <f>IF(ISNUMBER(AH433),#REF!,0)</f>
        <v>0</v>
      </c>
      <c r="AK433" s="1501"/>
      <c r="AM433" s="1401">
        <f t="shared" si="110"/>
        <v>0</v>
      </c>
      <c r="AN433" s="1410">
        <f t="shared" si="111"/>
        <v>0</v>
      </c>
      <c r="AO433" s="1411">
        <f t="shared" si="112"/>
        <v>0</v>
      </c>
      <c r="AP433" s="1402"/>
      <c r="AQ433" s="1397">
        <f t="shared" si="119"/>
        <v>0</v>
      </c>
      <c r="AR433" s="1398">
        <f t="shared" si="113"/>
        <v>0</v>
      </c>
      <c r="AS433" s="1397">
        <f t="shared" si="116"/>
        <v>0</v>
      </c>
      <c r="AT433" s="1399">
        <f t="shared" si="117"/>
        <v>0</v>
      </c>
      <c r="AU433" s="1400">
        <f>IF(AND(ISNUMBER(AP433),NOT(ISBLANK(AI433))),IFERROR(INDEX(AI13:AS13,MATCH(AI433,AI12:AS12,0))*AH433*IF(ISBLANK(AE433),1,AE433),0),0)</f>
        <v>0</v>
      </c>
      <c r="AY433" s="6">
        <v>1</v>
      </c>
    </row>
    <row r="434" spans="3:51" ht="15.75">
      <c r="C434" s="1494"/>
      <c r="D434" s="1495"/>
      <c r="E434" s="1495"/>
      <c r="F434" s="1495"/>
      <c r="G434" s="1496"/>
      <c r="H434" s="1497"/>
      <c r="I434" s="1498"/>
      <c r="J434" s="1496"/>
      <c r="K434" s="1499"/>
      <c r="L434" s="1500">
        <f>IF(ISNUMBER(J434),#REF!,0)</f>
        <v>0</v>
      </c>
      <c r="M434" s="1501"/>
      <c r="O434" s="1403">
        <f t="shared" si="106"/>
        <v>0</v>
      </c>
      <c r="P434" s="1412">
        <f t="shared" si="107"/>
        <v>0</v>
      </c>
      <c r="Q434" s="1413">
        <f t="shared" si="108"/>
        <v>0</v>
      </c>
      <c r="R434" s="1402"/>
      <c r="S434" s="1397">
        <f t="shared" si="118"/>
        <v>0</v>
      </c>
      <c r="T434" s="1398">
        <f t="shared" si="109"/>
        <v>0</v>
      </c>
      <c r="U434" s="1397">
        <f t="shared" si="114"/>
        <v>0</v>
      </c>
      <c r="V434" s="1399">
        <f t="shared" si="115"/>
        <v>0</v>
      </c>
      <c r="W434" s="1400">
        <f>IF(AND(ISNUMBER(R434),NOT(ISBLANK(K434))),IFERROR(INDEX(K13:U13,MATCH(K434,K12:U12,0))*J434*IF(ISBLANK(G434),1,G434),0),0)</f>
        <v>0</v>
      </c>
      <c r="AA434" s="1494"/>
      <c r="AB434" s="1495"/>
      <c r="AC434" s="1495"/>
      <c r="AD434" s="1495"/>
      <c r="AE434" s="1496"/>
      <c r="AF434" s="1497"/>
      <c r="AG434" s="1498"/>
      <c r="AH434" s="1496"/>
      <c r="AI434" s="1499"/>
      <c r="AJ434" s="1500">
        <f>IF(ISNUMBER(AH434),#REF!,0)</f>
        <v>0</v>
      </c>
      <c r="AK434" s="1501"/>
      <c r="AM434" s="1403">
        <f t="shared" si="110"/>
        <v>0</v>
      </c>
      <c r="AN434" s="1412">
        <f t="shared" si="111"/>
        <v>0</v>
      </c>
      <c r="AO434" s="1413">
        <f t="shared" si="112"/>
        <v>0</v>
      </c>
      <c r="AP434" s="1402"/>
      <c r="AQ434" s="1397">
        <f t="shared" si="119"/>
        <v>0</v>
      </c>
      <c r="AR434" s="1398">
        <f t="shared" si="113"/>
        <v>0</v>
      </c>
      <c r="AS434" s="1397">
        <f t="shared" si="116"/>
        <v>0</v>
      </c>
      <c r="AT434" s="1399">
        <f t="shared" si="117"/>
        <v>0</v>
      </c>
      <c r="AU434" s="1400">
        <f>IF(AND(ISNUMBER(AP434),NOT(ISBLANK(AI434))),IFERROR(INDEX(AI13:AS13,MATCH(AI434,AI12:AS12,0))*AH434*IF(ISBLANK(AE434),1,AE434),0),0)</f>
        <v>0</v>
      </c>
      <c r="AY434" s="6">
        <v>1</v>
      </c>
    </row>
    <row r="435" spans="3:51" ht="15.75">
      <c r="C435" s="1494"/>
      <c r="D435" s="1495"/>
      <c r="E435" s="1495"/>
      <c r="F435" s="1495"/>
      <c r="G435" s="1496"/>
      <c r="H435" s="1497"/>
      <c r="I435" s="1498"/>
      <c r="J435" s="1496"/>
      <c r="K435" s="1499"/>
      <c r="L435" s="1500">
        <f>IF(ISNUMBER(J435),#REF!,0)</f>
        <v>0</v>
      </c>
      <c r="M435" s="1501"/>
      <c r="O435" s="1401">
        <f t="shared" si="106"/>
        <v>0</v>
      </c>
      <c r="P435" s="1410">
        <f t="shared" si="107"/>
        <v>0</v>
      </c>
      <c r="Q435" s="1411">
        <f t="shared" si="108"/>
        <v>0</v>
      </c>
      <c r="R435" s="1402"/>
      <c r="S435" s="1397">
        <f t="shared" si="118"/>
        <v>0</v>
      </c>
      <c r="T435" s="1398">
        <f t="shared" si="109"/>
        <v>0</v>
      </c>
      <c r="U435" s="1397">
        <f t="shared" si="114"/>
        <v>0</v>
      </c>
      <c r="V435" s="1399">
        <f t="shared" si="115"/>
        <v>0</v>
      </c>
      <c r="W435" s="1400">
        <f>IF(AND(ISNUMBER(R435),NOT(ISBLANK(K435))),IFERROR(INDEX(K13:U13,MATCH(K435,K12:U12,0))*J435*IF(ISBLANK(G435),1,G435),0),0)</f>
        <v>0</v>
      </c>
      <c r="AA435" s="1494"/>
      <c r="AB435" s="1495"/>
      <c r="AC435" s="1495"/>
      <c r="AD435" s="1495"/>
      <c r="AE435" s="1496"/>
      <c r="AF435" s="1497"/>
      <c r="AG435" s="1498"/>
      <c r="AH435" s="1496"/>
      <c r="AI435" s="1499"/>
      <c r="AJ435" s="1500">
        <f>IF(ISNUMBER(AH435),#REF!,0)</f>
        <v>0</v>
      </c>
      <c r="AK435" s="1501"/>
      <c r="AM435" s="1401">
        <f t="shared" si="110"/>
        <v>0</v>
      </c>
      <c r="AN435" s="1410">
        <f t="shared" si="111"/>
        <v>0</v>
      </c>
      <c r="AO435" s="1411">
        <f t="shared" si="112"/>
        <v>0</v>
      </c>
      <c r="AP435" s="1402"/>
      <c r="AQ435" s="1397">
        <f t="shared" si="119"/>
        <v>0</v>
      </c>
      <c r="AR435" s="1398">
        <f t="shared" si="113"/>
        <v>0</v>
      </c>
      <c r="AS435" s="1397">
        <f t="shared" si="116"/>
        <v>0</v>
      </c>
      <c r="AT435" s="1399">
        <f t="shared" si="117"/>
        <v>0</v>
      </c>
      <c r="AU435" s="1400">
        <f>IF(AND(ISNUMBER(AP435),NOT(ISBLANK(AI435))),IFERROR(INDEX(AI13:AS13,MATCH(AI435,AI12:AS12,0))*AH435*IF(ISBLANK(AE435),1,AE435),0),0)</f>
        <v>0</v>
      </c>
      <c r="AY435" s="6">
        <v>1</v>
      </c>
    </row>
    <row r="436" spans="3:51" ht="15.75">
      <c r="C436" s="1494"/>
      <c r="D436" s="1495"/>
      <c r="E436" s="1495"/>
      <c r="F436" s="1495"/>
      <c r="G436" s="1496"/>
      <c r="H436" s="1497"/>
      <c r="I436" s="1498"/>
      <c r="J436" s="1496"/>
      <c r="K436" s="1499"/>
      <c r="L436" s="1500">
        <f>IF(ISNUMBER(J436),#REF!,0)</f>
        <v>0</v>
      </c>
      <c r="M436" s="1501"/>
      <c r="O436" s="1403">
        <f t="shared" si="106"/>
        <v>0</v>
      </c>
      <c r="P436" s="1412">
        <f t="shared" si="107"/>
        <v>0</v>
      </c>
      <c r="Q436" s="1413">
        <f t="shared" si="108"/>
        <v>0</v>
      </c>
      <c r="R436" s="1402"/>
      <c r="S436" s="1397">
        <f t="shared" si="118"/>
        <v>0</v>
      </c>
      <c r="T436" s="1398">
        <f t="shared" si="109"/>
        <v>0</v>
      </c>
      <c r="U436" s="1397">
        <f t="shared" si="114"/>
        <v>0</v>
      </c>
      <c r="V436" s="1399">
        <f t="shared" si="115"/>
        <v>0</v>
      </c>
      <c r="W436" s="1400">
        <f>IF(AND(ISNUMBER(R436),NOT(ISBLANK(K436))),IFERROR(INDEX(K13:U13,MATCH(K436,K12:U12,0))*J436*IF(ISBLANK(G436),1,G436),0),0)</f>
        <v>0</v>
      </c>
      <c r="AA436" s="1494"/>
      <c r="AB436" s="1495"/>
      <c r="AC436" s="1495"/>
      <c r="AD436" s="1495"/>
      <c r="AE436" s="1496"/>
      <c r="AF436" s="1497"/>
      <c r="AG436" s="1498"/>
      <c r="AH436" s="1496"/>
      <c r="AI436" s="1499"/>
      <c r="AJ436" s="1500">
        <f>IF(ISNUMBER(AH436),#REF!,0)</f>
        <v>0</v>
      </c>
      <c r="AK436" s="1501"/>
      <c r="AM436" s="1403">
        <f t="shared" si="110"/>
        <v>0</v>
      </c>
      <c r="AN436" s="1412">
        <f t="shared" si="111"/>
        <v>0</v>
      </c>
      <c r="AO436" s="1413">
        <f t="shared" si="112"/>
        <v>0</v>
      </c>
      <c r="AP436" s="1402"/>
      <c r="AQ436" s="1397">
        <f t="shared" si="119"/>
        <v>0</v>
      </c>
      <c r="AR436" s="1398">
        <f t="shared" si="113"/>
        <v>0</v>
      </c>
      <c r="AS436" s="1397">
        <f t="shared" si="116"/>
        <v>0</v>
      </c>
      <c r="AT436" s="1399">
        <f t="shared" si="117"/>
        <v>0</v>
      </c>
      <c r="AU436" s="1400">
        <f>IF(AND(ISNUMBER(AP436),NOT(ISBLANK(AI436))),IFERROR(INDEX(AI13:AS13,MATCH(AI436,AI12:AS12,0))*AH436*IF(ISBLANK(AE436),1,AE436),0),0)</f>
        <v>0</v>
      </c>
      <c r="AY436" s="6">
        <v>1</v>
      </c>
    </row>
    <row r="437" spans="3:51" ht="15.75">
      <c r="C437" s="1494"/>
      <c r="D437" s="1495"/>
      <c r="E437" s="1495"/>
      <c r="F437" s="1495"/>
      <c r="G437" s="1496"/>
      <c r="H437" s="1497"/>
      <c r="I437" s="1498"/>
      <c r="J437" s="1496"/>
      <c r="K437" s="1499"/>
      <c r="L437" s="1500">
        <f>IF(ISNUMBER(J437),#REF!,0)</f>
        <v>0</v>
      </c>
      <c r="M437" s="1501"/>
      <c r="O437" s="1401">
        <f t="shared" si="106"/>
        <v>0</v>
      </c>
      <c r="P437" s="1410">
        <f t="shared" si="107"/>
        <v>0</v>
      </c>
      <c r="Q437" s="1411">
        <f t="shared" si="108"/>
        <v>0</v>
      </c>
      <c r="R437" s="1402"/>
      <c r="S437" s="1397">
        <f t="shared" si="118"/>
        <v>0</v>
      </c>
      <c r="T437" s="1398">
        <f t="shared" si="109"/>
        <v>0</v>
      </c>
      <c r="U437" s="1397">
        <f t="shared" si="114"/>
        <v>0</v>
      </c>
      <c r="V437" s="1399">
        <f t="shared" si="115"/>
        <v>0</v>
      </c>
      <c r="W437" s="1400">
        <f>IF(AND(ISNUMBER(R437),NOT(ISBLANK(K437))),IFERROR(INDEX(K13:U13,MATCH(K437,K12:U12,0))*J437*IF(ISBLANK(G437),1,G437),0),0)</f>
        <v>0</v>
      </c>
      <c r="AA437" s="1494"/>
      <c r="AB437" s="1495"/>
      <c r="AC437" s="1495"/>
      <c r="AD437" s="1495"/>
      <c r="AE437" s="1496"/>
      <c r="AF437" s="1497"/>
      <c r="AG437" s="1498"/>
      <c r="AH437" s="1496"/>
      <c r="AI437" s="1499"/>
      <c r="AJ437" s="1500">
        <f>IF(ISNUMBER(AH437),#REF!,0)</f>
        <v>0</v>
      </c>
      <c r="AK437" s="1501"/>
      <c r="AM437" s="1401">
        <f t="shared" si="110"/>
        <v>0</v>
      </c>
      <c r="AN437" s="1410">
        <f t="shared" si="111"/>
        <v>0</v>
      </c>
      <c r="AO437" s="1411">
        <f t="shared" si="112"/>
        <v>0</v>
      </c>
      <c r="AP437" s="1402"/>
      <c r="AQ437" s="1397">
        <f t="shared" si="119"/>
        <v>0</v>
      </c>
      <c r="AR437" s="1398">
        <f t="shared" si="113"/>
        <v>0</v>
      </c>
      <c r="AS437" s="1397">
        <f t="shared" si="116"/>
        <v>0</v>
      </c>
      <c r="AT437" s="1399">
        <f t="shared" si="117"/>
        <v>0</v>
      </c>
      <c r="AU437" s="1400">
        <f>IF(AND(ISNUMBER(AP437),NOT(ISBLANK(AI437))),IFERROR(INDEX(AI13:AS13,MATCH(AI437,AI12:AS12,0))*AH437*IF(ISBLANK(AE437),1,AE437),0),0)</f>
        <v>0</v>
      </c>
      <c r="AY437" s="6">
        <v>1</v>
      </c>
    </row>
    <row r="438" spans="3:51" ht="15.75">
      <c r="C438" s="1494"/>
      <c r="D438" s="1495"/>
      <c r="E438" s="1495"/>
      <c r="F438" s="1495"/>
      <c r="G438" s="1496"/>
      <c r="H438" s="1497"/>
      <c r="I438" s="1498"/>
      <c r="J438" s="1496"/>
      <c r="K438" s="1499"/>
      <c r="L438" s="1500">
        <f>IF(ISNUMBER(J438),#REF!,0)</f>
        <v>0</v>
      </c>
      <c r="M438" s="1501"/>
      <c r="O438" s="1403">
        <f t="shared" si="106"/>
        <v>0</v>
      </c>
      <c r="P438" s="1412">
        <f t="shared" si="107"/>
        <v>0</v>
      </c>
      <c r="Q438" s="1413">
        <f t="shared" si="108"/>
        <v>0</v>
      </c>
      <c r="R438" s="1402"/>
      <c r="S438" s="1397">
        <f t="shared" si="118"/>
        <v>0</v>
      </c>
      <c r="T438" s="1398">
        <f t="shared" si="109"/>
        <v>0</v>
      </c>
      <c r="U438" s="1397">
        <f t="shared" si="114"/>
        <v>0</v>
      </c>
      <c r="V438" s="1399">
        <f t="shared" si="115"/>
        <v>0</v>
      </c>
      <c r="W438" s="1400">
        <f>IF(AND(ISNUMBER(R438),NOT(ISBLANK(K438))),IFERROR(INDEX(K13:U13,MATCH(K438,K12:U12,0))*J438*IF(ISBLANK(G438),1,G438),0),0)</f>
        <v>0</v>
      </c>
      <c r="AA438" s="1494"/>
      <c r="AB438" s="1495"/>
      <c r="AC438" s="1495"/>
      <c r="AD438" s="1495"/>
      <c r="AE438" s="1496"/>
      <c r="AF438" s="1497"/>
      <c r="AG438" s="1498"/>
      <c r="AH438" s="1496"/>
      <c r="AI438" s="1499"/>
      <c r="AJ438" s="1500">
        <f>IF(ISNUMBER(AH438),#REF!,0)</f>
        <v>0</v>
      </c>
      <c r="AK438" s="1501"/>
      <c r="AM438" s="1403">
        <f t="shared" si="110"/>
        <v>0</v>
      </c>
      <c r="AN438" s="1412">
        <f t="shared" si="111"/>
        <v>0</v>
      </c>
      <c r="AO438" s="1413">
        <f t="shared" si="112"/>
        <v>0</v>
      </c>
      <c r="AP438" s="1402"/>
      <c r="AQ438" s="1397">
        <f t="shared" si="119"/>
        <v>0</v>
      </c>
      <c r="AR438" s="1398">
        <f t="shared" si="113"/>
        <v>0</v>
      </c>
      <c r="AS438" s="1397">
        <f t="shared" si="116"/>
        <v>0</v>
      </c>
      <c r="AT438" s="1399">
        <f t="shared" si="117"/>
        <v>0</v>
      </c>
      <c r="AU438" s="1400">
        <f>IF(AND(ISNUMBER(AP438),NOT(ISBLANK(AI438))),IFERROR(INDEX(AI13:AS13,MATCH(AI438,AI12:AS12,0))*AH438*IF(ISBLANK(AE438),1,AE438),0),0)</f>
        <v>0</v>
      </c>
      <c r="AY438" s="6">
        <v>1</v>
      </c>
    </row>
    <row r="439" spans="3:51" ht="15.75">
      <c r="C439" s="1494"/>
      <c r="D439" s="1495"/>
      <c r="E439" s="1495"/>
      <c r="F439" s="1495"/>
      <c r="G439" s="1496"/>
      <c r="H439" s="1497"/>
      <c r="I439" s="1498"/>
      <c r="J439" s="1496"/>
      <c r="K439" s="1499"/>
      <c r="L439" s="1500">
        <f>IF(ISNUMBER(J439),#REF!,0)</f>
        <v>0</v>
      </c>
      <c r="M439" s="1501"/>
      <c r="O439" s="1401">
        <f t="shared" si="106"/>
        <v>0</v>
      </c>
      <c r="P439" s="1410">
        <f t="shared" si="107"/>
        <v>0</v>
      </c>
      <c r="Q439" s="1411">
        <f t="shared" si="108"/>
        <v>0</v>
      </c>
      <c r="R439" s="1402"/>
      <c r="S439" s="1397">
        <f t="shared" si="118"/>
        <v>0</v>
      </c>
      <c r="T439" s="1398">
        <f t="shared" si="109"/>
        <v>0</v>
      </c>
      <c r="U439" s="1397">
        <f t="shared" si="114"/>
        <v>0</v>
      </c>
      <c r="V439" s="1399">
        <f t="shared" si="115"/>
        <v>0</v>
      </c>
      <c r="W439" s="1400">
        <f>IF(AND(ISNUMBER(R439),NOT(ISBLANK(K439))),IFERROR(INDEX(K13:U13,MATCH(K439,K12:U12,0))*J439*IF(ISBLANK(G439),1,G439),0),0)</f>
        <v>0</v>
      </c>
      <c r="AA439" s="1494"/>
      <c r="AB439" s="1495"/>
      <c r="AC439" s="1495"/>
      <c r="AD439" s="1495"/>
      <c r="AE439" s="1496"/>
      <c r="AF439" s="1497"/>
      <c r="AG439" s="1498"/>
      <c r="AH439" s="1496"/>
      <c r="AI439" s="1499"/>
      <c r="AJ439" s="1500">
        <f>IF(ISNUMBER(AH439),#REF!,0)</f>
        <v>0</v>
      </c>
      <c r="AK439" s="1501"/>
      <c r="AM439" s="1401">
        <f t="shared" si="110"/>
        <v>0</v>
      </c>
      <c r="AN439" s="1410">
        <f t="shared" si="111"/>
        <v>0</v>
      </c>
      <c r="AO439" s="1411">
        <f t="shared" si="112"/>
        <v>0</v>
      </c>
      <c r="AP439" s="1402"/>
      <c r="AQ439" s="1397">
        <f t="shared" si="119"/>
        <v>0</v>
      </c>
      <c r="AR439" s="1398">
        <f t="shared" si="113"/>
        <v>0</v>
      </c>
      <c r="AS439" s="1397">
        <f t="shared" si="116"/>
        <v>0</v>
      </c>
      <c r="AT439" s="1399">
        <f t="shared" si="117"/>
        <v>0</v>
      </c>
      <c r="AU439" s="1400">
        <f>IF(AND(ISNUMBER(AP439),NOT(ISBLANK(AI439))),IFERROR(INDEX(AI13:AS13,MATCH(AI439,AI12:AS12,0))*AH439*IF(ISBLANK(AE439),1,AE439),0),0)</f>
        <v>0</v>
      </c>
      <c r="AY439" s="6">
        <v>1</v>
      </c>
    </row>
    <row r="440" spans="3:51" ht="15.75">
      <c r="C440" s="1494"/>
      <c r="D440" s="1495"/>
      <c r="E440" s="1495"/>
      <c r="F440" s="1495"/>
      <c r="G440" s="1496"/>
      <c r="H440" s="1497"/>
      <c r="I440" s="1498"/>
      <c r="J440" s="1496"/>
      <c r="K440" s="1499"/>
      <c r="L440" s="1500">
        <f>IF(ISNUMBER(J440),#REF!,0)</f>
        <v>0</v>
      </c>
      <c r="M440" s="1501"/>
      <c r="O440" s="1403">
        <f t="shared" si="106"/>
        <v>0</v>
      </c>
      <c r="P440" s="1412">
        <f t="shared" si="107"/>
        <v>0</v>
      </c>
      <c r="Q440" s="1413">
        <f t="shared" si="108"/>
        <v>0</v>
      </c>
      <c r="R440" s="1402"/>
      <c r="S440" s="1397">
        <f t="shared" si="118"/>
        <v>0</v>
      </c>
      <c r="T440" s="1398">
        <f t="shared" si="109"/>
        <v>0</v>
      </c>
      <c r="U440" s="1397">
        <f t="shared" si="114"/>
        <v>0</v>
      </c>
      <c r="V440" s="1399">
        <f t="shared" si="115"/>
        <v>0</v>
      </c>
      <c r="W440" s="1400">
        <f>IF(AND(ISNUMBER(R440),NOT(ISBLANK(K440))),IFERROR(INDEX(K13:U13,MATCH(K440,K12:U12,0))*J440*IF(ISBLANK(G440),1,G440),0),0)</f>
        <v>0</v>
      </c>
      <c r="AA440" s="1494"/>
      <c r="AB440" s="1495"/>
      <c r="AC440" s="1495"/>
      <c r="AD440" s="1495"/>
      <c r="AE440" s="1496"/>
      <c r="AF440" s="1497"/>
      <c r="AG440" s="1498"/>
      <c r="AH440" s="1496"/>
      <c r="AI440" s="1499"/>
      <c r="AJ440" s="1500">
        <f>IF(ISNUMBER(AH440),#REF!,0)</f>
        <v>0</v>
      </c>
      <c r="AK440" s="1501"/>
      <c r="AM440" s="1403">
        <f t="shared" si="110"/>
        <v>0</v>
      </c>
      <c r="AN440" s="1412">
        <f t="shared" si="111"/>
        <v>0</v>
      </c>
      <c r="AO440" s="1413">
        <f t="shared" si="112"/>
        <v>0</v>
      </c>
      <c r="AP440" s="1402"/>
      <c r="AQ440" s="1397">
        <f t="shared" si="119"/>
        <v>0</v>
      </c>
      <c r="AR440" s="1398">
        <f t="shared" si="113"/>
        <v>0</v>
      </c>
      <c r="AS440" s="1397">
        <f t="shared" si="116"/>
        <v>0</v>
      </c>
      <c r="AT440" s="1399">
        <f t="shared" si="117"/>
        <v>0</v>
      </c>
      <c r="AU440" s="1400">
        <f>IF(AND(ISNUMBER(AP440),NOT(ISBLANK(AI440))),IFERROR(INDEX(AI13:AS13,MATCH(AI440,AI12:AS12,0))*AH440*IF(ISBLANK(AE440),1,AE440),0),0)</f>
        <v>0</v>
      </c>
      <c r="AY440" s="6">
        <v>1</v>
      </c>
    </row>
    <row r="441" spans="3:51" ht="15.75">
      <c r="C441" s="1494"/>
      <c r="D441" s="1495"/>
      <c r="E441" s="1495"/>
      <c r="F441" s="1495"/>
      <c r="G441" s="1496"/>
      <c r="H441" s="1497"/>
      <c r="I441" s="1498"/>
      <c r="J441" s="1496"/>
      <c r="K441" s="1499"/>
      <c r="L441" s="1500">
        <f>IF(ISNUMBER(J441),#REF!,0)</f>
        <v>0</v>
      </c>
      <c r="M441" s="1501"/>
      <c r="O441" s="1401">
        <f t="shared" si="106"/>
        <v>0</v>
      </c>
      <c r="P441" s="1410">
        <f t="shared" si="107"/>
        <v>0</v>
      </c>
      <c r="Q441" s="1411">
        <f t="shared" si="108"/>
        <v>0</v>
      </c>
      <c r="R441" s="1402"/>
      <c r="S441" s="1397">
        <f t="shared" si="118"/>
        <v>0</v>
      </c>
      <c r="T441" s="1398">
        <f t="shared" si="109"/>
        <v>0</v>
      </c>
      <c r="U441" s="1397">
        <f t="shared" si="114"/>
        <v>0</v>
      </c>
      <c r="V441" s="1399">
        <f t="shared" si="115"/>
        <v>0</v>
      </c>
      <c r="W441" s="1400">
        <f>IF(AND(ISNUMBER(R441),NOT(ISBLANK(K441))),IFERROR(INDEX(K13:U13,MATCH(K441,K12:U12,0))*J441*IF(ISBLANK(G441),1,G441),0),0)</f>
        <v>0</v>
      </c>
      <c r="AA441" s="1494"/>
      <c r="AB441" s="1495"/>
      <c r="AC441" s="1495"/>
      <c r="AD441" s="1495"/>
      <c r="AE441" s="1496"/>
      <c r="AF441" s="1497"/>
      <c r="AG441" s="1498"/>
      <c r="AH441" s="1496"/>
      <c r="AI441" s="1499"/>
      <c r="AJ441" s="1500">
        <f>IF(ISNUMBER(AH441),#REF!,0)</f>
        <v>0</v>
      </c>
      <c r="AK441" s="1501"/>
      <c r="AM441" s="1401">
        <f t="shared" si="110"/>
        <v>0</v>
      </c>
      <c r="AN441" s="1410">
        <f t="shared" si="111"/>
        <v>0</v>
      </c>
      <c r="AO441" s="1411">
        <f t="shared" si="112"/>
        <v>0</v>
      </c>
      <c r="AP441" s="1402"/>
      <c r="AQ441" s="1397">
        <f t="shared" si="119"/>
        <v>0</v>
      </c>
      <c r="AR441" s="1398">
        <f t="shared" si="113"/>
        <v>0</v>
      </c>
      <c r="AS441" s="1397">
        <f t="shared" si="116"/>
        <v>0</v>
      </c>
      <c r="AT441" s="1399">
        <f t="shared" si="117"/>
        <v>0</v>
      </c>
      <c r="AU441" s="1400">
        <f>IF(AND(ISNUMBER(AP441),NOT(ISBLANK(AI441))),IFERROR(INDEX(AI13:AS13,MATCH(AI441,AI12:AS12,0))*AH441*IF(ISBLANK(AE441),1,AE441),0),0)</f>
        <v>0</v>
      </c>
      <c r="AY441" s="6">
        <v>1</v>
      </c>
    </row>
    <row r="442" spans="3:51" ht="15.75">
      <c r="C442" s="1494"/>
      <c r="D442" s="1495"/>
      <c r="E442" s="1495"/>
      <c r="F442" s="1495"/>
      <c r="G442" s="1496"/>
      <c r="H442" s="1497"/>
      <c r="I442" s="1498"/>
      <c r="J442" s="1496"/>
      <c r="K442" s="1499"/>
      <c r="L442" s="1500">
        <f>IF(ISNUMBER(J442),#REF!,0)</f>
        <v>0</v>
      </c>
      <c r="M442" s="1501"/>
      <c r="O442" s="1403">
        <f t="shared" ref="O442:O449" si="120">IF(ISNUMBER(R442),(W442*V442)*L442,0)</f>
        <v>0</v>
      </c>
      <c r="P442" s="1412">
        <f t="shared" ref="P442:P449" si="121">IF(ISNUMBER(R442),(G442*L442)*V442,0)</f>
        <v>0</v>
      </c>
      <c r="Q442" s="1413">
        <f t="shared" ref="Q442:Q449" si="122">IF(ISNUMBER(R442),H442,0)</f>
        <v>0</v>
      </c>
      <c r="R442" s="1402"/>
      <c r="S442" s="1397">
        <f t="shared" si="118"/>
        <v>0</v>
      </c>
      <c r="T442" s="1398">
        <f t="shared" ref="T442:T449" si="123">IF(ISNUMBER(R442),E442,0)</f>
        <v>0</v>
      </c>
      <c r="U442" s="1397">
        <f t="shared" si="114"/>
        <v>0</v>
      </c>
      <c r="V442" s="1399">
        <f t="shared" si="115"/>
        <v>0</v>
      </c>
      <c r="W442" s="1400">
        <f>IF(AND(ISNUMBER(R442),NOT(ISBLANK(K442))),IFERROR(INDEX(K13:U13,MATCH(K442,K12:U12,0))*J442*IF(ISBLANK(G442),1,G442),0),0)</f>
        <v>0</v>
      </c>
      <c r="AA442" s="1494"/>
      <c r="AB442" s="1495"/>
      <c r="AC442" s="1495"/>
      <c r="AD442" s="1495"/>
      <c r="AE442" s="1496"/>
      <c r="AF442" s="1497"/>
      <c r="AG442" s="1498"/>
      <c r="AH442" s="1496"/>
      <c r="AI442" s="1499"/>
      <c r="AJ442" s="1500">
        <f>IF(ISNUMBER(AH442),#REF!,0)</f>
        <v>0</v>
      </c>
      <c r="AK442" s="1501"/>
      <c r="AM442" s="1403">
        <f t="shared" ref="AM442:AM449" si="124">IF(ISNUMBER(AP442),(AU442*AT442)*AJ442,0)</f>
        <v>0</v>
      </c>
      <c r="AN442" s="1412">
        <f t="shared" ref="AN442:AN449" si="125">IF(ISNUMBER(AP442),(AE442*AJ442)*AT442,0)</f>
        <v>0</v>
      </c>
      <c r="AO442" s="1413">
        <f t="shared" ref="AO442:AO449" si="126">IF(ISNUMBER(AP442),AF442,0)</f>
        <v>0</v>
      </c>
      <c r="AP442" s="1402"/>
      <c r="AQ442" s="1397">
        <f t="shared" si="119"/>
        <v>0</v>
      </c>
      <c r="AR442" s="1398">
        <f t="shared" ref="AR442:AR449" si="127">IF(ISNUMBER(AP442),AC442,0)</f>
        <v>0</v>
      </c>
      <c r="AS442" s="1397">
        <f t="shared" si="116"/>
        <v>0</v>
      </c>
      <c r="AT442" s="1399">
        <f t="shared" si="117"/>
        <v>0</v>
      </c>
      <c r="AU442" s="1400">
        <f>IF(AND(ISNUMBER(AP442),NOT(ISBLANK(AI442))),IFERROR(INDEX(AI13:AS13,MATCH(AI442,AI12:AS12,0))*AH442*IF(ISBLANK(AE442),1,AE442),0),0)</f>
        <v>0</v>
      </c>
      <c r="AY442" s="6">
        <v>1</v>
      </c>
    </row>
    <row r="443" spans="3:51" ht="15.75">
      <c r="C443" s="1494"/>
      <c r="D443" s="1495"/>
      <c r="E443" s="1495"/>
      <c r="F443" s="1495"/>
      <c r="G443" s="1496"/>
      <c r="H443" s="1497"/>
      <c r="I443" s="1498"/>
      <c r="J443" s="1496"/>
      <c r="K443" s="1499"/>
      <c r="L443" s="1500">
        <f>IF(ISNUMBER(J443),#REF!,0)</f>
        <v>0</v>
      </c>
      <c r="M443" s="1501"/>
      <c r="O443" s="1401">
        <f t="shared" si="120"/>
        <v>0</v>
      </c>
      <c r="P443" s="1410">
        <f t="shared" si="121"/>
        <v>0</v>
      </c>
      <c r="Q443" s="1411">
        <f t="shared" si="122"/>
        <v>0</v>
      </c>
      <c r="R443" s="1402"/>
      <c r="S443" s="1397">
        <f t="shared" si="118"/>
        <v>0</v>
      </c>
      <c r="T443" s="1398">
        <f t="shared" si="123"/>
        <v>0</v>
      </c>
      <c r="U443" s="1397">
        <f t="shared" si="114"/>
        <v>0</v>
      </c>
      <c r="V443" s="1399">
        <f t="shared" si="115"/>
        <v>0</v>
      </c>
      <c r="W443" s="1400">
        <f>IF(AND(ISNUMBER(R443),NOT(ISBLANK(K443))),IFERROR(INDEX(K13:U13,MATCH(K443,K12:U12,0))*J443*IF(ISBLANK(G443),1,G443),0),0)</f>
        <v>0</v>
      </c>
      <c r="AA443" s="1494"/>
      <c r="AB443" s="1495"/>
      <c r="AC443" s="1495"/>
      <c r="AD443" s="1495"/>
      <c r="AE443" s="1496"/>
      <c r="AF443" s="1497"/>
      <c r="AG443" s="1498"/>
      <c r="AH443" s="1496"/>
      <c r="AI443" s="1499"/>
      <c r="AJ443" s="1500">
        <f>IF(ISNUMBER(AH443),#REF!,0)</f>
        <v>0</v>
      </c>
      <c r="AK443" s="1501"/>
      <c r="AM443" s="1401">
        <f t="shared" si="124"/>
        <v>0</v>
      </c>
      <c r="AN443" s="1410">
        <f t="shared" si="125"/>
        <v>0</v>
      </c>
      <c r="AO443" s="1411">
        <f t="shared" si="126"/>
        <v>0</v>
      </c>
      <c r="AP443" s="1402"/>
      <c r="AQ443" s="1397">
        <f t="shared" si="119"/>
        <v>0</v>
      </c>
      <c r="AR443" s="1398">
        <f t="shared" si="127"/>
        <v>0</v>
      </c>
      <c r="AS443" s="1397">
        <f t="shared" si="116"/>
        <v>0</v>
      </c>
      <c r="AT443" s="1399">
        <f t="shared" si="117"/>
        <v>0</v>
      </c>
      <c r="AU443" s="1400">
        <f>IF(AND(ISNUMBER(AP443),NOT(ISBLANK(AI443))),IFERROR(INDEX(AI13:AS13,MATCH(AI443,AI12:AS12,0))*AH443*IF(ISBLANK(AE443),1,AE443),0),0)</f>
        <v>0</v>
      </c>
      <c r="AY443" s="6">
        <v>1</v>
      </c>
    </row>
    <row r="444" spans="3:51" ht="15.75">
      <c r="C444" s="1494"/>
      <c r="D444" s="1495"/>
      <c r="E444" s="1495"/>
      <c r="F444" s="1495"/>
      <c r="G444" s="1496"/>
      <c r="H444" s="1497"/>
      <c r="I444" s="1498"/>
      <c r="J444" s="1496"/>
      <c r="K444" s="1499"/>
      <c r="L444" s="1500">
        <f>IF(ISNUMBER(J444),#REF!,0)</f>
        <v>0</v>
      </c>
      <c r="M444" s="1501"/>
      <c r="O444" s="1403">
        <f t="shared" si="120"/>
        <v>0</v>
      </c>
      <c r="P444" s="1412">
        <f t="shared" si="121"/>
        <v>0</v>
      </c>
      <c r="Q444" s="1413">
        <f t="shared" si="122"/>
        <v>0</v>
      </c>
      <c r="R444" s="1402"/>
      <c r="S444" s="1397">
        <f t="shared" si="118"/>
        <v>0</v>
      </c>
      <c r="T444" s="1398">
        <f t="shared" si="123"/>
        <v>0</v>
      </c>
      <c r="U444" s="1397">
        <f t="shared" si="114"/>
        <v>0</v>
      </c>
      <c r="V444" s="1399">
        <f t="shared" si="115"/>
        <v>0</v>
      </c>
      <c r="W444" s="1400">
        <f>IF(AND(ISNUMBER(R444),NOT(ISBLANK(K444))),IFERROR(INDEX(K13:U13,MATCH(K444,K12:U12,0))*J444*IF(ISBLANK(G444),1,G444),0),0)</f>
        <v>0</v>
      </c>
      <c r="AA444" s="1494"/>
      <c r="AB444" s="1495"/>
      <c r="AC444" s="1495"/>
      <c r="AD444" s="1495"/>
      <c r="AE444" s="1496"/>
      <c r="AF444" s="1497"/>
      <c r="AG444" s="1498"/>
      <c r="AH444" s="1496"/>
      <c r="AI444" s="1499"/>
      <c r="AJ444" s="1500">
        <f>IF(ISNUMBER(AH444),#REF!,0)</f>
        <v>0</v>
      </c>
      <c r="AK444" s="1501"/>
      <c r="AM444" s="1403">
        <f t="shared" si="124"/>
        <v>0</v>
      </c>
      <c r="AN444" s="1412">
        <f t="shared" si="125"/>
        <v>0</v>
      </c>
      <c r="AO444" s="1413">
        <f t="shared" si="126"/>
        <v>0</v>
      </c>
      <c r="AP444" s="1402"/>
      <c r="AQ444" s="1397">
        <f t="shared" si="119"/>
        <v>0</v>
      </c>
      <c r="AR444" s="1398">
        <f t="shared" si="127"/>
        <v>0</v>
      </c>
      <c r="AS444" s="1397">
        <f t="shared" si="116"/>
        <v>0</v>
      </c>
      <c r="AT444" s="1399">
        <f t="shared" si="117"/>
        <v>0</v>
      </c>
      <c r="AU444" s="1400">
        <f>IF(AND(ISNUMBER(AP444),NOT(ISBLANK(AI444))),IFERROR(INDEX(AI13:AS13,MATCH(AI444,AI12:AS12,0))*AH444*IF(ISBLANK(AE444),1,AE444),0),0)</f>
        <v>0</v>
      </c>
      <c r="AY444" s="6">
        <v>1</v>
      </c>
    </row>
    <row r="445" spans="3:51" ht="15.75">
      <c r="C445" s="1494"/>
      <c r="D445" s="1495"/>
      <c r="E445" s="1495"/>
      <c r="F445" s="1495"/>
      <c r="G445" s="1496"/>
      <c r="H445" s="1497"/>
      <c r="I445" s="1498"/>
      <c r="J445" s="1496"/>
      <c r="K445" s="1499"/>
      <c r="L445" s="1500">
        <f>IF(ISNUMBER(J445),#REF!,0)</f>
        <v>0</v>
      </c>
      <c r="M445" s="1501"/>
      <c r="O445" s="1401">
        <f t="shared" si="120"/>
        <v>0</v>
      </c>
      <c r="P445" s="1410">
        <f t="shared" si="121"/>
        <v>0</v>
      </c>
      <c r="Q445" s="1411">
        <f t="shared" si="122"/>
        <v>0</v>
      </c>
      <c r="R445" s="1402"/>
      <c r="S445" s="1397">
        <f t="shared" si="118"/>
        <v>0</v>
      </c>
      <c r="T445" s="1398">
        <f t="shared" si="123"/>
        <v>0</v>
      </c>
      <c r="U445" s="1397">
        <f t="shared" si="114"/>
        <v>0</v>
      </c>
      <c r="V445" s="1399">
        <f t="shared" si="115"/>
        <v>0</v>
      </c>
      <c r="W445" s="1400">
        <f>IF(AND(ISNUMBER(R445),NOT(ISBLANK(K445))),IFERROR(INDEX(K13:U13,MATCH(K445,K12:U12,0))*J445*IF(ISBLANK(G445),1,G445),0),0)</f>
        <v>0</v>
      </c>
      <c r="AA445" s="1494"/>
      <c r="AB445" s="1495"/>
      <c r="AC445" s="1495"/>
      <c r="AD445" s="1495"/>
      <c r="AE445" s="1496"/>
      <c r="AF445" s="1497"/>
      <c r="AG445" s="1498"/>
      <c r="AH445" s="1496"/>
      <c r="AI445" s="1499"/>
      <c r="AJ445" s="1500">
        <f>IF(ISNUMBER(AH445),#REF!,0)</f>
        <v>0</v>
      </c>
      <c r="AK445" s="1501"/>
      <c r="AM445" s="1401">
        <f t="shared" si="124"/>
        <v>0</v>
      </c>
      <c r="AN445" s="1410">
        <f t="shared" si="125"/>
        <v>0</v>
      </c>
      <c r="AO445" s="1411">
        <f t="shared" si="126"/>
        <v>0</v>
      </c>
      <c r="AP445" s="1402"/>
      <c r="AQ445" s="1397">
        <f t="shared" si="119"/>
        <v>0</v>
      </c>
      <c r="AR445" s="1398">
        <f t="shared" si="127"/>
        <v>0</v>
      </c>
      <c r="AS445" s="1397">
        <f t="shared" si="116"/>
        <v>0</v>
      </c>
      <c r="AT445" s="1399">
        <f t="shared" si="117"/>
        <v>0</v>
      </c>
      <c r="AU445" s="1400">
        <f>IF(AND(ISNUMBER(AP445),NOT(ISBLANK(AI445))),IFERROR(INDEX(AI13:AS13,MATCH(AI445,AI12:AS12,0))*AH445*IF(ISBLANK(AE445),1,AE445),0),0)</f>
        <v>0</v>
      </c>
      <c r="AY445" s="6">
        <v>1</v>
      </c>
    </row>
    <row r="446" spans="3:51" ht="15.75">
      <c r="C446" s="1494"/>
      <c r="D446" s="1495"/>
      <c r="E446" s="1495"/>
      <c r="F446" s="1495"/>
      <c r="G446" s="1496"/>
      <c r="H446" s="1497"/>
      <c r="I446" s="1498"/>
      <c r="J446" s="1496"/>
      <c r="K446" s="1499"/>
      <c r="L446" s="1500">
        <f>IF(ISNUMBER(J446),#REF!,0)</f>
        <v>0</v>
      </c>
      <c r="M446" s="1501"/>
      <c r="O446" s="1403">
        <f t="shared" si="120"/>
        <v>0</v>
      </c>
      <c r="P446" s="1412">
        <f t="shared" si="121"/>
        <v>0</v>
      </c>
      <c r="Q446" s="1413">
        <f t="shared" si="122"/>
        <v>0</v>
      </c>
      <c r="R446" s="1402"/>
      <c r="S446" s="1397">
        <f t="shared" si="118"/>
        <v>0</v>
      </c>
      <c r="T446" s="1398">
        <f t="shared" si="123"/>
        <v>0</v>
      </c>
      <c r="U446" s="1397">
        <f t="shared" si="114"/>
        <v>0</v>
      </c>
      <c r="V446" s="1399">
        <f t="shared" si="115"/>
        <v>0</v>
      </c>
      <c r="W446" s="1400">
        <f>IF(AND(ISNUMBER(R446),NOT(ISBLANK(K446))),IFERROR(INDEX(K13:U13,MATCH(K446,K12:U12,0))*J446*IF(ISBLANK(G446),1,G446),0),0)</f>
        <v>0</v>
      </c>
      <c r="AA446" s="1494"/>
      <c r="AB446" s="1495"/>
      <c r="AC446" s="1495"/>
      <c r="AD446" s="1495"/>
      <c r="AE446" s="1496"/>
      <c r="AF446" s="1497"/>
      <c r="AG446" s="1498"/>
      <c r="AH446" s="1496"/>
      <c r="AI446" s="1499"/>
      <c r="AJ446" s="1500">
        <f>IF(ISNUMBER(AH446),#REF!,0)</f>
        <v>0</v>
      </c>
      <c r="AK446" s="1501"/>
      <c r="AM446" s="1403">
        <f t="shared" si="124"/>
        <v>0</v>
      </c>
      <c r="AN446" s="1412">
        <f t="shared" si="125"/>
        <v>0</v>
      </c>
      <c r="AO446" s="1413">
        <f t="shared" si="126"/>
        <v>0</v>
      </c>
      <c r="AP446" s="1402"/>
      <c r="AQ446" s="1397">
        <f t="shared" si="119"/>
        <v>0</v>
      </c>
      <c r="AR446" s="1398">
        <f t="shared" si="127"/>
        <v>0</v>
      </c>
      <c r="AS446" s="1397">
        <f t="shared" si="116"/>
        <v>0</v>
      </c>
      <c r="AT446" s="1399">
        <f t="shared" si="117"/>
        <v>0</v>
      </c>
      <c r="AU446" s="1400">
        <f>IF(AND(ISNUMBER(AP446),NOT(ISBLANK(AI446))),IFERROR(INDEX(AI13:AS13,MATCH(AI446,AI12:AS12,0))*AH446*IF(ISBLANK(AE446),1,AE446),0),0)</f>
        <v>0</v>
      </c>
      <c r="AY446" s="6">
        <v>1</v>
      </c>
    </row>
    <row r="447" spans="3:51" ht="15.75">
      <c r="C447" s="1494"/>
      <c r="D447" s="1495"/>
      <c r="E447" s="1495"/>
      <c r="F447" s="1495"/>
      <c r="G447" s="1496"/>
      <c r="H447" s="1497"/>
      <c r="I447" s="1498"/>
      <c r="J447" s="1496"/>
      <c r="K447" s="1499"/>
      <c r="L447" s="1500">
        <f>IF(ISNUMBER(J447),#REF!,0)</f>
        <v>0</v>
      </c>
      <c r="M447" s="1501"/>
      <c r="O447" s="1401">
        <f t="shared" si="120"/>
        <v>0</v>
      </c>
      <c r="P447" s="1410">
        <f t="shared" si="121"/>
        <v>0</v>
      </c>
      <c r="Q447" s="1411">
        <f t="shared" si="122"/>
        <v>0</v>
      </c>
      <c r="R447" s="1402"/>
      <c r="S447" s="1397">
        <f t="shared" si="118"/>
        <v>0</v>
      </c>
      <c r="T447" s="1398">
        <f t="shared" si="123"/>
        <v>0</v>
      </c>
      <c r="U447" s="1397">
        <f t="shared" si="114"/>
        <v>0</v>
      </c>
      <c r="V447" s="1399">
        <f t="shared" si="115"/>
        <v>0</v>
      </c>
      <c r="W447" s="1400">
        <f>IF(AND(ISNUMBER(R447),NOT(ISBLANK(K447))),IFERROR(INDEX(K13:U13,MATCH(K447,K12:U12,0))*J447*IF(ISBLANK(G447),1,G447),0),0)</f>
        <v>0</v>
      </c>
      <c r="AA447" s="1494"/>
      <c r="AB447" s="1495"/>
      <c r="AC447" s="1495"/>
      <c r="AD447" s="1495"/>
      <c r="AE447" s="1496"/>
      <c r="AF447" s="1497"/>
      <c r="AG447" s="1498"/>
      <c r="AH447" s="1496"/>
      <c r="AI447" s="1499"/>
      <c r="AJ447" s="1500">
        <f>IF(ISNUMBER(AH447),#REF!,0)</f>
        <v>0</v>
      </c>
      <c r="AK447" s="1501"/>
      <c r="AM447" s="1401">
        <f t="shared" si="124"/>
        <v>0</v>
      </c>
      <c r="AN447" s="1410">
        <f t="shared" si="125"/>
        <v>0</v>
      </c>
      <c r="AO447" s="1411">
        <f t="shared" si="126"/>
        <v>0</v>
      </c>
      <c r="AP447" s="1402"/>
      <c r="AQ447" s="1397">
        <f t="shared" si="119"/>
        <v>0</v>
      </c>
      <c r="AR447" s="1398">
        <f t="shared" si="127"/>
        <v>0</v>
      </c>
      <c r="AS447" s="1397">
        <f t="shared" si="116"/>
        <v>0</v>
      </c>
      <c r="AT447" s="1399">
        <f t="shared" si="117"/>
        <v>0</v>
      </c>
      <c r="AU447" s="1400">
        <f>IF(AND(ISNUMBER(AP447),NOT(ISBLANK(AI447))),IFERROR(INDEX(AI13:AS13,MATCH(AI447,AI12:AS12,0))*AH447*IF(ISBLANK(AE447),1,AE447),0),0)</f>
        <v>0</v>
      </c>
      <c r="AY447" s="6">
        <v>1</v>
      </c>
    </row>
    <row r="448" spans="3:51" ht="15.75">
      <c r="C448" s="1494"/>
      <c r="D448" s="1495"/>
      <c r="E448" s="1495"/>
      <c r="F448" s="1495"/>
      <c r="G448" s="1496"/>
      <c r="H448" s="1497"/>
      <c r="I448" s="1498"/>
      <c r="J448" s="1496"/>
      <c r="K448" s="1499"/>
      <c r="L448" s="1500">
        <f>IF(ISNUMBER(J448),#REF!,0)</f>
        <v>0</v>
      </c>
      <c r="M448" s="1501"/>
      <c r="O448" s="1403">
        <f t="shared" si="120"/>
        <v>0</v>
      </c>
      <c r="P448" s="1412">
        <f t="shared" si="121"/>
        <v>0</v>
      </c>
      <c r="Q448" s="1413">
        <f t="shared" si="122"/>
        <v>0</v>
      </c>
      <c r="R448" s="1402"/>
      <c r="S448" s="1397">
        <f t="shared" si="118"/>
        <v>0</v>
      </c>
      <c r="T448" s="1398">
        <f t="shared" si="123"/>
        <v>0</v>
      </c>
      <c r="U448" s="1397">
        <f t="shared" si="114"/>
        <v>0</v>
      </c>
      <c r="V448" s="1399">
        <f t="shared" si="115"/>
        <v>0</v>
      </c>
      <c r="W448" s="1400">
        <f>IF(AND(ISNUMBER(R448),NOT(ISBLANK(K448))),IFERROR(INDEX(K13:U13,MATCH(K448,K12:U12,0))*J448*IF(ISBLANK(G448),1,G448),0),0)</f>
        <v>0</v>
      </c>
      <c r="AA448" s="1494"/>
      <c r="AB448" s="1495"/>
      <c r="AC448" s="1495"/>
      <c r="AD448" s="1495"/>
      <c r="AE448" s="1496"/>
      <c r="AF448" s="1497"/>
      <c r="AG448" s="1498"/>
      <c r="AH448" s="1496"/>
      <c r="AI448" s="1499"/>
      <c r="AJ448" s="1500">
        <f>IF(ISNUMBER(AH448),#REF!,0)</f>
        <v>0</v>
      </c>
      <c r="AK448" s="1501"/>
      <c r="AM448" s="1403">
        <f t="shared" si="124"/>
        <v>0</v>
      </c>
      <c r="AN448" s="1412">
        <f t="shared" si="125"/>
        <v>0</v>
      </c>
      <c r="AO448" s="1413">
        <f t="shared" si="126"/>
        <v>0</v>
      </c>
      <c r="AP448" s="1402"/>
      <c r="AQ448" s="1397">
        <f t="shared" si="119"/>
        <v>0</v>
      </c>
      <c r="AR448" s="1398">
        <f t="shared" si="127"/>
        <v>0</v>
      </c>
      <c r="AS448" s="1397">
        <f t="shared" si="116"/>
        <v>0</v>
      </c>
      <c r="AT448" s="1399">
        <f t="shared" si="117"/>
        <v>0</v>
      </c>
      <c r="AU448" s="1400">
        <f>IF(AND(ISNUMBER(AP448),NOT(ISBLANK(AI448))),IFERROR(INDEX(AI13:AS13,MATCH(AI448,AI12:AS12,0))*AH448*IF(ISBLANK(AE448),1,AE448),0),0)</f>
        <v>0</v>
      </c>
      <c r="AY448" s="6">
        <v>1</v>
      </c>
    </row>
    <row r="449" spans="1:53" ht="15.75">
      <c r="C449" s="1494"/>
      <c r="D449" s="1495"/>
      <c r="E449" s="1495"/>
      <c r="F449" s="1495"/>
      <c r="G449" s="1496"/>
      <c r="H449" s="1497"/>
      <c r="I449" s="1498"/>
      <c r="J449" s="1496"/>
      <c r="K449" s="1499"/>
      <c r="L449" s="1500">
        <f>IF(ISNUMBER(J449),#REF!,0)</f>
        <v>0</v>
      </c>
      <c r="M449" s="1501"/>
      <c r="O449" s="1401">
        <f t="shared" si="120"/>
        <v>0</v>
      </c>
      <c r="P449" s="1410">
        <f t="shared" si="121"/>
        <v>0</v>
      </c>
      <c r="Q449" s="1411">
        <f t="shared" si="122"/>
        <v>0</v>
      </c>
      <c r="R449" s="1402"/>
      <c r="S449" s="1397">
        <f t="shared" si="118"/>
        <v>0</v>
      </c>
      <c r="T449" s="1398">
        <f t="shared" si="123"/>
        <v>0</v>
      </c>
      <c r="U449" s="1397">
        <f t="shared" si="114"/>
        <v>0</v>
      </c>
      <c r="V449" s="1399">
        <f t="shared" si="115"/>
        <v>0</v>
      </c>
      <c r="W449" s="1400">
        <f>IF(AND(ISNUMBER(R449),NOT(ISBLANK(K449))),IFERROR(INDEX(K13:U13,MATCH(K449,K12:U12,0))*J449*IF(ISBLANK(G449),1,G449),0),0)</f>
        <v>0</v>
      </c>
      <c r="AA449" s="1494"/>
      <c r="AB449" s="1495"/>
      <c r="AC449" s="1495"/>
      <c r="AD449" s="1495"/>
      <c r="AE449" s="1496"/>
      <c r="AF449" s="1497"/>
      <c r="AG449" s="1498"/>
      <c r="AH449" s="1496"/>
      <c r="AI449" s="1499"/>
      <c r="AJ449" s="1500">
        <f>IF(ISNUMBER(AH449),#REF!,0)</f>
        <v>0</v>
      </c>
      <c r="AK449" s="1501"/>
      <c r="AM449" s="1401">
        <f t="shared" si="124"/>
        <v>0</v>
      </c>
      <c r="AN449" s="1410">
        <f t="shared" si="125"/>
        <v>0</v>
      </c>
      <c r="AO449" s="1411">
        <f t="shared" si="126"/>
        <v>0</v>
      </c>
      <c r="AP449" s="1402"/>
      <c r="AQ449" s="1397">
        <f t="shared" si="119"/>
        <v>0</v>
      </c>
      <c r="AR449" s="1398">
        <f t="shared" si="127"/>
        <v>0</v>
      </c>
      <c r="AS449" s="1397">
        <f t="shared" si="116"/>
        <v>0</v>
      </c>
      <c r="AT449" s="1399">
        <f t="shared" si="117"/>
        <v>0</v>
      </c>
      <c r="AU449" s="1400">
        <f>IF(AND(ISNUMBER(AP449),NOT(ISBLANK(AI449))),IFERROR(INDEX(AI13:AS13,MATCH(AI449,AI12:AS12,0))*AH449*IF(ISBLANK(AE449),1,AE449),0),0)</f>
        <v>0</v>
      </c>
      <c r="AY449" s="7" t="s">
        <v>0</v>
      </c>
    </row>
    <row r="450" spans="1:53">
      <c r="A450" s="6">
        <v>1</v>
      </c>
      <c r="B450" s="6">
        <v>1</v>
      </c>
      <c r="C450" s="6">
        <v>1</v>
      </c>
      <c r="D450" s="6">
        <v>1</v>
      </c>
      <c r="E450" s="6">
        <v>1</v>
      </c>
      <c r="F450" s="6">
        <v>1</v>
      </c>
      <c r="G450" s="6">
        <v>1</v>
      </c>
      <c r="H450" s="6">
        <v>1</v>
      </c>
      <c r="I450" s="6">
        <v>1</v>
      </c>
      <c r="J450" s="6">
        <v>1</v>
      </c>
      <c r="K450" s="6">
        <v>1</v>
      </c>
      <c r="L450" s="6">
        <v>1</v>
      </c>
      <c r="M450" s="6">
        <v>1</v>
      </c>
      <c r="N450" s="6">
        <v>1</v>
      </c>
      <c r="O450" s="6">
        <v>1</v>
      </c>
      <c r="P450" s="6">
        <v>1</v>
      </c>
      <c r="Q450" s="6">
        <v>1</v>
      </c>
      <c r="R450" s="6">
        <v>1</v>
      </c>
      <c r="S450" s="6">
        <v>1</v>
      </c>
      <c r="T450" s="6">
        <v>1</v>
      </c>
      <c r="U450" s="6">
        <v>1</v>
      </c>
      <c r="V450" s="6">
        <v>1</v>
      </c>
      <c r="W450" s="6">
        <v>1</v>
      </c>
      <c r="X450" s="6">
        <v>1</v>
      </c>
      <c r="Y450" s="6">
        <v>1</v>
      </c>
      <c r="Z450" s="6">
        <v>1</v>
      </c>
      <c r="AA450" s="6">
        <v>1</v>
      </c>
      <c r="AB450" s="6">
        <v>1</v>
      </c>
      <c r="AC450" s="6">
        <v>1</v>
      </c>
      <c r="AD450" s="6">
        <v>1</v>
      </c>
      <c r="AE450" s="6">
        <v>1</v>
      </c>
      <c r="AF450" s="6">
        <v>1</v>
      </c>
      <c r="AG450" s="6">
        <v>1</v>
      </c>
      <c r="AH450" s="6">
        <v>1</v>
      </c>
      <c r="AI450" s="6">
        <v>1</v>
      </c>
      <c r="AJ450" s="6">
        <v>1</v>
      </c>
      <c r="AK450" s="6">
        <v>1</v>
      </c>
      <c r="AL450" s="6">
        <v>1</v>
      </c>
      <c r="AM450" s="6">
        <v>1</v>
      </c>
      <c r="AN450" s="6">
        <v>1</v>
      </c>
      <c r="AO450" s="6">
        <v>1</v>
      </c>
      <c r="AP450" s="6">
        <v>1</v>
      </c>
      <c r="AQ450" s="6">
        <v>1</v>
      </c>
      <c r="AR450" s="6">
        <v>1</v>
      </c>
      <c r="AS450" s="6">
        <v>1</v>
      </c>
      <c r="AT450" s="6">
        <v>1</v>
      </c>
      <c r="AU450" s="6">
        <v>1</v>
      </c>
      <c r="AV450" s="6">
        <v>1</v>
      </c>
      <c r="AW450" s="6">
        <v>1</v>
      </c>
      <c r="AX450" s="6">
        <v>1</v>
      </c>
      <c r="AY450" s="5" t="str">
        <f>ADDRESS(ROW(),COLUMN(),4)</f>
        <v>AY450</v>
      </c>
      <c r="AZ450" s="4"/>
      <c r="BA450" s="3" t="str">
        <f>ADDRESS(ROW(),COLUMN(),4)</f>
        <v>BA450</v>
      </c>
    </row>
  </sheetData>
  <mergeCells count="46">
    <mergeCell ref="H19:I19"/>
    <mergeCell ref="J19:M19"/>
    <mergeCell ref="AF19:AG19"/>
    <mergeCell ref="AH19:AK19"/>
    <mergeCell ref="AG25:AH25"/>
    <mergeCell ref="AI25:AJ25"/>
    <mergeCell ref="I25:J25"/>
    <mergeCell ref="K25:L25"/>
    <mergeCell ref="V20:V21"/>
    <mergeCell ref="W20:W21"/>
    <mergeCell ref="T20:U21"/>
    <mergeCell ref="O20:O21"/>
    <mergeCell ref="P20:P21"/>
    <mergeCell ref="Q20:Q21"/>
    <mergeCell ref="R20:S21"/>
    <mergeCell ref="L21:M22"/>
    <mergeCell ref="J28:J29"/>
    <mergeCell ref="K28:K29"/>
    <mergeCell ref="L28:L29"/>
    <mergeCell ref="AH28:AH29"/>
    <mergeCell ref="AI28:AI29"/>
    <mergeCell ref="AJ28:AJ29"/>
    <mergeCell ref="AP20:AQ21"/>
    <mergeCell ref="AR20:AS21"/>
    <mergeCell ref="AT20:AT21"/>
    <mergeCell ref="AU20:AU21"/>
    <mergeCell ref="AM20:AM21"/>
    <mergeCell ref="AN20:AN21"/>
    <mergeCell ref="AO20:AO21"/>
    <mergeCell ref="AJ21:AK22"/>
    <mergeCell ref="K11:U11"/>
    <mergeCell ref="AI11:AS11"/>
    <mergeCell ref="C15:C16"/>
    <mergeCell ref="G15:J16"/>
    <mergeCell ref="K15:K16"/>
    <mergeCell ref="AA15:AA16"/>
    <mergeCell ref="AE15:AH16"/>
    <mergeCell ref="AI15:AI16"/>
    <mergeCell ref="U3:W3"/>
    <mergeCell ref="AS3:AU3"/>
    <mergeCell ref="U4:W8"/>
    <mergeCell ref="AS4:AU8"/>
    <mergeCell ref="J5:M5"/>
    <mergeCell ref="AH5:AK5"/>
    <mergeCell ref="J7:M7"/>
    <mergeCell ref="AH7:AK7"/>
  </mergeCells>
  <conditionalFormatting sqref="AJ30:AJ39">
    <cfRule type="cellIs" dxfId="4" priority="2" operator="notEqual">
      <formula>1</formula>
    </cfRule>
  </conditionalFormatting>
  <conditionalFormatting sqref="L30:L69">
    <cfRule type="cellIs" dxfId="3" priority="1" operator="notEqual">
      <formula>1</formula>
    </cfRule>
  </conditionalFormatting>
  <hyperlinks>
    <hyperlink ref="AK40" r:id="rId1" xr:uid="{907A63DD-C5AB-4176-83B8-510B4D60C741}"/>
    <hyperlink ref="AM14" r:id="rId2" xr:uid="{3AA150B7-2FB4-4025-9A29-37A104B6AEA3}"/>
    <hyperlink ref="O14" r:id="rId3" xr:uid="{7ACC1137-6C87-4B72-A4A6-50DC6D6833BB}"/>
  </hyperlinks>
  <pageMargins left="0.7" right="0.7" top="0.75" bottom="0.75" header="0.3" footer="0.3"/>
  <pageSetup paperSize="9" orientation="portrait" r:id="rId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63DB55-EE99-4047-B88A-4F2145CCFDFA}">
  <dimension ref="A1:AS447"/>
  <sheetViews>
    <sheetView showZeros="0" zoomScaleNormal="100" workbookViewId="0">
      <selection activeCell="R10" sqref="R10"/>
    </sheetView>
  </sheetViews>
  <sheetFormatPr baseColWidth="10" defaultRowHeight="15"/>
  <cols>
    <col min="1" max="1" width="4.28515625" customWidth="1"/>
    <col min="2" max="2" width="71.42578125" customWidth="1"/>
    <col min="3" max="3" width="7.28515625" customWidth="1"/>
    <col min="4" max="4" width="13" customWidth="1"/>
    <col min="5" max="5" width="20.7109375" customWidth="1"/>
    <col min="6" max="6" width="18.5703125" customWidth="1"/>
    <col min="7" max="7" width="34.28515625" customWidth="1"/>
    <col min="8" max="8" width="11.28515625" customWidth="1"/>
    <col min="9" max="9" width="13.28515625" customWidth="1"/>
    <col min="10" max="10" width="6.42578125" customWidth="1"/>
    <col min="11" max="11" width="2.5703125" customWidth="1"/>
    <col min="12" max="13" width="2.7109375" customWidth="1"/>
    <col min="14" max="15" width="11.7109375" customWidth="1"/>
    <col min="16" max="16" width="3.7109375" customWidth="1"/>
    <col min="17" max="18" width="11.7109375" customWidth="1"/>
    <col min="19" max="19" width="9.7109375" customWidth="1"/>
    <col min="20" max="20" width="35.7109375" customWidth="1"/>
    <col min="21" max="21" width="4.42578125" style="2" customWidth="1"/>
    <col min="22" max="22" width="4.28515625" customWidth="1"/>
    <col min="23" max="23" width="71.42578125" customWidth="1"/>
    <col min="24" max="24" width="7.28515625" customWidth="1"/>
    <col min="25" max="25" width="13" customWidth="1"/>
    <col min="26" max="26" width="20.7109375" customWidth="1"/>
    <col min="27" max="27" width="18.5703125" customWidth="1"/>
    <col min="28" max="28" width="34.28515625" customWidth="1"/>
    <col min="29" max="29" width="11.28515625" customWidth="1"/>
    <col min="30" max="30" width="13.28515625" customWidth="1"/>
    <col min="31" max="31" width="6.42578125" customWidth="1"/>
    <col min="32" max="32" width="2.5703125" customWidth="1"/>
    <col min="33" max="34" width="2.7109375" customWidth="1"/>
    <col min="35" max="36" width="11.7109375" customWidth="1"/>
    <col min="37" max="37" width="3.7109375" customWidth="1"/>
    <col min="38" max="39" width="11.7109375" customWidth="1"/>
    <col min="40" max="40" width="9.7109375" customWidth="1"/>
    <col min="41" max="41" width="40.7109375" customWidth="1"/>
    <col min="43" max="43" width="8.7109375" customWidth="1"/>
    <col min="44" max="44" width="11.42578125" style="1"/>
    <col min="45" max="45" width="43.5703125" style="1" customWidth="1"/>
  </cols>
  <sheetData>
    <row r="1" spans="1:45" ht="15.75" customHeight="1" thickTop="1">
      <c r="A1" s="5" t="str">
        <f>ADDRESS(ROW(),COLUMN(),4)</f>
        <v>A1</v>
      </c>
      <c r="B1" s="349" t="str">
        <f t="shared" ref="B1:AO1" si="0">SUBSTITUTE(ADDRESS(1,COLUMN(),4),"1","")</f>
        <v>B</v>
      </c>
      <c r="C1" s="349" t="str">
        <f t="shared" si="0"/>
        <v>C</v>
      </c>
      <c r="D1" s="349" t="str">
        <f t="shared" si="0"/>
        <v>D</v>
      </c>
      <c r="E1" s="349" t="str">
        <f t="shared" si="0"/>
        <v>E</v>
      </c>
      <c r="F1" s="349" t="str">
        <f t="shared" si="0"/>
        <v>F</v>
      </c>
      <c r="G1" s="349" t="str">
        <f t="shared" si="0"/>
        <v>G</v>
      </c>
      <c r="H1" s="349" t="str">
        <f t="shared" si="0"/>
        <v>H</v>
      </c>
      <c r="I1" s="349" t="str">
        <f t="shared" si="0"/>
        <v>I</v>
      </c>
      <c r="J1" s="349" t="str">
        <f t="shared" si="0"/>
        <v>J</v>
      </c>
      <c r="K1" s="349" t="str">
        <f t="shared" si="0"/>
        <v>K</v>
      </c>
      <c r="L1" s="349" t="str">
        <f t="shared" si="0"/>
        <v>L</v>
      </c>
      <c r="M1" s="349" t="str">
        <f t="shared" si="0"/>
        <v>M</v>
      </c>
      <c r="N1" s="349" t="str">
        <f t="shared" si="0"/>
        <v>N</v>
      </c>
      <c r="O1" s="349" t="str">
        <f t="shared" si="0"/>
        <v>O</v>
      </c>
      <c r="P1" s="349" t="str">
        <f t="shared" si="0"/>
        <v>P</v>
      </c>
      <c r="Q1" s="349" t="str">
        <f t="shared" si="0"/>
        <v>Q</v>
      </c>
      <c r="R1" s="349" t="str">
        <f t="shared" si="0"/>
        <v>R</v>
      </c>
      <c r="S1" s="349" t="str">
        <f t="shared" si="0"/>
        <v>S</v>
      </c>
      <c r="T1" s="349" t="str">
        <f t="shared" si="0"/>
        <v>T</v>
      </c>
      <c r="U1" s="349" t="str">
        <f t="shared" si="0"/>
        <v>U</v>
      </c>
      <c r="V1" s="5" t="str">
        <f>ADDRESS(ROW(),COLUMN(),4)</f>
        <v>V1</v>
      </c>
      <c r="W1" s="349" t="str">
        <f t="shared" si="0"/>
        <v>W</v>
      </c>
      <c r="X1" s="349" t="str">
        <f t="shared" si="0"/>
        <v>X</v>
      </c>
      <c r="Y1" s="349" t="str">
        <f t="shared" si="0"/>
        <v>Y</v>
      </c>
      <c r="Z1" s="349" t="str">
        <f t="shared" si="0"/>
        <v>Z</v>
      </c>
      <c r="AA1" s="349" t="str">
        <f t="shared" si="0"/>
        <v>AA</v>
      </c>
      <c r="AB1" s="349" t="str">
        <f t="shared" si="0"/>
        <v>AB</v>
      </c>
      <c r="AC1" s="349" t="str">
        <f t="shared" si="0"/>
        <v>AC</v>
      </c>
      <c r="AD1" s="349" t="str">
        <f t="shared" si="0"/>
        <v>AD</v>
      </c>
      <c r="AE1" s="349" t="str">
        <f t="shared" si="0"/>
        <v>AE</v>
      </c>
      <c r="AF1" s="349" t="str">
        <f t="shared" si="0"/>
        <v>AF</v>
      </c>
      <c r="AG1" s="349" t="str">
        <f t="shared" si="0"/>
        <v>AG</v>
      </c>
      <c r="AH1" s="349" t="str">
        <f t="shared" si="0"/>
        <v>AH</v>
      </c>
      <c r="AI1" s="349" t="str">
        <f t="shared" si="0"/>
        <v>AI</v>
      </c>
      <c r="AJ1" s="349" t="str">
        <f t="shared" si="0"/>
        <v>AJ</v>
      </c>
      <c r="AK1" s="349" t="str">
        <f t="shared" si="0"/>
        <v>AK</v>
      </c>
      <c r="AL1" s="349" t="str">
        <f t="shared" si="0"/>
        <v>AL</v>
      </c>
      <c r="AM1" s="349" t="str">
        <f t="shared" si="0"/>
        <v>AM</v>
      </c>
      <c r="AN1" s="349" t="str">
        <f t="shared" si="0"/>
        <v>AN</v>
      </c>
      <c r="AO1" s="349" t="str">
        <f t="shared" si="0"/>
        <v>AO</v>
      </c>
      <c r="AQ1" s="6">
        <v>1</v>
      </c>
      <c r="AR1" s="348" t="str">
        <f>SUBSTITUTE(ADDRESS(1,COLUMN(),4),"1","")</f>
        <v>AR</v>
      </c>
      <c r="AS1" s="347" t="str">
        <f>SUBSTITUTE(ADDRESS(1,COLUMN(),4),"1","")</f>
        <v>AS</v>
      </c>
    </row>
    <row r="2" spans="1:45" ht="15.75" customHeight="1" thickBot="1">
      <c r="A2" s="30">
        <f t="shared" ref="A2:AO2" ca="1" si="1">CELL("largeur",A2)</f>
        <v>4</v>
      </c>
      <c r="B2" s="30">
        <f t="shared" ca="1" si="1"/>
        <v>71</v>
      </c>
      <c r="C2" s="30">
        <f t="shared" ca="1" si="1"/>
        <v>7</v>
      </c>
      <c r="D2" s="30">
        <f t="shared" ca="1" si="1"/>
        <v>12</v>
      </c>
      <c r="E2" s="30">
        <f t="shared" ca="1" si="1"/>
        <v>20</v>
      </c>
      <c r="F2" s="30">
        <f t="shared" ca="1" si="1"/>
        <v>18</v>
      </c>
      <c r="G2" s="30">
        <f t="shared" ca="1" si="1"/>
        <v>34</v>
      </c>
      <c r="H2" s="30">
        <f t="shared" ca="1" si="1"/>
        <v>11</v>
      </c>
      <c r="I2" s="30">
        <f t="shared" ca="1" si="1"/>
        <v>13</v>
      </c>
      <c r="J2" s="30">
        <f t="shared" ca="1" si="1"/>
        <v>6</v>
      </c>
      <c r="K2" s="30">
        <f t="shared" ca="1" si="1"/>
        <v>2</v>
      </c>
      <c r="L2" s="30">
        <f t="shared" ca="1" si="1"/>
        <v>2</v>
      </c>
      <c r="M2" s="30">
        <f t="shared" ca="1" si="1"/>
        <v>2</v>
      </c>
      <c r="N2" s="30">
        <f t="shared" ca="1" si="1"/>
        <v>11</v>
      </c>
      <c r="O2" s="30">
        <f t="shared" ca="1" si="1"/>
        <v>11</v>
      </c>
      <c r="P2" s="30">
        <f t="shared" ca="1" si="1"/>
        <v>3</v>
      </c>
      <c r="Q2" s="30">
        <f t="shared" ca="1" si="1"/>
        <v>11</v>
      </c>
      <c r="R2" s="30">
        <f t="shared" ca="1" si="1"/>
        <v>11</v>
      </c>
      <c r="S2" s="30">
        <f t="shared" ca="1" si="1"/>
        <v>9</v>
      </c>
      <c r="T2" s="30">
        <f t="shared" ca="1" si="1"/>
        <v>35</v>
      </c>
      <c r="U2" s="30">
        <f t="shared" ca="1" si="1"/>
        <v>4</v>
      </c>
      <c r="V2" s="30">
        <f t="shared" ca="1" si="1"/>
        <v>4</v>
      </c>
      <c r="W2" s="30">
        <f t="shared" ca="1" si="1"/>
        <v>71</v>
      </c>
      <c r="X2" s="30">
        <f t="shared" ca="1" si="1"/>
        <v>7</v>
      </c>
      <c r="Y2" s="30">
        <f t="shared" ca="1" si="1"/>
        <v>12</v>
      </c>
      <c r="Z2" s="30">
        <f t="shared" ca="1" si="1"/>
        <v>20</v>
      </c>
      <c r="AA2" s="30">
        <f t="shared" ca="1" si="1"/>
        <v>18</v>
      </c>
      <c r="AB2" s="30">
        <f t="shared" ca="1" si="1"/>
        <v>34</v>
      </c>
      <c r="AC2" s="30">
        <f t="shared" ca="1" si="1"/>
        <v>11</v>
      </c>
      <c r="AD2" s="30">
        <f t="shared" ca="1" si="1"/>
        <v>13</v>
      </c>
      <c r="AE2" s="30">
        <f t="shared" ca="1" si="1"/>
        <v>6</v>
      </c>
      <c r="AF2" s="30">
        <f t="shared" ca="1" si="1"/>
        <v>2</v>
      </c>
      <c r="AG2" s="30">
        <f t="shared" ca="1" si="1"/>
        <v>2</v>
      </c>
      <c r="AH2" s="30">
        <f t="shared" ca="1" si="1"/>
        <v>2</v>
      </c>
      <c r="AI2" s="30">
        <f t="shared" ca="1" si="1"/>
        <v>11</v>
      </c>
      <c r="AJ2" s="30">
        <f t="shared" ca="1" si="1"/>
        <v>11</v>
      </c>
      <c r="AK2" s="30">
        <f t="shared" ca="1" si="1"/>
        <v>3</v>
      </c>
      <c r="AL2" s="30">
        <f t="shared" ca="1" si="1"/>
        <v>11</v>
      </c>
      <c r="AM2" s="30">
        <f t="shared" ca="1" si="1"/>
        <v>11</v>
      </c>
      <c r="AN2" s="30">
        <f t="shared" ca="1" si="1"/>
        <v>9</v>
      </c>
      <c r="AO2" s="30">
        <f t="shared" ca="1" si="1"/>
        <v>40</v>
      </c>
      <c r="AQ2" s="6">
        <v>1</v>
      </c>
      <c r="AR2" s="345"/>
      <c r="AS2" s="344"/>
    </row>
    <row r="3" spans="1:45" ht="24.95" customHeight="1">
      <c r="A3" s="1221"/>
      <c r="B3" s="1482"/>
      <c r="C3" s="1482"/>
      <c r="D3" s="1482"/>
      <c r="E3" s="1482"/>
      <c r="F3" s="343"/>
      <c r="G3" s="343"/>
      <c r="H3" s="343"/>
      <c r="I3" s="343"/>
      <c r="J3" s="343"/>
      <c r="K3" s="343"/>
      <c r="L3" s="343"/>
      <c r="M3" s="343"/>
      <c r="N3" s="343"/>
      <c r="O3" s="1362"/>
      <c r="P3" s="1362"/>
      <c r="Q3" s="1362"/>
      <c r="R3" s="1363" t="s">
        <v>1615</v>
      </c>
      <c r="S3" s="1362"/>
      <c r="T3" s="1417" t="s">
        <v>1616</v>
      </c>
      <c r="U3"/>
      <c r="V3" s="1721"/>
      <c r="W3" s="1722"/>
      <c r="X3" s="1722"/>
      <c r="Y3" s="1722"/>
      <c r="Z3" s="1722"/>
      <c r="AA3" s="343"/>
      <c r="AB3" s="343"/>
      <c r="AC3" s="343"/>
      <c r="AD3" s="343"/>
      <c r="AE3" s="343"/>
      <c r="AF3" s="343"/>
      <c r="AG3" s="343"/>
      <c r="AH3" s="343"/>
      <c r="AI3" s="343"/>
      <c r="AJ3" s="1362"/>
      <c r="AK3" s="1362"/>
      <c r="AL3" s="1362"/>
      <c r="AM3" s="1363" t="s">
        <v>1615</v>
      </c>
      <c r="AN3" s="1362"/>
      <c r="AO3" s="1417" t="s">
        <v>1616</v>
      </c>
      <c r="AQ3" s="6">
        <v>1</v>
      </c>
      <c r="AR3" s="342"/>
      <c r="AS3" s="342" t="s">
        <v>361</v>
      </c>
    </row>
    <row r="4" spans="1:45" ht="24.95" customHeight="1">
      <c r="A4" s="1222"/>
      <c r="B4" s="1727" t="s">
        <v>1796</v>
      </c>
      <c r="C4" s="1483"/>
      <c r="D4" s="1483"/>
      <c r="E4" s="1483"/>
      <c r="F4" s="1364" t="s">
        <v>185</v>
      </c>
      <c r="G4" s="2203" t="s">
        <v>293</v>
      </c>
      <c r="H4" s="2203"/>
      <c r="I4" s="2203"/>
      <c r="J4" s="2203"/>
      <c r="K4" s="338"/>
      <c r="L4" s="338"/>
      <c r="M4" s="338"/>
      <c r="N4" s="338"/>
      <c r="O4" s="1278"/>
      <c r="P4" s="1278"/>
      <c r="Q4" s="1278"/>
      <c r="R4" s="1365" t="s">
        <v>1617</v>
      </c>
      <c r="S4" s="1278"/>
      <c r="T4" s="2200" t="s">
        <v>1849</v>
      </c>
      <c r="U4"/>
      <c r="V4" s="1723"/>
      <c r="W4" s="1724"/>
      <c r="X4" s="1724"/>
      <c r="Y4" s="1724"/>
      <c r="Z4" s="1724"/>
      <c r="AA4" s="1364" t="s">
        <v>185</v>
      </c>
      <c r="AB4" s="2203" t="s">
        <v>177</v>
      </c>
      <c r="AC4" s="2203"/>
      <c r="AD4" s="2203"/>
      <c r="AE4" s="2203"/>
      <c r="AF4" s="338"/>
      <c r="AG4" s="338"/>
      <c r="AH4" s="338"/>
      <c r="AI4" s="338"/>
      <c r="AJ4" s="1278"/>
      <c r="AK4" s="1278"/>
      <c r="AL4" s="1278"/>
      <c r="AM4" s="1365" t="s">
        <v>1617</v>
      </c>
      <c r="AN4" s="1278"/>
      <c r="AO4" s="2200" t="s">
        <v>1640</v>
      </c>
      <c r="AQ4" s="6">
        <v>1</v>
      </c>
      <c r="AR4" s="334">
        <f ca="1">COUNTA(A1:AQ447) + COUNTBLANK(A1:AQ447)</f>
        <v>19293</v>
      </c>
      <c r="AS4" s="333" t="str">
        <f>"cellules entre"&amp;" " &amp;A1&amp;" et  "&amp;AQ447</f>
        <v>cellules entre A1 et  AQ447</v>
      </c>
    </row>
    <row r="5" spans="1:45" ht="24.95" customHeight="1">
      <c r="A5" s="1222"/>
      <c r="B5" s="1484" t="s">
        <v>1671</v>
      </c>
      <c r="C5" s="1483"/>
      <c r="D5" s="1483"/>
      <c r="E5" s="1483"/>
      <c r="F5" s="338"/>
      <c r="G5" s="338"/>
      <c r="H5" s="338"/>
      <c r="I5" s="338"/>
      <c r="J5" s="338"/>
      <c r="K5" s="338"/>
      <c r="L5" s="338"/>
      <c r="M5" s="338"/>
      <c r="N5" s="338"/>
      <c r="O5" s="1278"/>
      <c r="P5" s="1278"/>
      <c r="Q5" s="1278"/>
      <c r="R5" s="1365" t="s">
        <v>1618</v>
      </c>
      <c r="S5" s="1278"/>
      <c r="T5" s="2200"/>
      <c r="U5"/>
      <c r="V5" s="1723"/>
      <c r="W5" s="1727" t="s">
        <v>1796</v>
      </c>
      <c r="X5" s="1724"/>
      <c r="Y5" s="1724"/>
      <c r="Z5" s="1724"/>
      <c r="AA5" s="338"/>
      <c r="AB5" s="338"/>
      <c r="AC5" s="338"/>
      <c r="AD5" s="338"/>
      <c r="AE5" s="338"/>
      <c r="AF5" s="338"/>
      <c r="AG5" s="338"/>
      <c r="AH5" s="338"/>
      <c r="AI5" s="338"/>
      <c r="AJ5" s="1278"/>
      <c r="AK5" s="1278"/>
      <c r="AL5" s="1278"/>
      <c r="AM5" s="1365" t="s">
        <v>1618</v>
      </c>
      <c r="AN5" s="1278"/>
      <c r="AO5" s="2200"/>
      <c r="AQ5" s="6">
        <v>1</v>
      </c>
      <c r="AR5" s="334">
        <f ca="1">COUNTA(A1:AQ447)</f>
        <v>10192</v>
      </c>
      <c r="AS5" s="333" t="s">
        <v>357</v>
      </c>
    </row>
    <row r="6" spans="1:45" ht="24.95" customHeight="1">
      <c r="A6" s="1222"/>
      <c r="B6" s="1484" t="s">
        <v>1673</v>
      </c>
      <c r="C6" s="1483"/>
      <c r="D6" s="1483"/>
      <c r="E6" s="1483"/>
      <c r="F6" s="1364" t="s">
        <v>184</v>
      </c>
      <c r="G6" s="2203"/>
      <c r="H6" s="2203"/>
      <c r="I6" s="2203"/>
      <c r="J6" s="2203"/>
      <c r="K6" s="338"/>
      <c r="L6" s="338"/>
      <c r="M6" s="338"/>
      <c r="N6" s="338"/>
      <c r="O6" s="1278"/>
      <c r="P6" s="1278"/>
      <c r="Q6" s="1278"/>
      <c r="R6" s="1365" t="s">
        <v>1620</v>
      </c>
      <c r="S6" s="1278"/>
      <c r="T6" s="2200"/>
      <c r="U6"/>
      <c r="V6" s="1723"/>
      <c r="W6" s="1724"/>
      <c r="X6" s="1724"/>
      <c r="Y6" s="1724"/>
      <c r="Z6" s="1724"/>
      <c r="AA6" s="1364" t="s">
        <v>184</v>
      </c>
      <c r="AB6" s="2203" t="s">
        <v>1643</v>
      </c>
      <c r="AC6" s="2203"/>
      <c r="AD6" s="2203"/>
      <c r="AE6" s="2203"/>
      <c r="AF6" s="338"/>
      <c r="AG6" s="338"/>
      <c r="AH6" s="338"/>
      <c r="AI6" s="338"/>
      <c r="AJ6" s="1278"/>
      <c r="AK6" s="1278"/>
      <c r="AL6" s="1278"/>
      <c r="AM6" s="1365" t="s">
        <v>1620</v>
      </c>
      <c r="AN6" s="1278"/>
      <c r="AO6" s="2200"/>
      <c r="AQ6" s="6">
        <v>1</v>
      </c>
      <c r="AR6" s="334">
        <f ca="1">COUNTBLANK(A1:AQ447)</f>
        <v>9101</v>
      </c>
      <c r="AS6" s="333" t="s">
        <v>354</v>
      </c>
    </row>
    <row r="7" spans="1:45" ht="24.95" customHeight="1">
      <c r="A7" s="1222"/>
      <c r="B7" s="1484" t="s">
        <v>1672</v>
      </c>
      <c r="C7" s="1483"/>
      <c r="D7" s="1483"/>
      <c r="E7" s="1483"/>
      <c r="F7" s="338"/>
      <c r="G7" s="338"/>
      <c r="H7" s="338"/>
      <c r="I7" s="338"/>
      <c r="J7" s="338"/>
      <c r="K7" s="338"/>
      <c r="L7" s="338"/>
      <c r="M7" s="338"/>
      <c r="N7" s="338"/>
      <c r="O7" s="1278"/>
      <c r="P7" s="1278"/>
      <c r="Q7" s="1278"/>
      <c r="R7" s="1278"/>
      <c r="S7" s="1278"/>
      <c r="T7" s="2200"/>
      <c r="U7"/>
      <c r="V7" s="1723"/>
      <c r="W7" s="1724"/>
      <c r="X7" s="1724"/>
      <c r="Y7" s="1724"/>
      <c r="Z7" s="1724"/>
      <c r="AA7" s="338"/>
      <c r="AB7" s="338"/>
      <c r="AC7" s="338"/>
      <c r="AD7" s="338"/>
      <c r="AE7" s="338"/>
      <c r="AF7" s="338"/>
      <c r="AG7" s="338"/>
      <c r="AH7" s="338"/>
      <c r="AI7" s="338"/>
      <c r="AJ7" s="1278"/>
      <c r="AK7" s="1278"/>
      <c r="AL7" s="1278"/>
      <c r="AM7" s="1278"/>
      <c r="AN7" s="1278"/>
      <c r="AO7" s="2200"/>
      <c r="AQ7" s="6">
        <v>1</v>
      </c>
      <c r="AR7" s="334">
        <f>SUM(AQ1:AQ445)+2</f>
        <v>447</v>
      </c>
      <c r="AS7" s="333" t="s">
        <v>351</v>
      </c>
    </row>
    <row r="8" spans="1:45" ht="21.6" customHeight="1" thickBot="1">
      <c r="A8" s="1223"/>
      <c r="B8" s="1485"/>
      <c r="C8" s="1485"/>
      <c r="D8" s="1485"/>
      <c r="E8" s="1485"/>
      <c r="F8" s="335"/>
      <c r="G8" s="335"/>
      <c r="H8" s="335"/>
      <c r="I8" s="335"/>
      <c r="J8" s="335"/>
      <c r="K8" s="335"/>
      <c r="L8" s="335"/>
      <c r="M8" s="335"/>
      <c r="N8" s="335"/>
      <c r="O8" s="1366"/>
      <c r="P8" s="1366"/>
      <c r="Q8" s="1366"/>
      <c r="R8" s="1366"/>
      <c r="S8" s="1366"/>
      <c r="T8" s="2202"/>
      <c r="U8"/>
      <c r="V8" s="1725"/>
      <c r="W8" s="1726"/>
      <c r="X8" s="1726"/>
      <c r="Y8" s="1726"/>
      <c r="Z8" s="1726"/>
      <c r="AA8" s="335"/>
      <c r="AB8" s="335"/>
      <c r="AC8" s="335"/>
      <c r="AD8" s="335"/>
      <c r="AE8" s="335"/>
      <c r="AF8" s="335"/>
      <c r="AG8" s="335"/>
      <c r="AH8" s="335"/>
      <c r="AI8" s="335"/>
      <c r="AJ8" s="1366"/>
      <c r="AK8" s="1366"/>
      <c r="AL8" s="1366"/>
      <c r="AM8" s="1366"/>
      <c r="AN8" s="1366"/>
      <c r="AO8" s="2202"/>
      <c r="AQ8" s="6">
        <v>1</v>
      </c>
      <c r="AR8" s="334">
        <f>SUM(A447:AP447)+1</f>
        <v>43</v>
      </c>
      <c r="AS8" s="333" t="s">
        <v>348</v>
      </c>
    </row>
    <row r="9" spans="1:45" ht="16.5" customHeight="1">
      <c r="A9" s="331"/>
      <c r="B9" s="330" t="str">
        <f ca="1">CELL("nomfichier")</f>
        <v>D:\Données\1.UPRT\0-UPRT.fait\1-UPRT.FR-SITE-WEB\ff-fiches-fabrications\ff.fiches.fabrication.2023\ffr.restaurant.2023\[ff.15.colonnes.17.11.2024.xlsx]Mode.emploi.01.11.2024</v>
      </c>
      <c r="S9" s="329"/>
      <c r="T9" s="329"/>
      <c r="U9"/>
      <c r="V9" s="331"/>
      <c r="W9" s="330" t="str">
        <f ca="1">CELL("nomfichier")</f>
        <v>D:\Données\1.UPRT\0-UPRT.fait\1-UPRT.FR-SITE-WEB\ff-fiches-fabrications\ff.fiches.fabrication.2023\ffr.restaurant.2023\[ff.15.colonnes.17.11.2024.xlsx]Mode.emploi.01.11.2024</v>
      </c>
      <c r="AQ9" s="6">
        <v>1</v>
      </c>
    </row>
    <row r="10" spans="1:45" ht="16.5" customHeight="1">
      <c r="B10" s="1367" t="s">
        <v>1621</v>
      </c>
      <c r="R10" s="2406" t="s">
        <v>1798</v>
      </c>
      <c r="S10" s="1730" t="s">
        <v>1797</v>
      </c>
      <c r="U10" t="s">
        <v>1</v>
      </c>
      <c r="AM10" s="2406" t="s">
        <v>1798</v>
      </c>
      <c r="AN10" s="1730" t="s">
        <v>1797</v>
      </c>
      <c r="AP10" t="s">
        <v>1</v>
      </c>
      <c r="AQ10" s="6">
        <v>1</v>
      </c>
    </row>
    <row r="11" spans="1:45" ht="16.5" customHeight="1">
      <c r="B11" s="1367"/>
      <c r="J11" s="2365" t="s">
        <v>12</v>
      </c>
      <c r="K11" s="2366"/>
      <c r="L11" s="2367"/>
      <c r="M11" s="2367"/>
      <c r="N11" s="2367" t="s">
        <v>1534</v>
      </c>
      <c r="O11" s="2367"/>
      <c r="P11" s="2367"/>
      <c r="Q11" s="2367"/>
      <c r="R11" s="2367"/>
      <c r="S11" s="1734" t="s">
        <v>1799</v>
      </c>
      <c r="W11" s="1367"/>
      <c r="AE11" s="2365" t="s">
        <v>12</v>
      </c>
      <c r="AF11" s="2366"/>
      <c r="AG11" s="2367"/>
      <c r="AH11" s="2367"/>
      <c r="AI11" s="2367" t="s">
        <v>1534</v>
      </c>
      <c r="AJ11" s="2367"/>
      <c r="AK11" s="2367"/>
      <c r="AL11" s="2367"/>
      <c r="AM11" s="2367"/>
      <c r="AN11" s="1734" t="s">
        <v>1799</v>
      </c>
      <c r="AQ11" s="6">
        <v>1</v>
      </c>
      <c r="AR11" s="1367"/>
      <c r="AS11"/>
    </row>
    <row r="12" spans="1:45" ht="16.5" customHeight="1">
      <c r="A12" s="1379"/>
      <c r="B12" s="1379"/>
      <c r="C12" s="2224" t="s">
        <v>1623</v>
      </c>
      <c r="D12" s="2224"/>
      <c r="E12" s="2224"/>
      <c r="F12" s="2224"/>
      <c r="G12" s="2224"/>
      <c r="H12" s="1379"/>
      <c r="I12" s="1379"/>
      <c r="J12" s="2207" t="s">
        <v>11</v>
      </c>
      <c r="K12" s="1469"/>
      <c r="L12" s="1469"/>
      <c r="M12" s="1469"/>
      <c r="N12" s="2208" t="s">
        <v>1624</v>
      </c>
      <c r="O12" s="2208"/>
      <c r="P12" s="2208"/>
      <c r="Q12" s="2208"/>
      <c r="R12" s="2209" t="s">
        <v>214</v>
      </c>
      <c r="S12" s="1470"/>
      <c r="T12" s="1471"/>
      <c r="U12" s="2239" t="s">
        <v>1</v>
      </c>
      <c r="V12" s="1379"/>
      <c r="W12" s="1379"/>
      <c r="X12" s="2224" t="s">
        <v>1623</v>
      </c>
      <c r="Y12" s="2224"/>
      <c r="Z12" s="2224"/>
      <c r="AA12" s="2224"/>
      <c r="AB12" s="2224"/>
      <c r="AC12" s="1379"/>
      <c r="AD12" s="1379"/>
      <c r="AE12" s="2207" t="s">
        <v>11</v>
      </c>
      <c r="AF12" s="1469"/>
      <c r="AG12" s="1469"/>
      <c r="AH12" s="1469"/>
      <c r="AI12" s="2208" t="s">
        <v>1624</v>
      </c>
      <c r="AJ12" s="2208"/>
      <c r="AK12" s="2208"/>
      <c r="AL12" s="2208"/>
      <c r="AM12" s="2209" t="s">
        <v>214</v>
      </c>
      <c r="AN12" s="1470"/>
      <c r="AO12" s="1471"/>
      <c r="AQ12" s="6">
        <v>1</v>
      </c>
      <c r="AR12"/>
      <c r="AS12"/>
    </row>
    <row r="13" spans="1:45" ht="16.5" customHeight="1">
      <c r="A13" s="1379"/>
      <c r="B13" s="1379"/>
      <c r="C13" s="2224"/>
      <c r="D13" s="2224"/>
      <c r="E13" s="2224"/>
      <c r="F13" s="2224"/>
      <c r="G13" s="2224"/>
      <c r="H13" s="1379"/>
      <c r="I13" s="1379"/>
      <c r="J13" s="2207"/>
      <c r="K13" s="1294"/>
      <c r="L13" s="1294"/>
      <c r="M13" s="1294"/>
      <c r="N13" s="2208"/>
      <c r="O13" s="2208"/>
      <c r="P13" s="2208"/>
      <c r="Q13" s="2208"/>
      <c r="R13" s="2209"/>
      <c r="S13" s="1294"/>
      <c r="T13" s="1294"/>
      <c r="U13" s="2239" t="s">
        <v>1</v>
      </c>
      <c r="V13" s="1379"/>
      <c r="W13" s="1379"/>
      <c r="X13" s="2224"/>
      <c r="Y13" s="2224"/>
      <c r="Z13" s="2224"/>
      <c r="AA13" s="2224"/>
      <c r="AB13" s="2224"/>
      <c r="AC13" s="1379"/>
      <c r="AD13" s="1379"/>
      <c r="AE13" s="2207"/>
      <c r="AF13" s="1294"/>
      <c r="AG13" s="1294"/>
      <c r="AH13" s="1294"/>
      <c r="AI13" s="2208"/>
      <c r="AJ13" s="2208"/>
      <c r="AK13" s="2208"/>
      <c r="AL13" s="2208"/>
      <c r="AM13" s="2209"/>
      <c r="AN13" s="1294"/>
      <c r="AO13" s="1294"/>
      <c r="AQ13" s="6">
        <v>1</v>
      </c>
      <c r="AR13"/>
      <c r="AS13"/>
    </row>
    <row r="14" spans="1:45" ht="16.5" customHeight="1">
      <c r="A14" s="1468"/>
      <c r="B14" s="180" t="s">
        <v>1626</v>
      </c>
      <c r="C14" s="180" t="s">
        <v>389</v>
      </c>
      <c r="D14" s="180" t="s">
        <v>185</v>
      </c>
      <c r="E14" s="180" t="s">
        <v>184</v>
      </c>
      <c r="F14" s="180" t="s">
        <v>183</v>
      </c>
      <c r="G14" s="180" t="s">
        <v>182</v>
      </c>
      <c r="H14" s="1384" t="s">
        <v>193</v>
      </c>
      <c r="I14" s="180"/>
      <c r="J14" s="1472" t="s">
        <v>335</v>
      </c>
      <c r="K14" s="1473"/>
      <c r="L14" s="1473"/>
      <c r="M14" s="1473"/>
      <c r="N14" s="1473"/>
      <c r="O14" s="1472" t="s">
        <v>335</v>
      </c>
      <c r="P14" s="1473"/>
      <c r="Q14" s="1473"/>
      <c r="R14" s="1472" t="s">
        <v>335</v>
      </c>
      <c r="S14" s="1473"/>
      <c r="T14" s="1472" t="s">
        <v>335</v>
      </c>
      <c r="U14" s="2239" t="s">
        <v>1</v>
      </c>
      <c r="V14" s="1468"/>
      <c r="W14" s="180" t="s">
        <v>1626</v>
      </c>
      <c r="X14" s="180" t="s">
        <v>389</v>
      </c>
      <c r="Y14" s="180" t="s">
        <v>185</v>
      </c>
      <c r="Z14" s="180" t="s">
        <v>184</v>
      </c>
      <c r="AA14" s="180" t="s">
        <v>183</v>
      </c>
      <c r="AB14" s="180" t="s">
        <v>182</v>
      </c>
      <c r="AC14" s="1384" t="s">
        <v>193</v>
      </c>
      <c r="AD14" s="180"/>
      <c r="AE14" s="1472" t="s">
        <v>335</v>
      </c>
      <c r="AF14" s="1473"/>
      <c r="AG14" s="1473"/>
      <c r="AH14" s="1473"/>
      <c r="AI14" s="1473"/>
      <c r="AJ14" s="1472" t="s">
        <v>335</v>
      </c>
      <c r="AK14" s="1473"/>
      <c r="AL14" s="1473"/>
      <c r="AM14" s="1472" t="s">
        <v>335</v>
      </c>
      <c r="AN14" s="1473"/>
      <c r="AO14" s="1472" t="s">
        <v>335</v>
      </c>
      <c r="AQ14" s="6">
        <v>1</v>
      </c>
      <c r="AR14"/>
      <c r="AS14"/>
    </row>
    <row r="15" spans="1:45" s="1" customFormat="1" ht="33" customHeight="1" thickBot="1">
      <c r="A15" s="108">
        <f t="shared" ref="A15:A78" si="2">J15</f>
        <v>0</v>
      </c>
      <c r="B15" s="1387" t="s">
        <v>1626</v>
      </c>
      <c r="C15" s="1387" t="s">
        <v>389</v>
      </c>
      <c r="D15" s="1387" t="s">
        <v>185</v>
      </c>
      <c r="E15" s="1387" t="s">
        <v>184</v>
      </c>
      <c r="F15" s="1387" t="s">
        <v>183</v>
      </c>
      <c r="G15" s="1387" t="s">
        <v>182</v>
      </c>
      <c r="H15" s="193" t="s">
        <v>193</v>
      </c>
      <c r="I15" s="48"/>
      <c r="J15" s="1474"/>
      <c r="K15" s="1475"/>
      <c r="L15" s="1475"/>
      <c r="M15" s="1475"/>
      <c r="N15" s="1476"/>
      <c r="O15" s="1477"/>
      <c r="P15" s="1478"/>
      <c r="Q15" s="1479"/>
      <c r="R15" s="1480"/>
      <c r="S15" s="1479"/>
      <c r="T15" s="1481"/>
      <c r="U15" s="2239" t="s">
        <v>1</v>
      </c>
      <c r="V15" s="108">
        <f t="shared" ref="V15:V78" si="3">AE15</f>
        <v>0</v>
      </c>
      <c r="W15" s="1387" t="s">
        <v>1626</v>
      </c>
      <c r="X15" s="1387" t="s">
        <v>389</v>
      </c>
      <c r="Y15" s="1387" t="s">
        <v>185</v>
      </c>
      <c r="Z15" s="1387" t="s">
        <v>184</v>
      </c>
      <c r="AA15" s="1387" t="s">
        <v>183</v>
      </c>
      <c r="AB15" s="1387" t="s">
        <v>182</v>
      </c>
      <c r="AC15" s="193" t="s">
        <v>193</v>
      </c>
      <c r="AD15" s="48"/>
      <c r="AE15" s="1474"/>
      <c r="AF15" s="1475"/>
      <c r="AG15" s="1475"/>
      <c r="AH15" s="1475"/>
      <c r="AI15" s="1476"/>
      <c r="AJ15" s="1477"/>
      <c r="AK15" s="1478"/>
      <c r="AL15" s="1479"/>
      <c r="AM15" s="1480"/>
      <c r="AN15" s="1479"/>
      <c r="AO15" s="1481"/>
      <c r="AQ15" s="6">
        <v>1</v>
      </c>
      <c r="AR15"/>
      <c r="AS15"/>
    </row>
    <row r="16" spans="1:45" s="1" customFormat="1" ht="30" customHeight="1">
      <c r="A16" s="108" t="str">
        <f t="shared" si="2"/>
        <v>A</v>
      </c>
      <c r="B16" s="1392" t="str">
        <f t="shared" ref="B16:B79" si="4">IF(ISBLANK(K16),"►",K16)</f>
        <v xml:space="preserve">C patisserie flan garniture Clafoutis aux cerises_2023-09-20.xlsx 10 personnes </v>
      </c>
      <c r="C16" s="1393" t="str">
        <f t="shared" ref="C16:C79" si="5">IF(ISBLANK(K16),"►",IFERROR(LEFT(K16,SEARCH(" ",K16)-1),0))</f>
        <v>C</v>
      </c>
      <c r="D16" s="1393" t="str">
        <f t="shared" ref="D16:D79" si="6">IF(ISBLANK(K16),"►",IFERROR(MID(K16,SEARCH(" ",K16)+1,SEARCH(" ",K16,SEARCH(" ",K16)+1)-SEARCH(" ",K16)-1),0))</f>
        <v>patisserie</v>
      </c>
      <c r="E16" s="1393" t="str">
        <f t="shared" ref="E16:E79" si="7">IF(ISBLANK(K16),"►",IFERROR(MID(K16,SEARCH(" ",K16,SEARCH(" ",K16)+1)+1,SEARCH(" ",K16,SEARCH(" ",K16,SEARCH(" ",K16)+1)+1)-SEARCH(" ",K16,SEARCH(" ",K16)+1)-1),0))</f>
        <v>flan</v>
      </c>
      <c r="F16" s="1393" t="str">
        <f t="shared" ref="F16:F79" si="8">IF(ISBLANK(K16),"►",IFERROR(MID(K16,SEARCH(" ",K16,SEARCH(" ",K16,SEARCH(" ",K16)+1)+1)+1,SEARCH(" ",K16,SEARCH(" ",K16,SEARCH(" ",K16,SEARCH(" ",K16)+1)+1)+1)-SEARCH(" ",K16,SEARCH(" ",K16,SEARCH(" ",K16)+1)+1)-1),0))</f>
        <v>garniture</v>
      </c>
      <c r="G16" s="1393" t="str">
        <f t="shared" ref="G16:G79" si="9">IF(ISBLANK(K16),"►",IFERROR(MID(K16,FIND(" ",K16,FIND(" ",K16,FIND(" ",K16)+1)+1)+1,FIND(" ",K16,FIND(" ",K16,FIND(" ",K16,FIND(" ",K16,FIND(" ",K16,FIND(" ",K16)+1)+1)+1)+1)-1)-1),""))</f>
        <v>garniture Clafoutis aux cerises_2023-</v>
      </c>
      <c r="H16" s="1393">
        <f t="shared" ref="H16:H79" si="10">IF(ISBLANK(K16),"►",L16)</f>
        <v>10</v>
      </c>
      <c r="I16" s="1393" t="str">
        <f t="shared" ref="I16:I79" si="11">IF(ISBLANK(K16),"►",M16)</f>
        <v>personnes</v>
      </c>
      <c r="J16" s="203" t="s">
        <v>11</v>
      </c>
      <c r="K16" s="2339" t="str">
        <f>K22</f>
        <v xml:space="preserve">C patisserie flan garniture Clafoutis aux cerises_2023-09-20.xlsx 10 personnes </v>
      </c>
      <c r="L16" s="2340">
        <f>L22</f>
        <v>10</v>
      </c>
      <c r="M16" s="2340" t="str">
        <f>M22</f>
        <v>personnes</v>
      </c>
      <c r="N16" s="205" t="s">
        <v>214</v>
      </c>
      <c r="O16" s="2098" t="s">
        <v>293</v>
      </c>
      <c r="P16" s="2098"/>
      <c r="Q16" s="2138" t="s">
        <v>1815</v>
      </c>
      <c r="R16" s="2138"/>
      <c r="S16" s="2138"/>
      <c r="T16" s="2138"/>
      <c r="U16" s="2239" t="s">
        <v>1</v>
      </c>
      <c r="V16" s="108" t="str">
        <f t="shared" si="3"/>
        <v>A</v>
      </c>
      <c r="W16" s="1392" t="str">
        <f t="shared" ref="W16:W79" si="12">IF(ISBLANK(AF16),"►",AF16)</f>
        <v xml:space="preserve">Q HO chaud   Quiche Lorraine 10 personnes </v>
      </c>
      <c r="X16" s="1393" t="str">
        <f t="shared" ref="X16:X79" si="13">IF(ISBLANK(AF16),"►",IFERROR(LEFT(AF16,SEARCH(" ",AF16)-1),0))</f>
        <v>Q</v>
      </c>
      <c r="Y16" s="1393" t="str">
        <f t="shared" ref="Y16:Y79" si="14">IF(ISBLANK(AF16),"►",IFERROR(MID(AF16,SEARCH(" ",AF16)+1,SEARCH(" ",AF16,SEARCH(" ",AF16)+1)-SEARCH(" ",AF16)-1),0))</f>
        <v>HO</v>
      </c>
      <c r="Z16" s="1393" t="str">
        <f t="shared" ref="Z16:Z79" si="15">IF(ISBLANK(AF16),"►",IFERROR(MID(AF16,SEARCH(" ",AF16,SEARCH(" ",AF16)+1)+1,SEARCH(" ",AF16,SEARCH(" ",AF16,SEARCH(" ",AF16)+1)+1)-SEARCH(" ",AF16,SEARCH(" ",AF16)+1)-1),0))</f>
        <v>chaud</v>
      </c>
      <c r="AA16" s="1393" t="str">
        <f t="shared" ref="AA16:AA79" si="16">IF(ISBLANK(AF16),"►",IFERROR(MID(AF16,SEARCH(" ",AF16,SEARCH(" ",AF16,SEARCH(" ",AF16)+1)+1)+1,SEARCH(" ",AF16,SEARCH(" ",AF16,SEARCH(" ",AF16,SEARCH(" ",AF16)+1)+1)+1)-SEARCH(" ",AF16,SEARCH(" ",AF16,SEARCH(" ",AF16)+1)+1)-1),0))</f>
        <v/>
      </c>
      <c r="AB16" s="1393" t="str">
        <f t="shared" ref="AB16:AB79" si="17">IF(ISBLANK(AF16),"►",IFERROR(MID(AF16,FIND(" ",AF16,FIND(" ",AF16,FIND(" ",AF16)+1)+1)+1,FIND(" ",AF16,FIND(" ",AF16,FIND(" ",AF16,FIND(" ",AF16,FIND(" ",AF16,FIND(" ",AF16)+1)+1)+1)+1)-1)-1),""))</f>
        <v xml:space="preserve">  Quiche Lo</v>
      </c>
      <c r="AC16" s="1393">
        <f t="shared" ref="AC16:AC79" si="18">IF(ISBLANK(AF16),"►",AG16)</f>
        <v>10</v>
      </c>
      <c r="AD16" s="1393" t="str">
        <f t="shared" ref="AD16:AD79" si="19">IF(ISBLANK(AF16),"►",AH16)</f>
        <v>personnes</v>
      </c>
      <c r="AE16" s="203" t="s">
        <v>11</v>
      </c>
      <c r="AF16" s="2339" t="str">
        <f>AF22</f>
        <v xml:space="preserve">Q HO chaud   Quiche Lorraine 10 personnes </v>
      </c>
      <c r="AG16" s="2340">
        <f>AG22</f>
        <v>10</v>
      </c>
      <c r="AH16" s="2340" t="str">
        <f>AH22</f>
        <v>personnes</v>
      </c>
      <c r="AI16" s="205" t="s">
        <v>214</v>
      </c>
      <c r="AJ16" s="2098" t="s">
        <v>209</v>
      </c>
      <c r="AK16" s="2098"/>
      <c r="AL16" s="2138" t="s">
        <v>1644</v>
      </c>
      <c r="AM16" s="2138"/>
      <c r="AN16" s="2138"/>
      <c r="AO16" s="2138"/>
      <c r="AQ16" s="6">
        <v>1</v>
      </c>
      <c r="AR16"/>
      <c r="AS16"/>
    </row>
    <row r="17" spans="1:45" s="1" customFormat="1" ht="18.75" customHeight="1">
      <c r="A17" s="108" t="str">
        <f t="shared" si="2"/>
        <v>A</v>
      </c>
      <c r="B17" s="1392" t="str">
        <f t="shared" si="4"/>
        <v xml:space="preserve">C patisserie flan garniture Clafoutis aux cerises_2023-09-20.xlsx 10 personnes </v>
      </c>
      <c r="C17" s="1393" t="str">
        <f t="shared" si="5"/>
        <v>C</v>
      </c>
      <c r="D17" s="1393" t="str">
        <f t="shared" si="6"/>
        <v>patisserie</v>
      </c>
      <c r="E17" s="1393" t="str">
        <f t="shared" si="7"/>
        <v>flan</v>
      </c>
      <c r="F17" s="1393" t="str">
        <f t="shared" si="8"/>
        <v>garniture</v>
      </c>
      <c r="G17" s="1393" t="str">
        <f t="shared" si="9"/>
        <v>garniture Clafoutis aux cerises_2023-</v>
      </c>
      <c r="H17" s="1393">
        <f t="shared" si="10"/>
        <v>10</v>
      </c>
      <c r="I17" s="1393" t="str">
        <f t="shared" si="11"/>
        <v>personnes</v>
      </c>
      <c r="J17" s="104" t="s">
        <v>11</v>
      </c>
      <c r="K17" s="2316" t="str">
        <f>K22</f>
        <v xml:space="preserve">C patisserie flan garniture Clafoutis aux cerises_2023-09-20.xlsx 10 personnes </v>
      </c>
      <c r="L17" s="2316">
        <f>L22</f>
        <v>10</v>
      </c>
      <c r="M17" s="2316" t="str">
        <f>M22</f>
        <v>personnes</v>
      </c>
      <c r="N17" s="2317"/>
      <c r="O17" s="2318" t="s">
        <v>1848</v>
      </c>
      <c r="P17" s="2319"/>
      <c r="Q17" s="2319"/>
      <c r="R17" s="2320" t="s">
        <v>212</v>
      </c>
      <c r="S17" s="201" t="s">
        <v>1816</v>
      </c>
      <c r="T17" s="1419"/>
      <c r="U17" s="2239" t="s">
        <v>1</v>
      </c>
      <c r="V17" s="108" t="str">
        <f t="shared" si="3"/>
        <v>A</v>
      </c>
      <c r="W17" s="1392" t="str">
        <f t="shared" si="12"/>
        <v xml:space="preserve">Q HO chaud   Quiche Lorraine 10 personnes </v>
      </c>
      <c r="X17" s="1393" t="str">
        <f t="shared" si="13"/>
        <v>Q</v>
      </c>
      <c r="Y17" s="1393" t="str">
        <f t="shared" si="14"/>
        <v>HO</v>
      </c>
      <c r="Z17" s="1393" t="str">
        <f t="shared" si="15"/>
        <v>chaud</v>
      </c>
      <c r="AA17" s="1393" t="str">
        <f t="shared" si="16"/>
        <v/>
      </c>
      <c r="AB17" s="1393" t="str">
        <f t="shared" si="17"/>
        <v xml:space="preserve">  Quiche Lo</v>
      </c>
      <c r="AC17" s="1393">
        <f t="shared" si="18"/>
        <v>10</v>
      </c>
      <c r="AD17" s="1393" t="str">
        <f t="shared" si="19"/>
        <v>personnes</v>
      </c>
      <c r="AE17" s="104" t="s">
        <v>11</v>
      </c>
      <c r="AF17" s="2316" t="str">
        <f>AF22</f>
        <v xml:space="preserve">Q HO chaud   Quiche Lorraine 10 personnes </v>
      </c>
      <c r="AG17" s="2316">
        <f>AG22</f>
        <v>10</v>
      </c>
      <c r="AH17" s="2316" t="str">
        <f>AH22</f>
        <v>personnes</v>
      </c>
      <c r="AI17" s="2317" t="s">
        <v>1533</v>
      </c>
      <c r="AJ17" s="2318" t="s">
        <v>1792</v>
      </c>
      <c r="AK17" s="2319"/>
      <c r="AL17" s="2319"/>
      <c r="AM17" s="2320" t="s">
        <v>212</v>
      </c>
      <c r="AN17" s="201" t="s">
        <v>211</v>
      </c>
      <c r="AO17" s="1419"/>
      <c r="AQ17" s="6">
        <v>1</v>
      </c>
      <c r="AR17"/>
      <c r="AS17"/>
    </row>
    <row r="18" spans="1:45" s="1" customFormat="1" ht="18.75" customHeight="1">
      <c r="A18" s="108" t="str">
        <f t="shared" si="2"/>
        <v>A</v>
      </c>
      <c r="B18" s="1392" t="str">
        <f t="shared" si="4"/>
        <v xml:space="preserve">C patisserie flan garniture Clafoutis aux cerises_2023-09-20.xlsx 10 personnes </v>
      </c>
      <c r="C18" s="1393" t="str">
        <f t="shared" si="5"/>
        <v>C</v>
      </c>
      <c r="D18" s="1393" t="str">
        <f t="shared" si="6"/>
        <v>patisserie</v>
      </c>
      <c r="E18" s="1393" t="str">
        <f t="shared" si="7"/>
        <v>flan</v>
      </c>
      <c r="F18" s="1393" t="str">
        <f t="shared" si="8"/>
        <v>garniture</v>
      </c>
      <c r="G18" s="1393" t="str">
        <f t="shared" si="9"/>
        <v>garniture Clafoutis aux cerises_2023-</v>
      </c>
      <c r="H18" s="1393">
        <f t="shared" si="10"/>
        <v>10</v>
      </c>
      <c r="I18" s="1393" t="str">
        <f t="shared" si="11"/>
        <v>personnes</v>
      </c>
      <c r="J18" s="104" t="s">
        <v>11</v>
      </c>
      <c r="K18" s="1232" t="str">
        <f>K22</f>
        <v xml:space="preserve">C patisserie flan garniture Clafoutis aux cerises_2023-09-20.xlsx 10 personnes </v>
      </c>
      <c r="L18" s="1232">
        <f>L22</f>
        <v>10</v>
      </c>
      <c r="M18" s="1232" t="str">
        <f>M22</f>
        <v>personnes</v>
      </c>
      <c r="N18" s="1697"/>
      <c r="O18" s="1698"/>
      <c r="P18" s="1698"/>
      <c r="Q18" s="1698"/>
      <c r="R18" s="199" t="s">
        <v>205</v>
      </c>
      <c r="S18" s="2139" t="str">
        <f>N20</f>
        <v xml:space="preserve">C patisserie flan garniture Clafoutis aux cerises_2023-09-20.xlsx 10 personnes </v>
      </c>
      <c r="T18" s="2140"/>
      <c r="U18" s="2239" t="s">
        <v>1</v>
      </c>
      <c r="V18" s="108" t="str">
        <f t="shared" si="3"/>
        <v>A</v>
      </c>
      <c r="W18" s="1392" t="str">
        <f t="shared" si="12"/>
        <v xml:space="preserve">Q HO chaud   Quiche Lorraine 10 personnes </v>
      </c>
      <c r="X18" s="1393" t="str">
        <f t="shared" si="13"/>
        <v>Q</v>
      </c>
      <c r="Y18" s="1393" t="str">
        <f t="shared" si="14"/>
        <v>HO</v>
      </c>
      <c r="Z18" s="1393" t="str">
        <f t="shared" si="15"/>
        <v>chaud</v>
      </c>
      <c r="AA18" s="1393" t="str">
        <f t="shared" si="16"/>
        <v/>
      </c>
      <c r="AB18" s="1393" t="str">
        <f t="shared" si="17"/>
        <v xml:space="preserve">  Quiche Lo</v>
      </c>
      <c r="AC18" s="1393">
        <f t="shared" si="18"/>
        <v>10</v>
      </c>
      <c r="AD18" s="1393" t="str">
        <f t="shared" si="19"/>
        <v>personnes</v>
      </c>
      <c r="AE18" s="104" t="s">
        <v>11</v>
      </c>
      <c r="AF18" s="1232" t="str">
        <f>AF22</f>
        <v xml:space="preserve">Q HO chaud   Quiche Lorraine 10 personnes </v>
      </c>
      <c r="AG18" s="1232">
        <f>AG22</f>
        <v>10</v>
      </c>
      <c r="AH18" s="1232" t="str">
        <f>AH22</f>
        <v>personnes</v>
      </c>
      <c r="AI18" s="1697"/>
      <c r="AJ18" s="1698"/>
      <c r="AK18" s="1698"/>
      <c r="AL18" s="1698"/>
      <c r="AM18" s="199" t="s">
        <v>205</v>
      </c>
      <c r="AN18" s="2139" t="str">
        <f>AI20</f>
        <v xml:space="preserve">Q HO chaud   Quiche Lorraine 10 personnes </v>
      </c>
      <c r="AO18" s="2140"/>
      <c r="AQ18" s="6">
        <v>1</v>
      </c>
      <c r="AR18"/>
      <c r="AS18"/>
    </row>
    <row r="19" spans="1:45" s="1" customFormat="1" ht="18.75" customHeight="1">
      <c r="A19" s="108" t="str">
        <f t="shared" si="2"/>
        <v>A</v>
      </c>
      <c r="B19" s="1392" t="str">
        <f t="shared" si="4"/>
        <v xml:space="preserve">C patisserie flan garniture Clafoutis aux cerises_2023-09-20.xlsx 10 personnes </v>
      </c>
      <c r="C19" s="1393" t="str">
        <f t="shared" si="5"/>
        <v>C</v>
      </c>
      <c r="D19" s="1393" t="str">
        <f t="shared" si="6"/>
        <v>patisserie</v>
      </c>
      <c r="E19" s="1393" t="str">
        <f t="shared" si="7"/>
        <v>flan</v>
      </c>
      <c r="F19" s="1393" t="str">
        <f t="shared" si="8"/>
        <v>garniture</v>
      </c>
      <c r="G19" s="1393" t="str">
        <f t="shared" si="9"/>
        <v>garniture Clafoutis aux cerises_2023-</v>
      </c>
      <c r="H19" s="1393">
        <f t="shared" si="10"/>
        <v>10</v>
      </c>
      <c r="I19" s="1393" t="str">
        <f t="shared" si="11"/>
        <v>personnes</v>
      </c>
      <c r="J19" s="104" t="s">
        <v>11</v>
      </c>
      <c r="K19" s="1232" t="str">
        <f>K22</f>
        <v xml:space="preserve">C patisserie flan garniture Clafoutis aux cerises_2023-09-20.xlsx 10 personnes </v>
      </c>
      <c r="L19" s="1232">
        <f>L22</f>
        <v>10</v>
      </c>
      <c r="M19" s="1232" t="str">
        <f>M22</f>
        <v>personnes</v>
      </c>
      <c r="N19" s="195">
        <v>10</v>
      </c>
      <c r="O19" s="194" t="s">
        <v>1537</v>
      </c>
      <c r="P19" s="193" t="s">
        <v>193</v>
      </c>
      <c r="Q19" s="193"/>
      <c r="R19" s="197"/>
      <c r="S19" s="2139"/>
      <c r="T19" s="2140"/>
      <c r="U19" s="2239" t="s">
        <v>1</v>
      </c>
      <c r="V19" s="108" t="str">
        <f t="shared" si="3"/>
        <v>A</v>
      </c>
      <c r="W19" s="1392" t="str">
        <f t="shared" si="12"/>
        <v xml:space="preserve">Q HO chaud   Quiche Lorraine 10 personnes </v>
      </c>
      <c r="X19" s="1393" t="str">
        <f t="shared" si="13"/>
        <v>Q</v>
      </c>
      <c r="Y19" s="1393" t="str">
        <f t="shared" si="14"/>
        <v>HO</v>
      </c>
      <c r="Z19" s="1393" t="str">
        <f t="shared" si="15"/>
        <v>chaud</v>
      </c>
      <c r="AA19" s="1393" t="str">
        <f t="shared" si="16"/>
        <v/>
      </c>
      <c r="AB19" s="1393" t="str">
        <f t="shared" si="17"/>
        <v xml:space="preserve">  Quiche Lo</v>
      </c>
      <c r="AC19" s="1393">
        <f t="shared" si="18"/>
        <v>10</v>
      </c>
      <c r="AD19" s="1393" t="str">
        <f t="shared" si="19"/>
        <v>personnes</v>
      </c>
      <c r="AE19" s="104" t="s">
        <v>11</v>
      </c>
      <c r="AF19" s="1232" t="str">
        <f>AF22</f>
        <v xml:space="preserve">Q HO chaud   Quiche Lorraine 10 personnes </v>
      </c>
      <c r="AG19" s="1232">
        <f>AG22</f>
        <v>10</v>
      </c>
      <c r="AH19" s="1232" t="str">
        <f>AH22</f>
        <v>personnes</v>
      </c>
      <c r="AI19" s="195">
        <v>10</v>
      </c>
      <c r="AJ19" s="194" t="s">
        <v>1537</v>
      </c>
      <c r="AK19" s="193" t="s">
        <v>193</v>
      </c>
      <c r="AL19" s="193"/>
      <c r="AM19" s="197"/>
      <c r="AN19" s="2139"/>
      <c r="AO19" s="2140"/>
      <c r="AQ19" s="6">
        <v>1</v>
      </c>
      <c r="AR19"/>
      <c r="AS19"/>
    </row>
    <row r="20" spans="1:45" s="1" customFormat="1" ht="18.75" customHeight="1">
      <c r="A20" s="108" t="str">
        <f t="shared" si="2"/>
        <v>A</v>
      </c>
      <c r="B20" s="1392" t="str">
        <f t="shared" si="4"/>
        <v xml:space="preserve">C patisserie flan garniture Clafoutis aux cerises_2023-09-20.xlsx 10 personnes </v>
      </c>
      <c r="C20" s="1393" t="str">
        <f t="shared" si="5"/>
        <v>C</v>
      </c>
      <c r="D20" s="1393" t="str">
        <f t="shared" si="6"/>
        <v>patisserie</v>
      </c>
      <c r="E20" s="1393" t="str">
        <f t="shared" si="7"/>
        <v>flan</v>
      </c>
      <c r="F20" s="1393" t="str">
        <f t="shared" si="8"/>
        <v>garniture</v>
      </c>
      <c r="G20" s="1393" t="str">
        <f t="shared" si="9"/>
        <v>garniture Clafoutis aux cerises_2023-</v>
      </c>
      <c r="H20" s="1393">
        <f t="shared" si="10"/>
        <v>10</v>
      </c>
      <c r="I20" s="1393" t="str">
        <f t="shared" si="11"/>
        <v>personnes</v>
      </c>
      <c r="J20" s="104" t="s">
        <v>11</v>
      </c>
      <c r="K20" s="1232" t="str">
        <f>K22</f>
        <v xml:space="preserve">C patisserie flan garniture Clafoutis aux cerises_2023-09-20.xlsx 10 personnes </v>
      </c>
      <c r="L20" s="1232">
        <f>L22</f>
        <v>10</v>
      </c>
      <c r="M20" s="1232" t="str">
        <f>M22</f>
        <v>personnes</v>
      </c>
      <c r="N20" s="2307" t="str">
        <f>N21 &amp; " " &amp; N22 &amp; " " &amp; P22 &amp; " " &amp; R22 &amp; " " &amp; T22 &amp; " " &amp; N19 &amp; " " &amp; O19 &amp; " "</f>
        <v xml:space="preserve">C patisserie flan garniture Clafoutis aux cerises_2023-09-20.xlsx 10 personnes </v>
      </c>
      <c r="O20" s="2308"/>
      <c r="P20" s="2308"/>
      <c r="Q20" s="2308"/>
      <c r="R20" s="2308"/>
      <c r="S20" s="2309"/>
      <c r="T20" s="2310" t="s">
        <v>187</v>
      </c>
      <c r="U20" s="2239" t="s">
        <v>1</v>
      </c>
      <c r="V20" s="108" t="str">
        <f t="shared" si="3"/>
        <v>A</v>
      </c>
      <c r="W20" s="1392" t="str">
        <f t="shared" si="12"/>
        <v xml:space="preserve">Q HO chaud   Quiche Lorraine 10 personnes </v>
      </c>
      <c r="X20" s="1393" t="str">
        <f t="shared" si="13"/>
        <v>Q</v>
      </c>
      <c r="Y20" s="1393" t="str">
        <f t="shared" si="14"/>
        <v>HO</v>
      </c>
      <c r="Z20" s="1393" t="str">
        <f t="shared" si="15"/>
        <v>chaud</v>
      </c>
      <c r="AA20" s="1393" t="str">
        <f t="shared" si="16"/>
        <v/>
      </c>
      <c r="AB20" s="1393" t="str">
        <f t="shared" si="17"/>
        <v xml:space="preserve">  Quiche Lo</v>
      </c>
      <c r="AC20" s="1393">
        <f t="shared" si="18"/>
        <v>10</v>
      </c>
      <c r="AD20" s="1393" t="str">
        <f t="shared" si="19"/>
        <v>personnes</v>
      </c>
      <c r="AE20" s="104" t="s">
        <v>11</v>
      </c>
      <c r="AF20" s="1232" t="str">
        <f>AF22</f>
        <v xml:space="preserve">Q HO chaud   Quiche Lorraine 10 personnes </v>
      </c>
      <c r="AG20" s="1232">
        <f>AG22</f>
        <v>10</v>
      </c>
      <c r="AH20" s="1232" t="str">
        <f>AH22</f>
        <v>personnes</v>
      </c>
      <c r="AI20" s="2307" t="str">
        <f>AI21 &amp; " " &amp; AI22 &amp; " " &amp; AK22 &amp; " " &amp; AM22 &amp; " " &amp; AO22 &amp; " " &amp; AI19 &amp; " " &amp; AJ19 &amp; " "</f>
        <v xml:space="preserve">Q HO chaud   Quiche Lorraine 10 personnes </v>
      </c>
      <c r="AJ20" s="2308"/>
      <c r="AK20" s="2308"/>
      <c r="AL20" s="2308"/>
      <c r="AM20" s="2308"/>
      <c r="AN20" s="2309"/>
      <c r="AO20" s="2310" t="s">
        <v>187</v>
      </c>
      <c r="AQ20" s="6">
        <v>1</v>
      </c>
      <c r="AR20"/>
      <c r="AS20"/>
    </row>
    <row r="21" spans="1:45" s="1" customFormat="1" ht="18.75" customHeight="1">
      <c r="A21" s="108" t="str">
        <f t="shared" si="2"/>
        <v>A</v>
      </c>
      <c r="B21" s="1392" t="str">
        <f t="shared" si="4"/>
        <v xml:space="preserve">C patisserie flan garniture Clafoutis aux cerises_2023-09-20.xlsx 10 personnes </v>
      </c>
      <c r="C21" s="1393" t="str">
        <f t="shared" si="5"/>
        <v>C</v>
      </c>
      <c r="D21" s="1393" t="str">
        <f t="shared" si="6"/>
        <v>patisserie</v>
      </c>
      <c r="E21" s="1393" t="str">
        <f t="shared" si="7"/>
        <v>flan</v>
      </c>
      <c r="F21" s="1393" t="str">
        <f t="shared" si="8"/>
        <v>garniture</v>
      </c>
      <c r="G21" s="1393" t="str">
        <f t="shared" si="9"/>
        <v>garniture Clafoutis aux cerises_2023-</v>
      </c>
      <c r="H21" s="1393">
        <f t="shared" si="10"/>
        <v>10</v>
      </c>
      <c r="I21" s="1393" t="str">
        <f t="shared" si="11"/>
        <v>personnes</v>
      </c>
      <c r="J21" s="104" t="s">
        <v>11</v>
      </c>
      <c r="K21" s="1232" t="str">
        <f>K22</f>
        <v xml:space="preserve">C patisserie flan garniture Clafoutis aux cerises_2023-09-20.xlsx 10 personnes </v>
      </c>
      <c r="L21" s="1232">
        <f>L22</f>
        <v>10</v>
      </c>
      <c r="M21" s="1232" t="str">
        <f>M22</f>
        <v>personnes</v>
      </c>
      <c r="N21" s="2311" t="str">
        <f>LEFT(T22,1)</f>
        <v>C</v>
      </c>
      <c r="O21" s="2312" t="s">
        <v>185</v>
      </c>
      <c r="P21" s="2312" t="s">
        <v>184</v>
      </c>
      <c r="Q21" s="2312"/>
      <c r="R21" s="2312" t="s">
        <v>183</v>
      </c>
      <c r="S21" s="2312"/>
      <c r="T21" s="2313" t="s">
        <v>182</v>
      </c>
      <c r="U21" s="2239" t="s">
        <v>1</v>
      </c>
      <c r="V21" s="108" t="str">
        <f t="shared" si="3"/>
        <v>A</v>
      </c>
      <c r="W21" s="1392" t="str">
        <f t="shared" si="12"/>
        <v xml:space="preserve">Q HO chaud   Quiche Lorraine 10 personnes </v>
      </c>
      <c r="X21" s="1393" t="str">
        <f t="shared" si="13"/>
        <v>Q</v>
      </c>
      <c r="Y21" s="1393" t="str">
        <f t="shared" si="14"/>
        <v>HO</v>
      </c>
      <c r="Z21" s="1393" t="str">
        <f t="shared" si="15"/>
        <v>chaud</v>
      </c>
      <c r="AA21" s="1393" t="str">
        <f t="shared" si="16"/>
        <v/>
      </c>
      <c r="AB21" s="1393" t="str">
        <f t="shared" si="17"/>
        <v xml:space="preserve">  Quiche Lo</v>
      </c>
      <c r="AC21" s="1393">
        <f t="shared" si="18"/>
        <v>10</v>
      </c>
      <c r="AD21" s="1393" t="str">
        <f t="shared" si="19"/>
        <v>personnes</v>
      </c>
      <c r="AE21" s="104" t="s">
        <v>11</v>
      </c>
      <c r="AF21" s="1232" t="str">
        <f>AF22</f>
        <v xml:space="preserve">Q HO chaud   Quiche Lorraine 10 personnes </v>
      </c>
      <c r="AG21" s="1232">
        <f>AG22</f>
        <v>10</v>
      </c>
      <c r="AH21" s="1232" t="str">
        <f>AH22</f>
        <v>personnes</v>
      </c>
      <c r="AI21" s="2311" t="str">
        <f>LEFT(AO22,1)</f>
        <v>Q</v>
      </c>
      <c r="AJ21" s="2312" t="s">
        <v>185</v>
      </c>
      <c r="AK21" s="2312" t="s">
        <v>184</v>
      </c>
      <c r="AL21" s="2312"/>
      <c r="AM21" s="2312" t="s">
        <v>183</v>
      </c>
      <c r="AN21" s="2312"/>
      <c r="AO21" s="2313" t="s">
        <v>182</v>
      </c>
      <c r="AQ21" s="6">
        <v>1</v>
      </c>
      <c r="AR21"/>
      <c r="AS21"/>
    </row>
    <row r="22" spans="1:45" s="1" customFormat="1" ht="18.75" customHeight="1">
      <c r="A22" s="108" t="str">
        <f t="shared" si="2"/>
        <v>A</v>
      </c>
      <c r="B22" s="1392" t="str">
        <f t="shared" si="4"/>
        <v xml:space="preserve">C patisserie flan garniture Clafoutis aux cerises_2023-09-20.xlsx 10 personnes </v>
      </c>
      <c r="C22" s="1393" t="str">
        <f t="shared" si="5"/>
        <v>C</v>
      </c>
      <c r="D22" s="1393" t="str">
        <f t="shared" si="6"/>
        <v>patisserie</v>
      </c>
      <c r="E22" s="1393" t="str">
        <f t="shared" si="7"/>
        <v>flan</v>
      </c>
      <c r="F22" s="1393" t="str">
        <f t="shared" si="8"/>
        <v>garniture</v>
      </c>
      <c r="G22" s="1393" t="str">
        <f t="shared" si="9"/>
        <v>garniture Clafoutis aux cerises_2023-</v>
      </c>
      <c r="H22" s="1393">
        <f t="shared" si="10"/>
        <v>10</v>
      </c>
      <c r="I22" s="1393" t="str">
        <f t="shared" si="11"/>
        <v>personnes</v>
      </c>
      <c r="J22" s="104" t="s">
        <v>11</v>
      </c>
      <c r="K22" s="1247" t="str">
        <f>N20</f>
        <v xml:space="preserve">C patisserie flan garniture Clafoutis aux cerises_2023-09-20.xlsx 10 personnes </v>
      </c>
      <c r="L22" s="1247">
        <f>N19</f>
        <v>10</v>
      </c>
      <c r="M22" s="1247" t="str">
        <f>O19</f>
        <v>personnes</v>
      </c>
      <c r="N22" s="1428" t="s">
        <v>1541</v>
      </c>
      <c r="O22" s="1429"/>
      <c r="P22" s="1803" t="s">
        <v>1542</v>
      </c>
      <c r="Q22" s="1803"/>
      <c r="R22" s="1803" t="s">
        <v>176</v>
      </c>
      <c r="S22" s="1803"/>
      <c r="T22" s="1445" t="s">
        <v>1543</v>
      </c>
      <c r="U22" s="2239" t="s">
        <v>1</v>
      </c>
      <c r="V22" s="108" t="str">
        <f t="shared" si="3"/>
        <v>A</v>
      </c>
      <c r="W22" s="1392" t="str">
        <f t="shared" si="12"/>
        <v xml:space="preserve">Q HO chaud   Quiche Lorraine 10 personnes </v>
      </c>
      <c r="X22" s="1393" t="str">
        <f t="shared" si="13"/>
        <v>Q</v>
      </c>
      <c r="Y22" s="1393" t="str">
        <f t="shared" si="14"/>
        <v>HO</v>
      </c>
      <c r="Z22" s="1393" t="str">
        <f t="shared" si="15"/>
        <v>chaud</v>
      </c>
      <c r="AA22" s="1393" t="str">
        <f t="shared" si="16"/>
        <v/>
      </c>
      <c r="AB22" s="1393" t="str">
        <f t="shared" si="17"/>
        <v xml:space="preserve">  Quiche Lo</v>
      </c>
      <c r="AC22" s="1393">
        <f t="shared" si="18"/>
        <v>10</v>
      </c>
      <c r="AD22" s="1393" t="str">
        <f t="shared" si="19"/>
        <v>personnes</v>
      </c>
      <c r="AE22" s="104" t="s">
        <v>11</v>
      </c>
      <c r="AF22" s="1247" t="str">
        <f>AI20</f>
        <v xml:space="preserve">Q HO chaud   Quiche Lorraine 10 personnes </v>
      </c>
      <c r="AG22" s="1247">
        <f>AI19</f>
        <v>10</v>
      </c>
      <c r="AH22" s="1247" t="str">
        <f>AJ19</f>
        <v>personnes</v>
      </c>
      <c r="AI22" s="1428" t="s">
        <v>1646</v>
      </c>
      <c r="AJ22" s="1429"/>
      <c r="AK22" s="1803"/>
      <c r="AL22" s="1803"/>
      <c r="AM22" s="1803"/>
      <c r="AN22" s="1803"/>
      <c r="AO22" s="1445" t="s">
        <v>1644</v>
      </c>
      <c r="AQ22" s="6">
        <v>1</v>
      </c>
      <c r="AR22"/>
      <c r="AS22"/>
    </row>
    <row r="23" spans="1:45" s="1" customFormat="1" ht="18.75" customHeight="1">
      <c r="A23" s="108" t="str">
        <f t="shared" si="2"/>
        <v>A</v>
      </c>
      <c r="B23" s="1392" t="str">
        <f t="shared" si="4"/>
        <v xml:space="preserve">C patisserie flan garniture Clafoutis aux cerises_2023-09-20.xlsx 10 personnes </v>
      </c>
      <c r="C23" s="1393" t="str">
        <f t="shared" si="5"/>
        <v>C</v>
      </c>
      <c r="D23" s="1393" t="str">
        <f t="shared" si="6"/>
        <v>patisserie</v>
      </c>
      <c r="E23" s="1393" t="str">
        <f t="shared" si="7"/>
        <v>flan</v>
      </c>
      <c r="F23" s="1393" t="str">
        <f t="shared" si="8"/>
        <v>garniture</v>
      </c>
      <c r="G23" s="1393" t="str">
        <f t="shared" si="9"/>
        <v>garniture Clafoutis aux cerises_2023-</v>
      </c>
      <c r="H23" s="1393">
        <f t="shared" si="10"/>
        <v>10</v>
      </c>
      <c r="I23" s="1393" t="str">
        <f t="shared" si="11"/>
        <v>personnes</v>
      </c>
      <c r="J23" s="104" t="s">
        <v>11</v>
      </c>
      <c r="K23" s="1232" t="str">
        <f>K22</f>
        <v xml:space="preserve">C patisserie flan garniture Clafoutis aux cerises_2023-09-20.xlsx 10 personnes </v>
      </c>
      <c r="L23" s="1232">
        <f>L22</f>
        <v>10</v>
      </c>
      <c r="M23" s="1232" t="str">
        <f>M22</f>
        <v>personnes</v>
      </c>
      <c r="N23" s="1432" t="s">
        <v>1657</v>
      </c>
      <c r="O23" s="1433"/>
      <c r="P23" s="1433"/>
      <c r="Q23" s="1433"/>
      <c r="R23" s="1433"/>
      <c r="S23" s="1433"/>
      <c r="T23" s="1699"/>
      <c r="U23" s="2239" t="s">
        <v>1</v>
      </c>
      <c r="V23" s="108" t="str">
        <f t="shared" si="3"/>
        <v>A</v>
      </c>
      <c r="W23" s="1392" t="str">
        <f t="shared" si="12"/>
        <v xml:space="preserve">Q HO chaud   Quiche Lorraine 10 personnes </v>
      </c>
      <c r="X23" s="1393" t="str">
        <f t="shared" si="13"/>
        <v>Q</v>
      </c>
      <c r="Y23" s="1393" t="str">
        <f t="shared" si="14"/>
        <v>HO</v>
      </c>
      <c r="Z23" s="1393" t="str">
        <f t="shared" si="15"/>
        <v>chaud</v>
      </c>
      <c r="AA23" s="1393" t="str">
        <f t="shared" si="16"/>
        <v/>
      </c>
      <c r="AB23" s="1393" t="str">
        <f t="shared" si="17"/>
        <v xml:space="preserve">  Quiche Lo</v>
      </c>
      <c r="AC23" s="1393">
        <f t="shared" si="18"/>
        <v>10</v>
      </c>
      <c r="AD23" s="1393" t="str">
        <f t="shared" si="19"/>
        <v>personnes</v>
      </c>
      <c r="AE23" s="104" t="s">
        <v>11</v>
      </c>
      <c r="AF23" s="1232" t="str">
        <f>AF22</f>
        <v xml:space="preserve">Q HO chaud   Quiche Lorraine 10 personnes </v>
      </c>
      <c r="AG23" s="1232">
        <f>AG22</f>
        <v>10</v>
      </c>
      <c r="AH23" s="1232" t="str">
        <f>AH22</f>
        <v>personnes</v>
      </c>
      <c r="AI23" s="1432" t="s">
        <v>1657</v>
      </c>
      <c r="AJ23" s="1433"/>
      <c r="AK23" s="1433"/>
      <c r="AL23" s="1433"/>
      <c r="AM23" s="1433"/>
      <c r="AN23" s="1433"/>
      <c r="AO23" s="1699"/>
      <c r="AQ23" s="6">
        <v>1</v>
      </c>
    </row>
    <row r="24" spans="1:45" s="1" customFormat="1" ht="18.75" customHeight="1">
      <c r="A24" s="108" t="str">
        <f t="shared" si="2"/>
        <v>A</v>
      </c>
      <c r="B24" s="1392" t="str">
        <f t="shared" si="4"/>
        <v xml:space="preserve">C patisserie flan garniture Clafoutis aux cerises_2023-09-20.xlsx 10 personnes </v>
      </c>
      <c r="C24" s="1393" t="str">
        <f t="shared" si="5"/>
        <v>C</v>
      </c>
      <c r="D24" s="1393" t="str">
        <f t="shared" si="6"/>
        <v>patisserie</v>
      </c>
      <c r="E24" s="1393" t="str">
        <f t="shared" si="7"/>
        <v>flan</v>
      </c>
      <c r="F24" s="1393" t="str">
        <f t="shared" si="8"/>
        <v>garniture</v>
      </c>
      <c r="G24" s="1393" t="str">
        <f t="shared" si="9"/>
        <v>garniture Clafoutis aux cerises_2023-</v>
      </c>
      <c r="H24" s="1393">
        <f t="shared" si="10"/>
        <v>10</v>
      </c>
      <c r="I24" s="1393" t="str">
        <f t="shared" si="11"/>
        <v>personnes</v>
      </c>
      <c r="J24" s="104" t="s">
        <v>11</v>
      </c>
      <c r="K24" s="1232" t="str">
        <f>K22</f>
        <v xml:space="preserve">C patisserie flan garniture Clafoutis aux cerises_2023-09-20.xlsx 10 personnes </v>
      </c>
      <c r="L24" s="1232">
        <f>L22</f>
        <v>10</v>
      </c>
      <c r="M24" s="1232" t="str">
        <f>M22</f>
        <v>personnes</v>
      </c>
      <c r="N24" s="1700"/>
      <c r="O24" s="1433"/>
      <c r="P24" s="1433"/>
      <c r="Q24" s="1433"/>
      <c r="R24" s="1433"/>
      <c r="S24" s="1433"/>
      <c r="T24" s="1701"/>
      <c r="U24" s="2239" t="s">
        <v>1</v>
      </c>
      <c r="V24" s="108" t="str">
        <f t="shared" si="3"/>
        <v>A</v>
      </c>
      <c r="W24" s="1392" t="str">
        <f t="shared" si="12"/>
        <v xml:space="preserve">Q HO chaud   Quiche Lorraine 10 personnes </v>
      </c>
      <c r="X24" s="1393" t="str">
        <f t="shared" si="13"/>
        <v>Q</v>
      </c>
      <c r="Y24" s="1393" t="str">
        <f t="shared" si="14"/>
        <v>HO</v>
      </c>
      <c r="Z24" s="1393" t="str">
        <f t="shared" si="15"/>
        <v>chaud</v>
      </c>
      <c r="AA24" s="1393" t="str">
        <f t="shared" si="16"/>
        <v/>
      </c>
      <c r="AB24" s="1393" t="str">
        <f t="shared" si="17"/>
        <v xml:space="preserve">  Quiche Lo</v>
      </c>
      <c r="AC24" s="1393">
        <f t="shared" si="18"/>
        <v>10</v>
      </c>
      <c r="AD24" s="1393" t="str">
        <f t="shared" si="19"/>
        <v>personnes</v>
      </c>
      <c r="AE24" s="104" t="s">
        <v>11</v>
      </c>
      <c r="AF24" s="1232" t="str">
        <f>AF22</f>
        <v xml:space="preserve">Q HO chaud   Quiche Lorraine 10 personnes </v>
      </c>
      <c r="AG24" s="1232">
        <f>AG22</f>
        <v>10</v>
      </c>
      <c r="AH24" s="1232" t="str">
        <f>AH22</f>
        <v>personnes</v>
      </c>
      <c r="AI24" s="1700"/>
      <c r="AJ24" s="1433"/>
      <c r="AK24" s="1433"/>
      <c r="AL24" s="1433"/>
      <c r="AM24" s="1433"/>
      <c r="AN24" s="1433"/>
      <c r="AO24" s="1701"/>
      <c r="AQ24" s="6">
        <v>1</v>
      </c>
    </row>
    <row r="25" spans="1:45" s="1" customFormat="1" ht="18.75" customHeight="1">
      <c r="A25" s="108" t="str">
        <f t="shared" si="2"/>
        <v>A</v>
      </c>
      <c r="B25" s="1392" t="str">
        <f t="shared" si="4"/>
        <v xml:space="preserve">C patisserie flan garniture Clafoutis aux cerises_2023-09-20.xlsx 10 personnes </v>
      </c>
      <c r="C25" s="1393" t="str">
        <f t="shared" si="5"/>
        <v>C</v>
      </c>
      <c r="D25" s="1393" t="str">
        <f t="shared" si="6"/>
        <v>patisserie</v>
      </c>
      <c r="E25" s="1393" t="str">
        <f t="shared" si="7"/>
        <v>flan</v>
      </c>
      <c r="F25" s="1393" t="str">
        <f t="shared" si="8"/>
        <v>garniture</v>
      </c>
      <c r="G25" s="1393" t="str">
        <f t="shared" si="9"/>
        <v>garniture Clafoutis aux cerises_2023-</v>
      </c>
      <c r="H25" s="1393">
        <f t="shared" si="10"/>
        <v>10</v>
      </c>
      <c r="I25" s="1393" t="str">
        <f t="shared" si="11"/>
        <v>personnes</v>
      </c>
      <c r="J25" s="104" t="s">
        <v>11</v>
      </c>
      <c r="K25" s="1232" t="str">
        <f>K22</f>
        <v xml:space="preserve">C patisserie flan garniture Clafoutis aux cerises_2023-09-20.xlsx 10 personnes </v>
      </c>
      <c r="L25" s="1232">
        <f>L22</f>
        <v>10</v>
      </c>
      <c r="M25" s="1232" t="str">
        <f>M22</f>
        <v>personnes</v>
      </c>
      <c r="N25" s="1435" t="s">
        <v>327</v>
      </c>
      <c r="O25" s="1436" t="s">
        <v>326</v>
      </c>
      <c r="P25" s="1437"/>
      <c r="Q25" s="2145" t="s">
        <v>325</v>
      </c>
      <c r="R25" s="2146" t="s">
        <v>301</v>
      </c>
      <c r="S25" s="2148" t="s">
        <v>261</v>
      </c>
      <c r="T25" s="1438" t="s">
        <v>324</v>
      </c>
      <c r="U25" s="2239" t="s">
        <v>1</v>
      </c>
      <c r="V25" s="108" t="str">
        <f t="shared" si="3"/>
        <v>A</v>
      </c>
      <c r="W25" s="1392" t="str">
        <f t="shared" si="12"/>
        <v xml:space="preserve">Q HO chaud   Quiche Lorraine 10 personnes </v>
      </c>
      <c r="X25" s="1393" t="str">
        <f t="shared" si="13"/>
        <v>Q</v>
      </c>
      <c r="Y25" s="1393" t="str">
        <f t="shared" si="14"/>
        <v>HO</v>
      </c>
      <c r="Z25" s="1393" t="str">
        <f t="shared" si="15"/>
        <v>chaud</v>
      </c>
      <c r="AA25" s="1393" t="str">
        <f t="shared" si="16"/>
        <v/>
      </c>
      <c r="AB25" s="1393" t="str">
        <f t="shared" si="17"/>
        <v xml:space="preserve">  Quiche Lo</v>
      </c>
      <c r="AC25" s="1393">
        <f t="shared" si="18"/>
        <v>10</v>
      </c>
      <c r="AD25" s="1393" t="str">
        <f t="shared" si="19"/>
        <v>personnes</v>
      </c>
      <c r="AE25" s="104" t="s">
        <v>11</v>
      </c>
      <c r="AF25" s="1232" t="str">
        <f>AF22</f>
        <v xml:space="preserve">Q HO chaud   Quiche Lorraine 10 personnes </v>
      </c>
      <c r="AG25" s="1232">
        <f>AG22</f>
        <v>10</v>
      </c>
      <c r="AH25" s="1232" t="str">
        <f>AH22</f>
        <v>personnes</v>
      </c>
      <c r="AI25" s="1435" t="s">
        <v>327</v>
      </c>
      <c r="AJ25" s="1436" t="s">
        <v>326</v>
      </c>
      <c r="AK25" s="1437"/>
      <c r="AL25" s="2145" t="s">
        <v>325</v>
      </c>
      <c r="AM25" s="2146" t="s">
        <v>301</v>
      </c>
      <c r="AN25" s="2148" t="s">
        <v>261</v>
      </c>
      <c r="AO25" s="1459" t="s">
        <v>324</v>
      </c>
      <c r="AQ25" s="6">
        <v>1</v>
      </c>
    </row>
    <row r="26" spans="1:45" s="1" customFormat="1" ht="18.75" customHeight="1">
      <c r="A26" s="108" t="str">
        <f t="shared" si="2"/>
        <v>A</v>
      </c>
      <c r="B26" s="1392" t="str">
        <f t="shared" si="4"/>
        <v xml:space="preserve">C patisserie flan garniture Clafoutis aux cerises_2023-09-20.xlsx 10 personnes </v>
      </c>
      <c r="C26" s="1393" t="str">
        <f t="shared" si="5"/>
        <v>C</v>
      </c>
      <c r="D26" s="1393" t="str">
        <f t="shared" si="6"/>
        <v>patisserie</v>
      </c>
      <c r="E26" s="1393" t="str">
        <f t="shared" si="7"/>
        <v>flan</v>
      </c>
      <c r="F26" s="1393" t="str">
        <f t="shared" si="8"/>
        <v>garniture</v>
      </c>
      <c r="G26" s="1393" t="str">
        <f t="shared" si="9"/>
        <v>garniture Clafoutis aux cerises_2023-</v>
      </c>
      <c r="H26" s="1393">
        <f t="shared" si="10"/>
        <v>10</v>
      </c>
      <c r="I26" s="1393" t="str">
        <f t="shared" si="11"/>
        <v>personnes</v>
      </c>
      <c r="J26" s="104" t="s">
        <v>11</v>
      </c>
      <c r="K26" s="1232" t="str">
        <f>K22</f>
        <v xml:space="preserve">C patisserie flan garniture Clafoutis aux cerises_2023-09-20.xlsx 10 personnes </v>
      </c>
      <c r="L26" s="1232">
        <f>L22</f>
        <v>10</v>
      </c>
      <c r="M26" s="1232" t="str">
        <f>M22</f>
        <v>personnes</v>
      </c>
      <c r="N26" s="1439" t="s">
        <v>317</v>
      </c>
      <c r="O26" s="307" t="s">
        <v>316</v>
      </c>
      <c r="P26" s="168" t="s">
        <v>315</v>
      </c>
      <c r="Q26" s="1904"/>
      <c r="R26" s="2147"/>
      <c r="S26" s="2149"/>
      <c r="T26" s="1440" t="s">
        <v>314</v>
      </c>
      <c r="U26" s="2239" t="s">
        <v>1</v>
      </c>
      <c r="V26" s="108" t="str">
        <f t="shared" si="3"/>
        <v>A</v>
      </c>
      <c r="W26" s="1392" t="str">
        <f t="shared" si="12"/>
        <v xml:space="preserve">Q HO chaud   Quiche Lorraine 10 personnes </v>
      </c>
      <c r="X26" s="1393" t="str">
        <f t="shared" si="13"/>
        <v>Q</v>
      </c>
      <c r="Y26" s="1393" t="str">
        <f t="shared" si="14"/>
        <v>HO</v>
      </c>
      <c r="Z26" s="1393" t="str">
        <f t="shared" si="15"/>
        <v>chaud</v>
      </c>
      <c r="AA26" s="1393" t="str">
        <f t="shared" si="16"/>
        <v/>
      </c>
      <c r="AB26" s="1393" t="str">
        <f t="shared" si="17"/>
        <v xml:space="preserve">  Quiche Lo</v>
      </c>
      <c r="AC26" s="1393">
        <f t="shared" si="18"/>
        <v>10</v>
      </c>
      <c r="AD26" s="1393" t="str">
        <f t="shared" si="19"/>
        <v>personnes</v>
      </c>
      <c r="AE26" s="104" t="s">
        <v>11</v>
      </c>
      <c r="AF26" s="1232" t="str">
        <f>AF22</f>
        <v xml:space="preserve">Q HO chaud   Quiche Lorraine 10 personnes </v>
      </c>
      <c r="AG26" s="1232">
        <f>AG22</f>
        <v>10</v>
      </c>
      <c r="AH26" s="1232" t="str">
        <f>AH22</f>
        <v>personnes</v>
      </c>
      <c r="AI26" s="1439" t="s">
        <v>317</v>
      </c>
      <c r="AJ26" s="307" t="s">
        <v>316</v>
      </c>
      <c r="AK26" s="168" t="s">
        <v>315</v>
      </c>
      <c r="AL26" s="1904"/>
      <c r="AM26" s="2147"/>
      <c r="AN26" s="2149"/>
      <c r="AO26" s="1460" t="s">
        <v>314</v>
      </c>
      <c r="AQ26" s="6">
        <v>1</v>
      </c>
    </row>
    <row r="27" spans="1:45" s="1" customFormat="1" ht="18.75" customHeight="1">
      <c r="A27" s="108" t="str">
        <f t="shared" si="2"/>
        <v>A</v>
      </c>
      <c r="B27" s="1392" t="str">
        <f t="shared" si="4"/>
        <v xml:space="preserve">C patisserie flan garniture Clafoutis aux cerises_2023-09-20.xlsx 10 personnes </v>
      </c>
      <c r="C27" s="1393" t="str">
        <f t="shared" si="5"/>
        <v>C</v>
      </c>
      <c r="D27" s="1393" t="str">
        <f t="shared" si="6"/>
        <v>patisserie</v>
      </c>
      <c r="E27" s="1393" t="str">
        <f t="shared" si="7"/>
        <v>flan</v>
      </c>
      <c r="F27" s="1393" t="str">
        <f t="shared" si="8"/>
        <v>garniture</v>
      </c>
      <c r="G27" s="1393" t="str">
        <f t="shared" si="9"/>
        <v>garniture Clafoutis aux cerises_2023-</v>
      </c>
      <c r="H27" s="1393">
        <f t="shared" si="10"/>
        <v>10</v>
      </c>
      <c r="I27" s="1393" t="str">
        <f t="shared" si="11"/>
        <v>personnes</v>
      </c>
      <c r="J27" s="104" t="s">
        <v>11</v>
      </c>
      <c r="K27" s="1232" t="str">
        <f>K22</f>
        <v xml:space="preserve">C patisserie flan garniture Clafoutis aux cerises_2023-09-20.xlsx 10 personnes </v>
      </c>
      <c r="L27" s="1232">
        <f>L22</f>
        <v>10</v>
      </c>
      <c r="M27" s="1232" t="str">
        <f>M22</f>
        <v>personnes</v>
      </c>
      <c r="N27" s="1767"/>
      <c r="O27" s="1768"/>
      <c r="P27" s="1769" t="str">
        <f>IF(AND(N27&gt;0,Q27&gt;0),"de","")</f>
        <v/>
      </c>
      <c r="Q27" s="1770">
        <v>3</v>
      </c>
      <c r="R27" s="224" t="s">
        <v>231</v>
      </c>
      <c r="S27" s="257">
        <v>1</v>
      </c>
      <c r="T27" s="1773" t="s">
        <v>1817</v>
      </c>
      <c r="U27" s="2239" t="s">
        <v>1</v>
      </c>
      <c r="V27" s="108" t="str">
        <f t="shared" si="3"/>
        <v>A</v>
      </c>
      <c r="W27" s="1392" t="str">
        <f t="shared" si="12"/>
        <v xml:space="preserve">Q HO chaud   Quiche Lorraine 10 personnes </v>
      </c>
      <c r="X27" s="1393" t="str">
        <f t="shared" si="13"/>
        <v>Q</v>
      </c>
      <c r="Y27" s="1393" t="str">
        <f t="shared" si="14"/>
        <v>HO</v>
      </c>
      <c r="Z27" s="1393" t="str">
        <f t="shared" si="15"/>
        <v>chaud</v>
      </c>
      <c r="AA27" s="1393" t="str">
        <f t="shared" si="16"/>
        <v/>
      </c>
      <c r="AB27" s="1393" t="str">
        <f t="shared" si="17"/>
        <v xml:space="preserve">  Quiche Lo</v>
      </c>
      <c r="AC27" s="1393">
        <f t="shared" si="18"/>
        <v>10</v>
      </c>
      <c r="AD27" s="1393" t="str">
        <f t="shared" si="19"/>
        <v>personnes</v>
      </c>
      <c r="AE27" s="104" t="s">
        <v>11</v>
      </c>
      <c r="AF27" s="1232" t="str">
        <f>AF22</f>
        <v xml:space="preserve">Q HO chaud   Quiche Lorraine 10 personnes </v>
      </c>
      <c r="AG27" s="1232">
        <f>AG22</f>
        <v>10</v>
      </c>
      <c r="AH27" s="1232" t="str">
        <f>AH22</f>
        <v>personnes</v>
      </c>
      <c r="AI27" s="259"/>
      <c r="AJ27" s="254"/>
      <c r="AK27" s="280" t="str">
        <f t="shared" ref="AK27:AK36" si="20">IF(AND(AI27&gt;0,AL27&gt;0),"de","")</f>
        <v/>
      </c>
      <c r="AL27" s="252"/>
      <c r="AM27" s="270"/>
      <c r="AN27" s="257">
        <v>1</v>
      </c>
      <c r="AO27" s="432"/>
      <c r="AQ27" s="6">
        <v>1</v>
      </c>
    </row>
    <row r="28" spans="1:45" s="1" customFormat="1" ht="18.75" customHeight="1">
      <c r="A28" s="108" t="str">
        <f t="shared" si="2"/>
        <v>A</v>
      </c>
      <c r="B28" s="1392" t="str">
        <f t="shared" si="4"/>
        <v xml:space="preserve">C patisserie flan garniture Clafoutis aux cerises_2023-09-20.xlsx 10 personnes </v>
      </c>
      <c r="C28" s="1393" t="str">
        <f t="shared" si="5"/>
        <v>C</v>
      </c>
      <c r="D28" s="1393" t="str">
        <f t="shared" si="6"/>
        <v>patisserie</v>
      </c>
      <c r="E28" s="1393" t="str">
        <f t="shared" si="7"/>
        <v>flan</v>
      </c>
      <c r="F28" s="1393" t="str">
        <f t="shared" si="8"/>
        <v>garniture</v>
      </c>
      <c r="G28" s="1393" t="str">
        <f t="shared" si="9"/>
        <v>garniture Clafoutis aux cerises_2023-</v>
      </c>
      <c r="H28" s="1393">
        <f t="shared" si="10"/>
        <v>10</v>
      </c>
      <c r="I28" s="1393" t="str">
        <f t="shared" si="11"/>
        <v>personnes</v>
      </c>
      <c r="J28" s="108" t="str">
        <f>IF(T28&lt;&gt;"","A","►")</f>
        <v>A</v>
      </c>
      <c r="K28" s="1232" t="str">
        <f>K22</f>
        <v xml:space="preserve">C patisserie flan garniture Clafoutis aux cerises_2023-09-20.xlsx 10 personnes </v>
      </c>
      <c r="L28" s="1232">
        <f>L22</f>
        <v>10</v>
      </c>
      <c r="M28" s="1232" t="str">
        <f>M22</f>
        <v>personnes</v>
      </c>
      <c r="N28" s="1771">
        <v>2</v>
      </c>
      <c r="O28" s="254" t="s">
        <v>1818</v>
      </c>
      <c r="P28" s="253" t="str">
        <f>IF(AND(N28&gt;0,Q28&gt;0),"de","")</f>
        <v/>
      </c>
      <c r="Q28" s="252"/>
      <c r="R28" s="1766"/>
      <c r="S28" s="257">
        <v>1</v>
      </c>
      <c r="T28" s="1773" t="s">
        <v>1819</v>
      </c>
      <c r="U28" s="2239" t="s">
        <v>1</v>
      </c>
      <c r="V28" s="108" t="str">
        <f t="shared" si="3"/>
        <v>A</v>
      </c>
      <c r="W28" s="1392" t="str">
        <f t="shared" si="12"/>
        <v xml:space="preserve">Q HO chaud   Quiche Lorraine 10 personnes </v>
      </c>
      <c r="X28" s="1393" t="str">
        <f t="shared" si="13"/>
        <v>Q</v>
      </c>
      <c r="Y28" s="1393" t="str">
        <f t="shared" si="14"/>
        <v>HO</v>
      </c>
      <c r="Z28" s="1393" t="str">
        <f t="shared" si="15"/>
        <v>chaud</v>
      </c>
      <c r="AA28" s="1393" t="str">
        <f t="shared" si="16"/>
        <v/>
      </c>
      <c r="AB28" s="1393" t="str">
        <f t="shared" si="17"/>
        <v xml:space="preserve">  Quiche Lo</v>
      </c>
      <c r="AC28" s="1393">
        <f t="shared" si="18"/>
        <v>10</v>
      </c>
      <c r="AD28" s="1393" t="str">
        <f t="shared" si="19"/>
        <v>personnes</v>
      </c>
      <c r="AE28" s="108" t="str">
        <f t="shared" ref="AE28:AE37" si="21">IF(AO28&lt;&gt;"","A","►")</f>
        <v>A</v>
      </c>
      <c r="AF28" s="1232" t="str">
        <f>AF22</f>
        <v xml:space="preserve">Q HO chaud   Quiche Lorraine 10 personnes </v>
      </c>
      <c r="AG28" s="1232">
        <f>AG22</f>
        <v>10</v>
      </c>
      <c r="AH28" s="1232" t="str">
        <f>AH22</f>
        <v>personnes</v>
      </c>
      <c r="AI28" s="259"/>
      <c r="AJ28" s="254"/>
      <c r="AK28" s="253" t="str">
        <f t="shared" si="20"/>
        <v/>
      </c>
      <c r="AL28" s="252">
        <v>250</v>
      </c>
      <c r="AM28" s="294" t="s">
        <v>231</v>
      </c>
      <c r="AN28" s="257">
        <v>1</v>
      </c>
      <c r="AO28" s="432" t="s">
        <v>397</v>
      </c>
      <c r="AQ28" s="6">
        <v>1</v>
      </c>
    </row>
    <row r="29" spans="1:45" s="1" customFormat="1" ht="18.75" customHeight="1">
      <c r="A29" s="108" t="str">
        <f t="shared" si="2"/>
        <v>A</v>
      </c>
      <c r="B29" s="1392" t="str">
        <f t="shared" si="4"/>
        <v xml:space="preserve">C patisserie flan garniture Clafoutis aux cerises_2023-09-20.xlsx 10 personnes </v>
      </c>
      <c r="C29" s="1393" t="str">
        <f t="shared" si="5"/>
        <v>C</v>
      </c>
      <c r="D29" s="1393" t="str">
        <f t="shared" si="6"/>
        <v>patisserie</v>
      </c>
      <c r="E29" s="1393" t="str">
        <f t="shared" si="7"/>
        <v>flan</v>
      </c>
      <c r="F29" s="1393" t="str">
        <f t="shared" si="8"/>
        <v>garniture</v>
      </c>
      <c r="G29" s="1393" t="str">
        <f t="shared" si="9"/>
        <v>garniture Clafoutis aux cerises_2023-</v>
      </c>
      <c r="H29" s="1393">
        <f t="shared" si="10"/>
        <v>10</v>
      </c>
      <c r="I29" s="1393" t="str">
        <f t="shared" si="11"/>
        <v>personnes</v>
      </c>
      <c r="J29" s="108" t="str">
        <f>IF(T29&lt;&gt;"","A","►")</f>
        <v>A</v>
      </c>
      <c r="K29" s="1232" t="str">
        <f>K22</f>
        <v xml:space="preserve">C patisserie flan garniture Clafoutis aux cerises_2023-09-20.xlsx 10 personnes </v>
      </c>
      <c r="L29" s="1232">
        <f>L22</f>
        <v>10</v>
      </c>
      <c r="M29" s="1232" t="str">
        <f>M22</f>
        <v>personnes</v>
      </c>
      <c r="N29" s="1772">
        <v>2</v>
      </c>
      <c r="O29" s="271" t="s">
        <v>1820</v>
      </c>
      <c r="P29" s="253" t="str">
        <f>IF(AND(N29&gt;0,Q29&gt;0),"de","")</f>
        <v/>
      </c>
      <c r="Q29" s="252"/>
      <c r="R29" s="1766"/>
      <c r="S29" s="257">
        <v>1</v>
      </c>
      <c r="T29" s="1773" t="s">
        <v>1821</v>
      </c>
      <c r="U29" s="2239" t="s">
        <v>1</v>
      </c>
      <c r="V29" s="108" t="str">
        <f t="shared" si="3"/>
        <v>A</v>
      </c>
      <c r="W29" s="1392" t="str">
        <f t="shared" si="12"/>
        <v xml:space="preserve">Q HO chaud   Quiche Lorraine 10 personnes </v>
      </c>
      <c r="X29" s="1393" t="str">
        <f t="shared" si="13"/>
        <v>Q</v>
      </c>
      <c r="Y29" s="1393" t="str">
        <f t="shared" si="14"/>
        <v>HO</v>
      </c>
      <c r="Z29" s="1393" t="str">
        <f t="shared" si="15"/>
        <v>chaud</v>
      </c>
      <c r="AA29" s="1393" t="str">
        <f t="shared" si="16"/>
        <v/>
      </c>
      <c r="AB29" s="1393" t="str">
        <f t="shared" si="17"/>
        <v xml:space="preserve">  Quiche Lo</v>
      </c>
      <c r="AC29" s="1393">
        <f t="shared" si="18"/>
        <v>10</v>
      </c>
      <c r="AD29" s="1393" t="str">
        <f t="shared" si="19"/>
        <v>personnes</v>
      </c>
      <c r="AE29" s="108" t="str">
        <f t="shared" si="21"/>
        <v>A</v>
      </c>
      <c r="AF29" s="1232" t="str">
        <f>AF22</f>
        <v xml:space="preserve">Q HO chaud   Quiche Lorraine 10 personnes </v>
      </c>
      <c r="AG29" s="1232">
        <f>AG22</f>
        <v>10</v>
      </c>
      <c r="AH29" s="1232" t="str">
        <f>AH22</f>
        <v>personnes</v>
      </c>
      <c r="AI29" s="259"/>
      <c r="AJ29" s="271"/>
      <c r="AK29" s="280" t="str">
        <f t="shared" si="20"/>
        <v/>
      </c>
      <c r="AL29" s="252">
        <v>125</v>
      </c>
      <c r="AM29" s="294" t="s">
        <v>231</v>
      </c>
      <c r="AN29" s="257">
        <v>1</v>
      </c>
      <c r="AO29" s="432" t="s">
        <v>1647</v>
      </c>
      <c r="AQ29" s="6">
        <v>1</v>
      </c>
    </row>
    <row r="30" spans="1:45" s="1" customFormat="1" ht="18.75" customHeight="1">
      <c r="A30" s="108" t="str">
        <f t="shared" si="2"/>
        <v>A</v>
      </c>
      <c r="B30" s="1392" t="str">
        <f t="shared" si="4"/>
        <v xml:space="preserve">C patisserie flan garniture Clafoutis aux cerises_2023-09-20.xlsx 10 personnes </v>
      </c>
      <c r="C30" s="1393" t="str">
        <f t="shared" si="5"/>
        <v>C</v>
      </c>
      <c r="D30" s="1393" t="str">
        <f t="shared" si="6"/>
        <v>patisserie</v>
      </c>
      <c r="E30" s="1393" t="str">
        <f t="shared" si="7"/>
        <v>flan</v>
      </c>
      <c r="F30" s="1393" t="str">
        <f t="shared" si="8"/>
        <v>garniture</v>
      </c>
      <c r="G30" s="1393" t="str">
        <f t="shared" si="9"/>
        <v>garniture Clafoutis aux cerises_2023-</v>
      </c>
      <c r="H30" s="1393">
        <f t="shared" si="10"/>
        <v>10</v>
      </c>
      <c r="I30" s="1393" t="str">
        <f t="shared" si="11"/>
        <v>personnes</v>
      </c>
      <c r="J30" s="108" t="str">
        <f>IF(T30&lt;&gt;"","A","►")</f>
        <v>A</v>
      </c>
      <c r="K30" s="1232" t="str">
        <f>K22</f>
        <v xml:space="preserve">C patisserie flan garniture Clafoutis aux cerises_2023-09-20.xlsx 10 personnes </v>
      </c>
      <c r="L30" s="1232">
        <f>L22</f>
        <v>10</v>
      </c>
      <c r="M30" s="1232" t="str">
        <f>M22</f>
        <v>personnes</v>
      </c>
      <c r="N30" s="1772">
        <v>1</v>
      </c>
      <c r="O30" s="271" t="s">
        <v>411</v>
      </c>
      <c r="P30" s="253" t="str">
        <f>IF(AND(N30&gt;0,Q30&gt;0),"de","")</f>
        <v/>
      </c>
      <c r="Q30" s="252"/>
      <c r="R30" s="1766"/>
      <c r="S30" s="257">
        <v>1</v>
      </c>
      <c r="T30" s="1773" t="s">
        <v>1822</v>
      </c>
      <c r="U30" s="2239" t="s">
        <v>1</v>
      </c>
      <c r="V30" s="108" t="str">
        <f t="shared" si="3"/>
        <v>A</v>
      </c>
      <c r="W30" s="1392" t="str">
        <f t="shared" si="12"/>
        <v xml:space="preserve">Q HO chaud   Quiche Lorraine 10 personnes </v>
      </c>
      <c r="X30" s="1393" t="str">
        <f t="shared" si="13"/>
        <v>Q</v>
      </c>
      <c r="Y30" s="1393" t="str">
        <f t="shared" si="14"/>
        <v>HO</v>
      </c>
      <c r="Z30" s="1393" t="str">
        <f t="shared" si="15"/>
        <v>chaud</v>
      </c>
      <c r="AA30" s="1393" t="str">
        <f t="shared" si="16"/>
        <v/>
      </c>
      <c r="AB30" s="1393" t="str">
        <f t="shared" si="17"/>
        <v xml:space="preserve">  Quiche Lo</v>
      </c>
      <c r="AC30" s="1393">
        <f t="shared" si="18"/>
        <v>10</v>
      </c>
      <c r="AD30" s="1393" t="str">
        <f t="shared" si="19"/>
        <v>personnes</v>
      </c>
      <c r="AE30" s="108" t="str">
        <f t="shared" si="21"/>
        <v>A</v>
      </c>
      <c r="AF30" s="1232" t="str">
        <f>AF22</f>
        <v xml:space="preserve">Q HO chaud   Quiche Lorraine 10 personnes </v>
      </c>
      <c r="AG30" s="1232">
        <f>AG22</f>
        <v>10</v>
      </c>
      <c r="AH30" s="1232" t="str">
        <f>AH22</f>
        <v>personnes</v>
      </c>
      <c r="AI30" s="259">
        <v>1</v>
      </c>
      <c r="AJ30" s="271" t="s">
        <v>603</v>
      </c>
      <c r="AK30" s="253" t="str">
        <f t="shared" si="20"/>
        <v/>
      </c>
      <c r="AL30" s="252"/>
      <c r="AM30" s="270"/>
      <c r="AN30" s="257">
        <v>1</v>
      </c>
      <c r="AO30" s="432" t="s">
        <v>1648</v>
      </c>
      <c r="AQ30" s="6">
        <v>1</v>
      </c>
    </row>
    <row r="31" spans="1:45" s="1" customFormat="1" ht="18.75" customHeight="1">
      <c r="A31" s="108" t="str">
        <f t="shared" si="2"/>
        <v>A</v>
      </c>
      <c r="B31" s="1392" t="str">
        <f t="shared" si="4"/>
        <v xml:space="preserve">C patisserie flan garniture Clafoutis aux cerises_2023-09-20.xlsx 10 personnes </v>
      </c>
      <c r="C31" s="1393" t="str">
        <f t="shared" si="5"/>
        <v>C</v>
      </c>
      <c r="D31" s="1393" t="str">
        <f t="shared" si="6"/>
        <v>patisserie</v>
      </c>
      <c r="E31" s="1393" t="str">
        <f t="shared" si="7"/>
        <v>flan</v>
      </c>
      <c r="F31" s="1393" t="str">
        <f t="shared" si="8"/>
        <v>garniture</v>
      </c>
      <c r="G31" s="1393" t="str">
        <f t="shared" si="9"/>
        <v>garniture Clafoutis aux cerises_2023-</v>
      </c>
      <c r="H31" s="1393">
        <f t="shared" si="10"/>
        <v>10</v>
      </c>
      <c r="I31" s="1393" t="str">
        <f t="shared" si="11"/>
        <v>personnes</v>
      </c>
      <c r="J31" s="108" t="str">
        <f>IF(T31&lt;&gt;"","A","►")</f>
        <v>A</v>
      </c>
      <c r="K31" s="1232" t="str">
        <f>K22</f>
        <v xml:space="preserve">C patisserie flan garniture Clafoutis aux cerises_2023-09-20.xlsx 10 personnes </v>
      </c>
      <c r="L31" s="1232">
        <f>L22</f>
        <v>10</v>
      </c>
      <c r="M31" s="1232" t="str">
        <f>M22</f>
        <v>personnes</v>
      </c>
      <c r="N31" s="1772"/>
      <c r="O31" s="271"/>
      <c r="P31" s="253" t="str">
        <f>IF(AND(N31&gt;0,Q31&gt;0),"de","")</f>
        <v/>
      </c>
      <c r="Q31" s="252">
        <v>50</v>
      </c>
      <c r="R31" s="224" t="s">
        <v>231</v>
      </c>
      <c r="S31" s="257">
        <v>1</v>
      </c>
      <c r="T31" s="1773" t="s">
        <v>1823</v>
      </c>
      <c r="U31" s="2239" t="s">
        <v>1</v>
      </c>
      <c r="V31" s="108" t="str">
        <f t="shared" si="3"/>
        <v>A</v>
      </c>
      <c r="W31" s="1392" t="str">
        <f t="shared" si="12"/>
        <v xml:space="preserve">Q HO chaud   Quiche Lorraine 10 personnes </v>
      </c>
      <c r="X31" s="1393" t="str">
        <f t="shared" si="13"/>
        <v>Q</v>
      </c>
      <c r="Y31" s="1393" t="str">
        <f t="shared" si="14"/>
        <v>HO</v>
      </c>
      <c r="Z31" s="1393" t="str">
        <f t="shared" si="15"/>
        <v>chaud</v>
      </c>
      <c r="AA31" s="1393" t="str">
        <f t="shared" si="16"/>
        <v/>
      </c>
      <c r="AB31" s="1393" t="str">
        <f t="shared" si="17"/>
        <v xml:space="preserve">  Quiche Lo</v>
      </c>
      <c r="AC31" s="1393">
        <f t="shared" si="18"/>
        <v>10</v>
      </c>
      <c r="AD31" s="1393" t="str">
        <f t="shared" si="19"/>
        <v>personnes</v>
      </c>
      <c r="AE31" s="108" t="str">
        <f t="shared" si="21"/>
        <v>A</v>
      </c>
      <c r="AF31" s="1232" t="str">
        <f>AF22</f>
        <v xml:space="preserve">Q HO chaud   Quiche Lorraine 10 personnes </v>
      </c>
      <c r="AG31" s="1232">
        <f>AG22</f>
        <v>10</v>
      </c>
      <c r="AH31" s="1232" t="str">
        <f>AH22</f>
        <v>personnes</v>
      </c>
      <c r="AI31" s="259">
        <v>5</v>
      </c>
      <c r="AJ31" s="271" t="s">
        <v>603</v>
      </c>
      <c r="AK31" s="280" t="str">
        <f t="shared" si="20"/>
        <v>de</v>
      </c>
      <c r="AL31" s="252">
        <v>50</v>
      </c>
      <c r="AM31" s="294" t="s">
        <v>231</v>
      </c>
      <c r="AN31" s="257">
        <v>1</v>
      </c>
      <c r="AO31" s="432" t="s">
        <v>1649</v>
      </c>
      <c r="AQ31" s="6">
        <v>1</v>
      </c>
    </row>
    <row r="32" spans="1:45" s="1" customFormat="1" ht="18.75" customHeight="1">
      <c r="A32" s="108" t="str">
        <f t="shared" si="2"/>
        <v>A</v>
      </c>
      <c r="B32" s="1392" t="str">
        <f t="shared" si="4"/>
        <v xml:space="preserve">C patisserie flan garniture Clafoutis aux cerises_2023-09-20.xlsx 10 personnes </v>
      </c>
      <c r="C32" s="1393" t="str">
        <f t="shared" si="5"/>
        <v>C</v>
      </c>
      <c r="D32" s="1393" t="str">
        <f t="shared" si="6"/>
        <v>patisserie</v>
      </c>
      <c r="E32" s="1393" t="str">
        <f t="shared" si="7"/>
        <v>flan</v>
      </c>
      <c r="F32" s="1393" t="str">
        <f t="shared" si="8"/>
        <v>garniture</v>
      </c>
      <c r="G32" s="1393" t="str">
        <f t="shared" si="9"/>
        <v>garniture Clafoutis aux cerises_2023-</v>
      </c>
      <c r="H32" s="1393">
        <f t="shared" si="10"/>
        <v>10</v>
      </c>
      <c r="I32" s="1393" t="str">
        <f t="shared" si="11"/>
        <v>personnes</v>
      </c>
      <c r="J32" s="108" t="str">
        <f>IF(T32&lt;&gt;"","A","►")</f>
        <v>A</v>
      </c>
      <c r="K32" s="1232" t="str">
        <f>K22</f>
        <v xml:space="preserve">C patisserie flan garniture Clafoutis aux cerises_2023-09-20.xlsx 10 personnes </v>
      </c>
      <c r="L32" s="1232">
        <f>L22</f>
        <v>10</v>
      </c>
      <c r="M32" s="1232" t="str">
        <f>M22</f>
        <v>personnes</v>
      </c>
      <c r="N32" s="301">
        <v>0.5</v>
      </c>
      <c r="O32" s="254" t="s">
        <v>411</v>
      </c>
      <c r="P32" s="253" t="str">
        <f>IF(AND(N32&gt;0,Q32&gt;0),"de","")</f>
        <v/>
      </c>
      <c r="Q32" s="252"/>
      <c r="R32" s="1766"/>
      <c r="S32" s="257">
        <v>1</v>
      </c>
      <c r="T32" s="1773" t="s">
        <v>1824</v>
      </c>
      <c r="U32" s="2239" t="s">
        <v>1</v>
      </c>
      <c r="V32" s="108" t="str">
        <f t="shared" si="3"/>
        <v>A</v>
      </c>
      <c r="W32" s="1392" t="str">
        <f t="shared" si="12"/>
        <v xml:space="preserve">Q HO chaud   Quiche Lorraine 10 personnes </v>
      </c>
      <c r="X32" s="1393" t="str">
        <f t="shared" si="13"/>
        <v>Q</v>
      </c>
      <c r="Y32" s="1393" t="str">
        <f t="shared" si="14"/>
        <v>HO</v>
      </c>
      <c r="Z32" s="1393" t="str">
        <f t="shared" si="15"/>
        <v>chaud</v>
      </c>
      <c r="AA32" s="1393" t="str">
        <f t="shared" si="16"/>
        <v/>
      </c>
      <c r="AB32" s="1393" t="str">
        <f t="shared" si="17"/>
        <v xml:space="preserve">  Quiche Lo</v>
      </c>
      <c r="AC32" s="1393">
        <f t="shared" si="18"/>
        <v>10</v>
      </c>
      <c r="AD32" s="1393" t="str">
        <f t="shared" si="19"/>
        <v>personnes</v>
      </c>
      <c r="AE32" s="108" t="str">
        <f t="shared" si="21"/>
        <v>A</v>
      </c>
      <c r="AF32" s="1232" t="str">
        <f>AF22</f>
        <v xml:space="preserve">Q HO chaud   Quiche Lorraine 10 personnes </v>
      </c>
      <c r="AG32" s="1232">
        <f>AG22</f>
        <v>10</v>
      </c>
      <c r="AH32" s="1232" t="str">
        <f>AH22</f>
        <v>personnes</v>
      </c>
      <c r="AI32" s="259"/>
      <c r="AJ32" s="254"/>
      <c r="AK32" s="253" t="str">
        <f t="shared" si="20"/>
        <v/>
      </c>
      <c r="AL32" s="252">
        <v>250</v>
      </c>
      <c r="AM32" s="294" t="s">
        <v>231</v>
      </c>
      <c r="AN32" s="257">
        <v>1</v>
      </c>
      <c r="AO32" s="432" t="s">
        <v>1650</v>
      </c>
      <c r="AQ32" s="6">
        <v>1</v>
      </c>
    </row>
    <row r="33" spans="1:43" s="1" customFormat="1" ht="18.75" customHeight="1">
      <c r="A33" s="108" t="str">
        <f t="shared" si="2"/>
        <v>A</v>
      </c>
      <c r="B33" s="1392" t="str">
        <f t="shared" si="4"/>
        <v xml:space="preserve">C patisserie flan garniture Clafoutis aux cerises_2023-09-20.xlsx 10 personnes </v>
      </c>
      <c r="C33" s="1393" t="str">
        <f t="shared" si="5"/>
        <v>C</v>
      </c>
      <c r="D33" s="1393" t="str">
        <f t="shared" si="6"/>
        <v>patisserie</v>
      </c>
      <c r="E33" s="1393" t="str">
        <f t="shared" si="7"/>
        <v>flan</v>
      </c>
      <c r="F33" s="1393" t="str">
        <f t="shared" si="8"/>
        <v>garniture</v>
      </c>
      <c r="G33" s="1393" t="str">
        <f t="shared" si="9"/>
        <v>garniture Clafoutis aux cerises_2023-</v>
      </c>
      <c r="H33" s="1393">
        <f t="shared" si="10"/>
        <v>10</v>
      </c>
      <c r="I33" s="1393" t="str">
        <f t="shared" si="11"/>
        <v>personnes</v>
      </c>
      <c r="J33" s="108" t="str">
        <f>IF(T33&lt;&gt;"","A","►")</f>
        <v>A</v>
      </c>
      <c r="K33" s="1232" t="str">
        <f>K22</f>
        <v xml:space="preserve">C patisserie flan garniture Clafoutis aux cerises_2023-09-20.xlsx 10 personnes </v>
      </c>
      <c r="L33" s="1232">
        <f>L22</f>
        <v>10</v>
      </c>
      <c r="M33" s="1232" t="str">
        <f>M22</f>
        <v>personnes</v>
      </c>
      <c r="N33" s="1771">
        <v>4</v>
      </c>
      <c r="O33" s="254" t="s">
        <v>1825</v>
      </c>
      <c r="P33" s="253" t="str">
        <f>IF(AND(N33&gt;0,Q33&gt;0),"de","")</f>
        <v/>
      </c>
      <c r="Q33" s="252"/>
      <c r="R33" s="1766"/>
      <c r="S33" s="257">
        <v>1</v>
      </c>
      <c r="T33" s="1773" t="s">
        <v>1826</v>
      </c>
      <c r="U33" s="2239" t="s">
        <v>1</v>
      </c>
      <c r="V33" s="108" t="str">
        <f t="shared" si="3"/>
        <v>A</v>
      </c>
      <c r="W33" s="1392" t="str">
        <f t="shared" si="12"/>
        <v xml:space="preserve">Q HO chaud   Quiche Lorraine 10 personnes </v>
      </c>
      <c r="X33" s="1393" t="str">
        <f t="shared" si="13"/>
        <v>Q</v>
      </c>
      <c r="Y33" s="1393" t="str">
        <f t="shared" si="14"/>
        <v>HO</v>
      </c>
      <c r="Z33" s="1393" t="str">
        <f t="shared" si="15"/>
        <v>chaud</v>
      </c>
      <c r="AA33" s="1393" t="str">
        <f t="shared" si="16"/>
        <v/>
      </c>
      <c r="AB33" s="1393" t="str">
        <f t="shared" si="17"/>
        <v xml:space="preserve">  Quiche Lo</v>
      </c>
      <c r="AC33" s="1393">
        <f t="shared" si="18"/>
        <v>10</v>
      </c>
      <c r="AD33" s="1393" t="str">
        <f t="shared" si="19"/>
        <v>personnes</v>
      </c>
      <c r="AE33" s="108" t="str">
        <f t="shared" si="21"/>
        <v>A</v>
      </c>
      <c r="AF33" s="1232" t="str">
        <f>AF22</f>
        <v xml:space="preserve">Q HO chaud   Quiche Lorraine 10 personnes </v>
      </c>
      <c r="AG33" s="1232">
        <f>AG22</f>
        <v>10</v>
      </c>
      <c r="AH33" s="1232" t="str">
        <f>AH22</f>
        <v>personnes</v>
      </c>
      <c r="AI33" s="259"/>
      <c r="AJ33" s="254"/>
      <c r="AK33" s="253" t="str">
        <f t="shared" si="20"/>
        <v/>
      </c>
      <c r="AL33" s="252">
        <v>30</v>
      </c>
      <c r="AM33" s="1416" t="s">
        <v>226</v>
      </c>
      <c r="AN33" s="257">
        <v>1</v>
      </c>
      <c r="AO33" s="432" t="s">
        <v>1651</v>
      </c>
      <c r="AQ33" s="6">
        <v>1</v>
      </c>
    </row>
    <row r="34" spans="1:43" s="1" customFormat="1" ht="18.75" customHeight="1">
      <c r="A34" s="108" t="str">
        <f t="shared" si="2"/>
        <v>A</v>
      </c>
      <c r="B34" s="1392" t="str">
        <f t="shared" si="4"/>
        <v xml:space="preserve">C patisserie flan garniture Clafoutis aux cerises_2023-09-20.xlsx 10 personnes </v>
      </c>
      <c r="C34" s="1393" t="str">
        <f t="shared" si="5"/>
        <v>C</v>
      </c>
      <c r="D34" s="1393" t="str">
        <f t="shared" si="6"/>
        <v>patisserie</v>
      </c>
      <c r="E34" s="1393" t="str">
        <f t="shared" si="7"/>
        <v>flan</v>
      </c>
      <c r="F34" s="1393" t="str">
        <f t="shared" si="8"/>
        <v>garniture</v>
      </c>
      <c r="G34" s="1393" t="str">
        <f t="shared" si="9"/>
        <v>garniture Clafoutis aux cerises_2023-</v>
      </c>
      <c r="H34" s="1393">
        <f t="shared" si="10"/>
        <v>10</v>
      </c>
      <c r="I34" s="1393" t="str">
        <f t="shared" si="11"/>
        <v>personnes</v>
      </c>
      <c r="J34" s="108" t="str">
        <f>IF(T34&lt;&gt;"","A","►")</f>
        <v>A</v>
      </c>
      <c r="K34" s="1232" t="str">
        <f>K22</f>
        <v xml:space="preserve">C patisserie flan garniture Clafoutis aux cerises_2023-09-20.xlsx 10 personnes </v>
      </c>
      <c r="L34" s="1232">
        <f>L22</f>
        <v>10</v>
      </c>
      <c r="M34" s="1232" t="str">
        <f>M22</f>
        <v>personnes</v>
      </c>
      <c r="N34" s="1772"/>
      <c r="O34" s="271"/>
      <c r="P34" s="253" t="str">
        <f>IF(AND(N34&gt;0,Q34&gt;0),"de","")</f>
        <v/>
      </c>
      <c r="Q34" s="252">
        <v>75</v>
      </c>
      <c r="R34" s="224" t="s">
        <v>231</v>
      </c>
      <c r="S34" s="257">
        <v>1</v>
      </c>
      <c r="T34" s="1773" t="s">
        <v>1827</v>
      </c>
      <c r="U34" s="2239" t="s">
        <v>1</v>
      </c>
      <c r="V34" s="108" t="str">
        <f t="shared" si="3"/>
        <v>A</v>
      </c>
      <c r="W34" s="1392" t="str">
        <f t="shared" si="12"/>
        <v xml:space="preserve">Q HO chaud   Quiche Lorraine 10 personnes </v>
      </c>
      <c r="X34" s="1393" t="str">
        <f t="shared" si="13"/>
        <v>Q</v>
      </c>
      <c r="Y34" s="1393" t="str">
        <f t="shared" si="14"/>
        <v>HO</v>
      </c>
      <c r="Z34" s="1393" t="str">
        <f t="shared" si="15"/>
        <v>chaud</v>
      </c>
      <c r="AA34" s="1393" t="str">
        <f t="shared" si="16"/>
        <v/>
      </c>
      <c r="AB34" s="1393" t="str">
        <f t="shared" si="17"/>
        <v xml:space="preserve">  Quiche Lo</v>
      </c>
      <c r="AC34" s="1393">
        <f t="shared" si="18"/>
        <v>10</v>
      </c>
      <c r="AD34" s="1393" t="str">
        <f t="shared" si="19"/>
        <v>personnes</v>
      </c>
      <c r="AE34" s="108" t="str">
        <f t="shared" si="21"/>
        <v>A</v>
      </c>
      <c r="AF34" s="1232" t="str">
        <f>AF22</f>
        <v xml:space="preserve">Q HO chaud   Quiche Lorraine 10 personnes </v>
      </c>
      <c r="AG34" s="1232">
        <f>AG22</f>
        <v>10</v>
      </c>
      <c r="AH34" s="1232" t="str">
        <f>AH22</f>
        <v>personnes</v>
      </c>
      <c r="AI34" s="259"/>
      <c r="AJ34" s="254" t="s">
        <v>1652</v>
      </c>
      <c r="AK34" s="253" t="str">
        <f t="shared" si="20"/>
        <v/>
      </c>
      <c r="AL34" s="252"/>
      <c r="AM34" s="270"/>
      <c r="AN34" s="257">
        <v>1</v>
      </c>
      <c r="AO34" s="432" t="s">
        <v>1653</v>
      </c>
      <c r="AQ34" s="6">
        <v>1</v>
      </c>
    </row>
    <row r="35" spans="1:43" s="1" customFormat="1" ht="23.25" customHeight="1">
      <c r="A35" s="108" t="str">
        <f t="shared" si="2"/>
        <v>A</v>
      </c>
      <c r="B35" s="1392" t="str">
        <f t="shared" si="4"/>
        <v xml:space="preserve">C patisserie flan garniture Clafoutis aux cerises_2023-09-20.xlsx 10 personnes </v>
      </c>
      <c r="C35" s="1393" t="str">
        <f t="shared" si="5"/>
        <v>C</v>
      </c>
      <c r="D35" s="1393" t="str">
        <f t="shared" si="6"/>
        <v>patisserie</v>
      </c>
      <c r="E35" s="1393" t="str">
        <f t="shared" si="7"/>
        <v>flan</v>
      </c>
      <c r="F35" s="1393" t="str">
        <f t="shared" si="8"/>
        <v>garniture</v>
      </c>
      <c r="G35" s="1393" t="str">
        <f t="shared" si="9"/>
        <v>garniture Clafoutis aux cerises_2023-</v>
      </c>
      <c r="H35" s="1393">
        <f t="shared" si="10"/>
        <v>10</v>
      </c>
      <c r="I35" s="1393" t="str">
        <f t="shared" si="11"/>
        <v>personnes</v>
      </c>
      <c r="J35" s="108" t="str">
        <f>IF(T35&lt;&gt;"","A","►")</f>
        <v>A</v>
      </c>
      <c r="K35" s="1232" t="str">
        <f>K22</f>
        <v xml:space="preserve">C patisserie flan garniture Clafoutis aux cerises_2023-09-20.xlsx 10 personnes </v>
      </c>
      <c r="L35" s="1232">
        <f>L22</f>
        <v>10</v>
      </c>
      <c r="M35" s="1232" t="str">
        <f>M22</f>
        <v>personnes</v>
      </c>
      <c r="N35" s="301"/>
      <c r="O35" s="254"/>
      <c r="P35" s="253" t="str">
        <f>IF(AND(N35&gt;0,Q35&gt;0),"de","")</f>
        <v/>
      </c>
      <c r="Q35" s="252">
        <v>37</v>
      </c>
      <c r="R35" s="224" t="s">
        <v>231</v>
      </c>
      <c r="S35" s="257">
        <v>1</v>
      </c>
      <c r="T35" s="1773" t="s">
        <v>1828</v>
      </c>
      <c r="U35" s="2239" t="s">
        <v>1</v>
      </c>
      <c r="V35" s="108" t="str">
        <f t="shared" si="3"/>
        <v>A</v>
      </c>
      <c r="W35" s="1392" t="str">
        <f t="shared" si="12"/>
        <v xml:space="preserve">Q HO chaud   Quiche Lorraine 10 personnes </v>
      </c>
      <c r="X35" s="1393" t="str">
        <f t="shared" si="13"/>
        <v>Q</v>
      </c>
      <c r="Y35" s="1393" t="str">
        <f t="shared" si="14"/>
        <v>HO</v>
      </c>
      <c r="Z35" s="1393" t="str">
        <f t="shared" si="15"/>
        <v>chaud</v>
      </c>
      <c r="AA35" s="1393" t="str">
        <f t="shared" si="16"/>
        <v/>
      </c>
      <c r="AB35" s="1393" t="str">
        <f t="shared" si="17"/>
        <v xml:space="preserve">  Quiche Lo</v>
      </c>
      <c r="AC35" s="1393">
        <f t="shared" si="18"/>
        <v>10</v>
      </c>
      <c r="AD35" s="1393" t="str">
        <f t="shared" si="19"/>
        <v>personnes</v>
      </c>
      <c r="AE35" s="108" t="str">
        <f t="shared" si="21"/>
        <v>A</v>
      </c>
      <c r="AF35" s="1232" t="str">
        <f>AF22</f>
        <v xml:space="preserve">Q HO chaud   Quiche Lorraine 10 personnes </v>
      </c>
      <c r="AG35" s="1232">
        <f>AG22</f>
        <v>10</v>
      </c>
      <c r="AH35" s="1232" t="str">
        <f>AH22</f>
        <v>personnes</v>
      </c>
      <c r="AI35" s="259"/>
      <c r="AJ35" s="271" t="s">
        <v>1652</v>
      </c>
      <c r="AK35" s="253" t="str">
        <f t="shared" si="20"/>
        <v/>
      </c>
      <c r="AL35" s="252"/>
      <c r="AM35" s="270"/>
      <c r="AN35" s="257">
        <v>1</v>
      </c>
      <c r="AO35" s="432" t="s">
        <v>1654</v>
      </c>
      <c r="AQ35" s="6">
        <v>1</v>
      </c>
    </row>
    <row r="36" spans="1:43" s="1" customFormat="1" ht="18.75" customHeight="1">
      <c r="A36" s="108" t="str">
        <f t="shared" si="2"/>
        <v>A</v>
      </c>
      <c r="B36" s="1392" t="str">
        <f t="shared" si="4"/>
        <v xml:space="preserve">C patisserie flan garniture Clafoutis aux cerises_2023-09-20.xlsx 10 personnes </v>
      </c>
      <c r="C36" s="1393" t="str">
        <f t="shared" si="5"/>
        <v>C</v>
      </c>
      <c r="D36" s="1393" t="str">
        <f t="shared" si="6"/>
        <v>patisserie</v>
      </c>
      <c r="E36" s="1393" t="str">
        <f t="shared" si="7"/>
        <v>flan</v>
      </c>
      <c r="F36" s="1393" t="str">
        <f t="shared" si="8"/>
        <v>garniture</v>
      </c>
      <c r="G36" s="1393" t="str">
        <f t="shared" si="9"/>
        <v>garniture Clafoutis aux cerises_2023-</v>
      </c>
      <c r="H36" s="1393">
        <f t="shared" si="10"/>
        <v>10</v>
      </c>
      <c r="I36" s="1393" t="str">
        <f t="shared" si="11"/>
        <v>personnes</v>
      </c>
      <c r="J36" s="108" t="str">
        <f>IF(T36&lt;&gt;"","A","►")</f>
        <v>A</v>
      </c>
      <c r="K36" s="1232" t="str">
        <f>K22</f>
        <v xml:space="preserve">C patisserie flan garniture Clafoutis aux cerises_2023-09-20.xlsx 10 personnes </v>
      </c>
      <c r="L36" s="1232">
        <f>L22</f>
        <v>10</v>
      </c>
      <c r="M36" s="1232" t="str">
        <f>M22</f>
        <v>personnes</v>
      </c>
      <c r="N36" s="301">
        <v>1</v>
      </c>
      <c r="O36" s="254" t="s">
        <v>1818</v>
      </c>
      <c r="P36" s="253" t="str">
        <f>IF(AND(N36&gt;0,Q36&gt;0),"de","")</f>
        <v/>
      </c>
      <c r="Q36" s="252"/>
      <c r="R36" s="1766"/>
      <c r="S36" s="257">
        <v>1</v>
      </c>
      <c r="T36" s="1773" t="s">
        <v>1829</v>
      </c>
      <c r="U36" s="2239" t="s">
        <v>1</v>
      </c>
      <c r="V36" s="108" t="str">
        <f t="shared" si="3"/>
        <v>►</v>
      </c>
      <c r="W36" s="1392" t="str">
        <f t="shared" si="12"/>
        <v xml:space="preserve">Q HO chaud   Quiche Lorraine 10 personnes </v>
      </c>
      <c r="X36" s="1393" t="str">
        <f t="shared" si="13"/>
        <v>Q</v>
      </c>
      <c r="Y36" s="1393" t="str">
        <f t="shared" si="14"/>
        <v>HO</v>
      </c>
      <c r="Z36" s="1393" t="str">
        <f t="shared" si="15"/>
        <v>chaud</v>
      </c>
      <c r="AA36" s="1393" t="str">
        <f t="shared" si="16"/>
        <v/>
      </c>
      <c r="AB36" s="1393" t="str">
        <f t="shared" si="17"/>
        <v xml:space="preserve">  Quiche Lo</v>
      </c>
      <c r="AC36" s="1393">
        <f t="shared" si="18"/>
        <v>10</v>
      </c>
      <c r="AD36" s="1393" t="str">
        <f t="shared" si="19"/>
        <v>personnes</v>
      </c>
      <c r="AE36" s="108" t="str">
        <f t="shared" si="21"/>
        <v>►</v>
      </c>
      <c r="AF36" s="1232" t="str">
        <f>AF22</f>
        <v xml:space="preserve">Q HO chaud   Quiche Lorraine 10 personnes </v>
      </c>
      <c r="AG36" s="1232">
        <f>AG22</f>
        <v>10</v>
      </c>
      <c r="AH36" s="1232" t="str">
        <f>AH22</f>
        <v>personnes</v>
      </c>
      <c r="AI36" s="259"/>
      <c r="AJ36" s="271"/>
      <c r="AK36" s="253" t="str">
        <f t="shared" si="20"/>
        <v/>
      </c>
      <c r="AL36" s="252"/>
      <c r="AM36" s="270"/>
      <c r="AN36" s="257">
        <v>1</v>
      </c>
      <c r="AO36" s="432"/>
      <c r="AQ36" s="6">
        <v>1</v>
      </c>
    </row>
    <row r="37" spans="1:43" s="1" customFormat="1" ht="18.75" customHeight="1">
      <c r="A37" s="108" t="str">
        <f t="shared" si="2"/>
        <v>A</v>
      </c>
      <c r="B37" s="1392" t="str">
        <f t="shared" si="4"/>
        <v xml:space="preserve">C patisserie flan garniture Clafoutis aux cerises_2023-09-20.xlsx 10 personnes </v>
      </c>
      <c r="C37" s="1393" t="str">
        <f t="shared" si="5"/>
        <v>C</v>
      </c>
      <c r="D37" s="1393" t="str">
        <f t="shared" si="6"/>
        <v>patisserie</v>
      </c>
      <c r="E37" s="1393" t="str">
        <f t="shared" si="7"/>
        <v>flan</v>
      </c>
      <c r="F37" s="1393" t="str">
        <f t="shared" si="8"/>
        <v>garniture</v>
      </c>
      <c r="G37" s="1393" t="str">
        <f t="shared" si="9"/>
        <v>garniture Clafoutis aux cerises_2023-</v>
      </c>
      <c r="H37" s="1393">
        <f t="shared" si="10"/>
        <v>10</v>
      </c>
      <c r="I37" s="1393" t="str">
        <f t="shared" si="11"/>
        <v>personnes</v>
      </c>
      <c r="J37" s="108" t="str">
        <f>IF(T37&lt;&gt;"","A","►")</f>
        <v>A</v>
      </c>
      <c r="K37" s="1232" t="str">
        <f>K22</f>
        <v xml:space="preserve">C patisserie flan garniture Clafoutis aux cerises_2023-09-20.xlsx 10 personnes </v>
      </c>
      <c r="L37" s="1232">
        <f>L22</f>
        <v>10</v>
      </c>
      <c r="M37" s="1232" t="str">
        <f>M22</f>
        <v>personnes</v>
      </c>
      <c r="N37" s="301"/>
      <c r="O37" s="254"/>
      <c r="P37" s="253" t="str">
        <f>IF(AND(N37&gt;0,Q37&gt;0),"de","")</f>
        <v/>
      </c>
      <c r="Q37" s="252">
        <v>30</v>
      </c>
      <c r="R37" s="224" t="s">
        <v>231</v>
      </c>
      <c r="S37" s="257">
        <v>1</v>
      </c>
      <c r="T37" s="1773" t="s">
        <v>1830</v>
      </c>
      <c r="U37" s="2239" t="s">
        <v>1</v>
      </c>
      <c r="V37" s="108" t="str">
        <f t="shared" si="3"/>
        <v>A</v>
      </c>
      <c r="W37" s="1392" t="str">
        <f t="shared" si="12"/>
        <v xml:space="preserve">Q HO chaud   Quiche Lorraine 10 personnes </v>
      </c>
      <c r="X37" s="1393" t="str">
        <f t="shared" si="13"/>
        <v>Q</v>
      </c>
      <c r="Y37" s="1393" t="str">
        <f t="shared" si="14"/>
        <v>HO</v>
      </c>
      <c r="Z37" s="1393" t="str">
        <f t="shared" si="15"/>
        <v>chaud</v>
      </c>
      <c r="AA37" s="1393" t="str">
        <f t="shared" si="16"/>
        <v/>
      </c>
      <c r="AB37" s="1393" t="str">
        <f t="shared" si="17"/>
        <v xml:space="preserve">  Quiche Lo</v>
      </c>
      <c r="AC37" s="1393">
        <f t="shared" si="18"/>
        <v>10</v>
      </c>
      <c r="AD37" s="1393" t="str">
        <f t="shared" si="19"/>
        <v>personnes</v>
      </c>
      <c r="AE37" s="108" t="str">
        <f t="shared" si="21"/>
        <v>A</v>
      </c>
      <c r="AF37" s="1232" t="str">
        <f>AF22</f>
        <v xml:space="preserve">Q HO chaud   Quiche Lorraine 10 personnes </v>
      </c>
      <c r="AG37" s="1232">
        <f>AG22</f>
        <v>10</v>
      </c>
      <c r="AH37" s="1232" t="str">
        <f>AH22</f>
        <v>personnes</v>
      </c>
      <c r="AI37" s="1461"/>
      <c r="AJ37" s="1462"/>
      <c r="AK37" s="1463"/>
      <c r="AL37" s="1464"/>
      <c r="AM37" s="1465"/>
      <c r="AN37" s="1398"/>
      <c r="AO37" s="1466" t="s">
        <v>1655</v>
      </c>
      <c r="AQ37" s="6">
        <v>1</v>
      </c>
    </row>
    <row r="38" spans="1:43" s="1" customFormat="1" ht="18.75" customHeight="1" thickBot="1">
      <c r="A38" s="108" t="str">
        <f t="shared" si="2"/>
        <v>A</v>
      </c>
      <c r="B38" s="1392" t="str">
        <f t="shared" si="4"/>
        <v xml:space="preserve">C patisserie flan garniture Clafoutis aux cerises_2023-09-20.xlsx 10 personnes </v>
      </c>
      <c r="C38" s="1393" t="str">
        <f t="shared" si="5"/>
        <v>C</v>
      </c>
      <c r="D38" s="1393" t="str">
        <f t="shared" si="6"/>
        <v>patisserie</v>
      </c>
      <c r="E38" s="1393" t="str">
        <f t="shared" si="7"/>
        <v>flan</v>
      </c>
      <c r="F38" s="1393" t="str">
        <f t="shared" si="8"/>
        <v>garniture</v>
      </c>
      <c r="G38" s="1393" t="str">
        <f t="shared" si="9"/>
        <v>garniture Clafoutis aux cerises_2023-</v>
      </c>
      <c r="H38" s="1393">
        <f t="shared" si="10"/>
        <v>10</v>
      </c>
      <c r="I38" s="1393" t="str">
        <f t="shared" si="11"/>
        <v>personnes</v>
      </c>
      <c r="J38" s="108" t="str">
        <f>IF(T38&lt;&gt;"","A","►")</f>
        <v>A</v>
      </c>
      <c r="K38" s="1232" t="str">
        <f>K22</f>
        <v xml:space="preserve">C patisserie flan garniture Clafoutis aux cerises_2023-09-20.xlsx 10 personnes </v>
      </c>
      <c r="L38" s="1232">
        <f>L22</f>
        <v>10</v>
      </c>
      <c r="M38" s="1232" t="str">
        <f>M22</f>
        <v>personnes</v>
      </c>
      <c r="N38" s="301">
        <v>1</v>
      </c>
      <c r="O38" s="254" t="s">
        <v>1831</v>
      </c>
      <c r="P38" s="253" t="str">
        <f>IF(AND(N38&gt;0,Q38&gt;0),"de","")</f>
        <v/>
      </c>
      <c r="Q38" s="252"/>
      <c r="R38" s="1766"/>
      <c r="S38" s="257">
        <v>1</v>
      </c>
      <c r="T38" s="1773" t="s">
        <v>1832</v>
      </c>
      <c r="U38" s="2239" t="s">
        <v>1</v>
      </c>
      <c r="V38" s="108" t="str">
        <f t="shared" si="3"/>
        <v>A</v>
      </c>
      <c r="W38" s="1392" t="str">
        <f t="shared" si="12"/>
        <v xml:space="preserve">Q HO chaud   Quiche Lorraine 10 personnes </v>
      </c>
      <c r="X38" s="1393" t="str">
        <f t="shared" si="13"/>
        <v>Q</v>
      </c>
      <c r="Y38" s="1393" t="str">
        <f t="shared" si="14"/>
        <v>HO</v>
      </c>
      <c r="Z38" s="1393" t="str">
        <f t="shared" si="15"/>
        <v>chaud</v>
      </c>
      <c r="AA38" s="1393" t="str">
        <f t="shared" si="16"/>
        <v/>
      </c>
      <c r="AB38" s="1393" t="str">
        <f t="shared" si="17"/>
        <v xml:space="preserve">  Quiche Lo</v>
      </c>
      <c r="AC38" s="1393">
        <f t="shared" si="18"/>
        <v>10</v>
      </c>
      <c r="AD38" s="1393" t="str">
        <f t="shared" si="19"/>
        <v>personnes</v>
      </c>
      <c r="AE38" s="247" t="s">
        <v>11</v>
      </c>
      <c r="AF38" s="1266" t="str">
        <f>AF22</f>
        <v xml:space="preserve">Q HO chaud   Quiche Lorraine 10 personnes </v>
      </c>
      <c r="AG38" s="1267">
        <f>AG22</f>
        <v>10</v>
      </c>
      <c r="AH38" s="1268" t="str">
        <f>AH22</f>
        <v>personnes</v>
      </c>
      <c r="AI38" s="1269" t="s">
        <v>1524</v>
      </c>
      <c r="AJ38" s="1219"/>
      <c r="AK38" s="1219" t="s">
        <v>1813</v>
      </c>
      <c r="AL38" s="1219"/>
      <c r="AM38" s="1219"/>
      <c r="AN38" s="1219"/>
      <c r="AO38" s="1467"/>
      <c r="AQ38" s="6">
        <v>1</v>
      </c>
    </row>
    <row r="39" spans="1:43" s="1" customFormat="1" ht="18.75" customHeight="1">
      <c r="A39" s="108" t="str">
        <f t="shared" si="2"/>
        <v>A</v>
      </c>
      <c r="B39" s="1392" t="str">
        <f t="shared" si="4"/>
        <v xml:space="preserve">C patisserie flan garniture Clafoutis aux cerises_2023-09-20.xlsx 10 personnes </v>
      </c>
      <c r="C39" s="1393" t="str">
        <f t="shared" si="5"/>
        <v>C</v>
      </c>
      <c r="D39" s="1393" t="str">
        <f t="shared" si="6"/>
        <v>patisserie</v>
      </c>
      <c r="E39" s="1393" t="str">
        <f t="shared" si="7"/>
        <v>flan</v>
      </c>
      <c r="F39" s="1393" t="str">
        <f t="shared" si="8"/>
        <v>garniture</v>
      </c>
      <c r="G39" s="1393" t="str">
        <f t="shared" si="9"/>
        <v>garniture Clafoutis aux cerises_2023-</v>
      </c>
      <c r="H39" s="1393">
        <f t="shared" si="10"/>
        <v>10</v>
      </c>
      <c r="I39" s="1393" t="str">
        <f t="shared" si="11"/>
        <v>personnes</v>
      </c>
      <c r="J39" s="108" t="str">
        <f>IF(T39&lt;&gt;"","A","►")</f>
        <v>A</v>
      </c>
      <c r="K39" s="1232" t="str">
        <f>K22</f>
        <v xml:space="preserve">C patisserie flan garniture Clafoutis aux cerises_2023-09-20.xlsx 10 personnes </v>
      </c>
      <c r="L39" s="1232">
        <f>L22</f>
        <v>10</v>
      </c>
      <c r="M39" s="1232" t="str">
        <f>M22</f>
        <v>personnes</v>
      </c>
      <c r="N39" s="301"/>
      <c r="O39" s="254" t="s">
        <v>1833</v>
      </c>
      <c r="P39" s="253" t="str">
        <f>IF(AND(N39&gt;0,Q39&gt;0),"de","")</f>
        <v/>
      </c>
      <c r="Q39" s="252"/>
      <c r="R39" s="1766"/>
      <c r="S39" s="257">
        <v>1</v>
      </c>
      <c r="T39" s="1773" t="s">
        <v>1834</v>
      </c>
      <c r="U39" s="2239" t="s">
        <v>1</v>
      </c>
      <c r="V39" s="108">
        <f t="shared" si="3"/>
        <v>0</v>
      </c>
      <c r="W39" s="1392" t="str">
        <f t="shared" si="12"/>
        <v>►</v>
      </c>
      <c r="X39" s="1393" t="str">
        <f t="shared" si="13"/>
        <v>►</v>
      </c>
      <c r="Y39" s="1393" t="str">
        <f t="shared" si="14"/>
        <v>►</v>
      </c>
      <c r="Z39" s="1393" t="str">
        <f t="shared" si="15"/>
        <v>►</v>
      </c>
      <c r="AA39" s="1393" t="str">
        <f t="shared" si="16"/>
        <v>►</v>
      </c>
      <c r="AB39" s="1393" t="str">
        <f t="shared" si="17"/>
        <v>►</v>
      </c>
      <c r="AC39" s="1393" t="str">
        <f t="shared" si="18"/>
        <v>►</v>
      </c>
      <c r="AD39" s="1393" t="str">
        <f t="shared" si="19"/>
        <v>►</v>
      </c>
      <c r="AE39" s="1486"/>
      <c r="AF39" s="1487"/>
      <c r="AG39" s="1487"/>
      <c r="AH39" s="1487"/>
      <c r="AI39" s="1488"/>
      <c r="AJ39" s="1489"/>
      <c r="AK39" s="1490"/>
      <c r="AL39" s="1488"/>
      <c r="AM39" s="1491"/>
      <c r="AN39" s="1492">
        <f t="shared" ref="AN39:AN70" si="22">IF(ISNUMBER(AL39),AB39,0)</f>
        <v>0</v>
      </c>
      <c r="AO39" s="1493"/>
      <c r="AQ39" s="6">
        <v>1</v>
      </c>
    </row>
    <row r="40" spans="1:43" s="1" customFormat="1" ht="18.75" customHeight="1">
      <c r="A40" s="108" t="str">
        <f t="shared" si="2"/>
        <v>A</v>
      </c>
      <c r="B40" s="1392" t="str">
        <f t="shared" si="4"/>
        <v xml:space="preserve">C patisserie flan garniture Clafoutis aux cerises_2023-09-20.xlsx 10 personnes </v>
      </c>
      <c r="C40" s="1393" t="str">
        <f t="shared" si="5"/>
        <v>C</v>
      </c>
      <c r="D40" s="1393" t="str">
        <f t="shared" si="6"/>
        <v>patisserie</v>
      </c>
      <c r="E40" s="1393" t="str">
        <f t="shared" si="7"/>
        <v>flan</v>
      </c>
      <c r="F40" s="1393" t="str">
        <f t="shared" si="8"/>
        <v>garniture</v>
      </c>
      <c r="G40" s="1393" t="str">
        <f t="shared" si="9"/>
        <v>garniture Clafoutis aux cerises_2023-</v>
      </c>
      <c r="H40" s="1393">
        <f t="shared" si="10"/>
        <v>10</v>
      </c>
      <c r="I40" s="1393" t="str">
        <f t="shared" si="11"/>
        <v>personnes</v>
      </c>
      <c r="J40" s="108" t="str">
        <f>IF(T40&lt;&gt;"","A","►")</f>
        <v>A</v>
      </c>
      <c r="K40" s="1232" t="str">
        <f>K22</f>
        <v xml:space="preserve">C patisserie flan garniture Clafoutis aux cerises_2023-09-20.xlsx 10 personnes </v>
      </c>
      <c r="L40" s="1232">
        <f>L22</f>
        <v>10</v>
      </c>
      <c r="M40" s="1232" t="str">
        <f>M22</f>
        <v>personnes</v>
      </c>
      <c r="N40" s="301">
        <v>1</v>
      </c>
      <c r="O40" s="254"/>
      <c r="P40" s="253" t="str">
        <f>IF(AND(N40&gt;0,Q40&gt;0),"de","")</f>
        <v/>
      </c>
      <c r="Q40" s="252"/>
      <c r="R40" s="1766"/>
      <c r="S40" s="257">
        <v>1</v>
      </c>
      <c r="T40" s="1773" t="s">
        <v>1835</v>
      </c>
      <c r="U40" s="2239" t="s">
        <v>1</v>
      </c>
      <c r="V40" s="108">
        <f t="shared" si="3"/>
        <v>0</v>
      </c>
      <c r="W40" s="1392" t="str">
        <f t="shared" si="12"/>
        <v>►</v>
      </c>
      <c r="X40" s="1393" t="str">
        <f t="shared" si="13"/>
        <v>►</v>
      </c>
      <c r="Y40" s="1393" t="str">
        <f t="shared" si="14"/>
        <v>►</v>
      </c>
      <c r="Z40" s="1393" t="str">
        <f t="shared" si="15"/>
        <v>►</v>
      </c>
      <c r="AA40" s="1393" t="str">
        <f t="shared" si="16"/>
        <v>►</v>
      </c>
      <c r="AB40" s="1393" t="str">
        <f t="shared" si="17"/>
        <v>►</v>
      </c>
      <c r="AC40" s="1393" t="str">
        <f t="shared" si="18"/>
        <v>►</v>
      </c>
      <c r="AD40" s="1393" t="str">
        <f t="shared" si="19"/>
        <v>►</v>
      </c>
      <c r="AE40" s="1494"/>
      <c r="AF40" s="1495"/>
      <c r="AG40" s="1495"/>
      <c r="AH40" s="1495"/>
      <c r="AI40" s="1496"/>
      <c r="AJ40" s="1497"/>
      <c r="AK40" s="1498"/>
      <c r="AL40" s="1496"/>
      <c r="AM40" s="1499"/>
      <c r="AN40" s="1500">
        <f t="shared" si="22"/>
        <v>0</v>
      </c>
      <c r="AO40" s="1501"/>
      <c r="AQ40" s="6">
        <v>1</v>
      </c>
    </row>
    <row r="41" spans="1:43" s="1" customFormat="1" ht="18.75" customHeight="1">
      <c r="A41" s="108" t="str">
        <f t="shared" si="2"/>
        <v>A</v>
      </c>
      <c r="B41" s="1392" t="str">
        <f t="shared" si="4"/>
        <v xml:space="preserve">C patisserie flan garniture Clafoutis aux cerises_2023-09-20.xlsx 10 personnes </v>
      </c>
      <c r="C41" s="1393" t="str">
        <f t="shared" si="5"/>
        <v>C</v>
      </c>
      <c r="D41" s="1393" t="str">
        <f t="shared" si="6"/>
        <v>patisserie</v>
      </c>
      <c r="E41" s="1393" t="str">
        <f t="shared" si="7"/>
        <v>flan</v>
      </c>
      <c r="F41" s="1393" t="str">
        <f t="shared" si="8"/>
        <v>garniture</v>
      </c>
      <c r="G41" s="1393" t="str">
        <f t="shared" si="9"/>
        <v>garniture Clafoutis aux cerises_2023-</v>
      </c>
      <c r="H41" s="1393">
        <f t="shared" si="10"/>
        <v>10</v>
      </c>
      <c r="I41" s="1393" t="str">
        <f t="shared" si="11"/>
        <v>personnes</v>
      </c>
      <c r="J41" s="108" t="str">
        <f>IF(T41&lt;&gt;"","A","►")</f>
        <v>A</v>
      </c>
      <c r="K41" s="1232" t="str">
        <f>K22</f>
        <v xml:space="preserve">C patisserie flan garniture Clafoutis aux cerises_2023-09-20.xlsx 10 personnes </v>
      </c>
      <c r="L41" s="1232">
        <f>L22</f>
        <v>10</v>
      </c>
      <c r="M41" s="1232" t="str">
        <f>M22</f>
        <v>personnes</v>
      </c>
      <c r="N41" s="301"/>
      <c r="O41" s="254" t="s">
        <v>1836</v>
      </c>
      <c r="P41" s="253" t="str">
        <f>IF(AND(N41&gt;0,Q41&gt;0),"de","")</f>
        <v/>
      </c>
      <c r="Q41" s="252">
        <v>180</v>
      </c>
      <c r="R41" s="224" t="s">
        <v>231</v>
      </c>
      <c r="S41" s="257">
        <v>1</v>
      </c>
      <c r="T41" s="1773" t="s">
        <v>1837</v>
      </c>
      <c r="U41" s="2239" t="s">
        <v>1</v>
      </c>
      <c r="V41" s="108">
        <f t="shared" si="3"/>
        <v>0</v>
      </c>
      <c r="W41" s="1392" t="str">
        <f t="shared" si="12"/>
        <v>►</v>
      </c>
      <c r="X41" s="1393" t="str">
        <f t="shared" si="13"/>
        <v>►</v>
      </c>
      <c r="Y41" s="1393" t="str">
        <f t="shared" si="14"/>
        <v>►</v>
      </c>
      <c r="Z41" s="1393" t="str">
        <f t="shared" si="15"/>
        <v>►</v>
      </c>
      <c r="AA41" s="1393" t="str">
        <f t="shared" si="16"/>
        <v>►</v>
      </c>
      <c r="AB41" s="1393" t="str">
        <f t="shared" si="17"/>
        <v>►</v>
      </c>
      <c r="AC41" s="1393" t="str">
        <f t="shared" si="18"/>
        <v>►</v>
      </c>
      <c r="AD41" s="1393" t="str">
        <f t="shared" si="19"/>
        <v>►</v>
      </c>
      <c r="AE41" s="1494"/>
      <c r="AF41" s="1495"/>
      <c r="AG41" s="1495"/>
      <c r="AH41" s="1495"/>
      <c r="AI41" s="1496"/>
      <c r="AJ41" s="1497"/>
      <c r="AK41" s="1498"/>
      <c r="AL41" s="1496"/>
      <c r="AM41" s="1499"/>
      <c r="AN41" s="1500">
        <f t="shared" si="22"/>
        <v>0</v>
      </c>
      <c r="AO41" s="1501"/>
      <c r="AQ41" s="6">
        <v>1</v>
      </c>
    </row>
    <row r="42" spans="1:43" s="1" customFormat="1" ht="18.75" customHeight="1">
      <c r="A42" s="108" t="str">
        <f t="shared" si="2"/>
        <v>A</v>
      </c>
      <c r="B42" s="1392" t="str">
        <f t="shared" si="4"/>
        <v xml:space="preserve">C patisserie flan garniture Clafoutis aux cerises_2023-09-20.xlsx 10 personnes </v>
      </c>
      <c r="C42" s="1393" t="str">
        <f t="shared" si="5"/>
        <v>C</v>
      </c>
      <c r="D42" s="1393" t="str">
        <f t="shared" si="6"/>
        <v>patisserie</v>
      </c>
      <c r="E42" s="1393" t="str">
        <f t="shared" si="7"/>
        <v>flan</v>
      </c>
      <c r="F42" s="1393" t="str">
        <f t="shared" si="8"/>
        <v>garniture</v>
      </c>
      <c r="G42" s="1393" t="str">
        <f t="shared" si="9"/>
        <v>garniture Clafoutis aux cerises_2023-</v>
      </c>
      <c r="H42" s="1393">
        <f t="shared" si="10"/>
        <v>10</v>
      </c>
      <c r="I42" s="1393" t="str">
        <f t="shared" si="11"/>
        <v>personnes</v>
      </c>
      <c r="J42" s="108" t="str">
        <f>IF(T42&lt;&gt;"","A","►")</f>
        <v>A</v>
      </c>
      <c r="K42" s="1232" t="str">
        <f>K22</f>
        <v xml:space="preserve">C patisserie flan garniture Clafoutis aux cerises_2023-09-20.xlsx 10 personnes </v>
      </c>
      <c r="L42" s="1232">
        <f>L22</f>
        <v>10</v>
      </c>
      <c r="M42" s="1232" t="str">
        <f>M22</f>
        <v>personnes</v>
      </c>
      <c r="N42" s="301"/>
      <c r="O42" s="254"/>
      <c r="P42" s="253" t="str">
        <f>IF(AND(N42&gt;0,Q42&gt;0),"de","")</f>
        <v/>
      </c>
      <c r="Q42" s="252">
        <v>250</v>
      </c>
      <c r="R42" s="224" t="s">
        <v>231</v>
      </c>
      <c r="S42" s="257">
        <v>1</v>
      </c>
      <c r="T42" s="1773" t="s">
        <v>1838</v>
      </c>
      <c r="U42" s="2239" t="s">
        <v>1</v>
      </c>
      <c r="V42" s="108">
        <f t="shared" si="3"/>
        <v>0</v>
      </c>
      <c r="W42" s="1392" t="str">
        <f t="shared" si="12"/>
        <v>►</v>
      </c>
      <c r="X42" s="1393" t="str">
        <f t="shared" si="13"/>
        <v>►</v>
      </c>
      <c r="Y42" s="1393" t="str">
        <f t="shared" si="14"/>
        <v>►</v>
      </c>
      <c r="Z42" s="1393" t="str">
        <f t="shared" si="15"/>
        <v>►</v>
      </c>
      <c r="AA42" s="1393" t="str">
        <f t="shared" si="16"/>
        <v>►</v>
      </c>
      <c r="AB42" s="1393" t="str">
        <f t="shared" si="17"/>
        <v>►</v>
      </c>
      <c r="AC42" s="1393" t="str">
        <f t="shared" si="18"/>
        <v>►</v>
      </c>
      <c r="AD42" s="1393" t="str">
        <f t="shared" si="19"/>
        <v>►</v>
      </c>
      <c r="AE42" s="1494"/>
      <c r="AF42" s="1495"/>
      <c r="AG42" s="1495"/>
      <c r="AH42" s="1495"/>
      <c r="AI42" s="1496"/>
      <c r="AJ42" s="1497"/>
      <c r="AK42" s="1498"/>
      <c r="AL42" s="1496"/>
      <c r="AM42" s="1499"/>
      <c r="AN42" s="1500">
        <f t="shared" si="22"/>
        <v>0</v>
      </c>
      <c r="AO42" s="1501"/>
      <c r="AQ42" s="6">
        <v>1</v>
      </c>
    </row>
    <row r="43" spans="1:43" s="1" customFormat="1" ht="18.75" customHeight="1">
      <c r="A43" s="108" t="str">
        <f t="shared" si="2"/>
        <v>A</v>
      </c>
      <c r="B43" s="1392" t="str">
        <f t="shared" si="4"/>
        <v xml:space="preserve">C patisserie flan garniture Clafoutis aux cerises_2023-09-20.xlsx 10 personnes </v>
      </c>
      <c r="C43" s="1393" t="str">
        <f t="shared" si="5"/>
        <v>C</v>
      </c>
      <c r="D43" s="1393" t="str">
        <f t="shared" si="6"/>
        <v>patisserie</v>
      </c>
      <c r="E43" s="1393" t="str">
        <f t="shared" si="7"/>
        <v>flan</v>
      </c>
      <c r="F43" s="1393" t="str">
        <f t="shared" si="8"/>
        <v>garniture</v>
      </c>
      <c r="G43" s="1393" t="str">
        <f t="shared" si="9"/>
        <v>garniture Clafoutis aux cerises_2023-</v>
      </c>
      <c r="H43" s="1393">
        <f t="shared" si="10"/>
        <v>10</v>
      </c>
      <c r="I43" s="1393" t="str">
        <f t="shared" si="11"/>
        <v>personnes</v>
      </c>
      <c r="J43" s="108" t="str">
        <f>IF(T43&lt;&gt;"","A","►")</f>
        <v>A</v>
      </c>
      <c r="K43" s="1232" t="str">
        <f>K22</f>
        <v xml:space="preserve">C patisserie flan garniture Clafoutis aux cerises_2023-09-20.xlsx 10 personnes </v>
      </c>
      <c r="L43" s="1232">
        <f>L22</f>
        <v>10</v>
      </c>
      <c r="M43" s="1232" t="str">
        <f>M22</f>
        <v>personnes</v>
      </c>
      <c r="N43" s="301"/>
      <c r="O43" s="254"/>
      <c r="P43" s="253" t="str">
        <f>IF(AND(N43&gt;0,Q43&gt;0),"de","")</f>
        <v/>
      </c>
      <c r="Q43" s="252">
        <v>400</v>
      </c>
      <c r="R43" s="224" t="s">
        <v>231</v>
      </c>
      <c r="S43" s="257">
        <v>1</v>
      </c>
      <c r="T43" s="1773" t="s">
        <v>1839</v>
      </c>
      <c r="U43" s="2239" t="s">
        <v>1</v>
      </c>
      <c r="V43" s="108">
        <f t="shared" si="3"/>
        <v>0</v>
      </c>
      <c r="W43" s="1392" t="str">
        <f t="shared" si="12"/>
        <v>►</v>
      </c>
      <c r="X43" s="1393" t="str">
        <f t="shared" si="13"/>
        <v>►</v>
      </c>
      <c r="Y43" s="1393" t="str">
        <f t="shared" si="14"/>
        <v>►</v>
      </c>
      <c r="Z43" s="1393" t="str">
        <f t="shared" si="15"/>
        <v>►</v>
      </c>
      <c r="AA43" s="1393" t="str">
        <f t="shared" si="16"/>
        <v>►</v>
      </c>
      <c r="AB43" s="1393" t="str">
        <f t="shared" si="17"/>
        <v>►</v>
      </c>
      <c r="AC43" s="1393" t="str">
        <f t="shared" si="18"/>
        <v>►</v>
      </c>
      <c r="AD43" s="1393" t="str">
        <f t="shared" si="19"/>
        <v>►</v>
      </c>
      <c r="AE43" s="1494"/>
      <c r="AF43" s="1495"/>
      <c r="AG43" s="1495"/>
      <c r="AH43" s="1495"/>
      <c r="AI43" s="1496"/>
      <c r="AJ43" s="1497"/>
      <c r="AK43" s="1498"/>
      <c r="AL43" s="1496"/>
      <c r="AM43" s="1499"/>
      <c r="AN43" s="1500">
        <f t="shared" si="22"/>
        <v>0</v>
      </c>
      <c r="AO43" s="1501"/>
      <c r="AQ43" s="6">
        <v>1</v>
      </c>
    </row>
    <row r="44" spans="1:43" s="1" customFormat="1" ht="18.75" customHeight="1">
      <c r="A44" s="108" t="str">
        <f t="shared" si="2"/>
        <v>A</v>
      </c>
      <c r="B44" s="1392" t="str">
        <f t="shared" si="4"/>
        <v xml:space="preserve">C patisserie flan garniture Clafoutis aux cerises_2023-09-20.xlsx 10 personnes </v>
      </c>
      <c r="C44" s="1393" t="str">
        <f t="shared" si="5"/>
        <v>C</v>
      </c>
      <c r="D44" s="1393" t="str">
        <f t="shared" si="6"/>
        <v>patisserie</v>
      </c>
      <c r="E44" s="1393" t="str">
        <f t="shared" si="7"/>
        <v>flan</v>
      </c>
      <c r="F44" s="1393" t="str">
        <f t="shared" si="8"/>
        <v>garniture</v>
      </c>
      <c r="G44" s="1393" t="str">
        <f t="shared" si="9"/>
        <v>garniture Clafoutis aux cerises_2023-</v>
      </c>
      <c r="H44" s="1393">
        <f t="shared" si="10"/>
        <v>10</v>
      </c>
      <c r="I44" s="1393" t="str">
        <f t="shared" si="11"/>
        <v>personnes</v>
      </c>
      <c r="J44" s="108" t="str">
        <f>IF(T44&lt;&gt;"","A","►")</f>
        <v>A</v>
      </c>
      <c r="K44" s="1232" t="str">
        <f>K22</f>
        <v xml:space="preserve">C patisserie flan garniture Clafoutis aux cerises_2023-09-20.xlsx 10 personnes </v>
      </c>
      <c r="L44" s="1232">
        <f>L22</f>
        <v>10</v>
      </c>
      <c r="M44" s="1232" t="str">
        <f>M22</f>
        <v>personnes</v>
      </c>
      <c r="N44" s="301"/>
      <c r="O44" s="254"/>
      <c r="P44" s="253" t="str">
        <f>IF(AND(N44&gt;0,Q44&gt;0),"de","")</f>
        <v/>
      </c>
      <c r="Q44" s="252">
        <v>50</v>
      </c>
      <c r="R44" s="224" t="s">
        <v>231</v>
      </c>
      <c r="S44" s="257">
        <v>1</v>
      </c>
      <c r="T44" s="1773" t="s">
        <v>1840</v>
      </c>
      <c r="U44" s="2239" t="s">
        <v>1</v>
      </c>
      <c r="V44" s="108">
        <f t="shared" si="3"/>
        <v>0</v>
      </c>
      <c r="W44" s="1392" t="str">
        <f t="shared" si="12"/>
        <v>►</v>
      </c>
      <c r="X44" s="1393" t="str">
        <f t="shared" si="13"/>
        <v>►</v>
      </c>
      <c r="Y44" s="1393" t="str">
        <f t="shared" si="14"/>
        <v>►</v>
      </c>
      <c r="Z44" s="1393" t="str">
        <f t="shared" si="15"/>
        <v>►</v>
      </c>
      <c r="AA44" s="1393" t="str">
        <f t="shared" si="16"/>
        <v>►</v>
      </c>
      <c r="AB44" s="1393" t="str">
        <f t="shared" si="17"/>
        <v>►</v>
      </c>
      <c r="AC44" s="1393" t="str">
        <f t="shared" si="18"/>
        <v>►</v>
      </c>
      <c r="AD44" s="1393" t="str">
        <f t="shared" si="19"/>
        <v>►</v>
      </c>
      <c r="AE44" s="1494"/>
      <c r="AF44" s="1495"/>
      <c r="AG44" s="1495"/>
      <c r="AH44" s="1495"/>
      <c r="AI44" s="1496"/>
      <c r="AJ44" s="1497"/>
      <c r="AK44" s="1498"/>
      <c r="AL44" s="1496"/>
      <c r="AM44" s="1499"/>
      <c r="AN44" s="1500">
        <f t="shared" si="22"/>
        <v>0</v>
      </c>
      <c r="AO44" s="1501"/>
      <c r="AQ44" s="6">
        <v>1</v>
      </c>
    </row>
    <row r="45" spans="1:43" s="1" customFormat="1" ht="18.75" customHeight="1">
      <c r="A45" s="108" t="str">
        <f t="shared" si="2"/>
        <v>A</v>
      </c>
      <c r="B45" s="1392" t="str">
        <f t="shared" si="4"/>
        <v xml:space="preserve">C patisserie flan garniture Clafoutis aux cerises_2023-09-20.xlsx 10 personnes </v>
      </c>
      <c r="C45" s="1393" t="str">
        <f t="shared" si="5"/>
        <v>C</v>
      </c>
      <c r="D45" s="1393" t="str">
        <f t="shared" si="6"/>
        <v>patisserie</v>
      </c>
      <c r="E45" s="1393" t="str">
        <f t="shared" si="7"/>
        <v>flan</v>
      </c>
      <c r="F45" s="1393" t="str">
        <f t="shared" si="8"/>
        <v>garniture</v>
      </c>
      <c r="G45" s="1393" t="str">
        <f t="shared" si="9"/>
        <v>garniture Clafoutis aux cerises_2023-</v>
      </c>
      <c r="H45" s="1393">
        <f t="shared" si="10"/>
        <v>10</v>
      </c>
      <c r="I45" s="1393" t="str">
        <f t="shared" si="11"/>
        <v>personnes</v>
      </c>
      <c r="J45" s="108" t="str">
        <f>IF(T45&lt;&gt;"","A","►")</f>
        <v>A</v>
      </c>
      <c r="K45" s="1232" t="str">
        <f>K22</f>
        <v xml:space="preserve">C patisserie flan garniture Clafoutis aux cerises_2023-09-20.xlsx 10 personnes </v>
      </c>
      <c r="L45" s="1232">
        <f>L22</f>
        <v>10</v>
      </c>
      <c r="M45" s="1232" t="str">
        <f>M22</f>
        <v>personnes</v>
      </c>
      <c r="N45" s="301"/>
      <c r="O45" s="254"/>
      <c r="P45" s="253" t="str">
        <f>IF(AND(N45&gt;0,Q45&gt;0),"de","")</f>
        <v/>
      </c>
      <c r="Q45" s="252">
        <v>50</v>
      </c>
      <c r="R45" s="224" t="s">
        <v>231</v>
      </c>
      <c r="S45" s="257">
        <v>1</v>
      </c>
      <c r="T45" s="1773" t="s">
        <v>1841</v>
      </c>
      <c r="U45" s="2239" t="s">
        <v>1</v>
      </c>
      <c r="V45" s="108">
        <f t="shared" si="3"/>
        <v>0</v>
      </c>
      <c r="W45" s="1392" t="str">
        <f t="shared" si="12"/>
        <v>►</v>
      </c>
      <c r="X45" s="1393" t="str">
        <f t="shared" si="13"/>
        <v>►</v>
      </c>
      <c r="Y45" s="1393" t="str">
        <f t="shared" si="14"/>
        <v>►</v>
      </c>
      <c r="Z45" s="1393" t="str">
        <f t="shared" si="15"/>
        <v>►</v>
      </c>
      <c r="AA45" s="1393" t="str">
        <f t="shared" si="16"/>
        <v>►</v>
      </c>
      <c r="AB45" s="1393" t="str">
        <f t="shared" si="17"/>
        <v>►</v>
      </c>
      <c r="AC45" s="1393" t="str">
        <f t="shared" si="18"/>
        <v>►</v>
      </c>
      <c r="AD45" s="1393" t="str">
        <f t="shared" si="19"/>
        <v>►</v>
      </c>
      <c r="AE45" s="1494"/>
      <c r="AF45" s="1495"/>
      <c r="AG45" s="1495"/>
      <c r="AH45" s="1495"/>
      <c r="AI45" s="1496"/>
      <c r="AJ45" s="1497"/>
      <c r="AK45" s="1498"/>
      <c r="AL45" s="1496"/>
      <c r="AM45" s="1499"/>
      <c r="AN45" s="1500">
        <f t="shared" si="22"/>
        <v>0</v>
      </c>
      <c r="AO45" s="1501"/>
      <c r="AQ45" s="6">
        <v>1</v>
      </c>
    </row>
    <row r="46" spans="1:43" s="1" customFormat="1" ht="18.75" customHeight="1">
      <c r="A46" s="108" t="str">
        <f t="shared" si="2"/>
        <v>A</v>
      </c>
      <c r="B46" s="1392" t="str">
        <f t="shared" si="4"/>
        <v xml:space="preserve">C patisserie flan garniture Clafoutis aux cerises_2023-09-20.xlsx 10 personnes </v>
      </c>
      <c r="C46" s="1393" t="str">
        <f t="shared" si="5"/>
        <v>C</v>
      </c>
      <c r="D46" s="1393" t="str">
        <f t="shared" si="6"/>
        <v>patisserie</v>
      </c>
      <c r="E46" s="1393" t="str">
        <f t="shared" si="7"/>
        <v>flan</v>
      </c>
      <c r="F46" s="1393" t="str">
        <f t="shared" si="8"/>
        <v>garniture</v>
      </c>
      <c r="G46" s="1393" t="str">
        <f t="shared" si="9"/>
        <v>garniture Clafoutis aux cerises_2023-</v>
      </c>
      <c r="H46" s="1393">
        <f t="shared" si="10"/>
        <v>10</v>
      </c>
      <c r="I46" s="1393" t="str">
        <f t="shared" si="11"/>
        <v>personnes</v>
      </c>
      <c r="J46" s="108" t="str">
        <f>IF(T46&lt;&gt;"","A","►")</f>
        <v>A</v>
      </c>
      <c r="K46" s="1232" t="str">
        <f>K22</f>
        <v xml:space="preserve">C patisserie flan garniture Clafoutis aux cerises_2023-09-20.xlsx 10 personnes </v>
      </c>
      <c r="L46" s="1232">
        <f>L22</f>
        <v>10</v>
      </c>
      <c r="M46" s="1232" t="str">
        <f>M22</f>
        <v>personnes</v>
      </c>
      <c r="N46" s="301"/>
      <c r="O46" s="254"/>
      <c r="P46" s="253" t="str">
        <f>IF(AND(N46&gt;0,Q46&gt;0),"de","")</f>
        <v/>
      </c>
      <c r="Q46" s="252">
        <v>30</v>
      </c>
      <c r="R46" s="224" t="s">
        <v>231</v>
      </c>
      <c r="S46" s="257">
        <v>1</v>
      </c>
      <c r="T46" s="1773" t="s">
        <v>1842</v>
      </c>
      <c r="U46" s="2239" t="s">
        <v>1</v>
      </c>
      <c r="V46" s="108">
        <f t="shared" si="3"/>
        <v>0</v>
      </c>
      <c r="W46" s="1392" t="str">
        <f t="shared" si="12"/>
        <v>►</v>
      </c>
      <c r="X46" s="1393" t="str">
        <f t="shared" si="13"/>
        <v>►</v>
      </c>
      <c r="Y46" s="1393" t="str">
        <f t="shared" si="14"/>
        <v>►</v>
      </c>
      <c r="Z46" s="1393" t="str">
        <f t="shared" si="15"/>
        <v>►</v>
      </c>
      <c r="AA46" s="1393" t="str">
        <f t="shared" si="16"/>
        <v>►</v>
      </c>
      <c r="AB46" s="1393" t="str">
        <f t="shared" si="17"/>
        <v>►</v>
      </c>
      <c r="AC46" s="1393" t="str">
        <f t="shared" si="18"/>
        <v>►</v>
      </c>
      <c r="AD46" s="1393" t="str">
        <f t="shared" si="19"/>
        <v>►</v>
      </c>
      <c r="AE46" s="1494"/>
      <c r="AF46" s="1495"/>
      <c r="AG46" s="1495"/>
      <c r="AH46" s="1495"/>
      <c r="AI46" s="1496"/>
      <c r="AJ46" s="1497"/>
      <c r="AK46" s="1498"/>
      <c r="AL46" s="1496"/>
      <c r="AM46" s="1499"/>
      <c r="AN46" s="1500">
        <f t="shared" si="22"/>
        <v>0</v>
      </c>
      <c r="AO46" s="1501"/>
      <c r="AQ46" s="6">
        <v>1</v>
      </c>
    </row>
    <row r="47" spans="1:43" s="1" customFormat="1" ht="18.75" customHeight="1">
      <c r="A47" s="108" t="str">
        <f t="shared" si="2"/>
        <v>A</v>
      </c>
      <c r="B47" s="1392" t="str">
        <f t="shared" si="4"/>
        <v xml:space="preserve">C patisserie flan garniture Clafoutis aux cerises_2023-09-20.xlsx 10 personnes </v>
      </c>
      <c r="C47" s="1393" t="str">
        <f t="shared" si="5"/>
        <v>C</v>
      </c>
      <c r="D47" s="1393" t="str">
        <f t="shared" si="6"/>
        <v>patisserie</v>
      </c>
      <c r="E47" s="1393" t="str">
        <f t="shared" si="7"/>
        <v>flan</v>
      </c>
      <c r="F47" s="1393" t="str">
        <f t="shared" si="8"/>
        <v>garniture</v>
      </c>
      <c r="G47" s="1393" t="str">
        <f t="shared" si="9"/>
        <v>garniture Clafoutis aux cerises_2023-</v>
      </c>
      <c r="H47" s="1393">
        <f t="shared" si="10"/>
        <v>10</v>
      </c>
      <c r="I47" s="1393" t="str">
        <f t="shared" si="11"/>
        <v>personnes</v>
      </c>
      <c r="J47" s="108" t="str">
        <f>IF(T47&lt;&gt;"","A","►")</f>
        <v>A</v>
      </c>
      <c r="K47" s="1232" t="str">
        <f>K22</f>
        <v xml:space="preserve">C patisserie flan garniture Clafoutis aux cerises_2023-09-20.xlsx 10 personnes </v>
      </c>
      <c r="L47" s="1232">
        <f>L22</f>
        <v>10</v>
      </c>
      <c r="M47" s="1232" t="str">
        <f>M22</f>
        <v>personnes</v>
      </c>
      <c r="N47" s="301"/>
      <c r="O47" s="254"/>
      <c r="P47" s="253" t="str">
        <f>IF(AND(N47&gt;0,Q47&gt;0),"de","")</f>
        <v/>
      </c>
      <c r="Q47" s="252">
        <v>20</v>
      </c>
      <c r="R47" s="224" t="s">
        <v>231</v>
      </c>
      <c r="S47" s="257">
        <v>1</v>
      </c>
      <c r="T47" s="1773" t="s">
        <v>1843</v>
      </c>
      <c r="U47" s="2239" t="s">
        <v>1</v>
      </c>
      <c r="V47" s="108">
        <f t="shared" si="3"/>
        <v>0</v>
      </c>
      <c r="W47" s="1392" t="str">
        <f t="shared" si="12"/>
        <v>►</v>
      </c>
      <c r="X47" s="1393" t="str">
        <f t="shared" si="13"/>
        <v>►</v>
      </c>
      <c r="Y47" s="1393" t="str">
        <f t="shared" si="14"/>
        <v>►</v>
      </c>
      <c r="Z47" s="1393" t="str">
        <f t="shared" si="15"/>
        <v>►</v>
      </c>
      <c r="AA47" s="1393" t="str">
        <f t="shared" si="16"/>
        <v>►</v>
      </c>
      <c r="AB47" s="1393" t="str">
        <f t="shared" si="17"/>
        <v>►</v>
      </c>
      <c r="AC47" s="1393" t="str">
        <f t="shared" si="18"/>
        <v>►</v>
      </c>
      <c r="AD47" s="1393" t="str">
        <f t="shared" si="19"/>
        <v>►</v>
      </c>
      <c r="AE47" s="1494"/>
      <c r="AF47" s="1495"/>
      <c r="AG47" s="1495"/>
      <c r="AH47" s="1495"/>
      <c r="AI47" s="1496"/>
      <c r="AJ47" s="1497"/>
      <c r="AK47" s="1498"/>
      <c r="AL47" s="1496"/>
      <c r="AM47" s="1499"/>
      <c r="AN47" s="1500">
        <f t="shared" si="22"/>
        <v>0</v>
      </c>
      <c r="AO47" s="1501"/>
      <c r="AQ47" s="6">
        <v>1</v>
      </c>
    </row>
    <row r="48" spans="1:43" s="1" customFormat="1" ht="18.75" customHeight="1">
      <c r="A48" s="108" t="str">
        <f t="shared" si="2"/>
        <v>►</v>
      </c>
      <c r="B48" s="1392" t="str">
        <f t="shared" si="4"/>
        <v xml:space="preserve">C patisserie flan garniture Clafoutis aux cerises_2023-09-20.xlsx 10 personnes </v>
      </c>
      <c r="C48" s="1393" t="str">
        <f t="shared" si="5"/>
        <v>C</v>
      </c>
      <c r="D48" s="1393" t="str">
        <f t="shared" si="6"/>
        <v>patisserie</v>
      </c>
      <c r="E48" s="1393" t="str">
        <f t="shared" si="7"/>
        <v>flan</v>
      </c>
      <c r="F48" s="1393" t="str">
        <f t="shared" si="8"/>
        <v>garniture</v>
      </c>
      <c r="G48" s="1393" t="str">
        <f t="shared" si="9"/>
        <v>garniture Clafoutis aux cerises_2023-</v>
      </c>
      <c r="H48" s="1393">
        <f t="shared" si="10"/>
        <v>10</v>
      </c>
      <c r="I48" s="1393" t="str">
        <f t="shared" si="11"/>
        <v>personnes</v>
      </c>
      <c r="J48" s="108" t="str">
        <f>IF(T48&lt;&gt;"","A","►")</f>
        <v>►</v>
      </c>
      <c r="K48" s="1232" t="str">
        <f>K22</f>
        <v xml:space="preserve">C patisserie flan garniture Clafoutis aux cerises_2023-09-20.xlsx 10 personnes </v>
      </c>
      <c r="L48" s="1232">
        <f>L22</f>
        <v>10</v>
      </c>
      <c r="M48" s="1232" t="str">
        <f>M22</f>
        <v>personnes</v>
      </c>
      <c r="N48" s="259"/>
      <c r="O48" s="254"/>
      <c r="P48" s="253" t="str">
        <f>IF(AND(N48&gt;0,Q48&gt;0),"de","")</f>
        <v/>
      </c>
      <c r="Q48" s="277"/>
      <c r="R48" s="270"/>
      <c r="S48" s="257">
        <v>1</v>
      </c>
      <c r="T48" s="1773"/>
      <c r="U48" s="2239" t="s">
        <v>1</v>
      </c>
      <c r="V48" s="108">
        <f t="shared" si="3"/>
        <v>0</v>
      </c>
      <c r="W48" s="1392" t="str">
        <f t="shared" si="12"/>
        <v>►</v>
      </c>
      <c r="X48" s="1393" t="str">
        <f t="shared" si="13"/>
        <v>►</v>
      </c>
      <c r="Y48" s="1393" t="str">
        <f t="shared" si="14"/>
        <v>►</v>
      </c>
      <c r="Z48" s="1393" t="str">
        <f t="shared" si="15"/>
        <v>►</v>
      </c>
      <c r="AA48" s="1393" t="str">
        <f t="shared" si="16"/>
        <v>►</v>
      </c>
      <c r="AB48" s="1393" t="str">
        <f t="shared" si="17"/>
        <v>►</v>
      </c>
      <c r="AC48" s="1393" t="str">
        <f t="shared" si="18"/>
        <v>►</v>
      </c>
      <c r="AD48" s="1393" t="str">
        <f t="shared" si="19"/>
        <v>►</v>
      </c>
      <c r="AE48" s="1494"/>
      <c r="AF48" s="1495"/>
      <c r="AG48" s="1495"/>
      <c r="AH48" s="1495"/>
      <c r="AI48" s="1496"/>
      <c r="AJ48" s="1497"/>
      <c r="AK48" s="1498"/>
      <c r="AL48" s="1496"/>
      <c r="AM48" s="1499"/>
      <c r="AN48" s="1500">
        <f t="shared" si="22"/>
        <v>0</v>
      </c>
      <c r="AO48" s="1501"/>
      <c r="AQ48" s="6">
        <v>1</v>
      </c>
    </row>
    <row r="49" spans="1:43" s="1" customFormat="1" ht="18.75" customHeight="1">
      <c r="A49" s="108" t="str">
        <f t="shared" si="2"/>
        <v>►</v>
      </c>
      <c r="B49" s="1392" t="str">
        <f t="shared" si="4"/>
        <v xml:space="preserve">C patisserie flan garniture Clafoutis aux cerises_2023-09-20.xlsx 10 personnes </v>
      </c>
      <c r="C49" s="1393" t="str">
        <f t="shared" si="5"/>
        <v>C</v>
      </c>
      <c r="D49" s="1393" t="str">
        <f t="shared" si="6"/>
        <v>patisserie</v>
      </c>
      <c r="E49" s="1393" t="str">
        <f t="shared" si="7"/>
        <v>flan</v>
      </c>
      <c r="F49" s="1393" t="str">
        <f t="shared" si="8"/>
        <v>garniture</v>
      </c>
      <c r="G49" s="1393" t="str">
        <f t="shared" si="9"/>
        <v>garniture Clafoutis aux cerises_2023-</v>
      </c>
      <c r="H49" s="1393">
        <f t="shared" si="10"/>
        <v>10</v>
      </c>
      <c r="I49" s="1393" t="str">
        <f t="shared" si="11"/>
        <v>personnes</v>
      </c>
      <c r="J49" s="108" t="str">
        <f>IF(T49&lt;&gt;"","A","►")</f>
        <v>►</v>
      </c>
      <c r="K49" s="1232" t="str">
        <f>K22</f>
        <v xml:space="preserve">C patisserie flan garniture Clafoutis aux cerises_2023-09-20.xlsx 10 personnes </v>
      </c>
      <c r="L49" s="1232">
        <f>L22</f>
        <v>10</v>
      </c>
      <c r="M49" s="1232" t="str">
        <f>M22</f>
        <v>personnes</v>
      </c>
      <c r="N49" s="259"/>
      <c r="O49" s="254"/>
      <c r="P49" s="253" t="str">
        <f>IF(AND(N49&gt;0,Q49&gt;0),"de","")</f>
        <v/>
      </c>
      <c r="Q49" s="252"/>
      <c r="R49" s="270"/>
      <c r="S49" s="257">
        <v>1</v>
      </c>
      <c r="T49" s="1773"/>
      <c r="U49" s="2239" t="s">
        <v>1</v>
      </c>
      <c r="V49" s="108">
        <f t="shared" si="3"/>
        <v>0</v>
      </c>
      <c r="W49" s="1392" t="str">
        <f t="shared" si="12"/>
        <v>►</v>
      </c>
      <c r="X49" s="1393" t="str">
        <f t="shared" si="13"/>
        <v>►</v>
      </c>
      <c r="Y49" s="1393" t="str">
        <f t="shared" si="14"/>
        <v>►</v>
      </c>
      <c r="Z49" s="1393" t="str">
        <f t="shared" si="15"/>
        <v>►</v>
      </c>
      <c r="AA49" s="1393" t="str">
        <f t="shared" si="16"/>
        <v>►</v>
      </c>
      <c r="AB49" s="1393" t="str">
        <f t="shared" si="17"/>
        <v>►</v>
      </c>
      <c r="AC49" s="1393" t="str">
        <f t="shared" si="18"/>
        <v>►</v>
      </c>
      <c r="AD49" s="1393" t="str">
        <f t="shared" si="19"/>
        <v>►</v>
      </c>
      <c r="AE49" s="1494"/>
      <c r="AF49" s="1495"/>
      <c r="AG49" s="1495"/>
      <c r="AH49" s="1495"/>
      <c r="AI49" s="1496"/>
      <c r="AJ49" s="1497"/>
      <c r="AK49" s="1498"/>
      <c r="AL49" s="1496"/>
      <c r="AM49" s="1499"/>
      <c r="AN49" s="1500">
        <f t="shared" si="22"/>
        <v>0</v>
      </c>
      <c r="AO49" s="1501"/>
      <c r="AQ49" s="6">
        <v>1</v>
      </c>
    </row>
    <row r="50" spans="1:43" s="1" customFormat="1" ht="18.75" customHeight="1">
      <c r="A50" s="108" t="str">
        <f t="shared" si="2"/>
        <v>►</v>
      </c>
      <c r="B50" s="1392" t="str">
        <f t="shared" si="4"/>
        <v xml:space="preserve">C patisserie flan garniture Clafoutis aux cerises_2023-09-20.xlsx 10 personnes </v>
      </c>
      <c r="C50" s="1393" t="str">
        <f t="shared" si="5"/>
        <v>C</v>
      </c>
      <c r="D50" s="1393" t="str">
        <f t="shared" si="6"/>
        <v>patisserie</v>
      </c>
      <c r="E50" s="1393" t="str">
        <f t="shared" si="7"/>
        <v>flan</v>
      </c>
      <c r="F50" s="1393" t="str">
        <f t="shared" si="8"/>
        <v>garniture</v>
      </c>
      <c r="G50" s="1393" t="str">
        <f t="shared" si="9"/>
        <v>garniture Clafoutis aux cerises_2023-</v>
      </c>
      <c r="H50" s="1393">
        <f t="shared" si="10"/>
        <v>10</v>
      </c>
      <c r="I50" s="1393" t="str">
        <f t="shared" si="11"/>
        <v>personnes</v>
      </c>
      <c r="J50" s="108" t="str">
        <f>IF(T50&lt;&gt;"","A","►")</f>
        <v>►</v>
      </c>
      <c r="K50" s="1232" t="str">
        <f>K22</f>
        <v xml:space="preserve">C patisserie flan garniture Clafoutis aux cerises_2023-09-20.xlsx 10 personnes </v>
      </c>
      <c r="L50" s="1232">
        <f>L22</f>
        <v>10</v>
      </c>
      <c r="M50" s="1232" t="str">
        <f>M22</f>
        <v>personnes</v>
      </c>
      <c r="N50" s="259"/>
      <c r="O50" s="271"/>
      <c r="P50" s="253" t="str">
        <f>IF(AND(N50&gt;0,Q50&gt;0),"de","")</f>
        <v/>
      </c>
      <c r="Q50" s="252"/>
      <c r="R50" s="270"/>
      <c r="S50" s="257">
        <v>1</v>
      </c>
      <c r="T50" s="1773"/>
      <c r="U50" s="2239" t="s">
        <v>1</v>
      </c>
      <c r="V50" s="108">
        <f t="shared" si="3"/>
        <v>0</v>
      </c>
      <c r="W50" s="1392" t="str">
        <f t="shared" si="12"/>
        <v>►</v>
      </c>
      <c r="X50" s="1393" t="str">
        <f t="shared" si="13"/>
        <v>►</v>
      </c>
      <c r="Y50" s="1393" t="str">
        <f t="shared" si="14"/>
        <v>►</v>
      </c>
      <c r="Z50" s="1393" t="str">
        <f t="shared" si="15"/>
        <v>►</v>
      </c>
      <c r="AA50" s="1393" t="str">
        <f t="shared" si="16"/>
        <v>►</v>
      </c>
      <c r="AB50" s="1393" t="str">
        <f t="shared" si="17"/>
        <v>►</v>
      </c>
      <c r="AC50" s="1393" t="str">
        <f t="shared" si="18"/>
        <v>►</v>
      </c>
      <c r="AD50" s="1393" t="str">
        <f t="shared" si="19"/>
        <v>►</v>
      </c>
      <c r="AE50" s="1494"/>
      <c r="AF50" s="1495"/>
      <c r="AG50" s="1495"/>
      <c r="AH50" s="1495"/>
      <c r="AI50" s="1496"/>
      <c r="AJ50" s="1497"/>
      <c r="AK50" s="1498"/>
      <c r="AL50" s="1496"/>
      <c r="AM50" s="1499"/>
      <c r="AN50" s="1500">
        <f t="shared" si="22"/>
        <v>0</v>
      </c>
      <c r="AO50" s="1501"/>
      <c r="AQ50" s="6">
        <v>1</v>
      </c>
    </row>
    <row r="51" spans="1:43" s="1" customFormat="1" ht="18.75" customHeight="1">
      <c r="A51" s="108" t="str">
        <f t="shared" si="2"/>
        <v>►</v>
      </c>
      <c r="B51" s="1392" t="str">
        <f t="shared" si="4"/>
        <v xml:space="preserve">C patisserie flan garniture Clafoutis aux cerises_2023-09-20.xlsx 10 personnes </v>
      </c>
      <c r="C51" s="1393" t="str">
        <f t="shared" si="5"/>
        <v>C</v>
      </c>
      <c r="D51" s="1393" t="str">
        <f t="shared" si="6"/>
        <v>patisserie</v>
      </c>
      <c r="E51" s="1393" t="str">
        <f t="shared" si="7"/>
        <v>flan</v>
      </c>
      <c r="F51" s="1393" t="str">
        <f t="shared" si="8"/>
        <v>garniture</v>
      </c>
      <c r="G51" s="1393" t="str">
        <f t="shared" si="9"/>
        <v>garniture Clafoutis aux cerises_2023-</v>
      </c>
      <c r="H51" s="1393">
        <f t="shared" si="10"/>
        <v>10</v>
      </c>
      <c r="I51" s="1393" t="str">
        <f t="shared" si="11"/>
        <v>personnes</v>
      </c>
      <c r="J51" s="108" t="str">
        <f>IF(T51&lt;&gt;"","A","►")</f>
        <v>►</v>
      </c>
      <c r="K51" s="1232" t="str">
        <f>K22</f>
        <v xml:space="preserve">C patisserie flan garniture Clafoutis aux cerises_2023-09-20.xlsx 10 personnes </v>
      </c>
      <c r="L51" s="1232">
        <f>L22</f>
        <v>10</v>
      </c>
      <c r="M51" s="1232" t="str">
        <f>M22</f>
        <v>personnes</v>
      </c>
      <c r="N51" s="259"/>
      <c r="O51" s="271"/>
      <c r="P51" s="253" t="str">
        <f>IF(AND(N51&gt;0,Q51&gt;0),"de","")</f>
        <v/>
      </c>
      <c r="Q51" s="252"/>
      <c r="R51" s="270"/>
      <c r="S51" s="257">
        <v>1</v>
      </c>
      <c r="T51" s="1773"/>
      <c r="U51" s="2239" t="s">
        <v>1</v>
      </c>
      <c r="V51" s="108">
        <f t="shared" si="3"/>
        <v>0</v>
      </c>
      <c r="W51" s="1392" t="str">
        <f t="shared" si="12"/>
        <v>►</v>
      </c>
      <c r="X51" s="1393" t="str">
        <f t="shared" si="13"/>
        <v>►</v>
      </c>
      <c r="Y51" s="1393" t="str">
        <f t="shared" si="14"/>
        <v>►</v>
      </c>
      <c r="Z51" s="1393" t="str">
        <f t="shared" si="15"/>
        <v>►</v>
      </c>
      <c r="AA51" s="1393" t="str">
        <f t="shared" si="16"/>
        <v>►</v>
      </c>
      <c r="AB51" s="1393" t="str">
        <f t="shared" si="17"/>
        <v>►</v>
      </c>
      <c r="AC51" s="1393" t="str">
        <f t="shared" si="18"/>
        <v>►</v>
      </c>
      <c r="AD51" s="1393" t="str">
        <f t="shared" si="19"/>
        <v>►</v>
      </c>
      <c r="AE51" s="1494"/>
      <c r="AF51" s="1495"/>
      <c r="AG51" s="1495"/>
      <c r="AH51" s="1495"/>
      <c r="AI51" s="1496"/>
      <c r="AJ51" s="1497"/>
      <c r="AK51" s="1498"/>
      <c r="AL51" s="1496"/>
      <c r="AM51" s="1499"/>
      <c r="AN51" s="1500">
        <f t="shared" si="22"/>
        <v>0</v>
      </c>
      <c r="AO51" s="1501"/>
      <c r="AQ51" s="6">
        <v>1</v>
      </c>
    </row>
    <row r="52" spans="1:43" s="1" customFormat="1" ht="18.75" customHeight="1">
      <c r="A52" s="108" t="str">
        <f t="shared" si="2"/>
        <v>►</v>
      </c>
      <c r="B52" s="1392" t="str">
        <f t="shared" si="4"/>
        <v xml:space="preserve">C patisserie flan garniture Clafoutis aux cerises_2023-09-20.xlsx 10 personnes </v>
      </c>
      <c r="C52" s="1393" t="str">
        <f t="shared" si="5"/>
        <v>C</v>
      </c>
      <c r="D52" s="1393" t="str">
        <f t="shared" si="6"/>
        <v>patisserie</v>
      </c>
      <c r="E52" s="1393" t="str">
        <f t="shared" si="7"/>
        <v>flan</v>
      </c>
      <c r="F52" s="1393" t="str">
        <f t="shared" si="8"/>
        <v>garniture</v>
      </c>
      <c r="G52" s="1393" t="str">
        <f t="shared" si="9"/>
        <v>garniture Clafoutis aux cerises_2023-</v>
      </c>
      <c r="H52" s="1393">
        <f t="shared" si="10"/>
        <v>10</v>
      </c>
      <c r="I52" s="1393" t="str">
        <f t="shared" si="11"/>
        <v>personnes</v>
      </c>
      <c r="J52" s="108" t="str">
        <f>IF(T52&lt;&gt;"","A","►")</f>
        <v>►</v>
      </c>
      <c r="K52" s="1232" t="str">
        <f>K22</f>
        <v xml:space="preserve">C patisserie flan garniture Clafoutis aux cerises_2023-09-20.xlsx 10 personnes </v>
      </c>
      <c r="L52" s="1232">
        <f>L22</f>
        <v>10</v>
      </c>
      <c r="M52" s="1232" t="str">
        <f>M22</f>
        <v>personnes</v>
      </c>
      <c r="N52" s="259"/>
      <c r="O52" s="271"/>
      <c r="P52" s="253" t="str">
        <f>IF(AND(N52&gt;0,Q52&gt;0),"de","")</f>
        <v/>
      </c>
      <c r="Q52" s="252"/>
      <c r="R52" s="270"/>
      <c r="S52" s="257">
        <v>1</v>
      </c>
      <c r="T52" s="1773"/>
      <c r="U52" s="2239" t="s">
        <v>1</v>
      </c>
      <c r="V52" s="108">
        <f t="shared" si="3"/>
        <v>0</v>
      </c>
      <c r="W52" s="1392" t="str">
        <f t="shared" si="12"/>
        <v>►</v>
      </c>
      <c r="X52" s="1393" t="str">
        <f t="shared" si="13"/>
        <v>►</v>
      </c>
      <c r="Y52" s="1393" t="str">
        <f t="shared" si="14"/>
        <v>►</v>
      </c>
      <c r="Z52" s="1393" t="str">
        <f t="shared" si="15"/>
        <v>►</v>
      </c>
      <c r="AA52" s="1393" t="str">
        <f t="shared" si="16"/>
        <v>►</v>
      </c>
      <c r="AB52" s="1393" t="str">
        <f t="shared" si="17"/>
        <v>►</v>
      </c>
      <c r="AC52" s="1393" t="str">
        <f t="shared" si="18"/>
        <v>►</v>
      </c>
      <c r="AD52" s="1393" t="str">
        <f t="shared" si="19"/>
        <v>►</v>
      </c>
      <c r="AE52" s="1494"/>
      <c r="AF52" s="1495"/>
      <c r="AG52" s="1495"/>
      <c r="AH52" s="1495"/>
      <c r="AI52" s="1496"/>
      <c r="AJ52" s="1497"/>
      <c r="AK52" s="1498"/>
      <c r="AL52" s="1496"/>
      <c r="AM52" s="1499"/>
      <c r="AN52" s="1500">
        <f t="shared" si="22"/>
        <v>0</v>
      </c>
      <c r="AO52" s="1501"/>
      <c r="AQ52" s="6">
        <v>1</v>
      </c>
    </row>
    <row r="53" spans="1:43" s="1" customFormat="1" ht="18.75" customHeight="1">
      <c r="A53" s="108" t="str">
        <f t="shared" si="2"/>
        <v>►</v>
      </c>
      <c r="B53" s="1392" t="str">
        <f t="shared" si="4"/>
        <v xml:space="preserve">C patisserie flan garniture Clafoutis aux cerises_2023-09-20.xlsx 10 personnes </v>
      </c>
      <c r="C53" s="1393" t="str">
        <f t="shared" si="5"/>
        <v>C</v>
      </c>
      <c r="D53" s="1393" t="str">
        <f t="shared" si="6"/>
        <v>patisserie</v>
      </c>
      <c r="E53" s="1393" t="str">
        <f t="shared" si="7"/>
        <v>flan</v>
      </c>
      <c r="F53" s="1393" t="str">
        <f t="shared" si="8"/>
        <v>garniture</v>
      </c>
      <c r="G53" s="1393" t="str">
        <f t="shared" si="9"/>
        <v>garniture Clafoutis aux cerises_2023-</v>
      </c>
      <c r="H53" s="1393">
        <f t="shared" si="10"/>
        <v>10</v>
      </c>
      <c r="I53" s="1393" t="str">
        <f t="shared" si="11"/>
        <v>personnes</v>
      </c>
      <c r="J53" s="108" t="str">
        <f>IF(T53&lt;&gt;"","A","►")</f>
        <v>►</v>
      </c>
      <c r="K53" s="1232" t="str">
        <f>K22</f>
        <v xml:space="preserve">C patisserie flan garniture Clafoutis aux cerises_2023-09-20.xlsx 10 personnes </v>
      </c>
      <c r="L53" s="1232">
        <f>L22</f>
        <v>10</v>
      </c>
      <c r="M53" s="1232" t="str">
        <f>M22</f>
        <v>personnes</v>
      </c>
      <c r="N53" s="259"/>
      <c r="O53" s="271"/>
      <c r="P53" s="253" t="str">
        <f>IF(AND(N53&gt;0,Q53&gt;0),"de","")</f>
        <v/>
      </c>
      <c r="Q53" s="252"/>
      <c r="R53" s="270"/>
      <c r="S53" s="257">
        <v>1</v>
      </c>
      <c r="T53" s="1773"/>
      <c r="U53" s="2239" t="s">
        <v>1</v>
      </c>
      <c r="V53" s="108">
        <f t="shared" si="3"/>
        <v>0</v>
      </c>
      <c r="W53" s="1392" t="str">
        <f t="shared" si="12"/>
        <v>►</v>
      </c>
      <c r="X53" s="1393" t="str">
        <f t="shared" si="13"/>
        <v>►</v>
      </c>
      <c r="Y53" s="1393" t="str">
        <f t="shared" si="14"/>
        <v>►</v>
      </c>
      <c r="Z53" s="1393" t="str">
        <f t="shared" si="15"/>
        <v>►</v>
      </c>
      <c r="AA53" s="1393" t="str">
        <f t="shared" si="16"/>
        <v>►</v>
      </c>
      <c r="AB53" s="1393" t="str">
        <f t="shared" si="17"/>
        <v>►</v>
      </c>
      <c r="AC53" s="1393" t="str">
        <f t="shared" si="18"/>
        <v>►</v>
      </c>
      <c r="AD53" s="1393" t="str">
        <f t="shared" si="19"/>
        <v>►</v>
      </c>
      <c r="AE53" s="1494"/>
      <c r="AF53" s="1495"/>
      <c r="AG53" s="1495"/>
      <c r="AH53" s="1495"/>
      <c r="AI53" s="1496"/>
      <c r="AJ53" s="1497"/>
      <c r="AK53" s="1498"/>
      <c r="AL53" s="1496"/>
      <c r="AM53" s="1499"/>
      <c r="AN53" s="1500">
        <f t="shared" si="22"/>
        <v>0</v>
      </c>
      <c r="AO53" s="1501"/>
      <c r="AQ53" s="6">
        <v>1</v>
      </c>
    </row>
    <row r="54" spans="1:43" s="1" customFormat="1" ht="18.75" customHeight="1">
      <c r="A54" s="108" t="str">
        <f t="shared" si="2"/>
        <v>►</v>
      </c>
      <c r="B54" s="1392" t="str">
        <f t="shared" si="4"/>
        <v xml:space="preserve">C patisserie flan garniture Clafoutis aux cerises_2023-09-20.xlsx 10 personnes </v>
      </c>
      <c r="C54" s="1393" t="str">
        <f t="shared" si="5"/>
        <v>C</v>
      </c>
      <c r="D54" s="1393" t="str">
        <f t="shared" si="6"/>
        <v>patisserie</v>
      </c>
      <c r="E54" s="1393" t="str">
        <f t="shared" si="7"/>
        <v>flan</v>
      </c>
      <c r="F54" s="1393" t="str">
        <f t="shared" si="8"/>
        <v>garniture</v>
      </c>
      <c r="G54" s="1393" t="str">
        <f t="shared" si="9"/>
        <v>garniture Clafoutis aux cerises_2023-</v>
      </c>
      <c r="H54" s="1393">
        <f t="shared" si="10"/>
        <v>10</v>
      </c>
      <c r="I54" s="1393" t="str">
        <f t="shared" si="11"/>
        <v>personnes</v>
      </c>
      <c r="J54" s="108" t="str">
        <f>IF(T54&lt;&gt;"","A","►")</f>
        <v>►</v>
      </c>
      <c r="K54" s="1232" t="str">
        <f>K22</f>
        <v xml:space="preserve">C patisserie flan garniture Clafoutis aux cerises_2023-09-20.xlsx 10 personnes </v>
      </c>
      <c r="L54" s="1232">
        <f>L22</f>
        <v>10</v>
      </c>
      <c r="M54" s="1232" t="str">
        <f>M22</f>
        <v>personnes</v>
      </c>
      <c r="N54" s="259"/>
      <c r="O54" s="254"/>
      <c r="P54" s="253" t="str">
        <f>IF(AND(N54&gt;0,Q54&gt;0),"de","")</f>
        <v/>
      </c>
      <c r="Q54" s="252"/>
      <c r="R54" s="270"/>
      <c r="S54" s="257">
        <v>1</v>
      </c>
      <c r="T54" s="1773"/>
      <c r="U54" s="2239" t="s">
        <v>1</v>
      </c>
      <c r="V54" s="108">
        <f t="shared" si="3"/>
        <v>0</v>
      </c>
      <c r="W54" s="1392" t="str">
        <f t="shared" si="12"/>
        <v>►</v>
      </c>
      <c r="X54" s="1393" t="str">
        <f t="shared" si="13"/>
        <v>►</v>
      </c>
      <c r="Y54" s="1393" t="str">
        <f t="shared" si="14"/>
        <v>►</v>
      </c>
      <c r="Z54" s="1393" t="str">
        <f t="shared" si="15"/>
        <v>►</v>
      </c>
      <c r="AA54" s="1393" t="str">
        <f t="shared" si="16"/>
        <v>►</v>
      </c>
      <c r="AB54" s="1393" t="str">
        <f t="shared" si="17"/>
        <v>►</v>
      </c>
      <c r="AC54" s="1393" t="str">
        <f t="shared" si="18"/>
        <v>►</v>
      </c>
      <c r="AD54" s="1393" t="str">
        <f t="shared" si="19"/>
        <v>►</v>
      </c>
      <c r="AE54" s="1494"/>
      <c r="AF54" s="1495"/>
      <c r="AG54" s="1495"/>
      <c r="AH54" s="1495"/>
      <c r="AI54" s="1496"/>
      <c r="AJ54" s="1497"/>
      <c r="AK54" s="1498"/>
      <c r="AL54" s="1496"/>
      <c r="AM54" s="1499"/>
      <c r="AN54" s="1500">
        <f t="shared" si="22"/>
        <v>0</v>
      </c>
      <c r="AO54" s="1501"/>
      <c r="AQ54" s="6">
        <v>1</v>
      </c>
    </row>
    <row r="55" spans="1:43" s="1" customFormat="1" ht="18.75" customHeight="1">
      <c r="A55" s="108" t="str">
        <f t="shared" si="2"/>
        <v>►</v>
      </c>
      <c r="B55" s="1392" t="str">
        <f t="shared" si="4"/>
        <v xml:space="preserve">C patisserie flan garniture Clafoutis aux cerises_2023-09-20.xlsx 10 personnes </v>
      </c>
      <c r="C55" s="1393" t="str">
        <f t="shared" si="5"/>
        <v>C</v>
      </c>
      <c r="D55" s="1393" t="str">
        <f t="shared" si="6"/>
        <v>patisserie</v>
      </c>
      <c r="E55" s="1393" t="str">
        <f t="shared" si="7"/>
        <v>flan</v>
      </c>
      <c r="F55" s="1393" t="str">
        <f t="shared" si="8"/>
        <v>garniture</v>
      </c>
      <c r="G55" s="1393" t="str">
        <f t="shared" si="9"/>
        <v>garniture Clafoutis aux cerises_2023-</v>
      </c>
      <c r="H55" s="1393">
        <f t="shared" si="10"/>
        <v>10</v>
      </c>
      <c r="I55" s="1393" t="str">
        <f t="shared" si="11"/>
        <v>personnes</v>
      </c>
      <c r="J55" s="108" t="str">
        <f>IF(T55&lt;&gt;"","A","►")</f>
        <v>►</v>
      </c>
      <c r="K55" s="1232" t="str">
        <f>K22</f>
        <v xml:space="preserve">C patisserie flan garniture Clafoutis aux cerises_2023-09-20.xlsx 10 personnes </v>
      </c>
      <c r="L55" s="1232">
        <f>L22</f>
        <v>10</v>
      </c>
      <c r="M55" s="1232" t="str">
        <f>M22</f>
        <v>personnes</v>
      </c>
      <c r="N55" s="259"/>
      <c r="O55" s="254"/>
      <c r="P55" s="253" t="str">
        <f>IF(AND(N55&gt;0,Q55&gt;0),"de","")</f>
        <v/>
      </c>
      <c r="Q55" s="252"/>
      <c r="R55" s="270"/>
      <c r="S55" s="257">
        <v>1</v>
      </c>
      <c r="T55" s="1773"/>
      <c r="U55" s="2239" t="s">
        <v>1</v>
      </c>
      <c r="V55" s="108">
        <f t="shared" si="3"/>
        <v>0</v>
      </c>
      <c r="W55" s="1392" t="str">
        <f t="shared" si="12"/>
        <v>►</v>
      </c>
      <c r="X55" s="1393" t="str">
        <f t="shared" si="13"/>
        <v>►</v>
      </c>
      <c r="Y55" s="1393" t="str">
        <f t="shared" si="14"/>
        <v>►</v>
      </c>
      <c r="Z55" s="1393" t="str">
        <f t="shared" si="15"/>
        <v>►</v>
      </c>
      <c r="AA55" s="1393" t="str">
        <f t="shared" si="16"/>
        <v>►</v>
      </c>
      <c r="AB55" s="1393" t="str">
        <f t="shared" si="17"/>
        <v>►</v>
      </c>
      <c r="AC55" s="1393" t="str">
        <f t="shared" si="18"/>
        <v>►</v>
      </c>
      <c r="AD55" s="1393" t="str">
        <f t="shared" si="19"/>
        <v>►</v>
      </c>
      <c r="AE55" s="1494"/>
      <c r="AF55" s="1495"/>
      <c r="AG55" s="1495"/>
      <c r="AH55" s="1495"/>
      <c r="AI55" s="1496"/>
      <c r="AJ55" s="1497"/>
      <c r="AK55" s="1498"/>
      <c r="AL55" s="1496"/>
      <c r="AM55" s="1499"/>
      <c r="AN55" s="1500">
        <f t="shared" si="22"/>
        <v>0</v>
      </c>
      <c r="AO55" s="1501"/>
      <c r="AQ55" s="6">
        <v>1</v>
      </c>
    </row>
    <row r="56" spans="1:43" s="1" customFormat="1" ht="18.75" customHeight="1">
      <c r="A56" s="108" t="str">
        <f t="shared" si="2"/>
        <v>►</v>
      </c>
      <c r="B56" s="1392" t="str">
        <f t="shared" si="4"/>
        <v xml:space="preserve">C patisserie flan garniture Clafoutis aux cerises_2023-09-20.xlsx 10 personnes </v>
      </c>
      <c r="C56" s="1393" t="str">
        <f t="shared" si="5"/>
        <v>C</v>
      </c>
      <c r="D56" s="1393" t="str">
        <f t="shared" si="6"/>
        <v>patisserie</v>
      </c>
      <c r="E56" s="1393" t="str">
        <f t="shared" si="7"/>
        <v>flan</v>
      </c>
      <c r="F56" s="1393" t="str">
        <f t="shared" si="8"/>
        <v>garniture</v>
      </c>
      <c r="G56" s="1393" t="str">
        <f t="shared" si="9"/>
        <v>garniture Clafoutis aux cerises_2023-</v>
      </c>
      <c r="H56" s="1393">
        <f t="shared" si="10"/>
        <v>10</v>
      </c>
      <c r="I56" s="1393" t="str">
        <f t="shared" si="11"/>
        <v>personnes</v>
      </c>
      <c r="J56" s="108" t="str">
        <f>IF(T56&lt;&gt;"","A","►")</f>
        <v>►</v>
      </c>
      <c r="K56" s="1232" t="str">
        <f>K22</f>
        <v xml:space="preserve">C patisserie flan garniture Clafoutis aux cerises_2023-09-20.xlsx 10 personnes </v>
      </c>
      <c r="L56" s="1232">
        <f>L22</f>
        <v>10</v>
      </c>
      <c r="M56" s="1232" t="str">
        <f>M22</f>
        <v>personnes</v>
      </c>
      <c r="N56" s="259"/>
      <c r="O56" s="254"/>
      <c r="P56" s="253" t="str">
        <f>IF(AND(N56&gt;0,Q56&gt;0),"de","")</f>
        <v/>
      </c>
      <c r="Q56" s="252"/>
      <c r="R56" s="270"/>
      <c r="S56" s="257">
        <v>1</v>
      </c>
      <c r="T56" s="1773"/>
      <c r="U56" s="2239" t="s">
        <v>1</v>
      </c>
      <c r="V56" s="108">
        <f t="shared" si="3"/>
        <v>0</v>
      </c>
      <c r="W56" s="1392" t="str">
        <f t="shared" si="12"/>
        <v>►</v>
      </c>
      <c r="X56" s="1393" t="str">
        <f t="shared" si="13"/>
        <v>►</v>
      </c>
      <c r="Y56" s="1393" t="str">
        <f t="shared" si="14"/>
        <v>►</v>
      </c>
      <c r="Z56" s="1393" t="str">
        <f t="shared" si="15"/>
        <v>►</v>
      </c>
      <c r="AA56" s="1393" t="str">
        <f t="shared" si="16"/>
        <v>►</v>
      </c>
      <c r="AB56" s="1393" t="str">
        <f t="shared" si="17"/>
        <v>►</v>
      </c>
      <c r="AC56" s="1393" t="str">
        <f t="shared" si="18"/>
        <v>►</v>
      </c>
      <c r="AD56" s="1393" t="str">
        <f t="shared" si="19"/>
        <v>►</v>
      </c>
      <c r="AE56" s="1494"/>
      <c r="AF56" s="1495"/>
      <c r="AG56" s="1495"/>
      <c r="AH56" s="1495"/>
      <c r="AI56" s="1496"/>
      <c r="AJ56" s="1497"/>
      <c r="AK56" s="1498"/>
      <c r="AL56" s="1496"/>
      <c r="AM56" s="1499"/>
      <c r="AN56" s="1500">
        <f t="shared" si="22"/>
        <v>0</v>
      </c>
      <c r="AO56" s="1501"/>
      <c r="AQ56" s="6">
        <v>1</v>
      </c>
    </row>
    <row r="57" spans="1:43" s="1" customFormat="1" ht="18.75" customHeight="1">
      <c r="A57" s="108" t="str">
        <f t="shared" si="2"/>
        <v>►</v>
      </c>
      <c r="B57" s="1392" t="str">
        <f t="shared" si="4"/>
        <v xml:space="preserve">C patisserie flan garniture Clafoutis aux cerises_2023-09-20.xlsx 10 personnes </v>
      </c>
      <c r="C57" s="1393" t="str">
        <f t="shared" si="5"/>
        <v>C</v>
      </c>
      <c r="D57" s="1393" t="str">
        <f t="shared" si="6"/>
        <v>patisserie</v>
      </c>
      <c r="E57" s="1393" t="str">
        <f t="shared" si="7"/>
        <v>flan</v>
      </c>
      <c r="F57" s="1393" t="str">
        <f t="shared" si="8"/>
        <v>garniture</v>
      </c>
      <c r="G57" s="1393" t="str">
        <f t="shared" si="9"/>
        <v>garniture Clafoutis aux cerises_2023-</v>
      </c>
      <c r="H57" s="1393">
        <f t="shared" si="10"/>
        <v>10</v>
      </c>
      <c r="I57" s="1393" t="str">
        <f t="shared" si="11"/>
        <v>personnes</v>
      </c>
      <c r="J57" s="108" t="str">
        <f>IF(T57&lt;&gt;"","A","►")</f>
        <v>►</v>
      </c>
      <c r="K57" s="1232" t="str">
        <f>K22</f>
        <v xml:space="preserve">C patisserie flan garniture Clafoutis aux cerises_2023-09-20.xlsx 10 personnes </v>
      </c>
      <c r="L57" s="1232">
        <f>L22</f>
        <v>10</v>
      </c>
      <c r="M57" s="1232" t="str">
        <f>M22</f>
        <v>personnes</v>
      </c>
      <c r="N57" s="259"/>
      <c r="O57" s="254"/>
      <c r="P57" s="253" t="str">
        <f>IF(AND(N57&gt;0,Q57&gt;0),"de","")</f>
        <v/>
      </c>
      <c r="Q57" s="252"/>
      <c r="R57" s="270"/>
      <c r="S57" s="257">
        <v>1</v>
      </c>
      <c r="T57" s="1773"/>
      <c r="U57" s="2239" t="s">
        <v>1</v>
      </c>
      <c r="V57" s="108">
        <f t="shared" si="3"/>
        <v>0</v>
      </c>
      <c r="W57" s="1392" t="str">
        <f t="shared" si="12"/>
        <v>►</v>
      </c>
      <c r="X57" s="1393" t="str">
        <f t="shared" si="13"/>
        <v>►</v>
      </c>
      <c r="Y57" s="1393" t="str">
        <f t="shared" si="14"/>
        <v>►</v>
      </c>
      <c r="Z57" s="1393" t="str">
        <f t="shared" si="15"/>
        <v>►</v>
      </c>
      <c r="AA57" s="1393" t="str">
        <f t="shared" si="16"/>
        <v>►</v>
      </c>
      <c r="AB57" s="1393" t="str">
        <f t="shared" si="17"/>
        <v>►</v>
      </c>
      <c r="AC57" s="1393" t="str">
        <f t="shared" si="18"/>
        <v>►</v>
      </c>
      <c r="AD57" s="1393" t="str">
        <f t="shared" si="19"/>
        <v>►</v>
      </c>
      <c r="AE57" s="1494"/>
      <c r="AF57" s="1495"/>
      <c r="AG57" s="1495"/>
      <c r="AH57" s="1495"/>
      <c r="AI57" s="1496"/>
      <c r="AJ57" s="1497"/>
      <c r="AK57" s="1498"/>
      <c r="AL57" s="1496"/>
      <c r="AM57" s="1499"/>
      <c r="AN57" s="1500">
        <f t="shared" si="22"/>
        <v>0</v>
      </c>
      <c r="AO57" s="1501"/>
      <c r="AQ57" s="6">
        <v>1</v>
      </c>
    </row>
    <row r="58" spans="1:43" s="1" customFormat="1" ht="18.75" customHeight="1">
      <c r="A58" s="108" t="str">
        <f t="shared" si="2"/>
        <v>►</v>
      </c>
      <c r="B58" s="1392" t="str">
        <f t="shared" si="4"/>
        <v xml:space="preserve">C patisserie flan garniture Clafoutis aux cerises_2023-09-20.xlsx 10 personnes </v>
      </c>
      <c r="C58" s="1393" t="str">
        <f t="shared" si="5"/>
        <v>C</v>
      </c>
      <c r="D58" s="1393" t="str">
        <f t="shared" si="6"/>
        <v>patisserie</v>
      </c>
      <c r="E58" s="1393" t="str">
        <f t="shared" si="7"/>
        <v>flan</v>
      </c>
      <c r="F58" s="1393" t="str">
        <f t="shared" si="8"/>
        <v>garniture</v>
      </c>
      <c r="G58" s="1393" t="str">
        <f t="shared" si="9"/>
        <v>garniture Clafoutis aux cerises_2023-</v>
      </c>
      <c r="H58" s="1393">
        <f t="shared" si="10"/>
        <v>10</v>
      </c>
      <c r="I58" s="1393" t="str">
        <f t="shared" si="11"/>
        <v>personnes</v>
      </c>
      <c r="J58" s="108" t="str">
        <f>IF(T58&lt;&gt;"","A","►")</f>
        <v>►</v>
      </c>
      <c r="K58" s="1232" t="str">
        <f>K22</f>
        <v xml:space="preserve">C patisserie flan garniture Clafoutis aux cerises_2023-09-20.xlsx 10 personnes </v>
      </c>
      <c r="L58" s="1232">
        <f>L22</f>
        <v>10</v>
      </c>
      <c r="M58" s="1232" t="str">
        <f>M22</f>
        <v>personnes</v>
      </c>
      <c r="N58" s="259"/>
      <c r="O58" s="254"/>
      <c r="P58" s="253" t="str">
        <f>IF(AND(N58&gt;0,Q58&gt;0),"de","")</f>
        <v/>
      </c>
      <c r="Q58" s="252"/>
      <c r="R58" s="258"/>
      <c r="S58" s="257">
        <v>1</v>
      </c>
      <c r="T58" s="1773"/>
      <c r="U58" s="2239" t="s">
        <v>1</v>
      </c>
      <c r="V58" s="108">
        <f t="shared" si="3"/>
        <v>0</v>
      </c>
      <c r="W58" s="1392" t="str">
        <f t="shared" si="12"/>
        <v>►</v>
      </c>
      <c r="X58" s="1393" t="str">
        <f t="shared" si="13"/>
        <v>►</v>
      </c>
      <c r="Y58" s="1393" t="str">
        <f t="shared" si="14"/>
        <v>►</v>
      </c>
      <c r="Z58" s="1393" t="str">
        <f t="shared" si="15"/>
        <v>►</v>
      </c>
      <c r="AA58" s="1393" t="str">
        <f t="shared" si="16"/>
        <v>►</v>
      </c>
      <c r="AB58" s="1393" t="str">
        <f t="shared" si="17"/>
        <v>►</v>
      </c>
      <c r="AC58" s="1393" t="str">
        <f t="shared" si="18"/>
        <v>►</v>
      </c>
      <c r="AD58" s="1393" t="str">
        <f t="shared" si="19"/>
        <v>►</v>
      </c>
      <c r="AE58" s="1494"/>
      <c r="AF58" s="1495"/>
      <c r="AG58" s="1495"/>
      <c r="AH58" s="1495"/>
      <c r="AI58" s="1496"/>
      <c r="AJ58" s="1497"/>
      <c r="AK58" s="1498"/>
      <c r="AL58" s="1496"/>
      <c r="AM58" s="1499"/>
      <c r="AN58" s="1500">
        <f t="shared" si="22"/>
        <v>0</v>
      </c>
      <c r="AO58" s="1501"/>
      <c r="AQ58" s="6">
        <v>1</v>
      </c>
    </row>
    <row r="59" spans="1:43" s="1" customFormat="1" ht="18.75" customHeight="1">
      <c r="A59" s="108" t="str">
        <f t="shared" si="2"/>
        <v>►</v>
      </c>
      <c r="B59" s="1392" t="str">
        <f t="shared" si="4"/>
        <v xml:space="preserve">C patisserie flan garniture Clafoutis aux cerises_2023-09-20.xlsx 10 personnes </v>
      </c>
      <c r="C59" s="1393" t="str">
        <f t="shared" si="5"/>
        <v>C</v>
      </c>
      <c r="D59" s="1393" t="str">
        <f t="shared" si="6"/>
        <v>patisserie</v>
      </c>
      <c r="E59" s="1393" t="str">
        <f t="shared" si="7"/>
        <v>flan</v>
      </c>
      <c r="F59" s="1393" t="str">
        <f t="shared" si="8"/>
        <v>garniture</v>
      </c>
      <c r="G59" s="1393" t="str">
        <f t="shared" si="9"/>
        <v>garniture Clafoutis aux cerises_2023-</v>
      </c>
      <c r="H59" s="1393">
        <f t="shared" si="10"/>
        <v>10</v>
      </c>
      <c r="I59" s="1393" t="str">
        <f t="shared" si="11"/>
        <v>personnes</v>
      </c>
      <c r="J59" s="108" t="str">
        <f>IF(T59&lt;&gt;"","A","►")</f>
        <v>►</v>
      </c>
      <c r="K59" s="1232" t="str">
        <f>K22</f>
        <v xml:space="preserve">C patisserie flan garniture Clafoutis aux cerises_2023-09-20.xlsx 10 personnes </v>
      </c>
      <c r="L59" s="1232">
        <f>L22</f>
        <v>10</v>
      </c>
      <c r="M59" s="1232" t="str">
        <f>M22</f>
        <v>personnes</v>
      </c>
      <c r="N59" s="259"/>
      <c r="O59" s="254"/>
      <c r="P59" s="253" t="str">
        <f>IF(AND(N59&gt;0,Q59&gt;0),"de","")</f>
        <v/>
      </c>
      <c r="Q59" s="252"/>
      <c r="R59" s="258"/>
      <c r="S59" s="257">
        <v>1</v>
      </c>
      <c r="T59" s="1773"/>
      <c r="U59" s="2239" t="s">
        <v>1</v>
      </c>
      <c r="V59" s="108">
        <f t="shared" si="3"/>
        <v>0</v>
      </c>
      <c r="W59" s="1392" t="str">
        <f t="shared" si="12"/>
        <v>►</v>
      </c>
      <c r="X59" s="1393" t="str">
        <f t="shared" si="13"/>
        <v>►</v>
      </c>
      <c r="Y59" s="1393" t="str">
        <f t="shared" si="14"/>
        <v>►</v>
      </c>
      <c r="Z59" s="1393" t="str">
        <f t="shared" si="15"/>
        <v>►</v>
      </c>
      <c r="AA59" s="1393" t="str">
        <f t="shared" si="16"/>
        <v>►</v>
      </c>
      <c r="AB59" s="1393" t="str">
        <f t="shared" si="17"/>
        <v>►</v>
      </c>
      <c r="AC59" s="1393" t="str">
        <f t="shared" si="18"/>
        <v>►</v>
      </c>
      <c r="AD59" s="1393" t="str">
        <f t="shared" si="19"/>
        <v>►</v>
      </c>
      <c r="AE59" s="1494"/>
      <c r="AF59" s="1495"/>
      <c r="AG59" s="1495"/>
      <c r="AH59" s="1495"/>
      <c r="AI59" s="1496"/>
      <c r="AJ59" s="1497"/>
      <c r="AK59" s="1498"/>
      <c r="AL59" s="1496"/>
      <c r="AM59" s="1499"/>
      <c r="AN59" s="1500">
        <f t="shared" si="22"/>
        <v>0</v>
      </c>
      <c r="AO59" s="1501"/>
      <c r="AQ59" s="6">
        <v>1</v>
      </c>
    </row>
    <row r="60" spans="1:43" s="1" customFormat="1" ht="18.75" customHeight="1">
      <c r="A60" s="108" t="str">
        <f t="shared" si="2"/>
        <v>►</v>
      </c>
      <c r="B60" s="1392" t="str">
        <f t="shared" si="4"/>
        <v xml:space="preserve">C patisserie flan garniture Clafoutis aux cerises_2023-09-20.xlsx 10 personnes </v>
      </c>
      <c r="C60" s="1393" t="str">
        <f t="shared" si="5"/>
        <v>C</v>
      </c>
      <c r="D60" s="1393" t="str">
        <f t="shared" si="6"/>
        <v>patisserie</v>
      </c>
      <c r="E60" s="1393" t="str">
        <f t="shared" si="7"/>
        <v>flan</v>
      </c>
      <c r="F60" s="1393" t="str">
        <f t="shared" si="8"/>
        <v>garniture</v>
      </c>
      <c r="G60" s="1393" t="str">
        <f t="shared" si="9"/>
        <v>garniture Clafoutis aux cerises_2023-</v>
      </c>
      <c r="H60" s="1393">
        <f t="shared" si="10"/>
        <v>10</v>
      </c>
      <c r="I60" s="1393" t="str">
        <f t="shared" si="11"/>
        <v>personnes</v>
      </c>
      <c r="J60" s="108" t="str">
        <f>IF(T60&lt;&gt;"","A","►")</f>
        <v>►</v>
      </c>
      <c r="K60" s="1232" t="str">
        <f>K22</f>
        <v xml:space="preserve">C patisserie flan garniture Clafoutis aux cerises_2023-09-20.xlsx 10 personnes </v>
      </c>
      <c r="L60" s="1232">
        <f>L22</f>
        <v>10</v>
      </c>
      <c r="M60" s="1232" t="str">
        <f>M22</f>
        <v>personnes</v>
      </c>
      <c r="N60" s="259"/>
      <c r="O60" s="254"/>
      <c r="P60" s="253" t="str">
        <f>IF(AND(N60&gt;0,Q60&gt;0),"de","")</f>
        <v/>
      </c>
      <c r="Q60" s="252"/>
      <c r="R60" s="258"/>
      <c r="S60" s="257">
        <v>1</v>
      </c>
      <c r="T60" s="1773"/>
      <c r="U60" s="2239" t="s">
        <v>1</v>
      </c>
      <c r="V60" s="108">
        <f t="shared" si="3"/>
        <v>0</v>
      </c>
      <c r="W60" s="1392" t="str">
        <f t="shared" si="12"/>
        <v>►</v>
      </c>
      <c r="X60" s="1393" t="str">
        <f t="shared" si="13"/>
        <v>►</v>
      </c>
      <c r="Y60" s="1393" t="str">
        <f t="shared" si="14"/>
        <v>►</v>
      </c>
      <c r="Z60" s="1393" t="str">
        <f t="shared" si="15"/>
        <v>►</v>
      </c>
      <c r="AA60" s="1393" t="str">
        <f t="shared" si="16"/>
        <v>►</v>
      </c>
      <c r="AB60" s="1393" t="str">
        <f t="shared" si="17"/>
        <v>►</v>
      </c>
      <c r="AC60" s="1393" t="str">
        <f t="shared" si="18"/>
        <v>►</v>
      </c>
      <c r="AD60" s="1393" t="str">
        <f t="shared" si="19"/>
        <v>►</v>
      </c>
      <c r="AE60" s="1494"/>
      <c r="AF60" s="1495"/>
      <c r="AG60" s="1495"/>
      <c r="AH60" s="1495"/>
      <c r="AI60" s="1496"/>
      <c r="AJ60" s="1497"/>
      <c r="AK60" s="1498"/>
      <c r="AL60" s="1496"/>
      <c r="AM60" s="1499"/>
      <c r="AN60" s="1500">
        <f t="shared" si="22"/>
        <v>0</v>
      </c>
      <c r="AO60" s="1501"/>
      <c r="AQ60" s="6">
        <v>1</v>
      </c>
    </row>
    <row r="61" spans="1:43" s="1" customFormat="1" ht="18.75" customHeight="1">
      <c r="A61" s="108" t="str">
        <f t="shared" si="2"/>
        <v>►</v>
      </c>
      <c r="B61" s="1392" t="str">
        <f t="shared" si="4"/>
        <v xml:space="preserve">C patisserie flan garniture Clafoutis aux cerises_2023-09-20.xlsx 10 personnes </v>
      </c>
      <c r="C61" s="1393" t="str">
        <f t="shared" si="5"/>
        <v>C</v>
      </c>
      <c r="D61" s="1393" t="str">
        <f t="shared" si="6"/>
        <v>patisserie</v>
      </c>
      <c r="E61" s="1393" t="str">
        <f t="shared" si="7"/>
        <v>flan</v>
      </c>
      <c r="F61" s="1393" t="str">
        <f t="shared" si="8"/>
        <v>garniture</v>
      </c>
      <c r="G61" s="1393" t="str">
        <f t="shared" si="9"/>
        <v>garniture Clafoutis aux cerises_2023-</v>
      </c>
      <c r="H61" s="1393">
        <f t="shared" si="10"/>
        <v>10</v>
      </c>
      <c r="I61" s="1393" t="str">
        <f t="shared" si="11"/>
        <v>personnes</v>
      </c>
      <c r="J61" s="108" t="str">
        <f>IF(T61&lt;&gt;"","A","►")</f>
        <v>►</v>
      </c>
      <c r="K61" s="1232" t="str">
        <f>K22</f>
        <v xml:space="preserve">C patisserie flan garniture Clafoutis aux cerises_2023-09-20.xlsx 10 personnes </v>
      </c>
      <c r="L61" s="1232">
        <f>L22</f>
        <v>10</v>
      </c>
      <c r="M61" s="1232" t="str">
        <f>M22</f>
        <v>personnes</v>
      </c>
      <c r="N61" s="259"/>
      <c r="O61" s="254"/>
      <c r="P61" s="253" t="str">
        <f>IF(AND(N61&gt;0,Q61&gt;0),"de","")</f>
        <v/>
      </c>
      <c r="Q61" s="252"/>
      <c r="R61" s="258"/>
      <c r="S61" s="257">
        <v>1</v>
      </c>
      <c r="T61" s="1773"/>
      <c r="U61" s="2239" t="s">
        <v>1</v>
      </c>
      <c r="V61" s="108">
        <f t="shared" si="3"/>
        <v>0</v>
      </c>
      <c r="W61" s="1392" t="str">
        <f t="shared" si="12"/>
        <v>►</v>
      </c>
      <c r="X61" s="1393" t="str">
        <f t="shared" si="13"/>
        <v>►</v>
      </c>
      <c r="Y61" s="1393" t="str">
        <f t="shared" si="14"/>
        <v>►</v>
      </c>
      <c r="Z61" s="1393" t="str">
        <f t="shared" si="15"/>
        <v>►</v>
      </c>
      <c r="AA61" s="1393" t="str">
        <f t="shared" si="16"/>
        <v>►</v>
      </c>
      <c r="AB61" s="1393" t="str">
        <f t="shared" si="17"/>
        <v>►</v>
      </c>
      <c r="AC61" s="1393" t="str">
        <f t="shared" si="18"/>
        <v>►</v>
      </c>
      <c r="AD61" s="1393" t="str">
        <f t="shared" si="19"/>
        <v>►</v>
      </c>
      <c r="AE61" s="1494"/>
      <c r="AF61" s="1495"/>
      <c r="AG61" s="1495"/>
      <c r="AH61" s="1495"/>
      <c r="AI61" s="1496"/>
      <c r="AJ61" s="1497"/>
      <c r="AK61" s="1498"/>
      <c r="AL61" s="1496"/>
      <c r="AM61" s="1499"/>
      <c r="AN61" s="1500">
        <f t="shared" si="22"/>
        <v>0</v>
      </c>
      <c r="AO61" s="1501"/>
      <c r="AQ61" s="6">
        <v>1</v>
      </c>
    </row>
    <row r="62" spans="1:43" s="1" customFormat="1" ht="18.75" customHeight="1">
      <c r="A62" s="108" t="str">
        <f t="shared" si="2"/>
        <v>►</v>
      </c>
      <c r="B62" s="1392" t="str">
        <f t="shared" si="4"/>
        <v xml:space="preserve">C patisserie flan garniture Clafoutis aux cerises_2023-09-20.xlsx 10 personnes </v>
      </c>
      <c r="C62" s="1393" t="str">
        <f t="shared" si="5"/>
        <v>C</v>
      </c>
      <c r="D62" s="1393" t="str">
        <f t="shared" si="6"/>
        <v>patisserie</v>
      </c>
      <c r="E62" s="1393" t="str">
        <f t="shared" si="7"/>
        <v>flan</v>
      </c>
      <c r="F62" s="1393" t="str">
        <f t="shared" si="8"/>
        <v>garniture</v>
      </c>
      <c r="G62" s="1393" t="str">
        <f t="shared" si="9"/>
        <v>garniture Clafoutis aux cerises_2023-</v>
      </c>
      <c r="H62" s="1393">
        <f t="shared" si="10"/>
        <v>10</v>
      </c>
      <c r="I62" s="1393" t="str">
        <f t="shared" si="11"/>
        <v>personnes</v>
      </c>
      <c r="J62" s="108" t="str">
        <f>IF(T62&lt;&gt;"","A","►")</f>
        <v>►</v>
      </c>
      <c r="K62" s="1232" t="str">
        <f>K22</f>
        <v xml:space="preserve">C patisserie flan garniture Clafoutis aux cerises_2023-09-20.xlsx 10 personnes </v>
      </c>
      <c r="L62" s="1232">
        <f>L22</f>
        <v>10</v>
      </c>
      <c r="M62" s="1232" t="str">
        <f>M22</f>
        <v>personnes</v>
      </c>
      <c r="N62" s="259"/>
      <c r="O62" s="254"/>
      <c r="P62" s="253" t="str">
        <f>IF(AND(N62&gt;0,Q62&gt;0),"de","")</f>
        <v/>
      </c>
      <c r="Q62" s="252"/>
      <c r="R62" s="258"/>
      <c r="S62" s="257">
        <v>1</v>
      </c>
      <c r="T62" s="1773"/>
      <c r="U62" s="2239" t="s">
        <v>1</v>
      </c>
      <c r="V62" s="108">
        <f t="shared" si="3"/>
        <v>0</v>
      </c>
      <c r="W62" s="1392" t="str">
        <f t="shared" si="12"/>
        <v>►</v>
      </c>
      <c r="X62" s="1393" t="str">
        <f t="shared" si="13"/>
        <v>►</v>
      </c>
      <c r="Y62" s="1393" t="str">
        <f t="shared" si="14"/>
        <v>►</v>
      </c>
      <c r="Z62" s="1393" t="str">
        <f t="shared" si="15"/>
        <v>►</v>
      </c>
      <c r="AA62" s="1393" t="str">
        <f t="shared" si="16"/>
        <v>►</v>
      </c>
      <c r="AB62" s="1393" t="str">
        <f t="shared" si="17"/>
        <v>►</v>
      </c>
      <c r="AC62" s="1393" t="str">
        <f t="shared" si="18"/>
        <v>►</v>
      </c>
      <c r="AD62" s="1393" t="str">
        <f t="shared" si="19"/>
        <v>►</v>
      </c>
      <c r="AE62" s="1494"/>
      <c r="AF62" s="1495"/>
      <c r="AG62" s="1495"/>
      <c r="AH62" s="1495"/>
      <c r="AI62" s="1496"/>
      <c r="AJ62" s="1497"/>
      <c r="AK62" s="1498"/>
      <c r="AL62" s="1496"/>
      <c r="AM62" s="1499"/>
      <c r="AN62" s="1500">
        <f t="shared" si="22"/>
        <v>0</v>
      </c>
      <c r="AO62" s="1501"/>
      <c r="AQ62" s="6">
        <v>1</v>
      </c>
    </row>
    <row r="63" spans="1:43" s="1" customFormat="1" ht="18.75" customHeight="1">
      <c r="A63" s="108" t="str">
        <f t="shared" si="2"/>
        <v>►</v>
      </c>
      <c r="B63" s="1392" t="str">
        <f t="shared" si="4"/>
        <v xml:space="preserve">C patisserie flan garniture Clafoutis aux cerises_2023-09-20.xlsx 10 personnes </v>
      </c>
      <c r="C63" s="1393" t="str">
        <f t="shared" si="5"/>
        <v>C</v>
      </c>
      <c r="D63" s="1393" t="str">
        <f t="shared" si="6"/>
        <v>patisserie</v>
      </c>
      <c r="E63" s="1393" t="str">
        <f t="shared" si="7"/>
        <v>flan</v>
      </c>
      <c r="F63" s="1393" t="str">
        <f t="shared" si="8"/>
        <v>garniture</v>
      </c>
      <c r="G63" s="1393" t="str">
        <f t="shared" si="9"/>
        <v>garniture Clafoutis aux cerises_2023-</v>
      </c>
      <c r="H63" s="1393">
        <f t="shared" si="10"/>
        <v>10</v>
      </c>
      <c r="I63" s="1393" t="str">
        <f t="shared" si="11"/>
        <v>personnes</v>
      </c>
      <c r="J63" s="108" t="str">
        <f>IF(T63&lt;&gt;"","A","►")</f>
        <v>►</v>
      </c>
      <c r="K63" s="1232" t="str">
        <f>K22</f>
        <v xml:space="preserve">C patisserie flan garniture Clafoutis aux cerises_2023-09-20.xlsx 10 personnes </v>
      </c>
      <c r="L63" s="1232">
        <f>L22</f>
        <v>10</v>
      </c>
      <c r="M63" s="1232" t="str">
        <f>M22</f>
        <v>personnes</v>
      </c>
      <c r="N63" s="259"/>
      <c r="O63" s="254"/>
      <c r="P63" s="253" t="str">
        <f>IF(AND(N63&gt;0,Q63&gt;0),"de","")</f>
        <v/>
      </c>
      <c r="Q63" s="252"/>
      <c r="R63" s="258"/>
      <c r="S63" s="257">
        <v>1</v>
      </c>
      <c r="T63" s="1773"/>
      <c r="U63" s="2239" t="s">
        <v>1</v>
      </c>
      <c r="V63" s="108">
        <f t="shared" si="3"/>
        <v>0</v>
      </c>
      <c r="W63" s="1392" t="str">
        <f t="shared" si="12"/>
        <v>►</v>
      </c>
      <c r="X63" s="1393" t="str">
        <f t="shared" si="13"/>
        <v>►</v>
      </c>
      <c r="Y63" s="1393" t="str">
        <f t="shared" si="14"/>
        <v>►</v>
      </c>
      <c r="Z63" s="1393" t="str">
        <f t="shared" si="15"/>
        <v>►</v>
      </c>
      <c r="AA63" s="1393" t="str">
        <f t="shared" si="16"/>
        <v>►</v>
      </c>
      <c r="AB63" s="1393" t="str">
        <f t="shared" si="17"/>
        <v>►</v>
      </c>
      <c r="AC63" s="1393" t="str">
        <f t="shared" si="18"/>
        <v>►</v>
      </c>
      <c r="AD63" s="1393" t="str">
        <f t="shared" si="19"/>
        <v>►</v>
      </c>
      <c r="AE63" s="1494"/>
      <c r="AF63" s="1495"/>
      <c r="AG63" s="1495"/>
      <c r="AH63" s="1495"/>
      <c r="AI63" s="1496"/>
      <c r="AJ63" s="1497"/>
      <c r="AK63" s="1498"/>
      <c r="AL63" s="1496"/>
      <c r="AM63" s="1499"/>
      <c r="AN63" s="1500">
        <f t="shared" si="22"/>
        <v>0</v>
      </c>
      <c r="AO63" s="1501"/>
      <c r="AQ63" s="6">
        <v>1</v>
      </c>
    </row>
    <row r="64" spans="1:43" s="1" customFormat="1" ht="18.75" customHeight="1">
      <c r="A64" s="108" t="str">
        <f t="shared" si="2"/>
        <v>►</v>
      </c>
      <c r="B64" s="1392" t="str">
        <f t="shared" si="4"/>
        <v xml:space="preserve">C patisserie flan garniture Clafoutis aux cerises_2023-09-20.xlsx 10 personnes </v>
      </c>
      <c r="C64" s="1393" t="str">
        <f t="shared" si="5"/>
        <v>C</v>
      </c>
      <c r="D64" s="1393" t="str">
        <f t="shared" si="6"/>
        <v>patisserie</v>
      </c>
      <c r="E64" s="1393" t="str">
        <f t="shared" si="7"/>
        <v>flan</v>
      </c>
      <c r="F64" s="1393" t="str">
        <f t="shared" si="8"/>
        <v>garniture</v>
      </c>
      <c r="G64" s="1393" t="str">
        <f t="shared" si="9"/>
        <v>garniture Clafoutis aux cerises_2023-</v>
      </c>
      <c r="H64" s="1393">
        <f t="shared" si="10"/>
        <v>10</v>
      </c>
      <c r="I64" s="1393" t="str">
        <f t="shared" si="11"/>
        <v>personnes</v>
      </c>
      <c r="J64" s="108" t="str">
        <f>IF(T64&lt;&gt;"","A","►")</f>
        <v>►</v>
      </c>
      <c r="K64" s="1232" t="str">
        <f>K22</f>
        <v xml:space="preserve">C patisserie flan garniture Clafoutis aux cerises_2023-09-20.xlsx 10 personnes </v>
      </c>
      <c r="L64" s="1232">
        <f>L22</f>
        <v>10</v>
      </c>
      <c r="M64" s="1232" t="str">
        <f>M22</f>
        <v>personnes</v>
      </c>
      <c r="N64" s="259"/>
      <c r="O64" s="254"/>
      <c r="P64" s="253" t="str">
        <f>IF(AND(N64&gt;0,Q64&gt;0),"de","")</f>
        <v/>
      </c>
      <c r="Q64" s="252"/>
      <c r="R64" s="258"/>
      <c r="S64" s="257">
        <v>1</v>
      </c>
      <c r="T64" s="1773"/>
      <c r="U64" s="2239" t="s">
        <v>1</v>
      </c>
      <c r="V64" s="108">
        <f t="shared" si="3"/>
        <v>0</v>
      </c>
      <c r="W64" s="1392" t="str">
        <f t="shared" si="12"/>
        <v>►</v>
      </c>
      <c r="X64" s="1393" t="str">
        <f t="shared" si="13"/>
        <v>►</v>
      </c>
      <c r="Y64" s="1393" t="str">
        <f t="shared" si="14"/>
        <v>►</v>
      </c>
      <c r="Z64" s="1393" t="str">
        <f t="shared" si="15"/>
        <v>►</v>
      </c>
      <c r="AA64" s="1393" t="str">
        <f t="shared" si="16"/>
        <v>►</v>
      </c>
      <c r="AB64" s="1393" t="str">
        <f t="shared" si="17"/>
        <v>►</v>
      </c>
      <c r="AC64" s="1393" t="str">
        <f t="shared" si="18"/>
        <v>►</v>
      </c>
      <c r="AD64" s="1393" t="str">
        <f t="shared" si="19"/>
        <v>►</v>
      </c>
      <c r="AE64" s="1494"/>
      <c r="AF64" s="1495"/>
      <c r="AG64" s="1495"/>
      <c r="AH64" s="1495"/>
      <c r="AI64" s="1496"/>
      <c r="AJ64" s="1497"/>
      <c r="AK64" s="1498"/>
      <c r="AL64" s="1496"/>
      <c r="AM64" s="1499"/>
      <c r="AN64" s="1500">
        <f t="shared" si="22"/>
        <v>0</v>
      </c>
      <c r="AO64" s="1501"/>
      <c r="AQ64" s="6">
        <v>1</v>
      </c>
    </row>
    <row r="65" spans="1:43" s="1" customFormat="1" ht="18.75" customHeight="1">
      <c r="A65" s="108" t="str">
        <f t="shared" si="2"/>
        <v>►</v>
      </c>
      <c r="B65" s="1392" t="str">
        <f t="shared" si="4"/>
        <v xml:space="preserve">C patisserie flan garniture Clafoutis aux cerises_2023-09-20.xlsx 10 personnes </v>
      </c>
      <c r="C65" s="1393" t="str">
        <f t="shared" si="5"/>
        <v>C</v>
      </c>
      <c r="D65" s="1393" t="str">
        <f t="shared" si="6"/>
        <v>patisserie</v>
      </c>
      <c r="E65" s="1393" t="str">
        <f t="shared" si="7"/>
        <v>flan</v>
      </c>
      <c r="F65" s="1393" t="str">
        <f t="shared" si="8"/>
        <v>garniture</v>
      </c>
      <c r="G65" s="1393" t="str">
        <f t="shared" si="9"/>
        <v>garniture Clafoutis aux cerises_2023-</v>
      </c>
      <c r="H65" s="1393">
        <f t="shared" si="10"/>
        <v>10</v>
      </c>
      <c r="I65" s="1393" t="str">
        <f t="shared" si="11"/>
        <v>personnes</v>
      </c>
      <c r="J65" s="108" t="str">
        <f>IF(T65&lt;&gt;"","A","►")</f>
        <v>►</v>
      </c>
      <c r="K65" s="1232" t="str">
        <f>K22</f>
        <v xml:space="preserve">C patisserie flan garniture Clafoutis aux cerises_2023-09-20.xlsx 10 personnes </v>
      </c>
      <c r="L65" s="1232">
        <f>L22</f>
        <v>10</v>
      </c>
      <c r="M65" s="1232" t="str">
        <f>M22</f>
        <v>personnes</v>
      </c>
      <c r="N65" s="259"/>
      <c r="O65" s="254"/>
      <c r="P65" s="253" t="str">
        <f>IF(AND(N65&gt;0,Q65&gt;0),"de","")</f>
        <v/>
      </c>
      <c r="Q65" s="252"/>
      <c r="R65" s="258"/>
      <c r="S65" s="257">
        <v>1</v>
      </c>
      <c r="T65" s="1773"/>
      <c r="U65" s="2239" t="s">
        <v>1</v>
      </c>
      <c r="V65" s="108">
        <f t="shared" si="3"/>
        <v>0</v>
      </c>
      <c r="W65" s="1392" t="str">
        <f t="shared" si="12"/>
        <v>►</v>
      </c>
      <c r="X65" s="1393" t="str">
        <f t="shared" si="13"/>
        <v>►</v>
      </c>
      <c r="Y65" s="1393" t="str">
        <f t="shared" si="14"/>
        <v>►</v>
      </c>
      <c r="Z65" s="1393" t="str">
        <f t="shared" si="15"/>
        <v>►</v>
      </c>
      <c r="AA65" s="1393" t="str">
        <f t="shared" si="16"/>
        <v>►</v>
      </c>
      <c r="AB65" s="1393" t="str">
        <f t="shared" si="17"/>
        <v>►</v>
      </c>
      <c r="AC65" s="1393" t="str">
        <f t="shared" si="18"/>
        <v>►</v>
      </c>
      <c r="AD65" s="1393" t="str">
        <f t="shared" si="19"/>
        <v>►</v>
      </c>
      <c r="AE65" s="1494"/>
      <c r="AF65" s="1495"/>
      <c r="AG65" s="1495"/>
      <c r="AH65" s="1495"/>
      <c r="AI65" s="1496"/>
      <c r="AJ65" s="1497"/>
      <c r="AK65" s="1498"/>
      <c r="AL65" s="1496"/>
      <c r="AM65" s="1499"/>
      <c r="AN65" s="1500">
        <f t="shared" si="22"/>
        <v>0</v>
      </c>
      <c r="AO65" s="1501"/>
      <c r="AQ65" s="6">
        <v>1</v>
      </c>
    </row>
    <row r="66" spans="1:43" s="1" customFormat="1" ht="18.75" customHeight="1">
      <c r="A66" s="108" t="str">
        <f t="shared" si="2"/>
        <v>►</v>
      </c>
      <c r="B66" s="1392" t="str">
        <f t="shared" si="4"/>
        <v xml:space="preserve">C patisserie flan garniture Clafoutis aux cerises_2023-09-20.xlsx 10 personnes </v>
      </c>
      <c r="C66" s="1393" t="str">
        <f t="shared" si="5"/>
        <v>C</v>
      </c>
      <c r="D66" s="1393" t="str">
        <f t="shared" si="6"/>
        <v>patisserie</v>
      </c>
      <c r="E66" s="1393" t="str">
        <f t="shared" si="7"/>
        <v>flan</v>
      </c>
      <c r="F66" s="1393" t="str">
        <f t="shared" si="8"/>
        <v>garniture</v>
      </c>
      <c r="G66" s="1393" t="str">
        <f t="shared" si="9"/>
        <v>garniture Clafoutis aux cerises_2023-</v>
      </c>
      <c r="H66" s="1393">
        <f t="shared" si="10"/>
        <v>10</v>
      </c>
      <c r="I66" s="1393" t="str">
        <f t="shared" si="11"/>
        <v>personnes</v>
      </c>
      <c r="J66" s="108" t="str">
        <f>IF(T66&lt;&gt;"","A","►")</f>
        <v>►</v>
      </c>
      <c r="K66" s="1232" t="str">
        <f>K22</f>
        <v xml:space="preserve">C patisserie flan garniture Clafoutis aux cerises_2023-09-20.xlsx 10 personnes </v>
      </c>
      <c r="L66" s="1232">
        <f>L22</f>
        <v>10</v>
      </c>
      <c r="M66" s="1232" t="str">
        <f>M22</f>
        <v>personnes</v>
      </c>
      <c r="N66" s="259"/>
      <c r="O66" s="254"/>
      <c r="P66" s="253" t="str">
        <f>IF(AND(N66&gt;0,Q66&gt;0),"de","")</f>
        <v/>
      </c>
      <c r="Q66" s="252"/>
      <c r="R66" s="258"/>
      <c r="S66" s="257">
        <v>1</v>
      </c>
      <c r="T66" s="1773"/>
      <c r="U66" s="2239" t="s">
        <v>1</v>
      </c>
      <c r="V66" s="108">
        <f t="shared" si="3"/>
        <v>0</v>
      </c>
      <c r="W66" s="1392" t="str">
        <f t="shared" si="12"/>
        <v>►</v>
      </c>
      <c r="X66" s="1393" t="str">
        <f t="shared" si="13"/>
        <v>►</v>
      </c>
      <c r="Y66" s="1393" t="str">
        <f t="shared" si="14"/>
        <v>►</v>
      </c>
      <c r="Z66" s="1393" t="str">
        <f t="shared" si="15"/>
        <v>►</v>
      </c>
      <c r="AA66" s="1393" t="str">
        <f t="shared" si="16"/>
        <v>►</v>
      </c>
      <c r="AB66" s="1393" t="str">
        <f t="shared" si="17"/>
        <v>►</v>
      </c>
      <c r="AC66" s="1393" t="str">
        <f t="shared" si="18"/>
        <v>►</v>
      </c>
      <c r="AD66" s="1393" t="str">
        <f t="shared" si="19"/>
        <v>►</v>
      </c>
      <c r="AE66" s="1494"/>
      <c r="AF66" s="1495"/>
      <c r="AG66" s="1495"/>
      <c r="AH66" s="1495"/>
      <c r="AI66" s="1496"/>
      <c r="AJ66" s="1497"/>
      <c r="AK66" s="1498"/>
      <c r="AL66" s="1496"/>
      <c r="AM66" s="1499"/>
      <c r="AN66" s="1500">
        <f t="shared" si="22"/>
        <v>0</v>
      </c>
      <c r="AO66" s="1501"/>
      <c r="AQ66" s="6">
        <v>1</v>
      </c>
    </row>
    <row r="67" spans="1:43" s="1" customFormat="1" ht="18.75" customHeight="1" thickBot="1">
      <c r="A67" s="108" t="str">
        <f t="shared" si="2"/>
        <v>A</v>
      </c>
      <c r="B67" s="1392" t="str">
        <f t="shared" si="4"/>
        <v xml:space="preserve">C patisserie flan garniture Clafoutis aux cerises_2023-09-20.xlsx 10 personnes </v>
      </c>
      <c r="C67" s="1393" t="str">
        <f t="shared" si="5"/>
        <v>C</v>
      </c>
      <c r="D67" s="1393" t="str">
        <f t="shared" si="6"/>
        <v>patisserie</v>
      </c>
      <c r="E67" s="1393" t="str">
        <f t="shared" si="7"/>
        <v>flan</v>
      </c>
      <c r="F67" s="1393" t="str">
        <f t="shared" si="8"/>
        <v>garniture</v>
      </c>
      <c r="G67" s="1393" t="str">
        <f t="shared" si="9"/>
        <v>garniture Clafoutis aux cerises_2023-</v>
      </c>
      <c r="H67" s="1393">
        <f t="shared" si="10"/>
        <v>10</v>
      </c>
      <c r="I67" s="1393" t="str">
        <f t="shared" si="11"/>
        <v>personnes</v>
      </c>
      <c r="J67" s="247" t="s">
        <v>11</v>
      </c>
      <c r="K67" s="2344" t="str">
        <f>K22</f>
        <v xml:space="preserve">C patisserie flan garniture Clafoutis aux cerises_2023-09-20.xlsx 10 personnes </v>
      </c>
      <c r="L67" s="2327">
        <f>L22</f>
        <v>10</v>
      </c>
      <c r="M67" s="2328" t="str">
        <f>M22</f>
        <v>personnes</v>
      </c>
      <c r="N67" s="1269" t="s">
        <v>1524</v>
      </c>
      <c r="O67" s="1219"/>
      <c r="P67" s="1219" t="s">
        <v>1814</v>
      </c>
      <c r="Q67" s="1219"/>
      <c r="R67" s="1219"/>
      <c r="S67" s="1219"/>
      <c r="T67" s="1442"/>
      <c r="U67" s="2239" t="s">
        <v>1</v>
      </c>
      <c r="V67" s="108">
        <f t="shared" si="3"/>
        <v>0</v>
      </c>
      <c r="W67" s="1392" t="str">
        <f t="shared" si="12"/>
        <v>►</v>
      </c>
      <c r="X67" s="1393" t="str">
        <f t="shared" si="13"/>
        <v>►</v>
      </c>
      <c r="Y67" s="1393" t="str">
        <f t="shared" si="14"/>
        <v>►</v>
      </c>
      <c r="Z67" s="1393" t="str">
        <f t="shared" si="15"/>
        <v>►</v>
      </c>
      <c r="AA67" s="1393" t="str">
        <f t="shared" si="16"/>
        <v>►</v>
      </c>
      <c r="AB67" s="1393" t="str">
        <f t="shared" si="17"/>
        <v>►</v>
      </c>
      <c r="AC67" s="1393" t="str">
        <f t="shared" si="18"/>
        <v>►</v>
      </c>
      <c r="AD67" s="1393" t="str">
        <f t="shared" si="19"/>
        <v>►</v>
      </c>
      <c r="AE67" s="1494"/>
      <c r="AF67" s="1495"/>
      <c r="AG67" s="1495"/>
      <c r="AH67" s="1495"/>
      <c r="AI67" s="1496"/>
      <c r="AJ67" s="1497"/>
      <c r="AK67" s="1498"/>
      <c r="AL67" s="1496"/>
      <c r="AM67" s="1499"/>
      <c r="AN67" s="1500">
        <f t="shared" si="22"/>
        <v>0</v>
      </c>
      <c r="AO67" s="1501"/>
      <c r="AQ67" s="6">
        <v>1</v>
      </c>
    </row>
    <row r="68" spans="1:43" s="1" customFormat="1" ht="24" customHeight="1">
      <c r="A68" s="108">
        <f t="shared" si="2"/>
        <v>0</v>
      </c>
      <c r="B68" s="1392" t="str">
        <f t="shared" si="4"/>
        <v>►</v>
      </c>
      <c r="C68" s="1393" t="str">
        <f t="shared" si="5"/>
        <v>►</v>
      </c>
      <c r="D68" s="1393" t="str">
        <f t="shared" si="6"/>
        <v>►</v>
      </c>
      <c r="E68" s="1393" t="str">
        <f t="shared" si="7"/>
        <v>►</v>
      </c>
      <c r="F68" s="1393" t="str">
        <f t="shared" si="8"/>
        <v>►</v>
      </c>
      <c r="G68" s="1393" t="str">
        <f t="shared" si="9"/>
        <v>►</v>
      </c>
      <c r="H68" s="1393" t="str">
        <f t="shared" si="10"/>
        <v>►</v>
      </c>
      <c r="I68" s="1393" t="str">
        <f t="shared" si="11"/>
        <v>►</v>
      </c>
      <c r="J68" s="1494"/>
      <c r="K68" s="1495"/>
      <c r="L68" s="1495"/>
      <c r="M68" s="1495"/>
      <c r="N68" s="1496"/>
      <c r="O68" s="1497"/>
      <c r="P68" s="1498"/>
      <c r="Q68" s="1496"/>
      <c r="R68" s="1499"/>
      <c r="S68" s="1500">
        <f>IF(ISNUMBER(Q68),#REF!,0)</f>
        <v>0</v>
      </c>
      <c r="T68" s="1501"/>
      <c r="U68" s="2239" t="s">
        <v>1</v>
      </c>
      <c r="V68" s="108">
        <f t="shared" si="3"/>
        <v>0</v>
      </c>
      <c r="W68" s="1392" t="str">
        <f t="shared" si="12"/>
        <v>►</v>
      </c>
      <c r="X68" s="1393" t="str">
        <f t="shared" si="13"/>
        <v>►</v>
      </c>
      <c r="Y68" s="1393" t="str">
        <f t="shared" si="14"/>
        <v>►</v>
      </c>
      <c r="Z68" s="1393" t="str">
        <f t="shared" si="15"/>
        <v>►</v>
      </c>
      <c r="AA68" s="1393" t="str">
        <f t="shared" si="16"/>
        <v>►</v>
      </c>
      <c r="AB68" s="1393" t="str">
        <f t="shared" si="17"/>
        <v>►</v>
      </c>
      <c r="AC68" s="1393" t="str">
        <f t="shared" si="18"/>
        <v>►</v>
      </c>
      <c r="AD68" s="1393" t="str">
        <f t="shared" si="19"/>
        <v>►</v>
      </c>
      <c r="AE68" s="1494"/>
      <c r="AF68" s="1495"/>
      <c r="AG68" s="1495"/>
      <c r="AH68" s="1495"/>
      <c r="AI68" s="1496"/>
      <c r="AJ68" s="1497"/>
      <c r="AK68" s="1498"/>
      <c r="AL68" s="1496"/>
      <c r="AM68" s="1499"/>
      <c r="AN68" s="1500">
        <f t="shared" si="22"/>
        <v>0</v>
      </c>
      <c r="AO68" s="1501"/>
      <c r="AQ68" s="6">
        <v>1</v>
      </c>
    </row>
    <row r="69" spans="1:43" s="1" customFormat="1" ht="24.75" customHeight="1">
      <c r="A69" s="108">
        <f t="shared" si="2"/>
        <v>0</v>
      </c>
      <c r="B69" s="1392" t="str">
        <f t="shared" si="4"/>
        <v>►</v>
      </c>
      <c r="C69" s="1393" t="str">
        <f t="shared" si="5"/>
        <v>►</v>
      </c>
      <c r="D69" s="1393" t="str">
        <f t="shared" si="6"/>
        <v>►</v>
      </c>
      <c r="E69" s="1393" t="str">
        <f t="shared" si="7"/>
        <v>►</v>
      </c>
      <c r="F69" s="1393" t="str">
        <f t="shared" si="8"/>
        <v>►</v>
      </c>
      <c r="G69" s="1393" t="str">
        <f t="shared" si="9"/>
        <v>►</v>
      </c>
      <c r="H69" s="1393" t="str">
        <f t="shared" si="10"/>
        <v>►</v>
      </c>
      <c r="I69" s="1393" t="str">
        <f t="shared" si="11"/>
        <v>►</v>
      </c>
      <c r="J69" s="1494"/>
      <c r="K69" s="1495"/>
      <c r="L69" s="1495"/>
      <c r="M69" s="1495"/>
      <c r="N69" s="1496"/>
      <c r="O69" s="1497"/>
      <c r="P69" s="1498"/>
      <c r="Q69" s="1496"/>
      <c r="R69" s="1499"/>
      <c r="S69" s="1500">
        <f t="shared" ref="S68:S131" si="23">IF(ISNUMBER(Q69),G69,0)</f>
        <v>0</v>
      </c>
      <c r="T69" s="1501"/>
      <c r="U69" s="2239" t="s">
        <v>1</v>
      </c>
      <c r="V69" s="108">
        <f t="shared" si="3"/>
        <v>0</v>
      </c>
      <c r="W69" s="1392" t="str">
        <f t="shared" si="12"/>
        <v>►</v>
      </c>
      <c r="X69" s="1393" t="str">
        <f t="shared" si="13"/>
        <v>►</v>
      </c>
      <c r="Y69" s="1393" t="str">
        <f t="shared" si="14"/>
        <v>►</v>
      </c>
      <c r="Z69" s="1393" t="str">
        <f t="shared" si="15"/>
        <v>►</v>
      </c>
      <c r="AA69" s="1393" t="str">
        <f t="shared" si="16"/>
        <v>►</v>
      </c>
      <c r="AB69" s="1393" t="str">
        <f t="shared" si="17"/>
        <v>►</v>
      </c>
      <c r="AC69" s="1393" t="str">
        <f t="shared" si="18"/>
        <v>►</v>
      </c>
      <c r="AD69" s="1393" t="str">
        <f t="shared" si="19"/>
        <v>►</v>
      </c>
      <c r="AE69" s="1494"/>
      <c r="AF69" s="1495"/>
      <c r="AG69" s="1495"/>
      <c r="AH69" s="1495"/>
      <c r="AI69" s="1496"/>
      <c r="AJ69" s="1497"/>
      <c r="AK69" s="1498"/>
      <c r="AL69" s="1496"/>
      <c r="AM69" s="1499"/>
      <c r="AN69" s="1500">
        <f t="shared" si="22"/>
        <v>0</v>
      </c>
      <c r="AO69" s="1501"/>
      <c r="AQ69" s="6">
        <v>1</v>
      </c>
    </row>
    <row r="70" spans="1:43" s="1" customFormat="1" ht="24" customHeight="1">
      <c r="A70" s="108">
        <f t="shared" si="2"/>
        <v>0</v>
      </c>
      <c r="B70" s="1392" t="str">
        <f t="shared" si="4"/>
        <v>►</v>
      </c>
      <c r="C70" s="1393" t="str">
        <f t="shared" si="5"/>
        <v>►</v>
      </c>
      <c r="D70" s="1393" t="str">
        <f t="shared" si="6"/>
        <v>►</v>
      </c>
      <c r="E70" s="1393" t="str">
        <f t="shared" si="7"/>
        <v>►</v>
      </c>
      <c r="F70" s="1393" t="str">
        <f t="shared" si="8"/>
        <v>►</v>
      </c>
      <c r="G70" s="1393" t="str">
        <f t="shared" si="9"/>
        <v>►</v>
      </c>
      <c r="H70" s="1393" t="str">
        <f t="shared" si="10"/>
        <v>►</v>
      </c>
      <c r="I70" s="1393" t="str">
        <f t="shared" si="11"/>
        <v>►</v>
      </c>
      <c r="J70" s="1494"/>
      <c r="K70" s="1495"/>
      <c r="L70" s="1495"/>
      <c r="M70" s="1495"/>
      <c r="N70" s="1496"/>
      <c r="O70" s="1497"/>
      <c r="P70" s="1498"/>
      <c r="Q70" s="1496"/>
      <c r="R70" s="1499"/>
      <c r="S70" s="1500">
        <f t="shared" si="23"/>
        <v>0</v>
      </c>
      <c r="T70" s="1501"/>
      <c r="U70" s="2239" t="s">
        <v>1</v>
      </c>
      <c r="V70" s="108">
        <f t="shared" si="3"/>
        <v>0</v>
      </c>
      <c r="W70" s="1392" t="str">
        <f t="shared" si="12"/>
        <v>►</v>
      </c>
      <c r="X70" s="1393" t="str">
        <f t="shared" si="13"/>
        <v>►</v>
      </c>
      <c r="Y70" s="1393" t="str">
        <f t="shared" si="14"/>
        <v>►</v>
      </c>
      <c r="Z70" s="1393" t="str">
        <f t="shared" si="15"/>
        <v>►</v>
      </c>
      <c r="AA70" s="1393" t="str">
        <f t="shared" si="16"/>
        <v>►</v>
      </c>
      <c r="AB70" s="1393" t="str">
        <f t="shared" si="17"/>
        <v>►</v>
      </c>
      <c r="AC70" s="1393" t="str">
        <f t="shared" si="18"/>
        <v>►</v>
      </c>
      <c r="AD70" s="1393" t="str">
        <f t="shared" si="19"/>
        <v>►</v>
      </c>
      <c r="AE70" s="1494"/>
      <c r="AF70" s="1495"/>
      <c r="AG70" s="1495"/>
      <c r="AH70" s="1495"/>
      <c r="AI70" s="1496"/>
      <c r="AJ70" s="1497"/>
      <c r="AK70" s="1498"/>
      <c r="AL70" s="1496"/>
      <c r="AM70" s="1499"/>
      <c r="AN70" s="1500">
        <f t="shared" si="22"/>
        <v>0</v>
      </c>
      <c r="AO70" s="1501"/>
      <c r="AQ70" s="6">
        <v>1</v>
      </c>
    </row>
    <row r="71" spans="1:43" s="1" customFormat="1" ht="16.5" customHeight="1">
      <c r="A71" s="108">
        <f t="shared" si="2"/>
        <v>0</v>
      </c>
      <c r="B71" s="1392" t="str">
        <f t="shared" si="4"/>
        <v>►</v>
      </c>
      <c r="C71" s="1393" t="str">
        <f t="shared" si="5"/>
        <v>►</v>
      </c>
      <c r="D71" s="1393" t="str">
        <f t="shared" si="6"/>
        <v>►</v>
      </c>
      <c r="E71" s="1393" t="str">
        <f t="shared" si="7"/>
        <v>►</v>
      </c>
      <c r="F71" s="1393" t="str">
        <f t="shared" si="8"/>
        <v>►</v>
      </c>
      <c r="G71" s="1393" t="str">
        <f t="shared" si="9"/>
        <v>►</v>
      </c>
      <c r="H71" s="1393" t="str">
        <f t="shared" si="10"/>
        <v>►</v>
      </c>
      <c r="I71" s="1393" t="str">
        <f t="shared" si="11"/>
        <v>►</v>
      </c>
      <c r="J71" s="1494"/>
      <c r="K71" s="1495"/>
      <c r="L71" s="1495"/>
      <c r="M71" s="1495"/>
      <c r="N71" s="1496"/>
      <c r="O71" s="1497"/>
      <c r="P71" s="1498"/>
      <c r="Q71" s="1496"/>
      <c r="R71" s="1499"/>
      <c r="S71" s="1500">
        <f t="shared" si="23"/>
        <v>0</v>
      </c>
      <c r="T71" s="1501"/>
      <c r="U71" s="2239" t="s">
        <v>1</v>
      </c>
      <c r="V71" s="108">
        <f t="shared" si="3"/>
        <v>0</v>
      </c>
      <c r="W71" s="1392" t="str">
        <f t="shared" si="12"/>
        <v>►</v>
      </c>
      <c r="X71" s="1393" t="str">
        <f t="shared" si="13"/>
        <v>►</v>
      </c>
      <c r="Y71" s="1393" t="str">
        <f t="shared" si="14"/>
        <v>►</v>
      </c>
      <c r="Z71" s="1393" t="str">
        <f t="shared" si="15"/>
        <v>►</v>
      </c>
      <c r="AA71" s="1393" t="str">
        <f t="shared" si="16"/>
        <v>►</v>
      </c>
      <c r="AB71" s="1393" t="str">
        <f t="shared" si="17"/>
        <v>►</v>
      </c>
      <c r="AC71" s="1393" t="str">
        <f t="shared" si="18"/>
        <v>►</v>
      </c>
      <c r="AD71" s="1393" t="str">
        <f t="shared" si="19"/>
        <v>►</v>
      </c>
      <c r="AE71" s="1494"/>
      <c r="AF71" s="1495"/>
      <c r="AG71" s="1495"/>
      <c r="AH71" s="1495"/>
      <c r="AI71" s="1496"/>
      <c r="AJ71" s="1497"/>
      <c r="AK71" s="1498"/>
      <c r="AL71" s="1496"/>
      <c r="AM71" s="1499"/>
      <c r="AN71" s="1500">
        <f t="shared" ref="AN71:AN131" si="24">IF(ISNUMBER(AL71),AB71,0)</f>
        <v>0</v>
      </c>
      <c r="AO71" s="1501"/>
      <c r="AQ71" s="6">
        <v>1</v>
      </c>
    </row>
    <row r="72" spans="1:43" s="1" customFormat="1" ht="18.75" customHeight="1">
      <c r="A72" s="108">
        <f t="shared" si="2"/>
        <v>0</v>
      </c>
      <c r="B72" s="1392" t="str">
        <f t="shared" si="4"/>
        <v>►</v>
      </c>
      <c r="C72" s="1393" t="str">
        <f t="shared" si="5"/>
        <v>►</v>
      </c>
      <c r="D72" s="1393" t="str">
        <f t="shared" si="6"/>
        <v>►</v>
      </c>
      <c r="E72" s="1393" t="str">
        <f t="shared" si="7"/>
        <v>►</v>
      </c>
      <c r="F72" s="1393" t="str">
        <f t="shared" si="8"/>
        <v>►</v>
      </c>
      <c r="G72" s="1393" t="str">
        <f t="shared" si="9"/>
        <v>►</v>
      </c>
      <c r="H72" s="1393" t="str">
        <f t="shared" si="10"/>
        <v>►</v>
      </c>
      <c r="I72" s="1393" t="str">
        <f t="shared" si="11"/>
        <v>►</v>
      </c>
      <c r="J72" s="1494"/>
      <c r="K72" s="1495"/>
      <c r="L72" s="1495"/>
      <c r="M72" s="1495"/>
      <c r="N72" s="1496"/>
      <c r="O72" s="1497"/>
      <c r="P72" s="1498"/>
      <c r="Q72" s="1496"/>
      <c r="R72" s="1499"/>
      <c r="S72" s="1500">
        <f t="shared" si="23"/>
        <v>0</v>
      </c>
      <c r="T72" s="1501"/>
      <c r="U72" s="2239" t="s">
        <v>1</v>
      </c>
      <c r="V72" s="108">
        <f t="shared" si="3"/>
        <v>0</v>
      </c>
      <c r="W72" s="1392" t="str">
        <f t="shared" si="12"/>
        <v>►</v>
      </c>
      <c r="X72" s="1393" t="str">
        <f t="shared" si="13"/>
        <v>►</v>
      </c>
      <c r="Y72" s="1393" t="str">
        <f t="shared" si="14"/>
        <v>►</v>
      </c>
      <c r="Z72" s="1393" t="str">
        <f t="shared" si="15"/>
        <v>►</v>
      </c>
      <c r="AA72" s="1393" t="str">
        <f t="shared" si="16"/>
        <v>►</v>
      </c>
      <c r="AB72" s="1393" t="str">
        <f t="shared" si="17"/>
        <v>►</v>
      </c>
      <c r="AC72" s="1393" t="str">
        <f t="shared" si="18"/>
        <v>►</v>
      </c>
      <c r="AD72" s="1393" t="str">
        <f t="shared" si="19"/>
        <v>►</v>
      </c>
      <c r="AE72" s="1494"/>
      <c r="AF72" s="1495"/>
      <c r="AG72" s="1495"/>
      <c r="AH72" s="1495"/>
      <c r="AI72" s="1496"/>
      <c r="AJ72" s="1497"/>
      <c r="AK72" s="1498"/>
      <c r="AL72" s="1496"/>
      <c r="AM72" s="1499"/>
      <c r="AN72" s="1500">
        <f t="shared" si="24"/>
        <v>0</v>
      </c>
      <c r="AO72" s="1501"/>
      <c r="AQ72" s="6">
        <v>1</v>
      </c>
    </row>
    <row r="73" spans="1:43" s="1" customFormat="1" ht="18.75" customHeight="1">
      <c r="A73" s="108">
        <f t="shared" si="2"/>
        <v>0</v>
      </c>
      <c r="B73" s="1392" t="str">
        <f t="shared" si="4"/>
        <v>►</v>
      </c>
      <c r="C73" s="1393" t="str">
        <f t="shared" si="5"/>
        <v>►</v>
      </c>
      <c r="D73" s="1393" t="str">
        <f t="shared" si="6"/>
        <v>►</v>
      </c>
      <c r="E73" s="1393" t="str">
        <f t="shared" si="7"/>
        <v>►</v>
      </c>
      <c r="F73" s="1393" t="str">
        <f t="shared" si="8"/>
        <v>►</v>
      </c>
      <c r="G73" s="1393" t="str">
        <f t="shared" si="9"/>
        <v>►</v>
      </c>
      <c r="H73" s="1393" t="str">
        <f t="shared" si="10"/>
        <v>►</v>
      </c>
      <c r="I73" s="1393" t="str">
        <f t="shared" si="11"/>
        <v>►</v>
      </c>
      <c r="J73" s="1494"/>
      <c r="K73" s="1495"/>
      <c r="L73" s="1495"/>
      <c r="M73" s="1495"/>
      <c r="N73" s="1496"/>
      <c r="O73" s="1497"/>
      <c r="P73" s="1498"/>
      <c r="Q73" s="1496"/>
      <c r="R73" s="1499"/>
      <c r="S73" s="1500">
        <f t="shared" si="23"/>
        <v>0</v>
      </c>
      <c r="T73" s="1501"/>
      <c r="U73" s="2239" t="s">
        <v>1</v>
      </c>
      <c r="V73" s="108">
        <f t="shared" si="3"/>
        <v>0</v>
      </c>
      <c r="W73" s="1392" t="str">
        <f t="shared" si="12"/>
        <v>►</v>
      </c>
      <c r="X73" s="1393" t="str">
        <f t="shared" si="13"/>
        <v>►</v>
      </c>
      <c r="Y73" s="1393" t="str">
        <f t="shared" si="14"/>
        <v>►</v>
      </c>
      <c r="Z73" s="1393" t="str">
        <f t="shared" si="15"/>
        <v>►</v>
      </c>
      <c r="AA73" s="1393" t="str">
        <f t="shared" si="16"/>
        <v>►</v>
      </c>
      <c r="AB73" s="1393" t="str">
        <f t="shared" si="17"/>
        <v>►</v>
      </c>
      <c r="AC73" s="1393" t="str">
        <f t="shared" si="18"/>
        <v>►</v>
      </c>
      <c r="AD73" s="1393" t="str">
        <f t="shared" si="19"/>
        <v>►</v>
      </c>
      <c r="AE73" s="1494"/>
      <c r="AF73" s="1495"/>
      <c r="AG73" s="1495"/>
      <c r="AH73" s="1495"/>
      <c r="AI73" s="1496"/>
      <c r="AJ73" s="1497"/>
      <c r="AK73" s="1498"/>
      <c r="AL73" s="1496"/>
      <c r="AM73" s="1499"/>
      <c r="AN73" s="1500">
        <f t="shared" si="24"/>
        <v>0</v>
      </c>
      <c r="AO73" s="1501"/>
      <c r="AQ73" s="6">
        <v>1</v>
      </c>
    </row>
    <row r="74" spans="1:43" s="1" customFormat="1" ht="18.75" customHeight="1">
      <c r="A74" s="108">
        <f t="shared" si="2"/>
        <v>0</v>
      </c>
      <c r="B74" s="1392" t="str">
        <f t="shared" si="4"/>
        <v>►</v>
      </c>
      <c r="C74" s="1393" t="str">
        <f t="shared" si="5"/>
        <v>►</v>
      </c>
      <c r="D74" s="1393" t="str">
        <f t="shared" si="6"/>
        <v>►</v>
      </c>
      <c r="E74" s="1393" t="str">
        <f t="shared" si="7"/>
        <v>►</v>
      </c>
      <c r="F74" s="1393" t="str">
        <f t="shared" si="8"/>
        <v>►</v>
      </c>
      <c r="G74" s="1393" t="str">
        <f t="shared" si="9"/>
        <v>►</v>
      </c>
      <c r="H74" s="1393" t="str">
        <f t="shared" si="10"/>
        <v>►</v>
      </c>
      <c r="I74" s="1393" t="str">
        <f t="shared" si="11"/>
        <v>►</v>
      </c>
      <c r="J74" s="1494"/>
      <c r="K74" s="1495"/>
      <c r="L74" s="1495"/>
      <c r="M74" s="1495"/>
      <c r="N74" s="1496"/>
      <c r="O74" s="1497"/>
      <c r="P74" s="1498"/>
      <c r="Q74" s="1496"/>
      <c r="R74" s="1499"/>
      <c r="S74" s="1500">
        <f t="shared" si="23"/>
        <v>0</v>
      </c>
      <c r="T74" s="1501"/>
      <c r="U74" s="2239" t="s">
        <v>1</v>
      </c>
      <c r="V74" s="108">
        <f t="shared" si="3"/>
        <v>0</v>
      </c>
      <c r="W74" s="1392" t="str">
        <f t="shared" si="12"/>
        <v>►</v>
      </c>
      <c r="X74" s="1393" t="str">
        <f t="shared" si="13"/>
        <v>►</v>
      </c>
      <c r="Y74" s="1393" t="str">
        <f t="shared" si="14"/>
        <v>►</v>
      </c>
      <c r="Z74" s="1393" t="str">
        <f t="shared" si="15"/>
        <v>►</v>
      </c>
      <c r="AA74" s="1393" t="str">
        <f t="shared" si="16"/>
        <v>►</v>
      </c>
      <c r="AB74" s="1393" t="str">
        <f t="shared" si="17"/>
        <v>►</v>
      </c>
      <c r="AC74" s="1393" t="str">
        <f t="shared" si="18"/>
        <v>►</v>
      </c>
      <c r="AD74" s="1393" t="str">
        <f t="shared" si="19"/>
        <v>►</v>
      </c>
      <c r="AE74" s="1494"/>
      <c r="AF74" s="1495"/>
      <c r="AG74" s="1495"/>
      <c r="AH74" s="1495"/>
      <c r="AI74" s="1496"/>
      <c r="AJ74" s="1497"/>
      <c r="AK74" s="1498"/>
      <c r="AL74" s="1496"/>
      <c r="AM74" s="1499"/>
      <c r="AN74" s="1500">
        <f t="shared" si="24"/>
        <v>0</v>
      </c>
      <c r="AO74" s="1501"/>
      <c r="AQ74" s="6">
        <v>1</v>
      </c>
    </row>
    <row r="75" spans="1:43" s="1" customFormat="1" ht="18.75" customHeight="1">
      <c r="A75" s="108">
        <f t="shared" si="2"/>
        <v>0</v>
      </c>
      <c r="B75" s="1392" t="str">
        <f t="shared" si="4"/>
        <v>►</v>
      </c>
      <c r="C75" s="1393" t="str">
        <f t="shared" si="5"/>
        <v>►</v>
      </c>
      <c r="D75" s="1393" t="str">
        <f t="shared" si="6"/>
        <v>►</v>
      </c>
      <c r="E75" s="1393" t="str">
        <f t="shared" si="7"/>
        <v>►</v>
      </c>
      <c r="F75" s="1393" t="str">
        <f t="shared" si="8"/>
        <v>►</v>
      </c>
      <c r="G75" s="1393" t="str">
        <f t="shared" si="9"/>
        <v>►</v>
      </c>
      <c r="H75" s="1393" t="str">
        <f t="shared" si="10"/>
        <v>►</v>
      </c>
      <c r="I75" s="1393" t="str">
        <f t="shared" si="11"/>
        <v>►</v>
      </c>
      <c r="J75" s="1494"/>
      <c r="K75" s="1495"/>
      <c r="L75" s="1495"/>
      <c r="M75" s="1495"/>
      <c r="N75" s="1496"/>
      <c r="O75" s="1497"/>
      <c r="P75" s="1498"/>
      <c r="Q75" s="1496"/>
      <c r="R75" s="1499"/>
      <c r="S75" s="1500">
        <f t="shared" si="23"/>
        <v>0</v>
      </c>
      <c r="T75" s="1501"/>
      <c r="U75" s="2239" t="s">
        <v>1</v>
      </c>
      <c r="V75" s="108">
        <f t="shared" si="3"/>
        <v>0</v>
      </c>
      <c r="W75" s="1392" t="str">
        <f t="shared" si="12"/>
        <v>►</v>
      </c>
      <c r="X75" s="1393" t="str">
        <f t="shared" si="13"/>
        <v>►</v>
      </c>
      <c r="Y75" s="1393" t="str">
        <f t="shared" si="14"/>
        <v>►</v>
      </c>
      <c r="Z75" s="1393" t="str">
        <f t="shared" si="15"/>
        <v>►</v>
      </c>
      <c r="AA75" s="1393" t="str">
        <f t="shared" si="16"/>
        <v>►</v>
      </c>
      <c r="AB75" s="1393" t="str">
        <f t="shared" si="17"/>
        <v>►</v>
      </c>
      <c r="AC75" s="1393" t="str">
        <f t="shared" si="18"/>
        <v>►</v>
      </c>
      <c r="AD75" s="1393" t="str">
        <f t="shared" si="19"/>
        <v>►</v>
      </c>
      <c r="AE75" s="1494"/>
      <c r="AF75" s="1495"/>
      <c r="AG75" s="1495"/>
      <c r="AH75" s="1495"/>
      <c r="AI75" s="1496"/>
      <c r="AJ75" s="1497"/>
      <c r="AK75" s="1498"/>
      <c r="AL75" s="1496"/>
      <c r="AM75" s="1499"/>
      <c r="AN75" s="1500">
        <f t="shared" si="24"/>
        <v>0</v>
      </c>
      <c r="AO75" s="1501"/>
      <c r="AQ75" s="6">
        <v>1</v>
      </c>
    </row>
    <row r="76" spans="1:43" s="1" customFormat="1" ht="18.75" customHeight="1">
      <c r="A76" s="108">
        <f t="shared" si="2"/>
        <v>0</v>
      </c>
      <c r="B76" s="1392" t="str">
        <f t="shared" si="4"/>
        <v>►</v>
      </c>
      <c r="C76" s="1393" t="str">
        <f t="shared" si="5"/>
        <v>►</v>
      </c>
      <c r="D76" s="1393" t="str">
        <f t="shared" si="6"/>
        <v>►</v>
      </c>
      <c r="E76" s="1393" t="str">
        <f t="shared" si="7"/>
        <v>►</v>
      </c>
      <c r="F76" s="1393" t="str">
        <f t="shared" si="8"/>
        <v>►</v>
      </c>
      <c r="G76" s="1393" t="str">
        <f t="shared" si="9"/>
        <v>►</v>
      </c>
      <c r="H76" s="1393" t="str">
        <f t="shared" si="10"/>
        <v>►</v>
      </c>
      <c r="I76" s="1393" t="str">
        <f t="shared" si="11"/>
        <v>►</v>
      </c>
      <c r="J76" s="1494"/>
      <c r="K76" s="1495"/>
      <c r="L76" s="1495"/>
      <c r="M76" s="1495"/>
      <c r="N76" s="1496"/>
      <c r="O76" s="1497"/>
      <c r="P76" s="1498"/>
      <c r="Q76" s="1496"/>
      <c r="R76" s="1499"/>
      <c r="S76" s="1500">
        <f t="shared" si="23"/>
        <v>0</v>
      </c>
      <c r="T76" s="1501"/>
      <c r="U76" s="2239" t="s">
        <v>1</v>
      </c>
      <c r="V76" s="108">
        <f t="shared" si="3"/>
        <v>0</v>
      </c>
      <c r="W76" s="1392" t="str">
        <f t="shared" si="12"/>
        <v>►</v>
      </c>
      <c r="X76" s="1393" t="str">
        <f t="shared" si="13"/>
        <v>►</v>
      </c>
      <c r="Y76" s="1393" t="str">
        <f t="shared" si="14"/>
        <v>►</v>
      </c>
      <c r="Z76" s="1393" t="str">
        <f t="shared" si="15"/>
        <v>►</v>
      </c>
      <c r="AA76" s="1393" t="str">
        <f t="shared" si="16"/>
        <v>►</v>
      </c>
      <c r="AB76" s="1393" t="str">
        <f t="shared" si="17"/>
        <v>►</v>
      </c>
      <c r="AC76" s="1393" t="str">
        <f t="shared" si="18"/>
        <v>►</v>
      </c>
      <c r="AD76" s="1393" t="str">
        <f t="shared" si="19"/>
        <v>►</v>
      </c>
      <c r="AE76" s="1494"/>
      <c r="AF76" s="1495"/>
      <c r="AG76" s="1495"/>
      <c r="AH76" s="1495"/>
      <c r="AI76" s="1496"/>
      <c r="AJ76" s="1497"/>
      <c r="AK76" s="1498"/>
      <c r="AL76" s="1496"/>
      <c r="AM76" s="1499"/>
      <c r="AN76" s="1500">
        <f t="shared" si="24"/>
        <v>0</v>
      </c>
      <c r="AO76" s="1501"/>
      <c r="AQ76" s="6">
        <v>1</v>
      </c>
    </row>
    <row r="77" spans="1:43" s="1" customFormat="1" ht="18.75" customHeight="1">
      <c r="A77" s="108">
        <f t="shared" si="2"/>
        <v>0</v>
      </c>
      <c r="B77" s="1392" t="str">
        <f t="shared" si="4"/>
        <v>►</v>
      </c>
      <c r="C77" s="1393" t="str">
        <f t="shared" si="5"/>
        <v>►</v>
      </c>
      <c r="D77" s="1393" t="str">
        <f t="shared" si="6"/>
        <v>►</v>
      </c>
      <c r="E77" s="1393" t="str">
        <f t="shared" si="7"/>
        <v>►</v>
      </c>
      <c r="F77" s="1393" t="str">
        <f t="shared" si="8"/>
        <v>►</v>
      </c>
      <c r="G77" s="1393" t="str">
        <f t="shared" si="9"/>
        <v>►</v>
      </c>
      <c r="H77" s="1393" t="str">
        <f t="shared" si="10"/>
        <v>►</v>
      </c>
      <c r="I77" s="1393" t="str">
        <f t="shared" si="11"/>
        <v>►</v>
      </c>
      <c r="J77" s="1494"/>
      <c r="K77" s="1495"/>
      <c r="L77" s="1495"/>
      <c r="M77" s="1495"/>
      <c r="N77" s="1496"/>
      <c r="O77" s="1497"/>
      <c r="P77" s="1498"/>
      <c r="Q77" s="1496"/>
      <c r="R77" s="1499"/>
      <c r="S77" s="1500">
        <f t="shared" si="23"/>
        <v>0</v>
      </c>
      <c r="T77" s="1501"/>
      <c r="U77" s="2239" t="s">
        <v>1</v>
      </c>
      <c r="V77" s="108">
        <f t="shared" si="3"/>
        <v>0</v>
      </c>
      <c r="W77" s="1392" t="str">
        <f t="shared" si="12"/>
        <v>►</v>
      </c>
      <c r="X77" s="1393" t="str">
        <f t="shared" si="13"/>
        <v>►</v>
      </c>
      <c r="Y77" s="1393" t="str">
        <f t="shared" si="14"/>
        <v>►</v>
      </c>
      <c r="Z77" s="1393" t="str">
        <f t="shared" si="15"/>
        <v>►</v>
      </c>
      <c r="AA77" s="1393" t="str">
        <f t="shared" si="16"/>
        <v>►</v>
      </c>
      <c r="AB77" s="1393" t="str">
        <f t="shared" si="17"/>
        <v>►</v>
      </c>
      <c r="AC77" s="1393" t="str">
        <f t="shared" si="18"/>
        <v>►</v>
      </c>
      <c r="AD77" s="1393" t="str">
        <f t="shared" si="19"/>
        <v>►</v>
      </c>
      <c r="AE77" s="1494"/>
      <c r="AF77" s="1495"/>
      <c r="AG77" s="1495"/>
      <c r="AH77" s="1495"/>
      <c r="AI77" s="1496"/>
      <c r="AJ77" s="1497"/>
      <c r="AK77" s="1498"/>
      <c r="AL77" s="1496"/>
      <c r="AM77" s="1499"/>
      <c r="AN77" s="1500">
        <f t="shared" si="24"/>
        <v>0</v>
      </c>
      <c r="AO77" s="1501"/>
      <c r="AQ77" s="6">
        <v>1</v>
      </c>
    </row>
    <row r="78" spans="1:43" s="1" customFormat="1" ht="18.75" customHeight="1">
      <c r="A78" s="108">
        <f t="shared" si="2"/>
        <v>0</v>
      </c>
      <c r="B78" s="1392" t="str">
        <f t="shared" si="4"/>
        <v>►</v>
      </c>
      <c r="C78" s="1393" t="str">
        <f t="shared" si="5"/>
        <v>►</v>
      </c>
      <c r="D78" s="1393" t="str">
        <f t="shared" si="6"/>
        <v>►</v>
      </c>
      <c r="E78" s="1393" t="str">
        <f t="shared" si="7"/>
        <v>►</v>
      </c>
      <c r="F78" s="1393" t="str">
        <f t="shared" si="8"/>
        <v>►</v>
      </c>
      <c r="G78" s="1393" t="str">
        <f t="shared" si="9"/>
        <v>►</v>
      </c>
      <c r="H78" s="1393" t="str">
        <f t="shared" si="10"/>
        <v>►</v>
      </c>
      <c r="I78" s="1393" t="str">
        <f t="shared" si="11"/>
        <v>►</v>
      </c>
      <c r="J78" s="1494"/>
      <c r="K78" s="1495"/>
      <c r="L78" s="1495"/>
      <c r="M78" s="1495"/>
      <c r="N78" s="1496"/>
      <c r="O78" s="1497"/>
      <c r="P78" s="1498"/>
      <c r="Q78" s="1496"/>
      <c r="R78" s="1499"/>
      <c r="S78" s="1500">
        <f t="shared" si="23"/>
        <v>0</v>
      </c>
      <c r="T78" s="1501"/>
      <c r="U78" s="2239" t="s">
        <v>1</v>
      </c>
      <c r="V78" s="108">
        <f t="shared" si="3"/>
        <v>0</v>
      </c>
      <c r="W78" s="1392" t="str">
        <f t="shared" si="12"/>
        <v>►</v>
      </c>
      <c r="X78" s="1393" t="str">
        <f t="shared" si="13"/>
        <v>►</v>
      </c>
      <c r="Y78" s="1393" t="str">
        <f t="shared" si="14"/>
        <v>►</v>
      </c>
      <c r="Z78" s="1393" t="str">
        <f t="shared" si="15"/>
        <v>►</v>
      </c>
      <c r="AA78" s="1393" t="str">
        <f t="shared" si="16"/>
        <v>►</v>
      </c>
      <c r="AB78" s="1393" t="str">
        <f t="shared" si="17"/>
        <v>►</v>
      </c>
      <c r="AC78" s="1393" t="str">
        <f t="shared" si="18"/>
        <v>►</v>
      </c>
      <c r="AD78" s="1393" t="str">
        <f t="shared" si="19"/>
        <v>►</v>
      </c>
      <c r="AE78" s="1494"/>
      <c r="AF78" s="1495"/>
      <c r="AG78" s="1495"/>
      <c r="AH78" s="1495"/>
      <c r="AI78" s="1496"/>
      <c r="AJ78" s="1497"/>
      <c r="AK78" s="1498"/>
      <c r="AL78" s="1496"/>
      <c r="AM78" s="1499"/>
      <c r="AN78" s="1500">
        <f t="shared" si="24"/>
        <v>0</v>
      </c>
      <c r="AO78" s="1501"/>
      <c r="AQ78" s="6">
        <v>1</v>
      </c>
    </row>
    <row r="79" spans="1:43" s="1" customFormat="1" ht="18.75" customHeight="1">
      <c r="A79" s="1405">
        <f t="shared" ref="A79:A142" si="25">J79</f>
        <v>0</v>
      </c>
      <c r="B79" s="1392" t="str">
        <f t="shared" si="4"/>
        <v>►</v>
      </c>
      <c r="C79" s="1393" t="str">
        <f t="shared" si="5"/>
        <v>►</v>
      </c>
      <c r="D79" s="1393" t="str">
        <f t="shared" si="6"/>
        <v>►</v>
      </c>
      <c r="E79" s="1393" t="str">
        <f t="shared" si="7"/>
        <v>►</v>
      </c>
      <c r="F79" s="1393" t="str">
        <f t="shared" si="8"/>
        <v>►</v>
      </c>
      <c r="G79" s="1393" t="str">
        <f t="shared" si="9"/>
        <v>►</v>
      </c>
      <c r="H79" s="1393" t="str">
        <f t="shared" si="10"/>
        <v>►</v>
      </c>
      <c r="I79" s="1393" t="str">
        <f t="shared" si="11"/>
        <v>►</v>
      </c>
      <c r="J79" s="1494"/>
      <c r="K79" s="1495"/>
      <c r="L79" s="1495"/>
      <c r="M79" s="1495"/>
      <c r="N79" s="1496"/>
      <c r="O79" s="1497"/>
      <c r="P79" s="1498"/>
      <c r="Q79" s="1496"/>
      <c r="R79" s="1499"/>
      <c r="S79" s="1500">
        <f t="shared" si="23"/>
        <v>0</v>
      </c>
      <c r="T79" s="1501"/>
      <c r="U79" s="2239" t="s">
        <v>1</v>
      </c>
      <c r="V79" s="108">
        <f t="shared" ref="V79:V142" si="26">AE79</f>
        <v>0</v>
      </c>
      <c r="W79" s="1392" t="str">
        <f t="shared" si="12"/>
        <v>►</v>
      </c>
      <c r="X79" s="1393" t="str">
        <f t="shared" si="13"/>
        <v>►</v>
      </c>
      <c r="Y79" s="1393" t="str">
        <f t="shared" si="14"/>
        <v>►</v>
      </c>
      <c r="Z79" s="1393" t="str">
        <f t="shared" si="15"/>
        <v>►</v>
      </c>
      <c r="AA79" s="1393" t="str">
        <f t="shared" si="16"/>
        <v>►</v>
      </c>
      <c r="AB79" s="1393" t="str">
        <f t="shared" si="17"/>
        <v>►</v>
      </c>
      <c r="AC79" s="1393" t="str">
        <f t="shared" si="18"/>
        <v>►</v>
      </c>
      <c r="AD79" s="1393" t="str">
        <f t="shared" si="19"/>
        <v>►</v>
      </c>
      <c r="AE79" s="1494"/>
      <c r="AF79" s="1495"/>
      <c r="AG79" s="1495"/>
      <c r="AH79" s="1495"/>
      <c r="AI79" s="1496"/>
      <c r="AJ79" s="1497"/>
      <c r="AK79" s="1498"/>
      <c r="AL79" s="1496"/>
      <c r="AM79" s="1499"/>
      <c r="AN79" s="1500">
        <f t="shared" si="24"/>
        <v>0</v>
      </c>
      <c r="AO79" s="1501"/>
      <c r="AQ79" s="6">
        <v>1</v>
      </c>
    </row>
    <row r="80" spans="1:43" s="1" customFormat="1" ht="18.75" customHeight="1">
      <c r="A80" s="1405">
        <f t="shared" si="25"/>
        <v>0</v>
      </c>
      <c r="B80" s="1392" t="str">
        <f t="shared" ref="B80:B117" si="27">IF(ISBLANK(K80),"►",K80)</f>
        <v>►</v>
      </c>
      <c r="C80" s="1393" t="str">
        <f t="shared" ref="C80:C117" si="28">IF(ISBLANK(K80),"►",IFERROR(LEFT(K80,SEARCH(" ",K80)-1),0))</f>
        <v>►</v>
      </c>
      <c r="D80" s="1393" t="str">
        <f t="shared" ref="D80:D117" si="29">IF(ISBLANK(K80),"►",IFERROR(MID(K80,SEARCH(" ",K80)+1,SEARCH(" ",K80,SEARCH(" ",K80)+1)-SEARCH(" ",K80)-1),0))</f>
        <v>►</v>
      </c>
      <c r="E80" s="1393" t="str">
        <f t="shared" ref="E80:E117" si="30">IF(ISBLANK(K80),"►",IFERROR(MID(K80,SEARCH(" ",K80,SEARCH(" ",K80)+1)+1,SEARCH(" ",K80,SEARCH(" ",K80,SEARCH(" ",K80)+1)+1)-SEARCH(" ",K80,SEARCH(" ",K80)+1)-1),0))</f>
        <v>►</v>
      </c>
      <c r="F80" s="1393" t="str">
        <f t="shared" ref="F80:F117" si="31">IF(ISBLANK(K80),"►",IFERROR(MID(K80,SEARCH(" ",K80,SEARCH(" ",K80,SEARCH(" ",K80)+1)+1)+1,SEARCH(" ",K80,SEARCH(" ",K80,SEARCH(" ",K80,SEARCH(" ",K80)+1)+1)+1)-SEARCH(" ",K80,SEARCH(" ",K80,SEARCH(" ",K80)+1)+1)-1),0))</f>
        <v>►</v>
      </c>
      <c r="G80" s="1393" t="str">
        <f t="shared" ref="G80:G117" si="32">IF(ISBLANK(K80),"►",IFERROR(MID(K80,FIND(" ",K80,FIND(" ",K80,FIND(" ",K80)+1)+1)+1,FIND(" ",K80,FIND(" ",K80,FIND(" ",K80,FIND(" ",K80,FIND(" ",K80,FIND(" ",K80)+1)+1)+1)+1)-1)-1),""))</f>
        <v>►</v>
      </c>
      <c r="H80" s="1393" t="str">
        <f t="shared" ref="H80:H117" si="33">IF(ISBLANK(K80),"►",L80)</f>
        <v>►</v>
      </c>
      <c r="I80" s="1393" t="str">
        <f t="shared" ref="I80:I117" si="34">IF(ISBLANK(K80),"►",M80)</f>
        <v>►</v>
      </c>
      <c r="J80" s="1494"/>
      <c r="K80" s="1495"/>
      <c r="L80" s="1495"/>
      <c r="M80" s="1495"/>
      <c r="N80" s="1496"/>
      <c r="O80" s="1497"/>
      <c r="P80" s="1498"/>
      <c r="Q80" s="1496"/>
      <c r="R80" s="1499"/>
      <c r="S80" s="1500">
        <f t="shared" si="23"/>
        <v>0</v>
      </c>
      <c r="T80" s="1501"/>
      <c r="U80" s="2239" t="s">
        <v>1</v>
      </c>
      <c r="V80" s="108">
        <f t="shared" si="26"/>
        <v>0</v>
      </c>
      <c r="W80" s="1392" t="str">
        <f t="shared" ref="W80:W117" si="35">IF(ISBLANK(AF80),"►",AF80)</f>
        <v>►</v>
      </c>
      <c r="X80" s="1393" t="str">
        <f t="shared" ref="X80:X117" si="36">IF(ISBLANK(AF80),"►",IFERROR(LEFT(AF80,SEARCH(" ",AF80)-1),0))</f>
        <v>►</v>
      </c>
      <c r="Y80" s="1393" t="str">
        <f t="shared" ref="Y80:Y117" si="37">IF(ISBLANK(AF80),"►",IFERROR(MID(AF80,SEARCH(" ",AF80)+1,SEARCH(" ",AF80,SEARCH(" ",AF80)+1)-SEARCH(" ",AF80)-1),0))</f>
        <v>►</v>
      </c>
      <c r="Z80" s="1393" t="str">
        <f t="shared" ref="Z80:Z117" si="38">IF(ISBLANK(AF80),"►",IFERROR(MID(AF80,SEARCH(" ",AF80,SEARCH(" ",AF80)+1)+1,SEARCH(" ",AF80,SEARCH(" ",AF80,SEARCH(" ",AF80)+1)+1)-SEARCH(" ",AF80,SEARCH(" ",AF80)+1)-1),0))</f>
        <v>►</v>
      </c>
      <c r="AA80" s="1393" t="str">
        <f t="shared" ref="AA80:AA117" si="39">IF(ISBLANK(AF80),"►",IFERROR(MID(AF80,SEARCH(" ",AF80,SEARCH(" ",AF80,SEARCH(" ",AF80)+1)+1)+1,SEARCH(" ",AF80,SEARCH(" ",AF80,SEARCH(" ",AF80,SEARCH(" ",AF80)+1)+1)+1)-SEARCH(" ",AF80,SEARCH(" ",AF80,SEARCH(" ",AF80)+1)+1)-1),0))</f>
        <v>►</v>
      </c>
      <c r="AB80" s="1393" t="str">
        <f t="shared" ref="AB80:AB117" si="40">IF(ISBLANK(AF80),"►",IFERROR(MID(AF80,FIND(" ",AF80,FIND(" ",AF80,FIND(" ",AF80)+1)+1)+1,FIND(" ",AF80,FIND(" ",AF80,FIND(" ",AF80,FIND(" ",AF80,FIND(" ",AF80,FIND(" ",AF80)+1)+1)+1)+1)-1)-1),""))</f>
        <v>►</v>
      </c>
      <c r="AC80" s="1393" t="str">
        <f t="shared" ref="AC80:AC117" si="41">IF(ISBLANK(AF80),"►",AG80)</f>
        <v>►</v>
      </c>
      <c r="AD80" s="1393" t="str">
        <f t="shared" ref="AD80:AD117" si="42">IF(ISBLANK(AF80),"►",AH80)</f>
        <v>►</v>
      </c>
      <c r="AE80" s="1494"/>
      <c r="AF80" s="1495"/>
      <c r="AG80" s="1495"/>
      <c r="AH80" s="1495"/>
      <c r="AI80" s="1496"/>
      <c r="AJ80" s="1497"/>
      <c r="AK80" s="1498"/>
      <c r="AL80" s="1496"/>
      <c r="AM80" s="1499"/>
      <c r="AN80" s="1500">
        <f t="shared" si="24"/>
        <v>0</v>
      </c>
      <c r="AO80" s="1501"/>
      <c r="AQ80" s="6">
        <v>1</v>
      </c>
    </row>
    <row r="81" spans="1:43" s="1" customFormat="1" ht="18.75" customHeight="1">
      <c r="A81" s="1405">
        <f t="shared" si="25"/>
        <v>0</v>
      </c>
      <c r="B81" s="1392" t="str">
        <f t="shared" si="27"/>
        <v>►</v>
      </c>
      <c r="C81" s="1393" t="str">
        <f t="shared" si="28"/>
        <v>►</v>
      </c>
      <c r="D81" s="1393" t="str">
        <f t="shared" si="29"/>
        <v>►</v>
      </c>
      <c r="E81" s="1393" t="str">
        <f t="shared" si="30"/>
        <v>►</v>
      </c>
      <c r="F81" s="1393" t="str">
        <f t="shared" si="31"/>
        <v>►</v>
      </c>
      <c r="G81" s="1393" t="str">
        <f t="shared" si="32"/>
        <v>►</v>
      </c>
      <c r="H81" s="1393" t="str">
        <f t="shared" si="33"/>
        <v>►</v>
      </c>
      <c r="I81" s="1393" t="str">
        <f t="shared" si="34"/>
        <v>►</v>
      </c>
      <c r="J81" s="1494"/>
      <c r="K81" s="1495"/>
      <c r="L81" s="1495"/>
      <c r="M81" s="1495"/>
      <c r="N81" s="1496"/>
      <c r="O81" s="1497"/>
      <c r="P81" s="1498"/>
      <c r="Q81" s="1496"/>
      <c r="R81" s="1499"/>
      <c r="S81" s="1500">
        <f t="shared" si="23"/>
        <v>0</v>
      </c>
      <c r="T81" s="1501"/>
      <c r="U81" s="2239" t="s">
        <v>1</v>
      </c>
      <c r="V81" s="108">
        <f t="shared" si="26"/>
        <v>0</v>
      </c>
      <c r="W81" s="1392" t="str">
        <f t="shared" si="35"/>
        <v>►</v>
      </c>
      <c r="X81" s="1393" t="str">
        <f t="shared" si="36"/>
        <v>►</v>
      </c>
      <c r="Y81" s="1393" t="str">
        <f t="shared" si="37"/>
        <v>►</v>
      </c>
      <c r="Z81" s="1393" t="str">
        <f t="shared" si="38"/>
        <v>►</v>
      </c>
      <c r="AA81" s="1393" t="str">
        <f t="shared" si="39"/>
        <v>►</v>
      </c>
      <c r="AB81" s="1393" t="str">
        <f t="shared" si="40"/>
        <v>►</v>
      </c>
      <c r="AC81" s="1393" t="str">
        <f t="shared" si="41"/>
        <v>►</v>
      </c>
      <c r="AD81" s="1393" t="str">
        <f t="shared" si="42"/>
        <v>►</v>
      </c>
      <c r="AE81" s="1494"/>
      <c r="AF81" s="1495"/>
      <c r="AG81" s="1495"/>
      <c r="AH81" s="1495"/>
      <c r="AI81" s="1496"/>
      <c r="AJ81" s="1497"/>
      <c r="AK81" s="1498"/>
      <c r="AL81" s="1496"/>
      <c r="AM81" s="1499"/>
      <c r="AN81" s="1500">
        <f t="shared" si="24"/>
        <v>0</v>
      </c>
      <c r="AO81" s="1501"/>
      <c r="AQ81" s="6">
        <v>1</v>
      </c>
    </row>
    <row r="82" spans="1:43" s="1" customFormat="1" ht="18.75" customHeight="1">
      <c r="A82" s="1405">
        <f t="shared" si="25"/>
        <v>0</v>
      </c>
      <c r="B82" s="1392" t="str">
        <f t="shared" si="27"/>
        <v>►</v>
      </c>
      <c r="C82" s="1393" t="str">
        <f t="shared" si="28"/>
        <v>►</v>
      </c>
      <c r="D82" s="1393" t="str">
        <f t="shared" si="29"/>
        <v>►</v>
      </c>
      <c r="E82" s="1393" t="str">
        <f t="shared" si="30"/>
        <v>►</v>
      </c>
      <c r="F82" s="1393" t="str">
        <f t="shared" si="31"/>
        <v>►</v>
      </c>
      <c r="G82" s="1393" t="str">
        <f t="shared" si="32"/>
        <v>►</v>
      </c>
      <c r="H82" s="1393" t="str">
        <f t="shared" si="33"/>
        <v>►</v>
      </c>
      <c r="I82" s="1393" t="str">
        <f t="shared" si="34"/>
        <v>►</v>
      </c>
      <c r="J82" s="1494"/>
      <c r="K82" s="1495"/>
      <c r="L82" s="1495"/>
      <c r="M82" s="1495"/>
      <c r="N82" s="1496"/>
      <c r="O82" s="1497"/>
      <c r="P82" s="1498"/>
      <c r="Q82" s="1496"/>
      <c r="R82" s="1499"/>
      <c r="S82" s="1500">
        <f t="shared" si="23"/>
        <v>0</v>
      </c>
      <c r="T82" s="1501"/>
      <c r="U82" s="2239" t="s">
        <v>1</v>
      </c>
      <c r="V82" s="108">
        <f t="shared" si="26"/>
        <v>0</v>
      </c>
      <c r="W82" s="1392" t="str">
        <f t="shared" si="35"/>
        <v>►</v>
      </c>
      <c r="X82" s="1393" t="str">
        <f t="shared" si="36"/>
        <v>►</v>
      </c>
      <c r="Y82" s="1393" t="str">
        <f t="shared" si="37"/>
        <v>►</v>
      </c>
      <c r="Z82" s="1393" t="str">
        <f t="shared" si="38"/>
        <v>►</v>
      </c>
      <c r="AA82" s="1393" t="str">
        <f t="shared" si="39"/>
        <v>►</v>
      </c>
      <c r="AB82" s="1393" t="str">
        <f t="shared" si="40"/>
        <v>►</v>
      </c>
      <c r="AC82" s="1393" t="str">
        <f t="shared" si="41"/>
        <v>►</v>
      </c>
      <c r="AD82" s="1393" t="str">
        <f t="shared" si="42"/>
        <v>►</v>
      </c>
      <c r="AE82" s="1494"/>
      <c r="AF82" s="1495"/>
      <c r="AG82" s="1495"/>
      <c r="AH82" s="1495"/>
      <c r="AI82" s="1496"/>
      <c r="AJ82" s="1497"/>
      <c r="AK82" s="1498"/>
      <c r="AL82" s="1496"/>
      <c r="AM82" s="1499"/>
      <c r="AN82" s="1500">
        <f t="shared" si="24"/>
        <v>0</v>
      </c>
      <c r="AO82" s="1501"/>
      <c r="AQ82" s="6">
        <v>1</v>
      </c>
    </row>
    <row r="83" spans="1:43" s="1" customFormat="1" ht="18.75" customHeight="1">
      <c r="A83" s="1405">
        <f t="shared" si="25"/>
        <v>0</v>
      </c>
      <c r="B83" s="1392" t="str">
        <f t="shared" si="27"/>
        <v>►</v>
      </c>
      <c r="C83" s="1393" t="str">
        <f t="shared" si="28"/>
        <v>►</v>
      </c>
      <c r="D83" s="1393" t="str">
        <f t="shared" si="29"/>
        <v>►</v>
      </c>
      <c r="E83" s="1393" t="str">
        <f t="shared" si="30"/>
        <v>►</v>
      </c>
      <c r="F83" s="1393" t="str">
        <f t="shared" si="31"/>
        <v>►</v>
      </c>
      <c r="G83" s="1393" t="str">
        <f t="shared" si="32"/>
        <v>►</v>
      </c>
      <c r="H83" s="1393" t="str">
        <f t="shared" si="33"/>
        <v>►</v>
      </c>
      <c r="I83" s="1393" t="str">
        <f t="shared" si="34"/>
        <v>►</v>
      </c>
      <c r="J83" s="1494"/>
      <c r="K83" s="1495"/>
      <c r="L83" s="1495"/>
      <c r="M83" s="1495"/>
      <c r="N83" s="1496"/>
      <c r="O83" s="1497"/>
      <c r="P83" s="1498"/>
      <c r="Q83" s="1496"/>
      <c r="R83" s="1499"/>
      <c r="S83" s="1500">
        <f t="shared" si="23"/>
        <v>0</v>
      </c>
      <c r="T83" s="1501"/>
      <c r="U83" s="2239" t="s">
        <v>1</v>
      </c>
      <c r="V83" s="108">
        <f t="shared" si="26"/>
        <v>0</v>
      </c>
      <c r="W83" s="1392" t="str">
        <f t="shared" si="35"/>
        <v>►</v>
      </c>
      <c r="X83" s="1393" t="str">
        <f t="shared" si="36"/>
        <v>►</v>
      </c>
      <c r="Y83" s="1393" t="str">
        <f t="shared" si="37"/>
        <v>►</v>
      </c>
      <c r="Z83" s="1393" t="str">
        <f t="shared" si="38"/>
        <v>►</v>
      </c>
      <c r="AA83" s="1393" t="str">
        <f t="shared" si="39"/>
        <v>►</v>
      </c>
      <c r="AB83" s="1393" t="str">
        <f t="shared" si="40"/>
        <v>►</v>
      </c>
      <c r="AC83" s="1393" t="str">
        <f t="shared" si="41"/>
        <v>►</v>
      </c>
      <c r="AD83" s="1393" t="str">
        <f t="shared" si="42"/>
        <v>►</v>
      </c>
      <c r="AE83" s="1494"/>
      <c r="AF83" s="1495"/>
      <c r="AG83" s="1495"/>
      <c r="AH83" s="1495"/>
      <c r="AI83" s="1496"/>
      <c r="AJ83" s="1497"/>
      <c r="AK83" s="1498"/>
      <c r="AL83" s="1496"/>
      <c r="AM83" s="1499"/>
      <c r="AN83" s="1500">
        <f t="shared" si="24"/>
        <v>0</v>
      </c>
      <c r="AO83" s="1501"/>
      <c r="AQ83" s="6">
        <v>1</v>
      </c>
    </row>
    <row r="84" spans="1:43" s="1" customFormat="1" ht="18.75" customHeight="1">
      <c r="A84" s="1405">
        <f t="shared" si="25"/>
        <v>0</v>
      </c>
      <c r="B84" s="1392" t="str">
        <f t="shared" si="27"/>
        <v>►</v>
      </c>
      <c r="C84" s="1393" t="str">
        <f t="shared" si="28"/>
        <v>►</v>
      </c>
      <c r="D84" s="1393" t="str">
        <f t="shared" si="29"/>
        <v>►</v>
      </c>
      <c r="E84" s="1393" t="str">
        <f t="shared" si="30"/>
        <v>►</v>
      </c>
      <c r="F84" s="1393" t="str">
        <f t="shared" si="31"/>
        <v>►</v>
      </c>
      <c r="G84" s="1393" t="str">
        <f t="shared" si="32"/>
        <v>►</v>
      </c>
      <c r="H84" s="1393" t="str">
        <f t="shared" si="33"/>
        <v>►</v>
      </c>
      <c r="I84" s="1393" t="str">
        <f t="shared" si="34"/>
        <v>►</v>
      </c>
      <c r="J84" s="1494"/>
      <c r="K84" s="1495"/>
      <c r="L84" s="1495"/>
      <c r="M84" s="1495"/>
      <c r="N84" s="1496"/>
      <c r="O84" s="1497"/>
      <c r="P84" s="1498"/>
      <c r="Q84" s="1496"/>
      <c r="R84" s="1499"/>
      <c r="S84" s="1500">
        <f t="shared" si="23"/>
        <v>0</v>
      </c>
      <c r="T84" s="1501"/>
      <c r="U84" s="2239" t="s">
        <v>1</v>
      </c>
      <c r="V84" s="108">
        <f t="shared" si="26"/>
        <v>0</v>
      </c>
      <c r="W84" s="1392" t="str">
        <f t="shared" si="35"/>
        <v>►</v>
      </c>
      <c r="X84" s="1393" t="str">
        <f t="shared" si="36"/>
        <v>►</v>
      </c>
      <c r="Y84" s="1393" t="str">
        <f t="shared" si="37"/>
        <v>►</v>
      </c>
      <c r="Z84" s="1393" t="str">
        <f t="shared" si="38"/>
        <v>►</v>
      </c>
      <c r="AA84" s="1393" t="str">
        <f t="shared" si="39"/>
        <v>►</v>
      </c>
      <c r="AB84" s="1393" t="str">
        <f t="shared" si="40"/>
        <v>►</v>
      </c>
      <c r="AC84" s="1393" t="str">
        <f t="shared" si="41"/>
        <v>►</v>
      </c>
      <c r="AD84" s="1393" t="str">
        <f t="shared" si="42"/>
        <v>►</v>
      </c>
      <c r="AE84" s="1494"/>
      <c r="AF84" s="1495"/>
      <c r="AG84" s="1495"/>
      <c r="AH84" s="1495"/>
      <c r="AI84" s="1496"/>
      <c r="AJ84" s="1497"/>
      <c r="AK84" s="1498"/>
      <c r="AL84" s="1496"/>
      <c r="AM84" s="1499"/>
      <c r="AN84" s="1500">
        <f t="shared" si="24"/>
        <v>0</v>
      </c>
      <c r="AO84" s="1501"/>
      <c r="AQ84" s="6">
        <v>1</v>
      </c>
    </row>
    <row r="85" spans="1:43" s="1" customFormat="1" ht="18.75" customHeight="1">
      <c r="A85" s="1405">
        <f t="shared" si="25"/>
        <v>0</v>
      </c>
      <c r="B85" s="1392" t="str">
        <f t="shared" si="27"/>
        <v>►</v>
      </c>
      <c r="C85" s="1393" t="str">
        <f t="shared" si="28"/>
        <v>►</v>
      </c>
      <c r="D85" s="1393" t="str">
        <f t="shared" si="29"/>
        <v>►</v>
      </c>
      <c r="E85" s="1393" t="str">
        <f t="shared" si="30"/>
        <v>►</v>
      </c>
      <c r="F85" s="1393" t="str">
        <f t="shared" si="31"/>
        <v>►</v>
      </c>
      <c r="G85" s="1393" t="str">
        <f t="shared" si="32"/>
        <v>►</v>
      </c>
      <c r="H85" s="1393" t="str">
        <f t="shared" si="33"/>
        <v>►</v>
      </c>
      <c r="I85" s="1393" t="str">
        <f t="shared" si="34"/>
        <v>►</v>
      </c>
      <c r="J85" s="1494"/>
      <c r="K85" s="1495"/>
      <c r="L85" s="1495"/>
      <c r="M85" s="1495"/>
      <c r="N85" s="1496"/>
      <c r="O85" s="1497"/>
      <c r="P85" s="1498"/>
      <c r="Q85" s="1496"/>
      <c r="R85" s="1499"/>
      <c r="S85" s="1500">
        <f t="shared" si="23"/>
        <v>0</v>
      </c>
      <c r="T85" s="1501"/>
      <c r="U85" s="2239" t="s">
        <v>1</v>
      </c>
      <c r="V85" s="108">
        <f t="shared" si="26"/>
        <v>0</v>
      </c>
      <c r="W85" s="1392" t="str">
        <f t="shared" si="35"/>
        <v>►</v>
      </c>
      <c r="X85" s="1393" t="str">
        <f t="shared" si="36"/>
        <v>►</v>
      </c>
      <c r="Y85" s="1393" t="str">
        <f t="shared" si="37"/>
        <v>►</v>
      </c>
      <c r="Z85" s="1393" t="str">
        <f t="shared" si="38"/>
        <v>►</v>
      </c>
      <c r="AA85" s="1393" t="str">
        <f t="shared" si="39"/>
        <v>►</v>
      </c>
      <c r="AB85" s="1393" t="str">
        <f t="shared" si="40"/>
        <v>►</v>
      </c>
      <c r="AC85" s="1393" t="str">
        <f t="shared" si="41"/>
        <v>►</v>
      </c>
      <c r="AD85" s="1393" t="str">
        <f t="shared" si="42"/>
        <v>►</v>
      </c>
      <c r="AE85" s="1494"/>
      <c r="AF85" s="1495"/>
      <c r="AG85" s="1495"/>
      <c r="AH85" s="1495"/>
      <c r="AI85" s="1496"/>
      <c r="AJ85" s="1497"/>
      <c r="AK85" s="1498"/>
      <c r="AL85" s="1496"/>
      <c r="AM85" s="1499"/>
      <c r="AN85" s="1500">
        <f t="shared" si="24"/>
        <v>0</v>
      </c>
      <c r="AO85" s="1501"/>
      <c r="AQ85" s="6">
        <v>1</v>
      </c>
    </row>
    <row r="86" spans="1:43" s="1" customFormat="1" ht="18.75" customHeight="1">
      <c r="A86" s="1405">
        <f t="shared" si="25"/>
        <v>0</v>
      </c>
      <c r="B86" s="1392" t="str">
        <f t="shared" si="27"/>
        <v>►</v>
      </c>
      <c r="C86" s="1393" t="str">
        <f t="shared" si="28"/>
        <v>►</v>
      </c>
      <c r="D86" s="1393" t="str">
        <f t="shared" si="29"/>
        <v>►</v>
      </c>
      <c r="E86" s="1393" t="str">
        <f t="shared" si="30"/>
        <v>►</v>
      </c>
      <c r="F86" s="1393" t="str">
        <f t="shared" si="31"/>
        <v>►</v>
      </c>
      <c r="G86" s="1393" t="str">
        <f t="shared" si="32"/>
        <v>►</v>
      </c>
      <c r="H86" s="1393" t="str">
        <f t="shared" si="33"/>
        <v>►</v>
      </c>
      <c r="I86" s="1393" t="str">
        <f t="shared" si="34"/>
        <v>►</v>
      </c>
      <c r="J86" s="1494"/>
      <c r="K86" s="1495"/>
      <c r="L86" s="1495"/>
      <c r="M86" s="1495"/>
      <c r="N86" s="1496"/>
      <c r="O86" s="1497"/>
      <c r="P86" s="1498"/>
      <c r="Q86" s="1496"/>
      <c r="R86" s="1499"/>
      <c r="S86" s="1500">
        <f t="shared" si="23"/>
        <v>0</v>
      </c>
      <c r="T86" s="1501"/>
      <c r="U86" s="2239" t="s">
        <v>1</v>
      </c>
      <c r="V86" s="108">
        <f t="shared" si="26"/>
        <v>0</v>
      </c>
      <c r="W86" s="1392" t="str">
        <f t="shared" si="35"/>
        <v>►</v>
      </c>
      <c r="X86" s="1393" t="str">
        <f t="shared" si="36"/>
        <v>►</v>
      </c>
      <c r="Y86" s="1393" t="str">
        <f t="shared" si="37"/>
        <v>►</v>
      </c>
      <c r="Z86" s="1393" t="str">
        <f t="shared" si="38"/>
        <v>►</v>
      </c>
      <c r="AA86" s="1393" t="str">
        <f t="shared" si="39"/>
        <v>►</v>
      </c>
      <c r="AB86" s="1393" t="str">
        <f t="shared" si="40"/>
        <v>►</v>
      </c>
      <c r="AC86" s="1393" t="str">
        <f t="shared" si="41"/>
        <v>►</v>
      </c>
      <c r="AD86" s="1393" t="str">
        <f t="shared" si="42"/>
        <v>►</v>
      </c>
      <c r="AE86" s="1494"/>
      <c r="AF86" s="1495"/>
      <c r="AG86" s="1495"/>
      <c r="AH86" s="1495"/>
      <c r="AI86" s="1496"/>
      <c r="AJ86" s="1497"/>
      <c r="AK86" s="1498"/>
      <c r="AL86" s="1496"/>
      <c r="AM86" s="1499"/>
      <c r="AN86" s="1500">
        <f t="shared" si="24"/>
        <v>0</v>
      </c>
      <c r="AO86" s="1501"/>
      <c r="AQ86" s="6">
        <v>1</v>
      </c>
    </row>
    <row r="87" spans="1:43" s="1" customFormat="1" ht="18.75" customHeight="1">
      <c r="A87" s="1405">
        <f t="shared" si="25"/>
        <v>0</v>
      </c>
      <c r="B87" s="1392" t="str">
        <f t="shared" si="27"/>
        <v>►</v>
      </c>
      <c r="C87" s="1393" t="str">
        <f t="shared" si="28"/>
        <v>►</v>
      </c>
      <c r="D87" s="1393" t="str">
        <f t="shared" si="29"/>
        <v>►</v>
      </c>
      <c r="E87" s="1393" t="str">
        <f t="shared" si="30"/>
        <v>►</v>
      </c>
      <c r="F87" s="1393" t="str">
        <f t="shared" si="31"/>
        <v>►</v>
      </c>
      <c r="G87" s="1393" t="str">
        <f t="shared" si="32"/>
        <v>►</v>
      </c>
      <c r="H87" s="1393" t="str">
        <f t="shared" si="33"/>
        <v>►</v>
      </c>
      <c r="I87" s="1393" t="str">
        <f t="shared" si="34"/>
        <v>►</v>
      </c>
      <c r="J87" s="1494"/>
      <c r="K87" s="1495"/>
      <c r="L87" s="1495"/>
      <c r="M87" s="1495"/>
      <c r="N87" s="1496"/>
      <c r="O87" s="1497"/>
      <c r="P87" s="1498"/>
      <c r="Q87" s="1496"/>
      <c r="R87" s="1499"/>
      <c r="S87" s="1500">
        <f t="shared" si="23"/>
        <v>0</v>
      </c>
      <c r="T87" s="1501"/>
      <c r="U87" s="2239" t="s">
        <v>1</v>
      </c>
      <c r="V87" s="108">
        <f t="shared" si="26"/>
        <v>0</v>
      </c>
      <c r="W87" s="1392" t="str">
        <f t="shared" si="35"/>
        <v>►</v>
      </c>
      <c r="X87" s="1393" t="str">
        <f t="shared" si="36"/>
        <v>►</v>
      </c>
      <c r="Y87" s="1393" t="str">
        <f t="shared" si="37"/>
        <v>►</v>
      </c>
      <c r="Z87" s="1393" t="str">
        <f t="shared" si="38"/>
        <v>►</v>
      </c>
      <c r="AA87" s="1393" t="str">
        <f t="shared" si="39"/>
        <v>►</v>
      </c>
      <c r="AB87" s="1393" t="str">
        <f t="shared" si="40"/>
        <v>►</v>
      </c>
      <c r="AC87" s="1393" t="str">
        <f t="shared" si="41"/>
        <v>►</v>
      </c>
      <c r="AD87" s="1393" t="str">
        <f t="shared" si="42"/>
        <v>►</v>
      </c>
      <c r="AE87" s="1494"/>
      <c r="AF87" s="1495"/>
      <c r="AG87" s="1495"/>
      <c r="AH87" s="1495"/>
      <c r="AI87" s="1496"/>
      <c r="AJ87" s="1497"/>
      <c r="AK87" s="1498"/>
      <c r="AL87" s="1496"/>
      <c r="AM87" s="1499"/>
      <c r="AN87" s="1500">
        <f t="shared" si="24"/>
        <v>0</v>
      </c>
      <c r="AO87" s="1501"/>
      <c r="AQ87" s="6">
        <v>1</v>
      </c>
    </row>
    <row r="88" spans="1:43" s="1" customFormat="1" ht="18.75" customHeight="1">
      <c r="A88" s="1405">
        <f t="shared" si="25"/>
        <v>0</v>
      </c>
      <c r="B88" s="1392" t="str">
        <f t="shared" si="27"/>
        <v>►</v>
      </c>
      <c r="C88" s="1393" t="str">
        <f t="shared" si="28"/>
        <v>►</v>
      </c>
      <c r="D88" s="1393" t="str">
        <f t="shared" si="29"/>
        <v>►</v>
      </c>
      <c r="E88" s="1393" t="str">
        <f t="shared" si="30"/>
        <v>►</v>
      </c>
      <c r="F88" s="1393" t="str">
        <f t="shared" si="31"/>
        <v>►</v>
      </c>
      <c r="G88" s="1393" t="str">
        <f t="shared" si="32"/>
        <v>►</v>
      </c>
      <c r="H88" s="1393" t="str">
        <f t="shared" si="33"/>
        <v>►</v>
      </c>
      <c r="I88" s="1393" t="str">
        <f t="shared" si="34"/>
        <v>►</v>
      </c>
      <c r="J88" s="1494"/>
      <c r="K88" s="1495"/>
      <c r="L88" s="1495"/>
      <c r="M88" s="1495"/>
      <c r="N88" s="1496"/>
      <c r="O88" s="1497"/>
      <c r="P88" s="1498"/>
      <c r="Q88" s="1496"/>
      <c r="R88" s="1499"/>
      <c r="S88" s="1500">
        <f t="shared" si="23"/>
        <v>0</v>
      </c>
      <c r="T88" s="1501"/>
      <c r="U88" s="2239" t="s">
        <v>1</v>
      </c>
      <c r="V88" s="108">
        <f t="shared" si="26"/>
        <v>0</v>
      </c>
      <c r="W88" s="1392" t="str">
        <f t="shared" si="35"/>
        <v>►</v>
      </c>
      <c r="X88" s="1393" t="str">
        <f t="shared" si="36"/>
        <v>►</v>
      </c>
      <c r="Y88" s="1393" t="str">
        <f t="shared" si="37"/>
        <v>►</v>
      </c>
      <c r="Z88" s="1393" t="str">
        <f t="shared" si="38"/>
        <v>►</v>
      </c>
      <c r="AA88" s="1393" t="str">
        <f t="shared" si="39"/>
        <v>►</v>
      </c>
      <c r="AB88" s="1393" t="str">
        <f t="shared" si="40"/>
        <v>►</v>
      </c>
      <c r="AC88" s="1393" t="str">
        <f t="shared" si="41"/>
        <v>►</v>
      </c>
      <c r="AD88" s="1393" t="str">
        <f t="shared" si="42"/>
        <v>►</v>
      </c>
      <c r="AE88" s="1494"/>
      <c r="AF88" s="1495"/>
      <c r="AG88" s="1495"/>
      <c r="AH88" s="1495"/>
      <c r="AI88" s="1496"/>
      <c r="AJ88" s="1497"/>
      <c r="AK88" s="1498"/>
      <c r="AL88" s="1496"/>
      <c r="AM88" s="1499"/>
      <c r="AN88" s="1500">
        <f t="shared" si="24"/>
        <v>0</v>
      </c>
      <c r="AO88" s="1501"/>
      <c r="AQ88" s="6">
        <v>1</v>
      </c>
    </row>
    <row r="89" spans="1:43" s="1" customFormat="1" ht="18.75" customHeight="1">
      <c r="A89" s="1405">
        <f t="shared" si="25"/>
        <v>0</v>
      </c>
      <c r="B89" s="1392" t="str">
        <f t="shared" si="27"/>
        <v>►</v>
      </c>
      <c r="C89" s="1393" t="str">
        <f t="shared" si="28"/>
        <v>►</v>
      </c>
      <c r="D89" s="1393" t="str">
        <f t="shared" si="29"/>
        <v>►</v>
      </c>
      <c r="E89" s="1393" t="str">
        <f t="shared" si="30"/>
        <v>►</v>
      </c>
      <c r="F89" s="1393" t="str">
        <f t="shared" si="31"/>
        <v>►</v>
      </c>
      <c r="G89" s="1393" t="str">
        <f t="shared" si="32"/>
        <v>►</v>
      </c>
      <c r="H89" s="1393" t="str">
        <f t="shared" si="33"/>
        <v>►</v>
      </c>
      <c r="I89" s="1393" t="str">
        <f t="shared" si="34"/>
        <v>►</v>
      </c>
      <c r="J89" s="1494"/>
      <c r="K89" s="1495"/>
      <c r="L89" s="1495"/>
      <c r="M89" s="1495"/>
      <c r="N89" s="1496"/>
      <c r="O89" s="1497"/>
      <c r="P89" s="1498"/>
      <c r="Q89" s="1496"/>
      <c r="R89" s="1499"/>
      <c r="S89" s="1500">
        <f t="shared" si="23"/>
        <v>0</v>
      </c>
      <c r="T89" s="1501"/>
      <c r="U89" s="2239" t="s">
        <v>1</v>
      </c>
      <c r="V89" s="108">
        <f t="shared" si="26"/>
        <v>0</v>
      </c>
      <c r="W89" s="1392" t="str">
        <f t="shared" si="35"/>
        <v>►</v>
      </c>
      <c r="X89" s="1393" t="str">
        <f t="shared" si="36"/>
        <v>►</v>
      </c>
      <c r="Y89" s="1393" t="str">
        <f t="shared" si="37"/>
        <v>►</v>
      </c>
      <c r="Z89" s="1393" t="str">
        <f t="shared" si="38"/>
        <v>►</v>
      </c>
      <c r="AA89" s="1393" t="str">
        <f t="shared" si="39"/>
        <v>►</v>
      </c>
      <c r="AB89" s="1393" t="str">
        <f t="shared" si="40"/>
        <v>►</v>
      </c>
      <c r="AC89" s="1393" t="str">
        <f t="shared" si="41"/>
        <v>►</v>
      </c>
      <c r="AD89" s="1393" t="str">
        <f t="shared" si="42"/>
        <v>►</v>
      </c>
      <c r="AE89" s="1494"/>
      <c r="AF89" s="1495"/>
      <c r="AG89" s="1495"/>
      <c r="AH89" s="1495"/>
      <c r="AI89" s="1496"/>
      <c r="AJ89" s="1497"/>
      <c r="AK89" s="1498"/>
      <c r="AL89" s="1496"/>
      <c r="AM89" s="1499"/>
      <c r="AN89" s="1500">
        <f t="shared" si="24"/>
        <v>0</v>
      </c>
      <c r="AO89" s="1501"/>
      <c r="AQ89" s="6">
        <v>1</v>
      </c>
    </row>
    <row r="90" spans="1:43" s="1" customFormat="1" ht="18.75" customHeight="1">
      <c r="A90" s="1405">
        <f t="shared" si="25"/>
        <v>0</v>
      </c>
      <c r="B90" s="1392" t="str">
        <f t="shared" si="27"/>
        <v>►</v>
      </c>
      <c r="C90" s="1393" t="str">
        <f t="shared" si="28"/>
        <v>►</v>
      </c>
      <c r="D90" s="1393" t="str">
        <f t="shared" si="29"/>
        <v>►</v>
      </c>
      <c r="E90" s="1393" t="str">
        <f t="shared" si="30"/>
        <v>►</v>
      </c>
      <c r="F90" s="1393" t="str">
        <f t="shared" si="31"/>
        <v>►</v>
      </c>
      <c r="G90" s="1393" t="str">
        <f t="shared" si="32"/>
        <v>►</v>
      </c>
      <c r="H90" s="1393" t="str">
        <f t="shared" si="33"/>
        <v>►</v>
      </c>
      <c r="I90" s="1393" t="str">
        <f t="shared" si="34"/>
        <v>►</v>
      </c>
      <c r="J90" s="1494"/>
      <c r="K90" s="1495"/>
      <c r="L90" s="1495"/>
      <c r="M90" s="1495"/>
      <c r="N90" s="1496"/>
      <c r="O90" s="1497"/>
      <c r="P90" s="1498"/>
      <c r="Q90" s="1496"/>
      <c r="R90" s="1499"/>
      <c r="S90" s="1500">
        <f t="shared" si="23"/>
        <v>0</v>
      </c>
      <c r="T90" s="1501"/>
      <c r="U90" s="2239" t="s">
        <v>1</v>
      </c>
      <c r="V90" s="108">
        <f t="shared" si="26"/>
        <v>0</v>
      </c>
      <c r="W90" s="1392" t="str">
        <f t="shared" si="35"/>
        <v>►</v>
      </c>
      <c r="X90" s="1393" t="str">
        <f t="shared" si="36"/>
        <v>►</v>
      </c>
      <c r="Y90" s="1393" t="str">
        <f t="shared" si="37"/>
        <v>►</v>
      </c>
      <c r="Z90" s="1393" t="str">
        <f t="shared" si="38"/>
        <v>►</v>
      </c>
      <c r="AA90" s="1393" t="str">
        <f t="shared" si="39"/>
        <v>►</v>
      </c>
      <c r="AB90" s="1393" t="str">
        <f t="shared" si="40"/>
        <v>►</v>
      </c>
      <c r="AC90" s="1393" t="str">
        <f t="shared" si="41"/>
        <v>►</v>
      </c>
      <c r="AD90" s="1393" t="str">
        <f t="shared" si="42"/>
        <v>►</v>
      </c>
      <c r="AE90" s="1494"/>
      <c r="AF90" s="1495"/>
      <c r="AG90" s="1495"/>
      <c r="AH90" s="1495"/>
      <c r="AI90" s="1496"/>
      <c r="AJ90" s="1497"/>
      <c r="AK90" s="1498"/>
      <c r="AL90" s="1496"/>
      <c r="AM90" s="1499"/>
      <c r="AN90" s="1500">
        <f t="shared" si="24"/>
        <v>0</v>
      </c>
      <c r="AO90" s="1501"/>
      <c r="AQ90" s="6">
        <v>1</v>
      </c>
    </row>
    <row r="91" spans="1:43" s="1" customFormat="1" ht="18.75" customHeight="1">
      <c r="A91" s="1405">
        <f t="shared" si="25"/>
        <v>0</v>
      </c>
      <c r="B91" s="1392" t="str">
        <f t="shared" si="27"/>
        <v>►</v>
      </c>
      <c r="C91" s="1393" t="str">
        <f t="shared" si="28"/>
        <v>►</v>
      </c>
      <c r="D91" s="1393" t="str">
        <f t="shared" si="29"/>
        <v>►</v>
      </c>
      <c r="E91" s="1393" t="str">
        <f t="shared" si="30"/>
        <v>►</v>
      </c>
      <c r="F91" s="1393" t="str">
        <f t="shared" si="31"/>
        <v>►</v>
      </c>
      <c r="G91" s="1393" t="str">
        <f t="shared" si="32"/>
        <v>►</v>
      </c>
      <c r="H91" s="1393" t="str">
        <f t="shared" si="33"/>
        <v>►</v>
      </c>
      <c r="I91" s="1393" t="str">
        <f t="shared" si="34"/>
        <v>►</v>
      </c>
      <c r="J91" s="1494"/>
      <c r="K91" s="1495"/>
      <c r="L91" s="1495"/>
      <c r="M91" s="1495"/>
      <c r="N91" s="1496"/>
      <c r="O91" s="1497"/>
      <c r="P91" s="1498"/>
      <c r="Q91" s="1496"/>
      <c r="R91" s="1499"/>
      <c r="S91" s="1500">
        <f t="shared" si="23"/>
        <v>0</v>
      </c>
      <c r="T91" s="1501"/>
      <c r="U91" s="2239" t="s">
        <v>1</v>
      </c>
      <c r="V91" s="108">
        <f t="shared" si="26"/>
        <v>0</v>
      </c>
      <c r="W91" s="1392" t="str">
        <f t="shared" si="35"/>
        <v>►</v>
      </c>
      <c r="X91" s="1393" t="str">
        <f t="shared" si="36"/>
        <v>►</v>
      </c>
      <c r="Y91" s="1393" t="str">
        <f t="shared" si="37"/>
        <v>►</v>
      </c>
      <c r="Z91" s="1393" t="str">
        <f t="shared" si="38"/>
        <v>►</v>
      </c>
      <c r="AA91" s="1393" t="str">
        <f t="shared" si="39"/>
        <v>►</v>
      </c>
      <c r="AB91" s="1393" t="str">
        <f t="shared" si="40"/>
        <v>►</v>
      </c>
      <c r="AC91" s="1393" t="str">
        <f t="shared" si="41"/>
        <v>►</v>
      </c>
      <c r="AD91" s="1393" t="str">
        <f t="shared" si="42"/>
        <v>►</v>
      </c>
      <c r="AE91" s="1494"/>
      <c r="AF91" s="1495"/>
      <c r="AG91" s="1495"/>
      <c r="AH91" s="1495"/>
      <c r="AI91" s="1496"/>
      <c r="AJ91" s="1497"/>
      <c r="AK91" s="1498"/>
      <c r="AL91" s="1496"/>
      <c r="AM91" s="1499"/>
      <c r="AN91" s="1500">
        <f t="shared" si="24"/>
        <v>0</v>
      </c>
      <c r="AO91" s="1501"/>
      <c r="AQ91" s="6">
        <v>1</v>
      </c>
    </row>
    <row r="92" spans="1:43" s="1" customFormat="1" ht="18.75" customHeight="1">
      <c r="A92" s="1405">
        <f t="shared" si="25"/>
        <v>0</v>
      </c>
      <c r="B92" s="1392" t="str">
        <f t="shared" si="27"/>
        <v>►</v>
      </c>
      <c r="C92" s="1393" t="str">
        <f t="shared" si="28"/>
        <v>►</v>
      </c>
      <c r="D92" s="1393" t="str">
        <f t="shared" si="29"/>
        <v>►</v>
      </c>
      <c r="E92" s="1393" t="str">
        <f t="shared" si="30"/>
        <v>►</v>
      </c>
      <c r="F92" s="1393" t="str">
        <f t="shared" si="31"/>
        <v>►</v>
      </c>
      <c r="G92" s="1393" t="str">
        <f t="shared" si="32"/>
        <v>►</v>
      </c>
      <c r="H92" s="1393" t="str">
        <f t="shared" si="33"/>
        <v>►</v>
      </c>
      <c r="I92" s="1393" t="str">
        <f t="shared" si="34"/>
        <v>►</v>
      </c>
      <c r="J92" s="1494"/>
      <c r="K92" s="1495"/>
      <c r="L92" s="1495"/>
      <c r="M92" s="1495"/>
      <c r="N92" s="1496"/>
      <c r="O92" s="1497"/>
      <c r="P92" s="1498"/>
      <c r="Q92" s="1496"/>
      <c r="R92" s="1499"/>
      <c r="S92" s="1500">
        <f t="shared" si="23"/>
        <v>0</v>
      </c>
      <c r="T92" s="1501"/>
      <c r="U92" s="2239" t="s">
        <v>1</v>
      </c>
      <c r="V92" s="108">
        <f t="shared" si="26"/>
        <v>0</v>
      </c>
      <c r="W92" s="1392" t="str">
        <f t="shared" si="35"/>
        <v>►</v>
      </c>
      <c r="X92" s="1393" t="str">
        <f t="shared" si="36"/>
        <v>►</v>
      </c>
      <c r="Y92" s="1393" t="str">
        <f t="shared" si="37"/>
        <v>►</v>
      </c>
      <c r="Z92" s="1393" t="str">
        <f t="shared" si="38"/>
        <v>►</v>
      </c>
      <c r="AA92" s="1393" t="str">
        <f t="shared" si="39"/>
        <v>►</v>
      </c>
      <c r="AB92" s="1393" t="str">
        <f t="shared" si="40"/>
        <v>►</v>
      </c>
      <c r="AC92" s="1393" t="str">
        <f t="shared" si="41"/>
        <v>►</v>
      </c>
      <c r="AD92" s="1393" t="str">
        <f t="shared" si="42"/>
        <v>►</v>
      </c>
      <c r="AE92" s="1494"/>
      <c r="AF92" s="1495"/>
      <c r="AG92" s="1495"/>
      <c r="AH92" s="1495"/>
      <c r="AI92" s="1496"/>
      <c r="AJ92" s="1497"/>
      <c r="AK92" s="1498"/>
      <c r="AL92" s="1496"/>
      <c r="AM92" s="1499"/>
      <c r="AN92" s="1500">
        <f t="shared" si="24"/>
        <v>0</v>
      </c>
      <c r="AO92" s="1501"/>
      <c r="AQ92" s="6">
        <v>1</v>
      </c>
    </row>
    <row r="93" spans="1:43" s="1" customFormat="1" ht="18.75" customHeight="1">
      <c r="A93" s="1405">
        <f t="shared" si="25"/>
        <v>0</v>
      </c>
      <c r="B93" s="1392" t="str">
        <f t="shared" si="27"/>
        <v>►</v>
      </c>
      <c r="C93" s="1393" t="str">
        <f t="shared" si="28"/>
        <v>►</v>
      </c>
      <c r="D93" s="1393" t="str">
        <f t="shared" si="29"/>
        <v>►</v>
      </c>
      <c r="E93" s="1393" t="str">
        <f t="shared" si="30"/>
        <v>►</v>
      </c>
      <c r="F93" s="1393" t="str">
        <f t="shared" si="31"/>
        <v>►</v>
      </c>
      <c r="G93" s="1393" t="str">
        <f t="shared" si="32"/>
        <v>►</v>
      </c>
      <c r="H93" s="1393" t="str">
        <f t="shared" si="33"/>
        <v>►</v>
      </c>
      <c r="I93" s="1393" t="str">
        <f t="shared" si="34"/>
        <v>►</v>
      </c>
      <c r="J93" s="1494"/>
      <c r="K93" s="1495"/>
      <c r="L93" s="1495"/>
      <c r="M93" s="1495"/>
      <c r="N93" s="1496"/>
      <c r="O93" s="1497"/>
      <c r="P93" s="1498"/>
      <c r="Q93" s="1496"/>
      <c r="R93" s="1499"/>
      <c r="S93" s="1500">
        <f t="shared" si="23"/>
        <v>0</v>
      </c>
      <c r="T93" s="1501"/>
      <c r="U93" s="2239" t="s">
        <v>1</v>
      </c>
      <c r="V93" s="108">
        <f t="shared" si="26"/>
        <v>0</v>
      </c>
      <c r="W93" s="1392" t="str">
        <f t="shared" si="35"/>
        <v>►</v>
      </c>
      <c r="X93" s="1393" t="str">
        <f t="shared" si="36"/>
        <v>►</v>
      </c>
      <c r="Y93" s="1393" t="str">
        <f t="shared" si="37"/>
        <v>►</v>
      </c>
      <c r="Z93" s="1393" t="str">
        <f t="shared" si="38"/>
        <v>►</v>
      </c>
      <c r="AA93" s="1393" t="str">
        <f t="shared" si="39"/>
        <v>►</v>
      </c>
      <c r="AB93" s="1393" t="str">
        <f t="shared" si="40"/>
        <v>►</v>
      </c>
      <c r="AC93" s="1393" t="str">
        <f t="shared" si="41"/>
        <v>►</v>
      </c>
      <c r="AD93" s="1393" t="str">
        <f t="shared" si="42"/>
        <v>►</v>
      </c>
      <c r="AE93" s="1494"/>
      <c r="AF93" s="1495"/>
      <c r="AG93" s="1495"/>
      <c r="AH93" s="1495"/>
      <c r="AI93" s="1496"/>
      <c r="AJ93" s="1497"/>
      <c r="AK93" s="1498"/>
      <c r="AL93" s="1496"/>
      <c r="AM93" s="1499"/>
      <c r="AN93" s="1500">
        <f t="shared" si="24"/>
        <v>0</v>
      </c>
      <c r="AO93" s="1501"/>
      <c r="AQ93" s="6">
        <v>1</v>
      </c>
    </row>
    <row r="94" spans="1:43" s="1" customFormat="1" ht="19.5" customHeight="1">
      <c r="A94" s="1405">
        <f t="shared" si="25"/>
        <v>0</v>
      </c>
      <c r="B94" s="1392" t="str">
        <f t="shared" si="27"/>
        <v>►</v>
      </c>
      <c r="C94" s="1393" t="str">
        <f t="shared" si="28"/>
        <v>►</v>
      </c>
      <c r="D94" s="1393" t="str">
        <f t="shared" si="29"/>
        <v>►</v>
      </c>
      <c r="E94" s="1393" t="str">
        <f t="shared" si="30"/>
        <v>►</v>
      </c>
      <c r="F94" s="1393" t="str">
        <f t="shared" si="31"/>
        <v>►</v>
      </c>
      <c r="G94" s="1393" t="str">
        <f t="shared" si="32"/>
        <v>►</v>
      </c>
      <c r="H94" s="1393" t="str">
        <f t="shared" si="33"/>
        <v>►</v>
      </c>
      <c r="I94" s="1393" t="str">
        <f t="shared" si="34"/>
        <v>►</v>
      </c>
      <c r="J94" s="1494"/>
      <c r="K94" s="1495"/>
      <c r="L94" s="1495"/>
      <c r="M94" s="1495"/>
      <c r="N94" s="1496"/>
      <c r="O94" s="1497"/>
      <c r="P94" s="1498"/>
      <c r="Q94" s="1496"/>
      <c r="R94" s="1499"/>
      <c r="S94" s="1500">
        <f t="shared" si="23"/>
        <v>0</v>
      </c>
      <c r="T94" s="1501"/>
      <c r="U94" s="2239" t="s">
        <v>1</v>
      </c>
      <c r="V94" s="108">
        <f t="shared" si="26"/>
        <v>0</v>
      </c>
      <c r="W94" s="1392" t="str">
        <f t="shared" si="35"/>
        <v>►</v>
      </c>
      <c r="X94" s="1393" t="str">
        <f t="shared" si="36"/>
        <v>►</v>
      </c>
      <c r="Y94" s="1393" t="str">
        <f t="shared" si="37"/>
        <v>►</v>
      </c>
      <c r="Z94" s="1393" t="str">
        <f t="shared" si="38"/>
        <v>►</v>
      </c>
      <c r="AA94" s="1393" t="str">
        <f t="shared" si="39"/>
        <v>►</v>
      </c>
      <c r="AB94" s="1393" t="str">
        <f t="shared" si="40"/>
        <v>►</v>
      </c>
      <c r="AC94" s="1393" t="str">
        <f t="shared" si="41"/>
        <v>►</v>
      </c>
      <c r="AD94" s="1393" t="str">
        <f t="shared" si="42"/>
        <v>►</v>
      </c>
      <c r="AE94" s="1494"/>
      <c r="AF94" s="1495"/>
      <c r="AG94" s="1495"/>
      <c r="AH94" s="1495"/>
      <c r="AI94" s="1496"/>
      <c r="AJ94" s="1497"/>
      <c r="AK94" s="1498"/>
      <c r="AL94" s="1496"/>
      <c r="AM94" s="1499"/>
      <c r="AN94" s="1500">
        <f t="shared" si="24"/>
        <v>0</v>
      </c>
      <c r="AO94" s="1501"/>
      <c r="AQ94" s="6">
        <v>1</v>
      </c>
    </row>
    <row r="95" spans="1:43" s="1" customFormat="1" ht="15.6" customHeight="1">
      <c r="A95" s="1405">
        <f t="shared" si="25"/>
        <v>0</v>
      </c>
      <c r="B95" s="1392" t="str">
        <f t="shared" si="27"/>
        <v>►</v>
      </c>
      <c r="C95" s="1393" t="str">
        <f t="shared" si="28"/>
        <v>►</v>
      </c>
      <c r="D95" s="1393" t="str">
        <f t="shared" si="29"/>
        <v>►</v>
      </c>
      <c r="E95" s="1393" t="str">
        <f t="shared" si="30"/>
        <v>►</v>
      </c>
      <c r="F95" s="1393" t="str">
        <f t="shared" si="31"/>
        <v>►</v>
      </c>
      <c r="G95" s="1393" t="str">
        <f t="shared" si="32"/>
        <v>►</v>
      </c>
      <c r="H95" s="1393" t="str">
        <f t="shared" si="33"/>
        <v>►</v>
      </c>
      <c r="I95" s="1393" t="str">
        <f t="shared" si="34"/>
        <v>►</v>
      </c>
      <c r="J95" s="1494"/>
      <c r="K95" s="1495"/>
      <c r="L95" s="1495"/>
      <c r="M95" s="1495"/>
      <c r="N95" s="1496"/>
      <c r="O95" s="1497"/>
      <c r="P95" s="1498"/>
      <c r="Q95" s="1496"/>
      <c r="R95" s="1499"/>
      <c r="S95" s="1500">
        <f t="shared" si="23"/>
        <v>0</v>
      </c>
      <c r="T95" s="1501"/>
      <c r="U95" s="2239" t="s">
        <v>1</v>
      </c>
      <c r="V95" s="108">
        <f t="shared" si="26"/>
        <v>0</v>
      </c>
      <c r="W95" s="1392" t="str">
        <f t="shared" si="35"/>
        <v>►</v>
      </c>
      <c r="X95" s="1393" t="str">
        <f t="shared" si="36"/>
        <v>►</v>
      </c>
      <c r="Y95" s="1393" t="str">
        <f t="shared" si="37"/>
        <v>►</v>
      </c>
      <c r="Z95" s="1393" t="str">
        <f t="shared" si="38"/>
        <v>►</v>
      </c>
      <c r="AA95" s="1393" t="str">
        <f t="shared" si="39"/>
        <v>►</v>
      </c>
      <c r="AB95" s="1393" t="str">
        <f t="shared" si="40"/>
        <v>►</v>
      </c>
      <c r="AC95" s="1393" t="str">
        <f t="shared" si="41"/>
        <v>►</v>
      </c>
      <c r="AD95" s="1393" t="str">
        <f t="shared" si="42"/>
        <v>►</v>
      </c>
      <c r="AE95" s="1494"/>
      <c r="AF95" s="1495"/>
      <c r="AG95" s="1495"/>
      <c r="AH95" s="1495"/>
      <c r="AI95" s="1496"/>
      <c r="AJ95" s="1497"/>
      <c r="AK95" s="1498"/>
      <c r="AL95" s="1496"/>
      <c r="AM95" s="1499"/>
      <c r="AN95" s="1500">
        <f t="shared" si="24"/>
        <v>0</v>
      </c>
      <c r="AO95" s="1501"/>
      <c r="AQ95" s="6">
        <v>1</v>
      </c>
    </row>
    <row r="96" spans="1:43" s="1" customFormat="1" ht="18.75" customHeight="1">
      <c r="A96" s="1405">
        <f t="shared" si="25"/>
        <v>0</v>
      </c>
      <c r="B96" s="1392" t="str">
        <f t="shared" si="27"/>
        <v>►</v>
      </c>
      <c r="C96" s="1393" t="str">
        <f t="shared" si="28"/>
        <v>►</v>
      </c>
      <c r="D96" s="1393" t="str">
        <f t="shared" si="29"/>
        <v>►</v>
      </c>
      <c r="E96" s="1393" t="str">
        <f t="shared" si="30"/>
        <v>►</v>
      </c>
      <c r="F96" s="1393" t="str">
        <f t="shared" si="31"/>
        <v>►</v>
      </c>
      <c r="G96" s="1393" t="str">
        <f t="shared" si="32"/>
        <v>►</v>
      </c>
      <c r="H96" s="1393" t="str">
        <f t="shared" si="33"/>
        <v>►</v>
      </c>
      <c r="I96" s="1393" t="str">
        <f t="shared" si="34"/>
        <v>►</v>
      </c>
      <c r="J96" s="1494"/>
      <c r="K96" s="1495"/>
      <c r="L96" s="1495"/>
      <c r="M96" s="1495"/>
      <c r="N96" s="1496"/>
      <c r="O96" s="1497"/>
      <c r="P96" s="1498"/>
      <c r="Q96" s="1496"/>
      <c r="R96" s="1499"/>
      <c r="S96" s="1500">
        <f t="shared" si="23"/>
        <v>0</v>
      </c>
      <c r="T96" s="1501"/>
      <c r="U96" s="2239" t="s">
        <v>1</v>
      </c>
      <c r="V96" s="108">
        <f t="shared" si="26"/>
        <v>0</v>
      </c>
      <c r="W96" s="1392" t="str">
        <f t="shared" si="35"/>
        <v>►</v>
      </c>
      <c r="X96" s="1393" t="str">
        <f t="shared" si="36"/>
        <v>►</v>
      </c>
      <c r="Y96" s="1393" t="str">
        <f t="shared" si="37"/>
        <v>►</v>
      </c>
      <c r="Z96" s="1393" t="str">
        <f t="shared" si="38"/>
        <v>►</v>
      </c>
      <c r="AA96" s="1393" t="str">
        <f t="shared" si="39"/>
        <v>►</v>
      </c>
      <c r="AB96" s="1393" t="str">
        <f t="shared" si="40"/>
        <v>►</v>
      </c>
      <c r="AC96" s="1393" t="str">
        <f t="shared" si="41"/>
        <v>►</v>
      </c>
      <c r="AD96" s="1393" t="str">
        <f t="shared" si="42"/>
        <v>►</v>
      </c>
      <c r="AE96" s="1494"/>
      <c r="AF96" s="1495"/>
      <c r="AG96" s="1495"/>
      <c r="AH96" s="1495"/>
      <c r="AI96" s="1496"/>
      <c r="AJ96" s="1497"/>
      <c r="AK96" s="1498"/>
      <c r="AL96" s="1496"/>
      <c r="AM96" s="1499"/>
      <c r="AN96" s="1500">
        <f t="shared" si="24"/>
        <v>0</v>
      </c>
      <c r="AO96" s="1501"/>
      <c r="AQ96" s="6">
        <v>1</v>
      </c>
    </row>
    <row r="97" spans="1:43" s="1" customFormat="1" ht="15.6" customHeight="1">
      <c r="A97" s="1405">
        <f t="shared" si="25"/>
        <v>0</v>
      </c>
      <c r="B97" s="1392" t="str">
        <f t="shared" si="27"/>
        <v>►</v>
      </c>
      <c r="C97" s="1393" t="str">
        <f t="shared" si="28"/>
        <v>►</v>
      </c>
      <c r="D97" s="1393" t="str">
        <f t="shared" si="29"/>
        <v>►</v>
      </c>
      <c r="E97" s="1393" t="str">
        <f t="shared" si="30"/>
        <v>►</v>
      </c>
      <c r="F97" s="1393" t="str">
        <f t="shared" si="31"/>
        <v>►</v>
      </c>
      <c r="G97" s="1393" t="str">
        <f t="shared" si="32"/>
        <v>►</v>
      </c>
      <c r="H97" s="1393" t="str">
        <f t="shared" si="33"/>
        <v>►</v>
      </c>
      <c r="I97" s="1393" t="str">
        <f t="shared" si="34"/>
        <v>►</v>
      </c>
      <c r="J97" s="1494"/>
      <c r="K97" s="1495"/>
      <c r="L97" s="1495"/>
      <c r="M97" s="1495"/>
      <c r="N97" s="1496"/>
      <c r="O97" s="1497"/>
      <c r="P97" s="1498"/>
      <c r="Q97" s="1496"/>
      <c r="R97" s="1499"/>
      <c r="S97" s="1500">
        <f t="shared" si="23"/>
        <v>0</v>
      </c>
      <c r="T97" s="1501"/>
      <c r="U97" s="2239" t="s">
        <v>1</v>
      </c>
      <c r="V97" s="108">
        <f t="shared" si="26"/>
        <v>0</v>
      </c>
      <c r="W97" s="1392" t="str">
        <f t="shared" si="35"/>
        <v>►</v>
      </c>
      <c r="X97" s="1393" t="str">
        <f t="shared" si="36"/>
        <v>►</v>
      </c>
      <c r="Y97" s="1393" t="str">
        <f t="shared" si="37"/>
        <v>►</v>
      </c>
      <c r="Z97" s="1393" t="str">
        <f t="shared" si="38"/>
        <v>►</v>
      </c>
      <c r="AA97" s="1393" t="str">
        <f t="shared" si="39"/>
        <v>►</v>
      </c>
      <c r="AB97" s="1393" t="str">
        <f t="shared" si="40"/>
        <v>►</v>
      </c>
      <c r="AC97" s="1393" t="str">
        <f t="shared" si="41"/>
        <v>►</v>
      </c>
      <c r="AD97" s="1393" t="str">
        <f t="shared" si="42"/>
        <v>►</v>
      </c>
      <c r="AE97" s="1494"/>
      <c r="AF97" s="1495"/>
      <c r="AG97" s="1495"/>
      <c r="AH97" s="1495"/>
      <c r="AI97" s="1496"/>
      <c r="AJ97" s="1497"/>
      <c r="AK97" s="1498"/>
      <c r="AL97" s="1496"/>
      <c r="AM97" s="1499"/>
      <c r="AN97" s="1500">
        <f t="shared" si="24"/>
        <v>0</v>
      </c>
      <c r="AO97" s="1501"/>
      <c r="AQ97" s="6">
        <v>1</v>
      </c>
    </row>
    <row r="98" spans="1:43" s="1" customFormat="1" ht="15.6" customHeight="1">
      <c r="A98" s="1405">
        <f t="shared" si="25"/>
        <v>0</v>
      </c>
      <c r="B98" s="1392" t="str">
        <f t="shared" si="27"/>
        <v>►</v>
      </c>
      <c r="C98" s="1393" t="str">
        <f t="shared" si="28"/>
        <v>►</v>
      </c>
      <c r="D98" s="1393" t="str">
        <f t="shared" si="29"/>
        <v>►</v>
      </c>
      <c r="E98" s="1393" t="str">
        <f t="shared" si="30"/>
        <v>►</v>
      </c>
      <c r="F98" s="1393" t="str">
        <f t="shared" si="31"/>
        <v>►</v>
      </c>
      <c r="G98" s="1393" t="str">
        <f t="shared" si="32"/>
        <v>►</v>
      </c>
      <c r="H98" s="1393" t="str">
        <f t="shared" si="33"/>
        <v>►</v>
      </c>
      <c r="I98" s="1393" t="str">
        <f t="shared" si="34"/>
        <v>►</v>
      </c>
      <c r="J98" s="1494"/>
      <c r="K98" s="1495"/>
      <c r="L98" s="1495"/>
      <c r="M98" s="1495"/>
      <c r="N98" s="1496"/>
      <c r="O98" s="1497"/>
      <c r="P98" s="1498"/>
      <c r="Q98" s="1496"/>
      <c r="R98" s="1499"/>
      <c r="S98" s="1500">
        <f t="shared" si="23"/>
        <v>0</v>
      </c>
      <c r="T98" s="1501"/>
      <c r="U98" s="2239" t="s">
        <v>1</v>
      </c>
      <c r="V98" s="108">
        <f t="shared" si="26"/>
        <v>0</v>
      </c>
      <c r="W98" s="1392" t="str">
        <f t="shared" si="35"/>
        <v>►</v>
      </c>
      <c r="X98" s="1393" t="str">
        <f t="shared" si="36"/>
        <v>►</v>
      </c>
      <c r="Y98" s="1393" t="str">
        <f t="shared" si="37"/>
        <v>►</v>
      </c>
      <c r="Z98" s="1393" t="str">
        <f t="shared" si="38"/>
        <v>►</v>
      </c>
      <c r="AA98" s="1393" t="str">
        <f t="shared" si="39"/>
        <v>►</v>
      </c>
      <c r="AB98" s="1393" t="str">
        <f t="shared" si="40"/>
        <v>►</v>
      </c>
      <c r="AC98" s="1393" t="str">
        <f t="shared" si="41"/>
        <v>►</v>
      </c>
      <c r="AD98" s="1393" t="str">
        <f t="shared" si="42"/>
        <v>►</v>
      </c>
      <c r="AE98" s="1494"/>
      <c r="AF98" s="1495"/>
      <c r="AG98" s="1495"/>
      <c r="AH98" s="1495"/>
      <c r="AI98" s="1496"/>
      <c r="AJ98" s="1497"/>
      <c r="AK98" s="1498"/>
      <c r="AL98" s="1496"/>
      <c r="AM98" s="1499"/>
      <c r="AN98" s="1500">
        <f t="shared" si="24"/>
        <v>0</v>
      </c>
      <c r="AO98" s="1501"/>
      <c r="AQ98" s="6">
        <v>1</v>
      </c>
    </row>
    <row r="99" spans="1:43" s="1" customFormat="1" ht="17.25" customHeight="1">
      <c r="A99" s="1405">
        <f t="shared" si="25"/>
        <v>0</v>
      </c>
      <c r="B99" s="1392" t="str">
        <f t="shared" si="27"/>
        <v>►</v>
      </c>
      <c r="C99" s="1393" t="str">
        <f t="shared" si="28"/>
        <v>►</v>
      </c>
      <c r="D99" s="1393" t="str">
        <f t="shared" si="29"/>
        <v>►</v>
      </c>
      <c r="E99" s="1393" t="str">
        <f t="shared" si="30"/>
        <v>►</v>
      </c>
      <c r="F99" s="1393" t="str">
        <f t="shared" si="31"/>
        <v>►</v>
      </c>
      <c r="G99" s="1393" t="str">
        <f t="shared" si="32"/>
        <v>►</v>
      </c>
      <c r="H99" s="1393" t="str">
        <f t="shared" si="33"/>
        <v>►</v>
      </c>
      <c r="I99" s="1393" t="str">
        <f t="shared" si="34"/>
        <v>►</v>
      </c>
      <c r="J99" s="1494"/>
      <c r="K99" s="1495"/>
      <c r="L99" s="1495"/>
      <c r="M99" s="1495"/>
      <c r="N99" s="1496"/>
      <c r="O99" s="1497"/>
      <c r="P99" s="1498"/>
      <c r="Q99" s="1496"/>
      <c r="R99" s="1499"/>
      <c r="S99" s="1500">
        <f t="shared" si="23"/>
        <v>0</v>
      </c>
      <c r="T99" s="1501"/>
      <c r="U99" s="2239" t="s">
        <v>1</v>
      </c>
      <c r="V99" s="108">
        <f t="shared" si="26"/>
        <v>0</v>
      </c>
      <c r="W99" s="1392" t="str">
        <f t="shared" si="35"/>
        <v>►</v>
      </c>
      <c r="X99" s="1393" t="str">
        <f t="shared" si="36"/>
        <v>►</v>
      </c>
      <c r="Y99" s="1393" t="str">
        <f t="shared" si="37"/>
        <v>►</v>
      </c>
      <c r="Z99" s="1393" t="str">
        <f t="shared" si="38"/>
        <v>►</v>
      </c>
      <c r="AA99" s="1393" t="str">
        <f t="shared" si="39"/>
        <v>►</v>
      </c>
      <c r="AB99" s="1393" t="str">
        <f t="shared" si="40"/>
        <v>►</v>
      </c>
      <c r="AC99" s="1393" t="str">
        <f t="shared" si="41"/>
        <v>►</v>
      </c>
      <c r="AD99" s="1393" t="str">
        <f t="shared" si="42"/>
        <v>►</v>
      </c>
      <c r="AE99" s="1494"/>
      <c r="AF99" s="1495"/>
      <c r="AG99" s="1495"/>
      <c r="AH99" s="1495"/>
      <c r="AI99" s="1496"/>
      <c r="AJ99" s="1497"/>
      <c r="AK99" s="1498"/>
      <c r="AL99" s="1496"/>
      <c r="AM99" s="1499"/>
      <c r="AN99" s="1500">
        <f t="shared" si="24"/>
        <v>0</v>
      </c>
      <c r="AO99" s="1501"/>
      <c r="AQ99" s="6">
        <v>1</v>
      </c>
    </row>
    <row r="100" spans="1:43" s="1" customFormat="1" ht="15.6" customHeight="1">
      <c r="A100" s="1405">
        <f t="shared" si="25"/>
        <v>0</v>
      </c>
      <c r="B100" s="1392" t="str">
        <f t="shared" si="27"/>
        <v>►</v>
      </c>
      <c r="C100" s="1393" t="str">
        <f t="shared" si="28"/>
        <v>►</v>
      </c>
      <c r="D100" s="1393" t="str">
        <f t="shared" si="29"/>
        <v>►</v>
      </c>
      <c r="E100" s="1393" t="str">
        <f t="shared" si="30"/>
        <v>►</v>
      </c>
      <c r="F100" s="1393" t="str">
        <f t="shared" si="31"/>
        <v>►</v>
      </c>
      <c r="G100" s="1393" t="str">
        <f t="shared" si="32"/>
        <v>►</v>
      </c>
      <c r="H100" s="1393" t="str">
        <f t="shared" si="33"/>
        <v>►</v>
      </c>
      <c r="I100" s="1393" t="str">
        <f t="shared" si="34"/>
        <v>►</v>
      </c>
      <c r="J100" s="1494"/>
      <c r="K100" s="1495"/>
      <c r="L100" s="1495"/>
      <c r="M100" s="1495"/>
      <c r="N100" s="1496"/>
      <c r="O100" s="1497"/>
      <c r="P100" s="1498"/>
      <c r="Q100" s="1496"/>
      <c r="R100" s="1499"/>
      <c r="S100" s="1500">
        <f t="shared" si="23"/>
        <v>0</v>
      </c>
      <c r="T100" s="1501"/>
      <c r="U100" s="2239" t="s">
        <v>1</v>
      </c>
      <c r="V100" s="108">
        <f t="shared" si="26"/>
        <v>0</v>
      </c>
      <c r="W100" s="1392" t="str">
        <f t="shared" si="35"/>
        <v>►</v>
      </c>
      <c r="X100" s="1393" t="str">
        <f t="shared" si="36"/>
        <v>►</v>
      </c>
      <c r="Y100" s="1393" t="str">
        <f t="shared" si="37"/>
        <v>►</v>
      </c>
      <c r="Z100" s="1393" t="str">
        <f t="shared" si="38"/>
        <v>►</v>
      </c>
      <c r="AA100" s="1393" t="str">
        <f t="shared" si="39"/>
        <v>►</v>
      </c>
      <c r="AB100" s="1393" t="str">
        <f t="shared" si="40"/>
        <v>►</v>
      </c>
      <c r="AC100" s="1393" t="str">
        <f t="shared" si="41"/>
        <v>►</v>
      </c>
      <c r="AD100" s="1393" t="str">
        <f t="shared" si="42"/>
        <v>►</v>
      </c>
      <c r="AE100" s="1494"/>
      <c r="AF100" s="1495"/>
      <c r="AG100" s="1495"/>
      <c r="AH100" s="1495"/>
      <c r="AI100" s="1496"/>
      <c r="AJ100" s="1497"/>
      <c r="AK100" s="1498"/>
      <c r="AL100" s="1496"/>
      <c r="AM100" s="1499"/>
      <c r="AN100" s="1500">
        <f t="shared" si="24"/>
        <v>0</v>
      </c>
      <c r="AO100" s="1501"/>
      <c r="AQ100" s="6">
        <v>1</v>
      </c>
    </row>
    <row r="101" spans="1:43" s="1" customFormat="1" ht="15.6" customHeight="1">
      <c r="A101" s="1405">
        <f t="shared" si="25"/>
        <v>0</v>
      </c>
      <c r="B101" s="1392" t="str">
        <f t="shared" si="27"/>
        <v>►</v>
      </c>
      <c r="C101" s="1393" t="str">
        <f t="shared" si="28"/>
        <v>►</v>
      </c>
      <c r="D101" s="1393" t="str">
        <f t="shared" si="29"/>
        <v>►</v>
      </c>
      <c r="E101" s="1393" t="str">
        <f t="shared" si="30"/>
        <v>►</v>
      </c>
      <c r="F101" s="1393" t="str">
        <f t="shared" si="31"/>
        <v>►</v>
      </c>
      <c r="G101" s="1393" t="str">
        <f t="shared" si="32"/>
        <v>►</v>
      </c>
      <c r="H101" s="1393" t="str">
        <f t="shared" si="33"/>
        <v>►</v>
      </c>
      <c r="I101" s="1393" t="str">
        <f t="shared" si="34"/>
        <v>►</v>
      </c>
      <c r="J101" s="1494"/>
      <c r="K101" s="1495"/>
      <c r="L101" s="1495"/>
      <c r="M101" s="1495"/>
      <c r="N101" s="1496"/>
      <c r="O101" s="1497"/>
      <c r="P101" s="1498"/>
      <c r="Q101" s="1496"/>
      <c r="R101" s="1499"/>
      <c r="S101" s="1500">
        <f t="shared" si="23"/>
        <v>0</v>
      </c>
      <c r="T101" s="1501"/>
      <c r="U101" s="2239" t="s">
        <v>1</v>
      </c>
      <c r="V101" s="108">
        <f t="shared" si="26"/>
        <v>0</v>
      </c>
      <c r="W101" s="1392" t="str">
        <f t="shared" si="35"/>
        <v>►</v>
      </c>
      <c r="X101" s="1393" t="str">
        <f t="shared" si="36"/>
        <v>►</v>
      </c>
      <c r="Y101" s="1393" t="str">
        <f t="shared" si="37"/>
        <v>►</v>
      </c>
      <c r="Z101" s="1393" t="str">
        <f t="shared" si="38"/>
        <v>►</v>
      </c>
      <c r="AA101" s="1393" t="str">
        <f t="shared" si="39"/>
        <v>►</v>
      </c>
      <c r="AB101" s="1393" t="str">
        <f t="shared" si="40"/>
        <v>►</v>
      </c>
      <c r="AC101" s="1393" t="str">
        <f t="shared" si="41"/>
        <v>►</v>
      </c>
      <c r="AD101" s="1393" t="str">
        <f t="shared" si="42"/>
        <v>►</v>
      </c>
      <c r="AE101" s="1494"/>
      <c r="AF101" s="1495"/>
      <c r="AG101" s="1495"/>
      <c r="AH101" s="1495"/>
      <c r="AI101" s="1496"/>
      <c r="AJ101" s="1497"/>
      <c r="AK101" s="1498"/>
      <c r="AL101" s="1496"/>
      <c r="AM101" s="1499"/>
      <c r="AN101" s="1500">
        <f t="shared" si="24"/>
        <v>0</v>
      </c>
      <c r="AO101" s="1501"/>
      <c r="AQ101" s="6">
        <v>1</v>
      </c>
    </row>
    <row r="102" spans="1:43" s="1" customFormat="1" ht="15.75" customHeight="1">
      <c r="A102" s="1405">
        <f t="shared" si="25"/>
        <v>0</v>
      </c>
      <c r="B102" s="1392" t="str">
        <f t="shared" si="27"/>
        <v>►</v>
      </c>
      <c r="C102" s="1393" t="str">
        <f t="shared" si="28"/>
        <v>►</v>
      </c>
      <c r="D102" s="1393" t="str">
        <f t="shared" si="29"/>
        <v>►</v>
      </c>
      <c r="E102" s="1393" t="str">
        <f t="shared" si="30"/>
        <v>►</v>
      </c>
      <c r="F102" s="1393" t="str">
        <f t="shared" si="31"/>
        <v>►</v>
      </c>
      <c r="G102" s="1393" t="str">
        <f t="shared" si="32"/>
        <v>►</v>
      </c>
      <c r="H102" s="1393" t="str">
        <f t="shared" si="33"/>
        <v>►</v>
      </c>
      <c r="I102" s="1393" t="str">
        <f t="shared" si="34"/>
        <v>►</v>
      </c>
      <c r="J102" s="1494"/>
      <c r="K102" s="1495"/>
      <c r="L102" s="1495"/>
      <c r="M102" s="1495"/>
      <c r="N102" s="1496"/>
      <c r="O102" s="1497"/>
      <c r="P102" s="1498"/>
      <c r="Q102" s="1496"/>
      <c r="R102" s="1499"/>
      <c r="S102" s="1500">
        <f t="shared" si="23"/>
        <v>0</v>
      </c>
      <c r="T102" s="1501"/>
      <c r="U102" s="2239" t="s">
        <v>1</v>
      </c>
      <c r="V102" s="108">
        <f t="shared" si="26"/>
        <v>0</v>
      </c>
      <c r="W102" s="1392" t="str">
        <f t="shared" si="35"/>
        <v>►</v>
      </c>
      <c r="X102" s="1393" t="str">
        <f t="shared" si="36"/>
        <v>►</v>
      </c>
      <c r="Y102" s="1393" t="str">
        <f t="shared" si="37"/>
        <v>►</v>
      </c>
      <c r="Z102" s="1393" t="str">
        <f t="shared" si="38"/>
        <v>►</v>
      </c>
      <c r="AA102" s="1393" t="str">
        <f t="shared" si="39"/>
        <v>►</v>
      </c>
      <c r="AB102" s="1393" t="str">
        <f t="shared" si="40"/>
        <v>►</v>
      </c>
      <c r="AC102" s="1393" t="str">
        <f t="shared" si="41"/>
        <v>►</v>
      </c>
      <c r="AD102" s="1393" t="str">
        <f t="shared" si="42"/>
        <v>►</v>
      </c>
      <c r="AE102" s="1494"/>
      <c r="AF102" s="1495"/>
      <c r="AG102" s="1495"/>
      <c r="AH102" s="1495"/>
      <c r="AI102" s="1496"/>
      <c r="AJ102" s="1497"/>
      <c r="AK102" s="1498"/>
      <c r="AL102" s="1496"/>
      <c r="AM102" s="1499"/>
      <c r="AN102" s="1500">
        <f t="shared" si="24"/>
        <v>0</v>
      </c>
      <c r="AO102" s="1501"/>
      <c r="AQ102" s="6">
        <v>1</v>
      </c>
    </row>
    <row r="103" spans="1:43" s="1" customFormat="1" ht="15.6" customHeight="1">
      <c r="A103" s="1405">
        <f t="shared" si="25"/>
        <v>0</v>
      </c>
      <c r="B103" s="1392" t="str">
        <f t="shared" si="27"/>
        <v>►</v>
      </c>
      <c r="C103" s="1393" t="str">
        <f t="shared" si="28"/>
        <v>►</v>
      </c>
      <c r="D103" s="1393" t="str">
        <f t="shared" si="29"/>
        <v>►</v>
      </c>
      <c r="E103" s="1393" t="str">
        <f t="shared" si="30"/>
        <v>►</v>
      </c>
      <c r="F103" s="1393" t="str">
        <f t="shared" si="31"/>
        <v>►</v>
      </c>
      <c r="G103" s="1393" t="str">
        <f t="shared" si="32"/>
        <v>►</v>
      </c>
      <c r="H103" s="1393" t="str">
        <f t="shared" si="33"/>
        <v>►</v>
      </c>
      <c r="I103" s="1393" t="str">
        <f t="shared" si="34"/>
        <v>►</v>
      </c>
      <c r="J103" s="1494"/>
      <c r="K103" s="1495"/>
      <c r="L103" s="1495"/>
      <c r="M103" s="1495"/>
      <c r="N103" s="1496"/>
      <c r="O103" s="1497"/>
      <c r="P103" s="1498"/>
      <c r="Q103" s="1496"/>
      <c r="R103" s="1499"/>
      <c r="S103" s="1500">
        <f t="shared" si="23"/>
        <v>0</v>
      </c>
      <c r="T103" s="1501"/>
      <c r="U103" s="2239" t="s">
        <v>1</v>
      </c>
      <c r="V103" s="108">
        <f t="shared" si="26"/>
        <v>0</v>
      </c>
      <c r="W103" s="1392" t="str">
        <f t="shared" si="35"/>
        <v>►</v>
      </c>
      <c r="X103" s="1393" t="str">
        <f t="shared" si="36"/>
        <v>►</v>
      </c>
      <c r="Y103" s="1393" t="str">
        <f t="shared" si="37"/>
        <v>►</v>
      </c>
      <c r="Z103" s="1393" t="str">
        <f t="shared" si="38"/>
        <v>►</v>
      </c>
      <c r="AA103" s="1393" t="str">
        <f t="shared" si="39"/>
        <v>►</v>
      </c>
      <c r="AB103" s="1393" t="str">
        <f t="shared" si="40"/>
        <v>►</v>
      </c>
      <c r="AC103" s="1393" t="str">
        <f t="shared" si="41"/>
        <v>►</v>
      </c>
      <c r="AD103" s="1393" t="str">
        <f t="shared" si="42"/>
        <v>►</v>
      </c>
      <c r="AE103" s="1494"/>
      <c r="AF103" s="1495"/>
      <c r="AG103" s="1495"/>
      <c r="AH103" s="1495"/>
      <c r="AI103" s="1496"/>
      <c r="AJ103" s="1497"/>
      <c r="AK103" s="1498"/>
      <c r="AL103" s="1496"/>
      <c r="AM103" s="1499"/>
      <c r="AN103" s="1500">
        <f t="shared" si="24"/>
        <v>0</v>
      </c>
      <c r="AO103" s="1501"/>
      <c r="AQ103" s="6">
        <v>1</v>
      </c>
    </row>
    <row r="104" spans="1:43" s="1" customFormat="1" ht="15.6" customHeight="1">
      <c r="A104" s="1405">
        <f t="shared" si="25"/>
        <v>0</v>
      </c>
      <c r="B104" s="1392" t="str">
        <f t="shared" si="27"/>
        <v>►</v>
      </c>
      <c r="C104" s="1393" t="str">
        <f t="shared" si="28"/>
        <v>►</v>
      </c>
      <c r="D104" s="1393" t="str">
        <f t="shared" si="29"/>
        <v>►</v>
      </c>
      <c r="E104" s="1393" t="str">
        <f t="shared" si="30"/>
        <v>►</v>
      </c>
      <c r="F104" s="1393" t="str">
        <f t="shared" si="31"/>
        <v>►</v>
      </c>
      <c r="G104" s="1393" t="str">
        <f t="shared" si="32"/>
        <v>►</v>
      </c>
      <c r="H104" s="1393" t="str">
        <f t="shared" si="33"/>
        <v>►</v>
      </c>
      <c r="I104" s="1393" t="str">
        <f t="shared" si="34"/>
        <v>►</v>
      </c>
      <c r="J104" s="1494"/>
      <c r="K104" s="1495"/>
      <c r="L104" s="1495"/>
      <c r="M104" s="1495"/>
      <c r="N104" s="1496"/>
      <c r="O104" s="1497"/>
      <c r="P104" s="1498"/>
      <c r="Q104" s="1496"/>
      <c r="R104" s="1499"/>
      <c r="S104" s="1500">
        <f t="shared" si="23"/>
        <v>0</v>
      </c>
      <c r="T104" s="1501"/>
      <c r="U104" s="2239" t="s">
        <v>1</v>
      </c>
      <c r="V104" s="108">
        <f t="shared" si="26"/>
        <v>0</v>
      </c>
      <c r="W104" s="1392" t="str">
        <f t="shared" si="35"/>
        <v>►</v>
      </c>
      <c r="X104" s="1393" t="str">
        <f t="shared" si="36"/>
        <v>►</v>
      </c>
      <c r="Y104" s="1393" t="str">
        <f t="shared" si="37"/>
        <v>►</v>
      </c>
      <c r="Z104" s="1393" t="str">
        <f t="shared" si="38"/>
        <v>►</v>
      </c>
      <c r="AA104" s="1393" t="str">
        <f t="shared" si="39"/>
        <v>►</v>
      </c>
      <c r="AB104" s="1393" t="str">
        <f t="shared" si="40"/>
        <v>►</v>
      </c>
      <c r="AC104" s="1393" t="str">
        <f t="shared" si="41"/>
        <v>►</v>
      </c>
      <c r="AD104" s="1393" t="str">
        <f t="shared" si="42"/>
        <v>►</v>
      </c>
      <c r="AE104" s="1494"/>
      <c r="AF104" s="1495"/>
      <c r="AG104" s="1495"/>
      <c r="AH104" s="1495"/>
      <c r="AI104" s="1496"/>
      <c r="AJ104" s="1497"/>
      <c r="AK104" s="1498"/>
      <c r="AL104" s="1496"/>
      <c r="AM104" s="1499"/>
      <c r="AN104" s="1500">
        <f t="shared" si="24"/>
        <v>0</v>
      </c>
      <c r="AO104" s="1501"/>
      <c r="AQ104" s="6">
        <v>1</v>
      </c>
    </row>
    <row r="105" spans="1:43" s="1" customFormat="1" ht="16.149999999999999" customHeight="1">
      <c r="A105" s="1405">
        <f t="shared" si="25"/>
        <v>0</v>
      </c>
      <c r="B105" s="1392" t="str">
        <f t="shared" si="27"/>
        <v>►</v>
      </c>
      <c r="C105" s="1393" t="str">
        <f t="shared" si="28"/>
        <v>►</v>
      </c>
      <c r="D105" s="1393" t="str">
        <f t="shared" si="29"/>
        <v>►</v>
      </c>
      <c r="E105" s="1393" t="str">
        <f t="shared" si="30"/>
        <v>►</v>
      </c>
      <c r="F105" s="1393" t="str">
        <f t="shared" si="31"/>
        <v>►</v>
      </c>
      <c r="G105" s="1393" t="str">
        <f t="shared" si="32"/>
        <v>►</v>
      </c>
      <c r="H105" s="1393" t="str">
        <f t="shared" si="33"/>
        <v>►</v>
      </c>
      <c r="I105" s="1393" t="str">
        <f t="shared" si="34"/>
        <v>►</v>
      </c>
      <c r="J105" s="1494"/>
      <c r="K105" s="1495"/>
      <c r="L105" s="1495"/>
      <c r="M105" s="1495"/>
      <c r="N105" s="1496"/>
      <c r="O105" s="1497"/>
      <c r="P105" s="1498"/>
      <c r="Q105" s="1496"/>
      <c r="R105" s="1499"/>
      <c r="S105" s="1500">
        <f t="shared" si="23"/>
        <v>0</v>
      </c>
      <c r="T105" s="1501"/>
      <c r="U105" s="2239" t="s">
        <v>1</v>
      </c>
      <c r="V105" s="108">
        <f t="shared" si="26"/>
        <v>0</v>
      </c>
      <c r="W105" s="1392" t="str">
        <f t="shared" si="35"/>
        <v>►</v>
      </c>
      <c r="X105" s="1393" t="str">
        <f t="shared" si="36"/>
        <v>►</v>
      </c>
      <c r="Y105" s="1393" t="str">
        <f t="shared" si="37"/>
        <v>►</v>
      </c>
      <c r="Z105" s="1393" t="str">
        <f t="shared" si="38"/>
        <v>►</v>
      </c>
      <c r="AA105" s="1393" t="str">
        <f t="shared" si="39"/>
        <v>►</v>
      </c>
      <c r="AB105" s="1393" t="str">
        <f t="shared" si="40"/>
        <v>►</v>
      </c>
      <c r="AC105" s="1393" t="str">
        <f t="shared" si="41"/>
        <v>►</v>
      </c>
      <c r="AD105" s="1393" t="str">
        <f t="shared" si="42"/>
        <v>►</v>
      </c>
      <c r="AE105" s="1494"/>
      <c r="AF105" s="1495"/>
      <c r="AG105" s="1495"/>
      <c r="AH105" s="1495"/>
      <c r="AI105" s="1496"/>
      <c r="AJ105" s="1497"/>
      <c r="AK105" s="1498"/>
      <c r="AL105" s="1496"/>
      <c r="AM105" s="1499"/>
      <c r="AN105" s="1500">
        <f t="shared" si="24"/>
        <v>0</v>
      </c>
      <c r="AO105" s="1501"/>
      <c r="AQ105" s="6">
        <v>1</v>
      </c>
    </row>
    <row r="106" spans="1:43" s="1" customFormat="1" ht="16.149999999999999" customHeight="1">
      <c r="A106" s="1405">
        <f t="shared" si="25"/>
        <v>0</v>
      </c>
      <c r="B106" s="1392" t="str">
        <f t="shared" si="27"/>
        <v>►</v>
      </c>
      <c r="C106" s="1393" t="str">
        <f t="shared" si="28"/>
        <v>►</v>
      </c>
      <c r="D106" s="1393" t="str">
        <f t="shared" si="29"/>
        <v>►</v>
      </c>
      <c r="E106" s="1393" t="str">
        <f t="shared" si="30"/>
        <v>►</v>
      </c>
      <c r="F106" s="1393" t="str">
        <f t="shared" si="31"/>
        <v>►</v>
      </c>
      <c r="G106" s="1393" t="str">
        <f t="shared" si="32"/>
        <v>►</v>
      </c>
      <c r="H106" s="1393" t="str">
        <f t="shared" si="33"/>
        <v>►</v>
      </c>
      <c r="I106" s="1393" t="str">
        <f t="shared" si="34"/>
        <v>►</v>
      </c>
      <c r="J106" s="1494"/>
      <c r="K106" s="1495"/>
      <c r="L106" s="1495"/>
      <c r="M106" s="1495"/>
      <c r="N106" s="1496"/>
      <c r="O106" s="1497"/>
      <c r="P106" s="1498"/>
      <c r="Q106" s="1496"/>
      <c r="R106" s="1499"/>
      <c r="S106" s="1500">
        <f t="shared" si="23"/>
        <v>0</v>
      </c>
      <c r="T106" s="1501"/>
      <c r="U106" s="2239" t="s">
        <v>1</v>
      </c>
      <c r="V106" s="108">
        <f t="shared" si="26"/>
        <v>0</v>
      </c>
      <c r="W106" s="1392" t="str">
        <f t="shared" si="35"/>
        <v>►</v>
      </c>
      <c r="X106" s="1393" t="str">
        <f t="shared" si="36"/>
        <v>►</v>
      </c>
      <c r="Y106" s="1393" t="str">
        <f t="shared" si="37"/>
        <v>►</v>
      </c>
      <c r="Z106" s="1393" t="str">
        <f t="shared" si="38"/>
        <v>►</v>
      </c>
      <c r="AA106" s="1393" t="str">
        <f t="shared" si="39"/>
        <v>►</v>
      </c>
      <c r="AB106" s="1393" t="str">
        <f t="shared" si="40"/>
        <v>►</v>
      </c>
      <c r="AC106" s="1393" t="str">
        <f t="shared" si="41"/>
        <v>►</v>
      </c>
      <c r="AD106" s="1393" t="str">
        <f t="shared" si="42"/>
        <v>►</v>
      </c>
      <c r="AE106" s="1494"/>
      <c r="AF106" s="1495"/>
      <c r="AG106" s="1495"/>
      <c r="AH106" s="1495"/>
      <c r="AI106" s="1496"/>
      <c r="AJ106" s="1497"/>
      <c r="AK106" s="1498"/>
      <c r="AL106" s="1496"/>
      <c r="AM106" s="1499"/>
      <c r="AN106" s="1500">
        <f t="shared" si="24"/>
        <v>0</v>
      </c>
      <c r="AO106" s="1501"/>
      <c r="AQ106" s="6">
        <v>1</v>
      </c>
    </row>
    <row r="107" spans="1:43" s="1" customFormat="1" ht="16.899999999999999" customHeight="1">
      <c r="A107" s="1405">
        <f t="shared" si="25"/>
        <v>0</v>
      </c>
      <c r="B107" s="1392" t="str">
        <f t="shared" si="27"/>
        <v>►</v>
      </c>
      <c r="C107" s="1393" t="str">
        <f t="shared" si="28"/>
        <v>►</v>
      </c>
      <c r="D107" s="1393" t="str">
        <f t="shared" si="29"/>
        <v>►</v>
      </c>
      <c r="E107" s="1393" t="str">
        <f t="shared" si="30"/>
        <v>►</v>
      </c>
      <c r="F107" s="1393" t="str">
        <f t="shared" si="31"/>
        <v>►</v>
      </c>
      <c r="G107" s="1393" t="str">
        <f t="shared" si="32"/>
        <v>►</v>
      </c>
      <c r="H107" s="1393" t="str">
        <f t="shared" si="33"/>
        <v>►</v>
      </c>
      <c r="I107" s="1393" t="str">
        <f t="shared" si="34"/>
        <v>►</v>
      </c>
      <c r="J107" s="1494"/>
      <c r="K107" s="1495"/>
      <c r="L107" s="1495"/>
      <c r="M107" s="1495"/>
      <c r="N107" s="1496"/>
      <c r="O107" s="1497"/>
      <c r="P107" s="1498"/>
      <c r="Q107" s="1496"/>
      <c r="R107" s="1499"/>
      <c r="S107" s="1500">
        <f t="shared" si="23"/>
        <v>0</v>
      </c>
      <c r="T107" s="1501"/>
      <c r="U107" s="2239" t="s">
        <v>1</v>
      </c>
      <c r="V107" s="108">
        <f t="shared" si="26"/>
        <v>0</v>
      </c>
      <c r="W107" s="1392" t="str">
        <f t="shared" si="35"/>
        <v>►</v>
      </c>
      <c r="X107" s="1393" t="str">
        <f t="shared" si="36"/>
        <v>►</v>
      </c>
      <c r="Y107" s="1393" t="str">
        <f t="shared" si="37"/>
        <v>►</v>
      </c>
      <c r="Z107" s="1393" t="str">
        <f t="shared" si="38"/>
        <v>►</v>
      </c>
      <c r="AA107" s="1393" t="str">
        <f t="shared" si="39"/>
        <v>►</v>
      </c>
      <c r="AB107" s="1393" t="str">
        <f t="shared" si="40"/>
        <v>►</v>
      </c>
      <c r="AC107" s="1393" t="str">
        <f t="shared" si="41"/>
        <v>►</v>
      </c>
      <c r="AD107" s="1393" t="str">
        <f t="shared" si="42"/>
        <v>►</v>
      </c>
      <c r="AE107" s="1494"/>
      <c r="AF107" s="1495"/>
      <c r="AG107" s="1495"/>
      <c r="AH107" s="1495"/>
      <c r="AI107" s="1496"/>
      <c r="AJ107" s="1497"/>
      <c r="AK107" s="1498"/>
      <c r="AL107" s="1496"/>
      <c r="AM107" s="1499"/>
      <c r="AN107" s="1500">
        <f t="shared" si="24"/>
        <v>0</v>
      </c>
      <c r="AO107" s="1501"/>
      <c r="AQ107" s="6">
        <v>1</v>
      </c>
    </row>
    <row r="108" spans="1:43" s="1" customFormat="1" ht="15.75" customHeight="1">
      <c r="A108" s="1405">
        <f t="shared" si="25"/>
        <v>0</v>
      </c>
      <c r="B108" s="1392" t="str">
        <f t="shared" si="27"/>
        <v>►</v>
      </c>
      <c r="C108" s="1393" t="str">
        <f t="shared" si="28"/>
        <v>►</v>
      </c>
      <c r="D108" s="1393" t="str">
        <f t="shared" si="29"/>
        <v>►</v>
      </c>
      <c r="E108" s="1393" t="str">
        <f t="shared" si="30"/>
        <v>►</v>
      </c>
      <c r="F108" s="1393" t="str">
        <f t="shared" si="31"/>
        <v>►</v>
      </c>
      <c r="G108" s="1393" t="str">
        <f t="shared" si="32"/>
        <v>►</v>
      </c>
      <c r="H108" s="1393" t="str">
        <f t="shared" si="33"/>
        <v>►</v>
      </c>
      <c r="I108" s="1393" t="str">
        <f t="shared" si="34"/>
        <v>►</v>
      </c>
      <c r="J108" s="1494"/>
      <c r="K108" s="1495"/>
      <c r="L108" s="1495"/>
      <c r="M108" s="1495"/>
      <c r="N108" s="1496"/>
      <c r="O108" s="1497"/>
      <c r="P108" s="1498"/>
      <c r="Q108" s="1496"/>
      <c r="R108" s="1499"/>
      <c r="S108" s="1500">
        <f t="shared" si="23"/>
        <v>0</v>
      </c>
      <c r="T108" s="1501"/>
      <c r="U108" s="2239" t="s">
        <v>1</v>
      </c>
      <c r="V108" s="108">
        <f t="shared" si="26"/>
        <v>0</v>
      </c>
      <c r="W108" s="1392" t="str">
        <f t="shared" si="35"/>
        <v>►</v>
      </c>
      <c r="X108" s="1393" t="str">
        <f t="shared" si="36"/>
        <v>►</v>
      </c>
      <c r="Y108" s="1393" t="str">
        <f t="shared" si="37"/>
        <v>►</v>
      </c>
      <c r="Z108" s="1393" t="str">
        <f t="shared" si="38"/>
        <v>►</v>
      </c>
      <c r="AA108" s="1393" t="str">
        <f t="shared" si="39"/>
        <v>►</v>
      </c>
      <c r="AB108" s="1393" t="str">
        <f t="shared" si="40"/>
        <v>►</v>
      </c>
      <c r="AC108" s="1393" t="str">
        <f t="shared" si="41"/>
        <v>►</v>
      </c>
      <c r="AD108" s="1393" t="str">
        <f t="shared" si="42"/>
        <v>►</v>
      </c>
      <c r="AE108" s="1494"/>
      <c r="AF108" s="1495"/>
      <c r="AG108" s="1495"/>
      <c r="AH108" s="1495"/>
      <c r="AI108" s="1496"/>
      <c r="AJ108" s="1497"/>
      <c r="AK108" s="1498"/>
      <c r="AL108" s="1496"/>
      <c r="AM108" s="1499"/>
      <c r="AN108" s="1500">
        <f t="shared" si="24"/>
        <v>0</v>
      </c>
      <c r="AO108" s="1501"/>
      <c r="AQ108" s="6">
        <v>1</v>
      </c>
    </row>
    <row r="109" spans="1:43" s="1" customFormat="1" ht="19.5" customHeight="1">
      <c r="A109" s="1405">
        <f t="shared" si="25"/>
        <v>0</v>
      </c>
      <c r="B109" s="1392" t="str">
        <f t="shared" si="27"/>
        <v>►</v>
      </c>
      <c r="C109" s="1393" t="str">
        <f t="shared" si="28"/>
        <v>►</v>
      </c>
      <c r="D109" s="1393" t="str">
        <f t="shared" si="29"/>
        <v>►</v>
      </c>
      <c r="E109" s="1393" t="str">
        <f t="shared" si="30"/>
        <v>►</v>
      </c>
      <c r="F109" s="1393" t="str">
        <f t="shared" si="31"/>
        <v>►</v>
      </c>
      <c r="G109" s="1393" t="str">
        <f t="shared" si="32"/>
        <v>►</v>
      </c>
      <c r="H109" s="1393" t="str">
        <f t="shared" si="33"/>
        <v>►</v>
      </c>
      <c r="I109" s="1393" t="str">
        <f t="shared" si="34"/>
        <v>►</v>
      </c>
      <c r="J109" s="1494"/>
      <c r="K109" s="1495"/>
      <c r="L109" s="1495"/>
      <c r="M109" s="1495"/>
      <c r="N109" s="1496"/>
      <c r="O109" s="1497"/>
      <c r="P109" s="1498"/>
      <c r="Q109" s="1496"/>
      <c r="R109" s="1499"/>
      <c r="S109" s="1500">
        <f t="shared" si="23"/>
        <v>0</v>
      </c>
      <c r="T109" s="1501"/>
      <c r="U109" s="2239" t="s">
        <v>1</v>
      </c>
      <c r="V109" s="108">
        <f t="shared" si="26"/>
        <v>0</v>
      </c>
      <c r="W109" s="1392" t="str">
        <f t="shared" si="35"/>
        <v>►</v>
      </c>
      <c r="X109" s="1393" t="str">
        <f t="shared" si="36"/>
        <v>►</v>
      </c>
      <c r="Y109" s="1393" t="str">
        <f t="shared" si="37"/>
        <v>►</v>
      </c>
      <c r="Z109" s="1393" t="str">
        <f t="shared" si="38"/>
        <v>►</v>
      </c>
      <c r="AA109" s="1393" t="str">
        <f t="shared" si="39"/>
        <v>►</v>
      </c>
      <c r="AB109" s="1393" t="str">
        <f t="shared" si="40"/>
        <v>►</v>
      </c>
      <c r="AC109" s="1393" t="str">
        <f t="shared" si="41"/>
        <v>►</v>
      </c>
      <c r="AD109" s="1393" t="str">
        <f t="shared" si="42"/>
        <v>►</v>
      </c>
      <c r="AE109" s="1494"/>
      <c r="AF109" s="1495"/>
      <c r="AG109" s="1495"/>
      <c r="AH109" s="1495"/>
      <c r="AI109" s="1496"/>
      <c r="AJ109" s="1497"/>
      <c r="AK109" s="1498"/>
      <c r="AL109" s="1496"/>
      <c r="AM109" s="1499"/>
      <c r="AN109" s="1500">
        <f t="shared" si="24"/>
        <v>0</v>
      </c>
      <c r="AO109" s="1501"/>
      <c r="AQ109" s="6">
        <v>1</v>
      </c>
    </row>
    <row r="110" spans="1:43" s="1" customFormat="1" ht="15.75" customHeight="1">
      <c r="A110" s="1405">
        <f t="shared" si="25"/>
        <v>0</v>
      </c>
      <c r="B110" s="1392" t="str">
        <f t="shared" si="27"/>
        <v>►</v>
      </c>
      <c r="C110" s="1393" t="str">
        <f t="shared" si="28"/>
        <v>►</v>
      </c>
      <c r="D110" s="1393" t="str">
        <f t="shared" si="29"/>
        <v>►</v>
      </c>
      <c r="E110" s="1393" t="str">
        <f t="shared" si="30"/>
        <v>►</v>
      </c>
      <c r="F110" s="1393" t="str">
        <f t="shared" si="31"/>
        <v>►</v>
      </c>
      <c r="G110" s="1393" t="str">
        <f t="shared" si="32"/>
        <v>►</v>
      </c>
      <c r="H110" s="1393" t="str">
        <f t="shared" si="33"/>
        <v>►</v>
      </c>
      <c r="I110" s="1393" t="str">
        <f t="shared" si="34"/>
        <v>►</v>
      </c>
      <c r="J110" s="1494"/>
      <c r="K110" s="1495"/>
      <c r="L110" s="1495"/>
      <c r="M110" s="1495"/>
      <c r="N110" s="1496"/>
      <c r="O110" s="1497"/>
      <c r="P110" s="1498"/>
      <c r="Q110" s="1496"/>
      <c r="R110" s="1499"/>
      <c r="S110" s="1500">
        <f t="shared" si="23"/>
        <v>0</v>
      </c>
      <c r="T110" s="1501"/>
      <c r="U110" s="2239" t="s">
        <v>1</v>
      </c>
      <c r="V110" s="108">
        <f t="shared" si="26"/>
        <v>0</v>
      </c>
      <c r="W110" s="1392" t="str">
        <f t="shared" si="35"/>
        <v>►</v>
      </c>
      <c r="X110" s="1393" t="str">
        <f t="shared" si="36"/>
        <v>►</v>
      </c>
      <c r="Y110" s="1393" t="str">
        <f t="shared" si="37"/>
        <v>►</v>
      </c>
      <c r="Z110" s="1393" t="str">
        <f t="shared" si="38"/>
        <v>►</v>
      </c>
      <c r="AA110" s="1393" t="str">
        <f t="shared" si="39"/>
        <v>►</v>
      </c>
      <c r="AB110" s="1393" t="str">
        <f t="shared" si="40"/>
        <v>►</v>
      </c>
      <c r="AC110" s="1393" t="str">
        <f t="shared" si="41"/>
        <v>►</v>
      </c>
      <c r="AD110" s="1393" t="str">
        <f t="shared" si="42"/>
        <v>►</v>
      </c>
      <c r="AE110" s="1494"/>
      <c r="AF110" s="1495"/>
      <c r="AG110" s="1495"/>
      <c r="AH110" s="1495"/>
      <c r="AI110" s="1496"/>
      <c r="AJ110" s="1497"/>
      <c r="AK110" s="1498"/>
      <c r="AL110" s="1496"/>
      <c r="AM110" s="1499"/>
      <c r="AN110" s="1500">
        <f t="shared" si="24"/>
        <v>0</v>
      </c>
      <c r="AO110" s="1501"/>
      <c r="AQ110" s="6">
        <v>1</v>
      </c>
    </row>
    <row r="111" spans="1:43" s="1" customFormat="1" ht="17.25" customHeight="1">
      <c r="A111" s="1405">
        <f t="shared" si="25"/>
        <v>0</v>
      </c>
      <c r="B111" s="1392" t="str">
        <f t="shared" si="27"/>
        <v>►</v>
      </c>
      <c r="C111" s="1393" t="str">
        <f t="shared" si="28"/>
        <v>►</v>
      </c>
      <c r="D111" s="1393" t="str">
        <f t="shared" si="29"/>
        <v>►</v>
      </c>
      <c r="E111" s="1393" t="str">
        <f t="shared" si="30"/>
        <v>►</v>
      </c>
      <c r="F111" s="1393" t="str">
        <f t="shared" si="31"/>
        <v>►</v>
      </c>
      <c r="G111" s="1393" t="str">
        <f t="shared" si="32"/>
        <v>►</v>
      </c>
      <c r="H111" s="1393" t="str">
        <f t="shared" si="33"/>
        <v>►</v>
      </c>
      <c r="I111" s="1393" t="str">
        <f t="shared" si="34"/>
        <v>►</v>
      </c>
      <c r="J111" s="1494"/>
      <c r="K111" s="1495"/>
      <c r="L111" s="1495"/>
      <c r="M111" s="1495"/>
      <c r="N111" s="1496"/>
      <c r="O111" s="1497"/>
      <c r="P111" s="1498"/>
      <c r="Q111" s="1496"/>
      <c r="R111" s="1499"/>
      <c r="S111" s="1500">
        <f t="shared" si="23"/>
        <v>0</v>
      </c>
      <c r="T111" s="1501"/>
      <c r="U111" s="2239" t="s">
        <v>1</v>
      </c>
      <c r="V111" s="108">
        <f t="shared" si="26"/>
        <v>0</v>
      </c>
      <c r="W111" s="1392" t="str">
        <f t="shared" si="35"/>
        <v>►</v>
      </c>
      <c r="X111" s="1393" t="str">
        <f t="shared" si="36"/>
        <v>►</v>
      </c>
      <c r="Y111" s="1393" t="str">
        <f t="shared" si="37"/>
        <v>►</v>
      </c>
      <c r="Z111" s="1393" t="str">
        <f t="shared" si="38"/>
        <v>►</v>
      </c>
      <c r="AA111" s="1393" t="str">
        <f t="shared" si="39"/>
        <v>►</v>
      </c>
      <c r="AB111" s="1393" t="str">
        <f t="shared" si="40"/>
        <v>►</v>
      </c>
      <c r="AC111" s="1393" t="str">
        <f t="shared" si="41"/>
        <v>►</v>
      </c>
      <c r="AD111" s="1393" t="str">
        <f t="shared" si="42"/>
        <v>►</v>
      </c>
      <c r="AE111" s="1494"/>
      <c r="AF111" s="1495"/>
      <c r="AG111" s="1495"/>
      <c r="AH111" s="1495"/>
      <c r="AI111" s="1496"/>
      <c r="AJ111" s="1497"/>
      <c r="AK111" s="1498"/>
      <c r="AL111" s="1496"/>
      <c r="AM111" s="1499"/>
      <c r="AN111" s="1500">
        <f t="shared" si="24"/>
        <v>0</v>
      </c>
      <c r="AO111" s="1501"/>
      <c r="AQ111" s="6">
        <v>1</v>
      </c>
    </row>
    <row r="112" spans="1:43" s="1" customFormat="1" ht="15.75" customHeight="1">
      <c r="A112" s="1405">
        <f t="shared" si="25"/>
        <v>0</v>
      </c>
      <c r="B112" s="1392" t="str">
        <f t="shared" si="27"/>
        <v>►</v>
      </c>
      <c r="C112" s="1393" t="str">
        <f t="shared" si="28"/>
        <v>►</v>
      </c>
      <c r="D112" s="1393" t="str">
        <f t="shared" si="29"/>
        <v>►</v>
      </c>
      <c r="E112" s="1393" t="str">
        <f t="shared" si="30"/>
        <v>►</v>
      </c>
      <c r="F112" s="1393" t="str">
        <f t="shared" si="31"/>
        <v>►</v>
      </c>
      <c r="G112" s="1393" t="str">
        <f t="shared" si="32"/>
        <v>►</v>
      </c>
      <c r="H112" s="1393" t="str">
        <f t="shared" si="33"/>
        <v>►</v>
      </c>
      <c r="I112" s="1393" t="str">
        <f t="shared" si="34"/>
        <v>►</v>
      </c>
      <c r="J112" s="1494"/>
      <c r="K112" s="1495"/>
      <c r="L112" s="1495"/>
      <c r="M112" s="1495"/>
      <c r="N112" s="1496"/>
      <c r="O112" s="1497"/>
      <c r="P112" s="1498"/>
      <c r="Q112" s="1496"/>
      <c r="R112" s="1499"/>
      <c r="S112" s="1500">
        <f t="shared" si="23"/>
        <v>0</v>
      </c>
      <c r="T112" s="1501"/>
      <c r="U112" s="2239" t="s">
        <v>1</v>
      </c>
      <c r="V112" s="108">
        <f t="shared" si="26"/>
        <v>0</v>
      </c>
      <c r="W112" s="1392" t="str">
        <f t="shared" si="35"/>
        <v>►</v>
      </c>
      <c r="X112" s="1393" t="str">
        <f t="shared" si="36"/>
        <v>►</v>
      </c>
      <c r="Y112" s="1393" t="str">
        <f t="shared" si="37"/>
        <v>►</v>
      </c>
      <c r="Z112" s="1393" t="str">
        <f t="shared" si="38"/>
        <v>►</v>
      </c>
      <c r="AA112" s="1393" t="str">
        <f t="shared" si="39"/>
        <v>►</v>
      </c>
      <c r="AB112" s="1393" t="str">
        <f t="shared" si="40"/>
        <v>►</v>
      </c>
      <c r="AC112" s="1393" t="str">
        <f t="shared" si="41"/>
        <v>►</v>
      </c>
      <c r="AD112" s="1393" t="str">
        <f t="shared" si="42"/>
        <v>►</v>
      </c>
      <c r="AE112" s="1494"/>
      <c r="AF112" s="1495"/>
      <c r="AG112" s="1495"/>
      <c r="AH112" s="1495"/>
      <c r="AI112" s="1496"/>
      <c r="AJ112" s="1497"/>
      <c r="AK112" s="1498"/>
      <c r="AL112" s="1496"/>
      <c r="AM112" s="1499"/>
      <c r="AN112" s="1500">
        <f t="shared" si="24"/>
        <v>0</v>
      </c>
      <c r="AO112" s="1501"/>
      <c r="AQ112" s="6">
        <v>1</v>
      </c>
    </row>
    <row r="113" spans="1:43" s="1" customFormat="1" ht="16.149999999999999" customHeight="1">
      <c r="A113" s="1405">
        <f t="shared" si="25"/>
        <v>0</v>
      </c>
      <c r="B113" s="1392" t="str">
        <f t="shared" si="27"/>
        <v>►</v>
      </c>
      <c r="C113" s="1393" t="str">
        <f t="shared" si="28"/>
        <v>►</v>
      </c>
      <c r="D113" s="1393" t="str">
        <f t="shared" si="29"/>
        <v>►</v>
      </c>
      <c r="E113" s="1393" t="str">
        <f t="shared" si="30"/>
        <v>►</v>
      </c>
      <c r="F113" s="1393" t="str">
        <f t="shared" si="31"/>
        <v>►</v>
      </c>
      <c r="G113" s="1393" t="str">
        <f t="shared" si="32"/>
        <v>►</v>
      </c>
      <c r="H113" s="1393" t="str">
        <f t="shared" si="33"/>
        <v>►</v>
      </c>
      <c r="I113" s="1393" t="str">
        <f t="shared" si="34"/>
        <v>►</v>
      </c>
      <c r="J113" s="1494"/>
      <c r="K113" s="1495"/>
      <c r="L113" s="1495"/>
      <c r="M113" s="1495"/>
      <c r="N113" s="1496"/>
      <c r="O113" s="1497"/>
      <c r="P113" s="1498"/>
      <c r="Q113" s="1496"/>
      <c r="R113" s="1499"/>
      <c r="S113" s="1500">
        <f t="shared" si="23"/>
        <v>0</v>
      </c>
      <c r="T113" s="1501"/>
      <c r="U113" s="2239" t="s">
        <v>1</v>
      </c>
      <c r="V113" s="108">
        <f t="shared" si="26"/>
        <v>0</v>
      </c>
      <c r="W113" s="1392" t="str">
        <f t="shared" si="35"/>
        <v>►</v>
      </c>
      <c r="X113" s="1393" t="str">
        <f t="shared" si="36"/>
        <v>►</v>
      </c>
      <c r="Y113" s="1393" t="str">
        <f t="shared" si="37"/>
        <v>►</v>
      </c>
      <c r="Z113" s="1393" t="str">
        <f t="shared" si="38"/>
        <v>►</v>
      </c>
      <c r="AA113" s="1393" t="str">
        <f t="shared" si="39"/>
        <v>►</v>
      </c>
      <c r="AB113" s="1393" t="str">
        <f t="shared" si="40"/>
        <v>►</v>
      </c>
      <c r="AC113" s="1393" t="str">
        <f t="shared" si="41"/>
        <v>►</v>
      </c>
      <c r="AD113" s="1393" t="str">
        <f t="shared" si="42"/>
        <v>►</v>
      </c>
      <c r="AE113" s="1494"/>
      <c r="AF113" s="1495"/>
      <c r="AG113" s="1495"/>
      <c r="AH113" s="1495"/>
      <c r="AI113" s="1496"/>
      <c r="AJ113" s="1497"/>
      <c r="AK113" s="1498"/>
      <c r="AL113" s="1496"/>
      <c r="AM113" s="1499"/>
      <c r="AN113" s="1500">
        <f t="shared" si="24"/>
        <v>0</v>
      </c>
      <c r="AO113" s="1501"/>
      <c r="AQ113" s="6">
        <v>1</v>
      </c>
    </row>
    <row r="114" spans="1:43" s="1" customFormat="1" ht="15.75">
      <c r="A114" s="1405">
        <f t="shared" si="25"/>
        <v>0</v>
      </c>
      <c r="B114" s="1392" t="str">
        <f t="shared" si="27"/>
        <v>►</v>
      </c>
      <c r="C114" s="1393" t="str">
        <f t="shared" si="28"/>
        <v>►</v>
      </c>
      <c r="D114" s="1393" t="str">
        <f t="shared" si="29"/>
        <v>►</v>
      </c>
      <c r="E114" s="1393" t="str">
        <f t="shared" si="30"/>
        <v>►</v>
      </c>
      <c r="F114" s="1393" t="str">
        <f t="shared" si="31"/>
        <v>►</v>
      </c>
      <c r="G114" s="1393" t="str">
        <f t="shared" si="32"/>
        <v>►</v>
      </c>
      <c r="H114" s="1393" t="str">
        <f t="shared" si="33"/>
        <v>►</v>
      </c>
      <c r="I114" s="1393" t="str">
        <f t="shared" si="34"/>
        <v>►</v>
      </c>
      <c r="J114" s="1494"/>
      <c r="K114" s="1495"/>
      <c r="L114" s="1495"/>
      <c r="M114" s="1495"/>
      <c r="N114" s="1496"/>
      <c r="O114" s="1497"/>
      <c r="P114" s="1498"/>
      <c r="Q114" s="1496"/>
      <c r="R114" s="1499"/>
      <c r="S114" s="1500">
        <f t="shared" si="23"/>
        <v>0</v>
      </c>
      <c r="T114" s="1501"/>
      <c r="U114" s="2239" t="s">
        <v>1</v>
      </c>
      <c r="V114" s="108">
        <f t="shared" si="26"/>
        <v>0</v>
      </c>
      <c r="W114" s="1392" t="str">
        <f t="shared" si="35"/>
        <v>►</v>
      </c>
      <c r="X114" s="1393" t="str">
        <f t="shared" si="36"/>
        <v>►</v>
      </c>
      <c r="Y114" s="1393" t="str">
        <f t="shared" si="37"/>
        <v>►</v>
      </c>
      <c r="Z114" s="1393" t="str">
        <f t="shared" si="38"/>
        <v>►</v>
      </c>
      <c r="AA114" s="1393" t="str">
        <f t="shared" si="39"/>
        <v>►</v>
      </c>
      <c r="AB114" s="1393" t="str">
        <f t="shared" si="40"/>
        <v>►</v>
      </c>
      <c r="AC114" s="1393" t="str">
        <f t="shared" si="41"/>
        <v>►</v>
      </c>
      <c r="AD114" s="1393" t="str">
        <f t="shared" si="42"/>
        <v>►</v>
      </c>
      <c r="AE114" s="1494"/>
      <c r="AF114" s="1495"/>
      <c r="AG114" s="1495"/>
      <c r="AH114" s="1495"/>
      <c r="AI114" s="1496"/>
      <c r="AJ114" s="1497"/>
      <c r="AK114" s="1498"/>
      <c r="AL114" s="1496"/>
      <c r="AM114" s="1499"/>
      <c r="AN114" s="1500">
        <f t="shared" si="24"/>
        <v>0</v>
      </c>
      <c r="AO114" s="1501"/>
      <c r="AQ114" s="6">
        <v>1</v>
      </c>
    </row>
    <row r="115" spans="1:43" s="1" customFormat="1" ht="15.75">
      <c r="A115" s="1405">
        <f t="shared" si="25"/>
        <v>0</v>
      </c>
      <c r="B115" s="1392" t="str">
        <f t="shared" si="27"/>
        <v>►</v>
      </c>
      <c r="C115" s="1393" t="str">
        <f t="shared" si="28"/>
        <v>►</v>
      </c>
      <c r="D115" s="1393" t="str">
        <f t="shared" si="29"/>
        <v>►</v>
      </c>
      <c r="E115" s="1393" t="str">
        <f t="shared" si="30"/>
        <v>►</v>
      </c>
      <c r="F115" s="1393" t="str">
        <f t="shared" si="31"/>
        <v>►</v>
      </c>
      <c r="G115" s="1393" t="str">
        <f t="shared" si="32"/>
        <v>►</v>
      </c>
      <c r="H115" s="1393" t="str">
        <f t="shared" si="33"/>
        <v>►</v>
      </c>
      <c r="I115" s="1393" t="str">
        <f t="shared" si="34"/>
        <v>►</v>
      </c>
      <c r="J115" s="1494"/>
      <c r="K115" s="1495"/>
      <c r="L115" s="1495"/>
      <c r="M115" s="1495"/>
      <c r="N115" s="1496"/>
      <c r="O115" s="1497"/>
      <c r="P115" s="1498"/>
      <c r="Q115" s="1496"/>
      <c r="R115" s="1499"/>
      <c r="S115" s="1500">
        <f t="shared" si="23"/>
        <v>0</v>
      </c>
      <c r="T115" s="1501"/>
      <c r="U115" s="2239" t="s">
        <v>1</v>
      </c>
      <c r="V115" s="108">
        <f t="shared" si="26"/>
        <v>0</v>
      </c>
      <c r="W115" s="1392" t="str">
        <f t="shared" si="35"/>
        <v>►</v>
      </c>
      <c r="X115" s="1393" t="str">
        <f t="shared" si="36"/>
        <v>►</v>
      </c>
      <c r="Y115" s="1393" t="str">
        <f t="shared" si="37"/>
        <v>►</v>
      </c>
      <c r="Z115" s="1393" t="str">
        <f t="shared" si="38"/>
        <v>►</v>
      </c>
      <c r="AA115" s="1393" t="str">
        <f t="shared" si="39"/>
        <v>►</v>
      </c>
      <c r="AB115" s="1393" t="str">
        <f t="shared" si="40"/>
        <v>►</v>
      </c>
      <c r="AC115" s="1393" t="str">
        <f t="shared" si="41"/>
        <v>►</v>
      </c>
      <c r="AD115" s="1393" t="str">
        <f t="shared" si="42"/>
        <v>►</v>
      </c>
      <c r="AE115" s="1494"/>
      <c r="AF115" s="1495"/>
      <c r="AG115" s="1495"/>
      <c r="AH115" s="1495"/>
      <c r="AI115" s="1496"/>
      <c r="AJ115" s="1497"/>
      <c r="AK115" s="1498"/>
      <c r="AL115" s="1496"/>
      <c r="AM115" s="1499"/>
      <c r="AN115" s="1500">
        <f t="shared" si="24"/>
        <v>0</v>
      </c>
      <c r="AO115" s="1501"/>
      <c r="AQ115" s="6">
        <v>1</v>
      </c>
    </row>
    <row r="116" spans="1:43" s="1" customFormat="1" ht="15.75">
      <c r="A116" s="1405">
        <f t="shared" si="25"/>
        <v>0</v>
      </c>
      <c r="B116" s="1392" t="str">
        <f t="shared" si="27"/>
        <v>►</v>
      </c>
      <c r="C116" s="1393" t="str">
        <f t="shared" si="28"/>
        <v>►</v>
      </c>
      <c r="D116" s="1393" t="str">
        <f t="shared" si="29"/>
        <v>►</v>
      </c>
      <c r="E116" s="1393" t="str">
        <f t="shared" si="30"/>
        <v>►</v>
      </c>
      <c r="F116" s="1393" t="str">
        <f t="shared" si="31"/>
        <v>►</v>
      </c>
      <c r="G116" s="1393" t="str">
        <f t="shared" si="32"/>
        <v>►</v>
      </c>
      <c r="H116" s="1393" t="str">
        <f t="shared" si="33"/>
        <v>►</v>
      </c>
      <c r="I116" s="1393" t="str">
        <f t="shared" si="34"/>
        <v>►</v>
      </c>
      <c r="J116" s="1494"/>
      <c r="K116" s="1495"/>
      <c r="L116" s="1495"/>
      <c r="M116" s="1495"/>
      <c r="N116" s="1496"/>
      <c r="O116" s="1497"/>
      <c r="P116" s="1498"/>
      <c r="Q116" s="1496"/>
      <c r="R116" s="1499"/>
      <c r="S116" s="1500">
        <f t="shared" si="23"/>
        <v>0</v>
      </c>
      <c r="T116" s="1501"/>
      <c r="U116" s="2239" t="s">
        <v>1</v>
      </c>
      <c r="V116" s="108">
        <f t="shared" si="26"/>
        <v>0</v>
      </c>
      <c r="W116" s="1392" t="str">
        <f t="shared" si="35"/>
        <v>►</v>
      </c>
      <c r="X116" s="1393" t="str">
        <f t="shared" si="36"/>
        <v>►</v>
      </c>
      <c r="Y116" s="1393" t="str">
        <f t="shared" si="37"/>
        <v>►</v>
      </c>
      <c r="Z116" s="1393" t="str">
        <f t="shared" si="38"/>
        <v>►</v>
      </c>
      <c r="AA116" s="1393" t="str">
        <f t="shared" si="39"/>
        <v>►</v>
      </c>
      <c r="AB116" s="1393" t="str">
        <f t="shared" si="40"/>
        <v>►</v>
      </c>
      <c r="AC116" s="1393" t="str">
        <f t="shared" si="41"/>
        <v>►</v>
      </c>
      <c r="AD116" s="1393" t="str">
        <f t="shared" si="42"/>
        <v>►</v>
      </c>
      <c r="AE116" s="1494"/>
      <c r="AF116" s="1495"/>
      <c r="AG116" s="1495"/>
      <c r="AH116" s="1495"/>
      <c r="AI116" s="1496"/>
      <c r="AJ116" s="1497"/>
      <c r="AK116" s="1498"/>
      <c r="AL116" s="1496"/>
      <c r="AM116" s="1499"/>
      <c r="AN116" s="1500">
        <f t="shared" si="24"/>
        <v>0</v>
      </c>
      <c r="AO116" s="1501"/>
      <c r="AQ116" s="6">
        <v>1</v>
      </c>
    </row>
    <row r="117" spans="1:43" s="1" customFormat="1" ht="15.75">
      <c r="A117" s="1405">
        <f>J118</f>
        <v>0</v>
      </c>
      <c r="B117" s="1392" t="str">
        <f t="shared" si="27"/>
        <v>►</v>
      </c>
      <c r="C117" s="1393" t="str">
        <f t="shared" si="28"/>
        <v>►</v>
      </c>
      <c r="D117" s="1393" t="str">
        <f t="shared" si="29"/>
        <v>►</v>
      </c>
      <c r="E117" s="1393" t="str">
        <f t="shared" si="30"/>
        <v>►</v>
      </c>
      <c r="F117" s="1393" t="str">
        <f t="shared" si="31"/>
        <v>►</v>
      </c>
      <c r="G117" s="1393" t="str">
        <f t="shared" si="32"/>
        <v>►</v>
      </c>
      <c r="H117" s="1393" t="str">
        <f t="shared" si="33"/>
        <v>►</v>
      </c>
      <c r="I117" s="1393" t="str">
        <f t="shared" si="34"/>
        <v>►</v>
      </c>
      <c r="J117" s="1494"/>
      <c r="K117" s="1495"/>
      <c r="L117" s="1495"/>
      <c r="M117" s="1495"/>
      <c r="N117" s="1496"/>
      <c r="O117" s="1497"/>
      <c r="P117" s="1498"/>
      <c r="Q117" s="1496"/>
      <c r="R117" s="1499"/>
      <c r="S117" s="1500">
        <f t="shared" si="23"/>
        <v>0</v>
      </c>
      <c r="T117" s="1501"/>
      <c r="U117" s="2239" t="s">
        <v>1</v>
      </c>
      <c r="V117" s="108">
        <f t="shared" si="26"/>
        <v>0</v>
      </c>
      <c r="W117" s="1392" t="str">
        <f t="shared" si="35"/>
        <v>►</v>
      </c>
      <c r="X117" s="1393" t="str">
        <f t="shared" si="36"/>
        <v>►</v>
      </c>
      <c r="Y117" s="1393" t="str">
        <f t="shared" si="37"/>
        <v>►</v>
      </c>
      <c r="Z117" s="1393" t="str">
        <f t="shared" si="38"/>
        <v>►</v>
      </c>
      <c r="AA117" s="1393" t="str">
        <f t="shared" si="39"/>
        <v>►</v>
      </c>
      <c r="AB117" s="1393" t="str">
        <f t="shared" si="40"/>
        <v>►</v>
      </c>
      <c r="AC117" s="1393" t="str">
        <f t="shared" si="41"/>
        <v>►</v>
      </c>
      <c r="AD117" s="1393" t="str">
        <f t="shared" si="42"/>
        <v>►</v>
      </c>
      <c r="AE117" s="1494"/>
      <c r="AF117" s="1495"/>
      <c r="AG117" s="1495"/>
      <c r="AH117" s="1495"/>
      <c r="AI117" s="1496"/>
      <c r="AJ117" s="1497"/>
      <c r="AK117" s="1498"/>
      <c r="AL117" s="1496"/>
      <c r="AM117" s="1499"/>
      <c r="AN117" s="1500">
        <f t="shared" si="24"/>
        <v>0</v>
      </c>
      <c r="AO117" s="1501"/>
      <c r="AQ117" s="6">
        <v>1</v>
      </c>
    </row>
    <row r="118" spans="1:43" s="1" customFormat="1" ht="15.75">
      <c r="A118" s="1405">
        <f>J119</f>
        <v>0</v>
      </c>
      <c r="B118" s="1392" t="str">
        <f>IF(ISBLANK(K118),"►",K118)</f>
        <v>►</v>
      </c>
      <c r="C118" s="1393" t="str">
        <f>IF(ISBLANK(K118),"►",IFERROR(LEFT(K118,SEARCH(" ",K118)-1),0))</f>
        <v>►</v>
      </c>
      <c r="D118" s="1393" t="str">
        <f>IF(ISBLANK(K118),"►",IFERROR(MID(K118,SEARCH(" ",K118)+1,SEARCH(" ",K118,SEARCH(" ",K118)+1)-SEARCH(" ",K118)-1),0))</f>
        <v>►</v>
      </c>
      <c r="E118" s="1393" t="str">
        <f>IF(ISBLANK(K118),"►",IFERROR(MID(K118,SEARCH(" ",K118,SEARCH(" ",K118)+1)+1,SEARCH(" ",K118,SEARCH(" ",K118,SEARCH(" ",K118)+1)+1)-SEARCH(" ",K118,SEARCH(" ",K118)+1)-1),0))</f>
        <v>►</v>
      </c>
      <c r="F118" s="1393" t="str">
        <f>IF(ISBLANK(K118),"►",IFERROR(MID(K118,SEARCH(" ",K118,SEARCH(" ",K118,SEARCH(" ",K118)+1)+1)+1,SEARCH(" ",K118,SEARCH(" ",K118,SEARCH(" ",K118,SEARCH(" ",K118)+1)+1)+1)-SEARCH(" ",K118,SEARCH(" ",K118,SEARCH(" ",K118)+1)+1)-1),0))</f>
        <v>►</v>
      </c>
      <c r="G118" s="1393" t="str">
        <f>IF(ISBLANK(K118),"►",IFERROR(MID(K118,FIND(" ",K118,FIND(" ",K118,FIND(" ",K118)+1)+1)+1,FIND(" ",K118,FIND(" ",K118,FIND(" ",K118,FIND(" ",K118,FIND(" ",K118,FIND(" ",K118)+1)+1)+1)+1)-1)-1),""))</f>
        <v>►</v>
      </c>
      <c r="H118" s="1393" t="str">
        <f>IF(ISBLANK(K118),"►",L118)</f>
        <v>►</v>
      </c>
      <c r="I118" s="1393" t="str">
        <f>IF(ISBLANK(K118),"►",M118)</f>
        <v>►</v>
      </c>
      <c r="J118" s="1494"/>
      <c r="K118" s="1495"/>
      <c r="L118" s="1495"/>
      <c r="M118" s="1495"/>
      <c r="N118" s="1496"/>
      <c r="O118" s="1497"/>
      <c r="P118" s="1498"/>
      <c r="Q118" s="1496"/>
      <c r="R118" s="1499"/>
      <c r="S118" s="1500">
        <f t="shared" si="23"/>
        <v>0</v>
      </c>
      <c r="T118" s="1501"/>
      <c r="U118" s="2239" t="s">
        <v>1</v>
      </c>
      <c r="V118" s="108">
        <f t="shared" si="26"/>
        <v>0</v>
      </c>
      <c r="W118" s="1392" t="str">
        <f>IF(ISBLANK(AF118),"►",AF118)</f>
        <v>►</v>
      </c>
      <c r="X118" s="1393" t="str">
        <f>IF(ISBLANK(AF118),"►",IFERROR(LEFT(AF118,SEARCH(" ",AF118)-1),0))</f>
        <v>►</v>
      </c>
      <c r="Y118" s="1393" t="str">
        <f>IF(ISBLANK(AF118),"►",IFERROR(MID(AF118,SEARCH(" ",AF118)+1,SEARCH(" ",AF118,SEARCH(" ",AF118)+1)-SEARCH(" ",AF118)-1),0))</f>
        <v>►</v>
      </c>
      <c r="Z118" s="1393" t="str">
        <f>IF(ISBLANK(AF118),"►",IFERROR(MID(AF118,SEARCH(" ",AF118,SEARCH(" ",AF118)+1)+1,SEARCH(" ",AF118,SEARCH(" ",AF118,SEARCH(" ",AF118)+1)+1)-SEARCH(" ",AF118,SEARCH(" ",AF118)+1)-1),0))</f>
        <v>►</v>
      </c>
      <c r="AA118" s="1393" t="str">
        <f>IF(ISBLANK(AF118),"►",IFERROR(MID(AF118,SEARCH(" ",AF118,SEARCH(" ",AF118,SEARCH(" ",AF118)+1)+1)+1,SEARCH(" ",AF118,SEARCH(" ",AF118,SEARCH(" ",AF118,SEARCH(" ",AF118)+1)+1)+1)-SEARCH(" ",AF118,SEARCH(" ",AF118,SEARCH(" ",AF118)+1)+1)-1),0))</f>
        <v>►</v>
      </c>
      <c r="AB118" s="1393" t="str">
        <f>IF(ISBLANK(AF118),"►",IFERROR(MID(AF118,FIND(" ",AF118,FIND(" ",AF118,FIND(" ",AF118)+1)+1)+1,FIND(" ",AF118,FIND(" ",AF118,FIND(" ",AF118,FIND(" ",AF118,FIND(" ",AF118,FIND(" ",AF118)+1)+1)+1)+1)-1)-1),""))</f>
        <v>►</v>
      </c>
      <c r="AC118" s="1393" t="str">
        <f>IF(ISBLANK(AF118),"►",AG118)</f>
        <v>►</v>
      </c>
      <c r="AD118" s="1393" t="str">
        <f>IF(ISBLANK(AF118),"►",AH118)</f>
        <v>►</v>
      </c>
      <c r="AE118" s="1494"/>
      <c r="AF118" s="1495"/>
      <c r="AG118" s="1495"/>
      <c r="AH118" s="1495"/>
      <c r="AI118" s="1496"/>
      <c r="AJ118" s="1497"/>
      <c r="AK118" s="1498"/>
      <c r="AL118" s="1496"/>
      <c r="AM118" s="1499"/>
      <c r="AN118" s="1500">
        <f t="shared" si="24"/>
        <v>0</v>
      </c>
      <c r="AO118" s="1501"/>
      <c r="AQ118" s="6">
        <v>1</v>
      </c>
    </row>
    <row r="119" spans="1:43" s="1" customFormat="1" ht="26.25" customHeight="1">
      <c r="A119" s="1405">
        <f t="shared" si="25"/>
        <v>0</v>
      </c>
      <c r="B119" s="1392" t="str">
        <f t="shared" ref="B119:B182" si="43">IF(ISBLANK(K119),"►",K119)</f>
        <v>►</v>
      </c>
      <c r="C119" s="1393" t="str">
        <f t="shared" ref="C119:C182" si="44">IF(ISBLANK(K119),"►",IFERROR(LEFT(K119,SEARCH(" ",K119)-1),0))</f>
        <v>►</v>
      </c>
      <c r="D119" s="1393" t="str">
        <f t="shared" ref="D119:D182" si="45">IF(ISBLANK(K119),"►",IFERROR(MID(K119,SEARCH(" ",K119)+1,SEARCH(" ",K119,SEARCH(" ",K119)+1)-SEARCH(" ",K119)-1),0))</f>
        <v>►</v>
      </c>
      <c r="E119" s="1393" t="str">
        <f t="shared" ref="E119:E182" si="46">IF(ISBLANK(K119),"►",IFERROR(MID(K119,SEARCH(" ",K119,SEARCH(" ",K119)+1)+1,SEARCH(" ",K119,SEARCH(" ",K119,SEARCH(" ",K119)+1)+1)-SEARCH(" ",K119,SEARCH(" ",K119)+1)-1),0))</f>
        <v>►</v>
      </c>
      <c r="F119" s="1393" t="str">
        <f t="shared" ref="F119:F182" si="47">IF(ISBLANK(K119),"►",IFERROR(MID(K119,SEARCH(" ",K119,SEARCH(" ",K119,SEARCH(" ",K119)+1)+1)+1,SEARCH(" ",K119,SEARCH(" ",K119,SEARCH(" ",K119,SEARCH(" ",K119)+1)+1)+1)-SEARCH(" ",K119,SEARCH(" ",K119,SEARCH(" ",K119)+1)+1)-1),0))</f>
        <v>►</v>
      </c>
      <c r="G119" s="1393" t="str">
        <f t="shared" ref="G119:G182" si="48">IF(ISBLANK(K119),"►",IFERROR(MID(K119,FIND(" ",K119,FIND(" ",K119,FIND(" ",K119)+1)+1)+1,FIND(" ",K119,FIND(" ",K119,FIND(" ",K119,FIND(" ",K119,FIND(" ",K119,FIND(" ",K119)+1)+1)+1)+1)-1)-1),""))</f>
        <v>►</v>
      </c>
      <c r="H119" s="1393" t="str">
        <f t="shared" ref="H119:H182" si="49">IF(ISBLANK(K119),"►",L119)</f>
        <v>►</v>
      </c>
      <c r="I119" s="1393" t="str">
        <f t="shared" ref="I119:I182" si="50">IF(ISBLANK(K119),"►",M119)</f>
        <v>►</v>
      </c>
      <c r="J119" s="1494"/>
      <c r="K119" s="1495"/>
      <c r="L119" s="1495"/>
      <c r="M119" s="1495"/>
      <c r="N119" s="1496"/>
      <c r="O119" s="1497"/>
      <c r="P119" s="1498"/>
      <c r="Q119" s="1496"/>
      <c r="R119" s="1499"/>
      <c r="S119" s="1500">
        <f t="shared" si="23"/>
        <v>0</v>
      </c>
      <c r="T119" s="1501"/>
      <c r="U119" s="2239" t="s">
        <v>1</v>
      </c>
      <c r="V119" s="108">
        <f t="shared" si="26"/>
        <v>0</v>
      </c>
      <c r="W119" s="1392" t="str">
        <f t="shared" ref="W119:W182" si="51">IF(ISBLANK(AF119),"►",AF119)</f>
        <v>►</v>
      </c>
      <c r="X119" s="1393" t="str">
        <f t="shared" ref="X119:X182" si="52">IF(ISBLANK(AF119),"►",IFERROR(LEFT(AF119,SEARCH(" ",AF119)-1),0))</f>
        <v>►</v>
      </c>
      <c r="Y119" s="1393" t="str">
        <f t="shared" ref="Y119:Y182" si="53">IF(ISBLANK(AF119),"►",IFERROR(MID(AF119,SEARCH(" ",AF119)+1,SEARCH(" ",AF119,SEARCH(" ",AF119)+1)-SEARCH(" ",AF119)-1),0))</f>
        <v>►</v>
      </c>
      <c r="Z119" s="1393" t="str">
        <f t="shared" ref="Z119:Z182" si="54">IF(ISBLANK(AF119),"►",IFERROR(MID(AF119,SEARCH(" ",AF119,SEARCH(" ",AF119)+1)+1,SEARCH(" ",AF119,SEARCH(" ",AF119,SEARCH(" ",AF119)+1)+1)-SEARCH(" ",AF119,SEARCH(" ",AF119)+1)-1),0))</f>
        <v>►</v>
      </c>
      <c r="AA119" s="1393" t="str">
        <f t="shared" ref="AA119:AA182" si="55">IF(ISBLANK(AF119),"►",IFERROR(MID(AF119,SEARCH(" ",AF119,SEARCH(" ",AF119,SEARCH(" ",AF119)+1)+1)+1,SEARCH(" ",AF119,SEARCH(" ",AF119,SEARCH(" ",AF119,SEARCH(" ",AF119)+1)+1)+1)-SEARCH(" ",AF119,SEARCH(" ",AF119,SEARCH(" ",AF119)+1)+1)-1),0))</f>
        <v>►</v>
      </c>
      <c r="AB119" s="1393" t="str">
        <f t="shared" ref="AB119:AB182" si="56">IF(ISBLANK(AF119),"►",IFERROR(MID(AF119,FIND(" ",AF119,FIND(" ",AF119,FIND(" ",AF119)+1)+1)+1,FIND(" ",AF119,FIND(" ",AF119,FIND(" ",AF119,FIND(" ",AF119,FIND(" ",AF119,FIND(" ",AF119)+1)+1)+1)+1)-1)-1),""))</f>
        <v>►</v>
      </c>
      <c r="AC119" s="1393" t="str">
        <f t="shared" ref="AC119:AC182" si="57">IF(ISBLANK(AF119),"►",AG119)</f>
        <v>►</v>
      </c>
      <c r="AD119" s="1393" t="str">
        <f t="shared" ref="AD119:AD182" si="58">IF(ISBLANK(AF119),"►",AH119)</f>
        <v>►</v>
      </c>
      <c r="AE119" s="1494"/>
      <c r="AF119" s="1495"/>
      <c r="AG119" s="1495"/>
      <c r="AH119" s="1495"/>
      <c r="AI119" s="1496"/>
      <c r="AJ119" s="1497"/>
      <c r="AK119" s="1498"/>
      <c r="AL119" s="1496"/>
      <c r="AM119" s="1499"/>
      <c r="AN119" s="1500">
        <f t="shared" si="24"/>
        <v>0</v>
      </c>
      <c r="AO119" s="1501"/>
      <c r="AQ119" s="6">
        <v>1</v>
      </c>
    </row>
    <row r="120" spans="1:43" s="1" customFormat="1" ht="18.75" customHeight="1">
      <c r="A120" s="1405">
        <f t="shared" si="25"/>
        <v>0</v>
      </c>
      <c r="B120" s="1392" t="str">
        <f t="shared" si="43"/>
        <v>►</v>
      </c>
      <c r="C120" s="1393" t="str">
        <f t="shared" si="44"/>
        <v>►</v>
      </c>
      <c r="D120" s="1393" t="str">
        <f t="shared" si="45"/>
        <v>►</v>
      </c>
      <c r="E120" s="1393" t="str">
        <f t="shared" si="46"/>
        <v>►</v>
      </c>
      <c r="F120" s="1393" t="str">
        <f t="shared" si="47"/>
        <v>►</v>
      </c>
      <c r="G120" s="1393" t="str">
        <f t="shared" si="48"/>
        <v>►</v>
      </c>
      <c r="H120" s="1393" t="str">
        <f t="shared" si="49"/>
        <v>►</v>
      </c>
      <c r="I120" s="1393" t="str">
        <f t="shared" si="50"/>
        <v>►</v>
      </c>
      <c r="J120" s="1494"/>
      <c r="K120" s="1495"/>
      <c r="L120" s="1495"/>
      <c r="M120" s="1495"/>
      <c r="N120" s="1496"/>
      <c r="O120" s="1497"/>
      <c r="P120" s="1498"/>
      <c r="Q120" s="1496"/>
      <c r="R120" s="1499"/>
      <c r="S120" s="1500">
        <f t="shared" si="23"/>
        <v>0</v>
      </c>
      <c r="T120" s="1501"/>
      <c r="U120" s="2239" t="s">
        <v>1</v>
      </c>
      <c r="V120" s="108">
        <f t="shared" si="26"/>
        <v>0</v>
      </c>
      <c r="W120" s="1392" t="str">
        <f t="shared" si="51"/>
        <v>►</v>
      </c>
      <c r="X120" s="1393" t="str">
        <f t="shared" si="52"/>
        <v>►</v>
      </c>
      <c r="Y120" s="1393" t="str">
        <f t="shared" si="53"/>
        <v>►</v>
      </c>
      <c r="Z120" s="1393" t="str">
        <f t="shared" si="54"/>
        <v>►</v>
      </c>
      <c r="AA120" s="1393" t="str">
        <f t="shared" si="55"/>
        <v>►</v>
      </c>
      <c r="AB120" s="1393" t="str">
        <f t="shared" si="56"/>
        <v>►</v>
      </c>
      <c r="AC120" s="1393" t="str">
        <f t="shared" si="57"/>
        <v>►</v>
      </c>
      <c r="AD120" s="1393" t="str">
        <f t="shared" si="58"/>
        <v>►</v>
      </c>
      <c r="AE120" s="1494"/>
      <c r="AF120" s="1495"/>
      <c r="AG120" s="1495"/>
      <c r="AH120" s="1495"/>
      <c r="AI120" s="1496"/>
      <c r="AJ120" s="1497"/>
      <c r="AK120" s="1498"/>
      <c r="AL120" s="1496"/>
      <c r="AM120" s="1499"/>
      <c r="AN120" s="1500">
        <f t="shared" si="24"/>
        <v>0</v>
      </c>
      <c r="AO120" s="1501"/>
      <c r="AQ120" s="6">
        <v>1</v>
      </c>
    </row>
    <row r="121" spans="1:43" s="1" customFormat="1" ht="15" customHeight="1">
      <c r="A121" s="1405">
        <f t="shared" si="25"/>
        <v>0</v>
      </c>
      <c r="B121" s="1392" t="str">
        <f t="shared" si="43"/>
        <v>►</v>
      </c>
      <c r="C121" s="1393" t="str">
        <f t="shared" si="44"/>
        <v>►</v>
      </c>
      <c r="D121" s="1393" t="str">
        <f t="shared" si="45"/>
        <v>►</v>
      </c>
      <c r="E121" s="1393" t="str">
        <f t="shared" si="46"/>
        <v>►</v>
      </c>
      <c r="F121" s="1393" t="str">
        <f t="shared" si="47"/>
        <v>►</v>
      </c>
      <c r="G121" s="1393" t="str">
        <f t="shared" si="48"/>
        <v>►</v>
      </c>
      <c r="H121" s="1393" t="str">
        <f t="shared" si="49"/>
        <v>►</v>
      </c>
      <c r="I121" s="1393" t="str">
        <f t="shared" si="50"/>
        <v>►</v>
      </c>
      <c r="J121" s="1494"/>
      <c r="K121" s="1495"/>
      <c r="L121" s="1495"/>
      <c r="M121" s="1495"/>
      <c r="N121" s="1496"/>
      <c r="O121" s="1497"/>
      <c r="P121" s="1498"/>
      <c r="Q121" s="1496"/>
      <c r="R121" s="1499"/>
      <c r="S121" s="1500">
        <f t="shared" si="23"/>
        <v>0</v>
      </c>
      <c r="T121" s="1501"/>
      <c r="U121" s="2239" t="s">
        <v>1</v>
      </c>
      <c r="V121" s="108">
        <f t="shared" si="26"/>
        <v>0</v>
      </c>
      <c r="W121" s="1392" t="str">
        <f t="shared" si="51"/>
        <v>►</v>
      </c>
      <c r="X121" s="1393" t="str">
        <f t="shared" si="52"/>
        <v>►</v>
      </c>
      <c r="Y121" s="1393" t="str">
        <f t="shared" si="53"/>
        <v>►</v>
      </c>
      <c r="Z121" s="1393" t="str">
        <f t="shared" si="54"/>
        <v>►</v>
      </c>
      <c r="AA121" s="1393" t="str">
        <f t="shared" si="55"/>
        <v>►</v>
      </c>
      <c r="AB121" s="1393" t="str">
        <f t="shared" si="56"/>
        <v>►</v>
      </c>
      <c r="AC121" s="1393" t="str">
        <f t="shared" si="57"/>
        <v>►</v>
      </c>
      <c r="AD121" s="1393" t="str">
        <f t="shared" si="58"/>
        <v>►</v>
      </c>
      <c r="AE121" s="1494"/>
      <c r="AF121" s="1495"/>
      <c r="AG121" s="1495"/>
      <c r="AH121" s="1495"/>
      <c r="AI121" s="1496"/>
      <c r="AJ121" s="1497"/>
      <c r="AK121" s="1498"/>
      <c r="AL121" s="1496"/>
      <c r="AM121" s="1499"/>
      <c r="AN121" s="1500">
        <f t="shared" si="24"/>
        <v>0</v>
      </c>
      <c r="AO121" s="1501"/>
      <c r="AQ121" s="6">
        <v>1</v>
      </c>
    </row>
    <row r="122" spans="1:43" s="1" customFormat="1" ht="15.75">
      <c r="A122" s="1405">
        <f t="shared" si="25"/>
        <v>0</v>
      </c>
      <c r="B122" s="1392" t="str">
        <f t="shared" si="43"/>
        <v>►</v>
      </c>
      <c r="C122" s="1393" t="str">
        <f t="shared" si="44"/>
        <v>►</v>
      </c>
      <c r="D122" s="1393" t="str">
        <f t="shared" si="45"/>
        <v>►</v>
      </c>
      <c r="E122" s="1393" t="str">
        <f t="shared" si="46"/>
        <v>►</v>
      </c>
      <c r="F122" s="1393" t="str">
        <f t="shared" si="47"/>
        <v>►</v>
      </c>
      <c r="G122" s="1393" t="str">
        <f t="shared" si="48"/>
        <v>►</v>
      </c>
      <c r="H122" s="1393" t="str">
        <f t="shared" si="49"/>
        <v>►</v>
      </c>
      <c r="I122" s="1393" t="str">
        <f t="shared" si="50"/>
        <v>►</v>
      </c>
      <c r="J122" s="1494"/>
      <c r="K122" s="1495"/>
      <c r="L122" s="1495"/>
      <c r="M122" s="1495"/>
      <c r="N122" s="1496"/>
      <c r="O122" s="1497"/>
      <c r="P122" s="1498"/>
      <c r="Q122" s="1496"/>
      <c r="R122" s="1499"/>
      <c r="S122" s="1500">
        <f t="shared" si="23"/>
        <v>0</v>
      </c>
      <c r="T122" s="1501"/>
      <c r="U122" s="2239" t="s">
        <v>1</v>
      </c>
      <c r="V122" s="108">
        <f t="shared" si="26"/>
        <v>0</v>
      </c>
      <c r="W122" s="1392" t="str">
        <f t="shared" si="51"/>
        <v>►</v>
      </c>
      <c r="X122" s="1393" t="str">
        <f t="shared" si="52"/>
        <v>►</v>
      </c>
      <c r="Y122" s="1393" t="str">
        <f t="shared" si="53"/>
        <v>►</v>
      </c>
      <c r="Z122" s="1393" t="str">
        <f t="shared" si="54"/>
        <v>►</v>
      </c>
      <c r="AA122" s="1393" t="str">
        <f t="shared" si="55"/>
        <v>►</v>
      </c>
      <c r="AB122" s="1393" t="str">
        <f t="shared" si="56"/>
        <v>►</v>
      </c>
      <c r="AC122" s="1393" t="str">
        <f t="shared" si="57"/>
        <v>►</v>
      </c>
      <c r="AD122" s="1393" t="str">
        <f t="shared" si="58"/>
        <v>►</v>
      </c>
      <c r="AE122" s="1494"/>
      <c r="AF122" s="1495"/>
      <c r="AG122" s="1495"/>
      <c r="AH122" s="1495"/>
      <c r="AI122" s="1496"/>
      <c r="AJ122" s="1497"/>
      <c r="AK122" s="1498"/>
      <c r="AL122" s="1496"/>
      <c r="AM122" s="1499"/>
      <c r="AN122" s="1500">
        <f t="shared" si="24"/>
        <v>0</v>
      </c>
      <c r="AO122" s="1501"/>
      <c r="AQ122" s="6">
        <v>1</v>
      </c>
    </row>
    <row r="123" spans="1:43" s="1" customFormat="1" ht="15.75" customHeight="1">
      <c r="A123" s="1405">
        <f t="shared" si="25"/>
        <v>0</v>
      </c>
      <c r="B123" s="1392" t="str">
        <f t="shared" si="43"/>
        <v>►</v>
      </c>
      <c r="C123" s="1393" t="str">
        <f t="shared" si="44"/>
        <v>►</v>
      </c>
      <c r="D123" s="1393" t="str">
        <f t="shared" si="45"/>
        <v>►</v>
      </c>
      <c r="E123" s="1393" t="str">
        <f t="shared" si="46"/>
        <v>►</v>
      </c>
      <c r="F123" s="1393" t="str">
        <f t="shared" si="47"/>
        <v>►</v>
      </c>
      <c r="G123" s="1393" t="str">
        <f t="shared" si="48"/>
        <v>►</v>
      </c>
      <c r="H123" s="1393" t="str">
        <f t="shared" si="49"/>
        <v>►</v>
      </c>
      <c r="I123" s="1393" t="str">
        <f t="shared" si="50"/>
        <v>►</v>
      </c>
      <c r="J123" s="1494"/>
      <c r="K123" s="1495"/>
      <c r="L123" s="1495"/>
      <c r="M123" s="1495"/>
      <c r="N123" s="1496"/>
      <c r="O123" s="1497"/>
      <c r="P123" s="1498"/>
      <c r="Q123" s="1496"/>
      <c r="R123" s="1499"/>
      <c r="S123" s="1500">
        <f t="shared" si="23"/>
        <v>0</v>
      </c>
      <c r="T123" s="1501"/>
      <c r="U123" s="2239" t="s">
        <v>1</v>
      </c>
      <c r="V123" s="108">
        <f t="shared" si="26"/>
        <v>0</v>
      </c>
      <c r="W123" s="1392" t="str">
        <f t="shared" si="51"/>
        <v>►</v>
      </c>
      <c r="X123" s="1393" t="str">
        <f t="shared" si="52"/>
        <v>►</v>
      </c>
      <c r="Y123" s="1393" t="str">
        <f t="shared" si="53"/>
        <v>►</v>
      </c>
      <c r="Z123" s="1393" t="str">
        <f t="shared" si="54"/>
        <v>►</v>
      </c>
      <c r="AA123" s="1393" t="str">
        <f t="shared" si="55"/>
        <v>►</v>
      </c>
      <c r="AB123" s="1393" t="str">
        <f t="shared" si="56"/>
        <v>►</v>
      </c>
      <c r="AC123" s="1393" t="str">
        <f t="shared" si="57"/>
        <v>►</v>
      </c>
      <c r="AD123" s="1393" t="str">
        <f t="shared" si="58"/>
        <v>►</v>
      </c>
      <c r="AE123" s="1494"/>
      <c r="AF123" s="1495"/>
      <c r="AG123" s="1495"/>
      <c r="AH123" s="1495"/>
      <c r="AI123" s="1496"/>
      <c r="AJ123" s="1497"/>
      <c r="AK123" s="1498"/>
      <c r="AL123" s="1496"/>
      <c r="AM123" s="1499"/>
      <c r="AN123" s="1500">
        <f t="shared" si="24"/>
        <v>0</v>
      </c>
      <c r="AO123" s="1501"/>
      <c r="AQ123" s="6">
        <v>1</v>
      </c>
    </row>
    <row r="124" spans="1:43" s="1" customFormat="1" ht="15.75" customHeight="1">
      <c r="A124" s="1405">
        <f t="shared" si="25"/>
        <v>0</v>
      </c>
      <c r="B124" s="1392" t="str">
        <f t="shared" si="43"/>
        <v>►</v>
      </c>
      <c r="C124" s="1393" t="str">
        <f t="shared" si="44"/>
        <v>►</v>
      </c>
      <c r="D124" s="1393" t="str">
        <f t="shared" si="45"/>
        <v>►</v>
      </c>
      <c r="E124" s="1393" t="str">
        <f t="shared" si="46"/>
        <v>►</v>
      </c>
      <c r="F124" s="1393" t="str">
        <f t="shared" si="47"/>
        <v>►</v>
      </c>
      <c r="G124" s="1393" t="str">
        <f t="shared" si="48"/>
        <v>►</v>
      </c>
      <c r="H124" s="1393" t="str">
        <f t="shared" si="49"/>
        <v>►</v>
      </c>
      <c r="I124" s="1393" t="str">
        <f t="shared" si="50"/>
        <v>►</v>
      </c>
      <c r="J124" s="1494"/>
      <c r="K124" s="1495"/>
      <c r="L124" s="1495"/>
      <c r="M124" s="1495"/>
      <c r="N124" s="1496"/>
      <c r="O124" s="1497"/>
      <c r="P124" s="1498"/>
      <c r="Q124" s="1496"/>
      <c r="R124" s="1499"/>
      <c r="S124" s="1500">
        <f t="shared" si="23"/>
        <v>0</v>
      </c>
      <c r="T124" s="1501"/>
      <c r="U124" s="2239" t="s">
        <v>1</v>
      </c>
      <c r="V124" s="108">
        <f t="shared" si="26"/>
        <v>0</v>
      </c>
      <c r="W124" s="1392" t="str">
        <f t="shared" si="51"/>
        <v>►</v>
      </c>
      <c r="X124" s="1393" t="str">
        <f t="shared" si="52"/>
        <v>►</v>
      </c>
      <c r="Y124" s="1393" t="str">
        <f t="shared" si="53"/>
        <v>►</v>
      </c>
      <c r="Z124" s="1393" t="str">
        <f t="shared" si="54"/>
        <v>►</v>
      </c>
      <c r="AA124" s="1393" t="str">
        <f t="shared" si="55"/>
        <v>►</v>
      </c>
      <c r="AB124" s="1393" t="str">
        <f t="shared" si="56"/>
        <v>►</v>
      </c>
      <c r="AC124" s="1393" t="str">
        <f t="shared" si="57"/>
        <v>►</v>
      </c>
      <c r="AD124" s="1393" t="str">
        <f t="shared" si="58"/>
        <v>►</v>
      </c>
      <c r="AE124" s="1494"/>
      <c r="AF124" s="1495"/>
      <c r="AG124" s="1495"/>
      <c r="AH124" s="1495"/>
      <c r="AI124" s="1496"/>
      <c r="AJ124" s="1497"/>
      <c r="AK124" s="1498"/>
      <c r="AL124" s="1496"/>
      <c r="AM124" s="1499"/>
      <c r="AN124" s="1500">
        <f t="shared" si="24"/>
        <v>0</v>
      </c>
      <c r="AO124" s="1501"/>
      <c r="AQ124" s="6">
        <v>1</v>
      </c>
    </row>
    <row r="125" spans="1:43" s="1" customFormat="1" ht="15.75" customHeight="1">
      <c r="A125" s="1405">
        <f t="shared" si="25"/>
        <v>0</v>
      </c>
      <c r="B125" s="1392" t="str">
        <f t="shared" si="43"/>
        <v>►</v>
      </c>
      <c r="C125" s="1393" t="str">
        <f t="shared" si="44"/>
        <v>►</v>
      </c>
      <c r="D125" s="1393" t="str">
        <f t="shared" si="45"/>
        <v>►</v>
      </c>
      <c r="E125" s="1393" t="str">
        <f t="shared" si="46"/>
        <v>►</v>
      </c>
      <c r="F125" s="1393" t="str">
        <f t="shared" si="47"/>
        <v>►</v>
      </c>
      <c r="G125" s="1393" t="str">
        <f t="shared" si="48"/>
        <v>►</v>
      </c>
      <c r="H125" s="1393" t="str">
        <f t="shared" si="49"/>
        <v>►</v>
      </c>
      <c r="I125" s="1393" t="str">
        <f t="shared" si="50"/>
        <v>►</v>
      </c>
      <c r="J125" s="1494"/>
      <c r="K125" s="1495"/>
      <c r="L125" s="1495"/>
      <c r="M125" s="1495"/>
      <c r="N125" s="1496"/>
      <c r="O125" s="1497"/>
      <c r="P125" s="1498"/>
      <c r="Q125" s="1496"/>
      <c r="R125" s="1499"/>
      <c r="S125" s="1500">
        <f t="shared" si="23"/>
        <v>0</v>
      </c>
      <c r="T125" s="1501"/>
      <c r="U125" s="2239" t="s">
        <v>1</v>
      </c>
      <c r="V125" s="108">
        <f t="shared" si="26"/>
        <v>0</v>
      </c>
      <c r="W125" s="1392" t="str">
        <f t="shared" si="51"/>
        <v>►</v>
      </c>
      <c r="X125" s="1393" t="str">
        <f t="shared" si="52"/>
        <v>►</v>
      </c>
      <c r="Y125" s="1393" t="str">
        <f t="shared" si="53"/>
        <v>►</v>
      </c>
      <c r="Z125" s="1393" t="str">
        <f t="shared" si="54"/>
        <v>►</v>
      </c>
      <c r="AA125" s="1393" t="str">
        <f t="shared" si="55"/>
        <v>►</v>
      </c>
      <c r="AB125" s="1393" t="str">
        <f t="shared" si="56"/>
        <v>►</v>
      </c>
      <c r="AC125" s="1393" t="str">
        <f t="shared" si="57"/>
        <v>►</v>
      </c>
      <c r="AD125" s="1393" t="str">
        <f t="shared" si="58"/>
        <v>►</v>
      </c>
      <c r="AE125" s="1494"/>
      <c r="AF125" s="1495"/>
      <c r="AG125" s="1495"/>
      <c r="AH125" s="1495"/>
      <c r="AI125" s="1496"/>
      <c r="AJ125" s="1497"/>
      <c r="AK125" s="1498"/>
      <c r="AL125" s="1496"/>
      <c r="AM125" s="1499"/>
      <c r="AN125" s="1500">
        <f t="shared" si="24"/>
        <v>0</v>
      </c>
      <c r="AO125" s="1501"/>
      <c r="AQ125" s="6">
        <v>1</v>
      </c>
    </row>
    <row r="126" spans="1:43" s="1" customFormat="1" ht="15.75" customHeight="1">
      <c r="A126" s="1405">
        <f t="shared" si="25"/>
        <v>0</v>
      </c>
      <c r="B126" s="1392" t="str">
        <f t="shared" si="43"/>
        <v>►</v>
      </c>
      <c r="C126" s="1393" t="str">
        <f t="shared" si="44"/>
        <v>►</v>
      </c>
      <c r="D126" s="1393" t="str">
        <f t="shared" si="45"/>
        <v>►</v>
      </c>
      <c r="E126" s="1393" t="str">
        <f t="shared" si="46"/>
        <v>►</v>
      </c>
      <c r="F126" s="1393" t="str">
        <f t="shared" si="47"/>
        <v>►</v>
      </c>
      <c r="G126" s="1393" t="str">
        <f t="shared" si="48"/>
        <v>►</v>
      </c>
      <c r="H126" s="1393" t="str">
        <f t="shared" si="49"/>
        <v>►</v>
      </c>
      <c r="I126" s="1393" t="str">
        <f t="shared" si="50"/>
        <v>►</v>
      </c>
      <c r="J126" s="1494"/>
      <c r="K126" s="1495"/>
      <c r="L126" s="1495"/>
      <c r="M126" s="1495"/>
      <c r="N126" s="1496"/>
      <c r="O126" s="1497"/>
      <c r="P126" s="1498"/>
      <c r="Q126" s="1496"/>
      <c r="R126" s="1499"/>
      <c r="S126" s="1500">
        <f t="shared" si="23"/>
        <v>0</v>
      </c>
      <c r="T126" s="1501"/>
      <c r="U126" s="2239" t="s">
        <v>1</v>
      </c>
      <c r="V126" s="108">
        <f t="shared" si="26"/>
        <v>0</v>
      </c>
      <c r="W126" s="1392" t="str">
        <f t="shared" si="51"/>
        <v>►</v>
      </c>
      <c r="X126" s="1393" t="str">
        <f t="shared" si="52"/>
        <v>►</v>
      </c>
      <c r="Y126" s="1393" t="str">
        <f t="shared" si="53"/>
        <v>►</v>
      </c>
      <c r="Z126" s="1393" t="str">
        <f t="shared" si="54"/>
        <v>►</v>
      </c>
      <c r="AA126" s="1393" t="str">
        <f t="shared" si="55"/>
        <v>►</v>
      </c>
      <c r="AB126" s="1393" t="str">
        <f t="shared" si="56"/>
        <v>►</v>
      </c>
      <c r="AC126" s="1393" t="str">
        <f t="shared" si="57"/>
        <v>►</v>
      </c>
      <c r="AD126" s="1393" t="str">
        <f t="shared" si="58"/>
        <v>►</v>
      </c>
      <c r="AE126" s="1494"/>
      <c r="AF126" s="1495"/>
      <c r="AG126" s="1495"/>
      <c r="AH126" s="1495"/>
      <c r="AI126" s="1496"/>
      <c r="AJ126" s="1497"/>
      <c r="AK126" s="1498"/>
      <c r="AL126" s="1496"/>
      <c r="AM126" s="1499"/>
      <c r="AN126" s="1500">
        <f t="shared" si="24"/>
        <v>0</v>
      </c>
      <c r="AO126" s="1501"/>
      <c r="AQ126" s="6">
        <v>1</v>
      </c>
    </row>
    <row r="127" spans="1:43" s="1" customFormat="1" ht="15.75" customHeight="1">
      <c r="A127" s="1405">
        <f t="shared" si="25"/>
        <v>0</v>
      </c>
      <c r="B127" s="1392" t="str">
        <f t="shared" si="43"/>
        <v>►</v>
      </c>
      <c r="C127" s="1393" t="str">
        <f t="shared" si="44"/>
        <v>►</v>
      </c>
      <c r="D127" s="1393" t="str">
        <f t="shared" si="45"/>
        <v>►</v>
      </c>
      <c r="E127" s="1393" t="str">
        <f t="shared" si="46"/>
        <v>►</v>
      </c>
      <c r="F127" s="1393" t="str">
        <f t="shared" si="47"/>
        <v>►</v>
      </c>
      <c r="G127" s="1393" t="str">
        <f t="shared" si="48"/>
        <v>►</v>
      </c>
      <c r="H127" s="1393" t="str">
        <f t="shared" si="49"/>
        <v>►</v>
      </c>
      <c r="I127" s="1393" t="str">
        <f t="shared" si="50"/>
        <v>►</v>
      </c>
      <c r="J127" s="1494"/>
      <c r="K127" s="1495"/>
      <c r="L127" s="1495"/>
      <c r="M127" s="1495"/>
      <c r="N127" s="1496"/>
      <c r="O127" s="1497"/>
      <c r="P127" s="1498"/>
      <c r="Q127" s="1496"/>
      <c r="R127" s="1499"/>
      <c r="S127" s="1500">
        <f t="shared" si="23"/>
        <v>0</v>
      </c>
      <c r="T127" s="1501"/>
      <c r="U127" s="2239" t="s">
        <v>1</v>
      </c>
      <c r="V127" s="108">
        <f t="shared" si="26"/>
        <v>0</v>
      </c>
      <c r="W127" s="1392" t="str">
        <f t="shared" si="51"/>
        <v>►</v>
      </c>
      <c r="X127" s="1393" t="str">
        <f t="shared" si="52"/>
        <v>►</v>
      </c>
      <c r="Y127" s="1393" t="str">
        <f t="shared" si="53"/>
        <v>►</v>
      </c>
      <c r="Z127" s="1393" t="str">
        <f t="shared" si="54"/>
        <v>►</v>
      </c>
      <c r="AA127" s="1393" t="str">
        <f t="shared" si="55"/>
        <v>►</v>
      </c>
      <c r="AB127" s="1393" t="str">
        <f t="shared" si="56"/>
        <v>►</v>
      </c>
      <c r="AC127" s="1393" t="str">
        <f t="shared" si="57"/>
        <v>►</v>
      </c>
      <c r="AD127" s="1393" t="str">
        <f t="shared" si="58"/>
        <v>►</v>
      </c>
      <c r="AE127" s="1494"/>
      <c r="AF127" s="1495"/>
      <c r="AG127" s="1495"/>
      <c r="AH127" s="1495"/>
      <c r="AI127" s="1496"/>
      <c r="AJ127" s="1497"/>
      <c r="AK127" s="1498"/>
      <c r="AL127" s="1496"/>
      <c r="AM127" s="1499"/>
      <c r="AN127" s="1500">
        <f t="shared" si="24"/>
        <v>0</v>
      </c>
      <c r="AO127" s="1501"/>
      <c r="AQ127" s="6">
        <v>1</v>
      </c>
    </row>
    <row r="128" spans="1:43" s="1" customFormat="1" ht="15.75" customHeight="1">
      <c r="A128" s="1405">
        <f t="shared" si="25"/>
        <v>0</v>
      </c>
      <c r="B128" s="1392" t="str">
        <f t="shared" si="43"/>
        <v>►</v>
      </c>
      <c r="C128" s="1393" t="str">
        <f t="shared" si="44"/>
        <v>►</v>
      </c>
      <c r="D128" s="1393" t="str">
        <f t="shared" si="45"/>
        <v>►</v>
      </c>
      <c r="E128" s="1393" t="str">
        <f t="shared" si="46"/>
        <v>►</v>
      </c>
      <c r="F128" s="1393" t="str">
        <f t="shared" si="47"/>
        <v>►</v>
      </c>
      <c r="G128" s="1393" t="str">
        <f t="shared" si="48"/>
        <v>►</v>
      </c>
      <c r="H128" s="1393" t="str">
        <f t="shared" si="49"/>
        <v>►</v>
      </c>
      <c r="I128" s="1393" t="str">
        <f t="shared" si="50"/>
        <v>►</v>
      </c>
      <c r="J128" s="1494"/>
      <c r="K128" s="1495"/>
      <c r="L128" s="1495"/>
      <c r="M128" s="1495"/>
      <c r="N128" s="1496"/>
      <c r="O128" s="1497"/>
      <c r="P128" s="1498"/>
      <c r="Q128" s="1496"/>
      <c r="R128" s="1499"/>
      <c r="S128" s="1500">
        <f t="shared" si="23"/>
        <v>0</v>
      </c>
      <c r="T128" s="1501"/>
      <c r="U128" s="2239" t="s">
        <v>1</v>
      </c>
      <c r="V128" s="108">
        <f t="shared" si="26"/>
        <v>0</v>
      </c>
      <c r="W128" s="1392" t="str">
        <f t="shared" si="51"/>
        <v>►</v>
      </c>
      <c r="X128" s="1393" t="str">
        <f t="shared" si="52"/>
        <v>►</v>
      </c>
      <c r="Y128" s="1393" t="str">
        <f t="shared" si="53"/>
        <v>►</v>
      </c>
      <c r="Z128" s="1393" t="str">
        <f t="shared" si="54"/>
        <v>►</v>
      </c>
      <c r="AA128" s="1393" t="str">
        <f t="shared" si="55"/>
        <v>►</v>
      </c>
      <c r="AB128" s="1393" t="str">
        <f t="shared" si="56"/>
        <v>►</v>
      </c>
      <c r="AC128" s="1393" t="str">
        <f t="shared" si="57"/>
        <v>►</v>
      </c>
      <c r="AD128" s="1393" t="str">
        <f t="shared" si="58"/>
        <v>►</v>
      </c>
      <c r="AE128" s="1494"/>
      <c r="AF128" s="1495"/>
      <c r="AG128" s="1495"/>
      <c r="AH128" s="1495"/>
      <c r="AI128" s="1496"/>
      <c r="AJ128" s="1497"/>
      <c r="AK128" s="1498"/>
      <c r="AL128" s="1496"/>
      <c r="AM128" s="1499"/>
      <c r="AN128" s="1500">
        <f t="shared" si="24"/>
        <v>0</v>
      </c>
      <c r="AO128" s="1501"/>
      <c r="AQ128" s="6">
        <v>1</v>
      </c>
    </row>
    <row r="129" spans="1:43" s="1" customFormat="1" ht="15.75">
      <c r="A129" s="1405">
        <f t="shared" si="25"/>
        <v>0</v>
      </c>
      <c r="B129" s="1392" t="str">
        <f t="shared" si="43"/>
        <v>►</v>
      </c>
      <c r="C129" s="1393" t="str">
        <f t="shared" si="44"/>
        <v>►</v>
      </c>
      <c r="D129" s="1393" t="str">
        <f t="shared" si="45"/>
        <v>►</v>
      </c>
      <c r="E129" s="1393" t="str">
        <f t="shared" si="46"/>
        <v>►</v>
      </c>
      <c r="F129" s="1393" t="str">
        <f t="shared" si="47"/>
        <v>►</v>
      </c>
      <c r="G129" s="1393" t="str">
        <f t="shared" si="48"/>
        <v>►</v>
      </c>
      <c r="H129" s="1393" t="str">
        <f t="shared" si="49"/>
        <v>►</v>
      </c>
      <c r="I129" s="1393" t="str">
        <f t="shared" si="50"/>
        <v>►</v>
      </c>
      <c r="J129" s="1494"/>
      <c r="K129" s="1495"/>
      <c r="L129" s="1495"/>
      <c r="M129" s="1495"/>
      <c r="N129" s="1496"/>
      <c r="O129" s="1497"/>
      <c r="P129" s="1498"/>
      <c r="Q129" s="1496"/>
      <c r="R129" s="1499"/>
      <c r="S129" s="1500">
        <f t="shared" si="23"/>
        <v>0</v>
      </c>
      <c r="T129" s="1501"/>
      <c r="U129" s="2239" t="s">
        <v>1</v>
      </c>
      <c r="V129" s="108">
        <f t="shared" si="26"/>
        <v>0</v>
      </c>
      <c r="W129" s="1392" t="str">
        <f t="shared" si="51"/>
        <v>►</v>
      </c>
      <c r="X129" s="1393" t="str">
        <f t="shared" si="52"/>
        <v>►</v>
      </c>
      <c r="Y129" s="1393" t="str">
        <f t="shared" si="53"/>
        <v>►</v>
      </c>
      <c r="Z129" s="1393" t="str">
        <f t="shared" si="54"/>
        <v>►</v>
      </c>
      <c r="AA129" s="1393" t="str">
        <f t="shared" si="55"/>
        <v>►</v>
      </c>
      <c r="AB129" s="1393" t="str">
        <f t="shared" si="56"/>
        <v>►</v>
      </c>
      <c r="AC129" s="1393" t="str">
        <f t="shared" si="57"/>
        <v>►</v>
      </c>
      <c r="AD129" s="1393" t="str">
        <f t="shared" si="58"/>
        <v>►</v>
      </c>
      <c r="AE129" s="1494"/>
      <c r="AF129" s="1495"/>
      <c r="AG129" s="1495"/>
      <c r="AH129" s="1495"/>
      <c r="AI129" s="1496"/>
      <c r="AJ129" s="1497"/>
      <c r="AK129" s="1498"/>
      <c r="AL129" s="1496"/>
      <c r="AM129" s="1499"/>
      <c r="AN129" s="1500">
        <f t="shared" si="24"/>
        <v>0</v>
      </c>
      <c r="AO129" s="1501"/>
      <c r="AQ129" s="6">
        <v>1</v>
      </c>
    </row>
    <row r="130" spans="1:43" s="1" customFormat="1" ht="15.75">
      <c r="A130" s="1405">
        <f t="shared" si="25"/>
        <v>0</v>
      </c>
      <c r="B130" s="1392" t="str">
        <f t="shared" si="43"/>
        <v>►</v>
      </c>
      <c r="C130" s="1393" t="str">
        <f t="shared" si="44"/>
        <v>►</v>
      </c>
      <c r="D130" s="1393" t="str">
        <f t="shared" si="45"/>
        <v>►</v>
      </c>
      <c r="E130" s="1393" t="str">
        <f t="shared" si="46"/>
        <v>►</v>
      </c>
      <c r="F130" s="1393" t="str">
        <f t="shared" si="47"/>
        <v>►</v>
      </c>
      <c r="G130" s="1393" t="str">
        <f t="shared" si="48"/>
        <v>►</v>
      </c>
      <c r="H130" s="1393" t="str">
        <f t="shared" si="49"/>
        <v>►</v>
      </c>
      <c r="I130" s="1393" t="str">
        <f t="shared" si="50"/>
        <v>►</v>
      </c>
      <c r="J130" s="1494"/>
      <c r="K130" s="1495"/>
      <c r="L130" s="1495"/>
      <c r="M130" s="1495"/>
      <c r="N130" s="1496"/>
      <c r="O130" s="1497"/>
      <c r="P130" s="1498"/>
      <c r="Q130" s="1496"/>
      <c r="R130" s="1499"/>
      <c r="S130" s="1500">
        <f t="shared" si="23"/>
        <v>0</v>
      </c>
      <c r="T130" s="1501"/>
      <c r="U130" s="2239" t="s">
        <v>1</v>
      </c>
      <c r="V130" s="108">
        <f t="shared" si="26"/>
        <v>0</v>
      </c>
      <c r="W130" s="1392" t="str">
        <f t="shared" si="51"/>
        <v>►</v>
      </c>
      <c r="X130" s="1393" t="str">
        <f t="shared" si="52"/>
        <v>►</v>
      </c>
      <c r="Y130" s="1393" t="str">
        <f t="shared" si="53"/>
        <v>►</v>
      </c>
      <c r="Z130" s="1393" t="str">
        <f t="shared" si="54"/>
        <v>►</v>
      </c>
      <c r="AA130" s="1393" t="str">
        <f t="shared" si="55"/>
        <v>►</v>
      </c>
      <c r="AB130" s="1393" t="str">
        <f t="shared" si="56"/>
        <v>►</v>
      </c>
      <c r="AC130" s="1393" t="str">
        <f t="shared" si="57"/>
        <v>►</v>
      </c>
      <c r="AD130" s="1393" t="str">
        <f t="shared" si="58"/>
        <v>►</v>
      </c>
      <c r="AE130" s="1494"/>
      <c r="AF130" s="1495"/>
      <c r="AG130" s="1495"/>
      <c r="AH130" s="1495"/>
      <c r="AI130" s="1496"/>
      <c r="AJ130" s="1497"/>
      <c r="AK130" s="1498"/>
      <c r="AL130" s="1496"/>
      <c r="AM130" s="1499"/>
      <c r="AN130" s="1500">
        <f t="shared" si="24"/>
        <v>0</v>
      </c>
      <c r="AO130" s="1501"/>
      <c r="AQ130" s="6">
        <v>1</v>
      </c>
    </row>
    <row r="131" spans="1:43" s="1" customFormat="1" ht="15.75">
      <c r="A131" s="1405">
        <f t="shared" si="25"/>
        <v>0</v>
      </c>
      <c r="B131" s="1392" t="str">
        <f t="shared" si="43"/>
        <v>►</v>
      </c>
      <c r="C131" s="1393" t="str">
        <f t="shared" si="44"/>
        <v>►</v>
      </c>
      <c r="D131" s="1393" t="str">
        <f t="shared" si="45"/>
        <v>►</v>
      </c>
      <c r="E131" s="1393" t="str">
        <f t="shared" si="46"/>
        <v>►</v>
      </c>
      <c r="F131" s="1393" t="str">
        <f t="shared" si="47"/>
        <v>►</v>
      </c>
      <c r="G131" s="1393" t="str">
        <f t="shared" si="48"/>
        <v>►</v>
      </c>
      <c r="H131" s="1393" t="str">
        <f t="shared" si="49"/>
        <v>►</v>
      </c>
      <c r="I131" s="1393" t="str">
        <f t="shared" si="50"/>
        <v>►</v>
      </c>
      <c r="J131" s="1494"/>
      <c r="K131" s="1495"/>
      <c r="L131" s="1495"/>
      <c r="M131" s="1495"/>
      <c r="N131" s="1496"/>
      <c r="O131" s="1497"/>
      <c r="P131" s="1498"/>
      <c r="Q131" s="1496"/>
      <c r="R131" s="1499"/>
      <c r="S131" s="1500">
        <f t="shared" si="23"/>
        <v>0</v>
      </c>
      <c r="T131" s="1501"/>
      <c r="U131" s="2239" t="s">
        <v>1</v>
      </c>
      <c r="V131" s="108">
        <f t="shared" si="26"/>
        <v>0</v>
      </c>
      <c r="W131" s="1392" t="str">
        <f t="shared" si="51"/>
        <v>►</v>
      </c>
      <c r="X131" s="1393" t="str">
        <f t="shared" si="52"/>
        <v>►</v>
      </c>
      <c r="Y131" s="1393" t="str">
        <f t="shared" si="53"/>
        <v>►</v>
      </c>
      <c r="Z131" s="1393" t="str">
        <f t="shared" si="54"/>
        <v>►</v>
      </c>
      <c r="AA131" s="1393" t="str">
        <f t="shared" si="55"/>
        <v>►</v>
      </c>
      <c r="AB131" s="1393" t="str">
        <f t="shared" si="56"/>
        <v>►</v>
      </c>
      <c r="AC131" s="1393" t="str">
        <f t="shared" si="57"/>
        <v>►</v>
      </c>
      <c r="AD131" s="1393" t="str">
        <f t="shared" si="58"/>
        <v>►</v>
      </c>
      <c r="AE131" s="1494"/>
      <c r="AF131" s="1495"/>
      <c r="AG131" s="1495"/>
      <c r="AH131" s="1495"/>
      <c r="AI131" s="1496"/>
      <c r="AJ131" s="1497"/>
      <c r="AK131" s="1498"/>
      <c r="AL131" s="1496"/>
      <c r="AM131" s="1499"/>
      <c r="AN131" s="1500">
        <f t="shared" si="24"/>
        <v>0</v>
      </c>
      <c r="AO131" s="1501"/>
      <c r="AQ131" s="6">
        <v>1</v>
      </c>
    </row>
    <row r="132" spans="1:43" s="1" customFormat="1" ht="18.75" customHeight="1">
      <c r="A132" s="1405">
        <f t="shared" si="25"/>
        <v>0</v>
      </c>
      <c r="B132" s="1392" t="str">
        <f t="shared" si="43"/>
        <v>►</v>
      </c>
      <c r="C132" s="1393" t="str">
        <f t="shared" si="44"/>
        <v>►</v>
      </c>
      <c r="D132" s="1393" t="str">
        <f t="shared" si="45"/>
        <v>►</v>
      </c>
      <c r="E132" s="1393" t="str">
        <f t="shared" si="46"/>
        <v>►</v>
      </c>
      <c r="F132" s="1393" t="str">
        <f t="shared" si="47"/>
        <v>►</v>
      </c>
      <c r="G132" s="1393" t="str">
        <f t="shared" si="48"/>
        <v>►</v>
      </c>
      <c r="H132" s="1393" t="str">
        <f t="shared" si="49"/>
        <v>►</v>
      </c>
      <c r="I132" s="1393" t="str">
        <f t="shared" si="50"/>
        <v>►</v>
      </c>
      <c r="J132" s="1494"/>
      <c r="K132" s="1495"/>
      <c r="L132" s="1495"/>
      <c r="M132" s="1495"/>
      <c r="N132" s="1496"/>
      <c r="O132" s="1497"/>
      <c r="P132" s="1498"/>
      <c r="Q132" s="1496"/>
      <c r="R132" s="1499"/>
      <c r="S132" s="1500">
        <f t="shared" ref="S132:S195" si="59">IF(ISNUMBER(Q132),G132,0)</f>
        <v>0</v>
      </c>
      <c r="T132" s="1501"/>
      <c r="U132" s="2239" t="s">
        <v>1</v>
      </c>
      <c r="V132" s="108">
        <f t="shared" si="26"/>
        <v>0</v>
      </c>
      <c r="W132" s="1392" t="str">
        <f t="shared" si="51"/>
        <v>►</v>
      </c>
      <c r="X132" s="1393" t="str">
        <f t="shared" si="52"/>
        <v>►</v>
      </c>
      <c r="Y132" s="1393" t="str">
        <f t="shared" si="53"/>
        <v>►</v>
      </c>
      <c r="Z132" s="1393" t="str">
        <f t="shared" si="54"/>
        <v>►</v>
      </c>
      <c r="AA132" s="1393" t="str">
        <f t="shared" si="55"/>
        <v>►</v>
      </c>
      <c r="AB132" s="1393" t="str">
        <f t="shared" si="56"/>
        <v>►</v>
      </c>
      <c r="AC132" s="1393" t="str">
        <f t="shared" si="57"/>
        <v>►</v>
      </c>
      <c r="AD132" s="1393" t="str">
        <f t="shared" si="58"/>
        <v>►</v>
      </c>
      <c r="AE132" s="1494"/>
      <c r="AF132" s="1495"/>
      <c r="AG132" s="1495"/>
      <c r="AH132" s="1495"/>
      <c r="AI132" s="1496"/>
      <c r="AJ132" s="1497"/>
      <c r="AK132" s="1498"/>
      <c r="AL132" s="1496"/>
      <c r="AM132" s="1499"/>
      <c r="AN132" s="1500">
        <f t="shared" ref="AN132:AN195" si="60">IF(ISNUMBER(AL132),AB132,0)</f>
        <v>0</v>
      </c>
      <c r="AO132" s="1501"/>
      <c r="AQ132" s="6">
        <v>1</v>
      </c>
    </row>
    <row r="133" spans="1:43" s="1" customFormat="1" ht="15.75">
      <c r="A133" s="1405">
        <f t="shared" si="25"/>
        <v>0</v>
      </c>
      <c r="B133" s="1392" t="str">
        <f t="shared" si="43"/>
        <v>►</v>
      </c>
      <c r="C133" s="1393" t="str">
        <f t="shared" si="44"/>
        <v>►</v>
      </c>
      <c r="D133" s="1393" t="str">
        <f t="shared" si="45"/>
        <v>►</v>
      </c>
      <c r="E133" s="1393" t="str">
        <f t="shared" si="46"/>
        <v>►</v>
      </c>
      <c r="F133" s="1393" t="str">
        <f t="shared" si="47"/>
        <v>►</v>
      </c>
      <c r="G133" s="1393" t="str">
        <f t="shared" si="48"/>
        <v>►</v>
      </c>
      <c r="H133" s="1393" t="str">
        <f t="shared" si="49"/>
        <v>►</v>
      </c>
      <c r="I133" s="1393" t="str">
        <f t="shared" si="50"/>
        <v>►</v>
      </c>
      <c r="J133" s="1494"/>
      <c r="K133" s="1495"/>
      <c r="L133" s="1495"/>
      <c r="M133" s="1495"/>
      <c r="N133" s="1496"/>
      <c r="O133" s="1497"/>
      <c r="P133" s="1498"/>
      <c r="Q133" s="1496"/>
      <c r="R133" s="1499"/>
      <c r="S133" s="1500">
        <f t="shared" si="59"/>
        <v>0</v>
      </c>
      <c r="T133" s="1501"/>
      <c r="U133" s="2239" t="s">
        <v>1</v>
      </c>
      <c r="V133" s="108">
        <f t="shared" si="26"/>
        <v>0</v>
      </c>
      <c r="W133" s="1392" t="str">
        <f t="shared" si="51"/>
        <v>►</v>
      </c>
      <c r="X133" s="1393" t="str">
        <f t="shared" si="52"/>
        <v>►</v>
      </c>
      <c r="Y133" s="1393" t="str">
        <f t="shared" si="53"/>
        <v>►</v>
      </c>
      <c r="Z133" s="1393" t="str">
        <f t="shared" si="54"/>
        <v>►</v>
      </c>
      <c r="AA133" s="1393" t="str">
        <f t="shared" si="55"/>
        <v>►</v>
      </c>
      <c r="AB133" s="1393" t="str">
        <f t="shared" si="56"/>
        <v>►</v>
      </c>
      <c r="AC133" s="1393" t="str">
        <f t="shared" si="57"/>
        <v>►</v>
      </c>
      <c r="AD133" s="1393" t="str">
        <f t="shared" si="58"/>
        <v>►</v>
      </c>
      <c r="AE133" s="1494"/>
      <c r="AF133" s="1495"/>
      <c r="AG133" s="1495"/>
      <c r="AH133" s="1495"/>
      <c r="AI133" s="1496"/>
      <c r="AJ133" s="1497"/>
      <c r="AK133" s="1498"/>
      <c r="AL133" s="1496"/>
      <c r="AM133" s="1499"/>
      <c r="AN133" s="1500">
        <f t="shared" si="60"/>
        <v>0</v>
      </c>
      <c r="AO133" s="1501"/>
      <c r="AQ133" s="6">
        <v>1</v>
      </c>
    </row>
    <row r="134" spans="1:43" s="1" customFormat="1" ht="15.75">
      <c r="A134" s="1405">
        <f t="shared" si="25"/>
        <v>0</v>
      </c>
      <c r="B134" s="1392" t="str">
        <f t="shared" si="43"/>
        <v>►</v>
      </c>
      <c r="C134" s="1393" t="str">
        <f t="shared" si="44"/>
        <v>►</v>
      </c>
      <c r="D134" s="1393" t="str">
        <f t="shared" si="45"/>
        <v>►</v>
      </c>
      <c r="E134" s="1393" t="str">
        <f t="shared" si="46"/>
        <v>►</v>
      </c>
      <c r="F134" s="1393" t="str">
        <f t="shared" si="47"/>
        <v>►</v>
      </c>
      <c r="G134" s="1393" t="str">
        <f t="shared" si="48"/>
        <v>►</v>
      </c>
      <c r="H134" s="1393" t="str">
        <f t="shared" si="49"/>
        <v>►</v>
      </c>
      <c r="I134" s="1393" t="str">
        <f t="shared" si="50"/>
        <v>►</v>
      </c>
      <c r="J134" s="1494"/>
      <c r="K134" s="1495"/>
      <c r="L134" s="1495"/>
      <c r="M134" s="1495"/>
      <c r="N134" s="1496"/>
      <c r="O134" s="1497"/>
      <c r="P134" s="1498"/>
      <c r="Q134" s="1496"/>
      <c r="R134" s="1499"/>
      <c r="S134" s="1500">
        <f t="shared" si="59"/>
        <v>0</v>
      </c>
      <c r="T134" s="1501"/>
      <c r="U134" s="2239" t="s">
        <v>1</v>
      </c>
      <c r="V134" s="108">
        <f t="shared" si="26"/>
        <v>0</v>
      </c>
      <c r="W134" s="1392" t="str">
        <f t="shared" si="51"/>
        <v>►</v>
      </c>
      <c r="X134" s="1393" t="str">
        <f t="shared" si="52"/>
        <v>►</v>
      </c>
      <c r="Y134" s="1393" t="str">
        <f t="shared" si="53"/>
        <v>►</v>
      </c>
      <c r="Z134" s="1393" t="str">
        <f t="shared" si="54"/>
        <v>►</v>
      </c>
      <c r="AA134" s="1393" t="str">
        <f t="shared" si="55"/>
        <v>►</v>
      </c>
      <c r="AB134" s="1393" t="str">
        <f t="shared" si="56"/>
        <v>►</v>
      </c>
      <c r="AC134" s="1393" t="str">
        <f t="shared" si="57"/>
        <v>►</v>
      </c>
      <c r="AD134" s="1393" t="str">
        <f t="shared" si="58"/>
        <v>►</v>
      </c>
      <c r="AE134" s="1494"/>
      <c r="AF134" s="1495"/>
      <c r="AG134" s="1495"/>
      <c r="AH134" s="1495"/>
      <c r="AI134" s="1496"/>
      <c r="AJ134" s="1497"/>
      <c r="AK134" s="1498"/>
      <c r="AL134" s="1496"/>
      <c r="AM134" s="1499"/>
      <c r="AN134" s="1500">
        <f t="shared" si="60"/>
        <v>0</v>
      </c>
      <c r="AO134" s="1501"/>
      <c r="AQ134" s="6">
        <v>1</v>
      </c>
    </row>
    <row r="135" spans="1:43" s="1" customFormat="1" ht="15.75">
      <c r="A135" s="1405">
        <f t="shared" si="25"/>
        <v>0</v>
      </c>
      <c r="B135" s="1392" t="str">
        <f t="shared" si="43"/>
        <v>►</v>
      </c>
      <c r="C135" s="1393" t="str">
        <f t="shared" si="44"/>
        <v>►</v>
      </c>
      <c r="D135" s="1393" t="str">
        <f t="shared" si="45"/>
        <v>►</v>
      </c>
      <c r="E135" s="1393" t="str">
        <f t="shared" si="46"/>
        <v>►</v>
      </c>
      <c r="F135" s="1393" t="str">
        <f t="shared" si="47"/>
        <v>►</v>
      </c>
      <c r="G135" s="1393" t="str">
        <f t="shared" si="48"/>
        <v>►</v>
      </c>
      <c r="H135" s="1393" t="str">
        <f t="shared" si="49"/>
        <v>►</v>
      </c>
      <c r="I135" s="1393" t="str">
        <f t="shared" si="50"/>
        <v>►</v>
      </c>
      <c r="J135" s="1494"/>
      <c r="K135" s="1495"/>
      <c r="L135" s="1495"/>
      <c r="M135" s="1495"/>
      <c r="N135" s="1496"/>
      <c r="O135" s="1497"/>
      <c r="P135" s="1498"/>
      <c r="Q135" s="1496"/>
      <c r="R135" s="1499"/>
      <c r="S135" s="1500">
        <f t="shared" si="59"/>
        <v>0</v>
      </c>
      <c r="T135" s="1501"/>
      <c r="U135" s="2239" t="s">
        <v>1</v>
      </c>
      <c r="V135" s="108">
        <f t="shared" si="26"/>
        <v>0</v>
      </c>
      <c r="W135" s="1392" t="str">
        <f t="shared" si="51"/>
        <v>►</v>
      </c>
      <c r="X135" s="1393" t="str">
        <f t="shared" si="52"/>
        <v>►</v>
      </c>
      <c r="Y135" s="1393" t="str">
        <f t="shared" si="53"/>
        <v>►</v>
      </c>
      <c r="Z135" s="1393" t="str">
        <f t="shared" si="54"/>
        <v>►</v>
      </c>
      <c r="AA135" s="1393" t="str">
        <f t="shared" si="55"/>
        <v>►</v>
      </c>
      <c r="AB135" s="1393" t="str">
        <f t="shared" si="56"/>
        <v>►</v>
      </c>
      <c r="AC135" s="1393" t="str">
        <f t="shared" si="57"/>
        <v>►</v>
      </c>
      <c r="AD135" s="1393" t="str">
        <f t="shared" si="58"/>
        <v>►</v>
      </c>
      <c r="AE135" s="1494"/>
      <c r="AF135" s="1495"/>
      <c r="AG135" s="1495"/>
      <c r="AH135" s="1495"/>
      <c r="AI135" s="1496"/>
      <c r="AJ135" s="1497"/>
      <c r="AK135" s="1498"/>
      <c r="AL135" s="1496"/>
      <c r="AM135" s="1499"/>
      <c r="AN135" s="1500">
        <f t="shared" si="60"/>
        <v>0</v>
      </c>
      <c r="AO135" s="1501"/>
      <c r="AQ135" s="6">
        <v>1</v>
      </c>
    </row>
    <row r="136" spans="1:43" s="1" customFormat="1" ht="16.5" customHeight="1">
      <c r="A136" s="1405">
        <f t="shared" si="25"/>
        <v>0</v>
      </c>
      <c r="B136" s="1392" t="str">
        <f t="shared" si="43"/>
        <v>►</v>
      </c>
      <c r="C136" s="1393" t="str">
        <f t="shared" si="44"/>
        <v>►</v>
      </c>
      <c r="D136" s="1393" t="str">
        <f t="shared" si="45"/>
        <v>►</v>
      </c>
      <c r="E136" s="1393" t="str">
        <f t="shared" si="46"/>
        <v>►</v>
      </c>
      <c r="F136" s="1393" t="str">
        <f t="shared" si="47"/>
        <v>►</v>
      </c>
      <c r="G136" s="1393" t="str">
        <f t="shared" si="48"/>
        <v>►</v>
      </c>
      <c r="H136" s="1393" t="str">
        <f t="shared" si="49"/>
        <v>►</v>
      </c>
      <c r="I136" s="1393" t="str">
        <f t="shared" si="50"/>
        <v>►</v>
      </c>
      <c r="J136" s="1494"/>
      <c r="K136" s="1495"/>
      <c r="L136" s="1495"/>
      <c r="M136" s="1495"/>
      <c r="N136" s="1496"/>
      <c r="O136" s="1497"/>
      <c r="P136" s="1498"/>
      <c r="Q136" s="1496"/>
      <c r="R136" s="1499"/>
      <c r="S136" s="1500">
        <f t="shared" si="59"/>
        <v>0</v>
      </c>
      <c r="T136" s="1501"/>
      <c r="U136" s="2239" t="s">
        <v>1</v>
      </c>
      <c r="V136" s="108">
        <f t="shared" si="26"/>
        <v>0</v>
      </c>
      <c r="W136" s="1392" t="str">
        <f t="shared" si="51"/>
        <v>►</v>
      </c>
      <c r="X136" s="1393" t="str">
        <f t="shared" si="52"/>
        <v>►</v>
      </c>
      <c r="Y136" s="1393" t="str">
        <f t="shared" si="53"/>
        <v>►</v>
      </c>
      <c r="Z136" s="1393" t="str">
        <f t="shared" si="54"/>
        <v>►</v>
      </c>
      <c r="AA136" s="1393" t="str">
        <f t="shared" si="55"/>
        <v>►</v>
      </c>
      <c r="AB136" s="1393" t="str">
        <f t="shared" si="56"/>
        <v>►</v>
      </c>
      <c r="AC136" s="1393" t="str">
        <f t="shared" si="57"/>
        <v>►</v>
      </c>
      <c r="AD136" s="1393" t="str">
        <f t="shared" si="58"/>
        <v>►</v>
      </c>
      <c r="AE136" s="1494"/>
      <c r="AF136" s="1495"/>
      <c r="AG136" s="1495"/>
      <c r="AH136" s="1495"/>
      <c r="AI136" s="1496"/>
      <c r="AJ136" s="1497"/>
      <c r="AK136" s="1498"/>
      <c r="AL136" s="1496"/>
      <c r="AM136" s="1499"/>
      <c r="AN136" s="1500">
        <f t="shared" si="60"/>
        <v>0</v>
      </c>
      <c r="AO136" s="1501"/>
      <c r="AQ136" s="6">
        <v>1</v>
      </c>
    </row>
    <row r="137" spans="1:43" s="1" customFormat="1" ht="15.75">
      <c r="A137" s="1405">
        <f t="shared" si="25"/>
        <v>0</v>
      </c>
      <c r="B137" s="1392" t="str">
        <f t="shared" si="43"/>
        <v>►</v>
      </c>
      <c r="C137" s="1393" t="str">
        <f t="shared" si="44"/>
        <v>►</v>
      </c>
      <c r="D137" s="1393" t="str">
        <f t="shared" si="45"/>
        <v>►</v>
      </c>
      <c r="E137" s="1393" t="str">
        <f t="shared" si="46"/>
        <v>►</v>
      </c>
      <c r="F137" s="1393" t="str">
        <f t="shared" si="47"/>
        <v>►</v>
      </c>
      <c r="G137" s="1393" t="str">
        <f t="shared" si="48"/>
        <v>►</v>
      </c>
      <c r="H137" s="1393" t="str">
        <f t="shared" si="49"/>
        <v>►</v>
      </c>
      <c r="I137" s="1393" t="str">
        <f t="shared" si="50"/>
        <v>►</v>
      </c>
      <c r="J137" s="1494"/>
      <c r="K137" s="1495"/>
      <c r="L137" s="1495"/>
      <c r="M137" s="1495"/>
      <c r="N137" s="1496"/>
      <c r="O137" s="1497"/>
      <c r="P137" s="1498"/>
      <c r="Q137" s="1496"/>
      <c r="R137" s="1499"/>
      <c r="S137" s="1500">
        <f t="shared" si="59"/>
        <v>0</v>
      </c>
      <c r="T137" s="1501"/>
      <c r="U137" s="2239" t="s">
        <v>1</v>
      </c>
      <c r="V137" s="108">
        <f t="shared" si="26"/>
        <v>0</v>
      </c>
      <c r="W137" s="1392" t="str">
        <f t="shared" si="51"/>
        <v>►</v>
      </c>
      <c r="X137" s="1393" t="str">
        <f t="shared" si="52"/>
        <v>►</v>
      </c>
      <c r="Y137" s="1393" t="str">
        <f t="shared" si="53"/>
        <v>►</v>
      </c>
      <c r="Z137" s="1393" t="str">
        <f t="shared" si="54"/>
        <v>►</v>
      </c>
      <c r="AA137" s="1393" t="str">
        <f t="shared" si="55"/>
        <v>►</v>
      </c>
      <c r="AB137" s="1393" t="str">
        <f t="shared" si="56"/>
        <v>►</v>
      </c>
      <c r="AC137" s="1393" t="str">
        <f t="shared" si="57"/>
        <v>►</v>
      </c>
      <c r="AD137" s="1393" t="str">
        <f t="shared" si="58"/>
        <v>►</v>
      </c>
      <c r="AE137" s="1494"/>
      <c r="AF137" s="1495"/>
      <c r="AG137" s="1495"/>
      <c r="AH137" s="1495"/>
      <c r="AI137" s="1496"/>
      <c r="AJ137" s="1497"/>
      <c r="AK137" s="1498"/>
      <c r="AL137" s="1496"/>
      <c r="AM137" s="1499"/>
      <c r="AN137" s="1500">
        <f t="shared" si="60"/>
        <v>0</v>
      </c>
      <c r="AO137" s="1501"/>
      <c r="AQ137" s="6">
        <v>1</v>
      </c>
    </row>
    <row r="138" spans="1:43" s="1" customFormat="1" ht="16.5" customHeight="1">
      <c r="A138" s="1405">
        <f t="shared" si="25"/>
        <v>0</v>
      </c>
      <c r="B138" s="1392" t="str">
        <f t="shared" si="43"/>
        <v>►</v>
      </c>
      <c r="C138" s="1393" t="str">
        <f t="shared" si="44"/>
        <v>►</v>
      </c>
      <c r="D138" s="1393" t="str">
        <f t="shared" si="45"/>
        <v>►</v>
      </c>
      <c r="E138" s="1393" t="str">
        <f t="shared" si="46"/>
        <v>►</v>
      </c>
      <c r="F138" s="1393" t="str">
        <f t="shared" si="47"/>
        <v>►</v>
      </c>
      <c r="G138" s="1393" t="str">
        <f t="shared" si="48"/>
        <v>►</v>
      </c>
      <c r="H138" s="1393" t="str">
        <f t="shared" si="49"/>
        <v>►</v>
      </c>
      <c r="I138" s="1393" t="str">
        <f t="shared" si="50"/>
        <v>►</v>
      </c>
      <c r="J138" s="1494"/>
      <c r="K138" s="1495"/>
      <c r="L138" s="1495"/>
      <c r="M138" s="1495"/>
      <c r="N138" s="1496"/>
      <c r="O138" s="1497"/>
      <c r="P138" s="1498"/>
      <c r="Q138" s="1496"/>
      <c r="R138" s="1499"/>
      <c r="S138" s="1500">
        <f t="shared" si="59"/>
        <v>0</v>
      </c>
      <c r="T138" s="1501"/>
      <c r="U138" s="2239" t="s">
        <v>1</v>
      </c>
      <c r="V138" s="108">
        <f t="shared" si="26"/>
        <v>0</v>
      </c>
      <c r="W138" s="1392" t="str">
        <f t="shared" si="51"/>
        <v>►</v>
      </c>
      <c r="X138" s="1393" t="str">
        <f t="shared" si="52"/>
        <v>►</v>
      </c>
      <c r="Y138" s="1393" t="str">
        <f t="shared" si="53"/>
        <v>►</v>
      </c>
      <c r="Z138" s="1393" t="str">
        <f t="shared" si="54"/>
        <v>►</v>
      </c>
      <c r="AA138" s="1393" t="str">
        <f t="shared" si="55"/>
        <v>►</v>
      </c>
      <c r="AB138" s="1393" t="str">
        <f t="shared" si="56"/>
        <v>►</v>
      </c>
      <c r="AC138" s="1393" t="str">
        <f t="shared" si="57"/>
        <v>►</v>
      </c>
      <c r="AD138" s="1393" t="str">
        <f t="shared" si="58"/>
        <v>►</v>
      </c>
      <c r="AE138" s="1494"/>
      <c r="AF138" s="1495"/>
      <c r="AG138" s="1495"/>
      <c r="AH138" s="1495"/>
      <c r="AI138" s="1496"/>
      <c r="AJ138" s="1497"/>
      <c r="AK138" s="1498"/>
      <c r="AL138" s="1496"/>
      <c r="AM138" s="1499"/>
      <c r="AN138" s="1500">
        <f t="shared" si="60"/>
        <v>0</v>
      </c>
      <c r="AO138" s="1501"/>
      <c r="AQ138" s="6">
        <v>1</v>
      </c>
    </row>
    <row r="139" spans="1:43" s="1" customFormat="1" ht="16.5" customHeight="1">
      <c r="A139" s="1405">
        <f t="shared" si="25"/>
        <v>0</v>
      </c>
      <c r="B139" s="1392" t="str">
        <f t="shared" si="43"/>
        <v>►</v>
      </c>
      <c r="C139" s="1393" t="str">
        <f t="shared" si="44"/>
        <v>►</v>
      </c>
      <c r="D139" s="1393" t="str">
        <f t="shared" si="45"/>
        <v>►</v>
      </c>
      <c r="E139" s="1393" t="str">
        <f t="shared" si="46"/>
        <v>►</v>
      </c>
      <c r="F139" s="1393" t="str">
        <f t="shared" si="47"/>
        <v>►</v>
      </c>
      <c r="G139" s="1393" t="str">
        <f t="shared" si="48"/>
        <v>►</v>
      </c>
      <c r="H139" s="1393" t="str">
        <f t="shared" si="49"/>
        <v>►</v>
      </c>
      <c r="I139" s="1393" t="str">
        <f t="shared" si="50"/>
        <v>►</v>
      </c>
      <c r="J139" s="1494"/>
      <c r="K139" s="1495"/>
      <c r="L139" s="1495"/>
      <c r="M139" s="1495"/>
      <c r="N139" s="1496"/>
      <c r="O139" s="1497"/>
      <c r="P139" s="1498"/>
      <c r="Q139" s="1496"/>
      <c r="R139" s="1499"/>
      <c r="S139" s="1500">
        <f t="shared" si="59"/>
        <v>0</v>
      </c>
      <c r="T139" s="1501"/>
      <c r="U139" s="2239" t="s">
        <v>1</v>
      </c>
      <c r="V139" s="108">
        <f t="shared" si="26"/>
        <v>0</v>
      </c>
      <c r="W139" s="1392" t="str">
        <f t="shared" si="51"/>
        <v>►</v>
      </c>
      <c r="X139" s="1393" t="str">
        <f t="shared" si="52"/>
        <v>►</v>
      </c>
      <c r="Y139" s="1393" t="str">
        <f t="shared" si="53"/>
        <v>►</v>
      </c>
      <c r="Z139" s="1393" t="str">
        <f t="shared" si="54"/>
        <v>►</v>
      </c>
      <c r="AA139" s="1393" t="str">
        <f t="shared" si="55"/>
        <v>►</v>
      </c>
      <c r="AB139" s="1393" t="str">
        <f t="shared" si="56"/>
        <v>►</v>
      </c>
      <c r="AC139" s="1393" t="str">
        <f t="shared" si="57"/>
        <v>►</v>
      </c>
      <c r="AD139" s="1393" t="str">
        <f t="shared" si="58"/>
        <v>►</v>
      </c>
      <c r="AE139" s="1494"/>
      <c r="AF139" s="1495"/>
      <c r="AG139" s="1495"/>
      <c r="AH139" s="1495"/>
      <c r="AI139" s="1496"/>
      <c r="AJ139" s="1497"/>
      <c r="AK139" s="1498"/>
      <c r="AL139" s="1496"/>
      <c r="AM139" s="1499"/>
      <c r="AN139" s="1500">
        <f t="shared" si="60"/>
        <v>0</v>
      </c>
      <c r="AO139" s="1501"/>
      <c r="AQ139" s="6">
        <v>1</v>
      </c>
    </row>
    <row r="140" spans="1:43" s="1" customFormat="1" ht="15.75" customHeight="1">
      <c r="A140" s="1405">
        <f t="shared" si="25"/>
        <v>0</v>
      </c>
      <c r="B140" s="1392" t="str">
        <f t="shared" si="43"/>
        <v>►</v>
      </c>
      <c r="C140" s="1393" t="str">
        <f t="shared" si="44"/>
        <v>►</v>
      </c>
      <c r="D140" s="1393" t="str">
        <f t="shared" si="45"/>
        <v>►</v>
      </c>
      <c r="E140" s="1393" t="str">
        <f t="shared" si="46"/>
        <v>►</v>
      </c>
      <c r="F140" s="1393" t="str">
        <f t="shared" si="47"/>
        <v>►</v>
      </c>
      <c r="G140" s="1393" t="str">
        <f t="shared" si="48"/>
        <v>►</v>
      </c>
      <c r="H140" s="1393" t="str">
        <f t="shared" si="49"/>
        <v>►</v>
      </c>
      <c r="I140" s="1393" t="str">
        <f t="shared" si="50"/>
        <v>►</v>
      </c>
      <c r="J140" s="1494"/>
      <c r="K140" s="1495"/>
      <c r="L140" s="1495"/>
      <c r="M140" s="1495"/>
      <c r="N140" s="1496"/>
      <c r="O140" s="1497"/>
      <c r="P140" s="1498"/>
      <c r="Q140" s="1496"/>
      <c r="R140" s="1499"/>
      <c r="S140" s="1500">
        <f t="shared" si="59"/>
        <v>0</v>
      </c>
      <c r="T140" s="1501"/>
      <c r="U140" s="2239" t="s">
        <v>1</v>
      </c>
      <c r="V140" s="108">
        <f t="shared" si="26"/>
        <v>0</v>
      </c>
      <c r="W140" s="1392" t="str">
        <f t="shared" si="51"/>
        <v>►</v>
      </c>
      <c r="X140" s="1393" t="str">
        <f t="shared" si="52"/>
        <v>►</v>
      </c>
      <c r="Y140" s="1393" t="str">
        <f t="shared" si="53"/>
        <v>►</v>
      </c>
      <c r="Z140" s="1393" t="str">
        <f t="shared" si="54"/>
        <v>►</v>
      </c>
      <c r="AA140" s="1393" t="str">
        <f t="shared" si="55"/>
        <v>►</v>
      </c>
      <c r="AB140" s="1393" t="str">
        <f t="shared" si="56"/>
        <v>►</v>
      </c>
      <c r="AC140" s="1393" t="str">
        <f t="shared" si="57"/>
        <v>►</v>
      </c>
      <c r="AD140" s="1393" t="str">
        <f t="shared" si="58"/>
        <v>►</v>
      </c>
      <c r="AE140" s="1494"/>
      <c r="AF140" s="1495"/>
      <c r="AG140" s="1495"/>
      <c r="AH140" s="1495"/>
      <c r="AI140" s="1496"/>
      <c r="AJ140" s="1497"/>
      <c r="AK140" s="1498"/>
      <c r="AL140" s="1496"/>
      <c r="AM140" s="1499"/>
      <c r="AN140" s="1500">
        <f t="shared" si="60"/>
        <v>0</v>
      </c>
      <c r="AO140" s="1501"/>
      <c r="AQ140" s="6">
        <v>1</v>
      </c>
    </row>
    <row r="141" spans="1:43" s="1" customFormat="1" ht="15" customHeight="1">
      <c r="A141" s="1405">
        <f t="shared" si="25"/>
        <v>0</v>
      </c>
      <c r="B141" s="1392" t="str">
        <f t="shared" si="43"/>
        <v>►</v>
      </c>
      <c r="C141" s="1393" t="str">
        <f t="shared" si="44"/>
        <v>►</v>
      </c>
      <c r="D141" s="1393" t="str">
        <f t="shared" si="45"/>
        <v>►</v>
      </c>
      <c r="E141" s="1393" t="str">
        <f t="shared" si="46"/>
        <v>►</v>
      </c>
      <c r="F141" s="1393" t="str">
        <f t="shared" si="47"/>
        <v>►</v>
      </c>
      <c r="G141" s="1393" t="str">
        <f t="shared" si="48"/>
        <v>►</v>
      </c>
      <c r="H141" s="1393" t="str">
        <f t="shared" si="49"/>
        <v>►</v>
      </c>
      <c r="I141" s="1393" t="str">
        <f t="shared" si="50"/>
        <v>►</v>
      </c>
      <c r="J141" s="1494"/>
      <c r="K141" s="1495"/>
      <c r="L141" s="1495"/>
      <c r="M141" s="1495"/>
      <c r="N141" s="1496"/>
      <c r="O141" s="1497"/>
      <c r="P141" s="1498"/>
      <c r="Q141" s="1496"/>
      <c r="R141" s="1499"/>
      <c r="S141" s="1500">
        <f t="shared" si="59"/>
        <v>0</v>
      </c>
      <c r="T141" s="1501"/>
      <c r="U141" s="2239" t="s">
        <v>1</v>
      </c>
      <c r="V141" s="108">
        <f t="shared" si="26"/>
        <v>0</v>
      </c>
      <c r="W141" s="1392" t="str">
        <f t="shared" si="51"/>
        <v>►</v>
      </c>
      <c r="X141" s="1393" t="str">
        <f t="shared" si="52"/>
        <v>►</v>
      </c>
      <c r="Y141" s="1393" t="str">
        <f t="shared" si="53"/>
        <v>►</v>
      </c>
      <c r="Z141" s="1393" t="str">
        <f t="shared" si="54"/>
        <v>►</v>
      </c>
      <c r="AA141" s="1393" t="str">
        <f t="shared" si="55"/>
        <v>►</v>
      </c>
      <c r="AB141" s="1393" t="str">
        <f t="shared" si="56"/>
        <v>►</v>
      </c>
      <c r="AC141" s="1393" t="str">
        <f t="shared" si="57"/>
        <v>►</v>
      </c>
      <c r="AD141" s="1393" t="str">
        <f t="shared" si="58"/>
        <v>►</v>
      </c>
      <c r="AE141" s="1494"/>
      <c r="AF141" s="1495"/>
      <c r="AG141" s="1495"/>
      <c r="AH141" s="1495"/>
      <c r="AI141" s="1496"/>
      <c r="AJ141" s="1497"/>
      <c r="AK141" s="1498"/>
      <c r="AL141" s="1496"/>
      <c r="AM141" s="1499"/>
      <c r="AN141" s="1500">
        <f t="shared" si="60"/>
        <v>0</v>
      </c>
      <c r="AO141" s="1501"/>
      <c r="AQ141" s="6">
        <v>1</v>
      </c>
    </row>
    <row r="142" spans="1:43" s="1" customFormat="1" ht="15" customHeight="1">
      <c r="A142" s="1405">
        <f t="shared" si="25"/>
        <v>0</v>
      </c>
      <c r="B142" s="1392" t="str">
        <f t="shared" si="43"/>
        <v>►</v>
      </c>
      <c r="C142" s="1393" t="str">
        <f t="shared" si="44"/>
        <v>►</v>
      </c>
      <c r="D142" s="1393" t="str">
        <f t="shared" si="45"/>
        <v>►</v>
      </c>
      <c r="E142" s="1393" t="str">
        <f t="shared" si="46"/>
        <v>►</v>
      </c>
      <c r="F142" s="1393" t="str">
        <f t="shared" si="47"/>
        <v>►</v>
      </c>
      <c r="G142" s="1393" t="str">
        <f t="shared" si="48"/>
        <v>►</v>
      </c>
      <c r="H142" s="1393" t="str">
        <f t="shared" si="49"/>
        <v>►</v>
      </c>
      <c r="I142" s="1393" t="str">
        <f t="shared" si="50"/>
        <v>►</v>
      </c>
      <c r="J142" s="1494"/>
      <c r="K142" s="1495"/>
      <c r="L142" s="1495"/>
      <c r="M142" s="1495"/>
      <c r="N142" s="1496"/>
      <c r="O142" s="1497"/>
      <c r="P142" s="1498"/>
      <c r="Q142" s="1496"/>
      <c r="R142" s="1499"/>
      <c r="S142" s="1500">
        <f t="shared" si="59"/>
        <v>0</v>
      </c>
      <c r="T142" s="1501"/>
      <c r="U142" s="2239" t="s">
        <v>1</v>
      </c>
      <c r="V142" s="108">
        <f t="shared" si="26"/>
        <v>0</v>
      </c>
      <c r="W142" s="1392" t="str">
        <f t="shared" si="51"/>
        <v>►</v>
      </c>
      <c r="X142" s="1393" t="str">
        <f t="shared" si="52"/>
        <v>►</v>
      </c>
      <c r="Y142" s="1393" t="str">
        <f t="shared" si="53"/>
        <v>►</v>
      </c>
      <c r="Z142" s="1393" t="str">
        <f t="shared" si="54"/>
        <v>►</v>
      </c>
      <c r="AA142" s="1393" t="str">
        <f t="shared" si="55"/>
        <v>►</v>
      </c>
      <c r="AB142" s="1393" t="str">
        <f t="shared" si="56"/>
        <v>►</v>
      </c>
      <c r="AC142" s="1393" t="str">
        <f t="shared" si="57"/>
        <v>►</v>
      </c>
      <c r="AD142" s="1393" t="str">
        <f t="shared" si="58"/>
        <v>►</v>
      </c>
      <c r="AE142" s="1494"/>
      <c r="AF142" s="1495"/>
      <c r="AG142" s="1495"/>
      <c r="AH142" s="1495"/>
      <c r="AI142" s="1496"/>
      <c r="AJ142" s="1497"/>
      <c r="AK142" s="1498"/>
      <c r="AL142" s="1496"/>
      <c r="AM142" s="1499"/>
      <c r="AN142" s="1500">
        <f t="shared" si="60"/>
        <v>0</v>
      </c>
      <c r="AO142" s="1501"/>
      <c r="AQ142" s="6">
        <v>1</v>
      </c>
    </row>
    <row r="143" spans="1:43" s="1" customFormat="1" ht="15" customHeight="1">
      <c r="A143" s="1405">
        <f t="shared" ref="A143:A206" si="61">J143</f>
        <v>0</v>
      </c>
      <c r="B143" s="1392" t="str">
        <f t="shared" si="43"/>
        <v>►</v>
      </c>
      <c r="C143" s="1393" t="str">
        <f t="shared" si="44"/>
        <v>►</v>
      </c>
      <c r="D143" s="1393" t="str">
        <f t="shared" si="45"/>
        <v>►</v>
      </c>
      <c r="E143" s="1393" t="str">
        <f t="shared" si="46"/>
        <v>►</v>
      </c>
      <c r="F143" s="1393" t="str">
        <f t="shared" si="47"/>
        <v>►</v>
      </c>
      <c r="G143" s="1393" t="str">
        <f t="shared" si="48"/>
        <v>►</v>
      </c>
      <c r="H143" s="1393" t="str">
        <f t="shared" si="49"/>
        <v>►</v>
      </c>
      <c r="I143" s="1393" t="str">
        <f t="shared" si="50"/>
        <v>►</v>
      </c>
      <c r="J143" s="1494"/>
      <c r="K143" s="1495"/>
      <c r="L143" s="1495"/>
      <c r="M143" s="1495"/>
      <c r="N143" s="1496"/>
      <c r="O143" s="1497"/>
      <c r="P143" s="1498"/>
      <c r="Q143" s="1496"/>
      <c r="R143" s="1499"/>
      <c r="S143" s="1500">
        <f t="shared" si="59"/>
        <v>0</v>
      </c>
      <c r="T143" s="1501"/>
      <c r="U143" s="2239" t="s">
        <v>1</v>
      </c>
      <c r="V143" s="108">
        <f t="shared" ref="V143:V206" si="62">AE143</f>
        <v>0</v>
      </c>
      <c r="W143" s="1392" t="str">
        <f t="shared" si="51"/>
        <v>►</v>
      </c>
      <c r="X143" s="1393" t="str">
        <f t="shared" si="52"/>
        <v>►</v>
      </c>
      <c r="Y143" s="1393" t="str">
        <f t="shared" si="53"/>
        <v>►</v>
      </c>
      <c r="Z143" s="1393" t="str">
        <f t="shared" si="54"/>
        <v>►</v>
      </c>
      <c r="AA143" s="1393" t="str">
        <f t="shared" si="55"/>
        <v>►</v>
      </c>
      <c r="AB143" s="1393" t="str">
        <f t="shared" si="56"/>
        <v>►</v>
      </c>
      <c r="AC143" s="1393" t="str">
        <f t="shared" si="57"/>
        <v>►</v>
      </c>
      <c r="AD143" s="1393" t="str">
        <f t="shared" si="58"/>
        <v>►</v>
      </c>
      <c r="AE143" s="1494"/>
      <c r="AF143" s="1495"/>
      <c r="AG143" s="1495"/>
      <c r="AH143" s="1495"/>
      <c r="AI143" s="1496"/>
      <c r="AJ143" s="1497"/>
      <c r="AK143" s="1498"/>
      <c r="AL143" s="1496"/>
      <c r="AM143" s="1499"/>
      <c r="AN143" s="1500">
        <f t="shared" si="60"/>
        <v>0</v>
      </c>
      <c r="AO143" s="1501"/>
      <c r="AQ143" s="6">
        <v>1</v>
      </c>
    </row>
    <row r="144" spans="1:43" s="1" customFormat="1" ht="15.75" customHeight="1">
      <c r="A144" s="1405">
        <f t="shared" si="61"/>
        <v>0</v>
      </c>
      <c r="B144" s="1392" t="str">
        <f t="shared" si="43"/>
        <v>►</v>
      </c>
      <c r="C144" s="1393" t="str">
        <f t="shared" si="44"/>
        <v>►</v>
      </c>
      <c r="D144" s="1393" t="str">
        <f t="shared" si="45"/>
        <v>►</v>
      </c>
      <c r="E144" s="1393" t="str">
        <f t="shared" si="46"/>
        <v>►</v>
      </c>
      <c r="F144" s="1393" t="str">
        <f t="shared" si="47"/>
        <v>►</v>
      </c>
      <c r="G144" s="1393" t="str">
        <f t="shared" si="48"/>
        <v>►</v>
      </c>
      <c r="H144" s="1393" t="str">
        <f t="shared" si="49"/>
        <v>►</v>
      </c>
      <c r="I144" s="1393" t="str">
        <f t="shared" si="50"/>
        <v>►</v>
      </c>
      <c r="J144" s="1494"/>
      <c r="K144" s="1495"/>
      <c r="L144" s="1495"/>
      <c r="M144" s="1495"/>
      <c r="N144" s="1496"/>
      <c r="O144" s="1497"/>
      <c r="P144" s="1498"/>
      <c r="Q144" s="1496"/>
      <c r="R144" s="1499"/>
      <c r="S144" s="1500">
        <f t="shared" si="59"/>
        <v>0</v>
      </c>
      <c r="T144" s="1501"/>
      <c r="U144" s="2239" t="s">
        <v>1</v>
      </c>
      <c r="V144" s="108">
        <f t="shared" si="62"/>
        <v>0</v>
      </c>
      <c r="W144" s="1392" t="str">
        <f t="shared" si="51"/>
        <v>►</v>
      </c>
      <c r="X144" s="1393" t="str">
        <f t="shared" si="52"/>
        <v>►</v>
      </c>
      <c r="Y144" s="1393" t="str">
        <f t="shared" si="53"/>
        <v>►</v>
      </c>
      <c r="Z144" s="1393" t="str">
        <f t="shared" si="54"/>
        <v>►</v>
      </c>
      <c r="AA144" s="1393" t="str">
        <f t="shared" si="55"/>
        <v>►</v>
      </c>
      <c r="AB144" s="1393" t="str">
        <f t="shared" si="56"/>
        <v>►</v>
      </c>
      <c r="AC144" s="1393" t="str">
        <f t="shared" si="57"/>
        <v>►</v>
      </c>
      <c r="AD144" s="1393" t="str">
        <f t="shared" si="58"/>
        <v>►</v>
      </c>
      <c r="AE144" s="1494"/>
      <c r="AF144" s="1495"/>
      <c r="AG144" s="1495"/>
      <c r="AH144" s="1495"/>
      <c r="AI144" s="1496"/>
      <c r="AJ144" s="1497"/>
      <c r="AK144" s="1498"/>
      <c r="AL144" s="1496"/>
      <c r="AM144" s="1499"/>
      <c r="AN144" s="1500">
        <f t="shared" si="60"/>
        <v>0</v>
      </c>
      <c r="AO144" s="1501"/>
      <c r="AQ144" s="6">
        <v>1</v>
      </c>
    </row>
    <row r="145" spans="1:43" s="1" customFormat="1" ht="15.75" customHeight="1">
      <c r="A145" s="1405">
        <f t="shared" si="61"/>
        <v>0</v>
      </c>
      <c r="B145" s="1392" t="str">
        <f t="shared" si="43"/>
        <v>►</v>
      </c>
      <c r="C145" s="1393" t="str">
        <f t="shared" si="44"/>
        <v>►</v>
      </c>
      <c r="D145" s="1393" t="str">
        <f t="shared" si="45"/>
        <v>►</v>
      </c>
      <c r="E145" s="1393" t="str">
        <f t="shared" si="46"/>
        <v>►</v>
      </c>
      <c r="F145" s="1393" t="str">
        <f t="shared" si="47"/>
        <v>►</v>
      </c>
      <c r="G145" s="1393" t="str">
        <f t="shared" si="48"/>
        <v>►</v>
      </c>
      <c r="H145" s="1393" t="str">
        <f t="shared" si="49"/>
        <v>►</v>
      </c>
      <c r="I145" s="1393" t="str">
        <f t="shared" si="50"/>
        <v>►</v>
      </c>
      <c r="J145" s="1494"/>
      <c r="K145" s="1495"/>
      <c r="L145" s="1495"/>
      <c r="M145" s="1495"/>
      <c r="N145" s="1496"/>
      <c r="O145" s="1497"/>
      <c r="P145" s="1498"/>
      <c r="Q145" s="1496"/>
      <c r="R145" s="1499"/>
      <c r="S145" s="1500">
        <f t="shared" si="59"/>
        <v>0</v>
      </c>
      <c r="T145" s="1501"/>
      <c r="U145" s="2239" t="s">
        <v>1</v>
      </c>
      <c r="V145" s="108">
        <f t="shared" si="62"/>
        <v>0</v>
      </c>
      <c r="W145" s="1392" t="str">
        <f t="shared" si="51"/>
        <v>►</v>
      </c>
      <c r="X145" s="1393" t="str">
        <f t="shared" si="52"/>
        <v>►</v>
      </c>
      <c r="Y145" s="1393" t="str">
        <f t="shared" si="53"/>
        <v>►</v>
      </c>
      <c r="Z145" s="1393" t="str">
        <f t="shared" si="54"/>
        <v>►</v>
      </c>
      <c r="AA145" s="1393" t="str">
        <f t="shared" si="55"/>
        <v>►</v>
      </c>
      <c r="AB145" s="1393" t="str">
        <f t="shared" si="56"/>
        <v>►</v>
      </c>
      <c r="AC145" s="1393" t="str">
        <f t="shared" si="57"/>
        <v>►</v>
      </c>
      <c r="AD145" s="1393" t="str">
        <f t="shared" si="58"/>
        <v>►</v>
      </c>
      <c r="AE145" s="1494"/>
      <c r="AF145" s="1495"/>
      <c r="AG145" s="1495"/>
      <c r="AH145" s="1495"/>
      <c r="AI145" s="1496"/>
      <c r="AJ145" s="1497"/>
      <c r="AK145" s="1498"/>
      <c r="AL145" s="1496"/>
      <c r="AM145" s="1499"/>
      <c r="AN145" s="1500">
        <f t="shared" si="60"/>
        <v>0</v>
      </c>
      <c r="AO145" s="1501"/>
      <c r="AQ145" s="6">
        <v>1</v>
      </c>
    </row>
    <row r="146" spans="1:43" s="1" customFormat="1" ht="15.75" customHeight="1">
      <c r="A146" s="1405">
        <f t="shared" si="61"/>
        <v>0</v>
      </c>
      <c r="B146" s="1392" t="str">
        <f t="shared" si="43"/>
        <v>►</v>
      </c>
      <c r="C146" s="1393" t="str">
        <f t="shared" si="44"/>
        <v>►</v>
      </c>
      <c r="D146" s="1393" t="str">
        <f t="shared" si="45"/>
        <v>►</v>
      </c>
      <c r="E146" s="1393" t="str">
        <f t="shared" si="46"/>
        <v>►</v>
      </c>
      <c r="F146" s="1393" t="str">
        <f t="shared" si="47"/>
        <v>►</v>
      </c>
      <c r="G146" s="1393" t="str">
        <f t="shared" si="48"/>
        <v>►</v>
      </c>
      <c r="H146" s="1393" t="str">
        <f t="shared" si="49"/>
        <v>►</v>
      </c>
      <c r="I146" s="1393" t="str">
        <f t="shared" si="50"/>
        <v>►</v>
      </c>
      <c r="J146" s="1494"/>
      <c r="K146" s="1495"/>
      <c r="L146" s="1495"/>
      <c r="M146" s="1495"/>
      <c r="N146" s="1496"/>
      <c r="O146" s="1497"/>
      <c r="P146" s="1498"/>
      <c r="Q146" s="1496"/>
      <c r="R146" s="1499"/>
      <c r="S146" s="1500">
        <f t="shared" si="59"/>
        <v>0</v>
      </c>
      <c r="T146" s="1501"/>
      <c r="U146" s="2239" t="s">
        <v>1</v>
      </c>
      <c r="V146" s="108">
        <f t="shared" si="62"/>
        <v>0</v>
      </c>
      <c r="W146" s="1392" t="str">
        <f t="shared" si="51"/>
        <v>►</v>
      </c>
      <c r="X146" s="1393" t="str">
        <f t="shared" si="52"/>
        <v>►</v>
      </c>
      <c r="Y146" s="1393" t="str">
        <f t="shared" si="53"/>
        <v>►</v>
      </c>
      <c r="Z146" s="1393" t="str">
        <f t="shared" si="54"/>
        <v>►</v>
      </c>
      <c r="AA146" s="1393" t="str">
        <f t="shared" si="55"/>
        <v>►</v>
      </c>
      <c r="AB146" s="1393" t="str">
        <f t="shared" si="56"/>
        <v>►</v>
      </c>
      <c r="AC146" s="1393" t="str">
        <f t="shared" si="57"/>
        <v>►</v>
      </c>
      <c r="AD146" s="1393" t="str">
        <f t="shared" si="58"/>
        <v>►</v>
      </c>
      <c r="AE146" s="1494"/>
      <c r="AF146" s="1495"/>
      <c r="AG146" s="1495"/>
      <c r="AH146" s="1495"/>
      <c r="AI146" s="1496"/>
      <c r="AJ146" s="1497"/>
      <c r="AK146" s="1498"/>
      <c r="AL146" s="1496"/>
      <c r="AM146" s="1499"/>
      <c r="AN146" s="1500">
        <f t="shared" si="60"/>
        <v>0</v>
      </c>
      <c r="AO146" s="1501"/>
      <c r="AQ146" s="6">
        <v>1</v>
      </c>
    </row>
    <row r="147" spans="1:43" s="1" customFormat="1" ht="15.75">
      <c r="A147" s="1405">
        <f t="shared" si="61"/>
        <v>0</v>
      </c>
      <c r="B147" s="1392" t="str">
        <f t="shared" si="43"/>
        <v>►</v>
      </c>
      <c r="C147" s="1393" t="str">
        <f t="shared" si="44"/>
        <v>►</v>
      </c>
      <c r="D147" s="1393" t="str">
        <f t="shared" si="45"/>
        <v>►</v>
      </c>
      <c r="E147" s="1393" t="str">
        <f t="shared" si="46"/>
        <v>►</v>
      </c>
      <c r="F147" s="1393" t="str">
        <f t="shared" si="47"/>
        <v>►</v>
      </c>
      <c r="G147" s="1393" t="str">
        <f t="shared" si="48"/>
        <v>►</v>
      </c>
      <c r="H147" s="1393" t="str">
        <f t="shared" si="49"/>
        <v>►</v>
      </c>
      <c r="I147" s="1393" t="str">
        <f t="shared" si="50"/>
        <v>►</v>
      </c>
      <c r="J147" s="1494"/>
      <c r="K147" s="1495"/>
      <c r="L147" s="1495"/>
      <c r="M147" s="1495"/>
      <c r="N147" s="1496"/>
      <c r="O147" s="1497"/>
      <c r="P147" s="1498"/>
      <c r="Q147" s="1496"/>
      <c r="R147" s="1499"/>
      <c r="S147" s="1500">
        <f t="shared" si="59"/>
        <v>0</v>
      </c>
      <c r="T147" s="1501"/>
      <c r="U147" s="2239" t="s">
        <v>1</v>
      </c>
      <c r="V147" s="108">
        <f t="shared" si="62"/>
        <v>0</v>
      </c>
      <c r="W147" s="1392" t="str">
        <f t="shared" si="51"/>
        <v>►</v>
      </c>
      <c r="X147" s="1393" t="str">
        <f t="shared" si="52"/>
        <v>►</v>
      </c>
      <c r="Y147" s="1393" t="str">
        <f t="shared" si="53"/>
        <v>►</v>
      </c>
      <c r="Z147" s="1393" t="str">
        <f t="shared" si="54"/>
        <v>►</v>
      </c>
      <c r="AA147" s="1393" t="str">
        <f t="shared" si="55"/>
        <v>►</v>
      </c>
      <c r="AB147" s="1393" t="str">
        <f t="shared" si="56"/>
        <v>►</v>
      </c>
      <c r="AC147" s="1393" t="str">
        <f t="shared" si="57"/>
        <v>►</v>
      </c>
      <c r="AD147" s="1393" t="str">
        <f t="shared" si="58"/>
        <v>►</v>
      </c>
      <c r="AE147" s="1494"/>
      <c r="AF147" s="1495"/>
      <c r="AG147" s="1495"/>
      <c r="AH147" s="1495"/>
      <c r="AI147" s="1496"/>
      <c r="AJ147" s="1497"/>
      <c r="AK147" s="1498"/>
      <c r="AL147" s="1496"/>
      <c r="AM147" s="1499"/>
      <c r="AN147" s="1500">
        <f t="shared" si="60"/>
        <v>0</v>
      </c>
      <c r="AO147" s="1501"/>
      <c r="AQ147" s="6">
        <v>1</v>
      </c>
    </row>
    <row r="148" spans="1:43" s="1" customFormat="1" ht="15.75">
      <c r="A148" s="1405">
        <f t="shared" si="61"/>
        <v>0</v>
      </c>
      <c r="B148" s="1392" t="str">
        <f t="shared" si="43"/>
        <v>►</v>
      </c>
      <c r="C148" s="1393" t="str">
        <f t="shared" si="44"/>
        <v>►</v>
      </c>
      <c r="D148" s="1393" t="str">
        <f t="shared" si="45"/>
        <v>►</v>
      </c>
      <c r="E148" s="1393" t="str">
        <f t="shared" si="46"/>
        <v>►</v>
      </c>
      <c r="F148" s="1393" t="str">
        <f t="shared" si="47"/>
        <v>►</v>
      </c>
      <c r="G148" s="1393" t="str">
        <f t="shared" si="48"/>
        <v>►</v>
      </c>
      <c r="H148" s="1393" t="str">
        <f t="shared" si="49"/>
        <v>►</v>
      </c>
      <c r="I148" s="1393" t="str">
        <f t="shared" si="50"/>
        <v>►</v>
      </c>
      <c r="J148" s="1494"/>
      <c r="K148" s="1495"/>
      <c r="L148" s="1495"/>
      <c r="M148" s="1495"/>
      <c r="N148" s="1496"/>
      <c r="O148" s="1497"/>
      <c r="P148" s="1498"/>
      <c r="Q148" s="1496"/>
      <c r="R148" s="1499"/>
      <c r="S148" s="1500">
        <f t="shared" si="59"/>
        <v>0</v>
      </c>
      <c r="T148" s="1501"/>
      <c r="U148" s="2239" t="s">
        <v>1</v>
      </c>
      <c r="V148" s="108">
        <f t="shared" si="62"/>
        <v>0</v>
      </c>
      <c r="W148" s="1392" t="str">
        <f t="shared" si="51"/>
        <v>►</v>
      </c>
      <c r="X148" s="1393" t="str">
        <f t="shared" si="52"/>
        <v>►</v>
      </c>
      <c r="Y148" s="1393" t="str">
        <f t="shared" si="53"/>
        <v>►</v>
      </c>
      <c r="Z148" s="1393" t="str">
        <f t="shared" si="54"/>
        <v>►</v>
      </c>
      <c r="AA148" s="1393" t="str">
        <f t="shared" si="55"/>
        <v>►</v>
      </c>
      <c r="AB148" s="1393" t="str">
        <f t="shared" si="56"/>
        <v>►</v>
      </c>
      <c r="AC148" s="1393" t="str">
        <f t="shared" si="57"/>
        <v>►</v>
      </c>
      <c r="AD148" s="1393" t="str">
        <f t="shared" si="58"/>
        <v>►</v>
      </c>
      <c r="AE148" s="1494"/>
      <c r="AF148" s="1495"/>
      <c r="AG148" s="1495"/>
      <c r="AH148" s="1495"/>
      <c r="AI148" s="1496"/>
      <c r="AJ148" s="1497"/>
      <c r="AK148" s="1498"/>
      <c r="AL148" s="1496"/>
      <c r="AM148" s="1499"/>
      <c r="AN148" s="1500">
        <f t="shared" si="60"/>
        <v>0</v>
      </c>
      <c r="AO148" s="1501"/>
      <c r="AQ148" s="6">
        <v>1</v>
      </c>
    </row>
    <row r="149" spans="1:43" s="1" customFormat="1" ht="15.75">
      <c r="A149" s="1405">
        <f t="shared" si="61"/>
        <v>0</v>
      </c>
      <c r="B149" s="1392" t="str">
        <f t="shared" si="43"/>
        <v>►</v>
      </c>
      <c r="C149" s="1393" t="str">
        <f t="shared" si="44"/>
        <v>►</v>
      </c>
      <c r="D149" s="1393" t="str">
        <f t="shared" si="45"/>
        <v>►</v>
      </c>
      <c r="E149" s="1393" t="str">
        <f t="shared" si="46"/>
        <v>►</v>
      </c>
      <c r="F149" s="1393" t="str">
        <f t="shared" si="47"/>
        <v>►</v>
      </c>
      <c r="G149" s="1393" t="str">
        <f t="shared" si="48"/>
        <v>►</v>
      </c>
      <c r="H149" s="1393" t="str">
        <f t="shared" si="49"/>
        <v>►</v>
      </c>
      <c r="I149" s="1393" t="str">
        <f t="shared" si="50"/>
        <v>►</v>
      </c>
      <c r="J149" s="1494"/>
      <c r="K149" s="1495"/>
      <c r="L149" s="1495"/>
      <c r="M149" s="1495"/>
      <c r="N149" s="1496"/>
      <c r="O149" s="1497"/>
      <c r="P149" s="1498"/>
      <c r="Q149" s="1496"/>
      <c r="R149" s="1499"/>
      <c r="S149" s="1500">
        <f t="shared" si="59"/>
        <v>0</v>
      </c>
      <c r="T149" s="1501"/>
      <c r="U149" s="2239" t="s">
        <v>1</v>
      </c>
      <c r="V149" s="108">
        <f t="shared" si="62"/>
        <v>0</v>
      </c>
      <c r="W149" s="1392" t="str">
        <f t="shared" si="51"/>
        <v>►</v>
      </c>
      <c r="X149" s="1393" t="str">
        <f t="shared" si="52"/>
        <v>►</v>
      </c>
      <c r="Y149" s="1393" t="str">
        <f t="shared" si="53"/>
        <v>►</v>
      </c>
      <c r="Z149" s="1393" t="str">
        <f t="shared" si="54"/>
        <v>►</v>
      </c>
      <c r="AA149" s="1393" t="str">
        <f t="shared" si="55"/>
        <v>►</v>
      </c>
      <c r="AB149" s="1393" t="str">
        <f t="shared" si="56"/>
        <v>►</v>
      </c>
      <c r="AC149" s="1393" t="str">
        <f t="shared" si="57"/>
        <v>►</v>
      </c>
      <c r="AD149" s="1393" t="str">
        <f t="shared" si="58"/>
        <v>►</v>
      </c>
      <c r="AE149" s="1494"/>
      <c r="AF149" s="1495"/>
      <c r="AG149" s="1495"/>
      <c r="AH149" s="1495"/>
      <c r="AI149" s="1496"/>
      <c r="AJ149" s="1497"/>
      <c r="AK149" s="1498"/>
      <c r="AL149" s="1496"/>
      <c r="AM149" s="1499"/>
      <c r="AN149" s="1500">
        <f t="shared" si="60"/>
        <v>0</v>
      </c>
      <c r="AO149" s="1501"/>
      <c r="AQ149" s="6">
        <v>1</v>
      </c>
    </row>
    <row r="150" spans="1:43" s="1" customFormat="1" ht="15.75">
      <c r="A150" s="1405">
        <f t="shared" si="61"/>
        <v>0</v>
      </c>
      <c r="B150" s="1392" t="str">
        <f t="shared" si="43"/>
        <v>►</v>
      </c>
      <c r="C150" s="1393" t="str">
        <f t="shared" si="44"/>
        <v>►</v>
      </c>
      <c r="D150" s="1393" t="str">
        <f t="shared" si="45"/>
        <v>►</v>
      </c>
      <c r="E150" s="1393" t="str">
        <f t="shared" si="46"/>
        <v>►</v>
      </c>
      <c r="F150" s="1393" t="str">
        <f t="shared" si="47"/>
        <v>►</v>
      </c>
      <c r="G150" s="1393" t="str">
        <f t="shared" si="48"/>
        <v>►</v>
      </c>
      <c r="H150" s="1393" t="str">
        <f t="shared" si="49"/>
        <v>►</v>
      </c>
      <c r="I150" s="1393" t="str">
        <f t="shared" si="50"/>
        <v>►</v>
      </c>
      <c r="J150" s="1494"/>
      <c r="K150" s="1495"/>
      <c r="L150" s="1495"/>
      <c r="M150" s="1495"/>
      <c r="N150" s="1496"/>
      <c r="O150" s="1497"/>
      <c r="P150" s="1498"/>
      <c r="Q150" s="1496"/>
      <c r="R150" s="1499"/>
      <c r="S150" s="1500">
        <f t="shared" si="59"/>
        <v>0</v>
      </c>
      <c r="T150" s="1501"/>
      <c r="U150" s="2239" t="s">
        <v>1</v>
      </c>
      <c r="V150" s="108">
        <f t="shared" si="62"/>
        <v>0</v>
      </c>
      <c r="W150" s="1392" t="str">
        <f t="shared" si="51"/>
        <v>►</v>
      </c>
      <c r="X150" s="1393" t="str">
        <f t="shared" si="52"/>
        <v>►</v>
      </c>
      <c r="Y150" s="1393" t="str">
        <f t="shared" si="53"/>
        <v>►</v>
      </c>
      <c r="Z150" s="1393" t="str">
        <f t="shared" si="54"/>
        <v>►</v>
      </c>
      <c r="AA150" s="1393" t="str">
        <f t="shared" si="55"/>
        <v>►</v>
      </c>
      <c r="AB150" s="1393" t="str">
        <f t="shared" si="56"/>
        <v>►</v>
      </c>
      <c r="AC150" s="1393" t="str">
        <f t="shared" si="57"/>
        <v>►</v>
      </c>
      <c r="AD150" s="1393" t="str">
        <f t="shared" si="58"/>
        <v>►</v>
      </c>
      <c r="AE150" s="1494"/>
      <c r="AF150" s="1495"/>
      <c r="AG150" s="1495"/>
      <c r="AH150" s="1495"/>
      <c r="AI150" s="1496"/>
      <c r="AJ150" s="1497"/>
      <c r="AK150" s="1498"/>
      <c r="AL150" s="1496"/>
      <c r="AM150" s="1499"/>
      <c r="AN150" s="1500">
        <f t="shared" si="60"/>
        <v>0</v>
      </c>
      <c r="AO150" s="1501"/>
      <c r="AQ150" s="6">
        <v>1</v>
      </c>
    </row>
    <row r="151" spans="1:43" s="1" customFormat="1" ht="15.75">
      <c r="A151" s="1405">
        <f t="shared" si="61"/>
        <v>0</v>
      </c>
      <c r="B151" s="1392" t="str">
        <f t="shared" si="43"/>
        <v>►</v>
      </c>
      <c r="C151" s="1393" t="str">
        <f t="shared" si="44"/>
        <v>►</v>
      </c>
      <c r="D151" s="1393" t="str">
        <f t="shared" si="45"/>
        <v>►</v>
      </c>
      <c r="E151" s="1393" t="str">
        <f t="shared" si="46"/>
        <v>►</v>
      </c>
      <c r="F151" s="1393" t="str">
        <f t="shared" si="47"/>
        <v>►</v>
      </c>
      <c r="G151" s="1393" t="str">
        <f t="shared" si="48"/>
        <v>►</v>
      </c>
      <c r="H151" s="1393" t="str">
        <f t="shared" si="49"/>
        <v>►</v>
      </c>
      <c r="I151" s="1393" t="str">
        <f t="shared" si="50"/>
        <v>►</v>
      </c>
      <c r="J151" s="1494"/>
      <c r="K151" s="1495"/>
      <c r="L151" s="1495"/>
      <c r="M151" s="1495"/>
      <c r="N151" s="1496"/>
      <c r="O151" s="1497"/>
      <c r="P151" s="1498"/>
      <c r="Q151" s="1496"/>
      <c r="R151" s="1499"/>
      <c r="S151" s="1500">
        <f t="shared" si="59"/>
        <v>0</v>
      </c>
      <c r="T151" s="1501"/>
      <c r="U151" s="2239" t="s">
        <v>1</v>
      </c>
      <c r="V151" s="108">
        <f t="shared" si="62"/>
        <v>0</v>
      </c>
      <c r="W151" s="1392" t="str">
        <f t="shared" si="51"/>
        <v>►</v>
      </c>
      <c r="X151" s="1393" t="str">
        <f t="shared" si="52"/>
        <v>►</v>
      </c>
      <c r="Y151" s="1393" t="str">
        <f t="shared" si="53"/>
        <v>►</v>
      </c>
      <c r="Z151" s="1393" t="str">
        <f t="shared" si="54"/>
        <v>►</v>
      </c>
      <c r="AA151" s="1393" t="str">
        <f t="shared" si="55"/>
        <v>►</v>
      </c>
      <c r="AB151" s="1393" t="str">
        <f t="shared" si="56"/>
        <v>►</v>
      </c>
      <c r="AC151" s="1393" t="str">
        <f t="shared" si="57"/>
        <v>►</v>
      </c>
      <c r="AD151" s="1393" t="str">
        <f t="shared" si="58"/>
        <v>►</v>
      </c>
      <c r="AE151" s="1494"/>
      <c r="AF151" s="1495"/>
      <c r="AG151" s="1495"/>
      <c r="AH151" s="1495"/>
      <c r="AI151" s="1496"/>
      <c r="AJ151" s="1497"/>
      <c r="AK151" s="1498"/>
      <c r="AL151" s="1496"/>
      <c r="AM151" s="1499"/>
      <c r="AN151" s="1500">
        <f t="shared" si="60"/>
        <v>0</v>
      </c>
      <c r="AO151" s="1501"/>
      <c r="AQ151" s="6">
        <v>1</v>
      </c>
    </row>
    <row r="152" spans="1:43" s="1" customFormat="1" ht="15.75" customHeight="1">
      <c r="A152" s="1405">
        <f t="shared" si="61"/>
        <v>0</v>
      </c>
      <c r="B152" s="1392" t="str">
        <f t="shared" si="43"/>
        <v>►</v>
      </c>
      <c r="C152" s="1393" t="str">
        <f t="shared" si="44"/>
        <v>►</v>
      </c>
      <c r="D152" s="1393" t="str">
        <f t="shared" si="45"/>
        <v>►</v>
      </c>
      <c r="E152" s="1393" t="str">
        <f t="shared" si="46"/>
        <v>►</v>
      </c>
      <c r="F152" s="1393" t="str">
        <f t="shared" si="47"/>
        <v>►</v>
      </c>
      <c r="G152" s="1393" t="str">
        <f t="shared" si="48"/>
        <v>►</v>
      </c>
      <c r="H152" s="1393" t="str">
        <f t="shared" si="49"/>
        <v>►</v>
      </c>
      <c r="I152" s="1393" t="str">
        <f t="shared" si="50"/>
        <v>►</v>
      </c>
      <c r="J152" s="1494"/>
      <c r="K152" s="1495"/>
      <c r="L152" s="1495"/>
      <c r="M152" s="1495"/>
      <c r="N152" s="1496"/>
      <c r="O152" s="1497"/>
      <c r="P152" s="1498"/>
      <c r="Q152" s="1496"/>
      <c r="R152" s="1499"/>
      <c r="S152" s="1500">
        <f t="shared" si="59"/>
        <v>0</v>
      </c>
      <c r="T152" s="1501"/>
      <c r="U152" s="2239" t="s">
        <v>1</v>
      </c>
      <c r="V152" s="108">
        <f t="shared" si="62"/>
        <v>0</v>
      </c>
      <c r="W152" s="1392" t="str">
        <f t="shared" si="51"/>
        <v>►</v>
      </c>
      <c r="X152" s="1393" t="str">
        <f t="shared" si="52"/>
        <v>►</v>
      </c>
      <c r="Y152" s="1393" t="str">
        <f t="shared" si="53"/>
        <v>►</v>
      </c>
      <c r="Z152" s="1393" t="str">
        <f t="shared" si="54"/>
        <v>►</v>
      </c>
      <c r="AA152" s="1393" t="str">
        <f t="shared" si="55"/>
        <v>►</v>
      </c>
      <c r="AB152" s="1393" t="str">
        <f t="shared" si="56"/>
        <v>►</v>
      </c>
      <c r="AC152" s="1393" t="str">
        <f t="shared" si="57"/>
        <v>►</v>
      </c>
      <c r="AD152" s="1393" t="str">
        <f t="shared" si="58"/>
        <v>►</v>
      </c>
      <c r="AE152" s="1494"/>
      <c r="AF152" s="1495"/>
      <c r="AG152" s="1495"/>
      <c r="AH152" s="1495"/>
      <c r="AI152" s="1496"/>
      <c r="AJ152" s="1497"/>
      <c r="AK152" s="1498"/>
      <c r="AL152" s="1496"/>
      <c r="AM152" s="1499"/>
      <c r="AN152" s="1500">
        <f t="shared" si="60"/>
        <v>0</v>
      </c>
      <c r="AO152" s="1501"/>
      <c r="AQ152" s="6">
        <v>1</v>
      </c>
    </row>
    <row r="153" spans="1:43" s="1" customFormat="1" ht="19.5" customHeight="1">
      <c r="A153" s="1405">
        <f t="shared" si="61"/>
        <v>0</v>
      </c>
      <c r="B153" s="1392" t="str">
        <f t="shared" si="43"/>
        <v>►</v>
      </c>
      <c r="C153" s="1393" t="str">
        <f t="shared" si="44"/>
        <v>►</v>
      </c>
      <c r="D153" s="1393" t="str">
        <f t="shared" si="45"/>
        <v>►</v>
      </c>
      <c r="E153" s="1393" t="str">
        <f t="shared" si="46"/>
        <v>►</v>
      </c>
      <c r="F153" s="1393" t="str">
        <f t="shared" si="47"/>
        <v>►</v>
      </c>
      <c r="G153" s="1393" t="str">
        <f t="shared" si="48"/>
        <v>►</v>
      </c>
      <c r="H153" s="1393" t="str">
        <f t="shared" si="49"/>
        <v>►</v>
      </c>
      <c r="I153" s="1393" t="str">
        <f t="shared" si="50"/>
        <v>►</v>
      </c>
      <c r="J153" s="1494"/>
      <c r="K153" s="1495"/>
      <c r="L153" s="1495"/>
      <c r="M153" s="1495"/>
      <c r="N153" s="1496"/>
      <c r="O153" s="1497"/>
      <c r="P153" s="1498"/>
      <c r="Q153" s="1496"/>
      <c r="R153" s="1499"/>
      <c r="S153" s="1500">
        <f t="shared" si="59"/>
        <v>0</v>
      </c>
      <c r="T153" s="1501"/>
      <c r="U153" s="2239" t="s">
        <v>1</v>
      </c>
      <c r="V153" s="108">
        <f t="shared" si="62"/>
        <v>0</v>
      </c>
      <c r="W153" s="1392" t="str">
        <f t="shared" si="51"/>
        <v>►</v>
      </c>
      <c r="X153" s="1393" t="str">
        <f t="shared" si="52"/>
        <v>►</v>
      </c>
      <c r="Y153" s="1393" t="str">
        <f t="shared" si="53"/>
        <v>►</v>
      </c>
      <c r="Z153" s="1393" t="str">
        <f t="shared" si="54"/>
        <v>►</v>
      </c>
      <c r="AA153" s="1393" t="str">
        <f t="shared" si="55"/>
        <v>►</v>
      </c>
      <c r="AB153" s="1393" t="str">
        <f t="shared" si="56"/>
        <v>►</v>
      </c>
      <c r="AC153" s="1393" t="str">
        <f t="shared" si="57"/>
        <v>►</v>
      </c>
      <c r="AD153" s="1393" t="str">
        <f t="shared" si="58"/>
        <v>►</v>
      </c>
      <c r="AE153" s="1494"/>
      <c r="AF153" s="1495"/>
      <c r="AG153" s="1495"/>
      <c r="AH153" s="1495"/>
      <c r="AI153" s="1496"/>
      <c r="AJ153" s="1497"/>
      <c r="AK153" s="1498"/>
      <c r="AL153" s="1496"/>
      <c r="AM153" s="1499"/>
      <c r="AN153" s="1500">
        <f t="shared" si="60"/>
        <v>0</v>
      </c>
      <c r="AO153" s="1501"/>
      <c r="AQ153" s="6">
        <v>1</v>
      </c>
    </row>
    <row r="154" spans="1:43" s="1" customFormat="1" ht="15.75" customHeight="1">
      <c r="A154" s="1405">
        <f t="shared" si="61"/>
        <v>0</v>
      </c>
      <c r="B154" s="1392" t="str">
        <f t="shared" si="43"/>
        <v>►</v>
      </c>
      <c r="C154" s="1393" t="str">
        <f t="shared" si="44"/>
        <v>►</v>
      </c>
      <c r="D154" s="1393" t="str">
        <f t="shared" si="45"/>
        <v>►</v>
      </c>
      <c r="E154" s="1393" t="str">
        <f t="shared" si="46"/>
        <v>►</v>
      </c>
      <c r="F154" s="1393" t="str">
        <f t="shared" si="47"/>
        <v>►</v>
      </c>
      <c r="G154" s="1393" t="str">
        <f t="shared" si="48"/>
        <v>►</v>
      </c>
      <c r="H154" s="1393" t="str">
        <f t="shared" si="49"/>
        <v>►</v>
      </c>
      <c r="I154" s="1393" t="str">
        <f t="shared" si="50"/>
        <v>►</v>
      </c>
      <c r="J154" s="1494"/>
      <c r="K154" s="1495"/>
      <c r="L154" s="1495"/>
      <c r="M154" s="1495"/>
      <c r="N154" s="1496"/>
      <c r="O154" s="1497"/>
      <c r="P154" s="1498"/>
      <c r="Q154" s="1496"/>
      <c r="R154" s="1499"/>
      <c r="S154" s="1500">
        <f t="shared" si="59"/>
        <v>0</v>
      </c>
      <c r="T154" s="1501"/>
      <c r="U154" s="2239" t="s">
        <v>1</v>
      </c>
      <c r="V154" s="108">
        <f t="shared" si="62"/>
        <v>0</v>
      </c>
      <c r="W154" s="1392" t="str">
        <f t="shared" si="51"/>
        <v>►</v>
      </c>
      <c r="X154" s="1393" t="str">
        <f t="shared" si="52"/>
        <v>►</v>
      </c>
      <c r="Y154" s="1393" t="str">
        <f t="shared" si="53"/>
        <v>►</v>
      </c>
      <c r="Z154" s="1393" t="str">
        <f t="shared" si="54"/>
        <v>►</v>
      </c>
      <c r="AA154" s="1393" t="str">
        <f t="shared" si="55"/>
        <v>►</v>
      </c>
      <c r="AB154" s="1393" t="str">
        <f t="shared" si="56"/>
        <v>►</v>
      </c>
      <c r="AC154" s="1393" t="str">
        <f t="shared" si="57"/>
        <v>►</v>
      </c>
      <c r="AD154" s="1393" t="str">
        <f t="shared" si="58"/>
        <v>►</v>
      </c>
      <c r="AE154" s="1494"/>
      <c r="AF154" s="1495"/>
      <c r="AG154" s="1495"/>
      <c r="AH154" s="1495"/>
      <c r="AI154" s="1496"/>
      <c r="AJ154" s="1497"/>
      <c r="AK154" s="1498"/>
      <c r="AL154" s="1496"/>
      <c r="AM154" s="1499"/>
      <c r="AN154" s="1500">
        <f t="shared" si="60"/>
        <v>0</v>
      </c>
      <c r="AO154" s="1501"/>
      <c r="AQ154" s="6">
        <v>1</v>
      </c>
    </row>
    <row r="155" spans="1:43" s="1" customFormat="1" ht="15.75" customHeight="1">
      <c r="A155" s="1405">
        <f t="shared" si="61"/>
        <v>0</v>
      </c>
      <c r="B155" s="1392" t="str">
        <f t="shared" si="43"/>
        <v>►</v>
      </c>
      <c r="C155" s="1393" t="str">
        <f t="shared" si="44"/>
        <v>►</v>
      </c>
      <c r="D155" s="1393" t="str">
        <f t="shared" si="45"/>
        <v>►</v>
      </c>
      <c r="E155" s="1393" t="str">
        <f t="shared" si="46"/>
        <v>►</v>
      </c>
      <c r="F155" s="1393" t="str">
        <f t="shared" si="47"/>
        <v>►</v>
      </c>
      <c r="G155" s="1393" t="str">
        <f t="shared" si="48"/>
        <v>►</v>
      </c>
      <c r="H155" s="1393" t="str">
        <f t="shared" si="49"/>
        <v>►</v>
      </c>
      <c r="I155" s="1393" t="str">
        <f t="shared" si="50"/>
        <v>►</v>
      </c>
      <c r="J155" s="1494"/>
      <c r="K155" s="1495"/>
      <c r="L155" s="1495"/>
      <c r="M155" s="1495"/>
      <c r="N155" s="1496"/>
      <c r="O155" s="1497"/>
      <c r="P155" s="1498"/>
      <c r="Q155" s="1496"/>
      <c r="R155" s="1499"/>
      <c r="S155" s="1500">
        <f t="shared" si="59"/>
        <v>0</v>
      </c>
      <c r="T155" s="1501"/>
      <c r="U155" s="2239" t="s">
        <v>1</v>
      </c>
      <c r="V155" s="108">
        <f t="shared" si="62"/>
        <v>0</v>
      </c>
      <c r="W155" s="1392" t="str">
        <f t="shared" si="51"/>
        <v>►</v>
      </c>
      <c r="X155" s="1393" t="str">
        <f t="shared" si="52"/>
        <v>►</v>
      </c>
      <c r="Y155" s="1393" t="str">
        <f t="shared" si="53"/>
        <v>►</v>
      </c>
      <c r="Z155" s="1393" t="str">
        <f t="shared" si="54"/>
        <v>►</v>
      </c>
      <c r="AA155" s="1393" t="str">
        <f t="shared" si="55"/>
        <v>►</v>
      </c>
      <c r="AB155" s="1393" t="str">
        <f t="shared" si="56"/>
        <v>►</v>
      </c>
      <c r="AC155" s="1393" t="str">
        <f t="shared" si="57"/>
        <v>►</v>
      </c>
      <c r="AD155" s="1393" t="str">
        <f t="shared" si="58"/>
        <v>►</v>
      </c>
      <c r="AE155" s="1494"/>
      <c r="AF155" s="1495"/>
      <c r="AG155" s="1495"/>
      <c r="AH155" s="1495"/>
      <c r="AI155" s="1496"/>
      <c r="AJ155" s="1497"/>
      <c r="AK155" s="1498"/>
      <c r="AL155" s="1496"/>
      <c r="AM155" s="1499"/>
      <c r="AN155" s="1500">
        <f t="shared" si="60"/>
        <v>0</v>
      </c>
      <c r="AO155" s="1501"/>
      <c r="AQ155" s="6">
        <v>1</v>
      </c>
    </row>
    <row r="156" spans="1:43" s="1" customFormat="1" ht="16.5" customHeight="1">
      <c r="A156" s="1405">
        <f t="shared" si="61"/>
        <v>0</v>
      </c>
      <c r="B156" s="1392" t="str">
        <f t="shared" si="43"/>
        <v>►</v>
      </c>
      <c r="C156" s="1393" t="str">
        <f t="shared" si="44"/>
        <v>►</v>
      </c>
      <c r="D156" s="1393" t="str">
        <f t="shared" si="45"/>
        <v>►</v>
      </c>
      <c r="E156" s="1393" t="str">
        <f t="shared" si="46"/>
        <v>►</v>
      </c>
      <c r="F156" s="1393" t="str">
        <f t="shared" si="47"/>
        <v>►</v>
      </c>
      <c r="G156" s="1393" t="str">
        <f t="shared" si="48"/>
        <v>►</v>
      </c>
      <c r="H156" s="1393" t="str">
        <f t="shared" si="49"/>
        <v>►</v>
      </c>
      <c r="I156" s="1393" t="str">
        <f t="shared" si="50"/>
        <v>►</v>
      </c>
      <c r="J156" s="1494"/>
      <c r="K156" s="1495"/>
      <c r="L156" s="1495"/>
      <c r="M156" s="1495"/>
      <c r="N156" s="1496"/>
      <c r="O156" s="1497"/>
      <c r="P156" s="1498"/>
      <c r="Q156" s="1496"/>
      <c r="R156" s="1499"/>
      <c r="S156" s="1500">
        <f t="shared" si="59"/>
        <v>0</v>
      </c>
      <c r="T156" s="1501"/>
      <c r="U156" s="2239" t="s">
        <v>1</v>
      </c>
      <c r="V156" s="108">
        <f t="shared" si="62"/>
        <v>0</v>
      </c>
      <c r="W156" s="1392" t="str">
        <f t="shared" si="51"/>
        <v>►</v>
      </c>
      <c r="X156" s="1393" t="str">
        <f t="shared" si="52"/>
        <v>►</v>
      </c>
      <c r="Y156" s="1393" t="str">
        <f t="shared" si="53"/>
        <v>►</v>
      </c>
      <c r="Z156" s="1393" t="str">
        <f t="shared" si="54"/>
        <v>►</v>
      </c>
      <c r="AA156" s="1393" t="str">
        <f t="shared" si="55"/>
        <v>►</v>
      </c>
      <c r="AB156" s="1393" t="str">
        <f t="shared" si="56"/>
        <v>►</v>
      </c>
      <c r="AC156" s="1393" t="str">
        <f t="shared" si="57"/>
        <v>►</v>
      </c>
      <c r="AD156" s="1393" t="str">
        <f t="shared" si="58"/>
        <v>►</v>
      </c>
      <c r="AE156" s="1494"/>
      <c r="AF156" s="1495"/>
      <c r="AG156" s="1495"/>
      <c r="AH156" s="1495"/>
      <c r="AI156" s="1496"/>
      <c r="AJ156" s="1497"/>
      <c r="AK156" s="1498"/>
      <c r="AL156" s="1496"/>
      <c r="AM156" s="1499"/>
      <c r="AN156" s="1500">
        <f t="shared" si="60"/>
        <v>0</v>
      </c>
      <c r="AO156" s="1501"/>
      <c r="AQ156" s="6">
        <v>1</v>
      </c>
    </row>
    <row r="157" spans="1:43" s="1" customFormat="1" ht="15.75" customHeight="1">
      <c r="A157" s="1405">
        <f t="shared" si="61"/>
        <v>0</v>
      </c>
      <c r="B157" s="1392" t="str">
        <f t="shared" si="43"/>
        <v>►</v>
      </c>
      <c r="C157" s="1393" t="str">
        <f t="shared" si="44"/>
        <v>►</v>
      </c>
      <c r="D157" s="1393" t="str">
        <f t="shared" si="45"/>
        <v>►</v>
      </c>
      <c r="E157" s="1393" t="str">
        <f t="shared" si="46"/>
        <v>►</v>
      </c>
      <c r="F157" s="1393" t="str">
        <f t="shared" si="47"/>
        <v>►</v>
      </c>
      <c r="G157" s="1393" t="str">
        <f t="shared" si="48"/>
        <v>►</v>
      </c>
      <c r="H157" s="1393" t="str">
        <f t="shared" si="49"/>
        <v>►</v>
      </c>
      <c r="I157" s="1393" t="str">
        <f t="shared" si="50"/>
        <v>►</v>
      </c>
      <c r="J157" s="1494"/>
      <c r="K157" s="1495"/>
      <c r="L157" s="1495"/>
      <c r="M157" s="1495"/>
      <c r="N157" s="1496"/>
      <c r="O157" s="1497"/>
      <c r="P157" s="1498"/>
      <c r="Q157" s="1496"/>
      <c r="R157" s="1499"/>
      <c r="S157" s="1500">
        <f t="shared" si="59"/>
        <v>0</v>
      </c>
      <c r="T157" s="1501"/>
      <c r="U157" s="2239" t="s">
        <v>1</v>
      </c>
      <c r="V157" s="108">
        <f t="shared" si="62"/>
        <v>0</v>
      </c>
      <c r="W157" s="1392" t="str">
        <f t="shared" si="51"/>
        <v>►</v>
      </c>
      <c r="X157" s="1393" t="str">
        <f t="shared" si="52"/>
        <v>►</v>
      </c>
      <c r="Y157" s="1393" t="str">
        <f t="shared" si="53"/>
        <v>►</v>
      </c>
      <c r="Z157" s="1393" t="str">
        <f t="shared" si="54"/>
        <v>►</v>
      </c>
      <c r="AA157" s="1393" t="str">
        <f t="shared" si="55"/>
        <v>►</v>
      </c>
      <c r="AB157" s="1393" t="str">
        <f t="shared" si="56"/>
        <v>►</v>
      </c>
      <c r="AC157" s="1393" t="str">
        <f t="shared" si="57"/>
        <v>►</v>
      </c>
      <c r="AD157" s="1393" t="str">
        <f t="shared" si="58"/>
        <v>►</v>
      </c>
      <c r="AE157" s="1494"/>
      <c r="AF157" s="1495"/>
      <c r="AG157" s="1495"/>
      <c r="AH157" s="1495"/>
      <c r="AI157" s="1496"/>
      <c r="AJ157" s="1497"/>
      <c r="AK157" s="1498"/>
      <c r="AL157" s="1496"/>
      <c r="AM157" s="1499"/>
      <c r="AN157" s="1500">
        <f t="shared" si="60"/>
        <v>0</v>
      </c>
      <c r="AO157" s="1501"/>
      <c r="AQ157" s="6">
        <v>1</v>
      </c>
    </row>
    <row r="158" spans="1:43" s="1" customFormat="1" ht="16.5" customHeight="1">
      <c r="A158" s="1405">
        <f t="shared" si="61"/>
        <v>0</v>
      </c>
      <c r="B158" s="1392" t="str">
        <f t="shared" si="43"/>
        <v>►</v>
      </c>
      <c r="C158" s="1393" t="str">
        <f t="shared" si="44"/>
        <v>►</v>
      </c>
      <c r="D158" s="1393" t="str">
        <f t="shared" si="45"/>
        <v>►</v>
      </c>
      <c r="E158" s="1393" t="str">
        <f t="shared" si="46"/>
        <v>►</v>
      </c>
      <c r="F158" s="1393" t="str">
        <f t="shared" si="47"/>
        <v>►</v>
      </c>
      <c r="G158" s="1393" t="str">
        <f t="shared" si="48"/>
        <v>►</v>
      </c>
      <c r="H158" s="1393" t="str">
        <f t="shared" si="49"/>
        <v>►</v>
      </c>
      <c r="I158" s="1393" t="str">
        <f t="shared" si="50"/>
        <v>►</v>
      </c>
      <c r="J158" s="1494"/>
      <c r="K158" s="1495"/>
      <c r="L158" s="1495"/>
      <c r="M158" s="1495"/>
      <c r="N158" s="1496"/>
      <c r="O158" s="1497"/>
      <c r="P158" s="1498"/>
      <c r="Q158" s="1496"/>
      <c r="R158" s="1499"/>
      <c r="S158" s="1500">
        <f t="shared" si="59"/>
        <v>0</v>
      </c>
      <c r="T158" s="1501"/>
      <c r="U158" s="2239" t="s">
        <v>1</v>
      </c>
      <c r="V158" s="108">
        <f t="shared" si="62"/>
        <v>0</v>
      </c>
      <c r="W158" s="1392" t="str">
        <f t="shared" si="51"/>
        <v>►</v>
      </c>
      <c r="X158" s="1393" t="str">
        <f t="shared" si="52"/>
        <v>►</v>
      </c>
      <c r="Y158" s="1393" t="str">
        <f t="shared" si="53"/>
        <v>►</v>
      </c>
      <c r="Z158" s="1393" t="str">
        <f t="shared" si="54"/>
        <v>►</v>
      </c>
      <c r="AA158" s="1393" t="str">
        <f t="shared" si="55"/>
        <v>►</v>
      </c>
      <c r="AB158" s="1393" t="str">
        <f t="shared" si="56"/>
        <v>►</v>
      </c>
      <c r="AC158" s="1393" t="str">
        <f t="shared" si="57"/>
        <v>►</v>
      </c>
      <c r="AD158" s="1393" t="str">
        <f t="shared" si="58"/>
        <v>►</v>
      </c>
      <c r="AE158" s="1494"/>
      <c r="AF158" s="1495"/>
      <c r="AG158" s="1495"/>
      <c r="AH158" s="1495"/>
      <c r="AI158" s="1496"/>
      <c r="AJ158" s="1497"/>
      <c r="AK158" s="1498"/>
      <c r="AL158" s="1496"/>
      <c r="AM158" s="1499"/>
      <c r="AN158" s="1500">
        <f t="shared" si="60"/>
        <v>0</v>
      </c>
      <c r="AO158" s="1501"/>
      <c r="AQ158" s="6">
        <v>1</v>
      </c>
    </row>
    <row r="159" spans="1:43" s="1" customFormat="1" ht="16.5" customHeight="1">
      <c r="A159" s="1405">
        <f t="shared" si="61"/>
        <v>0</v>
      </c>
      <c r="B159" s="1392" t="str">
        <f t="shared" si="43"/>
        <v>►</v>
      </c>
      <c r="C159" s="1393" t="str">
        <f t="shared" si="44"/>
        <v>►</v>
      </c>
      <c r="D159" s="1393" t="str">
        <f t="shared" si="45"/>
        <v>►</v>
      </c>
      <c r="E159" s="1393" t="str">
        <f t="shared" si="46"/>
        <v>►</v>
      </c>
      <c r="F159" s="1393" t="str">
        <f t="shared" si="47"/>
        <v>►</v>
      </c>
      <c r="G159" s="1393" t="str">
        <f t="shared" si="48"/>
        <v>►</v>
      </c>
      <c r="H159" s="1393" t="str">
        <f t="shared" si="49"/>
        <v>►</v>
      </c>
      <c r="I159" s="1393" t="str">
        <f t="shared" si="50"/>
        <v>►</v>
      </c>
      <c r="J159" s="1494"/>
      <c r="K159" s="1495"/>
      <c r="L159" s="1495"/>
      <c r="M159" s="1495"/>
      <c r="N159" s="1496"/>
      <c r="O159" s="1497"/>
      <c r="P159" s="1498"/>
      <c r="Q159" s="1496"/>
      <c r="R159" s="1499"/>
      <c r="S159" s="1500">
        <f t="shared" si="59"/>
        <v>0</v>
      </c>
      <c r="T159" s="1501"/>
      <c r="U159" s="2239" t="s">
        <v>1</v>
      </c>
      <c r="V159" s="108">
        <f t="shared" si="62"/>
        <v>0</v>
      </c>
      <c r="W159" s="1392" t="str">
        <f t="shared" si="51"/>
        <v>►</v>
      </c>
      <c r="X159" s="1393" t="str">
        <f t="shared" si="52"/>
        <v>►</v>
      </c>
      <c r="Y159" s="1393" t="str">
        <f t="shared" si="53"/>
        <v>►</v>
      </c>
      <c r="Z159" s="1393" t="str">
        <f t="shared" si="54"/>
        <v>►</v>
      </c>
      <c r="AA159" s="1393" t="str">
        <f t="shared" si="55"/>
        <v>►</v>
      </c>
      <c r="AB159" s="1393" t="str">
        <f t="shared" si="56"/>
        <v>►</v>
      </c>
      <c r="AC159" s="1393" t="str">
        <f t="shared" si="57"/>
        <v>►</v>
      </c>
      <c r="AD159" s="1393" t="str">
        <f t="shared" si="58"/>
        <v>►</v>
      </c>
      <c r="AE159" s="1494"/>
      <c r="AF159" s="1495"/>
      <c r="AG159" s="1495"/>
      <c r="AH159" s="1495"/>
      <c r="AI159" s="1496"/>
      <c r="AJ159" s="1497"/>
      <c r="AK159" s="1498"/>
      <c r="AL159" s="1496"/>
      <c r="AM159" s="1499"/>
      <c r="AN159" s="1500">
        <f t="shared" si="60"/>
        <v>0</v>
      </c>
      <c r="AO159" s="1501"/>
      <c r="AQ159" s="6">
        <v>1</v>
      </c>
    </row>
    <row r="160" spans="1:43" s="1" customFormat="1" ht="15.75">
      <c r="A160" s="1405">
        <f t="shared" si="61"/>
        <v>0</v>
      </c>
      <c r="B160" s="1392" t="str">
        <f t="shared" si="43"/>
        <v>►</v>
      </c>
      <c r="C160" s="1393" t="str">
        <f t="shared" si="44"/>
        <v>►</v>
      </c>
      <c r="D160" s="1393" t="str">
        <f t="shared" si="45"/>
        <v>►</v>
      </c>
      <c r="E160" s="1393" t="str">
        <f t="shared" si="46"/>
        <v>►</v>
      </c>
      <c r="F160" s="1393" t="str">
        <f t="shared" si="47"/>
        <v>►</v>
      </c>
      <c r="G160" s="1393" t="str">
        <f t="shared" si="48"/>
        <v>►</v>
      </c>
      <c r="H160" s="1393" t="str">
        <f t="shared" si="49"/>
        <v>►</v>
      </c>
      <c r="I160" s="1393" t="str">
        <f t="shared" si="50"/>
        <v>►</v>
      </c>
      <c r="J160" s="1494"/>
      <c r="K160" s="1495"/>
      <c r="L160" s="1495"/>
      <c r="M160" s="1495"/>
      <c r="N160" s="1496"/>
      <c r="O160" s="1497"/>
      <c r="P160" s="1498"/>
      <c r="Q160" s="1496"/>
      <c r="R160" s="1499"/>
      <c r="S160" s="1500">
        <f t="shared" si="59"/>
        <v>0</v>
      </c>
      <c r="T160" s="1501"/>
      <c r="U160" s="2239" t="s">
        <v>1</v>
      </c>
      <c r="V160" s="108">
        <f t="shared" si="62"/>
        <v>0</v>
      </c>
      <c r="W160" s="1392" t="str">
        <f t="shared" si="51"/>
        <v>►</v>
      </c>
      <c r="X160" s="1393" t="str">
        <f t="shared" si="52"/>
        <v>►</v>
      </c>
      <c r="Y160" s="1393" t="str">
        <f t="shared" si="53"/>
        <v>►</v>
      </c>
      <c r="Z160" s="1393" t="str">
        <f t="shared" si="54"/>
        <v>►</v>
      </c>
      <c r="AA160" s="1393" t="str">
        <f t="shared" si="55"/>
        <v>►</v>
      </c>
      <c r="AB160" s="1393" t="str">
        <f t="shared" si="56"/>
        <v>►</v>
      </c>
      <c r="AC160" s="1393" t="str">
        <f t="shared" si="57"/>
        <v>►</v>
      </c>
      <c r="AD160" s="1393" t="str">
        <f t="shared" si="58"/>
        <v>►</v>
      </c>
      <c r="AE160" s="1494"/>
      <c r="AF160" s="1495"/>
      <c r="AG160" s="1495"/>
      <c r="AH160" s="1495"/>
      <c r="AI160" s="1496"/>
      <c r="AJ160" s="1497"/>
      <c r="AK160" s="1498"/>
      <c r="AL160" s="1496"/>
      <c r="AM160" s="1499"/>
      <c r="AN160" s="1500">
        <f t="shared" si="60"/>
        <v>0</v>
      </c>
      <c r="AO160" s="1501"/>
      <c r="AQ160" s="6">
        <v>1</v>
      </c>
    </row>
    <row r="161" spans="1:43" s="1" customFormat="1" ht="18.75" customHeight="1">
      <c r="A161" s="1405">
        <f t="shared" si="61"/>
        <v>0</v>
      </c>
      <c r="B161" s="1392" t="str">
        <f t="shared" si="43"/>
        <v>►</v>
      </c>
      <c r="C161" s="1393" t="str">
        <f t="shared" si="44"/>
        <v>►</v>
      </c>
      <c r="D161" s="1393" t="str">
        <f t="shared" si="45"/>
        <v>►</v>
      </c>
      <c r="E161" s="1393" t="str">
        <f t="shared" si="46"/>
        <v>►</v>
      </c>
      <c r="F161" s="1393" t="str">
        <f t="shared" si="47"/>
        <v>►</v>
      </c>
      <c r="G161" s="1393" t="str">
        <f t="shared" si="48"/>
        <v>►</v>
      </c>
      <c r="H161" s="1393" t="str">
        <f t="shared" si="49"/>
        <v>►</v>
      </c>
      <c r="I161" s="1393" t="str">
        <f t="shared" si="50"/>
        <v>►</v>
      </c>
      <c r="J161" s="1494"/>
      <c r="K161" s="1495"/>
      <c r="L161" s="1495"/>
      <c r="M161" s="1495"/>
      <c r="N161" s="1496"/>
      <c r="O161" s="1497"/>
      <c r="P161" s="1498"/>
      <c r="Q161" s="1496"/>
      <c r="R161" s="1499"/>
      <c r="S161" s="1500">
        <f t="shared" si="59"/>
        <v>0</v>
      </c>
      <c r="T161" s="1501"/>
      <c r="U161" s="2239" t="s">
        <v>1</v>
      </c>
      <c r="V161" s="108">
        <f t="shared" si="62"/>
        <v>0</v>
      </c>
      <c r="W161" s="1392" t="str">
        <f t="shared" si="51"/>
        <v>►</v>
      </c>
      <c r="X161" s="1393" t="str">
        <f t="shared" si="52"/>
        <v>►</v>
      </c>
      <c r="Y161" s="1393" t="str">
        <f t="shared" si="53"/>
        <v>►</v>
      </c>
      <c r="Z161" s="1393" t="str">
        <f t="shared" si="54"/>
        <v>►</v>
      </c>
      <c r="AA161" s="1393" t="str">
        <f t="shared" si="55"/>
        <v>►</v>
      </c>
      <c r="AB161" s="1393" t="str">
        <f t="shared" si="56"/>
        <v>►</v>
      </c>
      <c r="AC161" s="1393" t="str">
        <f t="shared" si="57"/>
        <v>►</v>
      </c>
      <c r="AD161" s="1393" t="str">
        <f t="shared" si="58"/>
        <v>►</v>
      </c>
      <c r="AE161" s="1494"/>
      <c r="AF161" s="1495"/>
      <c r="AG161" s="1495"/>
      <c r="AH161" s="1495"/>
      <c r="AI161" s="1496"/>
      <c r="AJ161" s="1497"/>
      <c r="AK161" s="1498"/>
      <c r="AL161" s="1496"/>
      <c r="AM161" s="1499"/>
      <c r="AN161" s="1500">
        <f t="shared" si="60"/>
        <v>0</v>
      </c>
      <c r="AO161" s="1501"/>
      <c r="AQ161" s="6">
        <v>1</v>
      </c>
    </row>
    <row r="162" spans="1:43" s="1" customFormat="1" ht="15.75">
      <c r="A162" s="1405">
        <f t="shared" si="61"/>
        <v>0</v>
      </c>
      <c r="B162" s="1392" t="str">
        <f t="shared" si="43"/>
        <v>►</v>
      </c>
      <c r="C162" s="1393" t="str">
        <f t="shared" si="44"/>
        <v>►</v>
      </c>
      <c r="D162" s="1393" t="str">
        <f t="shared" si="45"/>
        <v>►</v>
      </c>
      <c r="E162" s="1393" t="str">
        <f t="shared" si="46"/>
        <v>►</v>
      </c>
      <c r="F162" s="1393" t="str">
        <f t="shared" si="47"/>
        <v>►</v>
      </c>
      <c r="G162" s="1393" t="str">
        <f t="shared" si="48"/>
        <v>►</v>
      </c>
      <c r="H162" s="1393" t="str">
        <f t="shared" si="49"/>
        <v>►</v>
      </c>
      <c r="I162" s="1393" t="str">
        <f t="shared" si="50"/>
        <v>►</v>
      </c>
      <c r="J162" s="1494"/>
      <c r="K162" s="1495"/>
      <c r="L162" s="1495"/>
      <c r="M162" s="1495"/>
      <c r="N162" s="1496"/>
      <c r="O162" s="1497"/>
      <c r="P162" s="1498"/>
      <c r="Q162" s="1496"/>
      <c r="R162" s="1499"/>
      <c r="S162" s="1500">
        <f t="shared" si="59"/>
        <v>0</v>
      </c>
      <c r="T162" s="1501"/>
      <c r="U162" s="2239" t="s">
        <v>1</v>
      </c>
      <c r="V162" s="108">
        <f t="shared" si="62"/>
        <v>0</v>
      </c>
      <c r="W162" s="1392" t="str">
        <f t="shared" si="51"/>
        <v>►</v>
      </c>
      <c r="X162" s="1393" t="str">
        <f t="shared" si="52"/>
        <v>►</v>
      </c>
      <c r="Y162" s="1393" t="str">
        <f t="shared" si="53"/>
        <v>►</v>
      </c>
      <c r="Z162" s="1393" t="str">
        <f t="shared" si="54"/>
        <v>►</v>
      </c>
      <c r="AA162" s="1393" t="str">
        <f t="shared" si="55"/>
        <v>►</v>
      </c>
      <c r="AB162" s="1393" t="str">
        <f t="shared" si="56"/>
        <v>►</v>
      </c>
      <c r="AC162" s="1393" t="str">
        <f t="shared" si="57"/>
        <v>►</v>
      </c>
      <c r="AD162" s="1393" t="str">
        <f t="shared" si="58"/>
        <v>►</v>
      </c>
      <c r="AE162" s="1494"/>
      <c r="AF162" s="1495"/>
      <c r="AG162" s="1495"/>
      <c r="AH162" s="1495"/>
      <c r="AI162" s="1496"/>
      <c r="AJ162" s="1497"/>
      <c r="AK162" s="1498"/>
      <c r="AL162" s="1496"/>
      <c r="AM162" s="1499"/>
      <c r="AN162" s="1500">
        <f t="shared" si="60"/>
        <v>0</v>
      </c>
      <c r="AO162" s="1501"/>
      <c r="AQ162" s="6">
        <v>1</v>
      </c>
    </row>
    <row r="163" spans="1:43" s="1" customFormat="1" ht="15.75">
      <c r="A163" s="1405">
        <f t="shared" si="61"/>
        <v>0</v>
      </c>
      <c r="B163" s="1392" t="str">
        <f t="shared" si="43"/>
        <v>►</v>
      </c>
      <c r="C163" s="1393" t="str">
        <f t="shared" si="44"/>
        <v>►</v>
      </c>
      <c r="D163" s="1393" t="str">
        <f t="shared" si="45"/>
        <v>►</v>
      </c>
      <c r="E163" s="1393" t="str">
        <f t="shared" si="46"/>
        <v>►</v>
      </c>
      <c r="F163" s="1393" t="str">
        <f t="shared" si="47"/>
        <v>►</v>
      </c>
      <c r="G163" s="1393" t="str">
        <f t="shared" si="48"/>
        <v>►</v>
      </c>
      <c r="H163" s="1393" t="str">
        <f t="shared" si="49"/>
        <v>►</v>
      </c>
      <c r="I163" s="1393" t="str">
        <f t="shared" si="50"/>
        <v>►</v>
      </c>
      <c r="J163" s="1494"/>
      <c r="K163" s="1495"/>
      <c r="L163" s="1495"/>
      <c r="M163" s="1495"/>
      <c r="N163" s="1496"/>
      <c r="O163" s="1497"/>
      <c r="P163" s="1498"/>
      <c r="Q163" s="1496"/>
      <c r="R163" s="1499"/>
      <c r="S163" s="1500">
        <f t="shared" si="59"/>
        <v>0</v>
      </c>
      <c r="T163" s="1501"/>
      <c r="U163" s="2239" t="s">
        <v>1</v>
      </c>
      <c r="V163" s="108">
        <f t="shared" si="62"/>
        <v>0</v>
      </c>
      <c r="W163" s="1392" t="str">
        <f t="shared" si="51"/>
        <v>►</v>
      </c>
      <c r="X163" s="1393" t="str">
        <f t="shared" si="52"/>
        <v>►</v>
      </c>
      <c r="Y163" s="1393" t="str">
        <f t="shared" si="53"/>
        <v>►</v>
      </c>
      <c r="Z163" s="1393" t="str">
        <f t="shared" si="54"/>
        <v>►</v>
      </c>
      <c r="AA163" s="1393" t="str">
        <f t="shared" si="55"/>
        <v>►</v>
      </c>
      <c r="AB163" s="1393" t="str">
        <f t="shared" si="56"/>
        <v>►</v>
      </c>
      <c r="AC163" s="1393" t="str">
        <f t="shared" si="57"/>
        <v>►</v>
      </c>
      <c r="AD163" s="1393" t="str">
        <f t="shared" si="58"/>
        <v>►</v>
      </c>
      <c r="AE163" s="1494"/>
      <c r="AF163" s="1495"/>
      <c r="AG163" s="1495"/>
      <c r="AH163" s="1495"/>
      <c r="AI163" s="1496"/>
      <c r="AJ163" s="1497"/>
      <c r="AK163" s="1498"/>
      <c r="AL163" s="1496"/>
      <c r="AM163" s="1499"/>
      <c r="AN163" s="1500">
        <f t="shared" si="60"/>
        <v>0</v>
      </c>
      <c r="AO163" s="1501"/>
      <c r="AQ163" s="6">
        <v>1</v>
      </c>
    </row>
    <row r="164" spans="1:43" s="1" customFormat="1" ht="15.75">
      <c r="A164" s="1405">
        <f t="shared" si="61"/>
        <v>0</v>
      </c>
      <c r="B164" s="1392" t="str">
        <f t="shared" si="43"/>
        <v>►</v>
      </c>
      <c r="C164" s="1393" t="str">
        <f t="shared" si="44"/>
        <v>►</v>
      </c>
      <c r="D164" s="1393" t="str">
        <f t="shared" si="45"/>
        <v>►</v>
      </c>
      <c r="E164" s="1393" t="str">
        <f t="shared" si="46"/>
        <v>►</v>
      </c>
      <c r="F164" s="1393" t="str">
        <f t="shared" si="47"/>
        <v>►</v>
      </c>
      <c r="G164" s="1393" t="str">
        <f t="shared" si="48"/>
        <v>►</v>
      </c>
      <c r="H164" s="1393" t="str">
        <f t="shared" si="49"/>
        <v>►</v>
      </c>
      <c r="I164" s="1393" t="str">
        <f t="shared" si="50"/>
        <v>►</v>
      </c>
      <c r="J164" s="1494"/>
      <c r="K164" s="1495"/>
      <c r="L164" s="1495"/>
      <c r="M164" s="1495"/>
      <c r="N164" s="1496"/>
      <c r="O164" s="1497"/>
      <c r="P164" s="1498"/>
      <c r="Q164" s="1496"/>
      <c r="R164" s="1499"/>
      <c r="S164" s="1500">
        <f t="shared" si="59"/>
        <v>0</v>
      </c>
      <c r="T164" s="1501"/>
      <c r="U164" s="2239" t="s">
        <v>1</v>
      </c>
      <c r="V164" s="108">
        <f t="shared" si="62"/>
        <v>0</v>
      </c>
      <c r="W164" s="1392" t="str">
        <f t="shared" si="51"/>
        <v>►</v>
      </c>
      <c r="X164" s="1393" t="str">
        <f t="shared" si="52"/>
        <v>►</v>
      </c>
      <c r="Y164" s="1393" t="str">
        <f t="shared" si="53"/>
        <v>►</v>
      </c>
      <c r="Z164" s="1393" t="str">
        <f t="shared" si="54"/>
        <v>►</v>
      </c>
      <c r="AA164" s="1393" t="str">
        <f t="shared" si="55"/>
        <v>►</v>
      </c>
      <c r="AB164" s="1393" t="str">
        <f t="shared" si="56"/>
        <v>►</v>
      </c>
      <c r="AC164" s="1393" t="str">
        <f t="shared" si="57"/>
        <v>►</v>
      </c>
      <c r="AD164" s="1393" t="str">
        <f t="shared" si="58"/>
        <v>►</v>
      </c>
      <c r="AE164" s="1494"/>
      <c r="AF164" s="1495"/>
      <c r="AG164" s="1495"/>
      <c r="AH164" s="1495"/>
      <c r="AI164" s="1496"/>
      <c r="AJ164" s="1497"/>
      <c r="AK164" s="1498"/>
      <c r="AL164" s="1496"/>
      <c r="AM164" s="1499"/>
      <c r="AN164" s="1500">
        <f t="shared" si="60"/>
        <v>0</v>
      </c>
      <c r="AO164" s="1501"/>
      <c r="AQ164" s="6">
        <v>1</v>
      </c>
    </row>
    <row r="165" spans="1:43" s="1" customFormat="1" ht="18.75" customHeight="1">
      <c r="A165" s="1405">
        <f t="shared" si="61"/>
        <v>0</v>
      </c>
      <c r="B165" s="1392" t="str">
        <f t="shared" si="43"/>
        <v>►</v>
      </c>
      <c r="C165" s="1393" t="str">
        <f t="shared" si="44"/>
        <v>►</v>
      </c>
      <c r="D165" s="1393" t="str">
        <f t="shared" si="45"/>
        <v>►</v>
      </c>
      <c r="E165" s="1393" t="str">
        <f t="shared" si="46"/>
        <v>►</v>
      </c>
      <c r="F165" s="1393" t="str">
        <f t="shared" si="47"/>
        <v>►</v>
      </c>
      <c r="G165" s="1393" t="str">
        <f t="shared" si="48"/>
        <v>►</v>
      </c>
      <c r="H165" s="1393" t="str">
        <f t="shared" si="49"/>
        <v>►</v>
      </c>
      <c r="I165" s="1393" t="str">
        <f t="shared" si="50"/>
        <v>►</v>
      </c>
      <c r="J165" s="1494"/>
      <c r="K165" s="1495"/>
      <c r="L165" s="1495"/>
      <c r="M165" s="1495"/>
      <c r="N165" s="1496"/>
      <c r="O165" s="1497"/>
      <c r="P165" s="1498"/>
      <c r="Q165" s="1496"/>
      <c r="R165" s="1499"/>
      <c r="S165" s="1500">
        <f t="shared" si="59"/>
        <v>0</v>
      </c>
      <c r="T165" s="1501"/>
      <c r="U165" s="2239" t="s">
        <v>1</v>
      </c>
      <c r="V165" s="108">
        <f t="shared" si="62"/>
        <v>0</v>
      </c>
      <c r="W165" s="1392" t="str">
        <f t="shared" si="51"/>
        <v>►</v>
      </c>
      <c r="X165" s="1393" t="str">
        <f t="shared" si="52"/>
        <v>►</v>
      </c>
      <c r="Y165" s="1393" t="str">
        <f t="shared" si="53"/>
        <v>►</v>
      </c>
      <c r="Z165" s="1393" t="str">
        <f t="shared" si="54"/>
        <v>►</v>
      </c>
      <c r="AA165" s="1393" t="str">
        <f t="shared" si="55"/>
        <v>►</v>
      </c>
      <c r="AB165" s="1393" t="str">
        <f t="shared" si="56"/>
        <v>►</v>
      </c>
      <c r="AC165" s="1393" t="str">
        <f t="shared" si="57"/>
        <v>►</v>
      </c>
      <c r="AD165" s="1393" t="str">
        <f t="shared" si="58"/>
        <v>►</v>
      </c>
      <c r="AE165" s="1494"/>
      <c r="AF165" s="1495"/>
      <c r="AG165" s="1495"/>
      <c r="AH165" s="1495"/>
      <c r="AI165" s="1496"/>
      <c r="AJ165" s="1497"/>
      <c r="AK165" s="1498"/>
      <c r="AL165" s="1496"/>
      <c r="AM165" s="1499"/>
      <c r="AN165" s="1500">
        <f t="shared" si="60"/>
        <v>0</v>
      </c>
      <c r="AO165" s="1501"/>
      <c r="AQ165" s="6">
        <v>1</v>
      </c>
    </row>
    <row r="166" spans="1:43" s="1" customFormat="1" ht="16.5" customHeight="1">
      <c r="A166" s="1405">
        <f t="shared" si="61"/>
        <v>0</v>
      </c>
      <c r="B166" s="1392" t="str">
        <f t="shared" si="43"/>
        <v>►</v>
      </c>
      <c r="C166" s="1393" t="str">
        <f t="shared" si="44"/>
        <v>►</v>
      </c>
      <c r="D166" s="1393" t="str">
        <f t="shared" si="45"/>
        <v>►</v>
      </c>
      <c r="E166" s="1393" t="str">
        <f t="shared" si="46"/>
        <v>►</v>
      </c>
      <c r="F166" s="1393" t="str">
        <f t="shared" si="47"/>
        <v>►</v>
      </c>
      <c r="G166" s="1393" t="str">
        <f t="shared" si="48"/>
        <v>►</v>
      </c>
      <c r="H166" s="1393" t="str">
        <f t="shared" si="49"/>
        <v>►</v>
      </c>
      <c r="I166" s="1393" t="str">
        <f t="shared" si="50"/>
        <v>►</v>
      </c>
      <c r="J166" s="1494"/>
      <c r="K166" s="1495"/>
      <c r="L166" s="1495"/>
      <c r="M166" s="1495"/>
      <c r="N166" s="1496"/>
      <c r="O166" s="1497"/>
      <c r="P166" s="1498"/>
      <c r="Q166" s="1496"/>
      <c r="R166" s="1499"/>
      <c r="S166" s="1500">
        <f t="shared" si="59"/>
        <v>0</v>
      </c>
      <c r="T166" s="1501"/>
      <c r="U166" s="2239" t="s">
        <v>1</v>
      </c>
      <c r="V166" s="108">
        <f t="shared" si="62"/>
        <v>0</v>
      </c>
      <c r="W166" s="1392" t="str">
        <f t="shared" si="51"/>
        <v>►</v>
      </c>
      <c r="X166" s="1393" t="str">
        <f t="shared" si="52"/>
        <v>►</v>
      </c>
      <c r="Y166" s="1393" t="str">
        <f t="shared" si="53"/>
        <v>►</v>
      </c>
      <c r="Z166" s="1393" t="str">
        <f t="shared" si="54"/>
        <v>►</v>
      </c>
      <c r="AA166" s="1393" t="str">
        <f t="shared" si="55"/>
        <v>►</v>
      </c>
      <c r="AB166" s="1393" t="str">
        <f t="shared" si="56"/>
        <v>►</v>
      </c>
      <c r="AC166" s="1393" t="str">
        <f t="shared" si="57"/>
        <v>►</v>
      </c>
      <c r="AD166" s="1393" t="str">
        <f t="shared" si="58"/>
        <v>►</v>
      </c>
      <c r="AE166" s="1494"/>
      <c r="AF166" s="1495"/>
      <c r="AG166" s="1495"/>
      <c r="AH166" s="1495"/>
      <c r="AI166" s="1496"/>
      <c r="AJ166" s="1497"/>
      <c r="AK166" s="1498"/>
      <c r="AL166" s="1496"/>
      <c r="AM166" s="1499"/>
      <c r="AN166" s="1500">
        <f t="shared" si="60"/>
        <v>0</v>
      </c>
      <c r="AO166" s="1501"/>
      <c r="AQ166" s="6">
        <v>1</v>
      </c>
    </row>
    <row r="167" spans="1:43" s="1" customFormat="1" ht="15.75" customHeight="1">
      <c r="A167" s="1405">
        <f t="shared" si="61"/>
        <v>0</v>
      </c>
      <c r="B167" s="1392" t="str">
        <f t="shared" si="43"/>
        <v>►</v>
      </c>
      <c r="C167" s="1393" t="str">
        <f t="shared" si="44"/>
        <v>►</v>
      </c>
      <c r="D167" s="1393" t="str">
        <f t="shared" si="45"/>
        <v>►</v>
      </c>
      <c r="E167" s="1393" t="str">
        <f t="shared" si="46"/>
        <v>►</v>
      </c>
      <c r="F167" s="1393" t="str">
        <f t="shared" si="47"/>
        <v>►</v>
      </c>
      <c r="G167" s="1393" t="str">
        <f t="shared" si="48"/>
        <v>►</v>
      </c>
      <c r="H167" s="1393" t="str">
        <f t="shared" si="49"/>
        <v>►</v>
      </c>
      <c r="I167" s="1393" t="str">
        <f t="shared" si="50"/>
        <v>►</v>
      </c>
      <c r="J167" s="1494"/>
      <c r="K167" s="1495"/>
      <c r="L167" s="1495"/>
      <c r="M167" s="1495"/>
      <c r="N167" s="1496"/>
      <c r="O167" s="1497"/>
      <c r="P167" s="1498"/>
      <c r="Q167" s="1496"/>
      <c r="R167" s="1499"/>
      <c r="S167" s="1500">
        <f t="shared" si="59"/>
        <v>0</v>
      </c>
      <c r="T167" s="1501"/>
      <c r="U167" s="2239" t="s">
        <v>1</v>
      </c>
      <c r="V167" s="108">
        <f t="shared" si="62"/>
        <v>0</v>
      </c>
      <c r="W167" s="1392" t="str">
        <f t="shared" si="51"/>
        <v>►</v>
      </c>
      <c r="X167" s="1393" t="str">
        <f t="shared" si="52"/>
        <v>►</v>
      </c>
      <c r="Y167" s="1393" t="str">
        <f t="shared" si="53"/>
        <v>►</v>
      </c>
      <c r="Z167" s="1393" t="str">
        <f t="shared" si="54"/>
        <v>►</v>
      </c>
      <c r="AA167" s="1393" t="str">
        <f t="shared" si="55"/>
        <v>►</v>
      </c>
      <c r="AB167" s="1393" t="str">
        <f t="shared" si="56"/>
        <v>►</v>
      </c>
      <c r="AC167" s="1393" t="str">
        <f t="shared" si="57"/>
        <v>►</v>
      </c>
      <c r="AD167" s="1393" t="str">
        <f t="shared" si="58"/>
        <v>►</v>
      </c>
      <c r="AE167" s="1494"/>
      <c r="AF167" s="1495"/>
      <c r="AG167" s="1495"/>
      <c r="AH167" s="1495"/>
      <c r="AI167" s="1496"/>
      <c r="AJ167" s="1497"/>
      <c r="AK167" s="1498"/>
      <c r="AL167" s="1496"/>
      <c r="AM167" s="1499"/>
      <c r="AN167" s="1500">
        <f t="shared" si="60"/>
        <v>0</v>
      </c>
      <c r="AO167" s="1501"/>
      <c r="AQ167" s="6">
        <v>1</v>
      </c>
    </row>
    <row r="168" spans="1:43" s="1" customFormat="1" ht="15.75">
      <c r="A168" s="1405">
        <f t="shared" si="61"/>
        <v>0</v>
      </c>
      <c r="B168" s="1392" t="str">
        <f t="shared" si="43"/>
        <v>►</v>
      </c>
      <c r="C168" s="1393" t="str">
        <f t="shared" si="44"/>
        <v>►</v>
      </c>
      <c r="D168" s="1393" t="str">
        <f t="shared" si="45"/>
        <v>►</v>
      </c>
      <c r="E168" s="1393" t="str">
        <f t="shared" si="46"/>
        <v>►</v>
      </c>
      <c r="F168" s="1393" t="str">
        <f t="shared" si="47"/>
        <v>►</v>
      </c>
      <c r="G168" s="1393" t="str">
        <f t="shared" si="48"/>
        <v>►</v>
      </c>
      <c r="H168" s="1393" t="str">
        <f t="shared" si="49"/>
        <v>►</v>
      </c>
      <c r="I168" s="1393" t="str">
        <f t="shared" si="50"/>
        <v>►</v>
      </c>
      <c r="J168" s="1494"/>
      <c r="K168" s="1495"/>
      <c r="L168" s="1495"/>
      <c r="M168" s="1495"/>
      <c r="N168" s="1496"/>
      <c r="O168" s="1497"/>
      <c r="P168" s="1498"/>
      <c r="Q168" s="1496"/>
      <c r="R168" s="1499"/>
      <c r="S168" s="1500">
        <f t="shared" si="59"/>
        <v>0</v>
      </c>
      <c r="T168" s="1501"/>
      <c r="U168" s="2239" t="s">
        <v>1</v>
      </c>
      <c r="V168" s="108">
        <f t="shared" si="62"/>
        <v>0</v>
      </c>
      <c r="W168" s="1392" t="str">
        <f t="shared" si="51"/>
        <v>►</v>
      </c>
      <c r="X168" s="1393" t="str">
        <f t="shared" si="52"/>
        <v>►</v>
      </c>
      <c r="Y168" s="1393" t="str">
        <f t="shared" si="53"/>
        <v>►</v>
      </c>
      <c r="Z168" s="1393" t="str">
        <f t="shared" si="54"/>
        <v>►</v>
      </c>
      <c r="AA168" s="1393" t="str">
        <f t="shared" si="55"/>
        <v>►</v>
      </c>
      <c r="AB168" s="1393" t="str">
        <f t="shared" si="56"/>
        <v>►</v>
      </c>
      <c r="AC168" s="1393" t="str">
        <f t="shared" si="57"/>
        <v>►</v>
      </c>
      <c r="AD168" s="1393" t="str">
        <f t="shared" si="58"/>
        <v>►</v>
      </c>
      <c r="AE168" s="1494"/>
      <c r="AF168" s="1495"/>
      <c r="AG168" s="1495"/>
      <c r="AH168" s="1495"/>
      <c r="AI168" s="1496"/>
      <c r="AJ168" s="1497"/>
      <c r="AK168" s="1498"/>
      <c r="AL168" s="1496"/>
      <c r="AM168" s="1499"/>
      <c r="AN168" s="1500">
        <f t="shared" si="60"/>
        <v>0</v>
      </c>
      <c r="AO168" s="1501"/>
      <c r="AQ168" s="6">
        <v>1</v>
      </c>
    </row>
    <row r="169" spans="1:43" s="1" customFormat="1" ht="15.75">
      <c r="A169" s="1405">
        <f t="shared" si="61"/>
        <v>0</v>
      </c>
      <c r="B169" s="1392" t="str">
        <f t="shared" si="43"/>
        <v>►</v>
      </c>
      <c r="C169" s="1393" t="str">
        <f t="shared" si="44"/>
        <v>►</v>
      </c>
      <c r="D169" s="1393" t="str">
        <f t="shared" si="45"/>
        <v>►</v>
      </c>
      <c r="E169" s="1393" t="str">
        <f t="shared" si="46"/>
        <v>►</v>
      </c>
      <c r="F169" s="1393" t="str">
        <f t="shared" si="47"/>
        <v>►</v>
      </c>
      <c r="G169" s="1393" t="str">
        <f t="shared" si="48"/>
        <v>►</v>
      </c>
      <c r="H169" s="1393" t="str">
        <f t="shared" si="49"/>
        <v>►</v>
      </c>
      <c r="I169" s="1393" t="str">
        <f t="shared" si="50"/>
        <v>►</v>
      </c>
      <c r="J169" s="1494"/>
      <c r="K169" s="1495"/>
      <c r="L169" s="1495"/>
      <c r="M169" s="1495"/>
      <c r="N169" s="1496"/>
      <c r="O169" s="1497"/>
      <c r="P169" s="1498"/>
      <c r="Q169" s="1496"/>
      <c r="R169" s="1499"/>
      <c r="S169" s="1500">
        <f t="shared" si="59"/>
        <v>0</v>
      </c>
      <c r="T169" s="1501"/>
      <c r="U169" s="2239" t="s">
        <v>1</v>
      </c>
      <c r="V169" s="108">
        <f t="shared" si="62"/>
        <v>0</v>
      </c>
      <c r="W169" s="1392" t="str">
        <f t="shared" si="51"/>
        <v>►</v>
      </c>
      <c r="X169" s="1393" t="str">
        <f t="shared" si="52"/>
        <v>►</v>
      </c>
      <c r="Y169" s="1393" t="str">
        <f t="shared" si="53"/>
        <v>►</v>
      </c>
      <c r="Z169" s="1393" t="str">
        <f t="shared" si="54"/>
        <v>►</v>
      </c>
      <c r="AA169" s="1393" t="str">
        <f t="shared" si="55"/>
        <v>►</v>
      </c>
      <c r="AB169" s="1393" t="str">
        <f t="shared" si="56"/>
        <v>►</v>
      </c>
      <c r="AC169" s="1393" t="str">
        <f t="shared" si="57"/>
        <v>►</v>
      </c>
      <c r="AD169" s="1393" t="str">
        <f t="shared" si="58"/>
        <v>►</v>
      </c>
      <c r="AE169" s="1494"/>
      <c r="AF169" s="1495"/>
      <c r="AG169" s="1495"/>
      <c r="AH169" s="1495"/>
      <c r="AI169" s="1496"/>
      <c r="AJ169" s="1497"/>
      <c r="AK169" s="1498"/>
      <c r="AL169" s="1496"/>
      <c r="AM169" s="1499"/>
      <c r="AN169" s="1500">
        <f t="shared" si="60"/>
        <v>0</v>
      </c>
      <c r="AO169" s="1501"/>
      <c r="AQ169" s="6">
        <v>1</v>
      </c>
    </row>
    <row r="170" spans="1:43" s="1" customFormat="1" ht="15.75" customHeight="1">
      <c r="A170" s="1405">
        <f t="shared" si="61"/>
        <v>0</v>
      </c>
      <c r="B170" s="1392" t="str">
        <f t="shared" si="43"/>
        <v>►</v>
      </c>
      <c r="C170" s="1393" t="str">
        <f t="shared" si="44"/>
        <v>►</v>
      </c>
      <c r="D170" s="1393" t="str">
        <f t="shared" si="45"/>
        <v>►</v>
      </c>
      <c r="E170" s="1393" t="str">
        <f t="shared" si="46"/>
        <v>►</v>
      </c>
      <c r="F170" s="1393" t="str">
        <f t="shared" si="47"/>
        <v>►</v>
      </c>
      <c r="G170" s="1393" t="str">
        <f t="shared" si="48"/>
        <v>►</v>
      </c>
      <c r="H170" s="1393" t="str">
        <f t="shared" si="49"/>
        <v>►</v>
      </c>
      <c r="I170" s="1393" t="str">
        <f t="shared" si="50"/>
        <v>►</v>
      </c>
      <c r="J170" s="1494"/>
      <c r="K170" s="1495"/>
      <c r="L170" s="1495"/>
      <c r="M170" s="1495"/>
      <c r="N170" s="1496"/>
      <c r="O170" s="1497"/>
      <c r="P170" s="1498"/>
      <c r="Q170" s="1496"/>
      <c r="R170" s="1499"/>
      <c r="S170" s="1500">
        <f t="shared" si="59"/>
        <v>0</v>
      </c>
      <c r="T170" s="1501"/>
      <c r="U170" s="2239" t="s">
        <v>1</v>
      </c>
      <c r="V170" s="108">
        <f t="shared" si="62"/>
        <v>0</v>
      </c>
      <c r="W170" s="1392" t="str">
        <f t="shared" si="51"/>
        <v>►</v>
      </c>
      <c r="X170" s="1393" t="str">
        <f t="shared" si="52"/>
        <v>►</v>
      </c>
      <c r="Y170" s="1393" t="str">
        <f t="shared" si="53"/>
        <v>►</v>
      </c>
      <c r="Z170" s="1393" t="str">
        <f t="shared" si="54"/>
        <v>►</v>
      </c>
      <c r="AA170" s="1393" t="str">
        <f t="shared" si="55"/>
        <v>►</v>
      </c>
      <c r="AB170" s="1393" t="str">
        <f t="shared" si="56"/>
        <v>►</v>
      </c>
      <c r="AC170" s="1393" t="str">
        <f t="shared" si="57"/>
        <v>►</v>
      </c>
      <c r="AD170" s="1393" t="str">
        <f t="shared" si="58"/>
        <v>►</v>
      </c>
      <c r="AE170" s="1494"/>
      <c r="AF170" s="1495"/>
      <c r="AG170" s="1495"/>
      <c r="AH170" s="1495"/>
      <c r="AI170" s="1496"/>
      <c r="AJ170" s="1497"/>
      <c r="AK170" s="1498"/>
      <c r="AL170" s="1496"/>
      <c r="AM170" s="1499"/>
      <c r="AN170" s="1500">
        <f t="shared" si="60"/>
        <v>0</v>
      </c>
      <c r="AO170" s="1501"/>
      <c r="AQ170" s="6">
        <v>1</v>
      </c>
    </row>
    <row r="171" spans="1:43" s="1" customFormat="1" ht="16.5" customHeight="1">
      <c r="A171" s="1405">
        <f t="shared" si="61"/>
        <v>0</v>
      </c>
      <c r="B171" s="1392" t="str">
        <f t="shared" si="43"/>
        <v>►</v>
      </c>
      <c r="C171" s="1393" t="str">
        <f t="shared" si="44"/>
        <v>►</v>
      </c>
      <c r="D171" s="1393" t="str">
        <f t="shared" si="45"/>
        <v>►</v>
      </c>
      <c r="E171" s="1393" t="str">
        <f t="shared" si="46"/>
        <v>►</v>
      </c>
      <c r="F171" s="1393" t="str">
        <f t="shared" si="47"/>
        <v>►</v>
      </c>
      <c r="G171" s="1393" t="str">
        <f t="shared" si="48"/>
        <v>►</v>
      </c>
      <c r="H171" s="1393" t="str">
        <f t="shared" si="49"/>
        <v>►</v>
      </c>
      <c r="I171" s="1393" t="str">
        <f t="shared" si="50"/>
        <v>►</v>
      </c>
      <c r="J171" s="1494"/>
      <c r="K171" s="1495"/>
      <c r="L171" s="1495"/>
      <c r="M171" s="1495"/>
      <c r="N171" s="1496"/>
      <c r="O171" s="1497"/>
      <c r="P171" s="1498"/>
      <c r="Q171" s="1496"/>
      <c r="R171" s="1499"/>
      <c r="S171" s="1500">
        <f t="shared" si="59"/>
        <v>0</v>
      </c>
      <c r="T171" s="1501"/>
      <c r="U171" s="2239" t="s">
        <v>1</v>
      </c>
      <c r="V171" s="108">
        <f t="shared" si="62"/>
        <v>0</v>
      </c>
      <c r="W171" s="1392" t="str">
        <f t="shared" si="51"/>
        <v>►</v>
      </c>
      <c r="X171" s="1393" t="str">
        <f t="shared" si="52"/>
        <v>►</v>
      </c>
      <c r="Y171" s="1393" t="str">
        <f t="shared" si="53"/>
        <v>►</v>
      </c>
      <c r="Z171" s="1393" t="str">
        <f t="shared" si="54"/>
        <v>►</v>
      </c>
      <c r="AA171" s="1393" t="str">
        <f t="shared" si="55"/>
        <v>►</v>
      </c>
      <c r="AB171" s="1393" t="str">
        <f t="shared" si="56"/>
        <v>►</v>
      </c>
      <c r="AC171" s="1393" t="str">
        <f t="shared" si="57"/>
        <v>►</v>
      </c>
      <c r="AD171" s="1393" t="str">
        <f t="shared" si="58"/>
        <v>►</v>
      </c>
      <c r="AE171" s="1494"/>
      <c r="AF171" s="1495"/>
      <c r="AG171" s="1495"/>
      <c r="AH171" s="1495"/>
      <c r="AI171" s="1496"/>
      <c r="AJ171" s="1497"/>
      <c r="AK171" s="1498"/>
      <c r="AL171" s="1496"/>
      <c r="AM171" s="1499"/>
      <c r="AN171" s="1500">
        <f t="shared" si="60"/>
        <v>0</v>
      </c>
      <c r="AO171" s="1501"/>
      <c r="AQ171" s="6">
        <v>1</v>
      </c>
    </row>
    <row r="172" spans="1:43" s="1" customFormat="1" ht="18.75" customHeight="1">
      <c r="A172" s="1405">
        <f t="shared" si="61"/>
        <v>0</v>
      </c>
      <c r="B172" s="1392" t="str">
        <f t="shared" si="43"/>
        <v>►</v>
      </c>
      <c r="C172" s="1393" t="str">
        <f t="shared" si="44"/>
        <v>►</v>
      </c>
      <c r="D172" s="1393" t="str">
        <f t="shared" si="45"/>
        <v>►</v>
      </c>
      <c r="E172" s="1393" t="str">
        <f t="shared" si="46"/>
        <v>►</v>
      </c>
      <c r="F172" s="1393" t="str">
        <f t="shared" si="47"/>
        <v>►</v>
      </c>
      <c r="G172" s="1393" t="str">
        <f t="shared" si="48"/>
        <v>►</v>
      </c>
      <c r="H172" s="1393" t="str">
        <f t="shared" si="49"/>
        <v>►</v>
      </c>
      <c r="I172" s="1393" t="str">
        <f t="shared" si="50"/>
        <v>►</v>
      </c>
      <c r="J172" s="1494"/>
      <c r="K172" s="1495"/>
      <c r="L172" s="1495"/>
      <c r="M172" s="1495"/>
      <c r="N172" s="1496"/>
      <c r="O172" s="1497"/>
      <c r="P172" s="1498"/>
      <c r="Q172" s="1496"/>
      <c r="R172" s="1499"/>
      <c r="S172" s="1500">
        <f t="shared" si="59"/>
        <v>0</v>
      </c>
      <c r="T172" s="1501"/>
      <c r="U172" s="2239" t="s">
        <v>1</v>
      </c>
      <c r="V172" s="108">
        <f t="shared" si="62"/>
        <v>0</v>
      </c>
      <c r="W172" s="1392" t="str">
        <f t="shared" si="51"/>
        <v>►</v>
      </c>
      <c r="X172" s="1393" t="str">
        <f t="shared" si="52"/>
        <v>►</v>
      </c>
      <c r="Y172" s="1393" t="str">
        <f t="shared" si="53"/>
        <v>►</v>
      </c>
      <c r="Z172" s="1393" t="str">
        <f t="shared" si="54"/>
        <v>►</v>
      </c>
      <c r="AA172" s="1393" t="str">
        <f t="shared" si="55"/>
        <v>►</v>
      </c>
      <c r="AB172" s="1393" t="str">
        <f t="shared" si="56"/>
        <v>►</v>
      </c>
      <c r="AC172" s="1393" t="str">
        <f t="shared" si="57"/>
        <v>►</v>
      </c>
      <c r="AD172" s="1393" t="str">
        <f t="shared" si="58"/>
        <v>►</v>
      </c>
      <c r="AE172" s="1494"/>
      <c r="AF172" s="1495"/>
      <c r="AG172" s="1495"/>
      <c r="AH172" s="1495"/>
      <c r="AI172" s="1496"/>
      <c r="AJ172" s="1497"/>
      <c r="AK172" s="1498"/>
      <c r="AL172" s="1496"/>
      <c r="AM172" s="1499"/>
      <c r="AN172" s="1500">
        <f t="shared" si="60"/>
        <v>0</v>
      </c>
      <c r="AO172" s="1501"/>
      <c r="AQ172" s="6">
        <v>1</v>
      </c>
    </row>
    <row r="173" spans="1:43" s="1" customFormat="1" ht="16.5" customHeight="1">
      <c r="A173" s="1405">
        <f t="shared" si="61"/>
        <v>0</v>
      </c>
      <c r="B173" s="1392" t="str">
        <f t="shared" si="43"/>
        <v>►</v>
      </c>
      <c r="C173" s="1393" t="str">
        <f t="shared" si="44"/>
        <v>►</v>
      </c>
      <c r="D173" s="1393" t="str">
        <f t="shared" si="45"/>
        <v>►</v>
      </c>
      <c r="E173" s="1393" t="str">
        <f t="shared" si="46"/>
        <v>►</v>
      </c>
      <c r="F173" s="1393" t="str">
        <f t="shared" si="47"/>
        <v>►</v>
      </c>
      <c r="G173" s="1393" t="str">
        <f t="shared" si="48"/>
        <v>►</v>
      </c>
      <c r="H173" s="1393" t="str">
        <f t="shared" si="49"/>
        <v>►</v>
      </c>
      <c r="I173" s="1393" t="str">
        <f t="shared" si="50"/>
        <v>►</v>
      </c>
      <c r="J173" s="1494"/>
      <c r="K173" s="1495"/>
      <c r="L173" s="1495"/>
      <c r="M173" s="1495"/>
      <c r="N173" s="1496"/>
      <c r="O173" s="1497"/>
      <c r="P173" s="1498"/>
      <c r="Q173" s="1496"/>
      <c r="R173" s="1499"/>
      <c r="S173" s="1500">
        <f t="shared" si="59"/>
        <v>0</v>
      </c>
      <c r="T173" s="1501"/>
      <c r="U173" s="2239" t="s">
        <v>1</v>
      </c>
      <c r="V173" s="108">
        <f t="shared" si="62"/>
        <v>0</v>
      </c>
      <c r="W173" s="1392" t="str">
        <f t="shared" si="51"/>
        <v>►</v>
      </c>
      <c r="X173" s="1393" t="str">
        <f t="shared" si="52"/>
        <v>►</v>
      </c>
      <c r="Y173" s="1393" t="str">
        <f t="shared" si="53"/>
        <v>►</v>
      </c>
      <c r="Z173" s="1393" t="str">
        <f t="shared" si="54"/>
        <v>►</v>
      </c>
      <c r="AA173" s="1393" t="str">
        <f t="shared" si="55"/>
        <v>►</v>
      </c>
      <c r="AB173" s="1393" t="str">
        <f t="shared" si="56"/>
        <v>►</v>
      </c>
      <c r="AC173" s="1393" t="str">
        <f t="shared" si="57"/>
        <v>►</v>
      </c>
      <c r="AD173" s="1393" t="str">
        <f t="shared" si="58"/>
        <v>►</v>
      </c>
      <c r="AE173" s="1494"/>
      <c r="AF173" s="1495"/>
      <c r="AG173" s="1495"/>
      <c r="AH173" s="1495"/>
      <c r="AI173" s="1496"/>
      <c r="AJ173" s="1497"/>
      <c r="AK173" s="1498"/>
      <c r="AL173" s="1496"/>
      <c r="AM173" s="1499"/>
      <c r="AN173" s="1500">
        <f t="shared" si="60"/>
        <v>0</v>
      </c>
      <c r="AO173" s="1501"/>
      <c r="AQ173" s="6">
        <v>1</v>
      </c>
    </row>
    <row r="174" spans="1:43" s="1" customFormat="1" ht="15.75" customHeight="1">
      <c r="A174" s="1405">
        <f t="shared" si="61"/>
        <v>0</v>
      </c>
      <c r="B174" s="1392" t="str">
        <f t="shared" si="43"/>
        <v>►</v>
      </c>
      <c r="C174" s="1393" t="str">
        <f t="shared" si="44"/>
        <v>►</v>
      </c>
      <c r="D174" s="1393" t="str">
        <f t="shared" si="45"/>
        <v>►</v>
      </c>
      <c r="E174" s="1393" t="str">
        <f t="shared" si="46"/>
        <v>►</v>
      </c>
      <c r="F174" s="1393" t="str">
        <f t="shared" si="47"/>
        <v>►</v>
      </c>
      <c r="G174" s="1393" t="str">
        <f t="shared" si="48"/>
        <v>►</v>
      </c>
      <c r="H174" s="1393" t="str">
        <f t="shared" si="49"/>
        <v>►</v>
      </c>
      <c r="I174" s="1393" t="str">
        <f t="shared" si="50"/>
        <v>►</v>
      </c>
      <c r="J174" s="1494"/>
      <c r="K174" s="1495"/>
      <c r="L174" s="1495"/>
      <c r="M174" s="1495"/>
      <c r="N174" s="1496"/>
      <c r="O174" s="1497"/>
      <c r="P174" s="1498"/>
      <c r="Q174" s="1496"/>
      <c r="R174" s="1499"/>
      <c r="S174" s="1500">
        <f t="shared" si="59"/>
        <v>0</v>
      </c>
      <c r="T174" s="1501"/>
      <c r="U174" s="2239" t="s">
        <v>1</v>
      </c>
      <c r="V174" s="108">
        <f t="shared" si="62"/>
        <v>0</v>
      </c>
      <c r="W174" s="1392" t="str">
        <f t="shared" si="51"/>
        <v>►</v>
      </c>
      <c r="X174" s="1393" t="str">
        <f t="shared" si="52"/>
        <v>►</v>
      </c>
      <c r="Y174" s="1393" t="str">
        <f t="shared" si="53"/>
        <v>►</v>
      </c>
      <c r="Z174" s="1393" t="str">
        <f t="shared" si="54"/>
        <v>►</v>
      </c>
      <c r="AA174" s="1393" t="str">
        <f t="shared" si="55"/>
        <v>►</v>
      </c>
      <c r="AB174" s="1393" t="str">
        <f t="shared" si="56"/>
        <v>►</v>
      </c>
      <c r="AC174" s="1393" t="str">
        <f t="shared" si="57"/>
        <v>►</v>
      </c>
      <c r="AD174" s="1393" t="str">
        <f t="shared" si="58"/>
        <v>►</v>
      </c>
      <c r="AE174" s="1494"/>
      <c r="AF174" s="1495"/>
      <c r="AG174" s="1495"/>
      <c r="AH174" s="1495"/>
      <c r="AI174" s="1496"/>
      <c r="AJ174" s="1497"/>
      <c r="AK174" s="1498"/>
      <c r="AL174" s="1496"/>
      <c r="AM174" s="1499"/>
      <c r="AN174" s="1500">
        <f t="shared" si="60"/>
        <v>0</v>
      </c>
      <c r="AO174" s="1501"/>
      <c r="AQ174" s="6">
        <v>1</v>
      </c>
    </row>
    <row r="175" spans="1:43" s="1" customFormat="1" ht="15" customHeight="1">
      <c r="A175" s="1405">
        <f t="shared" si="61"/>
        <v>0</v>
      </c>
      <c r="B175" s="1392" t="str">
        <f t="shared" si="43"/>
        <v>►</v>
      </c>
      <c r="C175" s="1393" t="str">
        <f t="shared" si="44"/>
        <v>►</v>
      </c>
      <c r="D175" s="1393" t="str">
        <f t="shared" si="45"/>
        <v>►</v>
      </c>
      <c r="E175" s="1393" t="str">
        <f t="shared" si="46"/>
        <v>►</v>
      </c>
      <c r="F175" s="1393" t="str">
        <f t="shared" si="47"/>
        <v>►</v>
      </c>
      <c r="G175" s="1393" t="str">
        <f t="shared" si="48"/>
        <v>►</v>
      </c>
      <c r="H175" s="1393" t="str">
        <f t="shared" si="49"/>
        <v>►</v>
      </c>
      <c r="I175" s="1393" t="str">
        <f t="shared" si="50"/>
        <v>►</v>
      </c>
      <c r="J175" s="1494"/>
      <c r="K175" s="1495"/>
      <c r="L175" s="1495"/>
      <c r="M175" s="1495"/>
      <c r="N175" s="1496"/>
      <c r="O175" s="1497"/>
      <c r="P175" s="1498"/>
      <c r="Q175" s="1496"/>
      <c r="R175" s="1499"/>
      <c r="S175" s="1500">
        <f t="shared" si="59"/>
        <v>0</v>
      </c>
      <c r="T175" s="1501"/>
      <c r="U175" s="2239" t="s">
        <v>1</v>
      </c>
      <c r="V175" s="108">
        <f t="shared" si="62"/>
        <v>0</v>
      </c>
      <c r="W175" s="1392" t="str">
        <f t="shared" si="51"/>
        <v>►</v>
      </c>
      <c r="X175" s="1393" t="str">
        <f t="shared" si="52"/>
        <v>►</v>
      </c>
      <c r="Y175" s="1393" t="str">
        <f t="shared" si="53"/>
        <v>►</v>
      </c>
      <c r="Z175" s="1393" t="str">
        <f t="shared" si="54"/>
        <v>►</v>
      </c>
      <c r="AA175" s="1393" t="str">
        <f t="shared" si="55"/>
        <v>►</v>
      </c>
      <c r="AB175" s="1393" t="str">
        <f t="shared" si="56"/>
        <v>►</v>
      </c>
      <c r="AC175" s="1393" t="str">
        <f t="shared" si="57"/>
        <v>►</v>
      </c>
      <c r="AD175" s="1393" t="str">
        <f t="shared" si="58"/>
        <v>►</v>
      </c>
      <c r="AE175" s="1494"/>
      <c r="AF175" s="1495"/>
      <c r="AG175" s="1495"/>
      <c r="AH175" s="1495"/>
      <c r="AI175" s="1496"/>
      <c r="AJ175" s="1497"/>
      <c r="AK175" s="1498"/>
      <c r="AL175" s="1496"/>
      <c r="AM175" s="1499"/>
      <c r="AN175" s="1500">
        <f t="shared" si="60"/>
        <v>0</v>
      </c>
      <c r="AO175" s="1501"/>
      <c r="AQ175" s="6">
        <v>1</v>
      </c>
    </row>
    <row r="176" spans="1:43" s="1" customFormat="1" ht="15.75" customHeight="1">
      <c r="A176" s="1405">
        <f t="shared" si="61"/>
        <v>0</v>
      </c>
      <c r="B176" s="1392" t="str">
        <f t="shared" si="43"/>
        <v>►</v>
      </c>
      <c r="C176" s="1393" t="str">
        <f t="shared" si="44"/>
        <v>►</v>
      </c>
      <c r="D176" s="1393" t="str">
        <f t="shared" si="45"/>
        <v>►</v>
      </c>
      <c r="E176" s="1393" t="str">
        <f t="shared" si="46"/>
        <v>►</v>
      </c>
      <c r="F176" s="1393" t="str">
        <f t="shared" si="47"/>
        <v>►</v>
      </c>
      <c r="G176" s="1393" t="str">
        <f t="shared" si="48"/>
        <v>►</v>
      </c>
      <c r="H176" s="1393" t="str">
        <f t="shared" si="49"/>
        <v>►</v>
      </c>
      <c r="I176" s="1393" t="str">
        <f t="shared" si="50"/>
        <v>►</v>
      </c>
      <c r="J176" s="1494"/>
      <c r="K176" s="1495"/>
      <c r="L176" s="1495"/>
      <c r="M176" s="1495"/>
      <c r="N176" s="1496"/>
      <c r="O176" s="1497"/>
      <c r="P176" s="1498"/>
      <c r="Q176" s="1496"/>
      <c r="R176" s="1499"/>
      <c r="S176" s="1500">
        <f t="shared" si="59"/>
        <v>0</v>
      </c>
      <c r="T176" s="1501"/>
      <c r="U176" s="2239" t="s">
        <v>1</v>
      </c>
      <c r="V176" s="108">
        <f t="shared" si="62"/>
        <v>0</v>
      </c>
      <c r="W176" s="1392" t="str">
        <f t="shared" si="51"/>
        <v>►</v>
      </c>
      <c r="X176" s="1393" t="str">
        <f t="shared" si="52"/>
        <v>►</v>
      </c>
      <c r="Y176" s="1393" t="str">
        <f t="shared" si="53"/>
        <v>►</v>
      </c>
      <c r="Z176" s="1393" t="str">
        <f t="shared" si="54"/>
        <v>►</v>
      </c>
      <c r="AA176" s="1393" t="str">
        <f t="shared" si="55"/>
        <v>►</v>
      </c>
      <c r="AB176" s="1393" t="str">
        <f t="shared" si="56"/>
        <v>►</v>
      </c>
      <c r="AC176" s="1393" t="str">
        <f t="shared" si="57"/>
        <v>►</v>
      </c>
      <c r="AD176" s="1393" t="str">
        <f t="shared" si="58"/>
        <v>►</v>
      </c>
      <c r="AE176" s="1494"/>
      <c r="AF176" s="1495"/>
      <c r="AG176" s="1495"/>
      <c r="AH176" s="1495"/>
      <c r="AI176" s="1496"/>
      <c r="AJ176" s="1497"/>
      <c r="AK176" s="1498"/>
      <c r="AL176" s="1496"/>
      <c r="AM176" s="1499"/>
      <c r="AN176" s="1500">
        <f t="shared" si="60"/>
        <v>0</v>
      </c>
      <c r="AO176" s="1501"/>
      <c r="AQ176" s="6">
        <v>1</v>
      </c>
    </row>
    <row r="177" spans="1:43" s="1" customFormat="1" ht="15" customHeight="1">
      <c r="A177" s="1405">
        <f t="shared" si="61"/>
        <v>0</v>
      </c>
      <c r="B177" s="1392" t="str">
        <f t="shared" si="43"/>
        <v>►</v>
      </c>
      <c r="C177" s="1393" t="str">
        <f t="shared" si="44"/>
        <v>►</v>
      </c>
      <c r="D177" s="1393" t="str">
        <f t="shared" si="45"/>
        <v>►</v>
      </c>
      <c r="E177" s="1393" t="str">
        <f t="shared" si="46"/>
        <v>►</v>
      </c>
      <c r="F177" s="1393" t="str">
        <f t="shared" si="47"/>
        <v>►</v>
      </c>
      <c r="G177" s="1393" t="str">
        <f t="shared" si="48"/>
        <v>►</v>
      </c>
      <c r="H177" s="1393" t="str">
        <f t="shared" si="49"/>
        <v>►</v>
      </c>
      <c r="I177" s="1393" t="str">
        <f t="shared" si="50"/>
        <v>►</v>
      </c>
      <c r="J177" s="1494"/>
      <c r="K177" s="1495"/>
      <c r="L177" s="1495"/>
      <c r="M177" s="1495"/>
      <c r="N177" s="1496"/>
      <c r="O177" s="1497"/>
      <c r="P177" s="1498"/>
      <c r="Q177" s="1496"/>
      <c r="R177" s="1499"/>
      <c r="S177" s="1500">
        <f t="shared" si="59"/>
        <v>0</v>
      </c>
      <c r="T177" s="1501"/>
      <c r="U177" s="2239" t="s">
        <v>1</v>
      </c>
      <c r="V177" s="108">
        <f t="shared" si="62"/>
        <v>0</v>
      </c>
      <c r="W177" s="1392" t="str">
        <f t="shared" si="51"/>
        <v>►</v>
      </c>
      <c r="X177" s="1393" t="str">
        <f t="shared" si="52"/>
        <v>►</v>
      </c>
      <c r="Y177" s="1393" t="str">
        <f t="shared" si="53"/>
        <v>►</v>
      </c>
      <c r="Z177" s="1393" t="str">
        <f t="shared" si="54"/>
        <v>►</v>
      </c>
      <c r="AA177" s="1393" t="str">
        <f t="shared" si="55"/>
        <v>►</v>
      </c>
      <c r="AB177" s="1393" t="str">
        <f t="shared" si="56"/>
        <v>►</v>
      </c>
      <c r="AC177" s="1393" t="str">
        <f t="shared" si="57"/>
        <v>►</v>
      </c>
      <c r="AD177" s="1393" t="str">
        <f t="shared" si="58"/>
        <v>►</v>
      </c>
      <c r="AE177" s="1494"/>
      <c r="AF177" s="1495"/>
      <c r="AG177" s="1495"/>
      <c r="AH177" s="1495"/>
      <c r="AI177" s="1496"/>
      <c r="AJ177" s="1497"/>
      <c r="AK177" s="1498"/>
      <c r="AL177" s="1496"/>
      <c r="AM177" s="1499"/>
      <c r="AN177" s="1500">
        <f t="shared" si="60"/>
        <v>0</v>
      </c>
      <c r="AO177" s="1501"/>
      <c r="AQ177" s="6">
        <v>1</v>
      </c>
    </row>
    <row r="178" spans="1:43" s="1" customFormat="1" ht="15.75" customHeight="1">
      <c r="A178" s="1405">
        <f t="shared" si="61"/>
        <v>0</v>
      </c>
      <c r="B178" s="1392" t="str">
        <f t="shared" si="43"/>
        <v>►</v>
      </c>
      <c r="C178" s="1393" t="str">
        <f t="shared" si="44"/>
        <v>►</v>
      </c>
      <c r="D178" s="1393" t="str">
        <f t="shared" si="45"/>
        <v>►</v>
      </c>
      <c r="E178" s="1393" t="str">
        <f t="shared" si="46"/>
        <v>►</v>
      </c>
      <c r="F178" s="1393" t="str">
        <f t="shared" si="47"/>
        <v>►</v>
      </c>
      <c r="G178" s="1393" t="str">
        <f t="shared" si="48"/>
        <v>►</v>
      </c>
      <c r="H178" s="1393" t="str">
        <f t="shared" si="49"/>
        <v>►</v>
      </c>
      <c r="I178" s="1393" t="str">
        <f t="shared" si="50"/>
        <v>►</v>
      </c>
      <c r="J178" s="1494"/>
      <c r="K178" s="1495"/>
      <c r="L178" s="1495"/>
      <c r="M178" s="1495"/>
      <c r="N178" s="1496"/>
      <c r="O178" s="1497"/>
      <c r="P178" s="1498"/>
      <c r="Q178" s="1496"/>
      <c r="R178" s="1499"/>
      <c r="S178" s="1500">
        <f t="shared" si="59"/>
        <v>0</v>
      </c>
      <c r="T178" s="1501"/>
      <c r="U178" s="2239" t="s">
        <v>1</v>
      </c>
      <c r="V178" s="108">
        <f t="shared" si="62"/>
        <v>0</v>
      </c>
      <c r="W178" s="1392" t="str">
        <f t="shared" si="51"/>
        <v>►</v>
      </c>
      <c r="X178" s="1393" t="str">
        <f t="shared" si="52"/>
        <v>►</v>
      </c>
      <c r="Y178" s="1393" t="str">
        <f t="shared" si="53"/>
        <v>►</v>
      </c>
      <c r="Z178" s="1393" t="str">
        <f t="shared" si="54"/>
        <v>►</v>
      </c>
      <c r="AA178" s="1393" t="str">
        <f t="shared" si="55"/>
        <v>►</v>
      </c>
      <c r="AB178" s="1393" t="str">
        <f t="shared" si="56"/>
        <v>►</v>
      </c>
      <c r="AC178" s="1393" t="str">
        <f t="shared" si="57"/>
        <v>►</v>
      </c>
      <c r="AD178" s="1393" t="str">
        <f t="shared" si="58"/>
        <v>►</v>
      </c>
      <c r="AE178" s="1494"/>
      <c r="AF178" s="1495"/>
      <c r="AG178" s="1495"/>
      <c r="AH178" s="1495"/>
      <c r="AI178" s="1496"/>
      <c r="AJ178" s="1497"/>
      <c r="AK178" s="1498"/>
      <c r="AL178" s="1496"/>
      <c r="AM178" s="1499"/>
      <c r="AN178" s="1500">
        <f t="shared" si="60"/>
        <v>0</v>
      </c>
      <c r="AO178" s="1501"/>
      <c r="AQ178" s="6">
        <v>1</v>
      </c>
    </row>
    <row r="179" spans="1:43" s="1" customFormat="1" ht="15.75" customHeight="1">
      <c r="A179" s="1405">
        <f t="shared" si="61"/>
        <v>0</v>
      </c>
      <c r="B179" s="1392" t="str">
        <f t="shared" si="43"/>
        <v>►</v>
      </c>
      <c r="C179" s="1393" t="str">
        <f t="shared" si="44"/>
        <v>►</v>
      </c>
      <c r="D179" s="1393" t="str">
        <f t="shared" si="45"/>
        <v>►</v>
      </c>
      <c r="E179" s="1393" t="str">
        <f t="shared" si="46"/>
        <v>►</v>
      </c>
      <c r="F179" s="1393" t="str">
        <f t="shared" si="47"/>
        <v>►</v>
      </c>
      <c r="G179" s="1393" t="str">
        <f t="shared" si="48"/>
        <v>►</v>
      </c>
      <c r="H179" s="1393" t="str">
        <f t="shared" si="49"/>
        <v>►</v>
      </c>
      <c r="I179" s="1393" t="str">
        <f t="shared" si="50"/>
        <v>►</v>
      </c>
      <c r="J179" s="1494"/>
      <c r="K179" s="1495"/>
      <c r="L179" s="1495"/>
      <c r="M179" s="1495"/>
      <c r="N179" s="1496"/>
      <c r="O179" s="1497"/>
      <c r="P179" s="1498"/>
      <c r="Q179" s="1496"/>
      <c r="R179" s="1499"/>
      <c r="S179" s="1500">
        <f t="shared" si="59"/>
        <v>0</v>
      </c>
      <c r="T179" s="1501"/>
      <c r="U179" s="2239" t="s">
        <v>1</v>
      </c>
      <c r="V179" s="108">
        <f t="shared" si="62"/>
        <v>0</v>
      </c>
      <c r="W179" s="1392" t="str">
        <f t="shared" si="51"/>
        <v>►</v>
      </c>
      <c r="X179" s="1393" t="str">
        <f t="shared" si="52"/>
        <v>►</v>
      </c>
      <c r="Y179" s="1393" t="str">
        <f t="shared" si="53"/>
        <v>►</v>
      </c>
      <c r="Z179" s="1393" t="str">
        <f t="shared" si="54"/>
        <v>►</v>
      </c>
      <c r="AA179" s="1393" t="str">
        <f t="shared" si="55"/>
        <v>►</v>
      </c>
      <c r="AB179" s="1393" t="str">
        <f t="shared" si="56"/>
        <v>►</v>
      </c>
      <c r="AC179" s="1393" t="str">
        <f t="shared" si="57"/>
        <v>►</v>
      </c>
      <c r="AD179" s="1393" t="str">
        <f t="shared" si="58"/>
        <v>►</v>
      </c>
      <c r="AE179" s="1494"/>
      <c r="AF179" s="1495"/>
      <c r="AG179" s="1495"/>
      <c r="AH179" s="1495"/>
      <c r="AI179" s="1496"/>
      <c r="AJ179" s="1497"/>
      <c r="AK179" s="1498"/>
      <c r="AL179" s="1496"/>
      <c r="AM179" s="1499"/>
      <c r="AN179" s="1500">
        <f t="shared" si="60"/>
        <v>0</v>
      </c>
      <c r="AO179" s="1501"/>
      <c r="AQ179" s="6">
        <v>1</v>
      </c>
    </row>
    <row r="180" spans="1:43" s="1" customFormat="1" ht="15.75" customHeight="1">
      <c r="A180" s="1405">
        <f t="shared" si="61"/>
        <v>0</v>
      </c>
      <c r="B180" s="1392" t="str">
        <f t="shared" si="43"/>
        <v>►</v>
      </c>
      <c r="C180" s="1393" t="str">
        <f t="shared" si="44"/>
        <v>►</v>
      </c>
      <c r="D180" s="1393" t="str">
        <f t="shared" si="45"/>
        <v>►</v>
      </c>
      <c r="E180" s="1393" t="str">
        <f t="shared" si="46"/>
        <v>►</v>
      </c>
      <c r="F180" s="1393" t="str">
        <f t="shared" si="47"/>
        <v>►</v>
      </c>
      <c r="G180" s="1393" t="str">
        <f t="shared" si="48"/>
        <v>►</v>
      </c>
      <c r="H180" s="1393" t="str">
        <f t="shared" si="49"/>
        <v>►</v>
      </c>
      <c r="I180" s="1393" t="str">
        <f t="shared" si="50"/>
        <v>►</v>
      </c>
      <c r="J180" s="1494"/>
      <c r="K180" s="1495"/>
      <c r="L180" s="1495"/>
      <c r="M180" s="1495"/>
      <c r="N180" s="1496"/>
      <c r="O180" s="1497"/>
      <c r="P180" s="1498"/>
      <c r="Q180" s="1496"/>
      <c r="R180" s="1499"/>
      <c r="S180" s="1500">
        <f t="shared" si="59"/>
        <v>0</v>
      </c>
      <c r="T180" s="1501"/>
      <c r="U180" s="2239" t="s">
        <v>1</v>
      </c>
      <c r="V180" s="108">
        <f t="shared" si="62"/>
        <v>0</v>
      </c>
      <c r="W180" s="1392" t="str">
        <f t="shared" si="51"/>
        <v>►</v>
      </c>
      <c r="X180" s="1393" t="str">
        <f t="shared" si="52"/>
        <v>►</v>
      </c>
      <c r="Y180" s="1393" t="str">
        <f t="shared" si="53"/>
        <v>►</v>
      </c>
      <c r="Z180" s="1393" t="str">
        <f t="shared" si="54"/>
        <v>►</v>
      </c>
      <c r="AA180" s="1393" t="str">
        <f t="shared" si="55"/>
        <v>►</v>
      </c>
      <c r="AB180" s="1393" t="str">
        <f t="shared" si="56"/>
        <v>►</v>
      </c>
      <c r="AC180" s="1393" t="str">
        <f t="shared" si="57"/>
        <v>►</v>
      </c>
      <c r="AD180" s="1393" t="str">
        <f t="shared" si="58"/>
        <v>►</v>
      </c>
      <c r="AE180" s="1494"/>
      <c r="AF180" s="1495"/>
      <c r="AG180" s="1495"/>
      <c r="AH180" s="1495"/>
      <c r="AI180" s="1496"/>
      <c r="AJ180" s="1497"/>
      <c r="AK180" s="1498"/>
      <c r="AL180" s="1496"/>
      <c r="AM180" s="1499"/>
      <c r="AN180" s="1500">
        <f t="shared" si="60"/>
        <v>0</v>
      </c>
      <c r="AO180" s="1501"/>
      <c r="AQ180" s="6">
        <v>1</v>
      </c>
    </row>
    <row r="181" spans="1:43" s="1" customFormat="1" ht="15.75" customHeight="1">
      <c r="A181" s="1405">
        <f t="shared" si="61"/>
        <v>0</v>
      </c>
      <c r="B181" s="1392" t="str">
        <f t="shared" si="43"/>
        <v>►</v>
      </c>
      <c r="C181" s="1393" t="str">
        <f t="shared" si="44"/>
        <v>►</v>
      </c>
      <c r="D181" s="1393" t="str">
        <f t="shared" si="45"/>
        <v>►</v>
      </c>
      <c r="E181" s="1393" t="str">
        <f t="shared" si="46"/>
        <v>►</v>
      </c>
      <c r="F181" s="1393" t="str">
        <f t="shared" si="47"/>
        <v>►</v>
      </c>
      <c r="G181" s="1393" t="str">
        <f t="shared" si="48"/>
        <v>►</v>
      </c>
      <c r="H181" s="1393" t="str">
        <f t="shared" si="49"/>
        <v>►</v>
      </c>
      <c r="I181" s="1393" t="str">
        <f t="shared" si="50"/>
        <v>►</v>
      </c>
      <c r="J181" s="1494"/>
      <c r="K181" s="1495"/>
      <c r="L181" s="1495"/>
      <c r="M181" s="1495"/>
      <c r="N181" s="1496"/>
      <c r="O181" s="1497"/>
      <c r="P181" s="1498"/>
      <c r="Q181" s="1496"/>
      <c r="R181" s="1499"/>
      <c r="S181" s="1500">
        <f t="shared" si="59"/>
        <v>0</v>
      </c>
      <c r="T181" s="1501"/>
      <c r="U181" s="2239" t="s">
        <v>1</v>
      </c>
      <c r="V181" s="108">
        <f t="shared" si="62"/>
        <v>0</v>
      </c>
      <c r="W181" s="1392" t="str">
        <f t="shared" si="51"/>
        <v>►</v>
      </c>
      <c r="X181" s="1393" t="str">
        <f t="shared" si="52"/>
        <v>►</v>
      </c>
      <c r="Y181" s="1393" t="str">
        <f t="shared" si="53"/>
        <v>►</v>
      </c>
      <c r="Z181" s="1393" t="str">
        <f t="shared" si="54"/>
        <v>►</v>
      </c>
      <c r="AA181" s="1393" t="str">
        <f t="shared" si="55"/>
        <v>►</v>
      </c>
      <c r="AB181" s="1393" t="str">
        <f t="shared" si="56"/>
        <v>►</v>
      </c>
      <c r="AC181" s="1393" t="str">
        <f t="shared" si="57"/>
        <v>►</v>
      </c>
      <c r="AD181" s="1393" t="str">
        <f t="shared" si="58"/>
        <v>►</v>
      </c>
      <c r="AE181" s="1494"/>
      <c r="AF181" s="1495"/>
      <c r="AG181" s="1495"/>
      <c r="AH181" s="1495"/>
      <c r="AI181" s="1496"/>
      <c r="AJ181" s="1497"/>
      <c r="AK181" s="1498"/>
      <c r="AL181" s="1496"/>
      <c r="AM181" s="1499"/>
      <c r="AN181" s="1500">
        <f t="shared" si="60"/>
        <v>0</v>
      </c>
      <c r="AO181" s="1501"/>
      <c r="AQ181" s="6">
        <v>1</v>
      </c>
    </row>
    <row r="182" spans="1:43" s="1" customFormat="1" ht="15.75" customHeight="1">
      <c r="A182" s="1405">
        <f t="shared" si="61"/>
        <v>0</v>
      </c>
      <c r="B182" s="1392" t="str">
        <f t="shared" si="43"/>
        <v>►</v>
      </c>
      <c r="C182" s="1393" t="str">
        <f t="shared" si="44"/>
        <v>►</v>
      </c>
      <c r="D182" s="1393" t="str">
        <f t="shared" si="45"/>
        <v>►</v>
      </c>
      <c r="E182" s="1393" t="str">
        <f t="shared" si="46"/>
        <v>►</v>
      </c>
      <c r="F182" s="1393" t="str">
        <f t="shared" si="47"/>
        <v>►</v>
      </c>
      <c r="G182" s="1393" t="str">
        <f t="shared" si="48"/>
        <v>►</v>
      </c>
      <c r="H182" s="1393" t="str">
        <f t="shared" si="49"/>
        <v>►</v>
      </c>
      <c r="I182" s="1393" t="str">
        <f t="shared" si="50"/>
        <v>►</v>
      </c>
      <c r="J182" s="1494"/>
      <c r="K182" s="1495"/>
      <c r="L182" s="1495"/>
      <c r="M182" s="1495"/>
      <c r="N182" s="1496"/>
      <c r="O182" s="1497"/>
      <c r="P182" s="1498"/>
      <c r="Q182" s="1496"/>
      <c r="R182" s="1499"/>
      <c r="S182" s="1500">
        <f t="shared" si="59"/>
        <v>0</v>
      </c>
      <c r="T182" s="1501"/>
      <c r="U182" s="2239" t="s">
        <v>1</v>
      </c>
      <c r="V182" s="108">
        <f t="shared" si="62"/>
        <v>0</v>
      </c>
      <c r="W182" s="1392" t="str">
        <f t="shared" si="51"/>
        <v>►</v>
      </c>
      <c r="X182" s="1393" t="str">
        <f t="shared" si="52"/>
        <v>►</v>
      </c>
      <c r="Y182" s="1393" t="str">
        <f t="shared" si="53"/>
        <v>►</v>
      </c>
      <c r="Z182" s="1393" t="str">
        <f t="shared" si="54"/>
        <v>►</v>
      </c>
      <c r="AA182" s="1393" t="str">
        <f t="shared" si="55"/>
        <v>►</v>
      </c>
      <c r="AB182" s="1393" t="str">
        <f t="shared" si="56"/>
        <v>►</v>
      </c>
      <c r="AC182" s="1393" t="str">
        <f t="shared" si="57"/>
        <v>►</v>
      </c>
      <c r="AD182" s="1393" t="str">
        <f t="shared" si="58"/>
        <v>►</v>
      </c>
      <c r="AE182" s="1494"/>
      <c r="AF182" s="1495"/>
      <c r="AG182" s="1495"/>
      <c r="AH182" s="1495"/>
      <c r="AI182" s="1496"/>
      <c r="AJ182" s="1497"/>
      <c r="AK182" s="1498"/>
      <c r="AL182" s="1496"/>
      <c r="AM182" s="1499"/>
      <c r="AN182" s="1500">
        <f t="shared" si="60"/>
        <v>0</v>
      </c>
      <c r="AO182" s="1501"/>
      <c r="AQ182" s="6">
        <v>1</v>
      </c>
    </row>
    <row r="183" spans="1:43" s="1" customFormat="1" ht="15.75" customHeight="1">
      <c r="A183" s="1405">
        <f t="shared" si="61"/>
        <v>0</v>
      </c>
      <c r="B183" s="1392" t="str">
        <f t="shared" ref="B183:B246" si="63">IF(ISBLANK(K183),"►",K183)</f>
        <v>►</v>
      </c>
      <c r="C183" s="1393" t="str">
        <f t="shared" ref="C183:C246" si="64">IF(ISBLANK(K183),"►",IFERROR(LEFT(K183,SEARCH(" ",K183)-1),0))</f>
        <v>►</v>
      </c>
      <c r="D183" s="1393" t="str">
        <f t="shared" ref="D183:D246" si="65">IF(ISBLANK(K183),"►",IFERROR(MID(K183,SEARCH(" ",K183)+1,SEARCH(" ",K183,SEARCH(" ",K183)+1)-SEARCH(" ",K183)-1),0))</f>
        <v>►</v>
      </c>
      <c r="E183" s="1393" t="str">
        <f t="shared" ref="E183:E246" si="66">IF(ISBLANK(K183),"►",IFERROR(MID(K183,SEARCH(" ",K183,SEARCH(" ",K183)+1)+1,SEARCH(" ",K183,SEARCH(" ",K183,SEARCH(" ",K183)+1)+1)-SEARCH(" ",K183,SEARCH(" ",K183)+1)-1),0))</f>
        <v>►</v>
      </c>
      <c r="F183" s="1393" t="str">
        <f t="shared" ref="F183:F246" si="67">IF(ISBLANK(K183),"►",IFERROR(MID(K183,SEARCH(" ",K183,SEARCH(" ",K183,SEARCH(" ",K183)+1)+1)+1,SEARCH(" ",K183,SEARCH(" ",K183,SEARCH(" ",K183,SEARCH(" ",K183)+1)+1)+1)-SEARCH(" ",K183,SEARCH(" ",K183,SEARCH(" ",K183)+1)+1)-1),0))</f>
        <v>►</v>
      </c>
      <c r="G183" s="1393" t="str">
        <f t="shared" ref="G183:G246" si="68">IF(ISBLANK(K183),"►",IFERROR(MID(K183,FIND(" ",K183,FIND(" ",K183,FIND(" ",K183)+1)+1)+1,FIND(" ",K183,FIND(" ",K183,FIND(" ",K183,FIND(" ",K183,FIND(" ",K183,FIND(" ",K183)+1)+1)+1)+1)-1)-1),""))</f>
        <v>►</v>
      </c>
      <c r="H183" s="1393" t="str">
        <f t="shared" ref="H183:H246" si="69">IF(ISBLANK(K183),"►",L183)</f>
        <v>►</v>
      </c>
      <c r="I183" s="1393" t="str">
        <f t="shared" ref="I183:I246" si="70">IF(ISBLANK(K183),"►",M183)</f>
        <v>►</v>
      </c>
      <c r="J183" s="1494"/>
      <c r="K183" s="1495"/>
      <c r="L183" s="1495"/>
      <c r="M183" s="1495"/>
      <c r="N183" s="1496"/>
      <c r="O183" s="1497"/>
      <c r="P183" s="1498"/>
      <c r="Q183" s="1496"/>
      <c r="R183" s="1499"/>
      <c r="S183" s="1500">
        <f t="shared" si="59"/>
        <v>0</v>
      </c>
      <c r="T183" s="1501"/>
      <c r="U183" s="2239" t="s">
        <v>1</v>
      </c>
      <c r="V183" s="108">
        <f t="shared" si="62"/>
        <v>0</v>
      </c>
      <c r="W183" s="1392" t="str">
        <f t="shared" ref="W183:W246" si="71">IF(ISBLANK(AF183),"►",AF183)</f>
        <v>►</v>
      </c>
      <c r="X183" s="1393" t="str">
        <f t="shared" ref="X183:X246" si="72">IF(ISBLANK(AF183),"►",IFERROR(LEFT(AF183,SEARCH(" ",AF183)-1),0))</f>
        <v>►</v>
      </c>
      <c r="Y183" s="1393" t="str">
        <f t="shared" ref="Y183:Y246" si="73">IF(ISBLANK(AF183),"►",IFERROR(MID(AF183,SEARCH(" ",AF183)+1,SEARCH(" ",AF183,SEARCH(" ",AF183)+1)-SEARCH(" ",AF183)-1),0))</f>
        <v>►</v>
      </c>
      <c r="Z183" s="1393" t="str">
        <f t="shared" ref="Z183:Z246" si="74">IF(ISBLANK(AF183),"►",IFERROR(MID(AF183,SEARCH(" ",AF183,SEARCH(" ",AF183)+1)+1,SEARCH(" ",AF183,SEARCH(" ",AF183,SEARCH(" ",AF183)+1)+1)-SEARCH(" ",AF183,SEARCH(" ",AF183)+1)-1),0))</f>
        <v>►</v>
      </c>
      <c r="AA183" s="1393" t="str">
        <f t="shared" ref="AA183:AA246" si="75">IF(ISBLANK(AF183),"►",IFERROR(MID(AF183,SEARCH(" ",AF183,SEARCH(" ",AF183,SEARCH(" ",AF183)+1)+1)+1,SEARCH(" ",AF183,SEARCH(" ",AF183,SEARCH(" ",AF183,SEARCH(" ",AF183)+1)+1)+1)-SEARCH(" ",AF183,SEARCH(" ",AF183,SEARCH(" ",AF183)+1)+1)-1),0))</f>
        <v>►</v>
      </c>
      <c r="AB183" s="1393" t="str">
        <f t="shared" ref="AB183:AB246" si="76">IF(ISBLANK(AF183),"►",IFERROR(MID(AF183,FIND(" ",AF183,FIND(" ",AF183,FIND(" ",AF183)+1)+1)+1,FIND(" ",AF183,FIND(" ",AF183,FIND(" ",AF183,FIND(" ",AF183,FIND(" ",AF183,FIND(" ",AF183)+1)+1)+1)+1)-1)-1),""))</f>
        <v>►</v>
      </c>
      <c r="AC183" s="1393" t="str">
        <f t="shared" ref="AC183:AC246" si="77">IF(ISBLANK(AF183),"►",AG183)</f>
        <v>►</v>
      </c>
      <c r="AD183" s="1393" t="str">
        <f t="shared" ref="AD183:AD246" si="78">IF(ISBLANK(AF183),"►",AH183)</f>
        <v>►</v>
      </c>
      <c r="AE183" s="1494"/>
      <c r="AF183" s="1495"/>
      <c r="AG183" s="1495"/>
      <c r="AH183" s="1495"/>
      <c r="AI183" s="1496"/>
      <c r="AJ183" s="1497"/>
      <c r="AK183" s="1498"/>
      <c r="AL183" s="1496"/>
      <c r="AM183" s="1499"/>
      <c r="AN183" s="1500">
        <f t="shared" si="60"/>
        <v>0</v>
      </c>
      <c r="AO183" s="1501"/>
      <c r="AQ183" s="6">
        <v>1</v>
      </c>
    </row>
    <row r="184" spans="1:43" s="1" customFormat="1" ht="15.75" customHeight="1">
      <c r="A184" s="1405">
        <f t="shared" si="61"/>
        <v>0</v>
      </c>
      <c r="B184" s="1392" t="str">
        <f t="shared" si="63"/>
        <v>►</v>
      </c>
      <c r="C184" s="1393" t="str">
        <f t="shared" si="64"/>
        <v>►</v>
      </c>
      <c r="D184" s="1393" t="str">
        <f t="shared" si="65"/>
        <v>►</v>
      </c>
      <c r="E184" s="1393" t="str">
        <f t="shared" si="66"/>
        <v>►</v>
      </c>
      <c r="F184" s="1393" t="str">
        <f t="shared" si="67"/>
        <v>►</v>
      </c>
      <c r="G184" s="1393" t="str">
        <f t="shared" si="68"/>
        <v>►</v>
      </c>
      <c r="H184" s="1393" t="str">
        <f t="shared" si="69"/>
        <v>►</v>
      </c>
      <c r="I184" s="1393" t="str">
        <f t="shared" si="70"/>
        <v>►</v>
      </c>
      <c r="J184" s="1494"/>
      <c r="K184" s="1495"/>
      <c r="L184" s="1495"/>
      <c r="M184" s="1495"/>
      <c r="N184" s="1496"/>
      <c r="O184" s="1497"/>
      <c r="P184" s="1498"/>
      <c r="Q184" s="1496"/>
      <c r="R184" s="1499"/>
      <c r="S184" s="1500">
        <f t="shared" si="59"/>
        <v>0</v>
      </c>
      <c r="T184" s="1501"/>
      <c r="U184" s="2239" t="s">
        <v>1</v>
      </c>
      <c r="V184" s="108">
        <f t="shared" si="62"/>
        <v>0</v>
      </c>
      <c r="W184" s="1392" t="str">
        <f t="shared" si="71"/>
        <v>►</v>
      </c>
      <c r="X184" s="1393" t="str">
        <f t="shared" si="72"/>
        <v>►</v>
      </c>
      <c r="Y184" s="1393" t="str">
        <f t="shared" si="73"/>
        <v>►</v>
      </c>
      <c r="Z184" s="1393" t="str">
        <f t="shared" si="74"/>
        <v>►</v>
      </c>
      <c r="AA184" s="1393" t="str">
        <f t="shared" si="75"/>
        <v>►</v>
      </c>
      <c r="AB184" s="1393" t="str">
        <f t="shared" si="76"/>
        <v>►</v>
      </c>
      <c r="AC184" s="1393" t="str">
        <f t="shared" si="77"/>
        <v>►</v>
      </c>
      <c r="AD184" s="1393" t="str">
        <f t="shared" si="78"/>
        <v>►</v>
      </c>
      <c r="AE184" s="1494"/>
      <c r="AF184" s="1495"/>
      <c r="AG184" s="1495"/>
      <c r="AH184" s="1495"/>
      <c r="AI184" s="1496"/>
      <c r="AJ184" s="1497"/>
      <c r="AK184" s="1498"/>
      <c r="AL184" s="1496"/>
      <c r="AM184" s="1499"/>
      <c r="AN184" s="1500">
        <f t="shared" si="60"/>
        <v>0</v>
      </c>
      <c r="AO184" s="1501"/>
      <c r="AQ184" s="6">
        <v>1</v>
      </c>
    </row>
    <row r="185" spans="1:43" s="1" customFormat="1" ht="15.75" customHeight="1">
      <c r="A185" s="1405">
        <f t="shared" si="61"/>
        <v>0</v>
      </c>
      <c r="B185" s="1392" t="str">
        <f t="shared" si="63"/>
        <v>►</v>
      </c>
      <c r="C185" s="1393" t="str">
        <f t="shared" si="64"/>
        <v>►</v>
      </c>
      <c r="D185" s="1393" t="str">
        <f t="shared" si="65"/>
        <v>►</v>
      </c>
      <c r="E185" s="1393" t="str">
        <f t="shared" si="66"/>
        <v>►</v>
      </c>
      <c r="F185" s="1393" t="str">
        <f t="shared" si="67"/>
        <v>►</v>
      </c>
      <c r="G185" s="1393" t="str">
        <f t="shared" si="68"/>
        <v>►</v>
      </c>
      <c r="H185" s="1393" t="str">
        <f t="shared" si="69"/>
        <v>►</v>
      </c>
      <c r="I185" s="1393" t="str">
        <f t="shared" si="70"/>
        <v>►</v>
      </c>
      <c r="J185" s="1494"/>
      <c r="K185" s="1495"/>
      <c r="L185" s="1495"/>
      <c r="M185" s="1495"/>
      <c r="N185" s="1496"/>
      <c r="O185" s="1497"/>
      <c r="P185" s="1498"/>
      <c r="Q185" s="1496"/>
      <c r="R185" s="1499"/>
      <c r="S185" s="1500">
        <f t="shared" si="59"/>
        <v>0</v>
      </c>
      <c r="T185" s="1501"/>
      <c r="U185" s="2239" t="s">
        <v>1</v>
      </c>
      <c r="V185" s="108">
        <f t="shared" si="62"/>
        <v>0</v>
      </c>
      <c r="W185" s="1392" t="str">
        <f t="shared" si="71"/>
        <v>►</v>
      </c>
      <c r="X185" s="1393" t="str">
        <f t="shared" si="72"/>
        <v>►</v>
      </c>
      <c r="Y185" s="1393" t="str">
        <f t="shared" si="73"/>
        <v>►</v>
      </c>
      <c r="Z185" s="1393" t="str">
        <f t="shared" si="74"/>
        <v>►</v>
      </c>
      <c r="AA185" s="1393" t="str">
        <f t="shared" si="75"/>
        <v>►</v>
      </c>
      <c r="AB185" s="1393" t="str">
        <f t="shared" si="76"/>
        <v>►</v>
      </c>
      <c r="AC185" s="1393" t="str">
        <f t="shared" si="77"/>
        <v>►</v>
      </c>
      <c r="AD185" s="1393" t="str">
        <f t="shared" si="78"/>
        <v>►</v>
      </c>
      <c r="AE185" s="1494"/>
      <c r="AF185" s="1495"/>
      <c r="AG185" s="1495"/>
      <c r="AH185" s="1495"/>
      <c r="AI185" s="1496"/>
      <c r="AJ185" s="1497"/>
      <c r="AK185" s="1498"/>
      <c r="AL185" s="1496"/>
      <c r="AM185" s="1499"/>
      <c r="AN185" s="1500">
        <f t="shared" si="60"/>
        <v>0</v>
      </c>
      <c r="AO185" s="1501"/>
      <c r="AQ185" s="6">
        <v>1</v>
      </c>
    </row>
    <row r="186" spans="1:43" s="1" customFormat="1" ht="15.75" customHeight="1">
      <c r="A186" s="1405">
        <f t="shared" si="61"/>
        <v>0</v>
      </c>
      <c r="B186" s="1392" t="str">
        <f t="shared" si="63"/>
        <v>►</v>
      </c>
      <c r="C186" s="1393" t="str">
        <f t="shared" si="64"/>
        <v>►</v>
      </c>
      <c r="D186" s="1393" t="str">
        <f t="shared" si="65"/>
        <v>►</v>
      </c>
      <c r="E186" s="1393" t="str">
        <f t="shared" si="66"/>
        <v>►</v>
      </c>
      <c r="F186" s="1393" t="str">
        <f t="shared" si="67"/>
        <v>►</v>
      </c>
      <c r="G186" s="1393" t="str">
        <f t="shared" si="68"/>
        <v>►</v>
      </c>
      <c r="H186" s="1393" t="str">
        <f t="shared" si="69"/>
        <v>►</v>
      </c>
      <c r="I186" s="1393" t="str">
        <f t="shared" si="70"/>
        <v>►</v>
      </c>
      <c r="J186" s="1494"/>
      <c r="K186" s="1495"/>
      <c r="L186" s="1495"/>
      <c r="M186" s="1495"/>
      <c r="N186" s="1496"/>
      <c r="O186" s="1497"/>
      <c r="P186" s="1498"/>
      <c r="Q186" s="1496"/>
      <c r="R186" s="1499"/>
      <c r="S186" s="1500">
        <f t="shared" si="59"/>
        <v>0</v>
      </c>
      <c r="T186" s="1501"/>
      <c r="U186" s="2239" t="s">
        <v>1</v>
      </c>
      <c r="V186" s="108">
        <f t="shared" si="62"/>
        <v>0</v>
      </c>
      <c r="W186" s="1392" t="str">
        <f t="shared" si="71"/>
        <v>►</v>
      </c>
      <c r="X186" s="1393" t="str">
        <f t="shared" si="72"/>
        <v>►</v>
      </c>
      <c r="Y186" s="1393" t="str">
        <f t="shared" si="73"/>
        <v>►</v>
      </c>
      <c r="Z186" s="1393" t="str">
        <f t="shared" si="74"/>
        <v>►</v>
      </c>
      <c r="AA186" s="1393" t="str">
        <f t="shared" si="75"/>
        <v>►</v>
      </c>
      <c r="AB186" s="1393" t="str">
        <f t="shared" si="76"/>
        <v>►</v>
      </c>
      <c r="AC186" s="1393" t="str">
        <f t="shared" si="77"/>
        <v>►</v>
      </c>
      <c r="AD186" s="1393" t="str">
        <f t="shared" si="78"/>
        <v>►</v>
      </c>
      <c r="AE186" s="1494"/>
      <c r="AF186" s="1495"/>
      <c r="AG186" s="1495"/>
      <c r="AH186" s="1495"/>
      <c r="AI186" s="1496"/>
      <c r="AJ186" s="1497"/>
      <c r="AK186" s="1498"/>
      <c r="AL186" s="1496"/>
      <c r="AM186" s="1499"/>
      <c r="AN186" s="1500">
        <f t="shared" si="60"/>
        <v>0</v>
      </c>
      <c r="AO186" s="1501"/>
      <c r="AQ186" s="6">
        <v>1</v>
      </c>
    </row>
    <row r="187" spans="1:43" s="1" customFormat="1" ht="15.75" customHeight="1">
      <c r="A187" s="1405">
        <f t="shared" si="61"/>
        <v>0</v>
      </c>
      <c r="B187" s="1392" t="str">
        <f t="shared" si="63"/>
        <v>►</v>
      </c>
      <c r="C187" s="1393" t="str">
        <f t="shared" si="64"/>
        <v>►</v>
      </c>
      <c r="D187" s="1393" t="str">
        <f t="shared" si="65"/>
        <v>►</v>
      </c>
      <c r="E187" s="1393" t="str">
        <f t="shared" si="66"/>
        <v>►</v>
      </c>
      <c r="F187" s="1393" t="str">
        <f t="shared" si="67"/>
        <v>►</v>
      </c>
      <c r="G187" s="1393" t="str">
        <f t="shared" si="68"/>
        <v>►</v>
      </c>
      <c r="H187" s="1393" t="str">
        <f t="shared" si="69"/>
        <v>►</v>
      </c>
      <c r="I187" s="1393" t="str">
        <f t="shared" si="70"/>
        <v>►</v>
      </c>
      <c r="J187" s="1494"/>
      <c r="K187" s="1495"/>
      <c r="L187" s="1495"/>
      <c r="M187" s="1495"/>
      <c r="N187" s="1496"/>
      <c r="O187" s="1497"/>
      <c r="P187" s="1498"/>
      <c r="Q187" s="1496"/>
      <c r="R187" s="1499"/>
      <c r="S187" s="1500">
        <f t="shared" si="59"/>
        <v>0</v>
      </c>
      <c r="T187" s="1501"/>
      <c r="U187" s="2239" t="s">
        <v>1</v>
      </c>
      <c r="V187" s="108">
        <f t="shared" si="62"/>
        <v>0</v>
      </c>
      <c r="W187" s="1392" t="str">
        <f t="shared" si="71"/>
        <v>►</v>
      </c>
      <c r="X187" s="1393" t="str">
        <f t="shared" si="72"/>
        <v>►</v>
      </c>
      <c r="Y187" s="1393" t="str">
        <f t="shared" si="73"/>
        <v>►</v>
      </c>
      <c r="Z187" s="1393" t="str">
        <f t="shared" si="74"/>
        <v>►</v>
      </c>
      <c r="AA187" s="1393" t="str">
        <f t="shared" si="75"/>
        <v>►</v>
      </c>
      <c r="AB187" s="1393" t="str">
        <f t="shared" si="76"/>
        <v>►</v>
      </c>
      <c r="AC187" s="1393" t="str">
        <f t="shared" si="77"/>
        <v>►</v>
      </c>
      <c r="AD187" s="1393" t="str">
        <f t="shared" si="78"/>
        <v>►</v>
      </c>
      <c r="AE187" s="1494"/>
      <c r="AF187" s="1495"/>
      <c r="AG187" s="1495"/>
      <c r="AH187" s="1495"/>
      <c r="AI187" s="1496"/>
      <c r="AJ187" s="1497"/>
      <c r="AK187" s="1498"/>
      <c r="AL187" s="1496"/>
      <c r="AM187" s="1499"/>
      <c r="AN187" s="1500">
        <f t="shared" si="60"/>
        <v>0</v>
      </c>
      <c r="AO187" s="1501"/>
      <c r="AQ187" s="6">
        <v>1</v>
      </c>
    </row>
    <row r="188" spans="1:43" s="1" customFormat="1" ht="15.75" customHeight="1">
      <c r="A188" s="1405">
        <f t="shared" si="61"/>
        <v>0</v>
      </c>
      <c r="B188" s="1392" t="str">
        <f t="shared" si="63"/>
        <v>►</v>
      </c>
      <c r="C188" s="1393" t="str">
        <f t="shared" si="64"/>
        <v>►</v>
      </c>
      <c r="D188" s="1393" t="str">
        <f t="shared" si="65"/>
        <v>►</v>
      </c>
      <c r="E188" s="1393" t="str">
        <f t="shared" si="66"/>
        <v>►</v>
      </c>
      <c r="F188" s="1393" t="str">
        <f t="shared" si="67"/>
        <v>►</v>
      </c>
      <c r="G188" s="1393" t="str">
        <f t="shared" si="68"/>
        <v>►</v>
      </c>
      <c r="H188" s="1393" t="str">
        <f t="shared" si="69"/>
        <v>►</v>
      </c>
      <c r="I188" s="1393" t="str">
        <f t="shared" si="70"/>
        <v>►</v>
      </c>
      <c r="J188" s="1494"/>
      <c r="K188" s="1495"/>
      <c r="L188" s="1495"/>
      <c r="M188" s="1495"/>
      <c r="N188" s="1496"/>
      <c r="O188" s="1497"/>
      <c r="P188" s="1498"/>
      <c r="Q188" s="1496"/>
      <c r="R188" s="1499"/>
      <c r="S188" s="1500">
        <f t="shared" si="59"/>
        <v>0</v>
      </c>
      <c r="T188" s="1501"/>
      <c r="U188" s="2239" t="s">
        <v>1</v>
      </c>
      <c r="V188" s="108">
        <f t="shared" si="62"/>
        <v>0</v>
      </c>
      <c r="W188" s="1392" t="str">
        <f t="shared" si="71"/>
        <v>►</v>
      </c>
      <c r="X188" s="1393" t="str">
        <f t="shared" si="72"/>
        <v>►</v>
      </c>
      <c r="Y188" s="1393" t="str">
        <f t="shared" si="73"/>
        <v>►</v>
      </c>
      <c r="Z188" s="1393" t="str">
        <f t="shared" si="74"/>
        <v>►</v>
      </c>
      <c r="AA188" s="1393" t="str">
        <f t="shared" si="75"/>
        <v>►</v>
      </c>
      <c r="AB188" s="1393" t="str">
        <f t="shared" si="76"/>
        <v>►</v>
      </c>
      <c r="AC188" s="1393" t="str">
        <f t="shared" si="77"/>
        <v>►</v>
      </c>
      <c r="AD188" s="1393" t="str">
        <f t="shared" si="78"/>
        <v>►</v>
      </c>
      <c r="AE188" s="1494"/>
      <c r="AF188" s="1495"/>
      <c r="AG188" s="1495"/>
      <c r="AH188" s="1495"/>
      <c r="AI188" s="1496"/>
      <c r="AJ188" s="1497"/>
      <c r="AK188" s="1498"/>
      <c r="AL188" s="1496"/>
      <c r="AM188" s="1499"/>
      <c r="AN188" s="1500">
        <f t="shared" si="60"/>
        <v>0</v>
      </c>
      <c r="AO188" s="1501"/>
      <c r="AQ188" s="6">
        <v>1</v>
      </c>
    </row>
    <row r="189" spans="1:43" s="1" customFormat="1" ht="15.75" customHeight="1">
      <c r="A189" s="1405">
        <f t="shared" si="61"/>
        <v>0</v>
      </c>
      <c r="B189" s="1392" t="str">
        <f t="shared" si="63"/>
        <v>►</v>
      </c>
      <c r="C189" s="1393" t="str">
        <f t="shared" si="64"/>
        <v>►</v>
      </c>
      <c r="D189" s="1393" t="str">
        <f t="shared" si="65"/>
        <v>►</v>
      </c>
      <c r="E189" s="1393" t="str">
        <f t="shared" si="66"/>
        <v>►</v>
      </c>
      <c r="F189" s="1393" t="str">
        <f t="shared" si="67"/>
        <v>►</v>
      </c>
      <c r="G189" s="1393" t="str">
        <f t="shared" si="68"/>
        <v>►</v>
      </c>
      <c r="H189" s="1393" t="str">
        <f t="shared" si="69"/>
        <v>►</v>
      </c>
      <c r="I189" s="1393" t="str">
        <f t="shared" si="70"/>
        <v>►</v>
      </c>
      <c r="J189" s="1494"/>
      <c r="K189" s="1495"/>
      <c r="L189" s="1495"/>
      <c r="M189" s="1495"/>
      <c r="N189" s="1496"/>
      <c r="O189" s="1497"/>
      <c r="P189" s="1498"/>
      <c r="Q189" s="1496"/>
      <c r="R189" s="1499"/>
      <c r="S189" s="1500">
        <f t="shared" si="59"/>
        <v>0</v>
      </c>
      <c r="T189" s="1501"/>
      <c r="U189" s="2239" t="s">
        <v>1</v>
      </c>
      <c r="V189" s="108">
        <f t="shared" si="62"/>
        <v>0</v>
      </c>
      <c r="W189" s="1392" t="str">
        <f t="shared" si="71"/>
        <v>►</v>
      </c>
      <c r="X189" s="1393" t="str">
        <f t="shared" si="72"/>
        <v>►</v>
      </c>
      <c r="Y189" s="1393" t="str">
        <f t="shared" si="73"/>
        <v>►</v>
      </c>
      <c r="Z189" s="1393" t="str">
        <f t="shared" si="74"/>
        <v>►</v>
      </c>
      <c r="AA189" s="1393" t="str">
        <f t="shared" si="75"/>
        <v>►</v>
      </c>
      <c r="AB189" s="1393" t="str">
        <f t="shared" si="76"/>
        <v>►</v>
      </c>
      <c r="AC189" s="1393" t="str">
        <f t="shared" si="77"/>
        <v>►</v>
      </c>
      <c r="AD189" s="1393" t="str">
        <f t="shared" si="78"/>
        <v>►</v>
      </c>
      <c r="AE189" s="1494"/>
      <c r="AF189" s="1495"/>
      <c r="AG189" s="1495"/>
      <c r="AH189" s="1495"/>
      <c r="AI189" s="1496"/>
      <c r="AJ189" s="1497"/>
      <c r="AK189" s="1498"/>
      <c r="AL189" s="1496"/>
      <c r="AM189" s="1499"/>
      <c r="AN189" s="1500">
        <f t="shared" si="60"/>
        <v>0</v>
      </c>
      <c r="AO189" s="1501"/>
      <c r="AQ189" s="6">
        <v>1</v>
      </c>
    </row>
    <row r="190" spans="1:43" s="1" customFormat="1" ht="15.75" customHeight="1">
      <c r="A190" s="1405">
        <f t="shared" si="61"/>
        <v>0</v>
      </c>
      <c r="B190" s="1392" t="str">
        <f t="shared" si="63"/>
        <v>►</v>
      </c>
      <c r="C190" s="1393" t="str">
        <f t="shared" si="64"/>
        <v>►</v>
      </c>
      <c r="D190" s="1393" t="str">
        <f t="shared" si="65"/>
        <v>►</v>
      </c>
      <c r="E190" s="1393" t="str">
        <f t="shared" si="66"/>
        <v>►</v>
      </c>
      <c r="F190" s="1393" t="str">
        <f t="shared" si="67"/>
        <v>►</v>
      </c>
      <c r="G190" s="1393" t="str">
        <f t="shared" si="68"/>
        <v>►</v>
      </c>
      <c r="H190" s="1393" t="str">
        <f t="shared" si="69"/>
        <v>►</v>
      </c>
      <c r="I190" s="1393" t="str">
        <f t="shared" si="70"/>
        <v>►</v>
      </c>
      <c r="J190" s="1494"/>
      <c r="K190" s="1495"/>
      <c r="L190" s="1495"/>
      <c r="M190" s="1495"/>
      <c r="N190" s="1496"/>
      <c r="O190" s="1497"/>
      <c r="P190" s="1498"/>
      <c r="Q190" s="1496"/>
      <c r="R190" s="1499"/>
      <c r="S190" s="1500">
        <f t="shared" si="59"/>
        <v>0</v>
      </c>
      <c r="T190" s="1501"/>
      <c r="U190" s="2239" t="s">
        <v>1</v>
      </c>
      <c r="V190" s="108">
        <f t="shared" si="62"/>
        <v>0</v>
      </c>
      <c r="W190" s="1392" t="str">
        <f t="shared" si="71"/>
        <v>►</v>
      </c>
      <c r="X190" s="1393" t="str">
        <f t="shared" si="72"/>
        <v>►</v>
      </c>
      <c r="Y190" s="1393" t="str">
        <f t="shared" si="73"/>
        <v>►</v>
      </c>
      <c r="Z190" s="1393" t="str">
        <f t="shared" si="74"/>
        <v>►</v>
      </c>
      <c r="AA190" s="1393" t="str">
        <f t="shared" si="75"/>
        <v>►</v>
      </c>
      <c r="AB190" s="1393" t="str">
        <f t="shared" si="76"/>
        <v>►</v>
      </c>
      <c r="AC190" s="1393" t="str">
        <f t="shared" si="77"/>
        <v>►</v>
      </c>
      <c r="AD190" s="1393" t="str">
        <f t="shared" si="78"/>
        <v>►</v>
      </c>
      <c r="AE190" s="1494"/>
      <c r="AF190" s="1495"/>
      <c r="AG190" s="1495"/>
      <c r="AH190" s="1495"/>
      <c r="AI190" s="1496"/>
      <c r="AJ190" s="1497"/>
      <c r="AK190" s="1498"/>
      <c r="AL190" s="1496"/>
      <c r="AM190" s="1499"/>
      <c r="AN190" s="1500">
        <f t="shared" si="60"/>
        <v>0</v>
      </c>
      <c r="AO190" s="1501"/>
      <c r="AQ190" s="6">
        <v>1</v>
      </c>
    </row>
    <row r="191" spans="1:43" s="1" customFormat="1" ht="15.75" customHeight="1">
      <c r="A191" s="1405">
        <f t="shared" si="61"/>
        <v>0</v>
      </c>
      <c r="B191" s="1392" t="str">
        <f t="shared" si="63"/>
        <v>►</v>
      </c>
      <c r="C191" s="1393" t="str">
        <f t="shared" si="64"/>
        <v>►</v>
      </c>
      <c r="D191" s="1393" t="str">
        <f t="shared" si="65"/>
        <v>►</v>
      </c>
      <c r="E191" s="1393" t="str">
        <f t="shared" si="66"/>
        <v>►</v>
      </c>
      <c r="F191" s="1393" t="str">
        <f t="shared" si="67"/>
        <v>►</v>
      </c>
      <c r="G191" s="1393" t="str">
        <f t="shared" si="68"/>
        <v>►</v>
      </c>
      <c r="H191" s="1393" t="str">
        <f t="shared" si="69"/>
        <v>►</v>
      </c>
      <c r="I191" s="1393" t="str">
        <f t="shared" si="70"/>
        <v>►</v>
      </c>
      <c r="J191" s="1494"/>
      <c r="K191" s="1495"/>
      <c r="L191" s="1495"/>
      <c r="M191" s="1495"/>
      <c r="N191" s="1496"/>
      <c r="O191" s="1497"/>
      <c r="P191" s="1498"/>
      <c r="Q191" s="1496"/>
      <c r="R191" s="1499"/>
      <c r="S191" s="1500">
        <f t="shared" si="59"/>
        <v>0</v>
      </c>
      <c r="T191" s="1501"/>
      <c r="U191" s="2239" t="s">
        <v>1</v>
      </c>
      <c r="V191" s="108">
        <f t="shared" si="62"/>
        <v>0</v>
      </c>
      <c r="W191" s="1392" t="str">
        <f t="shared" si="71"/>
        <v>►</v>
      </c>
      <c r="X191" s="1393" t="str">
        <f t="shared" si="72"/>
        <v>►</v>
      </c>
      <c r="Y191" s="1393" t="str">
        <f t="shared" si="73"/>
        <v>►</v>
      </c>
      <c r="Z191" s="1393" t="str">
        <f t="shared" si="74"/>
        <v>►</v>
      </c>
      <c r="AA191" s="1393" t="str">
        <f t="shared" si="75"/>
        <v>►</v>
      </c>
      <c r="AB191" s="1393" t="str">
        <f t="shared" si="76"/>
        <v>►</v>
      </c>
      <c r="AC191" s="1393" t="str">
        <f t="shared" si="77"/>
        <v>►</v>
      </c>
      <c r="AD191" s="1393" t="str">
        <f t="shared" si="78"/>
        <v>►</v>
      </c>
      <c r="AE191" s="1494"/>
      <c r="AF191" s="1495"/>
      <c r="AG191" s="1495"/>
      <c r="AH191" s="1495"/>
      <c r="AI191" s="1496"/>
      <c r="AJ191" s="1497"/>
      <c r="AK191" s="1498"/>
      <c r="AL191" s="1496"/>
      <c r="AM191" s="1499"/>
      <c r="AN191" s="1500">
        <f t="shared" si="60"/>
        <v>0</v>
      </c>
      <c r="AO191" s="1501"/>
      <c r="AQ191" s="6">
        <v>1</v>
      </c>
    </row>
    <row r="192" spans="1:43" s="1" customFormat="1" ht="15.75" customHeight="1">
      <c r="A192" s="1405">
        <f t="shared" si="61"/>
        <v>0</v>
      </c>
      <c r="B192" s="1392" t="str">
        <f t="shared" si="63"/>
        <v>►</v>
      </c>
      <c r="C192" s="1393" t="str">
        <f t="shared" si="64"/>
        <v>►</v>
      </c>
      <c r="D192" s="1393" t="str">
        <f t="shared" si="65"/>
        <v>►</v>
      </c>
      <c r="E192" s="1393" t="str">
        <f t="shared" si="66"/>
        <v>►</v>
      </c>
      <c r="F192" s="1393" t="str">
        <f t="shared" si="67"/>
        <v>►</v>
      </c>
      <c r="G192" s="1393" t="str">
        <f t="shared" si="68"/>
        <v>►</v>
      </c>
      <c r="H192" s="1393" t="str">
        <f t="shared" si="69"/>
        <v>►</v>
      </c>
      <c r="I192" s="1393" t="str">
        <f t="shared" si="70"/>
        <v>►</v>
      </c>
      <c r="J192" s="1494"/>
      <c r="K192" s="1495"/>
      <c r="L192" s="1495"/>
      <c r="M192" s="1495"/>
      <c r="N192" s="1496"/>
      <c r="O192" s="1497"/>
      <c r="P192" s="1498"/>
      <c r="Q192" s="1496"/>
      <c r="R192" s="1499"/>
      <c r="S192" s="1500">
        <f t="shared" si="59"/>
        <v>0</v>
      </c>
      <c r="T192" s="1501"/>
      <c r="U192" s="2239" t="s">
        <v>1</v>
      </c>
      <c r="V192" s="108">
        <f t="shared" si="62"/>
        <v>0</v>
      </c>
      <c r="W192" s="1392" t="str">
        <f t="shared" si="71"/>
        <v>►</v>
      </c>
      <c r="X192" s="1393" t="str">
        <f t="shared" si="72"/>
        <v>►</v>
      </c>
      <c r="Y192" s="1393" t="str">
        <f t="shared" si="73"/>
        <v>►</v>
      </c>
      <c r="Z192" s="1393" t="str">
        <f t="shared" si="74"/>
        <v>►</v>
      </c>
      <c r="AA192" s="1393" t="str">
        <f t="shared" si="75"/>
        <v>►</v>
      </c>
      <c r="AB192" s="1393" t="str">
        <f t="shared" si="76"/>
        <v>►</v>
      </c>
      <c r="AC192" s="1393" t="str">
        <f t="shared" si="77"/>
        <v>►</v>
      </c>
      <c r="AD192" s="1393" t="str">
        <f t="shared" si="78"/>
        <v>►</v>
      </c>
      <c r="AE192" s="1494"/>
      <c r="AF192" s="1495"/>
      <c r="AG192" s="1495"/>
      <c r="AH192" s="1495"/>
      <c r="AI192" s="1496"/>
      <c r="AJ192" s="1497"/>
      <c r="AK192" s="1498"/>
      <c r="AL192" s="1496"/>
      <c r="AM192" s="1499"/>
      <c r="AN192" s="1500">
        <f t="shared" si="60"/>
        <v>0</v>
      </c>
      <c r="AO192" s="1501"/>
      <c r="AQ192" s="6">
        <v>1</v>
      </c>
    </row>
    <row r="193" spans="1:43" s="1" customFormat="1" ht="15.75" customHeight="1">
      <c r="A193" s="1405">
        <f t="shared" si="61"/>
        <v>0</v>
      </c>
      <c r="B193" s="1392" t="str">
        <f t="shared" si="63"/>
        <v>►</v>
      </c>
      <c r="C193" s="1393" t="str">
        <f t="shared" si="64"/>
        <v>►</v>
      </c>
      <c r="D193" s="1393" t="str">
        <f t="shared" si="65"/>
        <v>►</v>
      </c>
      <c r="E193" s="1393" t="str">
        <f t="shared" si="66"/>
        <v>►</v>
      </c>
      <c r="F193" s="1393" t="str">
        <f t="shared" si="67"/>
        <v>►</v>
      </c>
      <c r="G193" s="1393" t="str">
        <f t="shared" si="68"/>
        <v>►</v>
      </c>
      <c r="H193" s="1393" t="str">
        <f t="shared" si="69"/>
        <v>►</v>
      </c>
      <c r="I193" s="1393" t="str">
        <f t="shared" si="70"/>
        <v>►</v>
      </c>
      <c r="J193" s="1494"/>
      <c r="K193" s="1495"/>
      <c r="L193" s="1495"/>
      <c r="M193" s="1495"/>
      <c r="N193" s="1496"/>
      <c r="O193" s="1497"/>
      <c r="P193" s="1498"/>
      <c r="Q193" s="1496"/>
      <c r="R193" s="1499"/>
      <c r="S193" s="1500">
        <f t="shared" si="59"/>
        <v>0</v>
      </c>
      <c r="T193" s="1501"/>
      <c r="U193" s="2239" t="s">
        <v>1</v>
      </c>
      <c r="V193" s="108">
        <f t="shared" si="62"/>
        <v>0</v>
      </c>
      <c r="W193" s="1392" t="str">
        <f t="shared" si="71"/>
        <v>►</v>
      </c>
      <c r="X193" s="1393" t="str">
        <f t="shared" si="72"/>
        <v>►</v>
      </c>
      <c r="Y193" s="1393" t="str">
        <f t="shared" si="73"/>
        <v>►</v>
      </c>
      <c r="Z193" s="1393" t="str">
        <f t="shared" si="74"/>
        <v>►</v>
      </c>
      <c r="AA193" s="1393" t="str">
        <f t="shared" si="75"/>
        <v>►</v>
      </c>
      <c r="AB193" s="1393" t="str">
        <f t="shared" si="76"/>
        <v>►</v>
      </c>
      <c r="AC193" s="1393" t="str">
        <f t="shared" si="77"/>
        <v>►</v>
      </c>
      <c r="AD193" s="1393" t="str">
        <f t="shared" si="78"/>
        <v>►</v>
      </c>
      <c r="AE193" s="1494"/>
      <c r="AF193" s="1495"/>
      <c r="AG193" s="1495"/>
      <c r="AH193" s="1495"/>
      <c r="AI193" s="1496"/>
      <c r="AJ193" s="1497"/>
      <c r="AK193" s="1498"/>
      <c r="AL193" s="1496"/>
      <c r="AM193" s="1499"/>
      <c r="AN193" s="1500">
        <f t="shared" si="60"/>
        <v>0</v>
      </c>
      <c r="AO193" s="1501"/>
      <c r="AQ193" s="6">
        <v>1</v>
      </c>
    </row>
    <row r="194" spans="1:43" s="1" customFormat="1" ht="15.75" customHeight="1">
      <c r="A194" s="1405">
        <f t="shared" si="61"/>
        <v>0</v>
      </c>
      <c r="B194" s="1392" t="str">
        <f t="shared" si="63"/>
        <v>►</v>
      </c>
      <c r="C194" s="1393" t="str">
        <f t="shared" si="64"/>
        <v>►</v>
      </c>
      <c r="D194" s="1393" t="str">
        <f t="shared" si="65"/>
        <v>►</v>
      </c>
      <c r="E194" s="1393" t="str">
        <f t="shared" si="66"/>
        <v>►</v>
      </c>
      <c r="F194" s="1393" t="str">
        <f t="shared" si="67"/>
        <v>►</v>
      </c>
      <c r="G194" s="1393" t="str">
        <f t="shared" si="68"/>
        <v>►</v>
      </c>
      <c r="H194" s="1393" t="str">
        <f t="shared" si="69"/>
        <v>►</v>
      </c>
      <c r="I194" s="1393" t="str">
        <f t="shared" si="70"/>
        <v>►</v>
      </c>
      <c r="J194" s="1494"/>
      <c r="K194" s="1495"/>
      <c r="L194" s="1495"/>
      <c r="M194" s="1495"/>
      <c r="N194" s="1496"/>
      <c r="O194" s="1497"/>
      <c r="P194" s="1498"/>
      <c r="Q194" s="1496"/>
      <c r="R194" s="1499"/>
      <c r="S194" s="1500">
        <f t="shared" si="59"/>
        <v>0</v>
      </c>
      <c r="T194" s="1501"/>
      <c r="U194" s="2239" t="s">
        <v>1</v>
      </c>
      <c r="V194" s="108">
        <f t="shared" si="62"/>
        <v>0</v>
      </c>
      <c r="W194" s="1392" t="str">
        <f t="shared" si="71"/>
        <v>►</v>
      </c>
      <c r="X194" s="1393" t="str">
        <f t="shared" si="72"/>
        <v>►</v>
      </c>
      <c r="Y194" s="1393" t="str">
        <f t="shared" si="73"/>
        <v>►</v>
      </c>
      <c r="Z194" s="1393" t="str">
        <f t="shared" si="74"/>
        <v>►</v>
      </c>
      <c r="AA194" s="1393" t="str">
        <f t="shared" si="75"/>
        <v>►</v>
      </c>
      <c r="AB194" s="1393" t="str">
        <f t="shared" si="76"/>
        <v>►</v>
      </c>
      <c r="AC194" s="1393" t="str">
        <f t="shared" si="77"/>
        <v>►</v>
      </c>
      <c r="AD194" s="1393" t="str">
        <f t="shared" si="78"/>
        <v>►</v>
      </c>
      <c r="AE194" s="1494"/>
      <c r="AF194" s="1495"/>
      <c r="AG194" s="1495"/>
      <c r="AH194" s="1495"/>
      <c r="AI194" s="1496"/>
      <c r="AJ194" s="1497"/>
      <c r="AK194" s="1498"/>
      <c r="AL194" s="1496"/>
      <c r="AM194" s="1499"/>
      <c r="AN194" s="1500">
        <f t="shared" si="60"/>
        <v>0</v>
      </c>
      <c r="AO194" s="1501"/>
      <c r="AQ194" s="6">
        <v>1</v>
      </c>
    </row>
    <row r="195" spans="1:43" s="1" customFormat="1" ht="15.75" customHeight="1">
      <c r="A195" s="1405">
        <f t="shared" si="61"/>
        <v>0</v>
      </c>
      <c r="B195" s="1392" t="str">
        <f t="shared" si="63"/>
        <v>►</v>
      </c>
      <c r="C195" s="1393" t="str">
        <f t="shared" si="64"/>
        <v>►</v>
      </c>
      <c r="D195" s="1393" t="str">
        <f t="shared" si="65"/>
        <v>►</v>
      </c>
      <c r="E195" s="1393" t="str">
        <f t="shared" si="66"/>
        <v>►</v>
      </c>
      <c r="F195" s="1393" t="str">
        <f t="shared" si="67"/>
        <v>►</v>
      </c>
      <c r="G195" s="1393" t="str">
        <f t="shared" si="68"/>
        <v>►</v>
      </c>
      <c r="H195" s="1393" t="str">
        <f t="shared" si="69"/>
        <v>►</v>
      </c>
      <c r="I195" s="1393" t="str">
        <f t="shared" si="70"/>
        <v>►</v>
      </c>
      <c r="J195" s="1494"/>
      <c r="K195" s="1495"/>
      <c r="L195" s="1495"/>
      <c r="M195" s="1495"/>
      <c r="N195" s="1496"/>
      <c r="O195" s="1497"/>
      <c r="P195" s="1498"/>
      <c r="Q195" s="1496"/>
      <c r="R195" s="1499"/>
      <c r="S195" s="1500">
        <f t="shared" si="59"/>
        <v>0</v>
      </c>
      <c r="T195" s="1501"/>
      <c r="U195" s="2239" t="s">
        <v>1</v>
      </c>
      <c r="V195" s="108">
        <f t="shared" si="62"/>
        <v>0</v>
      </c>
      <c r="W195" s="1392" t="str">
        <f t="shared" si="71"/>
        <v>►</v>
      </c>
      <c r="X195" s="1393" t="str">
        <f t="shared" si="72"/>
        <v>►</v>
      </c>
      <c r="Y195" s="1393" t="str">
        <f t="shared" si="73"/>
        <v>►</v>
      </c>
      <c r="Z195" s="1393" t="str">
        <f t="shared" si="74"/>
        <v>►</v>
      </c>
      <c r="AA195" s="1393" t="str">
        <f t="shared" si="75"/>
        <v>►</v>
      </c>
      <c r="AB195" s="1393" t="str">
        <f t="shared" si="76"/>
        <v>►</v>
      </c>
      <c r="AC195" s="1393" t="str">
        <f t="shared" si="77"/>
        <v>►</v>
      </c>
      <c r="AD195" s="1393" t="str">
        <f t="shared" si="78"/>
        <v>►</v>
      </c>
      <c r="AE195" s="1494"/>
      <c r="AF195" s="1495"/>
      <c r="AG195" s="1495"/>
      <c r="AH195" s="1495"/>
      <c r="AI195" s="1496"/>
      <c r="AJ195" s="1497"/>
      <c r="AK195" s="1498"/>
      <c r="AL195" s="1496"/>
      <c r="AM195" s="1499"/>
      <c r="AN195" s="1500">
        <f t="shared" si="60"/>
        <v>0</v>
      </c>
      <c r="AO195" s="1501"/>
      <c r="AQ195" s="6">
        <v>1</v>
      </c>
    </row>
    <row r="196" spans="1:43" s="1" customFormat="1" ht="15" customHeight="1">
      <c r="A196" s="1405">
        <f t="shared" si="61"/>
        <v>0</v>
      </c>
      <c r="B196" s="1392" t="str">
        <f t="shared" si="63"/>
        <v>►</v>
      </c>
      <c r="C196" s="1393" t="str">
        <f t="shared" si="64"/>
        <v>►</v>
      </c>
      <c r="D196" s="1393" t="str">
        <f t="shared" si="65"/>
        <v>►</v>
      </c>
      <c r="E196" s="1393" t="str">
        <f t="shared" si="66"/>
        <v>►</v>
      </c>
      <c r="F196" s="1393" t="str">
        <f t="shared" si="67"/>
        <v>►</v>
      </c>
      <c r="G196" s="1393" t="str">
        <f t="shared" si="68"/>
        <v>►</v>
      </c>
      <c r="H196" s="1393" t="str">
        <f t="shared" si="69"/>
        <v>►</v>
      </c>
      <c r="I196" s="1393" t="str">
        <f t="shared" si="70"/>
        <v>►</v>
      </c>
      <c r="J196" s="1494"/>
      <c r="K196" s="1495"/>
      <c r="L196" s="1495"/>
      <c r="M196" s="1495"/>
      <c r="N196" s="1496"/>
      <c r="O196" s="1497"/>
      <c r="P196" s="1498"/>
      <c r="Q196" s="1496"/>
      <c r="R196" s="1499"/>
      <c r="S196" s="1500">
        <f t="shared" ref="S196:S259" si="79">IF(ISNUMBER(Q196),G196,0)</f>
        <v>0</v>
      </c>
      <c r="T196" s="1501"/>
      <c r="U196" s="2239" t="s">
        <v>1</v>
      </c>
      <c r="V196" s="108">
        <f t="shared" si="62"/>
        <v>0</v>
      </c>
      <c r="W196" s="1392" t="str">
        <f t="shared" si="71"/>
        <v>►</v>
      </c>
      <c r="X196" s="1393" t="str">
        <f t="shared" si="72"/>
        <v>►</v>
      </c>
      <c r="Y196" s="1393" t="str">
        <f t="shared" si="73"/>
        <v>►</v>
      </c>
      <c r="Z196" s="1393" t="str">
        <f t="shared" si="74"/>
        <v>►</v>
      </c>
      <c r="AA196" s="1393" t="str">
        <f t="shared" si="75"/>
        <v>►</v>
      </c>
      <c r="AB196" s="1393" t="str">
        <f t="shared" si="76"/>
        <v>►</v>
      </c>
      <c r="AC196" s="1393" t="str">
        <f t="shared" si="77"/>
        <v>►</v>
      </c>
      <c r="AD196" s="1393" t="str">
        <f t="shared" si="78"/>
        <v>►</v>
      </c>
      <c r="AE196" s="1494"/>
      <c r="AF196" s="1495"/>
      <c r="AG196" s="1495"/>
      <c r="AH196" s="1495"/>
      <c r="AI196" s="1496"/>
      <c r="AJ196" s="1497"/>
      <c r="AK196" s="1498"/>
      <c r="AL196" s="1496"/>
      <c r="AM196" s="1499"/>
      <c r="AN196" s="1500">
        <f t="shared" ref="AN196:AN259" si="80">IF(ISNUMBER(AL196),AB196,0)</f>
        <v>0</v>
      </c>
      <c r="AO196" s="1501"/>
      <c r="AQ196" s="6">
        <v>1</v>
      </c>
    </row>
    <row r="197" spans="1:43" s="1" customFormat="1" ht="15" customHeight="1">
      <c r="A197" s="1405">
        <f t="shared" si="61"/>
        <v>0</v>
      </c>
      <c r="B197" s="1392" t="str">
        <f t="shared" si="63"/>
        <v>►</v>
      </c>
      <c r="C197" s="1393" t="str">
        <f t="shared" si="64"/>
        <v>►</v>
      </c>
      <c r="D197" s="1393" t="str">
        <f t="shared" si="65"/>
        <v>►</v>
      </c>
      <c r="E197" s="1393" t="str">
        <f t="shared" si="66"/>
        <v>►</v>
      </c>
      <c r="F197" s="1393" t="str">
        <f t="shared" si="67"/>
        <v>►</v>
      </c>
      <c r="G197" s="1393" t="str">
        <f t="shared" si="68"/>
        <v>►</v>
      </c>
      <c r="H197" s="1393" t="str">
        <f t="shared" si="69"/>
        <v>►</v>
      </c>
      <c r="I197" s="1393" t="str">
        <f t="shared" si="70"/>
        <v>►</v>
      </c>
      <c r="J197" s="1494"/>
      <c r="K197" s="1495"/>
      <c r="L197" s="1495"/>
      <c r="M197" s="1495"/>
      <c r="N197" s="1496"/>
      <c r="O197" s="1497"/>
      <c r="P197" s="1498"/>
      <c r="Q197" s="1496"/>
      <c r="R197" s="1499"/>
      <c r="S197" s="1500">
        <f t="shared" si="79"/>
        <v>0</v>
      </c>
      <c r="T197" s="1501"/>
      <c r="U197" s="2239" t="s">
        <v>1</v>
      </c>
      <c r="V197" s="108">
        <f t="shared" si="62"/>
        <v>0</v>
      </c>
      <c r="W197" s="1392" t="str">
        <f t="shared" si="71"/>
        <v>►</v>
      </c>
      <c r="X197" s="1393" t="str">
        <f t="shared" si="72"/>
        <v>►</v>
      </c>
      <c r="Y197" s="1393" t="str">
        <f t="shared" si="73"/>
        <v>►</v>
      </c>
      <c r="Z197" s="1393" t="str">
        <f t="shared" si="74"/>
        <v>►</v>
      </c>
      <c r="AA197" s="1393" t="str">
        <f t="shared" si="75"/>
        <v>►</v>
      </c>
      <c r="AB197" s="1393" t="str">
        <f t="shared" si="76"/>
        <v>►</v>
      </c>
      <c r="AC197" s="1393" t="str">
        <f t="shared" si="77"/>
        <v>►</v>
      </c>
      <c r="AD197" s="1393" t="str">
        <f t="shared" si="78"/>
        <v>►</v>
      </c>
      <c r="AE197" s="1494"/>
      <c r="AF197" s="1495"/>
      <c r="AG197" s="1495"/>
      <c r="AH197" s="1495"/>
      <c r="AI197" s="1496"/>
      <c r="AJ197" s="1497"/>
      <c r="AK197" s="1498"/>
      <c r="AL197" s="1496"/>
      <c r="AM197" s="1499"/>
      <c r="AN197" s="1500">
        <f t="shared" si="80"/>
        <v>0</v>
      </c>
      <c r="AO197" s="1501"/>
      <c r="AQ197" s="6">
        <v>1</v>
      </c>
    </row>
    <row r="198" spans="1:43" s="1" customFormat="1" ht="15" customHeight="1">
      <c r="A198" s="1405">
        <f t="shared" si="61"/>
        <v>0</v>
      </c>
      <c r="B198" s="1392" t="str">
        <f t="shared" si="63"/>
        <v>►</v>
      </c>
      <c r="C198" s="1393" t="str">
        <f t="shared" si="64"/>
        <v>►</v>
      </c>
      <c r="D198" s="1393" t="str">
        <f t="shared" si="65"/>
        <v>►</v>
      </c>
      <c r="E198" s="1393" t="str">
        <f t="shared" si="66"/>
        <v>►</v>
      </c>
      <c r="F198" s="1393" t="str">
        <f t="shared" si="67"/>
        <v>►</v>
      </c>
      <c r="G198" s="1393" t="str">
        <f t="shared" si="68"/>
        <v>►</v>
      </c>
      <c r="H198" s="1393" t="str">
        <f t="shared" si="69"/>
        <v>►</v>
      </c>
      <c r="I198" s="1393" t="str">
        <f t="shared" si="70"/>
        <v>►</v>
      </c>
      <c r="J198" s="1494"/>
      <c r="K198" s="1495"/>
      <c r="L198" s="1495"/>
      <c r="M198" s="1495"/>
      <c r="N198" s="1496"/>
      <c r="O198" s="1497"/>
      <c r="P198" s="1498"/>
      <c r="Q198" s="1496"/>
      <c r="R198" s="1499"/>
      <c r="S198" s="1500">
        <f t="shared" si="79"/>
        <v>0</v>
      </c>
      <c r="T198" s="1501"/>
      <c r="U198" s="2239" t="s">
        <v>1</v>
      </c>
      <c r="V198" s="108">
        <f t="shared" si="62"/>
        <v>0</v>
      </c>
      <c r="W198" s="1392" t="str">
        <f t="shared" si="71"/>
        <v>►</v>
      </c>
      <c r="X198" s="1393" t="str">
        <f t="shared" si="72"/>
        <v>►</v>
      </c>
      <c r="Y198" s="1393" t="str">
        <f t="shared" si="73"/>
        <v>►</v>
      </c>
      <c r="Z198" s="1393" t="str">
        <f t="shared" si="74"/>
        <v>►</v>
      </c>
      <c r="AA198" s="1393" t="str">
        <f t="shared" si="75"/>
        <v>►</v>
      </c>
      <c r="AB198" s="1393" t="str">
        <f t="shared" si="76"/>
        <v>►</v>
      </c>
      <c r="AC198" s="1393" t="str">
        <f t="shared" si="77"/>
        <v>►</v>
      </c>
      <c r="AD198" s="1393" t="str">
        <f t="shared" si="78"/>
        <v>►</v>
      </c>
      <c r="AE198" s="1494"/>
      <c r="AF198" s="1495"/>
      <c r="AG198" s="1495"/>
      <c r="AH198" s="1495"/>
      <c r="AI198" s="1496"/>
      <c r="AJ198" s="1497"/>
      <c r="AK198" s="1498"/>
      <c r="AL198" s="1496"/>
      <c r="AM198" s="1499"/>
      <c r="AN198" s="1500">
        <f t="shared" si="80"/>
        <v>0</v>
      </c>
      <c r="AO198" s="1501"/>
      <c r="AQ198" s="6">
        <v>1</v>
      </c>
    </row>
    <row r="199" spans="1:43" s="1" customFormat="1" ht="15" customHeight="1">
      <c r="A199" s="1405">
        <f t="shared" si="61"/>
        <v>0</v>
      </c>
      <c r="B199" s="1392" t="str">
        <f t="shared" si="63"/>
        <v>►</v>
      </c>
      <c r="C199" s="1393" t="str">
        <f t="shared" si="64"/>
        <v>►</v>
      </c>
      <c r="D199" s="1393" t="str">
        <f t="shared" si="65"/>
        <v>►</v>
      </c>
      <c r="E199" s="1393" t="str">
        <f t="shared" si="66"/>
        <v>►</v>
      </c>
      <c r="F199" s="1393" t="str">
        <f t="shared" si="67"/>
        <v>►</v>
      </c>
      <c r="G199" s="1393" t="str">
        <f t="shared" si="68"/>
        <v>►</v>
      </c>
      <c r="H199" s="1393" t="str">
        <f t="shared" si="69"/>
        <v>►</v>
      </c>
      <c r="I199" s="1393" t="str">
        <f t="shared" si="70"/>
        <v>►</v>
      </c>
      <c r="J199" s="1494"/>
      <c r="K199" s="1495"/>
      <c r="L199" s="1495"/>
      <c r="M199" s="1495"/>
      <c r="N199" s="1496"/>
      <c r="O199" s="1497"/>
      <c r="P199" s="1498"/>
      <c r="Q199" s="1496"/>
      <c r="R199" s="1499"/>
      <c r="S199" s="1500">
        <f t="shared" si="79"/>
        <v>0</v>
      </c>
      <c r="T199" s="1501"/>
      <c r="U199" s="2239" t="s">
        <v>1</v>
      </c>
      <c r="V199" s="108">
        <f t="shared" si="62"/>
        <v>0</v>
      </c>
      <c r="W199" s="1392" t="str">
        <f t="shared" si="71"/>
        <v>►</v>
      </c>
      <c r="X199" s="1393" t="str">
        <f t="shared" si="72"/>
        <v>►</v>
      </c>
      <c r="Y199" s="1393" t="str">
        <f t="shared" si="73"/>
        <v>►</v>
      </c>
      <c r="Z199" s="1393" t="str">
        <f t="shared" si="74"/>
        <v>►</v>
      </c>
      <c r="AA199" s="1393" t="str">
        <f t="shared" si="75"/>
        <v>►</v>
      </c>
      <c r="AB199" s="1393" t="str">
        <f t="shared" si="76"/>
        <v>►</v>
      </c>
      <c r="AC199" s="1393" t="str">
        <f t="shared" si="77"/>
        <v>►</v>
      </c>
      <c r="AD199" s="1393" t="str">
        <f t="shared" si="78"/>
        <v>►</v>
      </c>
      <c r="AE199" s="1494"/>
      <c r="AF199" s="1495"/>
      <c r="AG199" s="1495"/>
      <c r="AH199" s="1495"/>
      <c r="AI199" s="1496"/>
      <c r="AJ199" s="1497"/>
      <c r="AK199" s="1498"/>
      <c r="AL199" s="1496"/>
      <c r="AM199" s="1499"/>
      <c r="AN199" s="1500">
        <f t="shared" si="80"/>
        <v>0</v>
      </c>
      <c r="AO199" s="1501"/>
      <c r="AQ199" s="6">
        <v>1</v>
      </c>
    </row>
    <row r="200" spans="1:43" s="1" customFormat="1" ht="15.75">
      <c r="A200" s="1405">
        <f t="shared" si="61"/>
        <v>0</v>
      </c>
      <c r="B200" s="1392" t="str">
        <f t="shared" si="63"/>
        <v>►</v>
      </c>
      <c r="C200" s="1393" t="str">
        <f t="shared" si="64"/>
        <v>►</v>
      </c>
      <c r="D200" s="1393" t="str">
        <f t="shared" si="65"/>
        <v>►</v>
      </c>
      <c r="E200" s="1393" t="str">
        <f t="shared" si="66"/>
        <v>►</v>
      </c>
      <c r="F200" s="1393" t="str">
        <f t="shared" si="67"/>
        <v>►</v>
      </c>
      <c r="G200" s="1393" t="str">
        <f t="shared" si="68"/>
        <v>►</v>
      </c>
      <c r="H200" s="1393" t="str">
        <f t="shared" si="69"/>
        <v>►</v>
      </c>
      <c r="I200" s="1393" t="str">
        <f t="shared" si="70"/>
        <v>►</v>
      </c>
      <c r="J200" s="1494"/>
      <c r="K200" s="1495"/>
      <c r="L200" s="1495"/>
      <c r="M200" s="1495"/>
      <c r="N200" s="1496"/>
      <c r="O200" s="1497"/>
      <c r="P200" s="1498"/>
      <c r="Q200" s="1496"/>
      <c r="R200" s="1499"/>
      <c r="S200" s="1500">
        <f t="shared" si="79"/>
        <v>0</v>
      </c>
      <c r="T200" s="1501"/>
      <c r="U200" s="2239" t="s">
        <v>1</v>
      </c>
      <c r="V200" s="108">
        <f t="shared" si="62"/>
        <v>0</v>
      </c>
      <c r="W200" s="1392" t="str">
        <f t="shared" si="71"/>
        <v>►</v>
      </c>
      <c r="X200" s="1393" t="str">
        <f t="shared" si="72"/>
        <v>►</v>
      </c>
      <c r="Y200" s="1393" t="str">
        <f t="shared" si="73"/>
        <v>►</v>
      </c>
      <c r="Z200" s="1393" t="str">
        <f t="shared" si="74"/>
        <v>►</v>
      </c>
      <c r="AA200" s="1393" t="str">
        <f t="shared" si="75"/>
        <v>►</v>
      </c>
      <c r="AB200" s="1393" t="str">
        <f t="shared" si="76"/>
        <v>►</v>
      </c>
      <c r="AC200" s="1393" t="str">
        <f t="shared" si="77"/>
        <v>►</v>
      </c>
      <c r="AD200" s="1393" t="str">
        <f t="shared" si="78"/>
        <v>►</v>
      </c>
      <c r="AE200" s="1494"/>
      <c r="AF200" s="1495"/>
      <c r="AG200" s="1495"/>
      <c r="AH200" s="1495"/>
      <c r="AI200" s="1496"/>
      <c r="AJ200" s="1497"/>
      <c r="AK200" s="1498"/>
      <c r="AL200" s="1496"/>
      <c r="AM200" s="1499"/>
      <c r="AN200" s="1500">
        <f t="shared" si="80"/>
        <v>0</v>
      </c>
      <c r="AO200" s="1501"/>
      <c r="AQ200" s="6">
        <v>1</v>
      </c>
    </row>
    <row r="201" spans="1:43" s="1" customFormat="1" ht="15" customHeight="1">
      <c r="A201" s="1405">
        <f t="shared" si="61"/>
        <v>0</v>
      </c>
      <c r="B201" s="1392" t="str">
        <f t="shared" si="63"/>
        <v>►</v>
      </c>
      <c r="C201" s="1393" t="str">
        <f t="shared" si="64"/>
        <v>►</v>
      </c>
      <c r="D201" s="1393" t="str">
        <f t="shared" si="65"/>
        <v>►</v>
      </c>
      <c r="E201" s="1393" t="str">
        <f t="shared" si="66"/>
        <v>►</v>
      </c>
      <c r="F201" s="1393" t="str">
        <f t="shared" si="67"/>
        <v>►</v>
      </c>
      <c r="G201" s="1393" t="str">
        <f t="shared" si="68"/>
        <v>►</v>
      </c>
      <c r="H201" s="1393" t="str">
        <f t="shared" si="69"/>
        <v>►</v>
      </c>
      <c r="I201" s="1393" t="str">
        <f t="shared" si="70"/>
        <v>►</v>
      </c>
      <c r="J201" s="1494"/>
      <c r="K201" s="1495"/>
      <c r="L201" s="1495"/>
      <c r="M201" s="1495"/>
      <c r="N201" s="1496"/>
      <c r="O201" s="1497"/>
      <c r="P201" s="1498"/>
      <c r="Q201" s="1496"/>
      <c r="R201" s="1499"/>
      <c r="S201" s="1500">
        <f t="shared" si="79"/>
        <v>0</v>
      </c>
      <c r="T201" s="1501"/>
      <c r="U201" s="2239" t="s">
        <v>1</v>
      </c>
      <c r="V201" s="108">
        <f t="shared" si="62"/>
        <v>0</v>
      </c>
      <c r="W201" s="1392" t="str">
        <f t="shared" si="71"/>
        <v>►</v>
      </c>
      <c r="X201" s="1393" t="str">
        <f t="shared" si="72"/>
        <v>►</v>
      </c>
      <c r="Y201" s="1393" t="str">
        <f t="shared" si="73"/>
        <v>►</v>
      </c>
      <c r="Z201" s="1393" t="str">
        <f t="shared" si="74"/>
        <v>►</v>
      </c>
      <c r="AA201" s="1393" t="str">
        <f t="shared" si="75"/>
        <v>►</v>
      </c>
      <c r="AB201" s="1393" t="str">
        <f t="shared" si="76"/>
        <v>►</v>
      </c>
      <c r="AC201" s="1393" t="str">
        <f t="shared" si="77"/>
        <v>►</v>
      </c>
      <c r="AD201" s="1393" t="str">
        <f t="shared" si="78"/>
        <v>►</v>
      </c>
      <c r="AE201" s="1494"/>
      <c r="AF201" s="1495"/>
      <c r="AG201" s="1495"/>
      <c r="AH201" s="1495"/>
      <c r="AI201" s="1496"/>
      <c r="AJ201" s="1497"/>
      <c r="AK201" s="1498"/>
      <c r="AL201" s="1496"/>
      <c r="AM201" s="1499"/>
      <c r="AN201" s="1500">
        <f t="shared" si="80"/>
        <v>0</v>
      </c>
      <c r="AO201" s="1501"/>
      <c r="AQ201" s="6">
        <v>1</v>
      </c>
    </row>
    <row r="202" spans="1:43" s="1" customFormat="1" ht="15" customHeight="1">
      <c r="A202" s="1405">
        <f t="shared" si="61"/>
        <v>0</v>
      </c>
      <c r="B202" s="1392" t="str">
        <f t="shared" si="63"/>
        <v>►</v>
      </c>
      <c r="C202" s="1393" t="str">
        <f t="shared" si="64"/>
        <v>►</v>
      </c>
      <c r="D202" s="1393" t="str">
        <f t="shared" si="65"/>
        <v>►</v>
      </c>
      <c r="E202" s="1393" t="str">
        <f t="shared" si="66"/>
        <v>►</v>
      </c>
      <c r="F202" s="1393" t="str">
        <f t="shared" si="67"/>
        <v>►</v>
      </c>
      <c r="G202" s="1393" t="str">
        <f t="shared" si="68"/>
        <v>►</v>
      </c>
      <c r="H202" s="1393" t="str">
        <f t="shared" si="69"/>
        <v>►</v>
      </c>
      <c r="I202" s="1393" t="str">
        <f t="shared" si="70"/>
        <v>►</v>
      </c>
      <c r="J202" s="1494"/>
      <c r="K202" s="1495"/>
      <c r="L202" s="1495"/>
      <c r="M202" s="1495"/>
      <c r="N202" s="1496"/>
      <c r="O202" s="1497"/>
      <c r="P202" s="1498"/>
      <c r="Q202" s="1496"/>
      <c r="R202" s="1499"/>
      <c r="S202" s="1500">
        <f t="shared" si="79"/>
        <v>0</v>
      </c>
      <c r="T202" s="1501"/>
      <c r="U202" s="2239" t="s">
        <v>1</v>
      </c>
      <c r="V202" s="108">
        <f t="shared" si="62"/>
        <v>0</v>
      </c>
      <c r="W202" s="1392" t="str">
        <f t="shared" si="71"/>
        <v>►</v>
      </c>
      <c r="X202" s="1393" t="str">
        <f t="shared" si="72"/>
        <v>►</v>
      </c>
      <c r="Y202" s="1393" t="str">
        <f t="shared" si="73"/>
        <v>►</v>
      </c>
      <c r="Z202" s="1393" t="str">
        <f t="shared" si="74"/>
        <v>►</v>
      </c>
      <c r="AA202" s="1393" t="str">
        <f t="shared" si="75"/>
        <v>►</v>
      </c>
      <c r="AB202" s="1393" t="str">
        <f t="shared" si="76"/>
        <v>►</v>
      </c>
      <c r="AC202" s="1393" t="str">
        <f t="shared" si="77"/>
        <v>►</v>
      </c>
      <c r="AD202" s="1393" t="str">
        <f t="shared" si="78"/>
        <v>►</v>
      </c>
      <c r="AE202" s="1494"/>
      <c r="AF202" s="1495"/>
      <c r="AG202" s="1495"/>
      <c r="AH202" s="1495"/>
      <c r="AI202" s="1496"/>
      <c r="AJ202" s="1497"/>
      <c r="AK202" s="1498"/>
      <c r="AL202" s="1496"/>
      <c r="AM202" s="1499"/>
      <c r="AN202" s="1500">
        <f t="shared" si="80"/>
        <v>0</v>
      </c>
      <c r="AO202" s="1501"/>
      <c r="AQ202" s="6">
        <v>1</v>
      </c>
    </row>
    <row r="203" spans="1:43" s="1" customFormat="1" ht="15.75">
      <c r="A203" s="1405">
        <f t="shared" si="61"/>
        <v>0</v>
      </c>
      <c r="B203" s="1392" t="str">
        <f t="shared" si="63"/>
        <v>►</v>
      </c>
      <c r="C203" s="1393" t="str">
        <f t="shared" si="64"/>
        <v>►</v>
      </c>
      <c r="D203" s="1393" t="str">
        <f t="shared" si="65"/>
        <v>►</v>
      </c>
      <c r="E203" s="1393" t="str">
        <f t="shared" si="66"/>
        <v>►</v>
      </c>
      <c r="F203" s="1393" t="str">
        <f t="shared" si="67"/>
        <v>►</v>
      </c>
      <c r="G203" s="1393" t="str">
        <f t="shared" si="68"/>
        <v>►</v>
      </c>
      <c r="H203" s="1393" t="str">
        <f t="shared" si="69"/>
        <v>►</v>
      </c>
      <c r="I203" s="1393" t="str">
        <f t="shared" si="70"/>
        <v>►</v>
      </c>
      <c r="J203" s="1494"/>
      <c r="K203" s="1495"/>
      <c r="L203" s="1495"/>
      <c r="M203" s="1495"/>
      <c r="N203" s="1496"/>
      <c r="O203" s="1497"/>
      <c r="P203" s="1498"/>
      <c r="Q203" s="1496"/>
      <c r="R203" s="1499"/>
      <c r="S203" s="1500">
        <f t="shared" si="79"/>
        <v>0</v>
      </c>
      <c r="T203" s="1501"/>
      <c r="U203" s="2239" t="s">
        <v>1</v>
      </c>
      <c r="V203" s="108">
        <f t="shared" si="62"/>
        <v>0</v>
      </c>
      <c r="W203" s="1392" t="str">
        <f t="shared" si="71"/>
        <v>►</v>
      </c>
      <c r="X203" s="1393" t="str">
        <f t="shared" si="72"/>
        <v>►</v>
      </c>
      <c r="Y203" s="1393" t="str">
        <f t="shared" si="73"/>
        <v>►</v>
      </c>
      <c r="Z203" s="1393" t="str">
        <f t="shared" si="74"/>
        <v>►</v>
      </c>
      <c r="AA203" s="1393" t="str">
        <f t="shared" si="75"/>
        <v>►</v>
      </c>
      <c r="AB203" s="1393" t="str">
        <f t="shared" si="76"/>
        <v>►</v>
      </c>
      <c r="AC203" s="1393" t="str">
        <f t="shared" si="77"/>
        <v>►</v>
      </c>
      <c r="AD203" s="1393" t="str">
        <f t="shared" si="78"/>
        <v>►</v>
      </c>
      <c r="AE203" s="1494"/>
      <c r="AF203" s="1495"/>
      <c r="AG203" s="1495"/>
      <c r="AH203" s="1495"/>
      <c r="AI203" s="1496"/>
      <c r="AJ203" s="1497"/>
      <c r="AK203" s="1498"/>
      <c r="AL203" s="1496"/>
      <c r="AM203" s="1499"/>
      <c r="AN203" s="1500">
        <f t="shared" si="80"/>
        <v>0</v>
      </c>
      <c r="AO203" s="1501"/>
      <c r="AQ203" s="6">
        <v>1</v>
      </c>
    </row>
    <row r="204" spans="1:43" s="1" customFormat="1" ht="15.75">
      <c r="A204" s="1405">
        <f t="shared" si="61"/>
        <v>0</v>
      </c>
      <c r="B204" s="1392" t="str">
        <f t="shared" si="63"/>
        <v>►</v>
      </c>
      <c r="C204" s="1393" t="str">
        <f t="shared" si="64"/>
        <v>►</v>
      </c>
      <c r="D204" s="1393" t="str">
        <f t="shared" si="65"/>
        <v>►</v>
      </c>
      <c r="E204" s="1393" t="str">
        <f t="shared" si="66"/>
        <v>►</v>
      </c>
      <c r="F204" s="1393" t="str">
        <f t="shared" si="67"/>
        <v>►</v>
      </c>
      <c r="G204" s="1393" t="str">
        <f t="shared" si="68"/>
        <v>►</v>
      </c>
      <c r="H204" s="1393" t="str">
        <f t="shared" si="69"/>
        <v>►</v>
      </c>
      <c r="I204" s="1393" t="str">
        <f t="shared" si="70"/>
        <v>►</v>
      </c>
      <c r="J204" s="1494"/>
      <c r="K204" s="1495"/>
      <c r="L204" s="1495"/>
      <c r="M204" s="1495"/>
      <c r="N204" s="1496"/>
      <c r="O204" s="1497"/>
      <c r="P204" s="1498"/>
      <c r="Q204" s="1496"/>
      <c r="R204" s="1499"/>
      <c r="S204" s="1500">
        <f t="shared" si="79"/>
        <v>0</v>
      </c>
      <c r="T204" s="1501"/>
      <c r="U204" s="2239" t="s">
        <v>1</v>
      </c>
      <c r="V204" s="108">
        <f t="shared" si="62"/>
        <v>0</v>
      </c>
      <c r="W204" s="1392" t="str">
        <f t="shared" si="71"/>
        <v>►</v>
      </c>
      <c r="X204" s="1393" t="str">
        <f t="shared" si="72"/>
        <v>►</v>
      </c>
      <c r="Y204" s="1393" t="str">
        <f t="shared" si="73"/>
        <v>►</v>
      </c>
      <c r="Z204" s="1393" t="str">
        <f t="shared" si="74"/>
        <v>►</v>
      </c>
      <c r="AA204" s="1393" t="str">
        <f t="shared" si="75"/>
        <v>►</v>
      </c>
      <c r="AB204" s="1393" t="str">
        <f t="shared" si="76"/>
        <v>►</v>
      </c>
      <c r="AC204" s="1393" t="str">
        <f t="shared" si="77"/>
        <v>►</v>
      </c>
      <c r="AD204" s="1393" t="str">
        <f t="shared" si="78"/>
        <v>►</v>
      </c>
      <c r="AE204" s="1494"/>
      <c r="AF204" s="1495"/>
      <c r="AG204" s="1495"/>
      <c r="AH204" s="1495"/>
      <c r="AI204" s="1496"/>
      <c r="AJ204" s="1497"/>
      <c r="AK204" s="1498"/>
      <c r="AL204" s="1496"/>
      <c r="AM204" s="1499"/>
      <c r="AN204" s="1500">
        <f t="shared" si="80"/>
        <v>0</v>
      </c>
      <c r="AO204" s="1501"/>
      <c r="AQ204" s="6">
        <v>1</v>
      </c>
    </row>
    <row r="205" spans="1:43" s="1" customFormat="1" ht="15.75">
      <c r="A205" s="1405">
        <f t="shared" si="61"/>
        <v>0</v>
      </c>
      <c r="B205" s="1392" t="str">
        <f t="shared" si="63"/>
        <v>►</v>
      </c>
      <c r="C205" s="1393" t="str">
        <f t="shared" si="64"/>
        <v>►</v>
      </c>
      <c r="D205" s="1393" t="str">
        <f t="shared" si="65"/>
        <v>►</v>
      </c>
      <c r="E205" s="1393" t="str">
        <f t="shared" si="66"/>
        <v>►</v>
      </c>
      <c r="F205" s="1393" t="str">
        <f t="shared" si="67"/>
        <v>►</v>
      </c>
      <c r="G205" s="1393" t="str">
        <f t="shared" si="68"/>
        <v>►</v>
      </c>
      <c r="H205" s="1393" t="str">
        <f t="shared" si="69"/>
        <v>►</v>
      </c>
      <c r="I205" s="1393" t="str">
        <f t="shared" si="70"/>
        <v>►</v>
      </c>
      <c r="J205" s="1494"/>
      <c r="K205" s="1495"/>
      <c r="L205" s="1495"/>
      <c r="M205" s="1495"/>
      <c r="N205" s="1496"/>
      <c r="O205" s="1497"/>
      <c r="P205" s="1498"/>
      <c r="Q205" s="1496"/>
      <c r="R205" s="1499"/>
      <c r="S205" s="1500">
        <f t="shared" si="79"/>
        <v>0</v>
      </c>
      <c r="T205" s="1501"/>
      <c r="U205" s="2239" t="s">
        <v>1</v>
      </c>
      <c r="V205" s="108">
        <f t="shared" si="62"/>
        <v>0</v>
      </c>
      <c r="W205" s="1392" t="str">
        <f t="shared" si="71"/>
        <v>►</v>
      </c>
      <c r="X205" s="1393" t="str">
        <f t="shared" si="72"/>
        <v>►</v>
      </c>
      <c r="Y205" s="1393" t="str">
        <f t="shared" si="73"/>
        <v>►</v>
      </c>
      <c r="Z205" s="1393" t="str">
        <f t="shared" si="74"/>
        <v>►</v>
      </c>
      <c r="AA205" s="1393" t="str">
        <f t="shared" si="75"/>
        <v>►</v>
      </c>
      <c r="AB205" s="1393" t="str">
        <f t="shared" si="76"/>
        <v>►</v>
      </c>
      <c r="AC205" s="1393" t="str">
        <f t="shared" si="77"/>
        <v>►</v>
      </c>
      <c r="AD205" s="1393" t="str">
        <f t="shared" si="78"/>
        <v>►</v>
      </c>
      <c r="AE205" s="1494"/>
      <c r="AF205" s="1495"/>
      <c r="AG205" s="1495"/>
      <c r="AH205" s="1495"/>
      <c r="AI205" s="1496"/>
      <c r="AJ205" s="1497"/>
      <c r="AK205" s="1498"/>
      <c r="AL205" s="1496"/>
      <c r="AM205" s="1499"/>
      <c r="AN205" s="1500">
        <f t="shared" si="80"/>
        <v>0</v>
      </c>
      <c r="AO205" s="1501"/>
      <c r="AQ205" s="6">
        <v>1</v>
      </c>
    </row>
    <row r="206" spans="1:43" s="1" customFormat="1" ht="15.75">
      <c r="A206" s="1405">
        <f t="shared" si="61"/>
        <v>0</v>
      </c>
      <c r="B206" s="1392" t="str">
        <f t="shared" si="63"/>
        <v>►</v>
      </c>
      <c r="C206" s="1393" t="str">
        <f t="shared" si="64"/>
        <v>►</v>
      </c>
      <c r="D206" s="1393" t="str">
        <f t="shared" si="65"/>
        <v>►</v>
      </c>
      <c r="E206" s="1393" t="str">
        <f t="shared" si="66"/>
        <v>►</v>
      </c>
      <c r="F206" s="1393" t="str">
        <f t="shared" si="67"/>
        <v>►</v>
      </c>
      <c r="G206" s="1393" t="str">
        <f t="shared" si="68"/>
        <v>►</v>
      </c>
      <c r="H206" s="1393" t="str">
        <f t="shared" si="69"/>
        <v>►</v>
      </c>
      <c r="I206" s="1393" t="str">
        <f t="shared" si="70"/>
        <v>►</v>
      </c>
      <c r="J206" s="1494"/>
      <c r="K206" s="1495"/>
      <c r="L206" s="1495"/>
      <c r="M206" s="1495"/>
      <c r="N206" s="1496"/>
      <c r="O206" s="1497"/>
      <c r="P206" s="1498"/>
      <c r="Q206" s="1496"/>
      <c r="R206" s="1499"/>
      <c r="S206" s="1500">
        <f t="shared" si="79"/>
        <v>0</v>
      </c>
      <c r="T206" s="1501"/>
      <c r="U206" s="2239" t="s">
        <v>1</v>
      </c>
      <c r="V206" s="108">
        <f t="shared" si="62"/>
        <v>0</v>
      </c>
      <c r="W206" s="1392" t="str">
        <f t="shared" si="71"/>
        <v>►</v>
      </c>
      <c r="X206" s="1393" t="str">
        <f t="shared" si="72"/>
        <v>►</v>
      </c>
      <c r="Y206" s="1393" t="str">
        <f t="shared" si="73"/>
        <v>►</v>
      </c>
      <c r="Z206" s="1393" t="str">
        <f t="shared" si="74"/>
        <v>►</v>
      </c>
      <c r="AA206" s="1393" t="str">
        <f t="shared" si="75"/>
        <v>►</v>
      </c>
      <c r="AB206" s="1393" t="str">
        <f t="shared" si="76"/>
        <v>►</v>
      </c>
      <c r="AC206" s="1393" t="str">
        <f t="shared" si="77"/>
        <v>►</v>
      </c>
      <c r="AD206" s="1393" t="str">
        <f t="shared" si="78"/>
        <v>►</v>
      </c>
      <c r="AE206" s="1494"/>
      <c r="AF206" s="1495"/>
      <c r="AG206" s="1495"/>
      <c r="AH206" s="1495"/>
      <c r="AI206" s="1496"/>
      <c r="AJ206" s="1497"/>
      <c r="AK206" s="1498"/>
      <c r="AL206" s="1496"/>
      <c r="AM206" s="1499"/>
      <c r="AN206" s="1500">
        <f t="shared" si="80"/>
        <v>0</v>
      </c>
      <c r="AO206" s="1501"/>
      <c r="AQ206" s="6">
        <v>1</v>
      </c>
    </row>
    <row r="207" spans="1:43" s="1" customFormat="1" ht="15" customHeight="1">
      <c r="A207" s="1405">
        <f t="shared" ref="A207:A270" si="81">J207</f>
        <v>0</v>
      </c>
      <c r="B207" s="1392" t="str">
        <f t="shared" si="63"/>
        <v>►</v>
      </c>
      <c r="C207" s="1393" t="str">
        <f t="shared" si="64"/>
        <v>►</v>
      </c>
      <c r="D207" s="1393" t="str">
        <f t="shared" si="65"/>
        <v>►</v>
      </c>
      <c r="E207" s="1393" t="str">
        <f t="shared" si="66"/>
        <v>►</v>
      </c>
      <c r="F207" s="1393" t="str">
        <f t="shared" si="67"/>
        <v>►</v>
      </c>
      <c r="G207" s="1393" t="str">
        <f t="shared" si="68"/>
        <v>►</v>
      </c>
      <c r="H207" s="1393" t="str">
        <f t="shared" si="69"/>
        <v>►</v>
      </c>
      <c r="I207" s="1393" t="str">
        <f t="shared" si="70"/>
        <v>►</v>
      </c>
      <c r="J207" s="1494"/>
      <c r="K207" s="1495"/>
      <c r="L207" s="1495"/>
      <c r="M207" s="1495"/>
      <c r="N207" s="1496"/>
      <c r="O207" s="1497"/>
      <c r="P207" s="1498"/>
      <c r="Q207" s="1496"/>
      <c r="R207" s="1499"/>
      <c r="S207" s="1500">
        <f t="shared" si="79"/>
        <v>0</v>
      </c>
      <c r="T207" s="1501"/>
      <c r="U207" s="2239" t="s">
        <v>1</v>
      </c>
      <c r="V207" s="108">
        <f t="shared" ref="V207:V270" si="82">AE207</f>
        <v>0</v>
      </c>
      <c r="W207" s="1392" t="str">
        <f t="shared" si="71"/>
        <v>►</v>
      </c>
      <c r="X207" s="1393" t="str">
        <f t="shared" si="72"/>
        <v>►</v>
      </c>
      <c r="Y207" s="1393" t="str">
        <f t="shared" si="73"/>
        <v>►</v>
      </c>
      <c r="Z207" s="1393" t="str">
        <f t="shared" si="74"/>
        <v>►</v>
      </c>
      <c r="AA207" s="1393" t="str">
        <f t="shared" si="75"/>
        <v>►</v>
      </c>
      <c r="AB207" s="1393" t="str">
        <f t="shared" si="76"/>
        <v>►</v>
      </c>
      <c r="AC207" s="1393" t="str">
        <f t="shared" si="77"/>
        <v>►</v>
      </c>
      <c r="AD207" s="1393" t="str">
        <f t="shared" si="78"/>
        <v>►</v>
      </c>
      <c r="AE207" s="1494"/>
      <c r="AF207" s="1495"/>
      <c r="AG207" s="1495"/>
      <c r="AH207" s="1495"/>
      <c r="AI207" s="1496"/>
      <c r="AJ207" s="1497"/>
      <c r="AK207" s="1498"/>
      <c r="AL207" s="1496"/>
      <c r="AM207" s="1499"/>
      <c r="AN207" s="1500">
        <f t="shared" si="80"/>
        <v>0</v>
      </c>
      <c r="AO207" s="1501"/>
      <c r="AQ207" s="6">
        <v>1</v>
      </c>
    </row>
    <row r="208" spans="1:43" s="1" customFormat="1" ht="15" customHeight="1">
      <c r="A208" s="1405">
        <f t="shared" si="81"/>
        <v>0</v>
      </c>
      <c r="B208" s="1392" t="str">
        <f t="shared" si="63"/>
        <v>►</v>
      </c>
      <c r="C208" s="1393" t="str">
        <f t="shared" si="64"/>
        <v>►</v>
      </c>
      <c r="D208" s="1393" t="str">
        <f t="shared" si="65"/>
        <v>►</v>
      </c>
      <c r="E208" s="1393" t="str">
        <f t="shared" si="66"/>
        <v>►</v>
      </c>
      <c r="F208" s="1393" t="str">
        <f t="shared" si="67"/>
        <v>►</v>
      </c>
      <c r="G208" s="1393" t="str">
        <f t="shared" si="68"/>
        <v>►</v>
      </c>
      <c r="H208" s="1393" t="str">
        <f t="shared" si="69"/>
        <v>►</v>
      </c>
      <c r="I208" s="1393" t="str">
        <f t="shared" si="70"/>
        <v>►</v>
      </c>
      <c r="J208" s="1494"/>
      <c r="K208" s="1495"/>
      <c r="L208" s="1495"/>
      <c r="M208" s="1495"/>
      <c r="N208" s="1496"/>
      <c r="O208" s="1497"/>
      <c r="P208" s="1498"/>
      <c r="Q208" s="1496"/>
      <c r="R208" s="1499"/>
      <c r="S208" s="1500">
        <f t="shared" si="79"/>
        <v>0</v>
      </c>
      <c r="T208" s="1501"/>
      <c r="U208" s="2239" t="s">
        <v>1</v>
      </c>
      <c r="V208" s="108">
        <f t="shared" si="82"/>
        <v>0</v>
      </c>
      <c r="W208" s="1392" t="str">
        <f t="shared" si="71"/>
        <v>►</v>
      </c>
      <c r="X208" s="1393" t="str">
        <f t="shared" si="72"/>
        <v>►</v>
      </c>
      <c r="Y208" s="1393" t="str">
        <f t="shared" si="73"/>
        <v>►</v>
      </c>
      <c r="Z208" s="1393" t="str">
        <f t="shared" si="74"/>
        <v>►</v>
      </c>
      <c r="AA208" s="1393" t="str">
        <f t="shared" si="75"/>
        <v>►</v>
      </c>
      <c r="AB208" s="1393" t="str">
        <f t="shared" si="76"/>
        <v>►</v>
      </c>
      <c r="AC208" s="1393" t="str">
        <f t="shared" si="77"/>
        <v>►</v>
      </c>
      <c r="AD208" s="1393" t="str">
        <f t="shared" si="78"/>
        <v>►</v>
      </c>
      <c r="AE208" s="1494"/>
      <c r="AF208" s="1495"/>
      <c r="AG208" s="1495"/>
      <c r="AH208" s="1495"/>
      <c r="AI208" s="1496"/>
      <c r="AJ208" s="1497"/>
      <c r="AK208" s="1498"/>
      <c r="AL208" s="1496"/>
      <c r="AM208" s="1499"/>
      <c r="AN208" s="1500">
        <f t="shared" si="80"/>
        <v>0</v>
      </c>
      <c r="AO208" s="1501"/>
      <c r="AQ208" s="6">
        <v>1</v>
      </c>
    </row>
    <row r="209" spans="1:43" s="1" customFormat="1" ht="15" customHeight="1">
      <c r="A209" s="1405">
        <f t="shared" si="81"/>
        <v>0</v>
      </c>
      <c r="B209" s="1392" t="str">
        <f t="shared" si="63"/>
        <v>►</v>
      </c>
      <c r="C209" s="1393" t="str">
        <f t="shared" si="64"/>
        <v>►</v>
      </c>
      <c r="D209" s="1393" t="str">
        <f t="shared" si="65"/>
        <v>►</v>
      </c>
      <c r="E209" s="1393" t="str">
        <f t="shared" si="66"/>
        <v>►</v>
      </c>
      <c r="F209" s="1393" t="str">
        <f t="shared" si="67"/>
        <v>►</v>
      </c>
      <c r="G209" s="1393" t="str">
        <f t="shared" si="68"/>
        <v>►</v>
      </c>
      <c r="H209" s="1393" t="str">
        <f t="shared" si="69"/>
        <v>►</v>
      </c>
      <c r="I209" s="1393" t="str">
        <f t="shared" si="70"/>
        <v>►</v>
      </c>
      <c r="J209" s="1494"/>
      <c r="K209" s="1495"/>
      <c r="L209" s="1495"/>
      <c r="M209" s="1495"/>
      <c r="N209" s="1496"/>
      <c r="O209" s="1497"/>
      <c r="P209" s="1498"/>
      <c r="Q209" s="1496"/>
      <c r="R209" s="1499"/>
      <c r="S209" s="1500">
        <f t="shared" si="79"/>
        <v>0</v>
      </c>
      <c r="T209" s="1501"/>
      <c r="U209" s="2239" t="s">
        <v>1</v>
      </c>
      <c r="V209" s="108">
        <f t="shared" si="82"/>
        <v>0</v>
      </c>
      <c r="W209" s="1392" t="str">
        <f t="shared" si="71"/>
        <v>►</v>
      </c>
      <c r="X209" s="1393" t="str">
        <f t="shared" si="72"/>
        <v>►</v>
      </c>
      <c r="Y209" s="1393" t="str">
        <f t="shared" si="73"/>
        <v>►</v>
      </c>
      <c r="Z209" s="1393" t="str">
        <f t="shared" si="74"/>
        <v>►</v>
      </c>
      <c r="AA209" s="1393" t="str">
        <f t="shared" si="75"/>
        <v>►</v>
      </c>
      <c r="AB209" s="1393" t="str">
        <f t="shared" si="76"/>
        <v>►</v>
      </c>
      <c r="AC209" s="1393" t="str">
        <f t="shared" si="77"/>
        <v>►</v>
      </c>
      <c r="AD209" s="1393" t="str">
        <f t="shared" si="78"/>
        <v>►</v>
      </c>
      <c r="AE209" s="1494"/>
      <c r="AF209" s="1495"/>
      <c r="AG209" s="1495"/>
      <c r="AH209" s="1495"/>
      <c r="AI209" s="1496"/>
      <c r="AJ209" s="1497"/>
      <c r="AK209" s="1498"/>
      <c r="AL209" s="1496"/>
      <c r="AM209" s="1499"/>
      <c r="AN209" s="1500">
        <f t="shared" si="80"/>
        <v>0</v>
      </c>
      <c r="AO209" s="1501"/>
      <c r="AQ209" s="6">
        <v>1</v>
      </c>
    </row>
    <row r="210" spans="1:43" s="1" customFormat="1" ht="15" customHeight="1">
      <c r="A210" s="1405">
        <f t="shared" si="81"/>
        <v>0</v>
      </c>
      <c r="B210" s="1392" t="str">
        <f t="shared" si="63"/>
        <v>►</v>
      </c>
      <c r="C210" s="1393" t="str">
        <f t="shared" si="64"/>
        <v>►</v>
      </c>
      <c r="D210" s="1393" t="str">
        <f t="shared" si="65"/>
        <v>►</v>
      </c>
      <c r="E210" s="1393" t="str">
        <f t="shared" si="66"/>
        <v>►</v>
      </c>
      <c r="F210" s="1393" t="str">
        <f t="shared" si="67"/>
        <v>►</v>
      </c>
      <c r="G210" s="1393" t="str">
        <f t="shared" si="68"/>
        <v>►</v>
      </c>
      <c r="H210" s="1393" t="str">
        <f t="shared" si="69"/>
        <v>►</v>
      </c>
      <c r="I210" s="1393" t="str">
        <f t="shared" si="70"/>
        <v>►</v>
      </c>
      <c r="J210" s="1494"/>
      <c r="K210" s="1495"/>
      <c r="L210" s="1495"/>
      <c r="M210" s="1495"/>
      <c r="N210" s="1496"/>
      <c r="O210" s="1497"/>
      <c r="P210" s="1498"/>
      <c r="Q210" s="1496"/>
      <c r="R210" s="1499"/>
      <c r="S210" s="1500">
        <f t="shared" si="79"/>
        <v>0</v>
      </c>
      <c r="T210" s="1501"/>
      <c r="U210" s="2239" t="s">
        <v>1</v>
      </c>
      <c r="V210" s="108">
        <f t="shared" si="82"/>
        <v>0</v>
      </c>
      <c r="W210" s="1392" t="str">
        <f t="shared" si="71"/>
        <v>►</v>
      </c>
      <c r="X210" s="1393" t="str">
        <f t="shared" si="72"/>
        <v>►</v>
      </c>
      <c r="Y210" s="1393" t="str">
        <f t="shared" si="73"/>
        <v>►</v>
      </c>
      <c r="Z210" s="1393" t="str">
        <f t="shared" si="74"/>
        <v>►</v>
      </c>
      <c r="AA210" s="1393" t="str">
        <f t="shared" si="75"/>
        <v>►</v>
      </c>
      <c r="AB210" s="1393" t="str">
        <f t="shared" si="76"/>
        <v>►</v>
      </c>
      <c r="AC210" s="1393" t="str">
        <f t="shared" si="77"/>
        <v>►</v>
      </c>
      <c r="AD210" s="1393" t="str">
        <f t="shared" si="78"/>
        <v>►</v>
      </c>
      <c r="AE210" s="1494"/>
      <c r="AF210" s="1495"/>
      <c r="AG210" s="1495"/>
      <c r="AH210" s="1495"/>
      <c r="AI210" s="1496"/>
      <c r="AJ210" s="1497"/>
      <c r="AK210" s="1498"/>
      <c r="AL210" s="1496"/>
      <c r="AM210" s="1499"/>
      <c r="AN210" s="1500">
        <f t="shared" si="80"/>
        <v>0</v>
      </c>
      <c r="AO210" s="1501"/>
      <c r="AQ210" s="6">
        <v>1</v>
      </c>
    </row>
    <row r="211" spans="1:43" s="1" customFormat="1" ht="15" customHeight="1">
      <c r="A211" s="1405">
        <f t="shared" si="81"/>
        <v>0</v>
      </c>
      <c r="B211" s="1392" t="str">
        <f t="shared" si="63"/>
        <v>►</v>
      </c>
      <c r="C211" s="1393" t="str">
        <f t="shared" si="64"/>
        <v>►</v>
      </c>
      <c r="D211" s="1393" t="str">
        <f t="shared" si="65"/>
        <v>►</v>
      </c>
      <c r="E211" s="1393" t="str">
        <f t="shared" si="66"/>
        <v>►</v>
      </c>
      <c r="F211" s="1393" t="str">
        <f t="shared" si="67"/>
        <v>►</v>
      </c>
      <c r="G211" s="1393" t="str">
        <f t="shared" si="68"/>
        <v>►</v>
      </c>
      <c r="H211" s="1393" t="str">
        <f t="shared" si="69"/>
        <v>►</v>
      </c>
      <c r="I211" s="1393" t="str">
        <f t="shared" si="70"/>
        <v>►</v>
      </c>
      <c r="J211" s="1494"/>
      <c r="K211" s="1495"/>
      <c r="L211" s="1495"/>
      <c r="M211" s="1495"/>
      <c r="N211" s="1496"/>
      <c r="O211" s="1497"/>
      <c r="P211" s="1498"/>
      <c r="Q211" s="1496"/>
      <c r="R211" s="1499"/>
      <c r="S211" s="1500">
        <f t="shared" si="79"/>
        <v>0</v>
      </c>
      <c r="T211" s="1501"/>
      <c r="U211" s="2239" t="s">
        <v>1</v>
      </c>
      <c r="V211" s="108">
        <f t="shared" si="82"/>
        <v>0</v>
      </c>
      <c r="W211" s="1392" t="str">
        <f t="shared" si="71"/>
        <v>►</v>
      </c>
      <c r="X211" s="1393" t="str">
        <f t="shared" si="72"/>
        <v>►</v>
      </c>
      <c r="Y211" s="1393" t="str">
        <f t="shared" si="73"/>
        <v>►</v>
      </c>
      <c r="Z211" s="1393" t="str">
        <f t="shared" si="74"/>
        <v>►</v>
      </c>
      <c r="AA211" s="1393" t="str">
        <f t="shared" si="75"/>
        <v>►</v>
      </c>
      <c r="AB211" s="1393" t="str">
        <f t="shared" si="76"/>
        <v>►</v>
      </c>
      <c r="AC211" s="1393" t="str">
        <f t="shared" si="77"/>
        <v>►</v>
      </c>
      <c r="AD211" s="1393" t="str">
        <f t="shared" si="78"/>
        <v>►</v>
      </c>
      <c r="AE211" s="1494"/>
      <c r="AF211" s="1495"/>
      <c r="AG211" s="1495"/>
      <c r="AH211" s="1495"/>
      <c r="AI211" s="1496"/>
      <c r="AJ211" s="1497"/>
      <c r="AK211" s="1498"/>
      <c r="AL211" s="1496"/>
      <c r="AM211" s="1499"/>
      <c r="AN211" s="1500">
        <f t="shared" si="80"/>
        <v>0</v>
      </c>
      <c r="AO211" s="1501"/>
      <c r="AQ211" s="6">
        <v>1</v>
      </c>
    </row>
    <row r="212" spans="1:43" s="1" customFormat="1" ht="15" customHeight="1">
      <c r="A212" s="1405">
        <f t="shared" si="81"/>
        <v>0</v>
      </c>
      <c r="B212" s="1392" t="str">
        <f t="shared" si="63"/>
        <v>►</v>
      </c>
      <c r="C212" s="1393" t="str">
        <f t="shared" si="64"/>
        <v>►</v>
      </c>
      <c r="D212" s="1393" t="str">
        <f t="shared" si="65"/>
        <v>►</v>
      </c>
      <c r="E212" s="1393" t="str">
        <f t="shared" si="66"/>
        <v>►</v>
      </c>
      <c r="F212" s="1393" t="str">
        <f t="shared" si="67"/>
        <v>►</v>
      </c>
      <c r="G212" s="1393" t="str">
        <f t="shared" si="68"/>
        <v>►</v>
      </c>
      <c r="H212" s="1393" t="str">
        <f t="shared" si="69"/>
        <v>►</v>
      </c>
      <c r="I212" s="1393" t="str">
        <f t="shared" si="70"/>
        <v>►</v>
      </c>
      <c r="J212" s="1494"/>
      <c r="K212" s="1495"/>
      <c r="L212" s="1495"/>
      <c r="M212" s="1495"/>
      <c r="N212" s="1496"/>
      <c r="O212" s="1497"/>
      <c r="P212" s="1498"/>
      <c r="Q212" s="1496"/>
      <c r="R212" s="1499"/>
      <c r="S212" s="1500">
        <f t="shared" si="79"/>
        <v>0</v>
      </c>
      <c r="T212" s="1501"/>
      <c r="U212" s="2239" t="s">
        <v>1</v>
      </c>
      <c r="V212" s="108">
        <f t="shared" si="82"/>
        <v>0</v>
      </c>
      <c r="W212" s="1392" t="str">
        <f t="shared" si="71"/>
        <v>►</v>
      </c>
      <c r="X212" s="1393" t="str">
        <f t="shared" si="72"/>
        <v>►</v>
      </c>
      <c r="Y212" s="1393" t="str">
        <f t="shared" si="73"/>
        <v>►</v>
      </c>
      <c r="Z212" s="1393" t="str">
        <f t="shared" si="74"/>
        <v>►</v>
      </c>
      <c r="AA212" s="1393" t="str">
        <f t="shared" si="75"/>
        <v>►</v>
      </c>
      <c r="AB212" s="1393" t="str">
        <f t="shared" si="76"/>
        <v>►</v>
      </c>
      <c r="AC212" s="1393" t="str">
        <f t="shared" si="77"/>
        <v>►</v>
      </c>
      <c r="AD212" s="1393" t="str">
        <f t="shared" si="78"/>
        <v>►</v>
      </c>
      <c r="AE212" s="1494"/>
      <c r="AF212" s="1495"/>
      <c r="AG212" s="1495"/>
      <c r="AH212" s="1495"/>
      <c r="AI212" s="1496"/>
      <c r="AJ212" s="1497"/>
      <c r="AK212" s="1498"/>
      <c r="AL212" s="1496"/>
      <c r="AM212" s="1499"/>
      <c r="AN212" s="1500">
        <f t="shared" si="80"/>
        <v>0</v>
      </c>
      <c r="AO212" s="1501"/>
      <c r="AQ212" s="6">
        <v>1</v>
      </c>
    </row>
    <row r="213" spans="1:43" s="1" customFormat="1" ht="15" customHeight="1">
      <c r="A213" s="1405">
        <f t="shared" si="81"/>
        <v>0</v>
      </c>
      <c r="B213" s="1392" t="str">
        <f t="shared" si="63"/>
        <v>►</v>
      </c>
      <c r="C213" s="1393" t="str">
        <f t="shared" si="64"/>
        <v>►</v>
      </c>
      <c r="D213" s="1393" t="str">
        <f t="shared" si="65"/>
        <v>►</v>
      </c>
      <c r="E213" s="1393" t="str">
        <f t="shared" si="66"/>
        <v>►</v>
      </c>
      <c r="F213" s="1393" t="str">
        <f t="shared" si="67"/>
        <v>►</v>
      </c>
      <c r="G213" s="1393" t="str">
        <f t="shared" si="68"/>
        <v>►</v>
      </c>
      <c r="H213" s="1393" t="str">
        <f t="shared" si="69"/>
        <v>►</v>
      </c>
      <c r="I213" s="1393" t="str">
        <f t="shared" si="70"/>
        <v>►</v>
      </c>
      <c r="J213" s="1494"/>
      <c r="K213" s="1495"/>
      <c r="L213" s="1495"/>
      <c r="M213" s="1495"/>
      <c r="N213" s="1496"/>
      <c r="O213" s="1497"/>
      <c r="P213" s="1498"/>
      <c r="Q213" s="1496"/>
      <c r="R213" s="1499"/>
      <c r="S213" s="1500">
        <f t="shared" si="79"/>
        <v>0</v>
      </c>
      <c r="T213" s="1501"/>
      <c r="U213" s="2239" t="s">
        <v>1</v>
      </c>
      <c r="V213" s="108">
        <f t="shared" si="82"/>
        <v>0</v>
      </c>
      <c r="W213" s="1392" t="str">
        <f t="shared" si="71"/>
        <v>►</v>
      </c>
      <c r="X213" s="1393" t="str">
        <f t="shared" si="72"/>
        <v>►</v>
      </c>
      <c r="Y213" s="1393" t="str">
        <f t="shared" si="73"/>
        <v>►</v>
      </c>
      <c r="Z213" s="1393" t="str">
        <f t="shared" si="74"/>
        <v>►</v>
      </c>
      <c r="AA213" s="1393" t="str">
        <f t="shared" si="75"/>
        <v>►</v>
      </c>
      <c r="AB213" s="1393" t="str">
        <f t="shared" si="76"/>
        <v>►</v>
      </c>
      <c r="AC213" s="1393" t="str">
        <f t="shared" si="77"/>
        <v>►</v>
      </c>
      <c r="AD213" s="1393" t="str">
        <f t="shared" si="78"/>
        <v>►</v>
      </c>
      <c r="AE213" s="1494"/>
      <c r="AF213" s="1495"/>
      <c r="AG213" s="1495"/>
      <c r="AH213" s="1495"/>
      <c r="AI213" s="1496"/>
      <c r="AJ213" s="1497"/>
      <c r="AK213" s="1498"/>
      <c r="AL213" s="1496"/>
      <c r="AM213" s="1499"/>
      <c r="AN213" s="1500">
        <f t="shared" si="80"/>
        <v>0</v>
      </c>
      <c r="AO213" s="1501"/>
      <c r="AQ213" s="6">
        <v>1</v>
      </c>
    </row>
    <row r="214" spans="1:43" s="1" customFormat="1" ht="15" customHeight="1">
      <c r="A214" s="1405">
        <f t="shared" si="81"/>
        <v>0</v>
      </c>
      <c r="B214" s="1392" t="str">
        <f t="shared" si="63"/>
        <v>►</v>
      </c>
      <c r="C214" s="1393" t="str">
        <f t="shared" si="64"/>
        <v>►</v>
      </c>
      <c r="D214" s="1393" t="str">
        <f t="shared" si="65"/>
        <v>►</v>
      </c>
      <c r="E214" s="1393" t="str">
        <f t="shared" si="66"/>
        <v>►</v>
      </c>
      <c r="F214" s="1393" t="str">
        <f t="shared" si="67"/>
        <v>►</v>
      </c>
      <c r="G214" s="1393" t="str">
        <f t="shared" si="68"/>
        <v>►</v>
      </c>
      <c r="H214" s="1393" t="str">
        <f t="shared" si="69"/>
        <v>►</v>
      </c>
      <c r="I214" s="1393" t="str">
        <f t="shared" si="70"/>
        <v>►</v>
      </c>
      <c r="J214" s="1494"/>
      <c r="K214" s="1495"/>
      <c r="L214" s="1495"/>
      <c r="M214" s="1495"/>
      <c r="N214" s="1496"/>
      <c r="O214" s="1497"/>
      <c r="P214" s="1498"/>
      <c r="Q214" s="1496"/>
      <c r="R214" s="1499"/>
      <c r="S214" s="1500">
        <f t="shared" si="79"/>
        <v>0</v>
      </c>
      <c r="T214" s="1501"/>
      <c r="U214" s="2239" t="s">
        <v>1</v>
      </c>
      <c r="V214" s="108">
        <f t="shared" si="82"/>
        <v>0</v>
      </c>
      <c r="W214" s="1392" t="str">
        <f t="shared" si="71"/>
        <v>►</v>
      </c>
      <c r="X214" s="1393" t="str">
        <f t="shared" si="72"/>
        <v>►</v>
      </c>
      <c r="Y214" s="1393" t="str">
        <f t="shared" si="73"/>
        <v>►</v>
      </c>
      <c r="Z214" s="1393" t="str">
        <f t="shared" si="74"/>
        <v>►</v>
      </c>
      <c r="AA214" s="1393" t="str">
        <f t="shared" si="75"/>
        <v>►</v>
      </c>
      <c r="AB214" s="1393" t="str">
        <f t="shared" si="76"/>
        <v>►</v>
      </c>
      <c r="AC214" s="1393" t="str">
        <f t="shared" si="77"/>
        <v>►</v>
      </c>
      <c r="AD214" s="1393" t="str">
        <f t="shared" si="78"/>
        <v>►</v>
      </c>
      <c r="AE214" s="1494"/>
      <c r="AF214" s="1495"/>
      <c r="AG214" s="1495"/>
      <c r="AH214" s="1495"/>
      <c r="AI214" s="1496"/>
      <c r="AJ214" s="1497"/>
      <c r="AK214" s="1498"/>
      <c r="AL214" s="1496"/>
      <c r="AM214" s="1499"/>
      <c r="AN214" s="1500">
        <f t="shared" si="80"/>
        <v>0</v>
      </c>
      <c r="AO214" s="1501"/>
      <c r="AQ214" s="6">
        <v>1</v>
      </c>
    </row>
    <row r="215" spans="1:43" s="1" customFormat="1" ht="15" customHeight="1">
      <c r="A215" s="1405">
        <f t="shared" si="81"/>
        <v>0</v>
      </c>
      <c r="B215" s="1392" t="str">
        <f t="shared" si="63"/>
        <v>►</v>
      </c>
      <c r="C215" s="1393" t="str">
        <f t="shared" si="64"/>
        <v>►</v>
      </c>
      <c r="D215" s="1393" t="str">
        <f t="shared" si="65"/>
        <v>►</v>
      </c>
      <c r="E215" s="1393" t="str">
        <f t="shared" si="66"/>
        <v>►</v>
      </c>
      <c r="F215" s="1393" t="str">
        <f t="shared" si="67"/>
        <v>►</v>
      </c>
      <c r="G215" s="1393" t="str">
        <f t="shared" si="68"/>
        <v>►</v>
      </c>
      <c r="H215" s="1393" t="str">
        <f t="shared" si="69"/>
        <v>►</v>
      </c>
      <c r="I215" s="1393" t="str">
        <f t="shared" si="70"/>
        <v>►</v>
      </c>
      <c r="J215" s="1494"/>
      <c r="K215" s="1495"/>
      <c r="L215" s="1495"/>
      <c r="M215" s="1495"/>
      <c r="N215" s="1496"/>
      <c r="O215" s="1497"/>
      <c r="P215" s="1498"/>
      <c r="Q215" s="1496"/>
      <c r="R215" s="1499"/>
      <c r="S215" s="1500">
        <f t="shared" si="79"/>
        <v>0</v>
      </c>
      <c r="T215" s="1501"/>
      <c r="U215" s="2239" t="s">
        <v>1</v>
      </c>
      <c r="V215" s="108">
        <f t="shared" si="82"/>
        <v>0</v>
      </c>
      <c r="W215" s="1392" t="str">
        <f t="shared" si="71"/>
        <v>►</v>
      </c>
      <c r="X215" s="1393" t="str">
        <f t="shared" si="72"/>
        <v>►</v>
      </c>
      <c r="Y215" s="1393" t="str">
        <f t="shared" si="73"/>
        <v>►</v>
      </c>
      <c r="Z215" s="1393" t="str">
        <f t="shared" si="74"/>
        <v>►</v>
      </c>
      <c r="AA215" s="1393" t="str">
        <f t="shared" si="75"/>
        <v>►</v>
      </c>
      <c r="AB215" s="1393" t="str">
        <f t="shared" si="76"/>
        <v>►</v>
      </c>
      <c r="AC215" s="1393" t="str">
        <f t="shared" si="77"/>
        <v>►</v>
      </c>
      <c r="AD215" s="1393" t="str">
        <f t="shared" si="78"/>
        <v>►</v>
      </c>
      <c r="AE215" s="1494"/>
      <c r="AF215" s="1495"/>
      <c r="AG215" s="1495"/>
      <c r="AH215" s="1495"/>
      <c r="AI215" s="1496"/>
      <c r="AJ215" s="1497"/>
      <c r="AK215" s="1498"/>
      <c r="AL215" s="1496"/>
      <c r="AM215" s="1499"/>
      <c r="AN215" s="1500">
        <f t="shared" si="80"/>
        <v>0</v>
      </c>
      <c r="AO215" s="1501"/>
      <c r="AQ215" s="6">
        <v>1</v>
      </c>
    </row>
    <row r="216" spans="1:43" s="1" customFormat="1" ht="15.75">
      <c r="A216" s="1405">
        <f t="shared" si="81"/>
        <v>0</v>
      </c>
      <c r="B216" s="1392" t="str">
        <f t="shared" si="63"/>
        <v>►</v>
      </c>
      <c r="C216" s="1393" t="str">
        <f t="shared" si="64"/>
        <v>►</v>
      </c>
      <c r="D216" s="1393" t="str">
        <f t="shared" si="65"/>
        <v>►</v>
      </c>
      <c r="E216" s="1393" t="str">
        <f t="shared" si="66"/>
        <v>►</v>
      </c>
      <c r="F216" s="1393" t="str">
        <f t="shared" si="67"/>
        <v>►</v>
      </c>
      <c r="G216" s="1393" t="str">
        <f t="shared" si="68"/>
        <v>►</v>
      </c>
      <c r="H216" s="1393" t="str">
        <f t="shared" si="69"/>
        <v>►</v>
      </c>
      <c r="I216" s="1393" t="str">
        <f t="shared" si="70"/>
        <v>►</v>
      </c>
      <c r="J216" s="1494"/>
      <c r="K216" s="1495"/>
      <c r="L216" s="1495"/>
      <c r="M216" s="1495"/>
      <c r="N216" s="1496"/>
      <c r="O216" s="1497"/>
      <c r="P216" s="1498"/>
      <c r="Q216" s="1496"/>
      <c r="R216" s="1499"/>
      <c r="S216" s="1500">
        <f t="shared" si="79"/>
        <v>0</v>
      </c>
      <c r="T216" s="1501"/>
      <c r="U216" s="2239" t="s">
        <v>1</v>
      </c>
      <c r="V216" s="108">
        <f t="shared" si="82"/>
        <v>0</v>
      </c>
      <c r="W216" s="1392" t="str">
        <f t="shared" si="71"/>
        <v>►</v>
      </c>
      <c r="X216" s="1393" t="str">
        <f t="shared" si="72"/>
        <v>►</v>
      </c>
      <c r="Y216" s="1393" t="str">
        <f t="shared" si="73"/>
        <v>►</v>
      </c>
      <c r="Z216" s="1393" t="str">
        <f t="shared" si="74"/>
        <v>►</v>
      </c>
      <c r="AA216" s="1393" t="str">
        <f t="shared" si="75"/>
        <v>►</v>
      </c>
      <c r="AB216" s="1393" t="str">
        <f t="shared" si="76"/>
        <v>►</v>
      </c>
      <c r="AC216" s="1393" t="str">
        <f t="shared" si="77"/>
        <v>►</v>
      </c>
      <c r="AD216" s="1393" t="str">
        <f t="shared" si="78"/>
        <v>►</v>
      </c>
      <c r="AE216" s="1494"/>
      <c r="AF216" s="1495"/>
      <c r="AG216" s="1495"/>
      <c r="AH216" s="1495"/>
      <c r="AI216" s="1496"/>
      <c r="AJ216" s="1497"/>
      <c r="AK216" s="1498"/>
      <c r="AL216" s="1496"/>
      <c r="AM216" s="1499"/>
      <c r="AN216" s="1500">
        <f t="shared" si="80"/>
        <v>0</v>
      </c>
      <c r="AO216" s="1501"/>
      <c r="AQ216" s="6">
        <v>1</v>
      </c>
    </row>
    <row r="217" spans="1:43" s="1" customFormat="1" ht="15.75">
      <c r="A217" s="1405">
        <f t="shared" si="81"/>
        <v>0</v>
      </c>
      <c r="B217" s="1392" t="str">
        <f t="shared" si="63"/>
        <v>►</v>
      </c>
      <c r="C217" s="1393" t="str">
        <f t="shared" si="64"/>
        <v>►</v>
      </c>
      <c r="D217" s="1393" t="str">
        <f t="shared" si="65"/>
        <v>►</v>
      </c>
      <c r="E217" s="1393" t="str">
        <f t="shared" si="66"/>
        <v>►</v>
      </c>
      <c r="F217" s="1393" t="str">
        <f t="shared" si="67"/>
        <v>►</v>
      </c>
      <c r="G217" s="1393" t="str">
        <f t="shared" si="68"/>
        <v>►</v>
      </c>
      <c r="H217" s="1393" t="str">
        <f t="shared" si="69"/>
        <v>►</v>
      </c>
      <c r="I217" s="1393" t="str">
        <f t="shared" si="70"/>
        <v>►</v>
      </c>
      <c r="J217" s="1494"/>
      <c r="K217" s="1495"/>
      <c r="L217" s="1495"/>
      <c r="M217" s="1495"/>
      <c r="N217" s="1496"/>
      <c r="O217" s="1497"/>
      <c r="P217" s="1498"/>
      <c r="Q217" s="1496"/>
      <c r="R217" s="1499"/>
      <c r="S217" s="1500">
        <f t="shared" si="79"/>
        <v>0</v>
      </c>
      <c r="T217" s="1501"/>
      <c r="U217" s="2239" t="s">
        <v>1</v>
      </c>
      <c r="V217" s="108">
        <f t="shared" si="82"/>
        <v>0</v>
      </c>
      <c r="W217" s="1392" t="str">
        <f t="shared" si="71"/>
        <v>►</v>
      </c>
      <c r="X217" s="1393" t="str">
        <f t="shared" si="72"/>
        <v>►</v>
      </c>
      <c r="Y217" s="1393" t="str">
        <f t="shared" si="73"/>
        <v>►</v>
      </c>
      <c r="Z217" s="1393" t="str">
        <f t="shared" si="74"/>
        <v>►</v>
      </c>
      <c r="AA217" s="1393" t="str">
        <f t="shared" si="75"/>
        <v>►</v>
      </c>
      <c r="AB217" s="1393" t="str">
        <f t="shared" si="76"/>
        <v>►</v>
      </c>
      <c r="AC217" s="1393" t="str">
        <f t="shared" si="77"/>
        <v>►</v>
      </c>
      <c r="AD217" s="1393" t="str">
        <f t="shared" si="78"/>
        <v>►</v>
      </c>
      <c r="AE217" s="1494"/>
      <c r="AF217" s="1495"/>
      <c r="AG217" s="1495"/>
      <c r="AH217" s="1495"/>
      <c r="AI217" s="1496"/>
      <c r="AJ217" s="1497"/>
      <c r="AK217" s="1498"/>
      <c r="AL217" s="1496"/>
      <c r="AM217" s="1499"/>
      <c r="AN217" s="1500">
        <f t="shared" si="80"/>
        <v>0</v>
      </c>
      <c r="AO217" s="1501"/>
      <c r="AQ217" s="6">
        <v>1</v>
      </c>
    </row>
    <row r="218" spans="1:43" s="1" customFormat="1" ht="15.75">
      <c r="A218" s="1405">
        <f t="shared" si="81"/>
        <v>0</v>
      </c>
      <c r="B218" s="1392" t="str">
        <f t="shared" si="63"/>
        <v>►</v>
      </c>
      <c r="C218" s="1393" t="str">
        <f t="shared" si="64"/>
        <v>►</v>
      </c>
      <c r="D218" s="1393" t="str">
        <f t="shared" si="65"/>
        <v>►</v>
      </c>
      <c r="E218" s="1393" t="str">
        <f t="shared" si="66"/>
        <v>►</v>
      </c>
      <c r="F218" s="1393" t="str">
        <f t="shared" si="67"/>
        <v>►</v>
      </c>
      <c r="G218" s="1393" t="str">
        <f t="shared" si="68"/>
        <v>►</v>
      </c>
      <c r="H218" s="1393" t="str">
        <f t="shared" si="69"/>
        <v>►</v>
      </c>
      <c r="I218" s="1393" t="str">
        <f t="shared" si="70"/>
        <v>►</v>
      </c>
      <c r="J218" s="1494"/>
      <c r="K218" s="1495"/>
      <c r="L218" s="1495"/>
      <c r="M218" s="1495"/>
      <c r="N218" s="1496"/>
      <c r="O218" s="1497"/>
      <c r="P218" s="1498"/>
      <c r="Q218" s="1496"/>
      <c r="R218" s="1499"/>
      <c r="S218" s="1500">
        <f t="shared" si="79"/>
        <v>0</v>
      </c>
      <c r="T218" s="1501"/>
      <c r="U218" s="2239" t="s">
        <v>1</v>
      </c>
      <c r="V218" s="108">
        <f t="shared" si="82"/>
        <v>0</v>
      </c>
      <c r="W218" s="1392" t="str">
        <f t="shared" si="71"/>
        <v>►</v>
      </c>
      <c r="X218" s="1393" t="str">
        <f t="shared" si="72"/>
        <v>►</v>
      </c>
      <c r="Y218" s="1393" t="str">
        <f t="shared" si="73"/>
        <v>►</v>
      </c>
      <c r="Z218" s="1393" t="str">
        <f t="shared" si="74"/>
        <v>►</v>
      </c>
      <c r="AA218" s="1393" t="str">
        <f t="shared" si="75"/>
        <v>►</v>
      </c>
      <c r="AB218" s="1393" t="str">
        <f t="shared" si="76"/>
        <v>►</v>
      </c>
      <c r="AC218" s="1393" t="str">
        <f t="shared" si="77"/>
        <v>►</v>
      </c>
      <c r="AD218" s="1393" t="str">
        <f t="shared" si="78"/>
        <v>►</v>
      </c>
      <c r="AE218" s="1494"/>
      <c r="AF218" s="1495"/>
      <c r="AG218" s="1495"/>
      <c r="AH218" s="1495"/>
      <c r="AI218" s="1496"/>
      <c r="AJ218" s="1497"/>
      <c r="AK218" s="1498"/>
      <c r="AL218" s="1496"/>
      <c r="AM218" s="1499"/>
      <c r="AN218" s="1500">
        <f t="shared" si="80"/>
        <v>0</v>
      </c>
      <c r="AO218" s="1501"/>
      <c r="AQ218" s="6">
        <v>1</v>
      </c>
    </row>
    <row r="219" spans="1:43" s="1" customFormat="1" ht="15.75">
      <c r="A219" s="1405">
        <f t="shared" si="81"/>
        <v>0</v>
      </c>
      <c r="B219" s="1392" t="str">
        <f t="shared" si="63"/>
        <v>►</v>
      </c>
      <c r="C219" s="1393" t="str">
        <f t="shared" si="64"/>
        <v>►</v>
      </c>
      <c r="D219" s="1393" t="str">
        <f t="shared" si="65"/>
        <v>►</v>
      </c>
      <c r="E219" s="1393" t="str">
        <f t="shared" si="66"/>
        <v>►</v>
      </c>
      <c r="F219" s="1393" t="str">
        <f t="shared" si="67"/>
        <v>►</v>
      </c>
      <c r="G219" s="1393" t="str">
        <f t="shared" si="68"/>
        <v>►</v>
      </c>
      <c r="H219" s="1393" t="str">
        <f t="shared" si="69"/>
        <v>►</v>
      </c>
      <c r="I219" s="1393" t="str">
        <f t="shared" si="70"/>
        <v>►</v>
      </c>
      <c r="J219" s="1494"/>
      <c r="K219" s="1495"/>
      <c r="L219" s="1495"/>
      <c r="M219" s="1495"/>
      <c r="N219" s="1496"/>
      <c r="O219" s="1497"/>
      <c r="P219" s="1498"/>
      <c r="Q219" s="1496"/>
      <c r="R219" s="1499"/>
      <c r="S219" s="1500">
        <f t="shared" si="79"/>
        <v>0</v>
      </c>
      <c r="T219" s="1501"/>
      <c r="U219" s="2239" t="s">
        <v>1</v>
      </c>
      <c r="V219" s="108">
        <f t="shared" si="82"/>
        <v>0</v>
      </c>
      <c r="W219" s="1392" t="str">
        <f t="shared" si="71"/>
        <v>►</v>
      </c>
      <c r="X219" s="1393" t="str">
        <f t="shared" si="72"/>
        <v>►</v>
      </c>
      <c r="Y219" s="1393" t="str">
        <f t="shared" si="73"/>
        <v>►</v>
      </c>
      <c r="Z219" s="1393" t="str">
        <f t="shared" si="74"/>
        <v>►</v>
      </c>
      <c r="AA219" s="1393" t="str">
        <f t="shared" si="75"/>
        <v>►</v>
      </c>
      <c r="AB219" s="1393" t="str">
        <f t="shared" si="76"/>
        <v>►</v>
      </c>
      <c r="AC219" s="1393" t="str">
        <f t="shared" si="77"/>
        <v>►</v>
      </c>
      <c r="AD219" s="1393" t="str">
        <f t="shared" si="78"/>
        <v>►</v>
      </c>
      <c r="AE219" s="1494"/>
      <c r="AF219" s="1495"/>
      <c r="AG219" s="1495"/>
      <c r="AH219" s="1495"/>
      <c r="AI219" s="1496"/>
      <c r="AJ219" s="1497"/>
      <c r="AK219" s="1498"/>
      <c r="AL219" s="1496"/>
      <c r="AM219" s="1499"/>
      <c r="AN219" s="1500">
        <f t="shared" si="80"/>
        <v>0</v>
      </c>
      <c r="AO219" s="1501"/>
      <c r="AQ219" s="6">
        <v>1</v>
      </c>
    </row>
    <row r="220" spans="1:43" s="1" customFormat="1" ht="15.75">
      <c r="A220" s="1405">
        <f t="shared" si="81"/>
        <v>0</v>
      </c>
      <c r="B220" s="1392" t="str">
        <f t="shared" si="63"/>
        <v>►</v>
      </c>
      <c r="C220" s="1393" t="str">
        <f t="shared" si="64"/>
        <v>►</v>
      </c>
      <c r="D220" s="1393" t="str">
        <f t="shared" si="65"/>
        <v>►</v>
      </c>
      <c r="E220" s="1393" t="str">
        <f t="shared" si="66"/>
        <v>►</v>
      </c>
      <c r="F220" s="1393" t="str">
        <f t="shared" si="67"/>
        <v>►</v>
      </c>
      <c r="G220" s="1393" t="str">
        <f t="shared" si="68"/>
        <v>►</v>
      </c>
      <c r="H220" s="1393" t="str">
        <f t="shared" si="69"/>
        <v>►</v>
      </c>
      <c r="I220" s="1393" t="str">
        <f t="shared" si="70"/>
        <v>►</v>
      </c>
      <c r="J220" s="1494"/>
      <c r="K220" s="1495"/>
      <c r="L220" s="1495"/>
      <c r="M220" s="1495"/>
      <c r="N220" s="1496"/>
      <c r="O220" s="1497"/>
      <c r="P220" s="1498"/>
      <c r="Q220" s="1496"/>
      <c r="R220" s="1499"/>
      <c r="S220" s="1500">
        <f t="shared" si="79"/>
        <v>0</v>
      </c>
      <c r="T220" s="1501"/>
      <c r="U220" s="2239" t="s">
        <v>1</v>
      </c>
      <c r="V220" s="108">
        <f t="shared" si="82"/>
        <v>0</v>
      </c>
      <c r="W220" s="1392" t="str">
        <f t="shared" si="71"/>
        <v>►</v>
      </c>
      <c r="X220" s="1393" t="str">
        <f t="shared" si="72"/>
        <v>►</v>
      </c>
      <c r="Y220" s="1393" t="str">
        <f t="shared" si="73"/>
        <v>►</v>
      </c>
      <c r="Z220" s="1393" t="str">
        <f t="shared" si="74"/>
        <v>►</v>
      </c>
      <c r="AA220" s="1393" t="str">
        <f t="shared" si="75"/>
        <v>►</v>
      </c>
      <c r="AB220" s="1393" t="str">
        <f t="shared" si="76"/>
        <v>►</v>
      </c>
      <c r="AC220" s="1393" t="str">
        <f t="shared" si="77"/>
        <v>►</v>
      </c>
      <c r="AD220" s="1393" t="str">
        <f t="shared" si="78"/>
        <v>►</v>
      </c>
      <c r="AE220" s="1494"/>
      <c r="AF220" s="1495"/>
      <c r="AG220" s="1495"/>
      <c r="AH220" s="1495"/>
      <c r="AI220" s="1496"/>
      <c r="AJ220" s="1497"/>
      <c r="AK220" s="1498"/>
      <c r="AL220" s="1496"/>
      <c r="AM220" s="1499"/>
      <c r="AN220" s="1500">
        <f t="shared" si="80"/>
        <v>0</v>
      </c>
      <c r="AO220" s="1501"/>
      <c r="AQ220" s="6">
        <v>1</v>
      </c>
    </row>
    <row r="221" spans="1:43" s="1" customFormat="1" ht="15.75">
      <c r="A221" s="1405">
        <f t="shared" si="81"/>
        <v>0</v>
      </c>
      <c r="B221" s="1392" t="str">
        <f t="shared" si="63"/>
        <v>►</v>
      </c>
      <c r="C221" s="1393" t="str">
        <f t="shared" si="64"/>
        <v>►</v>
      </c>
      <c r="D221" s="1393" t="str">
        <f t="shared" si="65"/>
        <v>►</v>
      </c>
      <c r="E221" s="1393" t="str">
        <f t="shared" si="66"/>
        <v>►</v>
      </c>
      <c r="F221" s="1393" t="str">
        <f t="shared" si="67"/>
        <v>►</v>
      </c>
      <c r="G221" s="1393" t="str">
        <f t="shared" si="68"/>
        <v>►</v>
      </c>
      <c r="H221" s="1393" t="str">
        <f t="shared" si="69"/>
        <v>►</v>
      </c>
      <c r="I221" s="1393" t="str">
        <f t="shared" si="70"/>
        <v>►</v>
      </c>
      <c r="J221" s="1494"/>
      <c r="K221" s="1495"/>
      <c r="L221" s="1495"/>
      <c r="M221" s="1495"/>
      <c r="N221" s="1496"/>
      <c r="O221" s="1497"/>
      <c r="P221" s="1498"/>
      <c r="Q221" s="1496"/>
      <c r="R221" s="1499"/>
      <c r="S221" s="1500">
        <f t="shared" si="79"/>
        <v>0</v>
      </c>
      <c r="T221" s="1501"/>
      <c r="U221" s="2239" t="s">
        <v>1</v>
      </c>
      <c r="V221" s="108">
        <f t="shared" si="82"/>
        <v>0</v>
      </c>
      <c r="W221" s="1392" t="str">
        <f t="shared" si="71"/>
        <v>►</v>
      </c>
      <c r="X221" s="1393" t="str">
        <f t="shared" si="72"/>
        <v>►</v>
      </c>
      <c r="Y221" s="1393" t="str">
        <f t="shared" si="73"/>
        <v>►</v>
      </c>
      <c r="Z221" s="1393" t="str">
        <f t="shared" si="74"/>
        <v>►</v>
      </c>
      <c r="AA221" s="1393" t="str">
        <f t="shared" si="75"/>
        <v>►</v>
      </c>
      <c r="AB221" s="1393" t="str">
        <f t="shared" si="76"/>
        <v>►</v>
      </c>
      <c r="AC221" s="1393" t="str">
        <f t="shared" si="77"/>
        <v>►</v>
      </c>
      <c r="AD221" s="1393" t="str">
        <f t="shared" si="78"/>
        <v>►</v>
      </c>
      <c r="AE221" s="1494"/>
      <c r="AF221" s="1495"/>
      <c r="AG221" s="1495"/>
      <c r="AH221" s="1495"/>
      <c r="AI221" s="1496"/>
      <c r="AJ221" s="1497"/>
      <c r="AK221" s="1498"/>
      <c r="AL221" s="1496"/>
      <c r="AM221" s="1499"/>
      <c r="AN221" s="1500">
        <f t="shared" si="80"/>
        <v>0</v>
      </c>
      <c r="AO221" s="1501"/>
      <c r="AQ221" s="6">
        <v>1</v>
      </c>
    </row>
    <row r="222" spans="1:43" s="1" customFormat="1" ht="16.5" customHeight="1">
      <c r="A222" s="1405">
        <f t="shared" si="81"/>
        <v>0</v>
      </c>
      <c r="B222" s="1392" t="str">
        <f t="shared" si="63"/>
        <v>►</v>
      </c>
      <c r="C222" s="1393" t="str">
        <f t="shared" si="64"/>
        <v>►</v>
      </c>
      <c r="D222" s="1393" t="str">
        <f t="shared" si="65"/>
        <v>►</v>
      </c>
      <c r="E222" s="1393" t="str">
        <f t="shared" si="66"/>
        <v>►</v>
      </c>
      <c r="F222" s="1393" t="str">
        <f t="shared" si="67"/>
        <v>►</v>
      </c>
      <c r="G222" s="1393" t="str">
        <f t="shared" si="68"/>
        <v>►</v>
      </c>
      <c r="H222" s="1393" t="str">
        <f t="shared" si="69"/>
        <v>►</v>
      </c>
      <c r="I222" s="1393" t="str">
        <f t="shared" si="70"/>
        <v>►</v>
      </c>
      <c r="J222" s="1494"/>
      <c r="K222" s="1495"/>
      <c r="L222" s="1495"/>
      <c r="M222" s="1495"/>
      <c r="N222" s="1496"/>
      <c r="O222" s="1497"/>
      <c r="P222" s="1498"/>
      <c r="Q222" s="1496"/>
      <c r="R222" s="1499"/>
      <c r="S222" s="1500">
        <f t="shared" si="79"/>
        <v>0</v>
      </c>
      <c r="T222" s="1501"/>
      <c r="U222" s="2239" t="s">
        <v>1</v>
      </c>
      <c r="V222" s="108">
        <f t="shared" si="82"/>
        <v>0</v>
      </c>
      <c r="W222" s="1392" t="str">
        <f t="shared" si="71"/>
        <v>►</v>
      </c>
      <c r="X222" s="1393" t="str">
        <f t="shared" si="72"/>
        <v>►</v>
      </c>
      <c r="Y222" s="1393" t="str">
        <f t="shared" si="73"/>
        <v>►</v>
      </c>
      <c r="Z222" s="1393" t="str">
        <f t="shared" si="74"/>
        <v>►</v>
      </c>
      <c r="AA222" s="1393" t="str">
        <f t="shared" si="75"/>
        <v>►</v>
      </c>
      <c r="AB222" s="1393" t="str">
        <f t="shared" si="76"/>
        <v>►</v>
      </c>
      <c r="AC222" s="1393" t="str">
        <f t="shared" si="77"/>
        <v>►</v>
      </c>
      <c r="AD222" s="1393" t="str">
        <f t="shared" si="78"/>
        <v>►</v>
      </c>
      <c r="AE222" s="1494"/>
      <c r="AF222" s="1495"/>
      <c r="AG222" s="1495"/>
      <c r="AH222" s="1495"/>
      <c r="AI222" s="1496"/>
      <c r="AJ222" s="1497"/>
      <c r="AK222" s="1498"/>
      <c r="AL222" s="1496"/>
      <c r="AM222" s="1499"/>
      <c r="AN222" s="1500">
        <f t="shared" si="80"/>
        <v>0</v>
      </c>
      <c r="AO222" s="1501"/>
      <c r="AQ222" s="6">
        <v>1</v>
      </c>
    </row>
    <row r="223" spans="1:43" s="1" customFormat="1" ht="15.75" customHeight="1">
      <c r="A223" s="1405">
        <f t="shared" si="81"/>
        <v>0</v>
      </c>
      <c r="B223" s="1392" t="str">
        <f t="shared" si="63"/>
        <v>►</v>
      </c>
      <c r="C223" s="1393" t="str">
        <f t="shared" si="64"/>
        <v>►</v>
      </c>
      <c r="D223" s="1393" t="str">
        <f t="shared" si="65"/>
        <v>►</v>
      </c>
      <c r="E223" s="1393" t="str">
        <f t="shared" si="66"/>
        <v>►</v>
      </c>
      <c r="F223" s="1393" t="str">
        <f t="shared" si="67"/>
        <v>►</v>
      </c>
      <c r="G223" s="1393" t="str">
        <f t="shared" si="68"/>
        <v>►</v>
      </c>
      <c r="H223" s="1393" t="str">
        <f t="shared" si="69"/>
        <v>►</v>
      </c>
      <c r="I223" s="1393" t="str">
        <f t="shared" si="70"/>
        <v>►</v>
      </c>
      <c r="J223" s="1494"/>
      <c r="K223" s="1495"/>
      <c r="L223" s="1495"/>
      <c r="M223" s="1495"/>
      <c r="N223" s="1496"/>
      <c r="O223" s="1497"/>
      <c r="P223" s="1498"/>
      <c r="Q223" s="1496"/>
      <c r="R223" s="1499"/>
      <c r="S223" s="1500">
        <f t="shared" si="79"/>
        <v>0</v>
      </c>
      <c r="T223" s="1501"/>
      <c r="U223" s="2239" t="s">
        <v>1</v>
      </c>
      <c r="V223" s="108">
        <f t="shared" si="82"/>
        <v>0</v>
      </c>
      <c r="W223" s="1392" t="str">
        <f t="shared" si="71"/>
        <v>►</v>
      </c>
      <c r="X223" s="1393" t="str">
        <f t="shared" si="72"/>
        <v>►</v>
      </c>
      <c r="Y223" s="1393" t="str">
        <f t="shared" si="73"/>
        <v>►</v>
      </c>
      <c r="Z223" s="1393" t="str">
        <f t="shared" si="74"/>
        <v>►</v>
      </c>
      <c r="AA223" s="1393" t="str">
        <f t="shared" si="75"/>
        <v>►</v>
      </c>
      <c r="AB223" s="1393" t="str">
        <f t="shared" si="76"/>
        <v>►</v>
      </c>
      <c r="AC223" s="1393" t="str">
        <f t="shared" si="77"/>
        <v>►</v>
      </c>
      <c r="AD223" s="1393" t="str">
        <f t="shared" si="78"/>
        <v>►</v>
      </c>
      <c r="AE223" s="1494"/>
      <c r="AF223" s="1495"/>
      <c r="AG223" s="1495"/>
      <c r="AH223" s="1495"/>
      <c r="AI223" s="1496"/>
      <c r="AJ223" s="1497"/>
      <c r="AK223" s="1498"/>
      <c r="AL223" s="1496"/>
      <c r="AM223" s="1499"/>
      <c r="AN223" s="1500">
        <f t="shared" si="80"/>
        <v>0</v>
      </c>
      <c r="AO223" s="1501"/>
      <c r="AQ223" s="6">
        <v>1</v>
      </c>
    </row>
    <row r="224" spans="1:43" s="1" customFormat="1" ht="16.5" customHeight="1">
      <c r="A224" s="1405">
        <f t="shared" si="81"/>
        <v>0</v>
      </c>
      <c r="B224" s="1392" t="str">
        <f t="shared" si="63"/>
        <v>►</v>
      </c>
      <c r="C224" s="1393" t="str">
        <f t="shared" si="64"/>
        <v>►</v>
      </c>
      <c r="D224" s="1393" t="str">
        <f t="shared" si="65"/>
        <v>►</v>
      </c>
      <c r="E224" s="1393" t="str">
        <f t="shared" si="66"/>
        <v>►</v>
      </c>
      <c r="F224" s="1393" t="str">
        <f t="shared" si="67"/>
        <v>►</v>
      </c>
      <c r="G224" s="1393" t="str">
        <f t="shared" si="68"/>
        <v>►</v>
      </c>
      <c r="H224" s="1393" t="str">
        <f t="shared" si="69"/>
        <v>►</v>
      </c>
      <c r="I224" s="1393" t="str">
        <f t="shared" si="70"/>
        <v>►</v>
      </c>
      <c r="J224" s="1494"/>
      <c r="K224" s="1495"/>
      <c r="L224" s="1495"/>
      <c r="M224" s="1495"/>
      <c r="N224" s="1496"/>
      <c r="O224" s="1497"/>
      <c r="P224" s="1498"/>
      <c r="Q224" s="1496"/>
      <c r="R224" s="1499"/>
      <c r="S224" s="1500">
        <f t="shared" si="79"/>
        <v>0</v>
      </c>
      <c r="T224" s="1501"/>
      <c r="U224" s="2239" t="s">
        <v>1</v>
      </c>
      <c r="V224" s="108">
        <f t="shared" si="82"/>
        <v>0</v>
      </c>
      <c r="W224" s="1392" t="str">
        <f t="shared" si="71"/>
        <v>►</v>
      </c>
      <c r="X224" s="1393" t="str">
        <f t="shared" si="72"/>
        <v>►</v>
      </c>
      <c r="Y224" s="1393" t="str">
        <f t="shared" si="73"/>
        <v>►</v>
      </c>
      <c r="Z224" s="1393" t="str">
        <f t="shared" si="74"/>
        <v>►</v>
      </c>
      <c r="AA224" s="1393" t="str">
        <f t="shared" si="75"/>
        <v>►</v>
      </c>
      <c r="AB224" s="1393" t="str">
        <f t="shared" si="76"/>
        <v>►</v>
      </c>
      <c r="AC224" s="1393" t="str">
        <f t="shared" si="77"/>
        <v>►</v>
      </c>
      <c r="AD224" s="1393" t="str">
        <f t="shared" si="78"/>
        <v>►</v>
      </c>
      <c r="AE224" s="1494"/>
      <c r="AF224" s="1495"/>
      <c r="AG224" s="1495"/>
      <c r="AH224" s="1495"/>
      <c r="AI224" s="1496"/>
      <c r="AJ224" s="1497"/>
      <c r="AK224" s="1498"/>
      <c r="AL224" s="1496"/>
      <c r="AM224" s="1499"/>
      <c r="AN224" s="1500">
        <f t="shared" si="80"/>
        <v>0</v>
      </c>
      <c r="AO224" s="1501"/>
      <c r="AQ224" s="6">
        <v>1</v>
      </c>
    </row>
    <row r="225" spans="1:43" s="1" customFormat="1" ht="15.75" customHeight="1">
      <c r="A225" s="1405">
        <f t="shared" si="81"/>
        <v>0</v>
      </c>
      <c r="B225" s="1392" t="str">
        <f t="shared" si="63"/>
        <v>►</v>
      </c>
      <c r="C225" s="1393" t="str">
        <f t="shared" si="64"/>
        <v>►</v>
      </c>
      <c r="D225" s="1393" t="str">
        <f t="shared" si="65"/>
        <v>►</v>
      </c>
      <c r="E225" s="1393" t="str">
        <f t="shared" si="66"/>
        <v>►</v>
      </c>
      <c r="F225" s="1393" t="str">
        <f t="shared" si="67"/>
        <v>►</v>
      </c>
      <c r="G225" s="1393" t="str">
        <f t="shared" si="68"/>
        <v>►</v>
      </c>
      <c r="H225" s="1393" t="str">
        <f t="shared" si="69"/>
        <v>►</v>
      </c>
      <c r="I225" s="1393" t="str">
        <f t="shared" si="70"/>
        <v>►</v>
      </c>
      <c r="J225" s="1494"/>
      <c r="K225" s="1495"/>
      <c r="L225" s="1495"/>
      <c r="M225" s="1495"/>
      <c r="N225" s="1496"/>
      <c r="O225" s="1497"/>
      <c r="P225" s="1498"/>
      <c r="Q225" s="1496"/>
      <c r="R225" s="1499"/>
      <c r="S225" s="1500">
        <f t="shared" si="79"/>
        <v>0</v>
      </c>
      <c r="T225" s="1501"/>
      <c r="U225" s="2239" t="s">
        <v>1</v>
      </c>
      <c r="V225" s="108">
        <f t="shared" si="82"/>
        <v>0</v>
      </c>
      <c r="W225" s="1392" t="str">
        <f t="shared" si="71"/>
        <v>►</v>
      </c>
      <c r="X225" s="1393" t="str">
        <f t="shared" si="72"/>
        <v>►</v>
      </c>
      <c r="Y225" s="1393" t="str">
        <f t="shared" si="73"/>
        <v>►</v>
      </c>
      <c r="Z225" s="1393" t="str">
        <f t="shared" si="74"/>
        <v>►</v>
      </c>
      <c r="AA225" s="1393" t="str">
        <f t="shared" si="75"/>
        <v>►</v>
      </c>
      <c r="AB225" s="1393" t="str">
        <f t="shared" si="76"/>
        <v>►</v>
      </c>
      <c r="AC225" s="1393" t="str">
        <f t="shared" si="77"/>
        <v>►</v>
      </c>
      <c r="AD225" s="1393" t="str">
        <f t="shared" si="78"/>
        <v>►</v>
      </c>
      <c r="AE225" s="1494"/>
      <c r="AF225" s="1495"/>
      <c r="AG225" s="1495"/>
      <c r="AH225" s="1495"/>
      <c r="AI225" s="1496"/>
      <c r="AJ225" s="1497"/>
      <c r="AK225" s="1498"/>
      <c r="AL225" s="1496"/>
      <c r="AM225" s="1499"/>
      <c r="AN225" s="1500">
        <f t="shared" si="80"/>
        <v>0</v>
      </c>
      <c r="AO225" s="1501"/>
      <c r="AQ225" s="6">
        <v>1</v>
      </c>
    </row>
    <row r="226" spans="1:43" s="1" customFormat="1" ht="16.5" customHeight="1">
      <c r="A226" s="1405">
        <f t="shared" si="81"/>
        <v>0</v>
      </c>
      <c r="B226" s="1392" t="str">
        <f t="shared" si="63"/>
        <v>►</v>
      </c>
      <c r="C226" s="1393" t="str">
        <f t="shared" si="64"/>
        <v>►</v>
      </c>
      <c r="D226" s="1393" t="str">
        <f t="shared" si="65"/>
        <v>►</v>
      </c>
      <c r="E226" s="1393" t="str">
        <f t="shared" si="66"/>
        <v>►</v>
      </c>
      <c r="F226" s="1393" t="str">
        <f t="shared" si="67"/>
        <v>►</v>
      </c>
      <c r="G226" s="1393" t="str">
        <f t="shared" si="68"/>
        <v>►</v>
      </c>
      <c r="H226" s="1393" t="str">
        <f t="shared" si="69"/>
        <v>►</v>
      </c>
      <c r="I226" s="1393" t="str">
        <f t="shared" si="70"/>
        <v>►</v>
      </c>
      <c r="J226" s="1494"/>
      <c r="K226" s="1495"/>
      <c r="L226" s="1495"/>
      <c r="M226" s="1495"/>
      <c r="N226" s="1496"/>
      <c r="O226" s="1497"/>
      <c r="P226" s="1498"/>
      <c r="Q226" s="1496"/>
      <c r="R226" s="1499"/>
      <c r="S226" s="1500">
        <f t="shared" si="79"/>
        <v>0</v>
      </c>
      <c r="T226" s="1501"/>
      <c r="U226" s="2239" t="s">
        <v>1</v>
      </c>
      <c r="V226" s="108">
        <f t="shared" si="82"/>
        <v>0</v>
      </c>
      <c r="W226" s="1392" t="str">
        <f t="shared" si="71"/>
        <v>►</v>
      </c>
      <c r="X226" s="1393" t="str">
        <f t="shared" si="72"/>
        <v>►</v>
      </c>
      <c r="Y226" s="1393" t="str">
        <f t="shared" si="73"/>
        <v>►</v>
      </c>
      <c r="Z226" s="1393" t="str">
        <f t="shared" si="74"/>
        <v>►</v>
      </c>
      <c r="AA226" s="1393" t="str">
        <f t="shared" si="75"/>
        <v>►</v>
      </c>
      <c r="AB226" s="1393" t="str">
        <f t="shared" si="76"/>
        <v>►</v>
      </c>
      <c r="AC226" s="1393" t="str">
        <f t="shared" si="77"/>
        <v>►</v>
      </c>
      <c r="AD226" s="1393" t="str">
        <f t="shared" si="78"/>
        <v>►</v>
      </c>
      <c r="AE226" s="1494"/>
      <c r="AF226" s="1495"/>
      <c r="AG226" s="1495"/>
      <c r="AH226" s="1495"/>
      <c r="AI226" s="1496"/>
      <c r="AJ226" s="1497"/>
      <c r="AK226" s="1498"/>
      <c r="AL226" s="1496"/>
      <c r="AM226" s="1499"/>
      <c r="AN226" s="1500">
        <f t="shared" si="80"/>
        <v>0</v>
      </c>
      <c r="AO226" s="1501"/>
      <c r="AQ226" s="6">
        <v>1</v>
      </c>
    </row>
    <row r="227" spans="1:43" s="1" customFormat="1" ht="16.5" customHeight="1">
      <c r="A227" s="1405">
        <f t="shared" si="81"/>
        <v>0</v>
      </c>
      <c r="B227" s="1392" t="str">
        <f t="shared" si="63"/>
        <v>►</v>
      </c>
      <c r="C227" s="1393" t="str">
        <f t="shared" si="64"/>
        <v>►</v>
      </c>
      <c r="D227" s="1393" t="str">
        <f t="shared" si="65"/>
        <v>►</v>
      </c>
      <c r="E227" s="1393" t="str">
        <f t="shared" si="66"/>
        <v>►</v>
      </c>
      <c r="F227" s="1393" t="str">
        <f t="shared" si="67"/>
        <v>►</v>
      </c>
      <c r="G227" s="1393" t="str">
        <f t="shared" si="68"/>
        <v>►</v>
      </c>
      <c r="H227" s="1393" t="str">
        <f t="shared" si="69"/>
        <v>►</v>
      </c>
      <c r="I227" s="1393" t="str">
        <f t="shared" si="70"/>
        <v>►</v>
      </c>
      <c r="J227" s="1494"/>
      <c r="K227" s="1495"/>
      <c r="L227" s="1495"/>
      <c r="M227" s="1495"/>
      <c r="N227" s="1496"/>
      <c r="O227" s="1497"/>
      <c r="P227" s="1498"/>
      <c r="Q227" s="1496"/>
      <c r="R227" s="1499"/>
      <c r="S227" s="1500">
        <f t="shared" si="79"/>
        <v>0</v>
      </c>
      <c r="T227" s="1501"/>
      <c r="U227" s="2239" t="s">
        <v>1</v>
      </c>
      <c r="V227" s="108">
        <f t="shared" si="82"/>
        <v>0</v>
      </c>
      <c r="W227" s="1392" t="str">
        <f t="shared" si="71"/>
        <v>►</v>
      </c>
      <c r="X227" s="1393" t="str">
        <f t="shared" si="72"/>
        <v>►</v>
      </c>
      <c r="Y227" s="1393" t="str">
        <f t="shared" si="73"/>
        <v>►</v>
      </c>
      <c r="Z227" s="1393" t="str">
        <f t="shared" si="74"/>
        <v>►</v>
      </c>
      <c r="AA227" s="1393" t="str">
        <f t="shared" si="75"/>
        <v>►</v>
      </c>
      <c r="AB227" s="1393" t="str">
        <f t="shared" si="76"/>
        <v>►</v>
      </c>
      <c r="AC227" s="1393" t="str">
        <f t="shared" si="77"/>
        <v>►</v>
      </c>
      <c r="AD227" s="1393" t="str">
        <f t="shared" si="78"/>
        <v>►</v>
      </c>
      <c r="AE227" s="1494"/>
      <c r="AF227" s="1495"/>
      <c r="AG227" s="1495"/>
      <c r="AH227" s="1495"/>
      <c r="AI227" s="1496"/>
      <c r="AJ227" s="1497"/>
      <c r="AK227" s="1498"/>
      <c r="AL227" s="1496"/>
      <c r="AM227" s="1499"/>
      <c r="AN227" s="1500">
        <f t="shared" si="80"/>
        <v>0</v>
      </c>
      <c r="AO227" s="1501"/>
      <c r="AQ227" s="6">
        <v>1</v>
      </c>
    </row>
    <row r="228" spans="1:43" s="1" customFormat="1" ht="15" customHeight="1">
      <c r="A228" s="1405">
        <f t="shared" si="81"/>
        <v>0</v>
      </c>
      <c r="B228" s="1392" t="str">
        <f t="shared" si="63"/>
        <v>►</v>
      </c>
      <c r="C228" s="1393" t="str">
        <f t="shared" si="64"/>
        <v>►</v>
      </c>
      <c r="D228" s="1393" t="str">
        <f t="shared" si="65"/>
        <v>►</v>
      </c>
      <c r="E228" s="1393" t="str">
        <f t="shared" si="66"/>
        <v>►</v>
      </c>
      <c r="F228" s="1393" t="str">
        <f t="shared" si="67"/>
        <v>►</v>
      </c>
      <c r="G228" s="1393" t="str">
        <f t="shared" si="68"/>
        <v>►</v>
      </c>
      <c r="H228" s="1393" t="str">
        <f t="shared" si="69"/>
        <v>►</v>
      </c>
      <c r="I228" s="1393" t="str">
        <f t="shared" si="70"/>
        <v>►</v>
      </c>
      <c r="J228" s="1494"/>
      <c r="K228" s="1495"/>
      <c r="L228" s="1495"/>
      <c r="M228" s="1495"/>
      <c r="N228" s="1496"/>
      <c r="O228" s="1497"/>
      <c r="P228" s="1498"/>
      <c r="Q228" s="1496"/>
      <c r="R228" s="1499"/>
      <c r="S228" s="1500">
        <f t="shared" si="79"/>
        <v>0</v>
      </c>
      <c r="T228" s="1501"/>
      <c r="U228" s="2239" t="s">
        <v>1</v>
      </c>
      <c r="V228" s="108">
        <f t="shared" si="82"/>
        <v>0</v>
      </c>
      <c r="W228" s="1392" t="str">
        <f t="shared" si="71"/>
        <v>►</v>
      </c>
      <c r="X228" s="1393" t="str">
        <f t="shared" si="72"/>
        <v>►</v>
      </c>
      <c r="Y228" s="1393" t="str">
        <f t="shared" si="73"/>
        <v>►</v>
      </c>
      <c r="Z228" s="1393" t="str">
        <f t="shared" si="74"/>
        <v>►</v>
      </c>
      <c r="AA228" s="1393" t="str">
        <f t="shared" si="75"/>
        <v>►</v>
      </c>
      <c r="AB228" s="1393" t="str">
        <f t="shared" si="76"/>
        <v>►</v>
      </c>
      <c r="AC228" s="1393" t="str">
        <f t="shared" si="77"/>
        <v>►</v>
      </c>
      <c r="AD228" s="1393" t="str">
        <f t="shared" si="78"/>
        <v>►</v>
      </c>
      <c r="AE228" s="1494"/>
      <c r="AF228" s="1495"/>
      <c r="AG228" s="1495"/>
      <c r="AH228" s="1495"/>
      <c r="AI228" s="1496"/>
      <c r="AJ228" s="1497"/>
      <c r="AK228" s="1498"/>
      <c r="AL228" s="1496"/>
      <c r="AM228" s="1499"/>
      <c r="AN228" s="1500">
        <f t="shared" si="80"/>
        <v>0</v>
      </c>
      <c r="AO228" s="1501"/>
      <c r="AQ228" s="6">
        <v>1</v>
      </c>
    </row>
    <row r="229" spans="1:43" s="1" customFormat="1" ht="15.75">
      <c r="A229" s="1405">
        <f t="shared" si="81"/>
        <v>0</v>
      </c>
      <c r="B229" s="1392" t="str">
        <f t="shared" si="63"/>
        <v>►</v>
      </c>
      <c r="C229" s="1393" t="str">
        <f t="shared" si="64"/>
        <v>►</v>
      </c>
      <c r="D229" s="1393" t="str">
        <f t="shared" si="65"/>
        <v>►</v>
      </c>
      <c r="E229" s="1393" t="str">
        <f t="shared" si="66"/>
        <v>►</v>
      </c>
      <c r="F229" s="1393" t="str">
        <f t="shared" si="67"/>
        <v>►</v>
      </c>
      <c r="G229" s="1393" t="str">
        <f t="shared" si="68"/>
        <v>►</v>
      </c>
      <c r="H229" s="1393" t="str">
        <f t="shared" si="69"/>
        <v>►</v>
      </c>
      <c r="I229" s="1393" t="str">
        <f t="shared" si="70"/>
        <v>►</v>
      </c>
      <c r="J229" s="1494"/>
      <c r="K229" s="1495"/>
      <c r="L229" s="1495"/>
      <c r="M229" s="1495"/>
      <c r="N229" s="1496"/>
      <c r="O229" s="1497"/>
      <c r="P229" s="1498"/>
      <c r="Q229" s="1496"/>
      <c r="R229" s="1499"/>
      <c r="S229" s="1500">
        <f t="shared" si="79"/>
        <v>0</v>
      </c>
      <c r="T229" s="1501"/>
      <c r="U229" s="2239" t="s">
        <v>1</v>
      </c>
      <c r="V229" s="108">
        <f t="shared" si="82"/>
        <v>0</v>
      </c>
      <c r="W229" s="1392" t="str">
        <f t="shared" si="71"/>
        <v>►</v>
      </c>
      <c r="X229" s="1393" t="str">
        <f t="shared" si="72"/>
        <v>►</v>
      </c>
      <c r="Y229" s="1393" t="str">
        <f t="shared" si="73"/>
        <v>►</v>
      </c>
      <c r="Z229" s="1393" t="str">
        <f t="shared" si="74"/>
        <v>►</v>
      </c>
      <c r="AA229" s="1393" t="str">
        <f t="shared" si="75"/>
        <v>►</v>
      </c>
      <c r="AB229" s="1393" t="str">
        <f t="shared" si="76"/>
        <v>►</v>
      </c>
      <c r="AC229" s="1393" t="str">
        <f t="shared" si="77"/>
        <v>►</v>
      </c>
      <c r="AD229" s="1393" t="str">
        <f t="shared" si="78"/>
        <v>►</v>
      </c>
      <c r="AE229" s="1494"/>
      <c r="AF229" s="1495"/>
      <c r="AG229" s="1495"/>
      <c r="AH229" s="1495"/>
      <c r="AI229" s="1496"/>
      <c r="AJ229" s="1497"/>
      <c r="AK229" s="1498"/>
      <c r="AL229" s="1496"/>
      <c r="AM229" s="1499"/>
      <c r="AN229" s="1500">
        <f t="shared" si="80"/>
        <v>0</v>
      </c>
      <c r="AO229" s="1501"/>
      <c r="AQ229" s="6">
        <v>1</v>
      </c>
    </row>
    <row r="230" spans="1:43" s="1" customFormat="1" ht="16.5" customHeight="1">
      <c r="A230" s="1405">
        <f t="shared" si="81"/>
        <v>0</v>
      </c>
      <c r="B230" s="1392" t="str">
        <f t="shared" si="63"/>
        <v>►</v>
      </c>
      <c r="C230" s="1393" t="str">
        <f t="shared" si="64"/>
        <v>►</v>
      </c>
      <c r="D230" s="1393" t="str">
        <f t="shared" si="65"/>
        <v>►</v>
      </c>
      <c r="E230" s="1393" t="str">
        <f t="shared" si="66"/>
        <v>►</v>
      </c>
      <c r="F230" s="1393" t="str">
        <f t="shared" si="67"/>
        <v>►</v>
      </c>
      <c r="G230" s="1393" t="str">
        <f t="shared" si="68"/>
        <v>►</v>
      </c>
      <c r="H230" s="1393" t="str">
        <f t="shared" si="69"/>
        <v>►</v>
      </c>
      <c r="I230" s="1393" t="str">
        <f t="shared" si="70"/>
        <v>►</v>
      </c>
      <c r="J230" s="1494"/>
      <c r="K230" s="1495"/>
      <c r="L230" s="1495"/>
      <c r="M230" s="1495"/>
      <c r="N230" s="1496"/>
      <c r="O230" s="1497"/>
      <c r="P230" s="1498"/>
      <c r="Q230" s="1496"/>
      <c r="R230" s="1499"/>
      <c r="S230" s="1500">
        <f t="shared" si="79"/>
        <v>0</v>
      </c>
      <c r="T230" s="1501"/>
      <c r="U230" s="2239" t="s">
        <v>1</v>
      </c>
      <c r="V230" s="108">
        <f t="shared" si="82"/>
        <v>0</v>
      </c>
      <c r="W230" s="1392" t="str">
        <f t="shared" si="71"/>
        <v>►</v>
      </c>
      <c r="X230" s="1393" t="str">
        <f t="shared" si="72"/>
        <v>►</v>
      </c>
      <c r="Y230" s="1393" t="str">
        <f t="shared" si="73"/>
        <v>►</v>
      </c>
      <c r="Z230" s="1393" t="str">
        <f t="shared" si="74"/>
        <v>►</v>
      </c>
      <c r="AA230" s="1393" t="str">
        <f t="shared" si="75"/>
        <v>►</v>
      </c>
      <c r="AB230" s="1393" t="str">
        <f t="shared" si="76"/>
        <v>►</v>
      </c>
      <c r="AC230" s="1393" t="str">
        <f t="shared" si="77"/>
        <v>►</v>
      </c>
      <c r="AD230" s="1393" t="str">
        <f t="shared" si="78"/>
        <v>►</v>
      </c>
      <c r="AE230" s="1494"/>
      <c r="AF230" s="1495"/>
      <c r="AG230" s="1495"/>
      <c r="AH230" s="1495"/>
      <c r="AI230" s="1496"/>
      <c r="AJ230" s="1497"/>
      <c r="AK230" s="1498"/>
      <c r="AL230" s="1496"/>
      <c r="AM230" s="1499"/>
      <c r="AN230" s="1500">
        <f t="shared" si="80"/>
        <v>0</v>
      </c>
      <c r="AO230" s="1501"/>
      <c r="AQ230" s="6">
        <v>1</v>
      </c>
    </row>
    <row r="231" spans="1:43" s="1" customFormat="1" ht="15.75">
      <c r="A231" s="1405">
        <f t="shared" si="81"/>
        <v>0</v>
      </c>
      <c r="B231" s="1392" t="str">
        <f t="shared" si="63"/>
        <v>►</v>
      </c>
      <c r="C231" s="1393" t="str">
        <f t="shared" si="64"/>
        <v>►</v>
      </c>
      <c r="D231" s="1393" t="str">
        <f t="shared" si="65"/>
        <v>►</v>
      </c>
      <c r="E231" s="1393" t="str">
        <f t="shared" si="66"/>
        <v>►</v>
      </c>
      <c r="F231" s="1393" t="str">
        <f t="shared" si="67"/>
        <v>►</v>
      </c>
      <c r="G231" s="1393" t="str">
        <f t="shared" si="68"/>
        <v>►</v>
      </c>
      <c r="H231" s="1393" t="str">
        <f t="shared" si="69"/>
        <v>►</v>
      </c>
      <c r="I231" s="1393" t="str">
        <f t="shared" si="70"/>
        <v>►</v>
      </c>
      <c r="J231" s="1494"/>
      <c r="K231" s="1495"/>
      <c r="L231" s="1495"/>
      <c r="M231" s="1495"/>
      <c r="N231" s="1496"/>
      <c r="O231" s="1497"/>
      <c r="P231" s="1498"/>
      <c r="Q231" s="1496"/>
      <c r="R231" s="1499"/>
      <c r="S231" s="1500">
        <f t="shared" si="79"/>
        <v>0</v>
      </c>
      <c r="T231" s="1501"/>
      <c r="U231" s="2239" t="s">
        <v>1</v>
      </c>
      <c r="V231" s="108">
        <f t="shared" si="82"/>
        <v>0</v>
      </c>
      <c r="W231" s="1392" t="str">
        <f t="shared" si="71"/>
        <v>►</v>
      </c>
      <c r="X231" s="1393" t="str">
        <f t="shared" si="72"/>
        <v>►</v>
      </c>
      <c r="Y231" s="1393" t="str">
        <f t="shared" si="73"/>
        <v>►</v>
      </c>
      <c r="Z231" s="1393" t="str">
        <f t="shared" si="74"/>
        <v>►</v>
      </c>
      <c r="AA231" s="1393" t="str">
        <f t="shared" si="75"/>
        <v>►</v>
      </c>
      <c r="AB231" s="1393" t="str">
        <f t="shared" si="76"/>
        <v>►</v>
      </c>
      <c r="AC231" s="1393" t="str">
        <f t="shared" si="77"/>
        <v>►</v>
      </c>
      <c r="AD231" s="1393" t="str">
        <f t="shared" si="78"/>
        <v>►</v>
      </c>
      <c r="AE231" s="1494"/>
      <c r="AF231" s="1495"/>
      <c r="AG231" s="1495"/>
      <c r="AH231" s="1495"/>
      <c r="AI231" s="1496"/>
      <c r="AJ231" s="1497"/>
      <c r="AK231" s="1498"/>
      <c r="AL231" s="1496"/>
      <c r="AM231" s="1499"/>
      <c r="AN231" s="1500">
        <f t="shared" si="80"/>
        <v>0</v>
      </c>
      <c r="AO231" s="1501"/>
      <c r="AQ231" s="6">
        <v>1</v>
      </c>
    </row>
    <row r="232" spans="1:43" s="1" customFormat="1" ht="15" customHeight="1">
      <c r="A232" s="1405">
        <f t="shared" si="81"/>
        <v>0</v>
      </c>
      <c r="B232" s="1392" t="str">
        <f t="shared" si="63"/>
        <v>►</v>
      </c>
      <c r="C232" s="1393" t="str">
        <f t="shared" si="64"/>
        <v>►</v>
      </c>
      <c r="D232" s="1393" t="str">
        <f t="shared" si="65"/>
        <v>►</v>
      </c>
      <c r="E232" s="1393" t="str">
        <f t="shared" si="66"/>
        <v>►</v>
      </c>
      <c r="F232" s="1393" t="str">
        <f t="shared" si="67"/>
        <v>►</v>
      </c>
      <c r="G232" s="1393" t="str">
        <f t="shared" si="68"/>
        <v>►</v>
      </c>
      <c r="H232" s="1393" t="str">
        <f t="shared" si="69"/>
        <v>►</v>
      </c>
      <c r="I232" s="1393" t="str">
        <f t="shared" si="70"/>
        <v>►</v>
      </c>
      <c r="J232" s="1494"/>
      <c r="K232" s="1495"/>
      <c r="L232" s="1495"/>
      <c r="M232" s="1495"/>
      <c r="N232" s="1496"/>
      <c r="O232" s="1497"/>
      <c r="P232" s="1498"/>
      <c r="Q232" s="1496"/>
      <c r="R232" s="1499"/>
      <c r="S232" s="1500">
        <f t="shared" si="79"/>
        <v>0</v>
      </c>
      <c r="T232" s="1501"/>
      <c r="U232" s="2239" t="s">
        <v>1</v>
      </c>
      <c r="V232" s="108">
        <f t="shared" si="82"/>
        <v>0</v>
      </c>
      <c r="W232" s="1392" t="str">
        <f t="shared" si="71"/>
        <v>►</v>
      </c>
      <c r="X232" s="1393" t="str">
        <f t="shared" si="72"/>
        <v>►</v>
      </c>
      <c r="Y232" s="1393" t="str">
        <f t="shared" si="73"/>
        <v>►</v>
      </c>
      <c r="Z232" s="1393" t="str">
        <f t="shared" si="74"/>
        <v>►</v>
      </c>
      <c r="AA232" s="1393" t="str">
        <f t="shared" si="75"/>
        <v>►</v>
      </c>
      <c r="AB232" s="1393" t="str">
        <f t="shared" si="76"/>
        <v>►</v>
      </c>
      <c r="AC232" s="1393" t="str">
        <f t="shared" si="77"/>
        <v>►</v>
      </c>
      <c r="AD232" s="1393" t="str">
        <f t="shared" si="78"/>
        <v>►</v>
      </c>
      <c r="AE232" s="1494"/>
      <c r="AF232" s="1495"/>
      <c r="AG232" s="1495"/>
      <c r="AH232" s="1495"/>
      <c r="AI232" s="1496"/>
      <c r="AJ232" s="1497"/>
      <c r="AK232" s="1498"/>
      <c r="AL232" s="1496"/>
      <c r="AM232" s="1499"/>
      <c r="AN232" s="1500">
        <f t="shared" si="80"/>
        <v>0</v>
      </c>
      <c r="AO232" s="1501"/>
      <c r="AQ232" s="6">
        <v>1</v>
      </c>
    </row>
    <row r="233" spans="1:43" s="1" customFormat="1" ht="15.75">
      <c r="A233" s="1405">
        <f t="shared" si="81"/>
        <v>0</v>
      </c>
      <c r="B233" s="1392" t="str">
        <f t="shared" si="63"/>
        <v>►</v>
      </c>
      <c r="C233" s="1393" t="str">
        <f t="shared" si="64"/>
        <v>►</v>
      </c>
      <c r="D233" s="1393" t="str">
        <f t="shared" si="65"/>
        <v>►</v>
      </c>
      <c r="E233" s="1393" t="str">
        <f t="shared" si="66"/>
        <v>►</v>
      </c>
      <c r="F233" s="1393" t="str">
        <f t="shared" si="67"/>
        <v>►</v>
      </c>
      <c r="G233" s="1393" t="str">
        <f t="shared" si="68"/>
        <v>►</v>
      </c>
      <c r="H233" s="1393" t="str">
        <f t="shared" si="69"/>
        <v>►</v>
      </c>
      <c r="I233" s="1393" t="str">
        <f t="shared" si="70"/>
        <v>►</v>
      </c>
      <c r="J233" s="1494"/>
      <c r="K233" s="1495"/>
      <c r="L233" s="1495"/>
      <c r="M233" s="1495"/>
      <c r="N233" s="1496"/>
      <c r="O233" s="1497"/>
      <c r="P233" s="1498"/>
      <c r="Q233" s="1496"/>
      <c r="R233" s="1499"/>
      <c r="S233" s="1500">
        <f t="shared" si="79"/>
        <v>0</v>
      </c>
      <c r="T233" s="1501"/>
      <c r="U233" s="2239" t="s">
        <v>1</v>
      </c>
      <c r="V233" s="108">
        <f t="shared" si="82"/>
        <v>0</v>
      </c>
      <c r="W233" s="1392" t="str">
        <f t="shared" si="71"/>
        <v>►</v>
      </c>
      <c r="X233" s="1393" t="str">
        <f t="shared" si="72"/>
        <v>►</v>
      </c>
      <c r="Y233" s="1393" t="str">
        <f t="shared" si="73"/>
        <v>►</v>
      </c>
      <c r="Z233" s="1393" t="str">
        <f t="shared" si="74"/>
        <v>►</v>
      </c>
      <c r="AA233" s="1393" t="str">
        <f t="shared" si="75"/>
        <v>►</v>
      </c>
      <c r="AB233" s="1393" t="str">
        <f t="shared" si="76"/>
        <v>►</v>
      </c>
      <c r="AC233" s="1393" t="str">
        <f t="shared" si="77"/>
        <v>►</v>
      </c>
      <c r="AD233" s="1393" t="str">
        <f t="shared" si="78"/>
        <v>►</v>
      </c>
      <c r="AE233" s="1494"/>
      <c r="AF233" s="1495"/>
      <c r="AG233" s="1495"/>
      <c r="AH233" s="1495"/>
      <c r="AI233" s="1496"/>
      <c r="AJ233" s="1497"/>
      <c r="AK233" s="1498"/>
      <c r="AL233" s="1496"/>
      <c r="AM233" s="1499"/>
      <c r="AN233" s="1500">
        <f t="shared" si="80"/>
        <v>0</v>
      </c>
      <c r="AO233" s="1501"/>
      <c r="AQ233" s="6">
        <v>1</v>
      </c>
    </row>
    <row r="234" spans="1:43" s="1" customFormat="1" ht="15.75">
      <c r="A234" s="1405">
        <f t="shared" si="81"/>
        <v>0</v>
      </c>
      <c r="B234" s="1392" t="str">
        <f t="shared" si="63"/>
        <v>►</v>
      </c>
      <c r="C234" s="1393" t="str">
        <f t="shared" si="64"/>
        <v>►</v>
      </c>
      <c r="D234" s="1393" t="str">
        <f t="shared" si="65"/>
        <v>►</v>
      </c>
      <c r="E234" s="1393" t="str">
        <f t="shared" si="66"/>
        <v>►</v>
      </c>
      <c r="F234" s="1393" t="str">
        <f t="shared" si="67"/>
        <v>►</v>
      </c>
      <c r="G234" s="1393" t="str">
        <f t="shared" si="68"/>
        <v>►</v>
      </c>
      <c r="H234" s="1393" t="str">
        <f t="shared" si="69"/>
        <v>►</v>
      </c>
      <c r="I234" s="1393" t="str">
        <f t="shared" si="70"/>
        <v>►</v>
      </c>
      <c r="J234" s="1494"/>
      <c r="K234" s="1495"/>
      <c r="L234" s="1495"/>
      <c r="M234" s="1495"/>
      <c r="N234" s="1496"/>
      <c r="O234" s="1497"/>
      <c r="P234" s="1498"/>
      <c r="Q234" s="1496"/>
      <c r="R234" s="1499"/>
      <c r="S234" s="1500">
        <f t="shared" si="79"/>
        <v>0</v>
      </c>
      <c r="T234" s="1501"/>
      <c r="U234" s="2239" t="s">
        <v>1</v>
      </c>
      <c r="V234" s="108">
        <f t="shared" si="82"/>
        <v>0</v>
      </c>
      <c r="W234" s="1392" t="str">
        <f t="shared" si="71"/>
        <v>►</v>
      </c>
      <c r="X234" s="1393" t="str">
        <f t="shared" si="72"/>
        <v>►</v>
      </c>
      <c r="Y234" s="1393" t="str">
        <f t="shared" si="73"/>
        <v>►</v>
      </c>
      <c r="Z234" s="1393" t="str">
        <f t="shared" si="74"/>
        <v>►</v>
      </c>
      <c r="AA234" s="1393" t="str">
        <f t="shared" si="75"/>
        <v>►</v>
      </c>
      <c r="AB234" s="1393" t="str">
        <f t="shared" si="76"/>
        <v>►</v>
      </c>
      <c r="AC234" s="1393" t="str">
        <f t="shared" si="77"/>
        <v>►</v>
      </c>
      <c r="AD234" s="1393" t="str">
        <f t="shared" si="78"/>
        <v>►</v>
      </c>
      <c r="AE234" s="1494"/>
      <c r="AF234" s="1495"/>
      <c r="AG234" s="1495"/>
      <c r="AH234" s="1495"/>
      <c r="AI234" s="1496"/>
      <c r="AJ234" s="1497"/>
      <c r="AK234" s="1498"/>
      <c r="AL234" s="1496"/>
      <c r="AM234" s="1499"/>
      <c r="AN234" s="1500">
        <f t="shared" si="80"/>
        <v>0</v>
      </c>
      <c r="AO234" s="1501"/>
      <c r="AQ234" s="6">
        <v>1</v>
      </c>
    </row>
    <row r="235" spans="1:43" s="1" customFormat="1" ht="15.75">
      <c r="A235" s="1405">
        <f t="shared" si="81"/>
        <v>0</v>
      </c>
      <c r="B235" s="1392" t="str">
        <f t="shared" si="63"/>
        <v>►</v>
      </c>
      <c r="C235" s="1393" t="str">
        <f t="shared" si="64"/>
        <v>►</v>
      </c>
      <c r="D235" s="1393" t="str">
        <f t="shared" si="65"/>
        <v>►</v>
      </c>
      <c r="E235" s="1393" t="str">
        <f t="shared" si="66"/>
        <v>►</v>
      </c>
      <c r="F235" s="1393" t="str">
        <f t="shared" si="67"/>
        <v>►</v>
      </c>
      <c r="G235" s="1393" t="str">
        <f t="shared" si="68"/>
        <v>►</v>
      </c>
      <c r="H235" s="1393" t="str">
        <f t="shared" si="69"/>
        <v>►</v>
      </c>
      <c r="I235" s="1393" t="str">
        <f t="shared" si="70"/>
        <v>►</v>
      </c>
      <c r="J235" s="1494"/>
      <c r="K235" s="1495"/>
      <c r="L235" s="1495"/>
      <c r="M235" s="1495"/>
      <c r="N235" s="1496"/>
      <c r="O235" s="1497"/>
      <c r="P235" s="1498"/>
      <c r="Q235" s="1496"/>
      <c r="R235" s="1499"/>
      <c r="S235" s="1500">
        <f t="shared" si="79"/>
        <v>0</v>
      </c>
      <c r="T235" s="1501"/>
      <c r="U235" s="2239" t="s">
        <v>1</v>
      </c>
      <c r="V235" s="108">
        <f t="shared" si="82"/>
        <v>0</v>
      </c>
      <c r="W235" s="1392" t="str">
        <f t="shared" si="71"/>
        <v>►</v>
      </c>
      <c r="X235" s="1393" t="str">
        <f t="shared" si="72"/>
        <v>►</v>
      </c>
      <c r="Y235" s="1393" t="str">
        <f t="shared" si="73"/>
        <v>►</v>
      </c>
      <c r="Z235" s="1393" t="str">
        <f t="shared" si="74"/>
        <v>►</v>
      </c>
      <c r="AA235" s="1393" t="str">
        <f t="shared" si="75"/>
        <v>►</v>
      </c>
      <c r="AB235" s="1393" t="str">
        <f t="shared" si="76"/>
        <v>►</v>
      </c>
      <c r="AC235" s="1393" t="str">
        <f t="shared" si="77"/>
        <v>►</v>
      </c>
      <c r="AD235" s="1393" t="str">
        <f t="shared" si="78"/>
        <v>►</v>
      </c>
      <c r="AE235" s="1494"/>
      <c r="AF235" s="1495"/>
      <c r="AG235" s="1495"/>
      <c r="AH235" s="1495"/>
      <c r="AI235" s="1496"/>
      <c r="AJ235" s="1497"/>
      <c r="AK235" s="1498"/>
      <c r="AL235" s="1496"/>
      <c r="AM235" s="1499"/>
      <c r="AN235" s="1500">
        <f t="shared" si="80"/>
        <v>0</v>
      </c>
      <c r="AO235" s="1501"/>
      <c r="AQ235" s="6">
        <v>1</v>
      </c>
    </row>
    <row r="236" spans="1:43" s="1" customFormat="1" ht="15.75">
      <c r="A236" s="1405">
        <f t="shared" si="81"/>
        <v>0</v>
      </c>
      <c r="B236" s="1392" t="str">
        <f t="shared" si="63"/>
        <v>►</v>
      </c>
      <c r="C236" s="1393" t="str">
        <f t="shared" si="64"/>
        <v>►</v>
      </c>
      <c r="D236" s="1393" t="str">
        <f t="shared" si="65"/>
        <v>►</v>
      </c>
      <c r="E236" s="1393" t="str">
        <f t="shared" si="66"/>
        <v>►</v>
      </c>
      <c r="F236" s="1393" t="str">
        <f t="shared" si="67"/>
        <v>►</v>
      </c>
      <c r="G236" s="1393" t="str">
        <f t="shared" si="68"/>
        <v>►</v>
      </c>
      <c r="H236" s="1393" t="str">
        <f t="shared" si="69"/>
        <v>►</v>
      </c>
      <c r="I236" s="1393" t="str">
        <f t="shared" si="70"/>
        <v>►</v>
      </c>
      <c r="J236" s="1494"/>
      <c r="K236" s="1495"/>
      <c r="L236" s="1495"/>
      <c r="M236" s="1495"/>
      <c r="N236" s="1496"/>
      <c r="O236" s="1497"/>
      <c r="P236" s="1498"/>
      <c r="Q236" s="1496"/>
      <c r="R236" s="1499"/>
      <c r="S236" s="1500">
        <f t="shared" si="79"/>
        <v>0</v>
      </c>
      <c r="T236" s="1501"/>
      <c r="U236" s="2239" t="s">
        <v>1</v>
      </c>
      <c r="V236" s="108">
        <f t="shared" si="82"/>
        <v>0</v>
      </c>
      <c r="W236" s="1392" t="str">
        <f t="shared" si="71"/>
        <v>►</v>
      </c>
      <c r="X236" s="1393" t="str">
        <f t="shared" si="72"/>
        <v>►</v>
      </c>
      <c r="Y236" s="1393" t="str">
        <f t="shared" si="73"/>
        <v>►</v>
      </c>
      <c r="Z236" s="1393" t="str">
        <f t="shared" si="74"/>
        <v>►</v>
      </c>
      <c r="AA236" s="1393" t="str">
        <f t="shared" si="75"/>
        <v>►</v>
      </c>
      <c r="AB236" s="1393" t="str">
        <f t="shared" si="76"/>
        <v>►</v>
      </c>
      <c r="AC236" s="1393" t="str">
        <f t="shared" si="77"/>
        <v>►</v>
      </c>
      <c r="AD236" s="1393" t="str">
        <f t="shared" si="78"/>
        <v>►</v>
      </c>
      <c r="AE236" s="1494"/>
      <c r="AF236" s="1495"/>
      <c r="AG236" s="1495"/>
      <c r="AH236" s="1495"/>
      <c r="AI236" s="1496"/>
      <c r="AJ236" s="1497"/>
      <c r="AK236" s="1498"/>
      <c r="AL236" s="1496"/>
      <c r="AM236" s="1499"/>
      <c r="AN236" s="1500">
        <f t="shared" si="80"/>
        <v>0</v>
      </c>
      <c r="AO236" s="1501"/>
      <c r="AQ236" s="6">
        <v>1</v>
      </c>
    </row>
    <row r="237" spans="1:43" s="1" customFormat="1" ht="15.75">
      <c r="A237" s="1405">
        <f t="shared" si="81"/>
        <v>0</v>
      </c>
      <c r="B237" s="1392" t="str">
        <f t="shared" si="63"/>
        <v>►</v>
      </c>
      <c r="C237" s="1393" t="str">
        <f t="shared" si="64"/>
        <v>►</v>
      </c>
      <c r="D237" s="1393" t="str">
        <f t="shared" si="65"/>
        <v>►</v>
      </c>
      <c r="E237" s="1393" t="str">
        <f t="shared" si="66"/>
        <v>►</v>
      </c>
      <c r="F237" s="1393" t="str">
        <f t="shared" si="67"/>
        <v>►</v>
      </c>
      <c r="G237" s="1393" t="str">
        <f t="shared" si="68"/>
        <v>►</v>
      </c>
      <c r="H237" s="1393" t="str">
        <f t="shared" si="69"/>
        <v>►</v>
      </c>
      <c r="I237" s="1393" t="str">
        <f t="shared" si="70"/>
        <v>►</v>
      </c>
      <c r="J237" s="1494"/>
      <c r="K237" s="1495"/>
      <c r="L237" s="1495"/>
      <c r="M237" s="1495"/>
      <c r="N237" s="1496"/>
      <c r="O237" s="1497"/>
      <c r="P237" s="1498"/>
      <c r="Q237" s="1496"/>
      <c r="R237" s="1499"/>
      <c r="S237" s="1500">
        <f t="shared" si="79"/>
        <v>0</v>
      </c>
      <c r="T237" s="1501"/>
      <c r="U237" s="2239" t="s">
        <v>1</v>
      </c>
      <c r="V237" s="108">
        <f t="shared" si="82"/>
        <v>0</v>
      </c>
      <c r="W237" s="1392" t="str">
        <f t="shared" si="71"/>
        <v>►</v>
      </c>
      <c r="X237" s="1393" t="str">
        <f t="shared" si="72"/>
        <v>►</v>
      </c>
      <c r="Y237" s="1393" t="str">
        <f t="shared" si="73"/>
        <v>►</v>
      </c>
      <c r="Z237" s="1393" t="str">
        <f t="shared" si="74"/>
        <v>►</v>
      </c>
      <c r="AA237" s="1393" t="str">
        <f t="shared" si="75"/>
        <v>►</v>
      </c>
      <c r="AB237" s="1393" t="str">
        <f t="shared" si="76"/>
        <v>►</v>
      </c>
      <c r="AC237" s="1393" t="str">
        <f t="shared" si="77"/>
        <v>►</v>
      </c>
      <c r="AD237" s="1393" t="str">
        <f t="shared" si="78"/>
        <v>►</v>
      </c>
      <c r="AE237" s="1494"/>
      <c r="AF237" s="1495"/>
      <c r="AG237" s="1495"/>
      <c r="AH237" s="1495"/>
      <c r="AI237" s="1496"/>
      <c r="AJ237" s="1497"/>
      <c r="AK237" s="1498"/>
      <c r="AL237" s="1496"/>
      <c r="AM237" s="1499"/>
      <c r="AN237" s="1500">
        <f t="shared" si="80"/>
        <v>0</v>
      </c>
      <c r="AO237" s="1501"/>
      <c r="AQ237" s="6">
        <v>1</v>
      </c>
    </row>
    <row r="238" spans="1:43" s="1" customFormat="1" ht="15.75">
      <c r="A238" s="1405">
        <f t="shared" si="81"/>
        <v>0</v>
      </c>
      <c r="B238" s="1392" t="str">
        <f t="shared" si="63"/>
        <v>►</v>
      </c>
      <c r="C238" s="1393" t="str">
        <f t="shared" si="64"/>
        <v>►</v>
      </c>
      <c r="D238" s="1393" t="str">
        <f t="shared" si="65"/>
        <v>►</v>
      </c>
      <c r="E238" s="1393" t="str">
        <f t="shared" si="66"/>
        <v>►</v>
      </c>
      <c r="F238" s="1393" t="str">
        <f t="shared" si="67"/>
        <v>►</v>
      </c>
      <c r="G238" s="1393" t="str">
        <f t="shared" si="68"/>
        <v>►</v>
      </c>
      <c r="H238" s="1393" t="str">
        <f t="shared" si="69"/>
        <v>►</v>
      </c>
      <c r="I238" s="1393" t="str">
        <f t="shared" si="70"/>
        <v>►</v>
      </c>
      <c r="J238" s="1494"/>
      <c r="K238" s="1495"/>
      <c r="L238" s="1495"/>
      <c r="M238" s="1495"/>
      <c r="N238" s="1496"/>
      <c r="O238" s="1497"/>
      <c r="P238" s="1498"/>
      <c r="Q238" s="1496"/>
      <c r="R238" s="1499"/>
      <c r="S238" s="1500">
        <f t="shared" si="79"/>
        <v>0</v>
      </c>
      <c r="T238" s="1501"/>
      <c r="U238" s="2239" t="s">
        <v>1</v>
      </c>
      <c r="V238" s="108">
        <f t="shared" si="82"/>
        <v>0</v>
      </c>
      <c r="W238" s="1392" t="str">
        <f t="shared" si="71"/>
        <v>►</v>
      </c>
      <c r="X238" s="1393" t="str">
        <f t="shared" si="72"/>
        <v>►</v>
      </c>
      <c r="Y238" s="1393" t="str">
        <f t="shared" si="73"/>
        <v>►</v>
      </c>
      <c r="Z238" s="1393" t="str">
        <f t="shared" si="74"/>
        <v>►</v>
      </c>
      <c r="AA238" s="1393" t="str">
        <f t="shared" si="75"/>
        <v>►</v>
      </c>
      <c r="AB238" s="1393" t="str">
        <f t="shared" si="76"/>
        <v>►</v>
      </c>
      <c r="AC238" s="1393" t="str">
        <f t="shared" si="77"/>
        <v>►</v>
      </c>
      <c r="AD238" s="1393" t="str">
        <f t="shared" si="78"/>
        <v>►</v>
      </c>
      <c r="AE238" s="1494"/>
      <c r="AF238" s="1495"/>
      <c r="AG238" s="1495"/>
      <c r="AH238" s="1495"/>
      <c r="AI238" s="1496"/>
      <c r="AJ238" s="1497"/>
      <c r="AK238" s="1498"/>
      <c r="AL238" s="1496"/>
      <c r="AM238" s="1499"/>
      <c r="AN238" s="1500">
        <f t="shared" si="80"/>
        <v>0</v>
      </c>
      <c r="AO238" s="1501"/>
      <c r="AQ238" s="6">
        <v>1</v>
      </c>
    </row>
    <row r="239" spans="1:43" s="1" customFormat="1" ht="15.75">
      <c r="A239" s="1405">
        <f t="shared" si="81"/>
        <v>0</v>
      </c>
      <c r="B239" s="1392" t="str">
        <f t="shared" si="63"/>
        <v>►</v>
      </c>
      <c r="C239" s="1393" t="str">
        <f t="shared" si="64"/>
        <v>►</v>
      </c>
      <c r="D239" s="1393" t="str">
        <f t="shared" si="65"/>
        <v>►</v>
      </c>
      <c r="E239" s="1393" t="str">
        <f t="shared" si="66"/>
        <v>►</v>
      </c>
      <c r="F239" s="1393" t="str">
        <f t="shared" si="67"/>
        <v>►</v>
      </c>
      <c r="G239" s="1393" t="str">
        <f t="shared" si="68"/>
        <v>►</v>
      </c>
      <c r="H239" s="1393" t="str">
        <f t="shared" si="69"/>
        <v>►</v>
      </c>
      <c r="I239" s="1393" t="str">
        <f t="shared" si="70"/>
        <v>►</v>
      </c>
      <c r="J239" s="1494"/>
      <c r="K239" s="1495"/>
      <c r="L239" s="1495"/>
      <c r="M239" s="1495"/>
      <c r="N239" s="1496"/>
      <c r="O239" s="1497"/>
      <c r="P239" s="1498"/>
      <c r="Q239" s="1496"/>
      <c r="R239" s="1499"/>
      <c r="S239" s="1500">
        <f t="shared" si="79"/>
        <v>0</v>
      </c>
      <c r="T239" s="1501"/>
      <c r="U239" s="2239" t="s">
        <v>1</v>
      </c>
      <c r="V239" s="108">
        <f t="shared" si="82"/>
        <v>0</v>
      </c>
      <c r="W239" s="1392" t="str">
        <f t="shared" si="71"/>
        <v>►</v>
      </c>
      <c r="X239" s="1393" t="str">
        <f t="shared" si="72"/>
        <v>►</v>
      </c>
      <c r="Y239" s="1393" t="str">
        <f t="shared" si="73"/>
        <v>►</v>
      </c>
      <c r="Z239" s="1393" t="str">
        <f t="shared" si="74"/>
        <v>►</v>
      </c>
      <c r="AA239" s="1393" t="str">
        <f t="shared" si="75"/>
        <v>►</v>
      </c>
      <c r="AB239" s="1393" t="str">
        <f t="shared" si="76"/>
        <v>►</v>
      </c>
      <c r="AC239" s="1393" t="str">
        <f t="shared" si="77"/>
        <v>►</v>
      </c>
      <c r="AD239" s="1393" t="str">
        <f t="shared" si="78"/>
        <v>►</v>
      </c>
      <c r="AE239" s="1494"/>
      <c r="AF239" s="1495"/>
      <c r="AG239" s="1495"/>
      <c r="AH239" s="1495"/>
      <c r="AI239" s="1496"/>
      <c r="AJ239" s="1497"/>
      <c r="AK239" s="1498"/>
      <c r="AL239" s="1496"/>
      <c r="AM239" s="1499"/>
      <c r="AN239" s="1500">
        <f t="shared" si="80"/>
        <v>0</v>
      </c>
      <c r="AO239" s="1501"/>
      <c r="AQ239" s="6">
        <v>1</v>
      </c>
    </row>
    <row r="240" spans="1:43" s="1" customFormat="1" ht="15.75">
      <c r="A240" s="1405">
        <f t="shared" si="81"/>
        <v>0</v>
      </c>
      <c r="B240" s="1392" t="str">
        <f t="shared" si="63"/>
        <v>►</v>
      </c>
      <c r="C240" s="1393" t="str">
        <f t="shared" si="64"/>
        <v>►</v>
      </c>
      <c r="D240" s="1393" t="str">
        <f t="shared" si="65"/>
        <v>►</v>
      </c>
      <c r="E240" s="1393" t="str">
        <f t="shared" si="66"/>
        <v>►</v>
      </c>
      <c r="F240" s="1393" t="str">
        <f t="shared" si="67"/>
        <v>►</v>
      </c>
      <c r="G240" s="1393" t="str">
        <f t="shared" si="68"/>
        <v>►</v>
      </c>
      <c r="H240" s="1393" t="str">
        <f t="shared" si="69"/>
        <v>►</v>
      </c>
      <c r="I240" s="1393" t="str">
        <f t="shared" si="70"/>
        <v>►</v>
      </c>
      <c r="J240" s="1494"/>
      <c r="K240" s="1495"/>
      <c r="L240" s="1495"/>
      <c r="M240" s="1495"/>
      <c r="N240" s="1496"/>
      <c r="O240" s="1497"/>
      <c r="P240" s="1498"/>
      <c r="Q240" s="1496"/>
      <c r="R240" s="1499"/>
      <c r="S240" s="1500">
        <f t="shared" si="79"/>
        <v>0</v>
      </c>
      <c r="T240" s="1501"/>
      <c r="U240" s="2239" t="s">
        <v>1</v>
      </c>
      <c r="V240" s="108">
        <f t="shared" si="82"/>
        <v>0</v>
      </c>
      <c r="W240" s="1392" t="str">
        <f t="shared" si="71"/>
        <v>►</v>
      </c>
      <c r="X240" s="1393" t="str">
        <f t="shared" si="72"/>
        <v>►</v>
      </c>
      <c r="Y240" s="1393" t="str">
        <f t="shared" si="73"/>
        <v>►</v>
      </c>
      <c r="Z240" s="1393" t="str">
        <f t="shared" si="74"/>
        <v>►</v>
      </c>
      <c r="AA240" s="1393" t="str">
        <f t="shared" si="75"/>
        <v>►</v>
      </c>
      <c r="AB240" s="1393" t="str">
        <f t="shared" si="76"/>
        <v>►</v>
      </c>
      <c r="AC240" s="1393" t="str">
        <f t="shared" si="77"/>
        <v>►</v>
      </c>
      <c r="AD240" s="1393" t="str">
        <f t="shared" si="78"/>
        <v>►</v>
      </c>
      <c r="AE240" s="1494"/>
      <c r="AF240" s="1495"/>
      <c r="AG240" s="1495"/>
      <c r="AH240" s="1495"/>
      <c r="AI240" s="1496"/>
      <c r="AJ240" s="1497"/>
      <c r="AK240" s="1498"/>
      <c r="AL240" s="1496"/>
      <c r="AM240" s="1499"/>
      <c r="AN240" s="1500">
        <f t="shared" si="80"/>
        <v>0</v>
      </c>
      <c r="AO240" s="1501"/>
      <c r="AQ240" s="6">
        <v>1</v>
      </c>
    </row>
    <row r="241" spans="1:43" s="1" customFormat="1" ht="15.75">
      <c r="A241" s="1405">
        <f t="shared" si="81"/>
        <v>0</v>
      </c>
      <c r="B241" s="1392" t="str">
        <f t="shared" si="63"/>
        <v>►</v>
      </c>
      <c r="C241" s="1393" t="str">
        <f t="shared" si="64"/>
        <v>►</v>
      </c>
      <c r="D241" s="1393" t="str">
        <f t="shared" si="65"/>
        <v>►</v>
      </c>
      <c r="E241" s="1393" t="str">
        <f t="shared" si="66"/>
        <v>►</v>
      </c>
      <c r="F241" s="1393" t="str">
        <f t="shared" si="67"/>
        <v>►</v>
      </c>
      <c r="G241" s="1393" t="str">
        <f t="shared" si="68"/>
        <v>►</v>
      </c>
      <c r="H241" s="1393" t="str">
        <f t="shared" si="69"/>
        <v>►</v>
      </c>
      <c r="I241" s="1393" t="str">
        <f t="shared" si="70"/>
        <v>►</v>
      </c>
      <c r="J241" s="1494"/>
      <c r="K241" s="1495"/>
      <c r="L241" s="1495"/>
      <c r="M241" s="1495"/>
      <c r="N241" s="1496"/>
      <c r="O241" s="1497"/>
      <c r="P241" s="1498"/>
      <c r="Q241" s="1496"/>
      <c r="R241" s="1499"/>
      <c r="S241" s="1500">
        <f t="shared" si="79"/>
        <v>0</v>
      </c>
      <c r="T241" s="1501"/>
      <c r="U241" s="2239" t="s">
        <v>1</v>
      </c>
      <c r="V241" s="108">
        <f t="shared" si="82"/>
        <v>0</v>
      </c>
      <c r="W241" s="1392" t="str">
        <f t="shared" si="71"/>
        <v>►</v>
      </c>
      <c r="X241" s="1393" t="str">
        <f t="shared" si="72"/>
        <v>►</v>
      </c>
      <c r="Y241" s="1393" t="str">
        <f t="shared" si="73"/>
        <v>►</v>
      </c>
      <c r="Z241" s="1393" t="str">
        <f t="shared" si="74"/>
        <v>►</v>
      </c>
      <c r="AA241" s="1393" t="str">
        <f t="shared" si="75"/>
        <v>►</v>
      </c>
      <c r="AB241" s="1393" t="str">
        <f t="shared" si="76"/>
        <v>►</v>
      </c>
      <c r="AC241" s="1393" t="str">
        <f t="shared" si="77"/>
        <v>►</v>
      </c>
      <c r="AD241" s="1393" t="str">
        <f t="shared" si="78"/>
        <v>►</v>
      </c>
      <c r="AE241" s="1494"/>
      <c r="AF241" s="1495"/>
      <c r="AG241" s="1495"/>
      <c r="AH241" s="1495"/>
      <c r="AI241" s="1496"/>
      <c r="AJ241" s="1497"/>
      <c r="AK241" s="1498"/>
      <c r="AL241" s="1496"/>
      <c r="AM241" s="1499"/>
      <c r="AN241" s="1500">
        <f t="shared" si="80"/>
        <v>0</v>
      </c>
      <c r="AO241" s="1501"/>
      <c r="AQ241" s="6">
        <v>1</v>
      </c>
    </row>
    <row r="242" spans="1:43" s="1" customFormat="1" ht="15.75">
      <c r="A242" s="1405">
        <f t="shared" si="81"/>
        <v>0</v>
      </c>
      <c r="B242" s="1392" t="str">
        <f t="shared" si="63"/>
        <v>►</v>
      </c>
      <c r="C242" s="1393" t="str">
        <f t="shared" si="64"/>
        <v>►</v>
      </c>
      <c r="D242" s="1393" t="str">
        <f t="shared" si="65"/>
        <v>►</v>
      </c>
      <c r="E242" s="1393" t="str">
        <f t="shared" si="66"/>
        <v>►</v>
      </c>
      <c r="F242" s="1393" t="str">
        <f t="shared" si="67"/>
        <v>►</v>
      </c>
      <c r="G242" s="1393" t="str">
        <f t="shared" si="68"/>
        <v>►</v>
      </c>
      <c r="H242" s="1393" t="str">
        <f t="shared" si="69"/>
        <v>►</v>
      </c>
      <c r="I242" s="1393" t="str">
        <f t="shared" si="70"/>
        <v>►</v>
      </c>
      <c r="J242" s="1494"/>
      <c r="K242" s="1495"/>
      <c r="L242" s="1495"/>
      <c r="M242" s="1495"/>
      <c r="N242" s="1496"/>
      <c r="O242" s="1497"/>
      <c r="P242" s="1498"/>
      <c r="Q242" s="1496"/>
      <c r="R242" s="1499"/>
      <c r="S242" s="1500">
        <f t="shared" si="79"/>
        <v>0</v>
      </c>
      <c r="T242" s="1501"/>
      <c r="U242" s="2239" t="s">
        <v>1</v>
      </c>
      <c r="V242" s="108">
        <f t="shared" si="82"/>
        <v>0</v>
      </c>
      <c r="W242" s="1392" t="str">
        <f t="shared" si="71"/>
        <v>►</v>
      </c>
      <c r="X242" s="1393" t="str">
        <f t="shared" si="72"/>
        <v>►</v>
      </c>
      <c r="Y242" s="1393" t="str">
        <f t="shared" si="73"/>
        <v>►</v>
      </c>
      <c r="Z242" s="1393" t="str">
        <f t="shared" si="74"/>
        <v>►</v>
      </c>
      <c r="AA242" s="1393" t="str">
        <f t="shared" si="75"/>
        <v>►</v>
      </c>
      <c r="AB242" s="1393" t="str">
        <f t="shared" si="76"/>
        <v>►</v>
      </c>
      <c r="AC242" s="1393" t="str">
        <f t="shared" si="77"/>
        <v>►</v>
      </c>
      <c r="AD242" s="1393" t="str">
        <f t="shared" si="78"/>
        <v>►</v>
      </c>
      <c r="AE242" s="1494"/>
      <c r="AF242" s="1495"/>
      <c r="AG242" s="1495"/>
      <c r="AH242" s="1495"/>
      <c r="AI242" s="1496"/>
      <c r="AJ242" s="1497"/>
      <c r="AK242" s="1498"/>
      <c r="AL242" s="1496"/>
      <c r="AM242" s="1499"/>
      <c r="AN242" s="1500">
        <f t="shared" si="80"/>
        <v>0</v>
      </c>
      <c r="AO242" s="1501"/>
      <c r="AQ242" s="6">
        <v>1</v>
      </c>
    </row>
    <row r="243" spans="1:43" s="1" customFormat="1" ht="15.75">
      <c r="A243" s="1405">
        <f t="shared" si="81"/>
        <v>0</v>
      </c>
      <c r="B243" s="1392" t="str">
        <f t="shared" si="63"/>
        <v>►</v>
      </c>
      <c r="C243" s="1393" t="str">
        <f t="shared" si="64"/>
        <v>►</v>
      </c>
      <c r="D243" s="1393" t="str">
        <f t="shared" si="65"/>
        <v>►</v>
      </c>
      <c r="E243" s="1393" t="str">
        <f t="shared" si="66"/>
        <v>►</v>
      </c>
      <c r="F243" s="1393" t="str">
        <f t="shared" si="67"/>
        <v>►</v>
      </c>
      <c r="G243" s="1393" t="str">
        <f t="shared" si="68"/>
        <v>►</v>
      </c>
      <c r="H243" s="1393" t="str">
        <f t="shared" si="69"/>
        <v>►</v>
      </c>
      <c r="I243" s="1393" t="str">
        <f t="shared" si="70"/>
        <v>►</v>
      </c>
      <c r="J243" s="1494"/>
      <c r="K243" s="1495"/>
      <c r="L243" s="1495"/>
      <c r="M243" s="1495"/>
      <c r="N243" s="1496"/>
      <c r="O243" s="1497"/>
      <c r="P243" s="1498"/>
      <c r="Q243" s="1496"/>
      <c r="R243" s="1499"/>
      <c r="S243" s="1500">
        <f t="shared" si="79"/>
        <v>0</v>
      </c>
      <c r="T243" s="1501"/>
      <c r="U243" s="2239" t="s">
        <v>1</v>
      </c>
      <c r="V243" s="108">
        <f t="shared" si="82"/>
        <v>0</v>
      </c>
      <c r="W243" s="1392" t="str">
        <f t="shared" si="71"/>
        <v>►</v>
      </c>
      <c r="X243" s="1393" t="str">
        <f t="shared" si="72"/>
        <v>►</v>
      </c>
      <c r="Y243" s="1393" t="str">
        <f t="shared" si="73"/>
        <v>►</v>
      </c>
      <c r="Z243" s="1393" t="str">
        <f t="shared" si="74"/>
        <v>►</v>
      </c>
      <c r="AA243" s="1393" t="str">
        <f t="shared" si="75"/>
        <v>►</v>
      </c>
      <c r="AB243" s="1393" t="str">
        <f t="shared" si="76"/>
        <v>►</v>
      </c>
      <c r="AC243" s="1393" t="str">
        <f t="shared" si="77"/>
        <v>►</v>
      </c>
      <c r="AD243" s="1393" t="str">
        <f t="shared" si="78"/>
        <v>►</v>
      </c>
      <c r="AE243" s="1494"/>
      <c r="AF243" s="1495"/>
      <c r="AG243" s="1495"/>
      <c r="AH243" s="1495"/>
      <c r="AI243" s="1496"/>
      <c r="AJ243" s="1497"/>
      <c r="AK243" s="1498"/>
      <c r="AL243" s="1496"/>
      <c r="AM243" s="1499"/>
      <c r="AN243" s="1500">
        <f t="shared" si="80"/>
        <v>0</v>
      </c>
      <c r="AO243" s="1501"/>
      <c r="AQ243" s="6">
        <v>1</v>
      </c>
    </row>
    <row r="244" spans="1:43" s="1" customFormat="1" ht="15.75">
      <c r="A244" s="1405">
        <f t="shared" si="81"/>
        <v>0</v>
      </c>
      <c r="B244" s="1392" t="str">
        <f t="shared" si="63"/>
        <v>►</v>
      </c>
      <c r="C244" s="1393" t="str">
        <f t="shared" si="64"/>
        <v>►</v>
      </c>
      <c r="D244" s="1393" t="str">
        <f t="shared" si="65"/>
        <v>►</v>
      </c>
      <c r="E244" s="1393" t="str">
        <f t="shared" si="66"/>
        <v>►</v>
      </c>
      <c r="F244" s="1393" t="str">
        <f t="shared" si="67"/>
        <v>►</v>
      </c>
      <c r="G244" s="1393" t="str">
        <f t="shared" si="68"/>
        <v>►</v>
      </c>
      <c r="H244" s="1393" t="str">
        <f t="shared" si="69"/>
        <v>►</v>
      </c>
      <c r="I244" s="1393" t="str">
        <f t="shared" si="70"/>
        <v>►</v>
      </c>
      <c r="J244" s="1494"/>
      <c r="K244" s="1495"/>
      <c r="L244" s="1495"/>
      <c r="M244" s="1495"/>
      <c r="N244" s="1496"/>
      <c r="O244" s="1497"/>
      <c r="P244" s="1498"/>
      <c r="Q244" s="1496"/>
      <c r="R244" s="1499"/>
      <c r="S244" s="1500">
        <f t="shared" si="79"/>
        <v>0</v>
      </c>
      <c r="T244" s="1501"/>
      <c r="U244" s="2239" t="s">
        <v>1</v>
      </c>
      <c r="V244" s="108">
        <f t="shared" si="82"/>
        <v>0</v>
      </c>
      <c r="W244" s="1392" t="str">
        <f t="shared" si="71"/>
        <v>►</v>
      </c>
      <c r="X244" s="1393" t="str">
        <f t="shared" si="72"/>
        <v>►</v>
      </c>
      <c r="Y244" s="1393" t="str">
        <f t="shared" si="73"/>
        <v>►</v>
      </c>
      <c r="Z244" s="1393" t="str">
        <f t="shared" si="74"/>
        <v>►</v>
      </c>
      <c r="AA244" s="1393" t="str">
        <f t="shared" si="75"/>
        <v>►</v>
      </c>
      <c r="AB244" s="1393" t="str">
        <f t="shared" si="76"/>
        <v>►</v>
      </c>
      <c r="AC244" s="1393" t="str">
        <f t="shared" si="77"/>
        <v>►</v>
      </c>
      <c r="AD244" s="1393" t="str">
        <f t="shared" si="78"/>
        <v>►</v>
      </c>
      <c r="AE244" s="1494"/>
      <c r="AF244" s="1495"/>
      <c r="AG244" s="1495"/>
      <c r="AH244" s="1495"/>
      <c r="AI244" s="1496"/>
      <c r="AJ244" s="1497"/>
      <c r="AK244" s="1498"/>
      <c r="AL244" s="1496"/>
      <c r="AM244" s="1499"/>
      <c r="AN244" s="1500">
        <f t="shared" si="80"/>
        <v>0</v>
      </c>
      <c r="AO244" s="1501"/>
      <c r="AP244"/>
      <c r="AQ244" s="6">
        <v>1</v>
      </c>
    </row>
    <row r="245" spans="1:43" s="1" customFormat="1" ht="15.75">
      <c r="A245" s="1405">
        <f t="shared" si="81"/>
        <v>0</v>
      </c>
      <c r="B245" s="1392" t="str">
        <f t="shared" si="63"/>
        <v>►</v>
      </c>
      <c r="C245" s="1393" t="str">
        <f t="shared" si="64"/>
        <v>►</v>
      </c>
      <c r="D245" s="1393" t="str">
        <f t="shared" si="65"/>
        <v>►</v>
      </c>
      <c r="E245" s="1393" t="str">
        <f t="shared" si="66"/>
        <v>►</v>
      </c>
      <c r="F245" s="1393" t="str">
        <f t="shared" si="67"/>
        <v>►</v>
      </c>
      <c r="G245" s="1393" t="str">
        <f t="shared" si="68"/>
        <v>►</v>
      </c>
      <c r="H245" s="1393" t="str">
        <f t="shared" si="69"/>
        <v>►</v>
      </c>
      <c r="I245" s="1393" t="str">
        <f t="shared" si="70"/>
        <v>►</v>
      </c>
      <c r="J245" s="1494"/>
      <c r="K245" s="1495"/>
      <c r="L245" s="1495"/>
      <c r="M245" s="1495"/>
      <c r="N245" s="1496"/>
      <c r="O245" s="1497"/>
      <c r="P245" s="1498"/>
      <c r="Q245" s="1496"/>
      <c r="R245" s="1499"/>
      <c r="S245" s="1500">
        <f t="shared" si="79"/>
        <v>0</v>
      </c>
      <c r="T245" s="1501"/>
      <c r="U245" s="2239" t="s">
        <v>1</v>
      </c>
      <c r="V245" s="108">
        <f t="shared" si="82"/>
        <v>0</v>
      </c>
      <c r="W245" s="1392" t="str">
        <f t="shared" si="71"/>
        <v>►</v>
      </c>
      <c r="X245" s="1393" t="str">
        <f t="shared" si="72"/>
        <v>►</v>
      </c>
      <c r="Y245" s="1393" t="str">
        <f t="shared" si="73"/>
        <v>►</v>
      </c>
      <c r="Z245" s="1393" t="str">
        <f t="shared" si="74"/>
        <v>►</v>
      </c>
      <c r="AA245" s="1393" t="str">
        <f t="shared" si="75"/>
        <v>►</v>
      </c>
      <c r="AB245" s="1393" t="str">
        <f t="shared" si="76"/>
        <v>►</v>
      </c>
      <c r="AC245" s="1393" t="str">
        <f t="shared" si="77"/>
        <v>►</v>
      </c>
      <c r="AD245" s="1393" t="str">
        <f t="shared" si="78"/>
        <v>►</v>
      </c>
      <c r="AE245" s="1494"/>
      <c r="AF245" s="1495"/>
      <c r="AG245" s="1495"/>
      <c r="AH245" s="1495"/>
      <c r="AI245" s="1496"/>
      <c r="AJ245" s="1497"/>
      <c r="AK245" s="1498"/>
      <c r="AL245" s="1496"/>
      <c r="AM245" s="1499"/>
      <c r="AN245" s="1500">
        <f t="shared" si="80"/>
        <v>0</v>
      </c>
      <c r="AO245" s="1501"/>
      <c r="AP245"/>
      <c r="AQ245" s="6">
        <v>1</v>
      </c>
    </row>
    <row r="246" spans="1:43" s="1" customFormat="1" ht="15.75">
      <c r="A246" s="1405">
        <f t="shared" si="81"/>
        <v>0</v>
      </c>
      <c r="B246" s="1392" t="str">
        <f t="shared" si="63"/>
        <v>►</v>
      </c>
      <c r="C246" s="1393" t="str">
        <f t="shared" si="64"/>
        <v>►</v>
      </c>
      <c r="D246" s="1393" t="str">
        <f t="shared" si="65"/>
        <v>►</v>
      </c>
      <c r="E246" s="1393" t="str">
        <f t="shared" si="66"/>
        <v>►</v>
      </c>
      <c r="F246" s="1393" t="str">
        <f t="shared" si="67"/>
        <v>►</v>
      </c>
      <c r="G246" s="1393" t="str">
        <f t="shared" si="68"/>
        <v>►</v>
      </c>
      <c r="H246" s="1393" t="str">
        <f t="shared" si="69"/>
        <v>►</v>
      </c>
      <c r="I246" s="1393" t="str">
        <f t="shared" si="70"/>
        <v>►</v>
      </c>
      <c r="J246" s="1494"/>
      <c r="K246" s="1495"/>
      <c r="L246" s="1495"/>
      <c r="M246" s="1495"/>
      <c r="N246" s="1496"/>
      <c r="O246" s="1497"/>
      <c r="P246" s="1498"/>
      <c r="Q246" s="1496"/>
      <c r="R246" s="1499"/>
      <c r="S246" s="1500">
        <f t="shared" si="79"/>
        <v>0</v>
      </c>
      <c r="T246" s="1501"/>
      <c r="U246" s="2239" t="s">
        <v>1</v>
      </c>
      <c r="V246" s="108">
        <f t="shared" si="82"/>
        <v>0</v>
      </c>
      <c r="W246" s="1392" t="str">
        <f t="shared" si="71"/>
        <v>►</v>
      </c>
      <c r="X246" s="1393" t="str">
        <f t="shared" si="72"/>
        <v>►</v>
      </c>
      <c r="Y246" s="1393" t="str">
        <f t="shared" si="73"/>
        <v>►</v>
      </c>
      <c r="Z246" s="1393" t="str">
        <f t="shared" si="74"/>
        <v>►</v>
      </c>
      <c r="AA246" s="1393" t="str">
        <f t="shared" si="75"/>
        <v>►</v>
      </c>
      <c r="AB246" s="1393" t="str">
        <f t="shared" si="76"/>
        <v>►</v>
      </c>
      <c r="AC246" s="1393" t="str">
        <f t="shared" si="77"/>
        <v>►</v>
      </c>
      <c r="AD246" s="1393" t="str">
        <f t="shared" si="78"/>
        <v>►</v>
      </c>
      <c r="AE246" s="1494"/>
      <c r="AF246" s="1495"/>
      <c r="AG246" s="1495"/>
      <c r="AH246" s="1495"/>
      <c r="AI246" s="1496"/>
      <c r="AJ246" s="1497"/>
      <c r="AK246" s="1498"/>
      <c r="AL246" s="1496"/>
      <c r="AM246" s="1499"/>
      <c r="AN246" s="1500">
        <f t="shared" si="80"/>
        <v>0</v>
      </c>
      <c r="AO246" s="1501"/>
      <c r="AP246"/>
      <c r="AQ246" s="6">
        <v>1</v>
      </c>
    </row>
    <row r="247" spans="1:43" s="1" customFormat="1" ht="15.75">
      <c r="A247" s="1405">
        <f t="shared" si="81"/>
        <v>0</v>
      </c>
      <c r="B247" s="1392" t="str">
        <f t="shared" ref="B247:B310" si="83">IF(ISBLANK(K247),"►",K247)</f>
        <v>►</v>
      </c>
      <c r="C247" s="1393" t="str">
        <f t="shared" ref="C247:C310" si="84">IF(ISBLANK(K247),"►",IFERROR(LEFT(K247,SEARCH(" ",K247)-1),0))</f>
        <v>►</v>
      </c>
      <c r="D247" s="1393" t="str">
        <f t="shared" ref="D247:D310" si="85">IF(ISBLANK(K247),"►",IFERROR(MID(K247,SEARCH(" ",K247)+1,SEARCH(" ",K247,SEARCH(" ",K247)+1)-SEARCH(" ",K247)-1),0))</f>
        <v>►</v>
      </c>
      <c r="E247" s="1393" t="str">
        <f t="shared" ref="E247:E310" si="86">IF(ISBLANK(K247),"►",IFERROR(MID(K247,SEARCH(" ",K247,SEARCH(" ",K247)+1)+1,SEARCH(" ",K247,SEARCH(" ",K247,SEARCH(" ",K247)+1)+1)-SEARCH(" ",K247,SEARCH(" ",K247)+1)-1),0))</f>
        <v>►</v>
      </c>
      <c r="F247" s="1393" t="str">
        <f t="shared" ref="F247:F310" si="87">IF(ISBLANK(K247),"►",IFERROR(MID(K247,SEARCH(" ",K247,SEARCH(" ",K247,SEARCH(" ",K247)+1)+1)+1,SEARCH(" ",K247,SEARCH(" ",K247,SEARCH(" ",K247,SEARCH(" ",K247)+1)+1)+1)-SEARCH(" ",K247,SEARCH(" ",K247,SEARCH(" ",K247)+1)+1)-1),0))</f>
        <v>►</v>
      </c>
      <c r="G247" s="1393" t="str">
        <f t="shared" ref="G247:G310" si="88">IF(ISBLANK(K247),"►",IFERROR(MID(K247,FIND(" ",K247,FIND(" ",K247,FIND(" ",K247)+1)+1)+1,FIND(" ",K247,FIND(" ",K247,FIND(" ",K247,FIND(" ",K247,FIND(" ",K247,FIND(" ",K247)+1)+1)+1)+1)-1)-1),""))</f>
        <v>►</v>
      </c>
      <c r="H247" s="1393" t="str">
        <f t="shared" ref="H247:H310" si="89">IF(ISBLANK(K247),"►",L247)</f>
        <v>►</v>
      </c>
      <c r="I247" s="1393" t="str">
        <f t="shared" ref="I247:I310" si="90">IF(ISBLANK(K247),"►",M247)</f>
        <v>►</v>
      </c>
      <c r="J247" s="1494"/>
      <c r="K247" s="1495"/>
      <c r="L247" s="1495"/>
      <c r="M247" s="1495"/>
      <c r="N247" s="1496"/>
      <c r="O247" s="1497"/>
      <c r="P247" s="1498"/>
      <c r="Q247" s="1496"/>
      <c r="R247" s="1499"/>
      <c r="S247" s="1500">
        <f t="shared" si="79"/>
        <v>0</v>
      </c>
      <c r="T247" s="1501"/>
      <c r="U247" s="2239" t="s">
        <v>1</v>
      </c>
      <c r="V247" s="108">
        <f t="shared" si="82"/>
        <v>0</v>
      </c>
      <c r="W247" s="1392" t="str">
        <f t="shared" ref="W247:W310" si="91">IF(ISBLANK(AF247),"►",AF247)</f>
        <v>►</v>
      </c>
      <c r="X247" s="1393" t="str">
        <f t="shared" ref="X247:X310" si="92">IF(ISBLANK(AF247),"►",IFERROR(LEFT(AF247,SEARCH(" ",AF247)-1),0))</f>
        <v>►</v>
      </c>
      <c r="Y247" s="1393" t="str">
        <f t="shared" ref="Y247:Y310" si="93">IF(ISBLANK(AF247),"►",IFERROR(MID(AF247,SEARCH(" ",AF247)+1,SEARCH(" ",AF247,SEARCH(" ",AF247)+1)-SEARCH(" ",AF247)-1),0))</f>
        <v>►</v>
      </c>
      <c r="Z247" s="1393" t="str">
        <f t="shared" ref="Z247:Z310" si="94">IF(ISBLANK(AF247),"►",IFERROR(MID(AF247,SEARCH(" ",AF247,SEARCH(" ",AF247)+1)+1,SEARCH(" ",AF247,SEARCH(" ",AF247,SEARCH(" ",AF247)+1)+1)-SEARCH(" ",AF247,SEARCH(" ",AF247)+1)-1),0))</f>
        <v>►</v>
      </c>
      <c r="AA247" s="1393" t="str">
        <f t="shared" ref="AA247:AA310" si="95">IF(ISBLANK(AF247),"►",IFERROR(MID(AF247,SEARCH(" ",AF247,SEARCH(" ",AF247,SEARCH(" ",AF247)+1)+1)+1,SEARCH(" ",AF247,SEARCH(" ",AF247,SEARCH(" ",AF247,SEARCH(" ",AF247)+1)+1)+1)-SEARCH(" ",AF247,SEARCH(" ",AF247,SEARCH(" ",AF247)+1)+1)-1),0))</f>
        <v>►</v>
      </c>
      <c r="AB247" s="1393" t="str">
        <f t="shared" ref="AB247:AB310" si="96">IF(ISBLANK(AF247),"►",IFERROR(MID(AF247,FIND(" ",AF247,FIND(" ",AF247,FIND(" ",AF247)+1)+1)+1,FIND(" ",AF247,FIND(" ",AF247,FIND(" ",AF247,FIND(" ",AF247,FIND(" ",AF247,FIND(" ",AF247)+1)+1)+1)+1)-1)-1),""))</f>
        <v>►</v>
      </c>
      <c r="AC247" s="1393" t="str">
        <f t="shared" ref="AC247:AC310" si="97">IF(ISBLANK(AF247),"►",AG247)</f>
        <v>►</v>
      </c>
      <c r="AD247" s="1393" t="str">
        <f t="shared" ref="AD247:AD310" si="98">IF(ISBLANK(AF247),"►",AH247)</f>
        <v>►</v>
      </c>
      <c r="AE247" s="1494"/>
      <c r="AF247" s="1495"/>
      <c r="AG247" s="1495"/>
      <c r="AH247" s="1495"/>
      <c r="AI247" s="1496"/>
      <c r="AJ247" s="1497"/>
      <c r="AK247" s="1498"/>
      <c r="AL247" s="1496"/>
      <c r="AM247" s="1499"/>
      <c r="AN247" s="1500">
        <f t="shared" si="80"/>
        <v>0</v>
      </c>
      <c r="AO247" s="1501"/>
      <c r="AP247"/>
      <c r="AQ247" s="6">
        <v>1</v>
      </c>
    </row>
    <row r="248" spans="1:43" s="1" customFormat="1" ht="15.75">
      <c r="A248" s="1405">
        <f t="shared" si="81"/>
        <v>0</v>
      </c>
      <c r="B248" s="1392" t="str">
        <f t="shared" si="83"/>
        <v>►</v>
      </c>
      <c r="C248" s="1393" t="str">
        <f t="shared" si="84"/>
        <v>►</v>
      </c>
      <c r="D248" s="1393" t="str">
        <f t="shared" si="85"/>
        <v>►</v>
      </c>
      <c r="E248" s="1393" t="str">
        <f t="shared" si="86"/>
        <v>►</v>
      </c>
      <c r="F248" s="1393" t="str">
        <f t="shared" si="87"/>
        <v>►</v>
      </c>
      <c r="G248" s="1393" t="str">
        <f t="shared" si="88"/>
        <v>►</v>
      </c>
      <c r="H248" s="1393" t="str">
        <f t="shared" si="89"/>
        <v>►</v>
      </c>
      <c r="I248" s="1393" t="str">
        <f t="shared" si="90"/>
        <v>►</v>
      </c>
      <c r="J248" s="1494"/>
      <c r="K248" s="1495"/>
      <c r="L248" s="1495"/>
      <c r="M248" s="1495"/>
      <c r="N248" s="1496"/>
      <c r="O248" s="1497"/>
      <c r="P248" s="1498"/>
      <c r="Q248" s="1496"/>
      <c r="R248" s="1499"/>
      <c r="S248" s="1500">
        <f t="shared" si="79"/>
        <v>0</v>
      </c>
      <c r="T248" s="1501"/>
      <c r="U248" s="2239" t="s">
        <v>1</v>
      </c>
      <c r="V248" s="108">
        <f t="shared" si="82"/>
        <v>0</v>
      </c>
      <c r="W248" s="1392" t="str">
        <f t="shared" si="91"/>
        <v>►</v>
      </c>
      <c r="X248" s="1393" t="str">
        <f t="shared" si="92"/>
        <v>►</v>
      </c>
      <c r="Y248" s="1393" t="str">
        <f t="shared" si="93"/>
        <v>►</v>
      </c>
      <c r="Z248" s="1393" t="str">
        <f t="shared" si="94"/>
        <v>►</v>
      </c>
      <c r="AA248" s="1393" t="str">
        <f t="shared" si="95"/>
        <v>►</v>
      </c>
      <c r="AB248" s="1393" t="str">
        <f t="shared" si="96"/>
        <v>►</v>
      </c>
      <c r="AC248" s="1393" t="str">
        <f t="shared" si="97"/>
        <v>►</v>
      </c>
      <c r="AD248" s="1393" t="str">
        <f t="shared" si="98"/>
        <v>►</v>
      </c>
      <c r="AE248" s="1494"/>
      <c r="AF248" s="1495"/>
      <c r="AG248" s="1495"/>
      <c r="AH248" s="1495"/>
      <c r="AI248" s="1496"/>
      <c r="AJ248" s="1497"/>
      <c r="AK248" s="1498"/>
      <c r="AL248" s="1496"/>
      <c r="AM248" s="1499"/>
      <c r="AN248" s="1500">
        <f t="shared" si="80"/>
        <v>0</v>
      </c>
      <c r="AO248" s="1501"/>
      <c r="AP248"/>
      <c r="AQ248" s="6">
        <v>1</v>
      </c>
    </row>
    <row r="249" spans="1:43" s="1" customFormat="1" ht="15.75">
      <c r="A249" s="1405">
        <f t="shared" si="81"/>
        <v>0</v>
      </c>
      <c r="B249" s="1392" t="str">
        <f t="shared" si="83"/>
        <v>►</v>
      </c>
      <c r="C249" s="1393" t="str">
        <f t="shared" si="84"/>
        <v>►</v>
      </c>
      <c r="D249" s="1393" t="str">
        <f t="shared" si="85"/>
        <v>►</v>
      </c>
      <c r="E249" s="1393" t="str">
        <f t="shared" si="86"/>
        <v>►</v>
      </c>
      <c r="F249" s="1393" t="str">
        <f t="shared" si="87"/>
        <v>►</v>
      </c>
      <c r="G249" s="1393" t="str">
        <f t="shared" si="88"/>
        <v>►</v>
      </c>
      <c r="H249" s="1393" t="str">
        <f t="shared" si="89"/>
        <v>►</v>
      </c>
      <c r="I249" s="1393" t="str">
        <f t="shared" si="90"/>
        <v>►</v>
      </c>
      <c r="J249" s="1494"/>
      <c r="K249" s="1495"/>
      <c r="L249" s="1495"/>
      <c r="M249" s="1495"/>
      <c r="N249" s="1496"/>
      <c r="O249" s="1497"/>
      <c r="P249" s="1498"/>
      <c r="Q249" s="1496"/>
      <c r="R249" s="1499"/>
      <c r="S249" s="1500">
        <f t="shared" si="79"/>
        <v>0</v>
      </c>
      <c r="T249" s="1501"/>
      <c r="U249" s="2239" t="s">
        <v>1</v>
      </c>
      <c r="V249" s="108">
        <f t="shared" si="82"/>
        <v>0</v>
      </c>
      <c r="W249" s="1392" t="str">
        <f t="shared" si="91"/>
        <v>►</v>
      </c>
      <c r="X249" s="1393" t="str">
        <f t="shared" si="92"/>
        <v>►</v>
      </c>
      <c r="Y249" s="1393" t="str">
        <f t="shared" si="93"/>
        <v>►</v>
      </c>
      <c r="Z249" s="1393" t="str">
        <f t="shared" si="94"/>
        <v>►</v>
      </c>
      <c r="AA249" s="1393" t="str">
        <f t="shared" si="95"/>
        <v>►</v>
      </c>
      <c r="AB249" s="1393" t="str">
        <f t="shared" si="96"/>
        <v>►</v>
      </c>
      <c r="AC249" s="1393" t="str">
        <f t="shared" si="97"/>
        <v>►</v>
      </c>
      <c r="AD249" s="1393" t="str">
        <f t="shared" si="98"/>
        <v>►</v>
      </c>
      <c r="AE249" s="1494"/>
      <c r="AF249" s="1495"/>
      <c r="AG249" s="1495"/>
      <c r="AH249" s="1495"/>
      <c r="AI249" s="1496"/>
      <c r="AJ249" s="1497"/>
      <c r="AK249" s="1498"/>
      <c r="AL249" s="1496"/>
      <c r="AM249" s="1499"/>
      <c r="AN249" s="1500">
        <f t="shared" si="80"/>
        <v>0</v>
      </c>
      <c r="AO249" s="1501"/>
      <c r="AP249"/>
      <c r="AQ249" s="6">
        <v>1</v>
      </c>
    </row>
    <row r="250" spans="1:43" s="1" customFormat="1" ht="15.75">
      <c r="A250" s="1405">
        <f t="shared" si="81"/>
        <v>0</v>
      </c>
      <c r="B250" s="1392" t="str">
        <f t="shared" si="83"/>
        <v>►</v>
      </c>
      <c r="C250" s="1393" t="str">
        <f t="shared" si="84"/>
        <v>►</v>
      </c>
      <c r="D250" s="1393" t="str">
        <f t="shared" si="85"/>
        <v>►</v>
      </c>
      <c r="E250" s="1393" t="str">
        <f t="shared" si="86"/>
        <v>►</v>
      </c>
      <c r="F250" s="1393" t="str">
        <f t="shared" si="87"/>
        <v>►</v>
      </c>
      <c r="G250" s="1393" t="str">
        <f t="shared" si="88"/>
        <v>►</v>
      </c>
      <c r="H250" s="1393" t="str">
        <f t="shared" si="89"/>
        <v>►</v>
      </c>
      <c r="I250" s="1393" t="str">
        <f t="shared" si="90"/>
        <v>►</v>
      </c>
      <c r="J250" s="1494"/>
      <c r="K250" s="1495"/>
      <c r="L250" s="1495"/>
      <c r="M250" s="1495"/>
      <c r="N250" s="1496"/>
      <c r="O250" s="1497"/>
      <c r="P250" s="1498"/>
      <c r="Q250" s="1496"/>
      <c r="R250" s="1499"/>
      <c r="S250" s="1500">
        <f t="shared" si="79"/>
        <v>0</v>
      </c>
      <c r="T250" s="1501"/>
      <c r="U250" s="2239" t="s">
        <v>1</v>
      </c>
      <c r="V250" s="108">
        <f t="shared" si="82"/>
        <v>0</v>
      </c>
      <c r="W250" s="1392" t="str">
        <f t="shared" si="91"/>
        <v>►</v>
      </c>
      <c r="X250" s="1393" t="str">
        <f t="shared" si="92"/>
        <v>►</v>
      </c>
      <c r="Y250" s="1393" t="str">
        <f t="shared" si="93"/>
        <v>►</v>
      </c>
      <c r="Z250" s="1393" t="str">
        <f t="shared" si="94"/>
        <v>►</v>
      </c>
      <c r="AA250" s="1393" t="str">
        <f t="shared" si="95"/>
        <v>►</v>
      </c>
      <c r="AB250" s="1393" t="str">
        <f t="shared" si="96"/>
        <v>►</v>
      </c>
      <c r="AC250" s="1393" t="str">
        <f t="shared" si="97"/>
        <v>►</v>
      </c>
      <c r="AD250" s="1393" t="str">
        <f t="shared" si="98"/>
        <v>►</v>
      </c>
      <c r="AE250" s="1494"/>
      <c r="AF250" s="1495"/>
      <c r="AG250" s="1495"/>
      <c r="AH250" s="1495"/>
      <c r="AI250" s="1496"/>
      <c r="AJ250" s="1497"/>
      <c r="AK250" s="1498"/>
      <c r="AL250" s="1496"/>
      <c r="AM250" s="1499"/>
      <c r="AN250" s="1500">
        <f t="shared" si="80"/>
        <v>0</v>
      </c>
      <c r="AO250" s="1501"/>
      <c r="AP250"/>
      <c r="AQ250" s="6">
        <v>1</v>
      </c>
    </row>
    <row r="251" spans="1:43" s="1" customFormat="1" ht="15.75">
      <c r="A251" s="1405">
        <f t="shared" si="81"/>
        <v>0</v>
      </c>
      <c r="B251" s="1392" t="str">
        <f t="shared" si="83"/>
        <v>►</v>
      </c>
      <c r="C251" s="1393" t="str">
        <f t="shared" si="84"/>
        <v>►</v>
      </c>
      <c r="D251" s="1393" t="str">
        <f t="shared" si="85"/>
        <v>►</v>
      </c>
      <c r="E251" s="1393" t="str">
        <f t="shared" si="86"/>
        <v>►</v>
      </c>
      <c r="F251" s="1393" t="str">
        <f t="shared" si="87"/>
        <v>►</v>
      </c>
      <c r="G251" s="1393" t="str">
        <f t="shared" si="88"/>
        <v>►</v>
      </c>
      <c r="H251" s="1393" t="str">
        <f t="shared" si="89"/>
        <v>►</v>
      </c>
      <c r="I251" s="1393" t="str">
        <f t="shared" si="90"/>
        <v>►</v>
      </c>
      <c r="J251" s="1494"/>
      <c r="K251" s="1495"/>
      <c r="L251" s="1495"/>
      <c r="M251" s="1495"/>
      <c r="N251" s="1496"/>
      <c r="O251" s="1497"/>
      <c r="P251" s="1498"/>
      <c r="Q251" s="1496"/>
      <c r="R251" s="1499"/>
      <c r="S251" s="1500">
        <f t="shared" si="79"/>
        <v>0</v>
      </c>
      <c r="T251" s="1501"/>
      <c r="U251" s="2239" t="s">
        <v>1</v>
      </c>
      <c r="V251" s="108">
        <f t="shared" si="82"/>
        <v>0</v>
      </c>
      <c r="W251" s="1392" t="str">
        <f t="shared" si="91"/>
        <v>►</v>
      </c>
      <c r="X251" s="1393" t="str">
        <f t="shared" si="92"/>
        <v>►</v>
      </c>
      <c r="Y251" s="1393" t="str">
        <f t="shared" si="93"/>
        <v>►</v>
      </c>
      <c r="Z251" s="1393" t="str">
        <f t="shared" si="94"/>
        <v>►</v>
      </c>
      <c r="AA251" s="1393" t="str">
        <f t="shared" si="95"/>
        <v>►</v>
      </c>
      <c r="AB251" s="1393" t="str">
        <f t="shared" si="96"/>
        <v>►</v>
      </c>
      <c r="AC251" s="1393" t="str">
        <f t="shared" si="97"/>
        <v>►</v>
      </c>
      <c r="AD251" s="1393" t="str">
        <f t="shared" si="98"/>
        <v>►</v>
      </c>
      <c r="AE251" s="1494"/>
      <c r="AF251" s="1495"/>
      <c r="AG251" s="1495"/>
      <c r="AH251" s="1495"/>
      <c r="AI251" s="1496"/>
      <c r="AJ251" s="1497"/>
      <c r="AK251" s="1498"/>
      <c r="AL251" s="1496"/>
      <c r="AM251" s="1499"/>
      <c r="AN251" s="1500">
        <f t="shared" si="80"/>
        <v>0</v>
      </c>
      <c r="AO251" s="1501"/>
      <c r="AP251"/>
      <c r="AQ251" s="6">
        <v>1</v>
      </c>
    </row>
    <row r="252" spans="1:43" s="1" customFormat="1" ht="15.75">
      <c r="A252" s="1405">
        <f t="shared" si="81"/>
        <v>0</v>
      </c>
      <c r="B252" s="1392" t="str">
        <f t="shared" si="83"/>
        <v>►</v>
      </c>
      <c r="C252" s="1393" t="str">
        <f t="shared" si="84"/>
        <v>►</v>
      </c>
      <c r="D252" s="1393" t="str">
        <f t="shared" si="85"/>
        <v>►</v>
      </c>
      <c r="E252" s="1393" t="str">
        <f t="shared" si="86"/>
        <v>►</v>
      </c>
      <c r="F252" s="1393" t="str">
        <f t="shared" si="87"/>
        <v>►</v>
      </c>
      <c r="G252" s="1393" t="str">
        <f t="shared" si="88"/>
        <v>►</v>
      </c>
      <c r="H252" s="1393" t="str">
        <f t="shared" si="89"/>
        <v>►</v>
      </c>
      <c r="I252" s="1393" t="str">
        <f t="shared" si="90"/>
        <v>►</v>
      </c>
      <c r="J252" s="1494"/>
      <c r="K252" s="1495"/>
      <c r="L252" s="1495"/>
      <c r="M252" s="1495"/>
      <c r="N252" s="1496"/>
      <c r="O252" s="1497"/>
      <c r="P252" s="1498"/>
      <c r="Q252" s="1496"/>
      <c r="R252" s="1499"/>
      <c r="S252" s="1500">
        <f t="shared" si="79"/>
        <v>0</v>
      </c>
      <c r="T252" s="1501"/>
      <c r="U252" s="2239" t="s">
        <v>1</v>
      </c>
      <c r="V252" s="108">
        <f t="shared" si="82"/>
        <v>0</v>
      </c>
      <c r="W252" s="1392" t="str">
        <f t="shared" si="91"/>
        <v>►</v>
      </c>
      <c r="X252" s="1393" t="str">
        <f t="shared" si="92"/>
        <v>►</v>
      </c>
      <c r="Y252" s="1393" t="str">
        <f t="shared" si="93"/>
        <v>►</v>
      </c>
      <c r="Z252" s="1393" t="str">
        <f t="shared" si="94"/>
        <v>►</v>
      </c>
      <c r="AA252" s="1393" t="str">
        <f t="shared" si="95"/>
        <v>►</v>
      </c>
      <c r="AB252" s="1393" t="str">
        <f t="shared" si="96"/>
        <v>►</v>
      </c>
      <c r="AC252" s="1393" t="str">
        <f t="shared" si="97"/>
        <v>►</v>
      </c>
      <c r="AD252" s="1393" t="str">
        <f t="shared" si="98"/>
        <v>►</v>
      </c>
      <c r="AE252" s="1494"/>
      <c r="AF252" s="1495"/>
      <c r="AG252" s="1495"/>
      <c r="AH252" s="1495"/>
      <c r="AI252" s="1496"/>
      <c r="AJ252" s="1497"/>
      <c r="AK252" s="1498"/>
      <c r="AL252" s="1496"/>
      <c r="AM252" s="1499"/>
      <c r="AN252" s="1500">
        <f t="shared" si="80"/>
        <v>0</v>
      </c>
      <c r="AO252" s="1501"/>
      <c r="AP252"/>
      <c r="AQ252" s="6">
        <v>1</v>
      </c>
    </row>
    <row r="253" spans="1:43" s="1" customFormat="1" ht="15.75">
      <c r="A253" s="1405">
        <f t="shared" si="81"/>
        <v>0</v>
      </c>
      <c r="B253" s="1392" t="str">
        <f t="shared" si="83"/>
        <v>►</v>
      </c>
      <c r="C253" s="1393" t="str">
        <f t="shared" si="84"/>
        <v>►</v>
      </c>
      <c r="D253" s="1393" t="str">
        <f t="shared" si="85"/>
        <v>►</v>
      </c>
      <c r="E253" s="1393" t="str">
        <f t="shared" si="86"/>
        <v>►</v>
      </c>
      <c r="F253" s="1393" t="str">
        <f t="shared" si="87"/>
        <v>►</v>
      </c>
      <c r="G253" s="1393" t="str">
        <f t="shared" si="88"/>
        <v>►</v>
      </c>
      <c r="H253" s="1393" t="str">
        <f t="shared" si="89"/>
        <v>►</v>
      </c>
      <c r="I253" s="1393" t="str">
        <f t="shared" si="90"/>
        <v>►</v>
      </c>
      <c r="J253" s="1494"/>
      <c r="K253" s="1495"/>
      <c r="L253" s="1495"/>
      <c r="M253" s="1495"/>
      <c r="N253" s="1496"/>
      <c r="O253" s="1497"/>
      <c r="P253" s="1498"/>
      <c r="Q253" s="1496"/>
      <c r="R253" s="1499"/>
      <c r="S253" s="1500">
        <f t="shared" si="79"/>
        <v>0</v>
      </c>
      <c r="T253" s="1501"/>
      <c r="U253" s="2239" t="s">
        <v>1</v>
      </c>
      <c r="V253" s="108">
        <f t="shared" si="82"/>
        <v>0</v>
      </c>
      <c r="W253" s="1392" t="str">
        <f t="shared" si="91"/>
        <v>►</v>
      </c>
      <c r="X253" s="1393" t="str">
        <f t="shared" si="92"/>
        <v>►</v>
      </c>
      <c r="Y253" s="1393" t="str">
        <f t="shared" si="93"/>
        <v>►</v>
      </c>
      <c r="Z253" s="1393" t="str">
        <f t="shared" si="94"/>
        <v>►</v>
      </c>
      <c r="AA253" s="1393" t="str">
        <f t="shared" si="95"/>
        <v>►</v>
      </c>
      <c r="AB253" s="1393" t="str">
        <f t="shared" si="96"/>
        <v>►</v>
      </c>
      <c r="AC253" s="1393" t="str">
        <f t="shared" si="97"/>
        <v>►</v>
      </c>
      <c r="AD253" s="1393" t="str">
        <f t="shared" si="98"/>
        <v>►</v>
      </c>
      <c r="AE253" s="1494"/>
      <c r="AF253" s="1495"/>
      <c r="AG253" s="1495"/>
      <c r="AH253" s="1495"/>
      <c r="AI253" s="1496"/>
      <c r="AJ253" s="1497"/>
      <c r="AK253" s="1498"/>
      <c r="AL253" s="1496"/>
      <c r="AM253" s="1499"/>
      <c r="AN253" s="1500">
        <f t="shared" si="80"/>
        <v>0</v>
      </c>
      <c r="AO253" s="1501"/>
      <c r="AP253"/>
      <c r="AQ253" s="6">
        <v>1</v>
      </c>
    </row>
    <row r="254" spans="1:43" s="1" customFormat="1" ht="15.75">
      <c r="A254" s="1405">
        <f t="shared" si="81"/>
        <v>0</v>
      </c>
      <c r="B254" s="1392" t="str">
        <f t="shared" si="83"/>
        <v>►</v>
      </c>
      <c r="C254" s="1393" t="str">
        <f t="shared" si="84"/>
        <v>►</v>
      </c>
      <c r="D254" s="1393" t="str">
        <f t="shared" si="85"/>
        <v>►</v>
      </c>
      <c r="E254" s="1393" t="str">
        <f t="shared" si="86"/>
        <v>►</v>
      </c>
      <c r="F254" s="1393" t="str">
        <f t="shared" si="87"/>
        <v>►</v>
      </c>
      <c r="G254" s="1393" t="str">
        <f t="shared" si="88"/>
        <v>►</v>
      </c>
      <c r="H254" s="1393" t="str">
        <f t="shared" si="89"/>
        <v>►</v>
      </c>
      <c r="I254" s="1393" t="str">
        <f t="shared" si="90"/>
        <v>►</v>
      </c>
      <c r="J254" s="1494"/>
      <c r="K254" s="1495"/>
      <c r="L254" s="1495"/>
      <c r="M254" s="1495"/>
      <c r="N254" s="1496"/>
      <c r="O254" s="1497"/>
      <c r="P254" s="1498"/>
      <c r="Q254" s="1496"/>
      <c r="R254" s="1499"/>
      <c r="S254" s="1500">
        <f t="shared" si="79"/>
        <v>0</v>
      </c>
      <c r="T254" s="1501"/>
      <c r="U254" s="2239" t="s">
        <v>1</v>
      </c>
      <c r="V254" s="108">
        <f t="shared" si="82"/>
        <v>0</v>
      </c>
      <c r="W254" s="1392" t="str">
        <f t="shared" si="91"/>
        <v>►</v>
      </c>
      <c r="X254" s="1393" t="str">
        <f t="shared" si="92"/>
        <v>►</v>
      </c>
      <c r="Y254" s="1393" t="str">
        <f t="shared" si="93"/>
        <v>►</v>
      </c>
      <c r="Z254" s="1393" t="str">
        <f t="shared" si="94"/>
        <v>►</v>
      </c>
      <c r="AA254" s="1393" t="str">
        <f t="shared" si="95"/>
        <v>►</v>
      </c>
      <c r="AB254" s="1393" t="str">
        <f t="shared" si="96"/>
        <v>►</v>
      </c>
      <c r="AC254" s="1393" t="str">
        <f t="shared" si="97"/>
        <v>►</v>
      </c>
      <c r="AD254" s="1393" t="str">
        <f t="shared" si="98"/>
        <v>►</v>
      </c>
      <c r="AE254" s="1494"/>
      <c r="AF254" s="1495"/>
      <c r="AG254" s="1495"/>
      <c r="AH254" s="1495"/>
      <c r="AI254" s="1496"/>
      <c r="AJ254" s="1497"/>
      <c r="AK254" s="1498"/>
      <c r="AL254" s="1496"/>
      <c r="AM254" s="1499"/>
      <c r="AN254" s="1500">
        <f t="shared" si="80"/>
        <v>0</v>
      </c>
      <c r="AO254" s="1501"/>
      <c r="AP254"/>
      <c r="AQ254" s="6">
        <v>1</v>
      </c>
    </row>
    <row r="255" spans="1:43" s="1" customFormat="1" ht="15.75">
      <c r="A255" s="1405">
        <f t="shared" si="81"/>
        <v>0</v>
      </c>
      <c r="B255" s="1392" t="str">
        <f t="shared" si="83"/>
        <v>►</v>
      </c>
      <c r="C255" s="1393" t="str">
        <f t="shared" si="84"/>
        <v>►</v>
      </c>
      <c r="D255" s="1393" t="str">
        <f t="shared" si="85"/>
        <v>►</v>
      </c>
      <c r="E255" s="1393" t="str">
        <f t="shared" si="86"/>
        <v>►</v>
      </c>
      <c r="F255" s="1393" t="str">
        <f t="shared" si="87"/>
        <v>►</v>
      </c>
      <c r="G255" s="1393" t="str">
        <f t="shared" si="88"/>
        <v>►</v>
      </c>
      <c r="H255" s="1393" t="str">
        <f t="shared" si="89"/>
        <v>►</v>
      </c>
      <c r="I255" s="1393" t="str">
        <f t="shared" si="90"/>
        <v>►</v>
      </c>
      <c r="J255" s="1494"/>
      <c r="K255" s="1495"/>
      <c r="L255" s="1495"/>
      <c r="M255" s="1495"/>
      <c r="N255" s="1496"/>
      <c r="O255" s="1497"/>
      <c r="P255" s="1498"/>
      <c r="Q255" s="1496"/>
      <c r="R255" s="1499"/>
      <c r="S255" s="1500">
        <f t="shared" si="79"/>
        <v>0</v>
      </c>
      <c r="T255" s="1501"/>
      <c r="U255" s="2239" t="s">
        <v>1</v>
      </c>
      <c r="V255" s="108">
        <f t="shared" si="82"/>
        <v>0</v>
      </c>
      <c r="W255" s="1392" t="str">
        <f t="shared" si="91"/>
        <v>►</v>
      </c>
      <c r="X255" s="1393" t="str">
        <f t="shared" si="92"/>
        <v>►</v>
      </c>
      <c r="Y255" s="1393" t="str">
        <f t="shared" si="93"/>
        <v>►</v>
      </c>
      <c r="Z255" s="1393" t="str">
        <f t="shared" si="94"/>
        <v>►</v>
      </c>
      <c r="AA255" s="1393" t="str">
        <f t="shared" si="95"/>
        <v>►</v>
      </c>
      <c r="AB255" s="1393" t="str">
        <f t="shared" si="96"/>
        <v>►</v>
      </c>
      <c r="AC255" s="1393" t="str">
        <f t="shared" si="97"/>
        <v>►</v>
      </c>
      <c r="AD255" s="1393" t="str">
        <f t="shared" si="98"/>
        <v>►</v>
      </c>
      <c r="AE255" s="1494"/>
      <c r="AF255" s="1495"/>
      <c r="AG255" s="1495"/>
      <c r="AH255" s="1495"/>
      <c r="AI255" s="1496"/>
      <c r="AJ255" s="1497"/>
      <c r="AK255" s="1498"/>
      <c r="AL255" s="1496"/>
      <c r="AM255" s="1499"/>
      <c r="AN255" s="1500">
        <f t="shared" si="80"/>
        <v>0</v>
      </c>
      <c r="AO255" s="1501"/>
      <c r="AP255"/>
      <c r="AQ255" s="6">
        <v>1</v>
      </c>
    </row>
    <row r="256" spans="1:43" s="1" customFormat="1" ht="15.75">
      <c r="A256" s="1405">
        <f t="shared" si="81"/>
        <v>0</v>
      </c>
      <c r="B256" s="1392" t="str">
        <f t="shared" si="83"/>
        <v>►</v>
      </c>
      <c r="C256" s="1393" t="str">
        <f t="shared" si="84"/>
        <v>►</v>
      </c>
      <c r="D256" s="1393" t="str">
        <f t="shared" si="85"/>
        <v>►</v>
      </c>
      <c r="E256" s="1393" t="str">
        <f t="shared" si="86"/>
        <v>►</v>
      </c>
      <c r="F256" s="1393" t="str">
        <f t="shared" si="87"/>
        <v>►</v>
      </c>
      <c r="G256" s="1393" t="str">
        <f t="shared" si="88"/>
        <v>►</v>
      </c>
      <c r="H256" s="1393" t="str">
        <f t="shared" si="89"/>
        <v>►</v>
      </c>
      <c r="I256" s="1393" t="str">
        <f t="shared" si="90"/>
        <v>►</v>
      </c>
      <c r="J256" s="1494"/>
      <c r="K256" s="1495"/>
      <c r="L256" s="1495"/>
      <c r="M256" s="1495"/>
      <c r="N256" s="1496"/>
      <c r="O256" s="1497"/>
      <c r="P256" s="1498"/>
      <c r="Q256" s="1496"/>
      <c r="R256" s="1499"/>
      <c r="S256" s="1500">
        <f t="shared" si="79"/>
        <v>0</v>
      </c>
      <c r="T256" s="1501"/>
      <c r="U256" s="2239" t="s">
        <v>1</v>
      </c>
      <c r="V256" s="108">
        <f t="shared" si="82"/>
        <v>0</v>
      </c>
      <c r="W256" s="1392" t="str">
        <f t="shared" si="91"/>
        <v>►</v>
      </c>
      <c r="X256" s="1393" t="str">
        <f t="shared" si="92"/>
        <v>►</v>
      </c>
      <c r="Y256" s="1393" t="str">
        <f t="shared" si="93"/>
        <v>►</v>
      </c>
      <c r="Z256" s="1393" t="str">
        <f t="shared" si="94"/>
        <v>►</v>
      </c>
      <c r="AA256" s="1393" t="str">
        <f t="shared" si="95"/>
        <v>►</v>
      </c>
      <c r="AB256" s="1393" t="str">
        <f t="shared" si="96"/>
        <v>►</v>
      </c>
      <c r="AC256" s="1393" t="str">
        <f t="shared" si="97"/>
        <v>►</v>
      </c>
      <c r="AD256" s="1393" t="str">
        <f t="shared" si="98"/>
        <v>►</v>
      </c>
      <c r="AE256" s="1494"/>
      <c r="AF256" s="1495"/>
      <c r="AG256" s="1495"/>
      <c r="AH256" s="1495"/>
      <c r="AI256" s="1496"/>
      <c r="AJ256" s="1497"/>
      <c r="AK256" s="1498"/>
      <c r="AL256" s="1496"/>
      <c r="AM256" s="1499"/>
      <c r="AN256" s="1500">
        <f t="shared" si="80"/>
        <v>0</v>
      </c>
      <c r="AO256" s="1501"/>
      <c r="AP256"/>
      <c r="AQ256" s="6">
        <v>1</v>
      </c>
    </row>
    <row r="257" spans="1:43" s="1" customFormat="1" ht="15.75">
      <c r="A257" s="1405">
        <f t="shared" si="81"/>
        <v>0</v>
      </c>
      <c r="B257" s="1392" t="str">
        <f t="shared" si="83"/>
        <v>►</v>
      </c>
      <c r="C257" s="1393" t="str">
        <f t="shared" si="84"/>
        <v>►</v>
      </c>
      <c r="D257" s="1393" t="str">
        <f t="shared" si="85"/>
        <v>►</v>
      </c>
      <c r="E257" s="1393" t="str">
        <f t="shared" si="86"/>
        <v>►</v>
      </c>
      <c r="F257" s="1393" t="str">
        <f t="shared" si="87"/>
        <v>►</v>
      </c>
      <c r="G257" s="1393" t="str">
        <f t="shared" si="88"/>
        <v>►</v>
      </c>
      <c r="H257" s="1393" t="str">
        <f t="shared" si="89"/>
        <v>►</v>
      </c>
      <c r="I257" s="1393" t="str">
        <f t="shared" si="90"/>
        <v>►</v>
      </c>
      <c r="J257" s="1494"/>
      <c r="K257" s="1495"/>
      <c r="L257" s="1495"/>
      <c r="M257" s="1495"/>
      <c r="N257" s="1496"/>
      <c r="O257" s="1497"/>
      <c r="P257" s="1498"/>
      <c r="Q257" s="1496"/>
      <c r="R257" s="1499"/>
      <c r="S257" s="1500">
        <f t="shared" si="79"/>
        <v>0</v>
      </c>
      <c r="T257" s="1501"/>
      <c r="U257" s="2239" t="s">
        <v>1</v>
      </c>
      <c r="V257" s="108">
        <f t="shared" si="82"/>
        <v>0</v>
      </c>
      <c r="W257" s="1392" t="str">
        <f t="shared" si="91"/>
        <v>►</v>
      </c>
      <c r="X257" s="1393" t="str">
        <f t="shared" si="92"/>
        <v>►</v>
      </c>
      <c r="Y257" s="1393" t="str">
        <f t="shared" si="93"/>
        <v>►</v>
      </c>
      <c r="Z257" s="1393" t="str">
        <f t="shared" si="94"/>
        <v>►</v>
      </c>
      <c r="AA257" s="1393" t="str">
        <f t="shared" si="95"/>
        <v>►</v>
      </c>
      <c r="AB257" s="1393" t="str">
        <f t="shared" si="96"/>
        <v>►</v>
      </c>
      <c r="AC257" s="1393" t="str">
        <f t="shared" si="97"/>
        <v>►</v>
      </c>
      <c r="AD257" s="1393" t="str">
        <f t="shared" si="98"/>
        <v>►</v>
      </c>
      <c r="AE257" s="1494"/>
      <c r="AF257" s="1495"/>
      <c r="AG257" s="1495"/>
      <c r="AH257" s="1495"/>
      <c r="AI257" s="1496"/>
      <c r="AJ257" s="1497"/>
      <c r="AK257" s="1498"/>
      <c r="AL257" s="1496"/>
      <c r="AM257" s="1499"/>
      <c r="AN257" s="1500">
        <f t="shared" si="80"/>
        <v>0</v>
      </c>
      <c r="AO257" s="1501"/>
      <c r="AP257"/>
      <c r="AQ257" s="6">
        <v>1</v>
      </c>
    </row>
    <row r="258" spans="1:43" s="1" customFormat="1" ht="15.75">
      <c r="A258" s="1405">
        <f t="shared" si="81"/>
        <v>0</v>
      </c>
      <c r="B258" s="1392" t="str">
        <f t="shared" si="83"/>
        <v>►</v>
      </c>
      <c r="C258" s="1393" t="str">
        <f t="shared" si="84"/>
        <v>►</v>
      </c>
      <c r="D258" s="1393" t="str">
        <f t="shared" si="85"/>
        <v>►</v>
      </c>
      <c r="E258" s="1393" t="str">
        <f t="shared" si="86"/>
        <v>►</v>
      </c>
      <c r="F258" s="1393" t="str">
        <f t="shared" si="87"/>
        <v>►</v>
      </c>
      <c r="G258" s="1393" t="str">
        <f t="shared" si="88"/>
        <v>►</v>
      </c>
      <c r="H258" s="1393" t="str">
        <f t="shared" si="89"/>
        <v>►</v>
      </c>
      <c r="I258" s="1393" t="str">
        <f t="shared" si="90"/>
        <v>►</v>
      </c>
      <c r="J258" s="1494"/>
      <c r="K258" s="1495"/>
      <c r="L258" s="1495"/>
      <c r="M258" s="1495"/>
      <c r="N258" s="1496"/>
      <c r="O258" s="1497"/>
      <c r="P258" s="1498"/>
      <c r="Q258" s="1496"/>
      <c r="R258" s="1499"/>
      <c r="S258" s="1500">
        <f t="shared" si="79"/>
        <v>0</v>
      </c>
      <c r="T258" s="1501"/>
      <c r="U258" s="2239" t="s">
        <v>1</v>
      </c>
      <c r="V258" s="108">
        <f t="shared" si="82"/>
        <v>0</v>
      </c>
      <c r="W258" s="1392" t="str">
        <f t="shared" si="91"/>
        <v>►</v>
      </c>
      <c r="X258" s="1393" t="str">
        <f t="shared" si="92"/>
        <v>►</v>
      </c>
      <c r="Y258" s="1393" t="str">
        <f t="shared" si="93"/>
        <v>►</v>
      </c>
      <c r="Z258" s="1393" t="str">
        <f t="shared" si="94"/>
        <v>►</v>
      </c>
      <c r="AA258" s="1393" t="str">
        <f t="shared" si="95"/>
        <v>►</v>
      </c>
      <c r="AB258" s="1393" t="str">
        <f t="shared" si="96"/>
        <v>►</v>
      </c>
      <c r="AC258" s="1393" t="str">
        <f t="shared" si="97"/>
        <v>►</v>
      </c>
      <c r="AD258" s="1393" t="str">
        <f t="shared" si="98"/>
        <v>►</v>
      </c>
      <c r="AE258" s="1494"/>
      <c r="AF258" s="1495"/>
      <c r="AG258" s="1495"/>
      <c r="AH258" s="1495"/>
      <c r="AI258" s="1496"/>
      <c r="AJ258" s="1497"/>
      <c r="AK258" s="1498"/>
      <c r="AL258" s="1496"/>
      <c r="AM258" s="1499"/>
      <c r="AN258" s="1500">
        <f t="shared" si="80"/>
        <v>0</v>
      </c>
      <c r="AO258" s="1501"/>
      <c r="AP258"/>
      <c r="AQ258" s="6">
        <v>1</v>
      </c>
    </row>
    <row r="259" spans="1:43" s="1" customFormat="1" ht="15.75">
      <c r="A259" s="1405">
        <f t="shared" si="81"/>
        <v>0</v>
      </c>
      <c r="B259" s="1392" t="str">
        <f t="shared" si="83"/>
        <v>►</v>
      </c>
      <c r="C259" s="1393" t="str">
        <f t="shared" si="84"/>
        <v>►</v>
      </c>
      <c r="D259" s="1393" t="str">
        <f t="shared" si="85"/>
        <v>►</v>
      </c>
      <c r="E259" s="1393" t="str">
        <f t="shared" si="86"/>
        <v>►</v>
      </c>
      <c r="F259" s="1393" t="str">
        <f t="shared" si="87"/>
        <v>►</v>
      </c>
      <c r="G259" s="1393" t="str">
        <f t="shared" si="88"/>
        <v>►</v>
      </c>
      <c r="H259" s="1393" t="str">
        <f t="shared" si="89"/>
        <v>►</v>
      </c>
      <c r="I259" s="1393" t="str">
        <f t="shared" si="90"/>
        <v>►</v>
      </c>
      <c r="J259" s="1494"/>
      <c r="K259" s="1495"/>
      <c r="L259" s="1495"/>
      <c r="M259" s="1495"/>
      <c r="N259" s="1496"/>
      <c r="O259" s="1497"/>
      <c r="P259" s="1498"/>
      <c r="Q259" s="1496"/>
      <c r="R259" s="1499"/>
      <c r="S259" s="1500">
        <f t="shared" si="79"/>
        <v>0</v>
      </c>
      <c r="T259" s="1501"/>
      <c r="U259" s="2239" t="s">
        <v>1</v>
      </c>
      <c r="V259" s="108">
        <f t="shared" si="82"/>
        <v>0</v>
      </c>
      <c r="W259" s="1392" t="str">
        <f t="shared" si="91"/>
        <v>►</v>
      </c>
      <c r="X259" s="1393" t="str">
        <f t="shared" si="92"/>
        <v>►</v>
      </c>
      <c r="Y259" s="1393" t="str">
        <f t="shared" si="93"/>
        <v>►</v>
      </c>
      <c r="Z259" s="1393" t="str">
        <f t="shared" si="94"/>
        <v>►</v>
      </c>
      <c r="AA259" s="1393" t="str">
        <f t="shared" si="95"/>
        <v>►</v>
      </c>
      <c r="AB259" s="1393" t="str">
        <f t="shared" si="96"/>
        <v>►</v>
      </c>
      <c r="AC259" s="1393" t="str">
        <f t="shared" si="97"/>
        <v>►</v>
      </c>
      <c r="AD259" s="1393" t="str">
        <f t="shared" si="98"/>
        <v>►</v>
      </c>
      <c r="AE259" s="1494"/>
      <c r="AF259" s="1495"/>
      <c r="AG259" s="1495"/>
      <c r="AH259" s="1495"/>
      <c r="AI259" s="1496"/>
      <c r="AJ259" s="1497"/>
      <c r="AK259" s="1498"/>
      <c r="AL259" s="1496"/>
      <c r="AM259" s="1499"/>
      <c r="AN259" s="1500">
        <f t="shared" si="80"/>
        <v>0</v>
      </c>
      <c r="AO259" s="1501"/>
      <c r="AP259"/>
      <c r="AQ259" s="6">
        <v>1</v>
      </c>
    </row>
    <row r="260" spans="1:43" s="2" customFormat="1" ht="15.75">
      <c r="A260" s="1405">
        <f t="shared" si="81"/>
        <v>0</v>
      </c>
      <c r="B260" s="1392" t="str">
        <f t="shared" si="83"/>
        <v>►</v>
      </c>
      <c r="C260" s="1393" t="str">
        <f t="shared" si="84"/>
        <v>►</v>
      </c>
      <c r="D260" s="1393" t="str">
        <f t="shared" si="85"/>
        <v>►</v>
      </c>
      <c r="E260" s="1393" t="str">
        <f t="shared" si="86"/>
        <v>►</v>
      </c>
      <c r="F260" s="1393" t="str">
        <f t="shared" si="87"/>
        <v>►</v>
      </c>
      <c r="G260" s="1393" t="str">
        <f t="shared" si="88"/>
        <v>►</v>
      </c>
      <c r="H260" s="1393" t="str">
        <f t="shared" si="89"/>
        <v>►</v>
      </c>
      <c r="I260" s="1393" t="str">
        <f t="shared" si="90"/>
        <v>►</v>
      </c>
      <c r="J260" s="1494"/>
      <c r="K260" s="1495"/>
      <c r="L260" s="1495"/>
      <c r="M260" s="1495"/>
      <c r="N260" s="1496"/>
      <c r="O260" s="1497"/>
      <c r="P260" s="1498"/>
      <c r="Q260" s="1496"/>
      <c r="R260" s="1499"/>
      <c r="S260" s="1500">
        <f t="shared" ref="S260:S323" si="99">IF(ISNUMBER(Q260),G260,0)</f>
        <v>0</v>
      </c>
      <c r="T260" s="1501"/>
      <c r="U260" s="2239" t="s">
        <v>1</v>
      </c>
      <c r="V260" s="108">
        <f t="shared" si="82"/>
        <v>0</v>
      </c>
      <c r="W260" s="1392" t="str">
        <f t="shared" si="91"/>
        <v>►</v>
      </c>
      <c r="X260" s="1393" t="str">
        <f t="shared" si="92"/>
        <v>►</v>
      </c>
      <c r="Y260" s="1393" t="str">
        <f t="shared" si="93"/>
        <v>►</v>
      </c>
      <c r="Z260" s="1393" t="str">
        <f t="shared" si="94"/>
        <v>►</v>
      </c>
      <c r="AA260" s="1393" t="str">
        <f t="shared" si="95"/>
        <v>►</v>
      </c>
      <c r="AB260" s="1393" t="str">
        <f t="shared" si="96"/>
        <v>►</v>
      </c>
      <c r="AC260" s="1393" t="str">
        <f t="shared" si="97"/>
        <v>►</v>
      </c>
      <c r="AD260" s="1393" t="str">
        <f t="shared" si="98"/>
        <v>►</v>
      </c>
      <c r="AE260" s="1494"/>
      <c r="AF260" s="1495"/>
      <c r="AG260" s="1495"/>
      <c r="AH260" s="1495"/>
      <c r="AI260" s="1496"/>
      <c r="AJ260" s="1497"/>
      <c r="AK260" s="1498"/>
      <c r="AL260" s="1496"/>
      <c r="AM260" s="1499"/>
      <c r="AN260" s="1500">
        <f t="shared" ref="AN260:AN323" si="100">IF(ISNUMBER(AL260),AB260,0)</f>
        <v>0</v>
      </c>
      <c r="AO260" s="1501"/>
      <c r="AQ260" s="6">
        <v>1</v>
      </c>
    </row>
    <row r="261" spans="1:43" s="2" customFormat="1" ht="15.75">
      <c r="A261" s="1405">
        <f t="shared" si="81"/>
        <v>0</v>
      </c>
      <c r="B261" s="1392" t="str">
        <f t="shared" si="83"/>
        <v>►</v>
      </c>
      <c r="C261" s="1393" t="str">
        <f t="shared" si="84"/>
        <v>►</v>
      </c>
      <c r="D261" s="1393" t="str">
        <f t="shared" si="85"/>
        <v>►</v>
      </c>
      <c r="E261" s="1393" t="str">
        <f t="shared" si="86"/>
        <v>►</v>
      </c>
      <c r="F261" s="1393" t="str">
        <f t="shared" si="87"/>
        <v>►</v>
      </c>
      <c r="G261" s="1393" t="str">
        <f t="shared" si="88"/>
        <v>►</v>
      </c>
      <c r="H261" s="1393" t="str">
        <f t="shared" si="89"/>
        <v>►</v>
      </c>
      <c r="I261" s="1393" t="str">
        <f t="shared" si="90"/>
        <v>►</v>
      </c>
      <c r="J261" s="1494"/>
      <c r="K261" s="1495"/>
      <c r="L261" s="1495"/>
      <c r="M261" s="1495"/>
      <c r="N261" s="1496"/>
      <c r="O261" s="1497"/>
      <c r="P261" s="1498"/>
      <c r="Q261" s="1496"/>
      <c r="R261" s="1499"/>
      <c r="S261" s="1500">
        <f t="shared" si="99"/>
        <v>0</v>
      </c>
      <c r="T261" s="1501"/>
      <c r="U261" s="2239" t="s">
        <v>1</v>
      </c>
      <c r="V261" s="108">
        <f t="shared" si="82"/>
        <v>0</v>
      </c>
      <c r="W261" s="1392" t="str">
        <f t="shared" si="91"/>
        <v>►</v>
      </c>
      <c r="X261" s="1393" t="str">
        <f t="shared" si="92"/>
        <v>►</v>
      </c>
      <c r="Y261" s="1393" t="str">
        <f t="shared" si="93"/>
        <v>►</v>
      </c>
      <c r="Z261" s="1393" t="str">
        <f t="shared" si="94"/>
        <v>►</v>
      </c>
      <c r="AA261" s="1393" t="str">
        <f t="shared" si="95"/>
        <v>►</v>
      </c>
      <c r="AB261" s="1393" t="str">
        <f t="shared" si="96"/>
        <v>►</v>
      </c>
      <c r="AC261" s="1393" t="str">
        <f t="shared" si="97"/>
        <v>►</v>
      </c>
      <c r="AD261" s="1393" t="str">
        <f t="shared" si="98"/>
        <v>►</v>
      </c>
      <c r="AE261" s="1494"/>
      <c r="AF261" s="1495"/>
      <c r="AG261" s="1495"/>
      <c r="AH261" s="1495"/>
      <c r="AI261" s="1496"/>
      <c r="AJ261" s="1497"/>
      <c r="AK261" s="1498"/>
      <c r="AL261" s="1496"/>
      <c r="AM261" s="1499"/>
      <c r="AN261" s="1500">
        <f t="shared" si="100"/>
        <v>0</v>
      </c>
      <c r="AO261" s="1501"/>
      <c r="AQ261" s="6">
        <v>1</v>
      </c>
    </row>
    <row r="262" spans="1:43" s="2" customFormat="1" ht="15.75">
      <c r="A262" s="1405">
        <f t="shared" si="81"/>
        <v>0</v>
      </c>
      <c r="B262" s="1392" t="str">
        <f t="shared" si="83"/>
        <v>►</v>
      </c>
      <c r="C262" s="1393" t="str">
        <f t="shared" si="84"/>
        <v>►</v>
      </c>
      <c r="D262" s="1393" t="str">
        <f t="shared" si="85"/>
        <v>►</v>
      </c>
      <c r="E262" s="1393" t="str">
        <f t="shared" si="86"/>
        <v>►</v>
      </c>
      <c r="F262" s="1393" t="str">
        <f t="shared" si="87"/>
        <v>►</v>
      </c>
      <c r="G262" s="1393" t="str">
        <f t="shared" si="88"/>
        <v>►</v>
      </c>
      <c r="H262" s="1393" t="str">
        <f t="shared" si="89"/>
        <v>►</v>
      </c>
      <c r="I262" s="1393" t="str">
        <f t="shared" si="90"/>
        <v>►</v>
      </c>
      <c r="J262" s="1494"/>
      <c r="K262" s="1495"/>
      <c r="L262" s="1495"/>
      <c r="M262" s="1495"/>
      <c r="N262" s="1496"/>
      <c r="O262" s="1497"/>
      <c r="P262" s="1498"/>
      <c r="Q262" s="1496"/>
      <c r="R262" s="1499"/>
      <c r="S262" s="1500">
        <f t="shared" si="99"/>
        <v>0</v>
      </c>
      <c r="T262" s="1501"/>
      <c r="U262" s="2239" t="s">
        <v>1</v>
      </c>
      <c r="V262" s="108">
        <f t="shared" si="82"/>
        <v>0</v>
      </c>
      <c r="W262" s="1392" t="str">
        <f t="shared" si="91"/>
        <v>►</v>
      </c>
      <c r="X262" s="1393" t="str">
        <f t="shared" si="92"/>
        <v>►</v>
      </c>
      <c r="Y262" s="1393" t="str">
        <f t="shared" si="93"/>
        <v>►</v>
      </c>
      <c r="Z262" s="1393" t="str">
        <f t="shared" si="94"/>
        <v>►</v>
      </c>
      <c r="AA262" s="1393" t="str">
        <f t="shared" si="95"/>
        <v>►</v>
      </c>
      <c r="AB262" s="1393" t="str">
        <f t="shared" si="96"/>
        <v>►</v>
      </c>
      <c r="AC262" s="1393" t="str">
        <f t="shared" si="97"/>
        <v>►</v>
      </c>
      <c r="AD262" s="1393" t="str">
        <f t="shared" si="98"/>
        <v>►</v>
      </c>
      <c r="AE262" s="1494"/>
      <c r="AF262" s="1495"/>
      <c r="AG262" s="1495"/>
      <c r="AH262" s="1495"/>
      <c r="AI262" s="1496"/>
      <c r="AJ262" s="1497"/>
      <c r="AK262" s="1498"/>
      <c r="AL262" s="1496"/>
      <c r="AM262" s="1499"/>
      <c r="AN262" s="1500">
        <f t="shared" si="100"/>
        <v>0</v>
      </c>
      <c r="AO262" s="1501"/>
      <c r="AQ262" s="6">
        <v>1</v>
      </c>
    </row>
    <row r="263" spans="1:43" s="2" customFormat="1" ht="15.75">
      <c r="A263" s="1405">
        <f t="shared" si="81"/>
        <v>0</v>
      </c>
      <c r="B263" s="1392" t="str">
        <f t="shared" si="83"/>
        <v>►</v>
      </c>
      <c r="C263" s="1393" t="str">
        <f t="shared" si="84"/>
        <v>►</v>
      </c>
      <c r="D263" s="1393" t="str">
        <f t="shared" si="85"/>
        <v>►</v>
      </c>
      <c r="E263" s="1393" t="str">
        <f t="shared" si="86"/>
        <v>►</v>
      </c>
      <c r="F263" s="1393" t="str">
        <f t="shared" si="87"/>
        <v>►</v>
      </c>
      <c r="G263" s="1393" t="str">
        <f t="shared" si="88"/>
        <v>►</v>
      </c>
      <c r="H263" s="1393" t="str">
        <f t="shared" si="89"/>
        <v>►</v>
      </c>
      <c r="I263" s="1393" t="str">
        <f t="shared" si="90"/>
        <v>►</v>
      </c>
      <c r="J263" s="1494"/>
      <c r="K263" s="1495"/>
      <c r="L263" s="1495"/>
      <c r="M263" s="1495"/>
      <c r="N263" s="1496"/>
      <c r="O263" s="1497"/>
      <c r="P263" s="1498"/>
      <c r="Q263" s="1496"/>
      <c r="R263" s="1499"/>
      <c r="S263" s="1500">
        <f t="shared" si="99"/>
        <v>0</v>
      </c>
      <c r="T263" s="1501"/>
      <c r="U263" s="2239" t="s">
        <v>1</v>
      </c>
      <c r="V263" s="108">
        <f t="shared" si="82"/>
        <v>0</v>
      </c>
      <c r="W263" s="1392" t="str">
        <f t="shared" si="91"/>
        <v>►</v>
      </c>
      <c r="X263" s="1393" t="str">
        <f t="shared" si="92"/>
        <v>►</v>
      </c>
      <c r="Y263" s="1393" t="str">
        <f t="shared" si="93"/>
        <v>►</v>
      </c>
      <c r="Z263" s="1393" t="str">
        <f t="shared" si="94"/>
        <v>►</v>
      </c>
      <c r="AA263" s="1393" t="str">
        <f t="shared" si="95"/>
        <v>►</v>
      </c>
      <c r="AB263" s="1393" t="str">
        <f t="shared" si="96"/>
        <v>►</v>
      </c>
      <c r="AC263" s="1393" t="str">
        <f t="shared" si="97"/>
        <v>►</v>
      </c>
      <c r="AD263" s="1393" t="str">
        <f t="shared" si="98"/>
        <v>►</v>
      </c>
      <c r="AE263" s="1494"/>
      <c r="AF263" s="1495"/>
      <c r="AG263" s="1495"/>
      <c r="AH263" s="1495"/>
      <c r="AI263" s="1496"/>
      <c r="AJ263" s="1497"/>
      <c r="AK263" s="1498"/>
      <c r="AL263" s="1496"/>
      <c r="AM263" s="1499"/>
      <c r="AN263" s="1500">
        <f t="shared" si="100"/>
        <v>0</v>
      </c>
      <c r="AO263" s="1501"/>
      <c r="AQ263" s="6">
        <v>1</v>
      </c>
    </row>
    <row r="264" spans="1:43" s="2" customFormat="1" ht="15.75">
      <c r="A264" s="1405">
        <f t="shared" si="81"/>
        <v>0</v>
      </c>
      <c r="B264" s="1392" t="str">
        <f t="shared" si="83"/>
        <v>►</v>
      </c>
      <c r="C264" s="1393" t="str">
        <f t="shared" si="84"/>
        <v>►</v>
      </c>
      <c r="D264" s="1393" t="str">
        <f t="shared" si="85"/>
        <v>►</v>
      </c>
      <c r="E264" s="1393" t="str">
        <f t="shared" si="86"/>
        <v>►</v>
      </c>
      <c r="F264" s="1393" t="str">
        <f t="shared" si="87"/>
        <v>►</v>
      </c>
      <c r="G264" s="1393" t="str">
        <f t="shared" si="88"/>
        <v>►</v>
      </c>
      <c r="H264" s="1393" t="str">
        <f t="shared" si="89"/>
        <v>►</v>
      </c>
      <c r="I264" s="1393" t="str">
        <f t="shared" si="90"/>
        <v>►</v>
      </c>
      <c r="J264" s="1494"/>
      <c r="K264" s="1495"/>
      <c r="L264" s="1495"/>
      <c r="M264" s="1495"/>
      <c r="N264" s="1496"/>
      <c r="O264" s="1497"/>
      <c r="P264" s="1498"/>
      <c r="Q264" s="1496"/>
      <c r="R264" s="1499"/>
      <c r="S264" s="1500">
        <f t="shared" si="99"/>
        <v>0</v>
      </c>
      <c r="T264" s="1501"/>
      <c r="U264" s="2239" t="s">
        <v>1</v>
      </c>
      <c r="V264" s="108">
        <f t="shared" si="82"/>
        <v>0</v>
      </c>
      <c r="W264" s="1392" t="str">
        <f t="shared" si="91"/>
        <v>►</v>
      </c>
      <c r="X264" s="1393" t="str">
        <f t="shared" si="92"/>
        <v>►</v>
      </c>
      <c r="Y264" s="1393" t="str">
        <f t="shared" si="93"/>
        <v>►</v>
      </c>
      <c r="Z264" s="1393" t="str">
        <f t="shared" si="94"/>
        <v>►</v>
      </c>
      <c r="AA264" s="1393" t="str">
        <f t="shared" si="95"/>
        <v>►</v>
      </c>
      <c r="AB264" s="1393" t="str">
        <f t="shared" si="96"/>
        <v>►</v>
      </c>
      <c r="AC264" s="1393" t="str">
        <f t="shared" si="97"/>
        <v>►</v>
      </c>
      <c r="AD264" s="1393" t="str">
        <f t="shared" si="98"/>
        <v>►</v>
      </c>
      <c r="AE264" s="1494"/>
      <c r="AF264" s="1495"/>
      <c r="AG264" s="1495"/>
      <c r="AH264" s="1495"/>
      <c r="AI264" s="1496"/>
      <c r="AJ264" s="1497"/>
      <c r="AK264" s="1498"/>
      <c r="AL264" s="1496"/>
      <c r="AM264" s="1499"/>
      <c r="AN264" s="1500">
        <f t="shared" si="100"/>
        <v>0</v>
      </c>
      <c r="AO264" s="1501"/>
      <c r="AQ264" s="6">
        <v>1</v>
      </c>
    </row>
    <row r="265" spans="1:43" s="2" customFormat="1" ht="15.75">
      <c r="A265" s="1405">
        <f t="shared" si="81"/>
        <v>0</v>
      </c>
      <c r="B265" s="1392" t="str">
        <f t="shared" si="83"/>
        <v>►</v>
      </c>
      <c r="C265" s="1393" t="str">
        <f t="shared" si="84"/>
        <v>►</v>
      </c>
      <c r="D265" s="1393" t="str">
        <f t="shared" si="85"/>
        <v>►</v>
      </c>
      <c r="E265" s="1393" t="str">
        <f t="shared" si="86"/>
        <v>►</v>
      </c>
      <c r="F265" s="1393" t="str">
        <f t="shared" si="87"/>
        <v>►</v>
      </c>
      <c r="G265" s="1393" t="str">
        <f t="shared" si="88"/>
        <v>►</v>
      </c>
      <c r="H265" s="1393" t="str">
        <f t="shared" si="89"/>
        <v>►</v>
      </c>
      <c r="I265" s="1393" t="str">
        <f t="shared" si="90"/>
        <v>►</v>
      </c>
      <c r="J265" s="1494"/>
      <c r="K265" s="1495"/>
      <c r="L265" s="1495"/>
      <c r="M265" s="1495"/>
      <c r="N265" s="1496"/>
      <c r="O265" s="1497"/>
      <c r="P265" s="1498"/>
      <c r="Q265" s="1496"/>
      <c r="R265" s="1499"/>
      <c r="S265" s="1500">
        <f t="shared" si="99"/>
        <v>0</v>
      </c>
      <c r="T265" s="1501"/>
      <c r="U265" s="2239" t="s">
        <v>1</v>
      </c>
      <c r="V265" s="108">
        <f t="shared" si="82"/>
        <v>0</v>
      </c>
      <c r="W265" s="1392" t="str">
        <f t="shared" si="91"/>
        <v>►</v>
      </c>
      <c r="X265" s="1393" t="str">
        <f t="shared" si="92"/>
        <v>►</v>
      </c>
      <c r="Y265" s="1393" t="str">
        <f t="shared" si="93"/>
        <v>►</v>
      </c>
      <c r="Z265" s="1393" t="str">
        <f t="shared" si="94"/>
        <v>►</v>
      </c>
      <c r="AA265" s="1393" t="str">
        <f t="shared" si="95"/>
        <v>►</v>
      </c>
      <c r="AB265" s="1393" t="str">
        <f t="shared" si="96"/>
        <v>►</v>
      </c>
      <c r="AC265" s="1393" t="str">
        <f t="shared" si="97"/>
        <v>►</v>
      </c>
      <c r="AD265" s="1393" t="str">
        <f t="shared" si="98"/>
        <v>►</v>
      </c>
      <c r="AE265" s="1494"/>
      <c r="AF265" s="1495"/>
      <c r="AG265" s="1495"/>
      <c r="AH265" s="1495"/>
      <c r="AI265" s="1496"/>
      <c r="AJ265" s="1497"/>
      <c r="AK265" s="1498"/>
      <c r="AL265" s="1496"/>
      <c r="AM265" s="1499"/>
      <c r="AN265" s="1500">
        <f t="shared" si="100"/>
        <v>0</v>
      </c>
      <c r="AO265" s="1501"/>
      <c r="AQ265" s="6">
        <v>1</v>
      </c>
    </row>
    <row r="266" spans="1:43" s="2" customFormat="1" ht="15.75">
      <c r="A266" s="1405">
        <f t="shared" si="81"/>
        <v>0</v>
      </c>
      <c r="B266" s="1392" t="str">
        <f t="shared" si="83"/>
        <v>►</v>
      </c>
      <c r="C266" s="1393" t="str">
        <f t="shared" si="84"/>
        <v>►</v>
      </c>
      <c r="D266" s="1393" t="str">
        <f t="shared" si="85"/>
        <v>►</v>
      </c>
      <c r="E266" s="1393" t="str">
        <f t="shared" si="86"/>
        <v>►</v>
      </c>
      <c r="F266" s="1393" t="str">
        <f t="shared" si="87"/>
        <v>►</v>
      </c>
      <c r="G266" s="1393" t="str">
        <f t="shared" si="88"/>
        <v>►</v>
      </c>
      <c r="H266" s="1393" t="str">
        <f t="shared" si="89"/>
        <v>►</v>
      </c>
      <c r="I266" s="1393" t="str">
        <f t="shared" si="90"/>
        <v>►</v>
      </c>
      <c r="J266" s="1494"/>
      <c r="K266" s="1495"/>
      <c r="L266" s="1495"/>
      <c r="M266" s="1495"/>
      <c r="N266" s="1496"/>
      <c r="O266" s="1497"/>
      <c r="P266" s="1498"/>
      <c r="Q266" s="1496"/>
      <c r="R266" s="1499"/>
      <c r="S266" s="1500">
        <f t="shared" si="99"/>
        <v>0</v>
      </c>
      <c r="T266" s="1501"/>
      <c r="U266" s="2239" t="s">
        <v>1</v>
      </c>
      <c r="V266" s="108">
        <f t="shared" si="82"/>
        <v>0</v>
      </c>
      <c r="W266" s="1392" t="str">
        <f t="shared" si="91"/>
        <v>►</v>
      </c>
      <c r="X266" s="1393" t="str">
        <f t="shared" si="92"/>
        <v>►</v>
      </c>
      <c r="Y266" s="1393" t="str">
        <f t="shared" si="93"/>
        <v>►</v>
      </c>
      <c r="Z266" s="1393" t="str">
        <f t="shared" si="94"/>
        <v>►</v>
      </c>
      <c r="AA266" s="1393" t="str">
        <f t="shared" si="95"/>
        <v>►</v>
      </c>
      <c r="AB266" s="1393" t="str">
        <f t="shared" si="96"/>
        <v>►</v>
      </c>
      <c r="AC266" s="1393" t="str">
        <f t="shared" si="97"/>
        <v>►</v>
      </c>
      <c r="AD266" s="1393" t="str">
        <f t="shared" si="98"/>
        <v>►</v>
      </c>
      <c r="AE266" s="1494"/>
      <c r="AF266" s="1495"/>
      <c r="AG266" s="1495"/>
      <c r="AH266" s="1495"/>
      <c r="AI266" s="1496"/>
      <c r="AJ266" s="1497"/>
      <c r="AK266" s="1498"/>
      <c r="AL266" s="1496"/>
      <c r="AM266" s="1499"/>
      <c r="AN266" s="1500">
        <f t="shared" si="100"/>
        <v>0</v>
      </c>
      <c r="AO266" s="1501"/>
      <c r="AQ266" s="6">
        <v>1</v>
      </c>
    </row>
    <row r="267" spans="1:43" s="2" customFormat="1" ht="15.75">
      <c r="A267" s="1405">
        <f t="shared" si="81"/>
        <v>0</v>
      </c>
      <c r="B267" s="1392" t="str">
        <f t="shared" si="83"/>
        <v>►</v>
      </c>
      <c r="C267" s="1393" t="str">
        <f t="shared" si="84"/>
        <v>►</v>
      </c>
      <c r="D267" s="1393" t="str">
        <f t="shared" si="85"/>
        <v>►</v>
      </c>
      <c r="E267" s="1393" t="str">
        <f t="shared" si="86"/>
        <v>►</v>
      </c>
      <c r="F267" s="1393" t="str">
        <f t="shared" si="87"/>
        <v>►</v>
      </c>
      <c r="G267" s="1393" t="str">
        <f t="shared" si="88"/>
        <v>►</v>
      </c>
      <c r="H267" s="1393" t="str">
        <f t="shared" si="89"/>
        <v>►</v>
      </c>
      <c r="I267" s="1393" t="str">
        <f t="shared" si="90"/>
        <v>►</v>
      </c>
      <c r="J267" s="1494"/>
      <c r="K267" s="1495"/>
      <c r="L267" s="1495"/>
      <c r="M267" s="1495"/>
      <c r="N267" s="1496"/>
      <c r="O267" s="1497"/>
      <c r="P267" s="1498"/>
      <c r="Q267" s="1496"/>
      <c r="R267" s="1499"/>
      <c r="S267" s="1500">
        <f t="shared" si="99"/>
        <v>0</v>
      </c>
      <c r="T267" s="1501"/>
      <c r="U267" s="2239" t="s">
        <v>1</v>
      </c>
      <c r="V267" s="108">
        <f t="shared" si="82"/>
        <v>0</v>
      </c>
      <c r="W267" s="1392" t="str">
        <f t="shared" si="91"/>
        <v>►</v>
      </c>
      <c r="X267" s="1393" t="str">
        <f t="shared" si="92"/>
        <v>►</v>
      </c>
      <c r="Y267" s="1393" t="str">
        <f t="shared" si="93"/>
        <v>►</v>
      </c>
      <c r="Z267" s="1393" t="str">
        <f t="shared" si="94"/>
        <v>►</v>
      </c>
      <c r="AA267" s="1393" t="str">
        <f t="shared" si="95"/>
        <v>►</v>
      </c>
      <c r="AB267" s="1393" t="str">
        <f t="shared" si="96"/>
        <v>►</v>
      </c>
      <c r="AC267" s="1393" t="str">
        <f t="shared" si="97"/>
        <v>►</v>
      </c>
      <c r="AD267" s="1393" t="str">
        <f t="shared" si="98"/>
        <v>►</v>
      </c>
      <c r="AE267" s="1494"/>
      <c r="AF267" s="1495"/>
      <c r="AG267" s="1495"/>
      <c r="AH267" s="1495"/>
      <c r="AI267" s="1496"/>
      <c r="AJ267" s="1497"/>
      <c r="AK267" s="1498"/>
      <c r="AL267" s="1496"/>
      <c r="AM267" s="1499"/>
      <c r="AN267" s="1500">
        <f t="shared" si="100"/>
        <v>0</v>
      </c>
      <c r="AO267" s="1501"/>
      <c r="AQ267" s="6">
        <v>1</v>
      </c>
    </row>
    <row r="268" spans="1:43" s="2" customFormat="1" ht="15.75">
      <c r="A268" s="1405">
        <f t="shared" si="81"/>
        <v>0</v>
      </c>
      <c r="B268" s="1392" t="str">
        <f t="shared" si="83"/>
        <v>►</v>
      </c>
      <c r="C268" s="1393" t="str">
        <f t="shared" si="84"/>
        <v>►</v>
      </c>
      <c r="D268" s="1393" t="str">
        <f t="shared" si="85"/>
        <v>►</v>
      </c>
      <c r="E268" s="1393" t="str">
        <f t="shared" si="86"/>
        <v>►</v>
      </c>
      <c r="F268" s="1393" t="str">
        <f t="shared" si="87"/>
        <v>►</v>
      </c>
      <c r="G268" s="1393" t="str">
        <f t="shared" si="88"/>
        <v>►</v>
      </c>
      <c r="H268" s="1393" t="str">
        <f t="shared" si="89"/>
        <v>►</v>
      </c>
      <c r="I268" s="1393" t="str">
        <f t="shared" si="90"/>
        <v>►</v>
      </c>
      <c r="J268" s="1494"/>
      <c r="K268" s="1495"/>
      <c r="L268" s="1495"/>
      <c r="M268" s="1495"/>
      <c r="N268" s="1496"/>
      <c r="O268" s="1497"/>
      <c r="P268" s="1498"/>
      <c r="Q268" s="1496"/>
      <c r="R268" s="1499"/>
      <c r="S268" s="1500">
        <f t="shared" si="99"/>
        <v>0</v>
      </c>
      <c r="T268" s="1501"/>
      <c r="U268" s="2239" t="s">
        <v>1</v>
      </c>
      <c r="V268" s="108">
        <f t="shared" si="82"/>
        <v>0</v>
      </c>
      <c r="W268" s="1392" t="str">
        <f t="shared" si="91"/>
        <v>►</v>
      </c>
      <c r="X268" s="1393" t="str">
        <f t="shared" si="92"/>
        <v>►</v>
      </c>
      <c r="Y268" s="1393" t="str">
        <f t="shared" si="93"/>
        <v>►</v>
      </c>
      <c r="Z268" s="1393" t="str">
        <f t="shared" si="94"/>
        <v>►</v>
      </c>
      <c r="AA268" s="1393" t="str">
        <f t="shared" si="95"/>
        <v>►</v>
      </c>
      <c r="AB268" s="1393" t="str">
        <f t="shared" si="96"/>
        <v>►</v>
      </c>
      <c r="AC268" s="1393" t="str">
        <f t="shared" si="97"/>
        <v>►</v>
      </c>
      <c r="AD268" s="1393" t="str">
        <f t="shared" si="98"/>
        <v>►</v>
      </c>
      <c r="AE268" s="1494"/>
      <c r="AF268" s="1495"/>
      <c r="AG268" s="1495"/>
      <c r="AH268" s="1495"/>
      <c r="AI268" s="1496"/>
      <c r="AJ268" s="1497"/>
      <c r="AK268" s="1498"/>
      <c r="AL268" s="1496"/>
      <c r="AM268" s="1499"/>
      <c r="AN268" s="1500">
        <f t="shared" si="100"/>
        <v>0</v>
      </c>
      <c r="AO268" s="1501"/>
      <c r="AQ268" s="6">
        <v>1</v>
      </c>
    </row>
    <row r="269" spans="1:43" s="2" customFormat="1" ht="15.75">
      <c r="A269" s="1405">
        <f t="shared" si="81"/>
        <v>0</v>
      </c>
      <c r="B269" s="1392" t="str">
        <f t="shared" si="83"/>
        <v>►</v>
      </c>
      <c r="C269" s="1393" t="str">
        <f t="shared" si="84"/>
        <v>►</v>
      </c>
      <c r="D269" s="1393" t="str">
        <f t="shared" si="85"/>
        <v>►</v>
      </c>
      <c r="E269" s="1393" t="str">
        <f t="shared" si="86"/>
        <v>►</v>
      </c>
      <c r="F269" s="1393" t="str">
        <f t="shared" si="87"/>
        <v>►</v>
      </c>
      <c r="G269" s="1393" t="str">
        <f t="shared" si="88"/>
        <v>►</v>
      </c>
      <c r="H269" s="1393" t="str">
        <f t="shared" si="89"/>
        <v>►</v>
      </c>
      <c r="I269" s="1393" t="str">
        <f t="shared" si="90"/>
        <v>►</v>
      </c>
      <c r="J269" s="1494"/>
      <c r="K269" s="1495"/>
      <c r="L269" s="1495"/>
      <c r="M269" s="1495"/>
      <c r="N269" s="1496"/>
      <c r="O269" s="1497"/>
      <c r="P269" s="1498"/>
      <c r="Q269" s="1496"/>
      <c r="R269" s="1499"/>
      <c r="S269" s="1500">
        <f t="shared" si="99"/>
        <v>0</v>
      </c>
      <c r="T269" s="1501"/>
      <c r="U269" s="2239" t="s">
        <v>1</v>
      </c>
      <c r="V269" s="108">
        <f t="shared" si="82"/>
        <v>0</v>
      </c>
      <c r="W269" s="1392" t="str">
        <f t="shared" si="91"/>
        <v>►</v>
      </c>
      <c r="X269" s="1393" t="str">
        <f t="shared" si="92"/>
        <v>►</v>
      </c>
      <c r="Y269" s="1393" t="str">
        <f t="shared" si="93"/>
        <v>►</v>
      </c>
      <c r="Z269" s="1393" t="str">
        <f t="shared" si="94"/>
        <v>►</v>
      </c>
      <c r="AA269" s="1393" t="str">
        <f t="shared" si="95"/>
        <v>►</v>
      </c>
      <c r="AB269" s="1393" t="str">
        <f t="shared" si="96"/>
        <v>►</v>
      </c>
      <c r="AC269" s="1393" t="str">
        <f t="shared" si="97"/>
        <v>►</v>
      </c>
      <c r="AD269" s="1393" t="str">
        <f t="shared" si="98"/>
        <v>►</v>
      </c>
      <c r="AE269" s="1494"/>
      <c r="AF269" s="1495"/>
      <c r="AG269" s="1495"/>
      <c r="AH269" s="1495"/>
      <c r="AI269" s="1496"/>
      <c r="AJ269" s="1497"/>
      <c r="AK269" s="1498"/>
      <c r="AL269" s="1496"/>
      <c r="AM269" s="1499"/>
      <c r="AN269" s="1500">
        <f t="shared" si="100"/>
        <v>0</v>
      </c>
      <c r="AO269" s="1501"/>
      <c r="AQ269" s="6">
        <v>1</v>
      </c>
    </row>
    <row r="270" spans="1:43" s="2" customFormat="1" ht="15.75">
      <c r="A270" s="1405">
        <f t="shared" si="81"/>
        <v>0</v>
      </c>
      <c r="B270" s="1392" t="str">
        <f t="shared" si="83"/>
        <v>►</v>
      </c>
      <c r="C270" s="1393" t="str">
        <f t="shared" si="84"/>
        <v>►</v>
      </c>
      <c r="D270" s="1393" t="str">
        <f t="shared" si="85"/>
        <v>►</v>
      </c>
      <c r="E270" s="1393" t="str">
        <f t="shared" si="86"/>
        <v>►</v>
      </c>
      <c r="F270" s="1393" t="str">
        <f t="shared" si="87"/>
        <v>►</v>
      </c>
      <c r="G270" s="1393" t="str">
        <f t="shared" si="88"/>
        <v>►</v>
      </c>
      <c r="H270" s="1393" t="str">
        <f t="shared" si="89"/>
        <v>►</v>
      </c>
      <c r="I270" s="1393" t="str">
        <f t="shared" si="90"/>
        <v>►</v>
      </c>
      <c r="J270" s="1494"/>
      <c r="K270" s="1495"/>
      <c r="L270" s="1495"/>
      <c r="M270" s="1495"/>
      <c r="N270" s="1496"/>
      <c r="O270" s="1497"/>
      <c r="P270" s="1498"/>
      <c r="Q270" s="1496"/>
      <c r="R270" s="1499"/>
      <c r="S270" s="1500">
        <f t="shared" si="99"/>
        <v>0</v>
      </c>
      <c r="T270" s="1501"/>
      <c r="U270" s="2239" t="s">
        <v>1</v>
      </c>
      <c r="V270" s="108">
        <f t="shared" si="82"/>
        <v>0</v>
      </c>
      <c r="W270" s="1392" t="str">
        <f t="shared" si="91"/>
        <v>►</v>
      </c>
      <c r="X270" s="1393" t="str">
        <f t="shared" si="92"/>
        <v>►</v>
      </c>
      <c r="Y270" s="1393" t="str">
        <f t="shared" si="93"/>
        <v>►</v>
      </c>
      <c r="Z270" s="1393" t="str">
        <f t="shared" si="94"/>
        <v>►</v>
      </c>
      <c r="AA270" s="1393" t="str">
        <f t="shared" si="95"/>
        <v>►</v>
      </c>
      <c r="AB270" s="1393" t="str">
        <f t="shared" si="96"/>
        <v>►</v>
      </c>
      <c r="AC270" s="1393" t="str">
        <f t="shared" si="97"/>
        <v>►</v>
      </c>
      <c r="AD270" s="1393" t="str">
        <f t="shared" si="98"/>
        <v>►</v>
      </c>
      <c r="AE270" s="1494"/>
      <c r="AF270" s="1495"/>
      <c r="AG270" s="1495"/>
      <c r="AH270" s="1495"/>
      <c r="AI270" s="1496"/>
      <c r="AJ270" s="1497"/>
      <c r="AK270" s="1498"/>
      <c r="AL270" s="1496"/>
      <c r="AM270" s="1499"/>
      <c r="AN270" s="1500">
        <f t="shared" si="100"/>
        <v>0</v>
      </c>
      <c r="AO270" s="1501"/>
      <c r="AQ270" s="6">
        <v>1</v>
      </c>
    </row>
    <row r="271" spans="1:43" s="2" customFormat="1" ht="15.75">
      <c r="A271" s="1405">
        <f t="shared" ref="A271:A334" si="101">J271</f>
        <v>0</v>
      </c>
      <c r="B271" s="1392" t="str">
        <f t="shared" si="83"/>
        <v>►</v>
      </c>
      <c r="C271" s="1393" t="str">
        <f t="shared" si="84"/>
        <v>►</v>
      </c>
      <c r="D271" s="1393" t="str">
        <f t="shared" si="85"/>
        <v>►</v>
      </c>
      <c r="E271" s="1393" t="str">
        <f t="shared" si="86"/>
        <v>►</v>
      </c>
      <c r="F271" s="1393" t="str">
        <f t="shared" si="87"/>
        <v>►</v>
      </c>
      <c r="G271" s="1393" t="str">
        <f t="shared" si="88"/>
        <v>►</v>
      </c>
      <c r="H271" s="1393" t="str">
        <f t="shared" si="89"/>
        <v>►</v>
      </c>
      <c r="I271" s="1393" t="str">
        <f t="shared" si="90"/>
        <v>►</v>
      </c>
      <c r="J271" s="1494"/>
      <c r="K271" s="1495"/>
      <c r="L271" s="1495"/>
      <c r="M271" s="1495"/>
      <c r="N271" s="1496"/>
      <c r="O271" s="1497"/>
      <c r="P271" s="1498"/>
      <c r="Q271" s="1496"/>
      <c r="R271" s="1499"/>
      <c r="S271" s="1500">
        <f t="shared" si="99"/>
        <v>0</v>
      </c>
      <c r="T271" s="1501"/>
      <c r="U271" s="2239" t="s">
        <v>1</v>
      </c>
      <c r="V271" s="108">
        <f t="shared" ref="V271:V334" si="102">AE271</f>
        <v>0</v>
      </c>
      <c r="W271" s="1392" t="str">
        <f t="shared" si="91"/>
        <v>►</v>
      </c>
      <c r="X271" s="1393" t="str">
        <f t="shared" si="92"/>
        <v>►</v>
      </c>
      <c r="Y271" s="1393" t="str">
        <f t="shared" si="93"/>
        <v>►</v>
      </c>
      <c r="Z271" s="1393" t="str">
        <f t="shared" si="94"/>
        <v>►</v>
      </c>
      <c r="AA271" s="1393" t="str">
        <f t="shared" si="95"/>
        <v>►</v>
      </c>
      <c r="AB271" s="1393" t="str">
        <f t="shared" si="96"/>
        <v>►</v>
      </c>
      <c r="AC271" s="1393" t="str">
        <f t="shared" si="97"/>
        <v>►</v>
      </c>
      <c r="AD271" s="1393" t="str">
        <f t="shared" si="98"/>
        <v>►</v>
      </c>
      <c r="AE271" s="1494"/>
      <c r="AF271" s="1495"/>
      <c r="AG271" s="1495"/>
      <c r="AH271" s="1495"/>
      <c r="AI271" s="1496"/>
      <c r="AJ271" s="1497"/>
      <c r="AK271" s="1498"/>
      <c r="AL271" s="1496"/>
      <c r="AM271" s="1499"/>
      <c r="AN271" s="1500">
        <f t="shared" si="100"/>
        <v>0</v>
      </c>
      <c r="AO271" s="1501"/>
      <c r="AQ271" s="6">
        <v>1</v>
      </c>
    </row>
    <row r="272" spans="1:43" s="2" customFormat="1" ht="15.75">
      <c r="A272" s="1405">
        <f t="shared" si="101"/>
        <v>0</v>
      </c>
      <c r="B272" s="1392" t="str">
        <f t="shared" si="83"/>
        <v>►</v>
      </c>
      <c r="C272" s="1393" t="str">
        <f t="shared" si="84"/>
        <v>►</v>
      </c>
      <c r="D272" s="1393" t="str">
        <f t="shared" si="85"/>
        <v>►</v>
      </c>
      <c r="E272" s="1393" t="str">
        <f t="shared" si="86"/>
        <v>►</v>
      </c>
      <c r="F272" s="1393" t="str">
        <f t="shared" si="87"/>
        <v>►</v>
      </c>
      <c r="G272" s="1393" t="str">
        <f t="shared" si="88"/>
        <v>►</v>
      </c>
      <c r="H272" s="1393" t="str">
        <f t="shared" si="89"/>
        <v>►</v>
      </c>
      <c r="I272" s="1393" t="str">
        <f t="shared" si="90"/>
        <v>►</v>
      </c>
      <c r="J272" s="1494"/>
      <c r="K272" s="1495"/>
      <c r="L272" s="1495"/>
      <c r="M272" s="1495"/>
      <c r="N272" s="1496"/>
      <c r="O272" s="1497"/>
      <c r="P272" s="1498"/>
      <c r="Q272" s="1496"/>
      <c r="R272" s="1499"/>
      <c r="S272" s="1500">
        <f t="shared" si="99"/>
        <v>0</v>
      </c>
      <c r="T272" s="1501"/>
      <c r="U272" s="2239" t="s">
        <v>1</v>
      </c>
      <c r="V272" s="108">
        <f t="shared" si="102"/>
        <v>0</v>
      </c>
      <c r="W272" s="1392" t="str">
        <f t="shared" si="91"/>
        <v>►</v>
      </c>
      <c r="X272" s="1393" t="str">
        <f t="shared" si="92"/>
        <v>►</v>
      </c>
      <c r="Y272" s="1393" t="str">
        <f t="shared" si="93"/>
        <v>►</v>
      </c>
      <c r="Z272" s="1393" t="str">
        <f t="shared" si="94"/>
        <v>►</v>
      </c>
      <c r="AA272" s="1393" t="str">
        <f t="shared" si="95"/>
        <v>►</v>
      </c>
      <c r="AB272" s="1393" t="str">
        <f t="shared" si="96"/>
        <v>►</v>
      </c>
      <c r="AC272" s="1393" t="str">
        <f t="shared" si="97"/>
        <v>►</v>
      </c>
      <c r="AD272" s="1393" t="str">
        <f t="shared" si="98"/>
        <v>►</v>
      </c>
      <c r="AE272" s="1494"/>
      <c r="AF272" s="1495"/>
      <c r="AG272" s="1495"/>
      <c r="AH272" s="1495"/>
      <c r="AI272" s="1496"/>
      <c r="AJ272" s="1497"/>
      <c r="AK272" s="1498"/>
      <c r="AL272" s="1496"/>
      <c r="AM272" s="1499"/>
      <c r="AN272" s="1500">
        <f t="shared" si="100"/>
        <v>0</v>
      </c>
      <c r="AO272" s="1501"/>
      <c r="AQ272" s="6">
        <v>1</v>
      </c>
    </row>
    <row r="273" spans="1:43" s="2" customFormat="1" ht="15.75">
      <c r="A273" s="1405">
        <f t="shared" si="101"/>
        <v>0</v>
      </c>
      <c r="B273" s="1392" t="str">
        <f t="shared" si="83"/>
        <v>►</v>
      </c>
      <c r="C273" s="1393" t="str">
        <f t="shared" si="84"/>
        <v>►</v>
      </c>
      <c r="D273" s="1393" t="str">
        <f t="shared" si="85"/>
        <v>►</v>
      </c>
      <c r="E273" s="1393" t="str">
        <f t="shared" si="86"/>
        <v>►</v>
      </c>
      <c r="F273" s="1393" t="str">
        <f t="shared" si="87"/>
        <v>►</v>
      </c>
      <c r="G273" s="1393" t="str">
        <f t="shared" si="88"/>
        <v>►</v>
      </c>
      <c r="H273" s="1393" t="str">
        <f t="shared" si="89"/>
        <v>►</v>
      </c>
      <c r="I273" s="1393" t="str">
        <f t="shared" si="90"/>
        <v>►</v>
      </c>
      <c r="J273" s="1494"/>
      <c r="K273" s="1495"/>
      <c r="L273" s="1495"/>
      <c r="M273" s="1495"/>
      <c r="N273" s="1496"/>
      <c r="O273" s="1497"/>
      <c r="P273" s="1498"/>
      <c r="Q273" s="1496"/>
      <c r="R273" s="1499"/>
      <c r="S273" s="1500">
        <f t="shared" si="99"/>
        <v>0</v>
      </c>
      <c r="T273" s="1501"/>
      <c r="U273" s="2239" t="s">
        <v>1</v>
      </c>
      <c r="V273" s="108">
        <f t="shared" si="102"/>
        <v>0</v>
      </c>
      <c r="W273" s="1392" t="str">
        <f t="shared" si="91"/>
        <v>►</v>
      </c>
      <c r="X273" s="1393" t="str">
        <f t="shared" si="92"/>
        <v>►</v>
      </c>
      <c r="Y273" s="1393" t="str">
        <f t="shared" si="93"/>
        <v>►</v>
      </c>
      <c r="Z273" s="1393" t="str">
        <f t="shared" si="94"/>
        <v>►</v>
      </c>
      <c r="AA273" s="1393" t="str">
        <f t="shared" si="95"/>
        <v>►</v>
      </c>
      <c r="AB273" s="1393" t="str">
        <f t="shared" si="96"/>
        <v>►</v>
      </c>
      <c r="AC273" s="1393" t="str">
        <f t="shared" si="97"/>
        <v>►</v>
      </c>
      <c r="AD273" s="1393" t="str">
        <f t="shared" si="98"/>
        <v>►</v>
      </c>
      <c r="AE273" s="1494"/>
      <c r="AF273" s="1495"/>
      <c r="AG273" s="1495"/>
      <c r="AH273" s="1495"/>
      <c r="AI273" s="1496"/>
      <c r="AJ273" s="1497"/>
      <c r="AK273" s="1498"/>
      <c r="AL273" s="1496"/>
      <c r="AM273" s="1499"/>
      <c r="AN273" s="1500">
        <f t="shared" si="100"/>
        <v>0</v>
      </c>
      <c r="AO273" s="1501"/>
      <c r="AQ273" s="6">
        <v>1</v>
      </c>
    </row>
    <row r="274" spans="1:43" s="1" customFormat="1" ht="15.75">
      <c r="A274" s="1405">
        <f t="shared" si="101"/>
        <v>0</v>
      </c>
      <c r="B274" s="1392" t="str">
        <f t="shared" si="83"/>
        <v>►</v>
      </c>
      <c r="C274" s="1393" t="str">
        <f t="shared" si="84"/>
        <v>►</v>
      </c>
      <c r="D274" s="1393" t="str">
        <f t="shared" si="85"/>
        <v>►</v>
      </c>
      <c r="E274" s="1393" t="str">
        <f t="shared" si="86"/>
        <v>►</v>
      </c>
      <c r="F274" s="1393" t="str">
        <f t="shared" si="87"/>
        <v>►</v>
      </c>
      <c r="G274" s="1393" t="str">
        <f t="shared" si="88"/>
        <v>►</v>
      </c>
      <c r="H274" s="1393" t="str">
        <f t="shared" si="89"/>
        <v>►</v>
      </c>
      <c r="I274" s="1393" t="str">
        <f t="shared" si="90"/>
        <v>►</v>
      </c>
      <c r="J274" s="1494"/>
      <c r="K274" s="1495"/>
      <c r="L274" s="1495"/>
      <c r="M274" s="1495"/>
      <c r="N274" s="1496"/>
      <c r="O274" s="1497"/>
      <c r="P274" s="1498"/>
      <c r="Q274" s="1496"/>
      <c r="R274" s="1499"/>
      <c r="S274" s="1500">
        <f t="shared" si="99"/>
        <v>0</v>
      </c>
      <c r="T274" s="1501"/>
      <c r="U274" s="2239" t="s">
        <v>1</v>
      </c>
      <c r="V274" s="108">
        <f t="shared" si="102"/>
        <v>0</v>
      </c>
      <c r="W274" s="1392" t="str">
        <f t="shared" si="91"/>
        <v>►</v>
      </c>
      <c r="X274" s="1393" t="str">
        <f t="shared" si="92"/>
        <v>►</v>
      </c>
      <c r="Y274" s="1393" t="str">
        <f t="shared" si="93"/>
        <v>►</v>
      </c>
      <c r="Z274" s="1393" t="str">
        <f t="shared" si="94"/>
        <v>►</v>
      </c>
      <c r="AA274" s="1393" t="str">
        <f t="shared" si="95"/>
        <v>►</v>
      </c>
      <c r="AB274" s="1393" t="str">
        <f t="shared" si="96"/>
        <v>►</v>
      </c>
      <c r="AC274" s="1393" t="str">
        <f t="shared" si="97"/>
        <v>►</v>
      </c>
      <c r="AD274" s="1393" t="str">
        <f t="shared" si="98"/>
        <v>►</v>
      </c>
      <c r="AE274" s="1494"/>
      <c r="AF274" s="1495"/>
      <c r="AG274" s="1495"/>
      <c r="AH274" s="1495"/>
      <c r="AI274" s="1496"/>
      <c r="AJ274" s="1497"/>
      <c r="AK274" s="1498"/>
      <c r="AL274" s="1496"/>
      <c r="AM274" s="1499"/>
      <c r="AN274" s="1500">
        <f t="shared" si="100"/>
        <v>0</v>
      </c>
      <c r="AO274" s="1501"/>
      <c r="AP274"/>
      <c r="AQ274" s="6">
        <v>1</v>
      </c>
    </row>
    <row r="275" spans="1:43" s="1" customFormat="1" ht="15.75">
      <c r="A275" s="1405">
        <f t="shared" si="101"/>
        <v>0</v>
      </c>
      <c r="B275" s="1392" t="str">
        <f t="shared" si="83"/>
        <v>►</v>
      </c>
      <c r="C275" s="1393" t="str">
        <f t="shared" si="84"/>
        <v>►</v>
      </c>
      <c r="D275" s="1393" t="str">
        <f t="shared" si="85"/>
        <v>►</v>
      </c>
      <c r="E275" s="1393" t="str">
        <f t="shared" si="86"/>
        <v>►</v>
      </c>
      <c r="F275" s="1393" t="str">
        <f t="shared" si="87"/>
        <v>►</v>
      </c>
      <c r="G275" s="1393" t="str">
        <f t="shared" si="88"/>
        <v>►</v>
      </c>
      <c r="H275" s="1393" t="str">
        <f t="shared" si="89"/>
        <v>►</v>
      </c>
      <c r="I275" s="1393" t="str">
        <f t="shared" si="90"/>
        <v>►</v>
      </c>
      <c r="J275" s="1494"/>
      <c r="K275" s="1495"/>
      <c r="L275" s="1495"/>
      <c r="M275" s="1495"/>
      <c r="N275" s="1496"/>
      <c r="O275" s="1497"/>
      <c r="P275" s="1498"/>
      <c r="Q275" s="1496"/>
      <c r="R275" s="1499"/>
      <c r="S275" s="1500">
        <f t="shared" si="99"/>
        <v>0</v>
      </c>
      <c r="T275" s="1501"/>
      <c r="U275" s="2239" t="s">
        <v>1</v>
      </c>
      <c r="V275" s="108">
        <f t="shared" si="102"/>
        <v>0</v>
      </c>
      <c r="W275" s="1392" t="str">
        <f t="shared" si="91"/>
        <v>►</v>
      </c>
      <c r="X275" s="1393" t="str">
        <f t="shared" si="92"/>
        <v>►</v>
      </c>
      <c r="Y275" s="1393" t="str">
        <f t="shared" si="93"/>
        <v>►</v>
      </c>
      <c r="Z275" s="1393" t="str">
        <f t="shared" si="94"/>
        <v>►</v>
      </c>
      <c r="AA275" s="1393" t="str">
        <f t="shared" si="95"/>
        <v>►</v>
      </c>
      <c r="AB275" s="1393" t="str">
        <f t="shared" si="96"/>
        <v>►</v>
      </c>
      <c r="AC275" s="1393" t="str">
        <f t="shared" si="97"/>
        <v>►</v>
      </c>
      <c r="AD275" s="1393" t="str">
        <f t="shared" si="98"/>
        <v>►</v>
      </c>
      <c r="AE275" s="1494"/>
      <c r="AF275" s="1495"/>
      <c r="AG275" s="1495"/>
      <c r="AH275" s="1495"/>
      <c r="AI275" s="1496"/>
      <c r="AJ275" s="1497"/>
      <c r="AK275" s="1498"/>
      <c r="AL275" s="1496"/>
      <c r="AM275" s="1499"/>
      <c r="AN275" s="1500">
        <f t="shared" si="100"/>
        <v>0</v>
      </c>
      <c r="AO275" s="1501"/>
      <c r="AP275"/>
      <c r="AQ275" s="6">
        <v>1</v>
      </c>
    </row>
    <row r="276" spans="1:43" s="1" customFormat="1" ht="15.75">
      <c r="A276" s="1405">
        <f t="shared" si="101"/>
        <v>0</v>
      </c>
      <c r="B276" s="1392" t="str">
        <f t="shared" si="83"/>
        <v>►</v>
      </c>
      <c r="C276" s="1393" t="str">
        <f t="shared" si="84"/>
        <v>►</v>
      </c>
      <c r="D276" s="1393" t="str">
        <f t="shared" si="85"/>
        <v>►</v>
      </c>
      <c r="E276" s="1393" t="str">
        <f t="shared" si="86"/>
        <v>►</v>
      </c>
      <c r="F276" s="1393" t="str">
        <f t="shared" si="87"/>
        <v>►</v>
      </c>
      <c r="G276" s="1393" t="str">
        <f t="shared" si="88"/>
        <v>►</v>
      </c>
      <c r="H276" s="1393" t="str">
        <f t="shared" si="89"/>
        <v>►</v>
      </c>
      <c r="I276" s="1393" t="str">
        <f t="shared" si="90"/>
        <v>►</v>
      </c>
      <c r="J276" s="1494"/>
      <c r="K276" s="1495"/>
      <c r="L276" s="1495"/>
      <c r="M276" s="1495"/>
      <c r="N276" s="1496"/>
      <c r="O276" s="1497"/>
      <c r="P276" s="1498"/>
      <c r="Q276" s="1496"/>
      <c r="R276" s="1499"/>
      <c r="S276" s="1500">
        <f t="shared" si="99"/>
        <v>0</v>
      </c>
      <c r="T276" s="1501"/>
      <c r="U276" s="2239" t="s">
        <v>1</v>
      </c>
      <c r="V276" s="108">
        <f t="shared" si="102"/>
        <v>0</v>
      </c>
      <c r="W276" s="1392" t="str">
        <f t="shared" si="91"/>
        <v>►</v>
      </c>
      <c r="X276" s="1393" t="str">
        <f t="shared" si="92"/>
        <v>►</v>
      </c>
      <c r="Y276" s="1393" t="str">
        <f t="shared" si="93"/>
        <v>►</v>
      </c>
      <c r="Z276" s="1393" t="str">
        <f t="shared" si="94"/>
        <v>►</v>
      </c>
      <c r="AA276" s="1393" t="str">
        <f t="shared" si="95"/>
        <v>►</v>
      </c>
      <c r="AB276" s="1393" t="str">
        <f t="shared" si="96"/>
        <v>►</v>
      </c>
      <c r="AC276" s="1393" t="str">
        <f t="shared" si="97"/>
        <v>►</v>
      </c>
      <c r="AD276" s="1393" t="str">
        <f t="shared" si="98"/>
        <v>►</v>
      </c>
      <c r="AE276" s="1494"/>
      <c r="AF276" s="1495"/>
      <c r="AG276" s="1495"/>
      <c r="AH276" s="1495"/>
      <c r="AI276" s="1496"/>
      <c r="AJ276" s="1497"/>
      <c r="AK276" s="1498"/>
      <c r="AL276" s="1496"/>
      <c r="AM276" s="1499"/>
      <c r="AN276" s="1500">
        <f t="shared" si="100"/>
        <v>0</v>
      </c>
      <c r="AO276" s="1501"/>
      <c r="AP276"/>
      <c r="AQ276" s="6">
        <v>1</v>
      </c>
    </row>
    <row r="277" spans="1:43" s="1" customFormat="1" ht="15.75">
      <c r="A277" s="1405">
        <f t="shared" si="101"/>
        <v>0</v>
      </c>
      <c r="B277" s="1392" t="str">
        <f t="shared" si="83"/>
        <v>►</v>
      </c>
      <c r="C277" s="1393" t="str">
        <f t="shared" si="84"/>
        <v>►</v>
      </c>
      <c r="D277" s="1393" t="str">
        <f t="shared" si="85"/>
        <v>►</v>
      </c>
      <c r="E277" s="1393" t="str">
        <f t="shared" si="86"/>
        <v>►</v>
      </c>
      <c r="F277" s="1393" t="str">
        <f t="shared" si="87"/>
        <v>►</v>
      </c>
      <c r="G277" s="1393" t="str">
        <f t="shared" si="88"/>
        <v>►</v>
      </c>
      <c r="H277" s="1393" t="str">
        <f t="shared" si="89"/>
        <v>►</v>
      </c>
      <c r="I277" s="1393" t="str">
        <f t="shared" si="90"/>
        <v>►</v>
      </c>
      <c r="J277" s="1494"/>
      <c r="K277" s="1495"/>
      <c r="L277" s="1495"/>
      <c r="M277" s="1495"/>
      <c r="N277" s="1496"/>
      <c r="O277" s="1497"/>
      <c r="P277" s="1498"/>
      <c r="Q277" s="1496"/>
      <c r="R277" s="1499"/>
      <c r="S277" s="1500">
        <f t="shared" si="99"/>
        <v>0</v>
      </c>
      <c r="T277" s="1501"/>
      <c r="U277" s="2239" t="s">
        <v>1</v>
      </c>
      <c r="V277" s="108">
        <f t="shared" si="102"/>
        <v>0</v>
      </c>
      <c r="W277" s="1392" t="str">
        <f t="shared" si="91"/>
        <v>►</v>
      </c>
      <c r="X277" s="1393" t="str">
        <f t="shared" si="92"/>
        <v>►</v>
      </c>
      <c r="Y277" s="1393" t="str">
        <f t="shared" si="93"/>
        <v>►</v>
      </c>
      <c r="Z277" s="1393" t="str">
        <f t="shared" si="94"/>
        <v>►</v>
      </c>
      <c r="AA277" s="1393" t="str">
        <f t="shared" si="95"/>
        <v>►</v>
      </c>
      <c r="AB277" s="1393" t="str">
        <f t="shared" si="96"/>
        <v>►</v>
      </c>
      <c r="AC277" s="1393" t="str">
        <f t="shared" si="97"/>
        <v>►</v>
      </c>
      <c r="AD277" s="1393" t="str">
        <f t="shared" si="98"/>
        <v>►</v>
      </c>
      <c r="AE277" s="1494"/>
      <c r="AF277" s="1495"/>
      <c r="AG277" s="1495"/>
      <c r="AH277" s="1495"/>
      <c r="AI277" s="1496"/>
      <c r="AJ277" s="1497"/>
      <c r="AK277" s="1498"/>
      <c r="AL277" s="1496"/>
      <c r="AM277" s="1499"/>
      <c r="AN277" s="1500">
        <f t="shared" si="100"/>
        <v>0</v>
      </c>
      <c r="AO277" s="1501"/>
      <c r="AP277"/>
      <c r="AQ277" s="6">
        <v>1</v>
      </c>
    </row>
    <row r="278" spans="1:43" s="1" customFormat="1" ht="15.75">
      <c r="A278" s="1405">
        <f t="shared" si="101"/>
        <v>0</v>
      </c>
      <c r="B278" s="1392" t="str">
        <f t="shared" si="83"/>
        <v>►</v>
      </c>
      <c r="C278" s="1393" t="str">
        <f t="shared" si="84"/>
        <v>►</v>
      </c>
      <c r="D278" s="1393" t="str">
        <f t="shared" si="85"/>
        <v>►</v>
      </c>
      <c r="E278" s="1393" t="str">
        <f t="shared" si="86"/>
        <v>►</v>
      </c>
      <c r="F278" s="1393" t="str">
        <f t="shared" si="87"/>
        <v>►</v>
      </c>
      <c r="G278" s="1393" t="str">
        <f t="shared" si="88"/>
        <v>►</v>
      </c>
      <c r="H278" s="1393" t="str">
        <f t="shared" si="89"/>
        <v>►</v>
      </c>
      <c r="I278" s="1393" t="str">
        <f t="shared" si="90"/>
        <v>►</v>
      </c>
      <c r="J278" s="1494"/>
      <c r="K278" s="1495"/>
      <c r="L278" s="1495"/>
      <c r="M278" s="1495"/>
      <c r="N278" s="1496"/>
      <c r="O278" s="1497"/>
      <c r="P278" s="1498"/>
      <c r="Q278" s="1496"/>
      <c r="R278" s="1499"/>
      <c r="S278" s="1500">
        <f t="shared" si="99"/>
        <v>0</v>
      </c>
      <c r="T278" s="1501"/>
      <c r="U278" s="2239" t="s">
        <v>1</v>
      </c>
      <c r="V278" s="108">
        <f t="shared" si="102"/>
        <v>0</v>
      </c>
      <c r="W278" s="1392" t="str">
        <f t="shared" si="91"/>
        <v>►</v>
      </c>
      <c r="X278" s="1393" t="str">
        <f t="shared" si="92"/>
        <v>►</v>
      </c>
      <c r="Y278" s="1393" t="str">
        <f t="shared" si="93"/>
        <v>►</v>
      </c>
      <c r="Z278" s="1393" t="str">
        <f t="shared" si="94"/>
        <v>►</v>
      </c>
      <c r="AA278" s="1393" t="str">
        <f t="shared" si="95"/>
        <v>►</v>
      </c>
      <c r="AB278" s="1393" t="str">
        <f t="shared" si="96"/>
        <v>►</v>
      </c>
      <c r="AC278" s="1393" t="str">
        <f t="shared" si="97"/>
        <v>►</v>
      </c>
      <c r="AD278" s="1393" t="str">
        <f t="shared" si="98"/>
        <v>►</v>
      </c>
      <c r="AE278" s="1494"/>
      <c r="AF278" s="1495"/>
      <c r="AG278" s="1495"/>
      <c r="AH278" s="1495"/>
      <c r="AI278" s="1496"/>
      <c r="AJ278" s="1497"/>
      <c r="AK278" s="1498"/>
      <c r="AL278" s="1496"/>
      <c r="AM278" s="1499"/>
      <c r="AN278" s="1500">
        <f t="shared" si="100"/>
        <v>0</v>
      </c>
      <c r="AO278" s="1501"/>
      <c r="AP278"/>
      <c r="AQ278" s="6">
        <v>1</v>
      </c>
    </row>
    <row r="279" spans="1:43" s="1" customFormat="1" ht="15.75">
      <c r="A279" s="1405">
        <f t="shared" si="101"/>
        <v>0</v>
      </c>
      <c r="B279" s="1392" t="str">
        <f t="shared" si="83"/>
        <v>►</v>
      </c>
      <c r="C279" s="1393" t="str">
        <f t="shared" si="84"/>
        <v>►</v>
      </c>
      <c r="D279" s="1393" t="str">
        <f t="shared" si="85"/>
        <v>►</v>
      </c>
      <c r="E279" s="1393" t="str">
        <f t="shared" si="86"/>
        <v>►</v>
      </c>
      <c r="F279" s="1393" t="str">
        <f t="shared" si="87"/>
        <v>►</v>
      </c>
      <c r="G279" s="1393" t="str">
        <f t="shared" si="88"/>
        <v>►</v>
      </c>
      <c r="H279" s="1393" t="str">
        <f t="shared" si="89"/>
        <v>►</v>
      </c>
      <c r="I279" s="1393" t="str">
        <f t="shared" si="90"/>
        <v>►</v>
      </c>
      <c r="J279" s="1494"/>
      <c r="K279" s="1495"/>
      <c r="L279" s="1495"/>
      <c r="M279" s="1495"/>
      <c r="N279" s="1496"/>
      <c r="O279" s="1497"/>
      <c r="P279" s="1498"/>
      <c r="Q279" s="1496"/>
      <c r="R279" s="1499"/>
      <c r="S279" s="1500">
        <f t="shared" si="99"/>
        <v>0</v>
      </c>
      <c r="T279" s="1501"/>
      <c r="U279" s="2239" t="s">
        <v>1</v>
      </c>
      <c r="V279" s="108">
        <f t="shared" si="102"/>
        <v>0</v>
      </c>
      <c r="W279" s="1392" t="str">
        <f t="shared" si="91"/>
        <v>►</v>
      </c>
      <c r="X279" s="1393" t="str">
        <f t="shared" si="92"/>
        <v>►</v>
      </c>
      <c r="Y279" s="1393" t="str">
        <f t="shared" si="93"/>
        <v>►</v>
      </c>
      <c r="Z279" s="1393" t="str">
        <f t="shared" si="94"/>
        <v>►</v>
      </c>
      <c r="AA279" s="1393" t="str">
        <f t="shared" si="95"/>
        <v>►</v>
      </c>
      <c r="AB279" s="1393" t="str">
        <f t="shared" si="96"/>
        <v>►</v>
      </c>
      <c r="AC279" s="1393" t="str">
        <f t="shared" si="97"/>
        <v>►</v>
      </c>
      <c r="AD279" s="1393" t="str">
        <f t="shared" si="98"/>
        <v>►</v>
      </c>
      <c r="AE279" s="1494"/>
      <c r="AF279" s="1495"/>
      <c r="AG279" s="1495"/>
      <c r="AH279" s="1495"/>
      <c r="AI279" s="1496"/>
      <c r="AJ279" s="1497"/>
      <c r="AK279" s="1498"/>
      <c r="AL279" s="1496"/>
      <c r="AM279" s="1499"/>
      <c r="AN279" s="1500">
        <f t="shared" si="100"/>
        <v>0</v>
      </c>
      <c r="AO279" s="1501"/>
      <c r="AP279"/>
      <c r="AQ279" s="6">
        <v>1</v>
      </c>
    </row>
    <row r="280" spans="1:43" s="1" customFormat="1" ht="15.75">
      <c r="A280" s="1405">
        <f t="shared" si="101"/>
        <v>0</v>
      </c>
      <c r="B280" s="1392" t="str">
        <f t="shared" si="83"/>
        <v>►</v>
      </c>
      <c r="C280" s="1393" t="str">
        <f t="shared" si="84"/>
        <v>►</v>
      </c>
      <c r="D280" s="1393" t="str">
        <f t="shared" si="85"/>
        <v>►</v>
      </c>
      <c r="E280" s="1393" t="str">
        <f t="shared" si="86"/>
        <v>►</v>
      </c>
      <c r="F280" s="1393" t="str">
        <f t="shared" si="87"/>
        <v>►</v>
      </c>
      <c r="G280" s="1393" t="str">
        <f t="shared" si="88"/>
        <v>►</v>
      </c>
      <c r="H280" s="1393" t="str">
        <f t="shared" si="89"/>
        <v>►</v>
      </c>
      <c r="I280" s="1393" t="str">
        <f t="shared" si="90"/>
        <v>►</v>
      </c>
      <c r="J280" s="1494"/>
      <c r="K280" s="1495"/>
      <c r="L280" s="1495"/>
      <c r="M280" s="1495"/>
      <c r="N280" s="1496"/>
      <c r="O280" s="1497"/>
      <c r="P280" s="1498"/>
      <c r="Q280" s="1496"/>
      <c r="R280" s="1499"/>
      <c r="S280" s="1500">
        <f t="shared" si="99"/>
        <v>0</v>
      </c>
      <c r="T280" s="1501"/>
      <c r="U280" s="2239" t="s">
        <v>1</v>
      </c>
      <c r="V280" s="108">
        <f t="shared" si="102"/>
        <v>0</v>
      </c>
      <c r="W280" s="1392" t="str">
        <f t="shared" si="91"/>
        <v>►</v>
      </c>
      <c r="X280" s="1393" t="str">
        <f t="shared" si="92"/>
        <v>►</v>
      </c>
      <c r="Y280" s="1393" t="str">
        <f t="shared" si="93"/>
        <v>►</v>
      </c>
      <c r="Z280" s="1393" t="str">
        <f t="shared" si="94"/>
        <v>►</v>
      </c>
      <c r="AA280" s="1393" t="str">
        <f t="shared" si="95"/>
        <v>►</v>
      </c>
      <c r="AB280" s="1393" t="str">
        <f t="shared" si="96"/>
        <v>►</v>
      </c>
      <c r="AC280" s="1393" t="str">
        <f t="shared" si="97"/>
        <v>►</v>
      </c>
      <c r="AD280" s="1393" t="str">
        <f t="shared" si="98"/>
        <v>►</v>
      </c>
      <c r="AE280" s="1494"/>
      <c r="AF280" s="1495"/>
      <c r="AG280" s="1495"/>
      <c r="AH280" s="1495"/>
      <c r="AI280" s="1496"/>
      <c r="AJ280" s="1497"/>
      <c r="AK280" s="1498"/>
      <c r="AL280" s="1496"/>
      <c r="AM280" s="1499"/>
      <c r="AN280" s="1500">
        <f t="shared" si="100"/>
        <v>0</v>
      </c>
      <c r="AO280" s="1501"/>
      <c r="AP280"/>
      <c r="AQ280" s="6">
        <v>1</v>
      </c>
    </row>
    <row r="281" spans="1:43" s="1" customFormat="1" ht="15.75">
      <c r="A281" s="1405">
        <f t="shared" si="101"/>
        <v>0</v>
      </c>
      <c r="B281" s="1392" t="str">
        <f t="shared" si="83"/>
        <v>►</v>
      </c>
      <c r="C281" s="1393" t="str">
        <f t="shared" si="84"/>
        <v>►</v>
      </c>
      <c r="D281" s="1393" t="str">
        <f t="shared" si="85"/>
        <v>►</v>
      </c>
      <c r="E281" s="1393" t="str">
        <f t="shared" si="86"/>
        <v>►</v>
      </c>
      <c r="F281" s="1393" t="str">
        <f t="shared" si="87"/>
        <v>►</v>
      </c>
      <c r="G281" s="1393" t="str">
        <f t="shared" si="88"/>
        <v>►</v>
      </c>
      <c r="H281" s="1393" t="str">
        <f t="shared" si="89"/>
        <v>►</v>
      </c>
      <c r="I281" s="1393" t="str">
        <f t="shared" si="90"/>
        <v>►</v>
      </c>
      <c r="J281" s="1494"/>
      <c r="K281" s="1495"/>
      <c r="L281" s="1495"/>
      <c r="M281" s="1495"/>
      <c r="N281" s="1496"/>
      <c r="O281" s="1497"/>
      <c r="P281" s="1498"/>
      <c r="Q281" s="1496"/>
      <c r="R281" s="1499"/>
      <c r="S281" s="1500">
        <f t="shared" si="99"/>
        <v>0</v>
      </c>
      <c r="T281" s="1501"/>
      <c r="U281" s="2239" t="s">
        <v>1</v>
      </c>
      <c r="V281" s="108">
        <f t="shared" si="102"/>
        <v>0</v>
      </c>
      <c r="W281" s="1392" t="str">
        <f t="shared" si="91"/>
        <v>►</v>
      </c>
      <c r="X281" s="1393" t="str">
        <f t="shared" si="92"/>
        <v>►</v>
      </c>
      <c r="Y281" s="1393" t="str">
        <f t="shared" si="93"/>
        <v>►</v>
      </c>
      <c r="Z281" s="1393" t="str">
        <f t="shared" si="94"/>
        <v>►</v>
      </c>
      <c r="AA281" s="1393" t="str">
        <f t="shared" si="95"/>
        <v>►</v>
      </c>
      <c r="AB281" s="1393" t="str">
        <f t="shared" si="96"/>
        <v>►</v>
      </c>
      <c r="AC281" s="1393" t="str">
        <f t="shared" si="97"/>
        <v>►</v>
      </c>
      <c r="AD281" s="1393" t="str">
        <f t="shared" si="98"/>
        <v>►</v>
      </c>
      <c r="AE281" s="1494"/>
      <c r="AF281" s="1495"/>
      <c r="AG281" s="1495"/>
      <c r="AH281" s="1495"/>
      <c r="AI281" s="1496"/>
      <c r="AJ281" s="1497"/>
      <c r="AK281" s="1498"/>
      <c r="AL281" s="1496"/>
      <c r="AM281" s="1499"/>
      <c r="AN281" s="1500">
        <f t="shared" si="100"/>
        <v>0</v>
      </c>
      <c r="AO281" s="1501"/>
      <c r="AP281"/>
      <c r="AQ281" s="6">
        <v>1</v>
      </c>
    </row>
    <row r="282" spans="1:43" s="1" customFormat="1" ht="15.75">
      <c r="A282" s="1405">
        <f t="shared" si="101"/>
        <v>0</v>
      </c>
      <c r="B282" s="1392" t="str">
        <f t="shared" si="83"/>
        <v>►</v>
      </c>
      <c r="C282" s="1393" t="str">
        <f t="shared" si="84"/>
        <v>►</v>
      </c>
      <c r="D282" s="1393" t="str">
        <f t="shared" si="85"/>
        <v>►</v>
      </c>
      <c r="E282" s="1393" t="str">
        <f t="shared" si="86"/>
        <v>►</v>
      </c>
      <c r="F282" s="1393" t="str">
        <f t="shared" si="87"/>
        <v>►</v>
      </c>
      <c r="G282" s="1393" t="str">
        <f t="shared" si="88"/>
        <v>►</v>
      </c>
      <c r="H282" s="1393" t="str">
        <f t="shared" si="89"/>
        <v>►</v>
      </c>
      <c r="I282" s="1393" t="str">
        <f t="shared" si="90"/>
        <v>►</v>
      </c>
      <c r="J282" s="1494"/>
      <c r="K282" s="1495"/>
      <c r="L282" s="1495"/>
      <c r="M282" s="1495"/>
      <c r="N282" s="1496"/>
      <c r="O282" s="1497"/>
      <c r="P282" s="1498"/>
      <c r="Q282" s="1496"/>
      <c r="R282" s="1499"/>
      <c r="S282" s="1500">
        <f t="shared" si="99"/>
        <v>0</v>
      </c>
      <c r="T282" s="1501"/>
      <c r="U282" s="2239" t="s">
        <v>1</v>
      </c>
      <c r="V282" s="108">
        <f t="shared" si="102"/>
        <v>0</v>
      </c>
      <c r="W282" s="1392" t="str">
        <f t="shared" si="91"/>
        <v>►</v>
      </c>
      <c r="X282" s="1393" t="str">
        <f t="shared" si="92"/>
        <v>►</v>
      </c>
      <c r="Y282" s="1393" t="str">
        <f t="shared" si="93"/>
        <v>►</v>
      </c>
      <c r="Z282" s="1393" t="str">
        <f t="shared" si="94"/>
        <v>►</v>
      </c>
      <c r="AA282" s="1393" t="str">
        <f t="shared" si="95"/>
        <v>►</v>
      </c>
      <c r="AB282" s="1393" t="str">
        <f t="shared" si="96"/>
        <v>►</v>
      </c>
      <c r="AC282" s="1393" t="str">
        <f t="shared" si="97"/>
        <v>►</v>
      </c>
      <c r="AD282" s="1393" t="str">
        <f t="shared" si="98"/>
        <v>►</v>
      </c>
      <c r="AE282" s="1494"/>
      <c r="AF282" s="1495"/>
      <c r="AG282" s="1495"/>
      <c r="AH282" s="1495"/>
      <c r="AI282" s="1496"/>
      <c r="AJ282" s="1497"/>
      <c r="AK282" s="1498"/>
      <c r="AL282" s="1496"/>
      <c r="AM282" s="1499"/>
      <c r="AN282" s="1500">
        <f t="shared" si="100"/>
        <v>0</v>
      </c>
      <c r="AO282" s="1501"/>
      <c r="AP282"/>
      <c r="AQ282" s="6">
        <v>1</v>
      </c>
    </row>
    <row r="283" spans="1:43" s="1" customFormat="1" ht="15.75">
      <c r="A283" s="1405">
        <f t="shared" si="101"/>
        <v>0</v>
      </c>
      <c r="B283" s="1392" t="str">
        <f t="shared" si="83"/>
        <v>►</v>
      </c>
      <c r="C283" s="1393" t="str">
        <f t="shared" si="84"/>
        <v>►</v>
      </c>
      <c r="D283" s="1393" t="str">
        <f t="shared" si="85"/>
        <v>►</v>
      </c>
      <c r="E283" s="1393" t="str">
        <f t="shared" si="86"/>
        <v>►</v>
      </c>
      <c r="F283" s="1393" t="str">
        <f t="shared" si="87"/>
        <v>►</v>
      </c>
      <c r="G283" s="1393" t="str">
        <f t="shared" si="88"/>
        <v>►</v>
      </c>
      <c r="H283" s="1393" t="str">
        <f t="shared" si="89"/>
        <v>►</v>
      </c>
      <c r="I283" s="1393" t="str">
        <f t="shared" si="90"/>
        <v>►</v>
      </c>
      <c r="J283" s="1494"/>
      <c r="K283" s="1495"/>
      <c r="L283" s="1495"/>
      <c r="M283" s="1495"/>
      <c r="N283" s="1496"/>
      <c r="O283" s="1497"/>
      <c r="P283" s="1498"/>
      <c r="Q283" s="1496"/>
      <c r="R283" s="1499"/>
      <c r="S283" s="1500">
        <f t="shared" si="99"/>
        <v>0</v>
      </c>
      <c r="T283" s="1501"/>
      <c r="U283" s="2239" t="s">
        <v>1</v>
      </c>
      <c r="V283" s="108">
        <f t="shared" si="102"/>
        <v>0</v>
      </c>
      <c r="W283" s="1392" t="str">
        <f t="shared" si="91"/>
        <v>►</v>
      </c>
      <c r="X283" s="1393" t="str">
        <f t="shared" si="92"/>
        <v>►</v>
      </c>
      <c r="Y283" s="1393" t="str">
        <f t="shared" si="93"/>
        <v>►</v>
      </c>
      <c r="Z283" s="1393" t="str">
        <f t="shared" si="94"/>
        <v>►</v>
      </c>
      <c r="AA283" s="1393" t="str">
        <f t="shared" si="95"/>
        <v>►</v>
      </c>
      <c r="AB283" s="1393" t="str">
        <f t="shared" si="96"/>
        <v>►</v>
      </c>
      <c r="AC283" s="1393" t="str">
        <f t="shared" si="97"/>
        <v>►</v>
      </c>
      <c r="AD283" s="1393" t="str">
        <f t="shared" si="98"/>
        <v>►</v>
      </c>
      <c r="AE283" s="1494"/>
      <c r="AF283" s="1495"/>
      <c r="AG283" s="1495"/>
      <c r="AH283" s="1495"/>
      <c r="AI283" s="1496"/>
      <c r="AJ283" s="1497"/>
      <c r="AK283" s="1498"/>
      <c r="AL283" s="1496"/>
      <c r="AM283" s="1499"/>
      <c r="AN283" s="1500">
        <f t="shared" si="100"/>
        <v>0</v>
      </c>
      <c r="AO283" s="1501"/>
      <c r="AP283"/>
      <c r="AQ283" s="6">
        <v>1</v>
      </c>
    </row>
    <row r="284" spans="1:43" s="1" customFormat="1" ht="15.75">
      <c r="A284" s="1405">
        <f t="shared" si="101"/>
        <v>0</v>
      </c>
      <c r="B284" s="1392" t="str">
        <f t="shared" si="83"/>
        <v>►</v>
      </c>
      <c r="C284" s="1393" t="str">
        <f t="shared" si="84"/>
        <v>►</v>
      </c>
      <c r="D284" s="1393" t="str">
        <f t="shared" si="85"/>
        <v>►</v>
      </c>
      <c r="E284" s="1393" t="str">
        <f t="shared" si="86"/>
        <v>►</v>
      </c>
      <c r="F284" s="1393" t="str">
        <f t="shared" si="87"/>
        <v>►</v>
      </c>
      <c r="G284" s="1393" t="str">
        <f t="shared" si="88"/>
        <v>►</v>
      </c>
      <c r="H284" s="1393" t="str">
        <f t="shared" si="89"/>
        <v>►</v>
      </c>
      <c r="I284" s="1393" t="str">
        <f t="shared" si="90"/>
        <v>►</v>
      </c>
      <c r="J284" s="1494"/>
      <c r="K284" s="1495"/>
      <c r="L284" s="1495"/>
      <c r="M284" s="1495"/>
      <c r="N284" s="1496"/>
      <c r="O284" s="1497"/>
      <c r="P284" s="1498"/>
      <c r="Q284" s="1496"/>
      <c r="R284" s="1499"/>
      <c r="S284" s="1500">
        <f t="shared" si="99"/>
        <v>0</v>
      </c>
      <c r="T284" s="1501"/>
      <c r="U284" s="2239" t="s">
        <v>1</v>
      </c>
      <c r="V284" s="108">
        <f t="shared" si="102"/>
        <v>0</v>
      </c>
      <c r="W284" s="1392" t="str">
        <f t="shared" si="91"/>
        <v>►</v>
      </c>
      <c r="X284" s="1393" t="str">
        <f t="shared" si="92"/>
        <v>►</v>
      </c>
      <c r="Y284" s="1393" t="str">
        <f t="shared" si="93"/>
        <v>►</v>
      </c>
      <c r="Z284" s="1393" t="str">
        <f t="shared" si="94"/>
        <v>►</v>
      </c>
      <c r="AA284" s="1393" t="str">
        <f t="shared" si="95"/>
        <v>►</v>
      </c>
      <c r="AB284" s="1393" t="str">
        <f t="shared" si="96"/>
        <v>►</v>
      </c>
      <c r="AC284" s="1393" t="str">
        <f t="shared" si="97"/>
        <v>►</v>
      </c>
      <c r="AD284" s="1393" t="str">
        <f t="shared" si="98"/>
        <v>►</v>
      </c>
      <c r="AE284" s="1494"/>
      <c r="AF284" s="1495"/>
      <c r="AG284" s="1495"/>
      <c r="AH284" s="1495"/>
      <c r="AI284" s="1496"/>
      <c r="AJ284" s="1497"/>
      <c r="AK284" s="1498"/>
      <c r="AL284" s="1496"/>
      <c r="AM284" s="1499"/>
      <c r="AN284" s="1500">
        <f t="shared" si="100"/>
        <v>0</v>
      </c>
      <c r="AO284" s="1501"/>
      <c r="AP284"/>
      <c r="AQ284" s="6">
        <v>1</v>
      </c>
    </row>
    <row r="285" spans="1:43" s="1" customFormat="1" ht="15.75">
      <c r="A285" s="1405">
        <f t="shared" si="101"/>
        <v>0</v>
      </c>
      <c r="B285" s="1392" t="str">
        <f t="shared" si="83"/>
        <v>►</v>
      </c>
      <c r="C285" s="1393" t="str">
        <f t="shared" si="84"/>
        <v>►</v>
      </c>
      <c r="D285" s="1393" t="str">
        <f t="shared" si="85"/>
        <v>►</v>
      </c>
      <c r="E285" s="1393" t="str">
        <f t="shared" si="86"/>
        <v>►</v>
      </c>
      <c r="F285" s="1393" t="str">
        <f t="shared" si="87"/>
        <v>►</v>
      </c>
      <c r="G285" s="1393" t="str">
        <f t="shared" si="88"/>
        <v>►</v>
      </c>
      <c r="H285" s="1393" t="str">
        <f t="shared" si="89"/>
        <v>►</v>
      </c>
      <c r="I285" s="1393" t="str">
        <f t="shared" si="90"/>
        <v>►</v>
      </c>
      <c r="J285" s="1494"/>
      <c r="K285" s="1495"/>
      <c r="L285" s="1495"/>
      <c r="M285" s="1495"/>
      <c r="N285" s="1496"/>
      <c r="O285" s="1497"/>
      <c r="P285" s="1498"/>
      <c r="Q285" s="1496"/>
      <c r="R285" s="1499"/>
      <c r="S285" s="1500">
        <f t="shared" si="99"/>
        <v>0</v>
      </c>
      <c r="T285" s="1501"/>
      <c r="U285" s="2239" t="s">
        <v>1</v>
      </c>
      <c r="V285" s="108">
        <f t="shared" si="102"/>
        <v>0</v>
      </c>
      <c r="W285" s="1392" t="str">
        <f t="shared" si="91"/>
        <v>►</v>
      </c>
      <c r="X285" s="1393" t="str">
        <f t="shared" si="92"/>
        <v>►</v>
      </c>
      <c r="Y285" s="1393" t="str">
        <f t="shared" si="93"/>
        <v>►</v>
      </c>
      <c r="Z285" s="1393" t="str">
        <f t="shared" si="94"/>
        <v>►</v>
      </c>
      <c r="AA285" s="1393" t="str">
        <f t="shared" si="95"/>
        <v>►</v>
      </c>
      <c r="AB285" s="1393" t="str">
        <f t="shared" si="96"/>
        <v>►</v>
      </c>
      <c r="AC285" s="1393" t="str">
        <f t="shared" si="97"/>
        <v>►</v>
      </c>
      <c r="AD285" s="1393" t="str">
        <f t="shared" si="98"/>
        <v>►</v>
      </c>
      <c r="AE285" s="1494"/>
      <c r="AF285" s="1495"/>
      <c r="AG285" s="1495"/>
      <c r="AH285" s="1495"/>
      <c r="AI285" s="1496"/>
      <c r="AJ285" s="1497"/>
      <c r="AK285" s="1498"/>
      <c r="AL285" s="1496"/>
      <c r="AM285" s="1499"/>
      <c r="AN285" s="1500">
        <f t="shared" si="100"/>
        <v>0</v>
      </c>
      <c r="AO285" s="1501"/>
      <c r="AP285"/>
      <c r="AQ285" s="6">
        <v>1</v>
      </c>
    </row>
    <row r="286" spans="1:43" s="1" customFormat="1" ht="15.75">
      <c r="A286" s="1405">
        <f t="shared" si="101"/>
        <v>0</v>
      </c>
      <c r="B286" s="1392" t="str">
        <f t="shared" si="83"/>
        <v>►</v>
      </c>
      <c r="C286" s="1393" t="str">
        <f t="shared" si="84"/>
        <v>►</v>
      </c>
      <c r="D286" s="1393" t="str">
        <f t="shared" si="85"/>
        <v>►</v>
      </c>
      <c r="E286" s="1393" t="str">
        <f t="shared" si="86"/>
        <v>►</v>
      </c>
      <c r="F286" s="1393" t="str">
        <f t="shared" si="87"/>
        <v>►</v>
      </c>
      <c r="G286" s="1393" t="str">
        <f t="shared" si="88"/>
        <v>►</v>
      </c>
      <c r="H286" s="1393" t="str">
        <f t="shared" si="89"/>
        <v>►</v>
      </c>
      <c r="I286" s="1393" t="str">
        <f t="shared" si="90"/>
        <v>►</v>
      </c>
      <c r="J286" s="1494"/>
      <c r="K286" s="1495"/>
      <c r="L286" s="1495"/>
      <c r="M286" s="1495"/>
      <c r="N286" s="1496"/>
      <c r="O286" s="1497"/>
      <c r="P286" s="1498"/>
      <c r="Q286" s="1496"/>
      <c r="R286" s="1499"/>
      <c r="S286" s="1500">
        <f t="shared" si="99"/>
        <v>0</v>
      </c>
      <c r="T286" s="1501"/>
      <c r="U286" s="2239" t="s">
        <v>1</v>
      </c>
      <c r="V286" s="108">
        <f t="shared" si="102"/>
        <v>0</v>
      </c>
      <c r="W286" s="1392" t="str">
        <f t="shared" si="91"/>
        <v>►</v>
      </c>
      <c r="X286" s="1393" t="str">
        <f t="shared" si="92"/>
        <v>►</v>
      </c>
      <c r="Y286" s="1393" t="str">
        <f t="shared" si="93"/>
        <v>►</v>
      </c>
      <c r="Z286" s="1393" t="str">
        <f t="shared" si="94"/>
        <v>►</v>
      </c>
      <c r="AA286" s="1393" t="str">
        <f t="shared" si="95"/>
        <v>►</v>
      </c>
      <c r="AB286" s="1393" t="str">
        <f t="shared" si="96"/>
        <v>►</v>
      </c>
      <c r="AC286" s="1393" t="str">
        <f t="shared" si="97"/>
        <v>►</v>
      </c>
      <c r="AD286" s="1393" t="str">
        <f t="shared" si="98"/>
        <v>►</v>
      </c>
      <c r="AE286" s="1494"/>
      <c r="AF286" s="1495"/>
      <c r="AG286" s="1495"/>
      <c r="AH286" s="1495"/>
      <c r="AI286" s="1496"/>
      <c r="AJ286" s="1497"/>
      <c r="AK286" s="1498"/>
      <c r="AL286" s="1496"/>
      <c r="AM286" s="1499"/>
      <c r="AN286" s="1500">
        <f t="shared" si="100"/>
        <v>0</v>
      </c>
      <c r="AO286" s="1501"/>
      <c r="AP286"/>
      <c r="AQ286" s="6">
        <v>1</v>
      </c>
    </row>
    <row r="287" spans="1:43" s="1" customFormat="1" ht="15.75">
      <c r="A287" s="1405">
        <f t="shared" si="101"/>
        <v>0</v>
      </c>
      <c r="B287" s="1392" t="str">
        <f t="shared" si="83"/>
        <v>►</v>
      </c>
      <c r="C287" s="1393" t="str">
        <f t="shared" si="84"/>
        <v>►</v>
      </c>
      <c r="D287" s="1393" t="str">
        <f t="shared" si="85"/>
        <v>►</v>
      </c>
      <c r="E287" s="1393" t="str">
        <f t="shared" si="86"/>
        <v>►</v>
      </c>
      <c r="F287" s="1393" t="str">
        <f t="shared" si="87"/>
        <v>►</v>
      </c>
      <c r="G287" s="1393" t="str">
        <f t="shared" si="88"/>
        <v>►</v>
      </c>
      <c r="H287" s="1393" t="str">
        <f t="shared" si="89"/>
        <v>►</v>
      </c>
      <c r="I287" s="1393" t="str">
        <f t="shared" si="90"/>
        <v>►</v>
      </c>
      <c r="J287" s="1494"/>
      <c r="K287" s="1495"/>
      <c r="L287" s="1495"/>
      <c r="M287" s="1495"/>
      <c r="N287" s="1496"/>
      <c r="O287" s="1497"/>
      <c r="P287" s="1498"/>
      <c r="Q287" s="1496"/>
      <c r="R287" s="1499"/>
      <c r="S287" s="1500">
        <f t="shared" si="99"/>
        <v>0</v>
      </c>
      <c r="T287" s="1501"/>
      <c r="U287" s="2239" t="s">
        <v>1</v>
      </c>
      <c r="V287" s="108">
        <f t="shared" si="102"/>
        <v>0</v>
      </c>
      <c r="W287" s="1392" t="str">
        <f t="shared" si="91"/>
        <v>►</v>
      </c>
      <c r="X287" s="1393" t="str">
        <f t="shared" si="92"/>
        <v>►</v>
      </c>
      <c r="Y287" s="1393" t="str">
        <f t="shared" si="93"/>
        <v>►</v>
      </c>
      <c r="Z287" s="1393" t="str">
        <f t="shared" si="94"/>
        <v>►</v>
      </c>
      <c r="AA287" s="1393" t="str">
        <f t="shared" si="95"/>
        <v>►</v>
      </c>
      <c r="AB287" s="1393" t="str">
        <f t="shared" si="96"/>
        <v>►</v>
      </c>
      <c r="AC287" s="1393" t="str">
        <f t="shared" si="97"/>
        <v>►</v>
      </c>
      <c r="AD287" s="1393" t="str">
        <f t="shared" si="98"/>
        <v>►</v>
      </c>
      <c r="AE287" s="1494"/>
      <c r="AF287" s="1495"/>
      <c r="AG287" s="1495"/>
      <c r="AH287" s="1495"/>
      <c r="AI287" s="1496"/>
      <c r="AJ287" s="1497"/>
      <c r="AK287" s="1498"/>
      <c r="AL287" s="1496"/>
      <c r="AM287" s="1499"/>
      <c r="AN287" s="1500">
        <f t="shared" si="100"/>
        <v>0</v>
      </c>
      <c r="AO287" s="1501"/>
      <c r="AP287"/>
      <c r="AQ287" s="6">
        <v>1</v>
      </c>
    </row>
    <row r="288" spans="1:43" s="1" customFormat="1" ht="15.75">
      <c r="A288" s="1405">
        <f t="shared" si="101"/>
        <v>0</v>
      </c>
      <c r="B288" s="1392" t="str">
        <f t="shared" si="83"/>
        <v>►</v>
      </c>
      <c r="C288" s="1393" t="str">
        <f t="shared" si="84"/>
        <v>►</v>
      </c>
      <c r="D288" s="1393" t="str">
        <f t="shared" si="85"/>
        <v>►</v>
      </c>
      <c r="E288" s="1393" t="str">
        <f t="shared" si="86"/>
        <v>►</v>
      </c>
      <c r="F288" s="1393" t="str">
        <f t="shared" si="87"/>
        <v>►</v>
      </c>
      <c r="G288" s="1393" t="str">
        <f t="shared" si="88"/>
        <v>►</v>
      </c>
      <c r="H288" s="1393" t="str">
        <f t="shared" si="89"/>
        <v>►</v>
      </c>
      <c r="I288" s="1393" t="str">
        <f t="shared" si="90"/>
        <v>►</v>
      </c>
      <c r="J288" s="1494"/>
      <c r="K288" s="1495"/>
      <c r="L288" s="1495"/>
      <c r="M288" s="1495"/>
      <c r="N288" s="1496"/>
      <c r="O288" s="1497"/>
      <c r="P288" s="1498"/>
      <c r="Q288" s="1496"/>
      <c r="R288" s="1499"/>
      <c r="S288" s="1500">
        <f t="shared" si="99"/>
        <v>0</v>
      </c>
      <c r="T288" s="1501"/>
      <c r="U288" s="2239" t="s">
        <v>1</v>
      </c>
      <c r="V288" s="108">
        <f t="shared" si="102"/>
        <v>0</v>
      </c>
      <c r="W288" s="1392" t="str">
        <f t="shared" si="91"/>
        <v>►</v>
      </c>
      <c r="X288" s="1393" t="str">
        <f t="shared" si="92"/>
        <v>►</v>
      </c>
      <c r="Y288" s="1393" t="str">
        <f t="shared" si="93"/>
        <v>►</v>
      </c>
      <c r="Z288" s="1393" t="str">
        <f t="shared" si="94"/>
        <v>►</v>
      </c>
      <c r="AA288" s="1393" t="str">
        <f t="shared" si="95"/>
        <v>►</v>
      </c>
      <c r="AB288" s="1393" t="str">
        <f t="shared" si="96"/>
        <v>►</v>
      </c>
      <c r="AC288" s="1393" t="str">
        <f t="shared" si="97"/>
        <v>►</v>
      </c>
      <c r="AD288" s="1393" t="str">
        <f t="shared" si="98"/>
        <v>►</v>
      </c>
      <c r="AE288" s="1494"/>
      <c r="AF288" s="1495"/>
      <c r="AG288" s="1495"/>
      <c r="AH288" s="1495"/>
      <c r="AI288" s="1496"/>
      <c r="AJ288" s="1497"/>
      <c r="AK288" s="1498"/>
      <c r="AL288" s="1496"/>
      <c r="AM288" s="1499"/>
      <c r="AN288" s="1500">
        <f t="shared" si="100"/>
        <v>0</v>
      </c>
      <c r="AO288" s="1501"/>
      <c r="AP288"/>
      <c r="AQ288" s="6">
        <v>1</v>
      </c>
    </row>
    <row r="289" spans="1:43" s="1" customFormat="1" ht="15.75">
      <c r="A289" s="1405">
        <f t="shared" si="101"/>
        <v>0</v>
      </c>
      <c r="B289" s="1392" t="str">
        <f t="shared" si="83"/>
        <v>►</v>
      </c>
      <c r="C289" s="1393" t="str">
        <f t="shared" si="84"/>
        <v>►</v>
      </c>
      <c r="D289" s="1393" t="str">
        <f t="shared" si="85"/>
        <v>►</v>
      </c>
      <c r="E289" s="1393" t="str">
        <f t="shared" si="86"/>
        <v>►</v>
      </c>
      <c r="F289" s="1393" t="str">
        <f t="shared" si="87"/>
        <v>►</v>
      </c>
      <c r="G289" s="1393" t="str">
        <f t="shared" si="88"/>
        <v>►</v>
      </c>
      <c r="H289" s="1393" t="str">
        <f t="shared" si="89"/>
        <v>►</v>
      </c>
      <c r="I289" s="1393" t="str">
        <f t="shared" si="90"/>
        <v>►</v>
      </c>
      <c r="J289" s="1494"/>
      <c r="K289" s="1495"/>
      <c r="L289" s="1495"/>
      <c r="M289" s="1495"/>
      <c r="N289" s="1496"/>
      <c r="O289" s="1497"/>
      <c r="P289" s="1498"/>
      <c r="Q289" s="1496"/>
      <c r="R289" s="1499"/>
      <c r="S289" s="1500">
        <f t="shared" si="99"/>
        <v>0</v>
      </c>
      <c r="T289" s="1501"/>
      <c r="U289" s="2239" t="s">
        <v>1</v>
      </c>
      <c r="V289" s="108">
        <f t="shared" si="102"/>
        <v>0</v>
      </c>
      <c r="W289" s="1392" t="str">
        <f t="shared" si="91"/>
        <v>►</v>
      </c>
      <c r="X289" s="1393" t="str">
        <f t="shared" si="92"/>
        <v>►</v>
      </c>
      <c r="Y289" s="1393" t="str">
        <f t="shared" si="93"/>
        <v>►</v>
      </c>
      <c r="Z289" s="1393" t="str">
        <f t="shared" si="94"/>
        <v>►</v>
      </c>
      <c r="AA289" s="1393" t="str">
        <f t="shared" si="95"/>
        <v>►</v>
      </c>
      <c r="AB289" s="1393" t="str">
        <f t="shared" si="96"/>
        <v>►</v>
      </c>
      <c r="AC289" s="1393" t="str">
        <f t="shared" si="97"/>
        <v>►</v>
      </c>
      <c r="AD289" s="1393" t="str">
        <f t="shared" si="98"/>
        <v>►</v>
      </c>
      <c r="AE289" s="1494"/>
      <c r="AF289" s="1495"/>
      <c r="AG289" s="1495"/>
      <c r="AH289" s="1495"/>
      <c r="AI289" s="1496"/>
      <c r="AJ289" s="1497"/>
      <c r="AK289" s="1498"/>
      <c r="AL289" s="1496"/>
      <c r="AM289" s="1499"/>
      <c r="AN289" s="1500">
        <f t="shared" si="100"/>
        <v>0</v>
      </c>
      <c r="AO289" s="1501"/>
      <c r="AP289"/>
      <c r="AQ289" s="6">
        <v>1</v>
      </c>
    </row>
    <row r="290" spans="1:43" s="1" customFormat="1" ht="15.75">
      <c r="A290" s="1405">
        <f t="shared" si="101"/>
        <v>0</v>
      </c>
      <c r="B290" s="1392" t="str">
        <f t="shared" si="83"/>
        <v>►</v>
      </c>
      <c r="C290" s="1393" t="str">
        <f t="shared" si="84"/>
        <v>►</v>
      </c>
      <c r="D290" s="1393" t="str">
        <f t="shared" si="85"/>
        <v>►</v>
      </c>
      <c r="E290" s="1393" t="str">
        <f t="shared" si="86"/>
        <v>►</v>
      </c>
      <c r="F290" s="1393" t="str">
        <f t="shared" si="87"/>
        <v>►</v>
      </c>
      <c r="G290" s="1393" t="str">
        <f t="shared" si="88"/>
        <v>►</v>
      </c>
      <c r="H290" s="1393" t="str">
        <f t="shared" si="89"/>
        <v>►</v>
      </c>
      <c r="I290" s="1393" t="str">
        <f t="shared" si="90"/>
        <v>►</v>
      </c>
      <c r="J290" s="1494"/>
      <c r="K290" s="1495"/>
      <c r="L290" s="1495"/>
      <c r="M290" s="1495"/>
      <c r="N290" s="1496"/>
      <c r="O290" s="1497"/>
      <c r="P290" s="1498"/>
      <c r="Q290" s="1496"/>
      <c r="R290" s="1499"/>
      <c r="S290" s="1500">
        <f t="shared" si="99"/>
        <v>0</v>
      </c>
      <c r="T290" s="1501"/>
      <c r="U290" s="2239" t="s">
        <v>1</v>
      </c>
      <c r="V290" s="108">
        <f t="shared" si="102"/>
        <v>0</v>
      </c>
      <c r="W290" s="1392" t="str">
        <f t="shared" si="91"/>
        <v>►</v>
      </c>
      <c r="X290" s="1393" t="str">
        <f t="shared" si="92"/>
        <v>►</v>
      </c>
      <c r="Y290" s="1393" t="str">
        <f t="shared" si="93"/>
        <v>►</v>
      </c>
      <c r="Z290" s="1393" t="str">
        <f t="shared" si="94"/>
        <v>►</v>
      </c>
      <c r="AA290" s="1393" t="str">
        <f t="shared" si="95"/>
        <v>►</v>
      </c>
      <c r="AB290" s="1393" t="str">
        <f t="shared" si="96"/>
        <v>►</v>
      </c>
      <c r="AC290" s="1393" t="str">
        <f t="shared" si="97"/>
        <v>►</v>
      </c>
      <c r="AD290" s="1393" t="str">
        <f t="shared" si="98"/>
        <v>►</v>
      </c>
      <c r="AE290" s="1494"/>
      <c r="AF290" s="1495"/>
      <c r="AG290" s="1495"/>
      <c r="AH290" s="1495"/>
      <c r="AI290" s="1496"/>
      <c r="AJ290" s="1497"/>
      <c r="AK290" s="1498"/>
      <c r="AL290" s="1496"/>
      <c r="AM290" s="1499"/>
      <c r="AN290" s="1500">
        <f t="shared" si="100"/>
        <v>0</v>
      </c>
      <c r="AO290" s="1501"/>
      <c r="AP290"/>
      <c r="AQ290" s="6">
        <v>1</v>
      </c>
    </row>
    <row r="291" spans="1:43" s="1" customFormat="1" ht="15.75">
      <c r="A291" s="1405">
        <f t="shared" si="101"/>
        <v>0</v>
      </c>
      <c r="B291" s="1392" t="str">
        <f t="shared" si="83"/>
        <v>►</v>
      </c>
      <c r="C291" s="1393" t="str">
        <f t="shared" si="84"/>
        <v>►</v>
      </c>
      <c r="D291" s="1393" t="str">
        <f t="shared" si="85"/>
        <v>►</v>
      </c>
      <c r="E291" s="1393" t="str">
        <f t="shared" si="86"/>
        <v>►</v>
      </c>
      <c r="F291" s="1393" t="str">
        <f t="shared" si="87"/>
        <v>►</v>
      </c>
      <c r="G291" s="1393" t="str">
        <f t="shared" si="88"/>
        <v>►</v>
      </c>
      <c r="H291" s="1393" t="str">
        <f t="shared" si="89"/>
        <v>►</v>
      </c>
      <c r="I291" s="1393" t="str">
        <f t="shared" si="90"/>
        <v>►</v>
      </c>
      <c r="J291" s="1494"/>
      <c r="K291" s="1495"/>
      <c r="L291" s="1495"/>
      <c r="M291" s="1495"/>
      <c r="N291" s="1496"/>
      <c r="O291" s="1497"/>
      <c r="P291" s="1498"/>
      <c r="Q291" s="1496"/>
      <c r="R291" s="1499"/>
      <c r="S291" s="1500">
        <f t="shared" si="99"/>
        <v>0</v>
      </c>
      <c r="T291" s="1501"/>
      <c r="U291" s="2239" t="s">
        <v>1</v>
      </c>
      <c r="V291" s="108">
        <f t="shared" si="102"/>
        <v>0</v>
      </c>
      <c r="W291" s="1392" t="str">
        <f t="shared" si="91"/>
        <v>►</v>
      </c>
      <c r="X291" s="1393" t="str">
        <f t="shared" si="92"/>
        <v>►</v>
      </c>
      <c r="Y291" s="1393" t="str">
        <f t="shared" si="93"/>
        <v>►</v>
      </c>
      <c r="Z291" s="1393" t="str">
        <f t="shared" si="94"/>
        <v>►</v>
      </c>
      <c r="AA291" s="1393" t="str">
        <f t="shared" si="95"/>
        <v>►</v>
      </c>
      <c r="AB291" s="1393" t="str">
        <f t="shared" si="96"/>
        <v>►</v>
      </c>
      <c r="AC291" s="1393" t="str">
        <f t="shared" si="97"/>
        <v>►</v>
      </c>
      <c r="AD291" s="1393" t="str">
        <f t="shared" si="98"/>
        <v>►</v>
      </c>
      <c r="AE291" s="1494"/>
      <c r="AF291" s="1495"/>
      <c r="AG291" s="1495"/>
      <c r="AH291" s="1495"/>
      <c r="AI291" s="1496"/>
      <c r="AJ291" s="1497"/>
      <c r="AK291" s="1498"/>
      <c r="AL291" s="1496"/>
      <c r="AM291" s="1499"/>
      <c r="AN291" s="1500">
        <f t="shared" si="100"/>
        <v>0</v>
      </c>
      <c r="AO291" s="1501"/>
      <c r="AP291"/>
      <c r="AQ291" s="6">
        <v>1</v>
      </c>
    </row>
    <row r="292" spans="1:43" s="1" customFormat="1" ht="15.75">
      <c r="A292" s="1405">
        <f t="shared" si="101"/>
        <v>0</v>
      </c>
      <c r="B292" s="1392" t="str">
        <f t="shared" si="83"/>
        <v>►</v>
      </c>
      <c r="C292" s="1393" t="str">
        <f t="shared" si="84"/>
        <v>►</v>
      </c>
      <c r="D292" s="1393" t="str">
        <f t="shared" si="85"/>
        <v>►</v>
      </c>
      <c r="E292" s="1393" t="str">
        <f t="shared" si="86"/>
        <v>►</v>
      </c>
      <c r="F292" s="1393" t="str">
        <f t="shared" si="87"/>
        <v>►</v>
      </c>
      <c r="G292" s="1393" t="str">
        <f t="shared" si="88"/>
        <v>►</v>
      </c>
      <c r="H292" s="1393" t="str">
        <f t="shared" si="89"/>
        <v>►</v>
      </c>
      <c r="I292" s="1393" t="str">
        <f t="shared" si="90"/>
        <v>►</v>
      </c>
      <c r="J292" s="1494"/>
      <c r="K292" s="1495"/>
      <c r="L292" s="1495"/>
      <c r="M292" s="1495"/>
      <c r="N292" s="1496"/>
      <c r="O292" s="1497"/>
      <c r="P292" s="1498"/>
      <c r="Q292" s="1496"/>
      <c r="R292" s="1499"/>
      <c r="S292" s="1500">
        <f t="shared" si="99"/>
        <v>0</v>
      </c>
      <c r="T292" s="1501"/>
      <c r="U292" s="2239" t="s">
        <v>1</v>
      </c>
      <c r="V292" s="108">
        <f t="shared" si="102"/>
        <v>0</v>
      </c>
      <c r="W292" s="1392" t="str">
        <f t="shared" si="91"/>
        <v>►</v>
      </c>
      <c r="X292" s="1393" t="str">
        <f t="shared" si="92"/>
        <v>►</v>
      </c>
      <c r="Y292" s="1393" t="str">
        <f t="shared" si="93"/>
        <v>►</v>
      </c>
      <c r="Z292" s="1393" t="str">
        <f t="shared" si="94"/>
        <v>►</v>
      </c>
      <c r="AA292" s="1393" t="str">
        <f t="shared" si="95"/>
        <v>►</v>
      </c>
      <c r="AB292" s="1393" t="str">
        <f t="shared" si="96"/>
        <v>►</v>
      </c>
      <c r="AC292" s="1393" t="str">
        <f t="shared" si="97"/>
        <v>►</v>
      </c>
      <c r="AD292" s="1393" t="str">
        <f t="shared" si="98"/>
        <v>►</v>
      </c>
      <c r="AE292" s="1494"/>
      <c r="AF292" s="1495"/>
      <c r="AG292" s="1495"/>
      <c r="AH292" s="1495"/>
      <c r="AI292" s="1496"/>
      <c r="AJ292" s="1497"/>
      <c r="AK292" s="1498"/>
      <c r="AL292" s="1496"/>
      <c r="AM292" s="1499"/>
      <c r="AN292" s="1500">
        <f t="shared" si="100"/>
        <v>0</v>
      </c>
      <c r="AO292" s="1501"/>
      <c r="AP292"/>
      <c r="AQ292" s="6">
        <v>1</v>
      </c>
    </row>
    <row r="293" spans="1:43" s="1" customFormat="1" ht="15.75">
      <c r="A293" s="1405">
        <f t="shared" si="101"/>
        <v>0</v>
      </c>
      <c r="B293" s="1392" t="str">
        <f t="shared" si="83"/>
        <v>►</v>
      </c>
      <c r="C293" s="1393" t="str">
        <f t="shared" si="84"/>
        <v>►</v>
      </c>
      <c r="D293" s="1393" t="str">
        <f t="shared" si="85"/>
        <v>►</v>
      </c>
      <c r="E293" s="1393" t="str">
        <f t="shared" si="86"/>
        <v>►</v>
      </c>
      <c r="F293" s="1393" t="str">
        <f t="shared" si="87"/>
        <v>►</v>
      </c>
      <c r="G293" s="1393" t="str">
        <f t="shared" si="88"/>
        <v>►</v>
      </c>
      <c r="H293" s="1393" t="str">
        <f t="shared" si="89"/>
        <v>►</v>
      </c>
      <c r="I293" s="1393" t="str">
        <f t="shared" si="90"/>
        <v>►</v>
      </c>
      <c r="J293" s="1494"/>
      <c r="K293" s="1495"/>
      <c r="L293" s="1495"/>
      <c r="M293" s="1495"/>
      <c r="N293" s="1496"/>
      <c r="O293" s="1497"/>
      <c r="P293" s="1498"/>
      <c r="Q293" s="1496"/>
      <c r="R293" s="1499"/>
      <c r="S293" s="1500">
        <f t="shared" si="99"/>
        <v>0</v>
      </c>
      <c r="T293" s="1501"/>
      <c r="U293" s="2239" t="s">
        <v>1</v>
      </c>
      <c r="V293" s="108">
        <f t="shared" si="102"/>
        <v>0</v>
      </c>
      <c r="W293" s="1392" t="str">
        <f t="shared" si="91"/>
        <v>►</v>
      </c>
      <c r="X293" s="1393" t="str">
        <f t="shared" si="92"/>
        <v>►</v>
      </c>
      <c r="Y293" s="1393" t="str">
        <f t="shared" si="93"/>
        <v>►</v>
      </c>
      <c r="Z293" s="1393" t="str">
        <f t="shared" si="94"/>
        <v>►</v>
      </c>
      <c r="AA293" s="1393" t="str">
        <f t="shared" si="95"/>
        <v>►</v>
      </c>
      <c r="AB293" s="1393" t="str">
        <f t="shared" si="96"/>
        <v>►</v>
      </c>
      <c r="AC293" s="1393" t="str">
        <f t="shared" si="97"/>
        <v>►</v>
      </c>
      <c r="AD293" s="1393" t="str">
        <f t="shared" si="98"/>
        <v>►</v>
      </c>
      <c r="AE293" s="1494"/>
      <c r="AF293" s="1495"/>
      <c r="AG293" s="1495"/>
      <c r="AH293" s="1495"/>
      <c r="AI293" s="1496"/>
      <c r="AJ293" s="1497"/>
      <c r="AK293" s="1498"/>
      <c r="AL293" s="1496"/>
      <c r="AM293" s="1499"/>
      <c r="AN293" s="1500">
        <f t="shared" si="100"/>
        <v>0</v>
      </c>
      <c r="AO293" s="1501"/>
      <c r="AP293"/>
      <c r="AQ293" s="6">
        <v>1</v>
      </c>
    </row>
    <row r="294" spans="1:43" s="1" customFormat="1" ht="15.75">
      <c r="A294" s="1405">
        <f t="shared" si="101"/>
        <v>0</v>
      </c>
      <c r="B294" s="1392" t="str">
        <f t="shared" si="83"/>
        <v>►</v>
      </c>
      <c r="C294" s="1393" t="str">
        <f t="shared" si="84"/>
        <v>►</v>
      </c>
      <c r="D294" s="1393" t="str">
        <f t="shared" si="85"/>
        <v>►</v>
      </c>
      <c r="E294" s="1393" t="str">
        <f t="shared" si="86"/>
        <v>►</v>
      </c>
      <c r="F294" s="1393" t="str">
        <f t="shared" si="87"/>
        <v>►</v>
      </c>
      <c r="G294" s="1393" t="str">
        <f t="shared" si="88"/>
        <v>►</v>
      </c>
      <c r="H294" s="1393" t="str">
        <f t="shared" si="89"/>
        <v>►</v>
      </c>
      <c r="I294" s="1393" t="str">
        <f t="shared" si="90"/>
        <v>►</v>
      </c>
      <c r="J294" s="1494"/>
      <c r="K294" s="1495"/>
      <c r="L294" s="1495"/>
      <c r="M294" s="1495"/>
      <c r="N294" s="1496"/>
      <c r="O294" s="1497"/>
      <c r="P294" s="1498"/>
      <c r="Q294" s="1496"/>
      <c r="R294" s="1499"/>
      <c r="S294" s="1500">
        <f t="shared" si="99"/>
        <v>0</v>
      </c>
      <c r="T294" s="1501"/>
      <c r="U294" s="2239" t="s">
        <v>1</v>
      </c>
      <c r="V294" s="108">
        <f t="shared" si="102"/>
        <v>0</v>
      </c>
      <c r="W294" s="1392" t="str">
        <f t="shared" si="91"/>
        <v>►</v>
      </c>
      <c r="X294" s="1393" t="str">
        <f t="shared" si="92"/>
        <v>►</v>
      </c>
      <c r="Y294" s="1393" t="str">
        <f t="shared" si="93"/>
        <v>►</v>
      </c>
      <c r="Z294" s="1393" t="str">
        <f t="shared" si="94"/>
        <v>►</v>
      </c>
      <c r="AA294" s="1393" t="str">
        <f t="shared" si="95"/>
        <v>►</v>
      </c>
      <c r="AB294" s="1393" t="str">
        <f t="shared" si="96"/>
        <v>►</v>
      </c>
      <c r="AC294" s="1393" t="str">
        <f t="shared" si="97"/>
        <v>►</v>
      </c>
      <c r="AD294" s="1393" t="str">
        <f t="shared" si="98"/>
        <v>►</v>
      </c>
      <c r="AE294" s="1494"/>
      <c r="AF294" s="1495"/>
      <c r="AG294" s="1495"/>
      <c r="AH294" s="1495"/>
      <c r="AI294" s="1496"/>
      <c r="AJ294" s="1497"/>
      <c r="AK294" s="1498"/>
      <c r="AL294" s="1496"/>
      <c r="AM294" s="1499"/>
      <c r="AN294" s="1500">
        <f t="shared" si="100"/>
        <v>0</v>
      </c>
      <c r="AO294" s="1501"/>
      <c r="AP294"/>
      <c r="AQ294" s="6">
        <v>1</v>
      </c>
    </row>
    <row r="295" spans="1:43" s="1" customFormat="1" ht="15.75">
      <c r="A295" s="1405">
        <f t="shared" si="101"/>
        <v>0</v>
      </c>
      <c r="B295" s="1392" t="str">
        <f t="shared" si="83"/>
        <v>►</v>
      </c>
      <c r="C295" s="1393" t="str">
        <f t="shared" si="84"/>
        <v>►</v>
      </c>
      <c r="D295" s="1393" t="str">
        <f t="shared" si="85"/>
        <v>►</v>
      </c>
      <c r="E295" s="1393" t="str">
        <f t="shared" si="86"/>
        <v>►</v>
      </c>
      <c r="F295" s="1393" t="str">
        <f t="shared" si="87"/>
        <v>►</v>
      </c>
      <c r="G295" s="1393" t="str">
        <f t="shared" si="88"/>
        <v>►</v>
      </c>
      <c r="H295" s="1393" t="str">
        <f t="shared" si="89"/>
        <v>►</v>
      </c>
      <c r="I295" s="1393" t="str">
        <f t="shared" si="90"/>
        <v>►</v>
      </c>
      <c r="J295" s="1494"/>
      <c r="K295" s="1495"/>
      <c r="L295" s="1495"/>
      <c r="M295" s="1495"/>
      <c r="N295" s="1496"/>
      <c r="O295" s="1497"/>
      <c r="P295" s="1498"/>
      <c r="Q295" s="1496"/>
      <c r="R295" s="1499"/>
      <c r="S295" s="1500">
        <f t="shared" si="99"/>
        <v>0</v>
      </c>
      <c r="T295" s="1501"/>
      <c r="U295" s="2239" t="s">
        <v>1</v>
      </c>
      <c r="V295" s="108">
        <f t="shared" si="102"/>
        <v>0</v>
      </c>
      <c r="W295" s="1392" t="str">
        <f t="shared" si="91"/>
        <v>►</v>
      </c>
      <c r="X295" s="1393" t="str">
        <f t="shared" si="92"/>
        <v>►</v>
      </c>
      <c r="Y295" s="1393" t="str">
        <f t="shared" si="93"/>
        <v>►</v>
      </c>
      <c r="Z295" s="1393" t="str">
        <f t="shared" si="94"/>
        <v>►</v>
      </c>
      <c r="AA295" s="1393" t="str">
        <f t="shared" si="95"/>
        <v>►</v>
      </c>
      <c r="AB295" s="1393" t="str">
        <f t="shared" si="96"/>
        <v>►</v>
      </c>
      <c r="AC295" s="1393" t="str">
        <f t="shared" si="97"/>
        <v>►</v>
      </c>
      <c r="AD295" s="1393" t="str">
        <f t="shared" si="98"/>
        <v>►</v>
      </c>
      <c r="AE295" s="1494"/>
      <c r="AF295" s="1495"/>
      <c r="AG295" s="1495"/>
      <c r="AH295" s="1495"/>
      <c r="AI295" s="1496"/>
      <c r="AJ295" s="1497"/>
      <c r="AK295" s="1498"/>
      <c r="AL295" s="1496"/>
      <c r="AM295" s="1499"/>
      <c r="AN295" s="1500">
        <f t="shared" si="100"/>
        <v>0</v>
      </c>
      <c r="AO295" s="1501"/>
      <c r="AP295"/>
      <c r="AQ295" s="6">
        <v>1</v>
      </c>
    </row>
    <row r="296" spans="1:43" s="1" customFormat="1" ht="15.75">
      <c r="A296" s="1405">
        <f t="shared" si="101"/>
        <v>0</v>
      </c>
      <c r="B296" s="1392" t="str">
        <f t="shared" si="83"/>
        <v>►</v>
      </c>
      <c r="C296" s="1393" t="str">
        <f t="shared" si="84"/>
        <v>►</v>
      </c>
      <c r="D296" s="1393" t="str">
        <f t="shared" si="85"/>
        <v>►</v>
      </c>
      <c r="E296" s="1393" t="str">
        <f t="shared" si="86"/>
        <v>►</v>
      </c>
      <c r="F296" s="1393" t="str">
        <f t="shared" si="87"/>
        <v>►</v>
      </c>
      <c r="G296" s="1393" t="str">
        <f t="shared" si="88"/>
        <v>►</v>
      </c>
      <c r="H296" s="1393" t="str">
        <f t="shared" si="89"/>
        <v>►</v>
      </c>
      <c r="I296" s="1393" t="str">
        <f t="shared" si="90"/>
        <v>►</v>
      </c>
      <c r="J296" s="1494"/>
      <c r="K296" s="1495"/>
      <c r="L296" s="1495"/>
      <c r="M296" s="1495"/>
      <c r="N296" s="1496"/>
      <c r="O296" s="1497"/>
      <c r="P296" s="1498"/>
      <c r="Q296" s="1496"/>
      <c r="R296" s="1499"/>
      <c r="S296" s="1500">
        <f t="shared" si="99"/>
        <v>0</v>
      </c>
      <c r="T296" s="1501"/>
      <c r="U296" s="2239" t="s">
        <v>1</v>
      </c>
      <c r="V296" s="108">
        <f t="shared" si="102"/>
        <v>0</v>
      </c>
      <c r="W296" s="1392" t="str">
        <f t="shared" si="91"/>
        <v>►</v>
      </c>
      <c r="X296" s="1393" t="str">
        <f t="shared" si="92"/>
        <v>►</v>
      </c>
      <c r="Y296" s="1393" t="str">
        <f t="shared" si="93"/>
        <v>►</v>
      </c>
      <c r="Z296" s="1393" t="str">
        <f t="shared" si="94"/>
        <v>►</v>
      </c>
      <c r="AA296" s="1393" t="str">
        <f t="shared" si="95"/>
        <v>►</v>
      </c>
      <c r="AB296" s="1393" t="str">
        <f t="shared" si="96"/>
        <v>►</v>
      </c>
      <c r="AC296" s="1393" t="str">
        <f t="shared" si="97"/>
        <v>►</v>
      </c>
      <c r="AD296" s="1393" t="str">
        <f t="shared" si="98"/>
        <v>►</v>
      </c>
      <c r="AE296" s="1494"/>
      <c r="AF296" s="1495"/>
      <c r="AG296" s="1495"/>
      <c r="AH296" s="1495"/>
      <c r="AI296" s="1496"/>
      <c r="AJ296" s="1497"/>
      <c r="AK296" s="1498"/>
      <c r="AL296" s="1496"/>
      <c r="AM296" s="1499"/>
      <c r="AN296" s="1500">
        <f t="shared" si="100"/>
        <v>0</v>
      </c>
      <c r="AO296" s="1501"/>
      <c r="AP296"/>
      <c r="AQ296" s="6">
        <v>1</v>
      </c>
    </row>
    <row r="297" spans="1:43" s="1" customFormat="1" ht="15.75">
      <c r="A297" s="1405">
        <f t="shared" si="101"/>
        <v>0</v>
      </c>
      <c r="B297" s="1392" t="str">
        <f t="shared" si="83"/>
        <v>►</v>
      </c>
      <c r="C297" s="1393" t="str">
        <f t="shared" si="84"/>
        <v>►</v>
      </c>
      <c r="D297" s="1393" t="str">
        <f t="shared" si="85"/>
        <v>►</v>
      </c>
      <c r="E297" s="1393" t="str">
        <f t="shared" si="86"/>
        <v>►</v>
      </c>
      <c r="F297" s="1393" t="str">
        <f t="shared" si="87"/>
        <v>►</v>
      </c>
      <c r="G297" s="1393" t="str">
        <f t="shared" si="88"/>
        <v>►</v>
      </c>
      <c r="H297" s="1393" t="str">
        <f t="shared" si="89"/>
        <v>►</v>
      </c>
      <c r="I297" s="1393" t="str">
        <f t="shared" si="90"/>
        <v>►</v>
      </c>
      <c r="J297" s="1494"/>
      <c r="K297" s="1495"/>
      <c r="L297" s="1495"/>
      <c r="M297" s="1495"/>
      <c r="N297" s="1496"/>
      <c r="O297" s="1497"/>
      <c r="P297" s="1498"/>
      <c r="Q297" s="1496"/>
      <c r="R297" s="1499"/>
      <c r="S297" s="1500">
        <f t="shared" si="99"/>
        <v>0</v>
      </c>
      <c r="T297" s="1501"/>
      <c r="U297" s="2239" t="s">
        <v>1</v>
      </c>
      <c r="V297" s="108">
        <f t="shared" si="102"/>
        <v>0</v>
      </c>
      <c r="W297" s="1392" t="str">
        <f t="shared" si="91"/>
        <v>►</v>
      </c>
      <c r="X297" s="1393" t="str">
        <f t="shared" si="92"/>
        <v>►</v>
      </c>
      <c r="Y297" s="1393" t="str">
        <f t="shared" si="93"/>
        <v>►</v>
      </c>
      <c r="Z297" s="1393" t="str">
        <f t="shared" si="94"/>
        <v>►</v>
      </c>
      <c r="AA297" s="1393" t="str">
        <f t="shared" si="95"/>
        <v>►</v>
      </c>
      <c r="AB297" s="1393" t="str">
        <f t="shared" si="96"/>
        <v>►</v>
      </c>
      <c r="AC297" s="1393" t="str">
        <f t="shared" si="97"/>
        <v>►</v>
      </c>
      <c r="AD297" s="1393" t="str">
        <f t="shared" si="98"/>
        <v>►</v>
      </c>
      <c r="AE297" s="1494"/>
      <c r="AF297" s="1495"/>
      <c r="AG297" s="1495"/>
      <c r="AH297" s="1495"/>
      <c r="AI297" s="1496"/>
      <c r="AJ297" s="1497"/>
      <c r="AK297" s="1498"/>
      <c r="AL297" s="1496"/>
      <c r="AM297" s="1499"/>
      <c r="AN297" s="1500">
        <f t="shared" si="100"/>
        <v>0</v>
      </c>
      <c r="AO297" s="1501"/>
      <c r="AP297"/>
      <c r="AQ297" s="6">
        <v>1</v>
      </c>
    </row>
    <row r="298" spans="1:43" s="1" customFormat="1" ht="15.75">
      <c r="A298" s="1405">
        <f t="shared" si="101"/>
        <v>0</v>
      </c>
      <c r="B298" s="1392" t="str">
        <f t="shared" si="83"/>
        <v>►</v>
      </c>
      <c r="C298" s="1393" t="str">
        <f t="shared" si="84"/>
        <v>►</v>
      </c>
      <c r="D298" s="1393" t="str">
        <f t="shared" si="85"/>
        <v>►</v>
      </c>
      <c r="E298" s="1393" t="str">
        <f t="shared" si="86"/>
        <v>►</v>
      </c>
      <c r="F298" s="1393" t="str">
        <f t="shared" si="87"/>
        <v>►</v>
      </c>
      <c r="G298" s="1393" t="str">
        <f t="shared" si="88"/>
        <v>►</v>
      </c>
      <c r="H298" s="1393" t="str">
        <f t="shared" si="89"/>
        <v>►</v>
      </c>
      <c r="I298" s="1393" t="str">
        <f t="shared" si="90"/>
        <v>►</v>
      </c>
      <c r="J298" s="1494"/>
      <c r="K298" s="1495"/>
      <c r="L298" s="1495"/>
      <c r="M298" s="1495"/>
      <c r="N298" s="1496"/>
      <c r="O298" s="1497"/>
      <c r="P298" s="1498"/>
      <c r="Q298" s="1496"/>
      <c r="R298" s="1499"/>
      <c r="S298" s="1500">
        <f t="shared" si="99"/>
        <v>0</v>
      </c>
      <c r="T298" s="1501"/>
      <c r="U298" s="2239" t="s">
        <v>1</v>
      </c>
      <c r="V298" s="108">
        <f t="shared" si="102"/>
        <v>0</v>
      </c>
      <c r="W298" s="1392" t="str">
        <f t="shared" si="91"/>
        <v>►</v>
      </c>
      <c r="X298" s="1393" t="str">
        <f t="shared" si="92"/>
        <v>►</v>
      </c>
      <c r="Y298" s="1393" t="str">
        <f t="shared" si="93"/>
        <v>►</v>
      </c>
      <c r="Z298" s="1393" t="str">
        <f t="shared" si="94"/>
        <v>►</v>
      </c>
      <c r="AA298" s="1393" t="str">
        <f t="shared" si="95"/>
        <v>►</v>
      </c>
      <c r="AB298" s="1393" t="str">
        <f t="shared" si="96"/>
        <v>►</v>
      </c>
      <c r="AC298" s="1393" t="str">
        <f t="shared" si="97"/>
        <v>►</v>
      </c>
      <c r="AD298" s="1393" t="str">
        <f t="shared" si="98"/>
        <v>►</v>
      </c>
      <c r="AE298" s="1494"/>
      <c r="AF298" s="1495"/>
      <c r="AG298" s="1495"/>
      <c r="AH298" s="1495"/>
      <c r="AI298" s="1496"/>
      <c r="AJ298" s="1497"/>
      <c r="AK298" s="1498"/>
      <c r="AL298" s="1496"/>
      <c r="AM298" s="1499"/>
      <c r="AN298" s="1500">
        <f t="shared" si="100"/>
        <v>0</v>
      </c>
      <c r="AO298" s="1501"/>
      <c r="AP298"/>
      <c r="AQ298" s="6">
        <v>1</v>
      </c>
    </row>
    <row r="299" spans="1:43" s="1" customFormat="1" ht="15.75">
      <c r="A299" s="1405">
        <f t="shared" si="101"/>
        <v>0</v>
      </c>
      <c r="B299" s="1392" t="str">
        <f t="shared" si="83"/>
        <v>►</v>
      </c>
      <c r="C299" s="1393" t="str">
        <f t="shared" si="84"/>
        <v>►</v>
      </c>
      <c r="D299" s="1393" t="str">
        <f t="shared" si="85"/>
        <v>►</v>
      </c>
      <c r="E299" s="1393" t="str">
        <f t="shared" si="86"/>
        <v>►</v>
      </c>
      <c r="F299" s="1393" t="str">
        <f t="shared" si="87"/>
        <v>►</v>
      </c>
      <c r="G299" s="1393" t="str">
        <f t="shared" si="88"/>
        <v>►</v>
      </c>
      <c r="H299" s="1393" t="str">
        <f t="shared" si="89"/>
        <v>►</v>
      </c>
      <c r="I299" s="1393" t="str">
        <f t="shared" si="90"/>
        <v>►</v>
      </c>
      <c r="J299" s="1494"/>
      <c r="K299" s="1495"/>
      <c r="L299" s="1495"/>
      <c r="M299" s="1495"/>
      <c r="N299" s="1496"/>
      <c r="O299" s="1497"/>
      <c r="P299" s="1498"/>
      <c r="Q299" s="1496"/>
      <c r="R299" s="1499"/>
      <c r="S299" s="1500">
        <f t="shared" si="99"/>
        <v>0</v>
      </c>
      <c r="T299" s="1501"/>
      <c r="U299" s="2239" t="s">
        <v>1</v>
      </c>
      <c r="V299" s="108">
        <f t="shared" si="102"/>
        <v>0</v>
      </c>
      <c r="W299" s="1392" t="str">
        <f t="shared" si="91"/>
        <v>►</v>
      </c>
      <c r="X299" s="1393" t="str">
        <f t="shared" si="92"/>
        <v>►</v>
      </c>
      <c r="Y299" s="1393" t="str">
        <f t="shared" si="93"/>
        <v>►</v>
      </c>
      <c r="Z299" s="1393" t="str">
        <f t="shared" si="94"/>
        <v>►</v>
      </c>
      <c r="AA299" s="1393" t="str">
        <f t="shared" si="95"/>
        <v>►</v>
      </c>
      <c r="AB299" s="1393" t="str">
        <f t="shared" si="96"/>
        <v>►</v>
      </c>
      <c r="AC299" s="1393" t="str">
        <f t="shared" si="97"/>
        <v>►</v>
      </c>
      <c r="AD299" s="1393" t="str">
        <f t="shared" si="98"/>
        <v>►</v>
      </c>
      <c r="AE299" s="1494"/>
      <c r="AF299" s="1495"/>
      <c r="AG299" s="1495"/>
      <c r="AH299" s="1495"/>
      <c r="AI299" s="1496"/>
      <c r="AJ299" s="1497"/>
      <c r="AK299" s="1498"/>
      <c r="AL299" s="1496"/>
      <c r="AM299" s="1499"/>
      <c r="AN299" s="1500">
        <f t="shared" si="100"/>
        <v>0</v>
      </c>
      <c r="AO299" s="1501"/>
      <c r="AP299"/>
      <c r="AQ299" s="6">
        <v>1</v>
      </c>
    </row>
    <row r="300" spans="1:43" s="1" customFormat="1" ht="15.75">
      <c r="A300" s="1405">
        <f t="shared" si="101"/>
        <v>0</v>
      </c>
      <c r="B300" s="1392" t="str">
        <f t="shared" si="83"/>
        <v>►</v>
      </c>
      <c r="C300" s="1393" t="str">
        <f t="shared" si="84"/>
        <v>►</v>
      </c>
      <c r="D300" s="1393" t="str">
        <f t="shared" si="85"/>
        <v>►</v>
      </c>
      <c r="E300" s="1393" t="str">
        <f t="shared" si="86"/>
        <v>►</v>
      </c>
      <c r="F300" s="1393" t="str">
        <f t="shared" si="87"/>
        <v>►</v>
      </c>
      <c r="G300" s="1393" t="str">
        <f t="shared" si="88"/>
        <v>►</v>
      </c>
      <c r="H300" s="1393" t="str">
        <f t="shared" si="89"/>
        <v>►</v>
      </c>
      <c r="I300" s="1393" t="str">
        <f t="shared" si="90"/>
        <v>►</v>
      </c>
      <c r="J300" s="1494"/>
      <c r="K300" s="1495"/>
      <c r="L300" s="1495"/>
      <c r="M300" s="1495"/>
      <c r="N300" s="1496"/>
      <c r="O300" s="1497"/>
      <c r="P300" s="1498"/>
      <c r="Q300" s="1496"/>
      <c r="R300" s="1499"/>
      <c r="S300" s="1500">
        <f t="shared" si="99"/>
        <v>0</v>
      </c>
      <c r="T300" s="1501"/>
      <c r="U300" s="2239" t="s">
        <v>1</v>
      </c>
      <c r="V300" s="108">
        <f t="shared" si="102"/>
        <v>0</v>
      </c>
      <c r="W300" s="1392" t="str">
        <f t="shared" si="91"/>
        <v>►</v>
      </c>
      <c r="X300" s="1393" t="str">
        <f t="shared" si="92"/>
        <v>►</v>
      </c>
      <c r="Y300" s="1393" t="str">
        <f t="shared" si="93"/>
        <v>►</v>
      </c>
      <c r="Z300" s="1393" t="str">
        <f t="shared" si="94"/>
        <v>►</v>
      </c>
      <c r="AA300" s="1393" t="str">
        <f t="shared" si="95"/>
        <v>►</v>
      </c>
      <c r="AB300" s="1393" t="str">
        <f t="shared" si="96"/>
        <v>►</v>
      </c>
      <c r="AC300" s="1393" t="str">
        <f t="shared" si="97"/>
        <v>►</v>
      </c>
      <c r="AD300" s="1393" t="str">
        <f t="shared" si="98"/>
        <v>►</v>
      </c>
      <c r="AE300" s="1494"/>
      <c r="AF300" s="1495"/>
      <c r="AG300" s="1495"/>
      <c r="AH300" s="1495"/>
      <c r="AI300" s="1496"/>
      <c r="AJ300" s="1497"/>
      <c r="AK300" s="1498"/>
      <c r="AL300" s="1496"/>
      <c r="AM300" s="1499"/>
      <c r="AN300" s="1500">
        <f t="shared" si="100"/>
        <v>0</v>
      </c>
      <c r="AO300" s="1501"/>
      <c r="AP300"/>
      <c r="AQ300" s="6">
        <v>1</v>
      </c>
    </row>
    <row r="301" spans="1:43" s="1" customFormat="1" ht="15.75">
      <c r="A301" s="1405">
        <f t="shared" si="101"/>
        <v>0</v>
      </c>
      <c r="B301" s="1392" t="str">
        <f t="shared" si="83"/>
        <v>►</v>
      </c>
      <c r="C301" s="1393" t="str">
        <f t="shared" si="84"/>
        <v>►</v>
      </c>
      <c r="D301" s="1393" t="str">
        <f t="shared" si="85"/>
        <v>►</v>
      </c>
      <c r="E301" s="1393" t="str">
        <f t="shared" si="86"/>
        <v>►</v>
      </c>
      <c r="F301" s="1393" t="str">
        <f t="shared" si="87"/>
        <v>►</v>
      </c>
      <c r="G301" s="1393" t="str">
        <f t="shared" si="88"/>
        <v>►</v>
      </c>
      <c r="H301" s="1393" t="str">
        <f t="shared" si="89"/>
        <v>►</v>
      </c>
      <c r="I301" s="1393" t="str">
        <f t="shared" si="90"/>
        <v>►</v>
      </c>
      <c r="J301" s="1494"/>
      <c r="K301" s="1495"/>
      <c r="L301" s="1495"/>
      <c r="M301" s="1495"/>
      <c r="N301" s="1496"/>
      <c r="O301" s="1497"/>
      <c r="P301" s="1498"/>
      <c r="Q301" s="1496"/>
      <c r="R301" s="1499"/>
      <c r="S301" s="1500">
        <f t="shared" si="99"/>
        <v>0</v>
      </c>
      <c r="T301" s="1501"/>
      <c r="U301" s="2239" t="s">
        <v>1</v>
      </c>
      <c r="V301" s="108">
        <f t="shared" si="102"/>
        <v>0</v>
      </c>
      <c r="W301" s="1392" t="str">
        <f t="shared" si="91"/>
        <v>►</v>
      </c>
      <c r="X301" s="1393" t="str">
        <f t="shared" si="92"/>
        <v>►</v>
      </c>
      <c r="Y301" s="1393" t="str">
        <f t="shared" si="93"/>
        <v>►</v>
      </c>
      <c r="Z301" s="1393" t="str">
        <f t="shared" si="94"/>
        <v>►</v>
      </c>
      <c r="AA301" s="1393" t="str">
        <f t="shared" si="95"/>
        <v>►</v>
      </c>
      <c r="AB301" s="1393" t="str">
        <f t="shared" si="96"/>
        <v>►</v>
      </c>
      <c r="AC301" s="1393" t="str">
        <f t="shared" si="97"/>
        <v>►</v>
      </c>
      <c r="AD301" s="1393" t="str">
        <f t="shared" si="98"/>
        <v>►</v>
      </c>
      <c r="AE301" s="1494"/>
      <c r="AF301" s="1495"/>
      <c r="AG301" s="1495"/>
      <c r="AH301" s="1495"/>
      <c r="AI301" s="1496"/>
      <c r="AJ301" s="1497"/>
      <c r="AK301" s="1498"/>
      <c r="AL301" s="1496"/>
      <c r="AM301" s="1499"/>
      <c r="AN301" s="1500">
        <f t="shared" si="100"/>
        <v>0</v>
      </c>
      <c r="AO301" s="1501"/>
      <c r="AP301"/>
      <c r="AQ301" s="6">
        <v>1</v>
      </c>
    </row>
    <row r="302" spans="1:43" s="1" customFormat="1" ht="15.75">
      <c r="A302" s="1405">
        <f t="shared" si="101"/>
        <v>0</v>
      </c>
      <c r="B302" s="1392" t="str">
        <f t="shared" si="83"/>
        <v>►</v>
      </c>
      <c r="C302" s="1393" t="str">
        <f t="shared" si="84"/>
        <v>►</v>
      </c>
      <c r="D302" s="1393" t="str">
        <f t="shared" si="85"/>
        <v>►</v>
      </c>
      <c r="E302" s="1393" t="str">
        <f t="shared" si="86"/>
        <v>►</v>
      </c>
      <c r="F302" s="1393" t="str">
        <f t="shared" si="87"/>
        <v>►</v>
      </c>
      <c r="G302" s="1393" t="str">
        <f t="shared" si="88"/>
        <v>►</v>
      </c>
      <c r="H302" s="1393" t="str">
        <f t="shared" si="89"/>
        <v>►</v>
      </c>
      <c r="I302" s="1393" t="str">
        <f t="shared" si="90"/>
        <v>►</v>
      </c>
      <c r="J302" s="1494"/>
      <c r="K302" s="1495"/>
      <c r="L302" s="1495"/>
      <c r="M302" s="1495"/>
      <c r="N302" s="1496"/>
      <c r="O302" s="1497"/>
      <c r="P302" s="1498"/>
      <c r="Q302" s="1496"/>
      <c r="R302" s="1499"/>
      <c r="S302" s="1500">
        <f t="shared" si="99"/>
        <v>0</v>
      </c>
      <c r="T302" s="1501"/>
      <c r="U302" s="2239" t="s">
        <v>1</v>
      </c>
      <c r="V302" s="108">
        <f t="shared" si="102"/>
        <v>0</v>
      </c>
      <c r="W302" s="1392" t="str">
        <f t="shared" si="91"/>
        <v>►</v>
      </c>
      <c r="X302" s="1393" t="str">
        <f t="shared" si="92"/>
        <v>►</v>
      </c>
      <c r="Y302" s="1393" t="str">
        <f t="shared" si="93"/>
        <v>►</v>
      </c>
      <c r="Z302" s="1393" t="str">
        <f t="shared" si="94"/>
        <v>►</v>
      </c>
      <c r="AA302" s="1393" t="str">
        <f t="shared" si="95"/>
        <v>►</v>
      </c>
      <c r="AB302" s="1393" t="str">
        <f t="shared" si="96"/>
        <v>►</v>
      </c>
      <c r="AC302" s="1393" t="str">
        <f t="shared" si="97"/>
        <v>►</v>
      </c>
      <c r="AD302" s="1393" t="str">
        <f t="shared" si="98"/>
        <v>►</v>
      </c>
      <c r="AE302" s="1494"/>
      <c r="AF302" s="1495"/>
      <c r="AG302" s="1495"/>
      <c r="AH302" s="1495"/>
      <c r="AI302" s="1496"/>
      <c r="AJ302" s="1497"/>
      <c r="AK302" s="1498"/>
      <c r="AL302" s="1496"/>
      <c r="AM302" s="1499"/>
      <c r="AN302" s="1500">
        <f t="shared" si="100"/>
        <v>0</v>
      </c>
      <c r="AO302" s="1501"/>
      <c r="AP302"/>
      <c r="AQ302" s="6">
        <v>1</v>
      </c>
    </row>
    <row r="303" spans="1:43" s="1" customFormat="1" ht="15.75">
      <c r="A303" s="1405">
        <f t="shared" si="101"/>
        <v>0</v>
      </c>
      <c r="B303" s="1392" t="str">
        <f t="shared" si="83"/>
        <v>►</v>
      </c>
      <c r="C303" s="1393" t="str">
        <f t="shared" si="84"/>
        <v>►</v>
      </c>
      <c r="D303" s="1393" t="str">
        <f t="shared" si="85"/>
        <v>►</v>
      </c>
      <c r="E303" s="1393" t="str">
        <f t="shared" si="86"/>
        <v>►</v>
      </c>
      <c r="F303" s="1393" t="str">
        <f t="shared" si="87"/>
        <v>►</v>
      </c>
      <c r="G303" s="1393" t="str">
        <f t="shared" si="88"/>
        <v>►</v>
      </c>
      <c r="H303" s="1393" t="str">
        <f t="shared" si="89"/>
        <v>►</v>
      </c>
      <c r="I303" s="1393" t="str">
        <f t="shared" si="90"/>
        <v>►</v>
      </c>
      <c r="J303" s="1494"/>
      <c r="K303" s="1495"/>
      <c r="L303" s="1495"/>
      <c r="M303" s="1495"/>
      <c r="N303" s="1496"/>
      <c r="O303" s="1497"/>
      <c r="P303" s="1498"/>
      <c r="Q303" s="1496"/>
      <c r="R303" s="1499"/>
      <c r="S303" s="1500">
        <f t="shared" si="99"/>
        <v>0</v>
      </c>
      <c r="T303" s="1501"/>
      <c r="U303" s="2239" t="s">
        <v>1</v>
      </c>
      <c r="V303" s="108">
        <f t="shared" si="102"/>
        <v>0</v>
      </c>
      <c r="W303" s="1392" t="str">
        <f t="shared" si="91"/>
        <v>►</v>
      </c>
      <c r="X303" s="1393" t="str">
        <f t="shared" si="92"/>
        <v>►</v>
      </c>
      <c r="Y303" s="1393" t="str">
        <f t="shared" si="93"/>
        <v>►</v>
      </c>
      <c r="Z303" s="1393" t="str">
        <f t="shared" si="94"/>
        <v>►</v>
      </c>
      <c r="AA303" s="1393" t="str">
        <f t="shared" si="95"/>
        <v>►</v>
      </c>
      <c r="AB303" s="1393" t="str">
        <f t="shared" si="96"/>
        <v>►</v>
      </c>
      <c r="AC303" s="1393" t="str">
        <f t="shared" si="97"/>
        <v>►</v>
      </c>
      <c r="AD303" s="1393" t="str">
        <f t="shared" si="98"/>
        <v>►</v>
      </c>
      <c r="AE303" s="1494"/>
      <c r="AF303" s="1495"/>
      <c r="AG303" s="1495"/>
      <c r="AH303" s="1495"/>
      <c r="AI303" s="1496"/>
      <c r="AJ303" s="1497"/>
      <c r="AK303" s="1498"/>
      <c r="AL303" s="1496"/>
      <c r="AM303" s="1499"/>
      <c r="AN303" s="1500">
        <f t="shared" si="100"/>
        <v>0</v>
      </c>
      <c r="AO303" s="1501"/>
      <c r="AP303"/>
      <c r="AQ303" s="6">
        <v>1</v>
      </c>
    </row>
    <row r="304" spans="1:43" s="1" customFormat="1" ht="15.75">
      <c r="A304" s="1405">
        <f t="shared" si="101"/>
        <v>0</v>
      </c>
      <c r="B304" s="1392" t="str">
        <f t="shared" si="83"/>
        <v>►</v>
      </c>
      <c r="C304" s="1393" t="str">
        <f t="shared" si="84"/>
        <v>►</v>
      </c>
      <c r="D304" s="1393" t="str">
        <f t="shared" si="85"/>
        <v>►</v>
      </c>
      <c r="E304" s="1393" t="str">
        <f t="shared" si="86"/>
        <v>►</v>
      </c>
      <c r="F304" s="1393" t="str">
        <f t="shared" si="87"/>
        <v>►</v>
      </c>
      <c r="G304" s="1393" t="str">
        <f t="shared" si="88"/>
        <v>►</v>
      </c>
      <c r="H304" s="1393" t="str">
        <f t="shared" si="89"/>
        <v>►</v>
      </c>
      <c r="I304" s="1393" t="str">
        <f t="shared" si="90"/>
        <v>►</v>
      </c>
      <c r="J304" s="1494"/>
      <c r="K304" s="1495"/>
      <c r="L304" s="1495"/>
      <c r="M304" s="1495"/>
      <c r="N304" s="1496"/>
      <c r="O304" s="1497"/>
      <c r="P304" s="1498"/>
      <c r="Q304" s="1496"/>
      <c r="R304" s="1499"/>
      <c r="S304" s="1500">
        <f t="shared" si="99"/>
        <v>0</v>
      </c>
      <c r="T304" s="1501"/>
      <c r="U304" s="2239" t="s">
        <v>1</v>
      </c>
      <c r="V304" s="108">
        <f t="shared" si="102"/>
        <v>0</v>
      </c>
      <c r="W304" s="1392" t="str">
        <f t="shared" si="91"/>
        <v>►</v>
      </c>
      <c r="X304" s="1393" t="str">
        <f t="shared" si="92"/>
        <v>►</v>
      </c>
      <c r="Y304" s="1393" t="str">
        <f t="shared" si="93"/>
        <v>►</v>
      </c>
      <c r="Z304" s="1393" t="str">
        <f t="shared" si="94"/>
        <v>►</v>
      </c>
      <c r="AA304" s="1393" t="str">
        <f t="shared" si="95"/>
        <v>►</v>
      </c>
      <c r="AB304" s="1393" t="str">
        <f t="shared" si="96"/>
        <v>►</v>
      </c>
      <c r="AC304" s="1393" t="str">
        <f t="shared" si="97"/>
        <v>►</v>
      </c>
      <c r="AD304" s="1393" t="str">
        <f t="shared" si="98"/>
        <v>►</v>
      </c>
      <c r="AE304" s="1494"/>
      <c r="AF304" s="1495"/>
      <c r="AG304" s="1495"/>
      <c r="AH304" s="1495"/>
      <c r="AI304" s="1496"/>
      <c r="AJ304" s="1497"/>
      <c r="AK304" s="1498"/>
      <c r="AL304" s="1496"/>
      <c r="AM304" s="1499"/>
      <c r="AN304" s="1500">
        <f t="shared" si="100"/>
        <v>0</v>
      </c>
      <c r="AO304" s="1501"/>
      <c r="AP304"/>
      <c r="AQ304" s="6">
        <v>1</v>
      </c>
    </row>
    <row r="305" spans="1:43" s="1" customFormat="1" ht="15.75">
      <c r="A305" s="1405">
        <f t="shared" si="101"/>
        <v>0</v>
      </c>
      <c r="B305" s="1392" t="str">
        <f t="shared" si="83"/>
        <v>►</v>
      </c>
      <c r="C305" s="1393" t="str">
        <f t="shared" si="84"/>
        <v>►</v>
      </c>
      <c r="D305" s="1393" t="str">
        <f t="shared" si="85"/>
        <v>►</v>
      </c>
      <c r="E305" s="1393" t="str">
        <f t="shared" si="86"/>
        <v>►</v>
      </c>
      <c r="F305" s="1393" t="str">
        <f t="shared" si="87"/>
        <v>►</v>
      </c>
      <c r="G305" s="1393" t="str">
        <f t="shared" si="88"/>
        <v>►</v>
      </c>
      <c r="H305" s="1393" t="str">
        <f t="shared" si="89"/>
        <v>►</v>
      </c>
      <c r="I305" s="1393" t="str">
        <f t="shared" si="90"/>
        <v>►</v>
      </c>
      <c r="J305" s="1494"/>
      <c r="K305" s="1495"/>
      <c r="L305" s="1495"/>
      <c r="M305" s="1495"/>
      <c r="N305" s="1496"/>
      <c r="O305" s="1497"/>
      <c r="P305" s="1498"/>
      <c r="Q305" s="1496"/>
      <c r="R305" s="1499"/>
      <c r="S305" s="1500">
        <f t="shared" si="99"/>
        <v>0</v>
      </c>
      <c r="T305" s="1501"/>
      <c r="U305" s="2239" t="s">
        <v>1</v>
      </c>
      <c r="V305" s="108">
        <f t="shared" si="102"/>
        <v>0</v>
      </c>
      <c r="W305" s="1392" t="str">
        <f t="shared" si="91"/>
        <v>►</v>
      </c>
      <c r="X305" s="1393" t="str">
        <f t="shared" si="92"/>
        <v>►</v>
      </c>
      <c r="Y305" s="1393" t="str">
        <f t="shared" si="93"/>
        <v>►</v>
      </c>
      <c r="Z305" s="1393" t="str">
        <f t="shared" si="94"/>
        <v>►</v>
      </c>
      <c r="AA305" s="1393" t="str">
        <f t="shared" si="95"/>
        <v>►</v>
      </c>
      <c r="AB305" s="1393" t="str">
        <f t="shared" si="96"/>
        <v>►</v>
      </c>
      <c r="AC305" s="1393" t="str">
        <f t="shared" si="97"/>
        <v>►</v>
      </c>
      <c r="AD305" s="1393" t="str">
        <f t="shared" si="98"/>
        <v>►</v>
      </c>
      <c r="AE305" s="1494"/>
      <c r="AF305" s="1495"/>
      <c r="AG305" s="1495"/>
      <c r="AH305" s="1495"/>
      <c r="AI305" s="1496"/>
      <c r="AJ305" s="1497"/>
      <c r="AK305" s="1498"/>
      <c r="AL305" s="1496"/>
      <c r="AM305" s="1499"/>
      <c r="AN305" s="1500">
        <f t="shared" si="100"/>
        <v>0</v>
      </c>
      <c r="AO305" s="1501"/>
      <c r="AP305"/>
      <c r="AQ305" s="6">
        <v>1</v>
      </c>
    </row>
    <row r="306" spans="1:43" s="1" customFormat="1" ht="15.75">
      <c r="A306" s="1405">
        <f t="shared" si="101"/>
        <v>0</v>
      </c>
      <c r="B306" s="1392" t="str">
        <f t="shared" si="83"/>
        <v>►</v>
      </c>
      <c r="C306" s="1393" t="str">
        <f t="shared" si="84"/>
        <v>►</v>
      </c>
      <c r="D306" s="1393" t="str">
        <f t="shared" si="85"/>
        <v>►</v>
      </c>
      <c r="E306" s="1393" t="str">
        <f t="shared" si="86"/>
        <v>►</v>
      </c>
      <c r="F306" s="1393" t="str">
        <f t="shared" si="87"/>
        <v>►</v>
      </c>
      <c r="G306" s="1393" t="str">
        <f t="shared" si="88"/>
        <v>►</v>
      </c>
      <c r="H306" s="1393" t="str">
        <f t="shared" si="89"/>
        <v>►</v>
      </c>
      <c r="I306" s="1393" t="str">
        <f t="shared" si="90"/>
        <v>►</v>
      </c>
      <c r="J306" s="1494"/>
      <c r="K306" s="1495"/>
      <c r="L306" s="1495"/>
      <c r="M306" s="1495"/>
      <c r="N306" s="1496"/>
      <c r="O306" s="1497"/>
      <c r="P306" s="1498"/>
      <c r="Q306" s="1496"/>
      <c r="R306" s="1499"/>
      <c r="S306" s="1500">
        <f t="shared" si="99"/>
        <v>0</v>
      </c>
      <c r="T306" s="1501"/>
      <c r="U306" s="2239" t="s">
        <v>1</v>
      </c>
      <c r="V306" s="108">
        <f t="shared" si="102"/>
        <v>0</v>
      </c>
      <c r="W306" s="1392" t="str">
        <f t="shared" si="91"/>
        <v>►</v>
      </c>
      <c r="X306" s="1393" t="str">
        <f t="shared" si="92"/>
        <v>►</v>
      </c>
      <c r="Y306" s="1393" t="str">
        <f t="shared" si="93"/>
        <v>►</v>
      </c>
      <c r="Z306" s="1393" t="str">
        <f t="shared" si="94"/>
        <v>►</v>
      </c>
      <c r="AA306" s="1393" t="str">
        <f t="shared" si="95"/>
        <v>►</v>
      </c>
      <c r="AB306" s="1393" t="str">
        <f t="shared" si="96"/>
        <v>►</v>
      </c>
      <c r="AC306" s="1393" t="str">
        <f t="shared" si="97"/>
        <v>►</v>
      </c>
      <c r="AD306" s="1393" t="str">
        <f t="shared" si="98"/>
        <v>►</v>
      </c>
      <c r="AE306" s="1494"/>
      <c r="AF306" s="1495"/>
      <c r="AG306" s="1495"/>
      <c r="AH306" s="1495"/>
      <c r="AI306" s="1496"/>
      <c r="AJ306" s="1497"/>
      <c r="AK306" s="1498"/>
      <c r="AL306" s="1496"/>
      <c r="AM306" s="1499"/>
      <c r="AN306" s="1500">
        <f t="shared" si="100"/>
        <v>0</v>
      </c>
      <c r="AO306" s="1501"/>
      <c r="AP306"/>
      <c r="AQ306" s="6">
        <v>1</v>
      </c>
    </row>
    <row r="307" spans="1:43" s="1" customFormat="1" ht="15.75">
      <c r="A307" s="1405">
        <f t="shared" si="101"/>
        <v>0</v>
      </c>
      <c r="B307" s="1392" t="str">
        <f t="shared" si="83"/>
        <v>►</v>
      </c>
      <c r="C307" s="1393" t="str">
        <f t="shared" si="84"/>
        <v>►</v>
      </c>
      <c r="D307" s="1393" t="str">
        <f t="shared" si="85"/>
        <v>►</v>
      </c>
      <c r="E307" s="1393" t="str">
        <f t="shared" si="86"/>
        <v>►</v>
      </c>
      <c r="F307" s="1393" t="str">
        <f t="shared" si="87"/>
        <v>►</v>
      </c>
      <c r="G307" s="1393" t="str">
        <f t="shared" si="88"/>
        <v>►</v>
      </c>
      <c r="H307" s="1393" t="str">
        <f t="shared" si="89"/>
        <v>►</v>
      </c>
      <c r="I307" s="1393" t="str">
        <f t="shared" si="90"/>
        <v>►</v>
      </c>
      <c r="J307" s="1494"/>
      <c r="K307" s="1495"/>
      <c r="L307" s="1495"/>
      <c r="M307" s="1495"/>
      <c r="N307" s="1496"/>
      <c r="O307" s="1497"/>
      <c r="P307" s="1498"/>
      <c r="Q307" s="1496"/>
      <c r="R307" s="1499"/>
      <c r="S307" s="1500">
        <f t="shared" si="99"/>
        <v>0</v>
      </c>
      <c r="T307" s="1501"/>
      <c r="U307" s="2239" t="s">
        <v>1</v>
      </c>
      <c r="V307" s="108">
        <f t="shared" si="102"/>
        <v>0</v>
      </c>
      <c r="W307" s="1392" t="str">
        <f t="shared" si="91"/>
        <v>►</v>
      </c>
      <c r="X307" s="1393" t="str">
        <f t="shared" si="92"/>
        <v>►</v>
      </c>
      <c r="Y307" s="1393" t="str">
        <f t="shared" si="93"/>
        <v>►</v>
      </c>
      <c r="Z307" s="1393" t="str">
        <f t="shared" si="94"/>
        <v>►</v>
      </c>
      <c r="AA307" s="1393" t="str">
        <f t="shared" si="95"/>
        <v>►</v>
      </c>
      <c r="AB307" s="1393" t="str">
        <f t="shared" si="96"/>
        <v>►</v>
      </c>
      <c r="AC307" s="1393" t="str">
        <f t="shared" si="97"/>
        <v>►</v>
      </c>
      <c r="AD307" s="1393" t="str">
        <f t="shared" si="98"/>
        <v>►</v>
      </c>
      <c r="AE307" s="1494"/>
      <c r="AF307" s="1495"/>
      <c r="AG307" s="1495"/>
      <c r="AH307" s="1495"/>
      <c r="AI307" s="1496"/>
      <c r="AJ307" s="1497"/>
      <c r="AK307" s="1498"/>
      <c r="AL307" s="1496"/>
      <c r="AM307" s="1499"/>
      <c r="AN307" s="1500">
        <f t="shared" si="100"/>
        <v>0</v>
      </c>
      <c r="AO307" s="1501"/>
      <c r="AP307"/>
      <c r="AQ307" s="6">
        <v>1</v>
      </c>
    </row>
    <row r="308" spans="1:43" s="1" customFormat="1" ht="15.75">
      <c r="A308" s="1405">
        <f t="shared" si="101"/>
        <v>0</v>
      </c>
      <c r="B308" s="1392" t="str">
        <f t="shared" si="83"/>
        <v>►</v>
      </c>
      <c r="C308" s="1393" t="str">
        <f t="shared" si="84"/>
        <v>►</v>
      </c>
      <c r="D308" s="1393" t="str">
        <f t="shared" si="85"/>
        <v>►</v>
      </c>
      <c r="E308" s="1393" t="str">
        <f t="shared" si="86"/>
        <v>►</v>
      </c>
      <c r="F308" s="1393" t="str">
        <f t="shared" si="87"/>
        <v>►</v>
      </c>
      <c r="G308" s="1393" t="str">
        <f t="shared" si="88"/>
        <v>►</v>
      </c>
      <c r="H308" s="1393" t="str">
        <f t="shared" si="89"/>
        <v>►</v>
      </c>
      <c r="I308" s="1393" t="str">
        <f t="shared" si="90"/>
        <v>►</v>
      </c>
      <c r="J308" s="1494"/>
      <c r="K308" s="1495"/>
      <c r="L308" s="1495"/>
      <c r="M308" s="1495"/>
      <c r="N308" s="1496"/>
      <c r="O308" s="1497"/>
      <c r="P308" s="1498"/>
      <c r="Q308" s="1496"/>
      <c r="R308" s="1499"/>
      <c r="S308" s="1500">
        <f t="shared" si="99"/>
        <v>0</v>
      </c>
      <c r="T308" s="1501"/>
      <c r="U308" s="2239" t="s">
        <v>1</v>
      </c>
      <c r="V308" s="108">
        <f t="shared" si="102"/>
        <v>0</v>
      </c>
      <c r="W308" s="1392" t="str">
        <f t="shared" si="91"/>
        <v>►</v>
      </c>
      <c r="X308" s="1393" t="str">
        <f t="shared" si="92"/>
        <v>►</v>
      </c>
      <c r="Y308" s="1393" t="str">
        <f t="shared" si="93"/>
        <v>►</v>
      </c>
      <c r="Z308" s="1393" t="str">
        <f t="shared" si="94"/>
        <v>►</v>
      </c>
      <c r="AA308" s="1393" t="str">
        <f t="shared" si="95"/>
        <v>►</v>
      </c>
      <c r="AB308" s="1393" t="str">
        <f t="shared" si="96"/>
        <v>►</v>
      </c>
      <c r="AC308" s="1393" t="str">
        <f t="shared" si="97"/>
        <v>►</v>
      </c>
      <c r="AD308" s="1393" t="str">
        <f t="shared" si="98"/>
        <v>►</v>
      </c>
      <c r="AE308" s="1494"/>
      <c r="AF308" s="1495"/>
      <c r="AG308" s="1495"/>
      <c r="AH308" s="1495"/>
      <c r="AI308" s="1496"/>
      <c r="AJ308" s="1497"/>
      <c r="AK308" s="1498"/>
      <c r="AL308" s="1496"/>
      <c r="AM308" s="1499"/>
      <c r="AN308" s="1500">
        <f t="shared" si="100"/>
        <v>0</v>
      </c>
      <c r="AO308" s="1501"/>
      <c r="AP308"/>
      <c r="AQ308" s="6">
        <v>1</v>
      </c>
    </row>
    <row r="309" spans="1:43" s="1" customFormat="1" ht="15.75">
      <c r="A309" s="1405">
        <f t="shared" si="101"/>
        <v>0</v>
      </c>
      <c r="B309" s="1392" t="str">
        <f t="shared" si="83"/>
        <v>►</v>
      </c>
      <c r="C309" s="1393" t="str">
        <f t="shared" si="84"/>
        <v>►</v>
      </c>
      <c r="D309" s="1393" t="str">
        <f t="shared" si="85"/>
        <v>►</v>
      </c>
      <c r="E309" s="1393" t="str">
        <f t="shared" si="86"/>
        <v>►</v>
      </c>
      <c r="F309" s="1393" t="str">
        <f t="shared" si="87"/>
        <v>►</v>
      </c>
      <c r="G309" s="1393" t="str">
        <f t="shared" si="88"/>
        <v>►</v>
      </c>
      <c r="H309" s="1393" t="str">
        <f t="shared" si="89"/>
        <v>►</v>
      </c>
      <c r="I309" s="1393" t="str">
        <f t="shared" si="90"/>
        <v>►</v>
      </c>
      <c r="J309" s="1494"/>
      <c r="K309" s="1495"/>
      <c r="L309" s="1495"/>
      <c r="M309" s="1495"/>
      <c r="N309" s="1496"/>
      <c r="O309" s="1497"/>
      <c r="P309" s="1498"/>
      <c r="Q309" s="1496"/>
      <c r="R309" s="1499"/>
      <c r="S309" s="1500">
        <f t="shared" si="99"/>
        <v>0</v>
      </c>
      <c r="T309" s="1501"/>
      <c r="U309" s="2239" t="s">
        <v>1</v>
      </c>
      <c r="V309" s="108">
        <f t="shared" si="102"/>
        <v>0</v>
      </c>
      <c r="W309" s="1392" t="str">
        <f t="shared" si="91"/>
        <v>►</v>
      </c>
      <c r="X309" s="1393" t="str">
        <f t="shared" si="92"/>
        <v>►</v>
      </c>
      <c r="Y309" s="1393" t="str">
        <f t="shared" si="93"/>
        <v>►</v>
      </c>
      <c r="Z309" s="1393" t="str">
        <f t="shared" si="94"/>
        <v>►</v>
      </c>
      <c r="AA309" s="1393" t="str">
        <f t="shared" si="95"/>
        <v>►</v>
      </c>
      <c r="AB309" s="1393" t="str">
        <f t="shared" si="96"/>
        <v>►</v>
      </c>
      <c r="AC309" s="1393" t="str">
        <f t="shared" si="97"/>
        <v>►</v>
      </c>
      <c r="AD309" s="1393" t="str">
        <f t="shared" si="98"/>
        <v>►</v>
      </c>
      <c r="AE309" s="1494"/>
      <c r="AF309" s="1495"/>
      <c r="AG309" s="1495"/>
      <c r="AH309" s="1495"/>
      <c r="AI309" s="1496"/>
      <c r="AJ309" s="1497"/>
      <c r="AK309" s="1498"/>
      <c r="AL309" s="1496"/>
      <c r="AM309" s="1499"/>
      <c r="AN309" s="1500">
        <f t="shared" si="100"/>
        <v>0</v>
      </c>
      <c r="AO309" s="1501"/>
      <c r="AP309"/>
      <c r="AQ309" s="6">
        <v>1</v>
      </c>
    </row>
    <row r="310" spans="1:43" s="1" customFormat="1" ht="15.75">
      <c r="A310" s="1405">
        <f t="shared" si="101"/>
        <v>0</v>
      </c>
      <c r="B310" s="1392" t="str">
        <f t="shared" si="83"/>
        <v>►</v>
      </c>
      <c r="C310" s="1393" t="str">
        <f t="shared" si="84"/>
        <v>►</v>
      </c>
      <c r="D310" s="1393" t="str">
        <f t="shared" si="85"/>
        <v>►</v>
      </c>
      <c r="E310" s="1393" t="str">
        <f t="shared" si="86"/>
        <v>►</v>
      </c>
      <c r="F310" s="1393" t="str">
        <f t="shared" si="87"/>
        <v>►</v>
      </c>
      <c r="G310" s="1393" t="str">
        <f t="shared" si="88"/>
        <v>►</v>
      </c>
      <c r="H310" s="1393" t="str">
        <f t="shared" si="89"/>
        <v>►</v>
      </c>
      <c r="I310" s="1393" t="str">
        <f t="shared" si="90"/>
        <v>►</v>
      </c>
      <c r="J310" s="1494"/>
      <c r="K310" s="1495"/>
      <c r="L310" s="1495"/>
      <c r="M310" s="1495"/>
      <c r="N310" s="1496"/>
      <c r="O310" s="1497"/>
      <c r="P310" s="1498"/>
      <c r="Q310" s="1496"/>
      <c r="R310" s="1499"/>
      <c r="S310" s="1500">
        <f t="shared" si="99"/>
        <v>0</v>
      </c>
      <c r="T310" s="1501"/>
      <c r="U310" s="2239" t="s">
        <v>1</v>
      </c>
      <c r="V310" s="108">
        <f t="shared" si="102"/>
        <v>0</v>
      </c>
      <c r="W310" s="1392" t="str">
        <f t="shared" si="91"/>
        <v>►</v>
      </c>
      <c r="X310" s="1393" t="str">
        <f t="shared" si="92"/>
        <v>►</v>
      </c>
      <c r="Y310" s="1393" t="str">
        <f t="shared" si="93"/>
        <v>►</v>
      </c>
      <c r="Z310" s="1393" t="str">
        <f t="shared" si="94"/>
        <v>►</v>
      </c>
      <c r="AA310" s="1393" t="str">
        <f t="shared" si="95"/>
        <v>►</v>
      </c>
      <c r="AB310" s="1393" t="str">
        <f t="shared" si="96"/>
        <v>►</v>
      </c>
      <c r="AC310" s="1393" t="str">
        <f t="shared" si="97"/>
        <v>►</v>
      </c>
      <c r="AD310" s="1393" t="str">
        <f t="shared" si="98"/>
        <v>►</v>
      </c>
      <c r="AE310" s="1494"/>
      <c r="AF310" s="1495"/>
      <c r="AG310" s="1495"/>
      <c r="AH310" s="1495"/>
      <c r="AI310" s="1496"/>
      <c r="AJ310" s="1497"/>
      <c r="AK310" s="1498"/>
      <c r="AL310" s="1496"/>
      <c r="AM310" s="1499"/>
      <c r="AN310" s="1500">
        <f t="shared" si="100"/>
        <v>0</v>
      </c>
      <c r="AO310" s="1501"/>
      <c r="AP310"/>
      <c r="AQ310" s="6">
        <v>1</v>
      </c>
    </row>
    <row r="311" spans="1:43" s="1" customFormat="1" ht="15.75">
      <c r="A311" s="1405">
        <f t="shared" si="101"/>
        <v>0</v>
      </c>
      <c r="B311" s="1392" t="str">
        <f t="shared" ref="B311:B374" si="103">IF(ISBLANK(K311),"►",K311)</f>
        <v>►</v>
      </c>
      <c r="C311" s="1393" t="str">
        <f t="shared" ref="C311:C374" si="104">IF(ISBLANK(K311),"►",IFERROR(LEFT(K311,SEARCH(" ",K311)-1),0))</f>
        <v>►</v>
      </c>
      <c r="D311" s="1393" t="str">
        <f t="shared" ref="D311:D374" si="105">IF(ISBLANK(K311),"►",IFERROR(MID(K311,SEARCH(" ",K311)+1,SEARCH(" ",K311,SEARCH(" ",K311)+1)-SEARCH(" ",K311)-1),0))</f>
        <v>►</v>
      </c>
      <c r="E311" s="1393" t="str">
        <f t="shared" ref="E311:E374" si="106">IF(ISBLANK(K311),"►",IFERROR(MID(K311,SEARCH(" ",K311,SEARCH(" ",K311)+1)+1,SEARCH(" ",K311,SEARCH(" ",K311,SEARCH(" ",K311)+1)+1)-SEARCH(" ",K311,SEARCH(" ",K311)+1)-1),0))</f>
        <v>►</v>
      </c>
      <c r="F311" s="1393" t="str">
        <f t="shared" ref="F311:F374" si="107">IF(ISBLANK(K311),"►",IFERROR(MID(K311,SEARCH(" ",K311,SEARCH(" ",K311,SEARCH(" ",K311)+1)+1)+1,SEARCH(" ",K311,SEARCH(" ",K311,SEARCH(" ",K311,SEARCH(" ",K311)+1)+1)+1)-SEARCH(" ",K311,SEARCH(" ",K311,SEARCH(" ",K311)+1)+1)-1),0))</f>
        <v>►</v>
      </c>
      <c r="G311" s="1393" t="str">
        <f t="shared" ref="G311:G374" si="108">IF(ISBLANK(K311),"►",IFERROR(MID(K311,FIND(" ",K311,FIND(" ",K311,FIND(" ",K311)+1)+1)+1,FIND(" ",K311,FIND(" ",K311,FIND(" ",K311,FIND(" ",K311,FIND(" ",K311,FIND(" ",K311)+1)+1)+1)+1)-1)-1),""))</f>
        <v>►</v>
      </c>
      <c r="H311" s="1393" t="str">
        <f t="shared" ref="H311:H374" si="109">IF(ISBLANK(K311),"►",L311)</f>
        <v>►</v>
      </c>
      <c r="I311" s="1393" t="str">
        <f t="shared" ref="I311:I374" si="110">IF(ISBLANK(K311),"►",M311)</f>
        <v>►</v>
      </c>
      <c r="J311" s="1494"/>
      <c r="K311" s="1495"/>
      <c r="L311" s="1495"/>
      <c r="M311" s="1495"/>
      <c r="N311" s="1496"/>
      <c r="O311" s="1497"/>
      <c r="P311" s="1498"/>
      <c r="Q311" s="1496"/>
      <c r="R311" s="1499"/>
      <c r="S311" s="1500">
        <f t="shared" si="99"/>
        <v>0</v>
      </c>
      <c r="T311" s="1501"/>
      <c r="U311" s="2239" t="s">
        <v>1</v>
      </c>
      <c r="V311" s="108">
        <f t="shared" si="102"/>
        <v>0</v>
      </c>
      <c r="W311" s="1392" t="str">
        <f t="shared" ref="W311:W374" si="111">IF(ISBLANK(AF311),"►",AF311)</f>
        <v>►</v>
      </c>
      <c r="X311" s="1393" t="str">
        <f t="shared" ref="X311:X374" si="112">IF(ISBLANK(AF311),"►",IFERROR(LEFT(AF311,SEARCH(" ",AF311)-1),0))</f>
        <v>►</v>
      </c>
      <c r="Y311" s="1393" t="str">
        <f t="shared" ref="Y311:Y374" si="113">IF(ISBLANK(AF311),"►",IFERROR(MID(AF311,SEARCH(" ",AF311)+1,SEARCH(" ",AF311,SEARCH(" ",AF311)+1)-SEARCH(" ",AF311)-1),0))</f>
        <v>►</v>
      </c>
      <c r="Z311" s="1393" t="str">
        <f t="shared" ref="Z311:Z374" si="114">IF(ISBLANK(AF311),"►",IFERROR(MID(AF311,SEARCH(" ",AF311,SEARCH(" ",AF311)+1)+1,SEARCH(" ",AF311,SEARCH(" ",AF311,SEARCH(" ",AF311)+1)+1)-SEARCH(" ",AF311,SEARCH(" ",AF311)+1)-1),0))</f>
        <v>►</v>
      </c>
      <c r="AA311" s="1393" t="str">
        <f t="shared" ref="AA311:AA374" si="115">IF(ISBLANK(AF311),"►",IFERROR(MID(AF311,SEARCH(" ",AF311,SEARCH(" ",AF311,SEARCH(" ",AF311)+1)+1)+1,SEARCH(" ",AF311,SEARCH(" ",AF311,SEARCH(" ",AF311,SEARCH(" ",AF311)+1)+1)+1)-SEARCH(" ",AF311,SEARCH(" ",AF311,SEARCH(" ",AF311)+1)+1)-1),0))</f>
        <v>►</v>
      </c>
      <c r="AB311" s="1393" t="str">
        <f t="shared" ref="AB311:AB374" si="116">IF(ISBLANK(AF311),"►",IFERROR(MID(AF311,FIND(" ",AF311,FIND(" ",AF311,FIND(" ",AF311)+1)+1)+1,FIND(" ",AF311,FIND(" ",AF311,FIND(" ",AF311,FIND(" ",AF311,FIND(" ",AF311,FIND(" ",AF311)+1)+1)+1)+1)-1)-1),""))</f>
        <v>►</v>
      </c>
      <c r="AC311" s="1393" t="str">
        <f t="shared" ref="AC311:AC374" si="117">IF(ISBLANK(AF311),"►",AG311)</f>
        <v>►</v>
      </c>
      <c r="AD311" s="1393" t="str">
        <f t="shared" ref="AD311:AD374" si="118">IF(ISBLANK(AF311),"►",AH311)</f>
        <v>►</v>
      </c>
      <c r="AE311" s="1494"/>
      <c r="AF311" s="1495"/>
      <c r="AG311" s="1495"/>
      <c r="AH311" s="1495"/>
      <c r="AI311" s="1496"/>
      <c r="AJ311" s="1497"/>
      <c r="AK311" s="1498"/>
      <c r="AL311" s="1496"/>
      <c r="AM311" s="1499"/>
      <c r="AN311" s="1500">
        <f t="shared" si="100"/>
        <v>0</v>
      </c>
      <c r="AO311" s="1501"/>
      <c r="AP311"/>
      <c r="AQ311" s="6">
        <v>1</v>
      </c>
    </row>
    <row r="312" spans="1:43" s="1" customFormat="1" ht="15.75">
      <c r="A312" s="1405">
        <f t="shared" si="101"/>
        <v>0</v>
      </c>
      <c r="B312" s="1392" t="str">
        <f t="shared" si="103"/>
        <v>►</v>
      </c>
      <c r="C312" s="1393" t="str">
        <f t="shared" si="104"/>
        <v>►</v>
      </c>
      <c r="D312" s="1393" t="str">
        <f t="shared" si="105"/>
        <v>►</v>
      </c>
      <c r="E312" s="1393" t="str">
        <f t="shared" si="106"/>
        <v>►</v>
      </c>
      <c r="F312" s="1393" t="str">
        <f t="shared" si="107"/>
        <v>►</v>
      </c>
      <c r="G312" s="1393" t="str">
        <f t="shared" si="108"/>
        <v>►</v>
      </c>
      <c r="H312" s="1393" t="str">
        <f t="shared" si="109"/>
        <v>►</v>
      </c>
      <c r="I312" s="1393" t="str">
        <f t="shared" si="110"/>
        <v>►</v>
      </c>
      <c r="J312" s="1494"/>
      <c r="K312" s="1495"/>
      <c r="L312" s="1495"/>
      <c r="M312" s="1495"/>
      <c r="N312" s="1496"/>
      <c r="O312" s="1497"/>
      <c r="P312" s="1498"/>
      <c r="Q312" s="1496"/>
      <c r="R312" s="1499"/>
      <c r="S312" s="1500">
        <f t="shared" si="99"/>
        <v>0</v>
      </c>
      <c r="T312" s="1501"/>
      <c r="U312" s="2239" t="s">
        <v>1</v>
      </c>
      <c r="V312" s="108">
        <f t="shared" si="102"/>
        <v>0</v>
      </c>
      <c r="W312" s="1392" t="str">
        <f t="shared" si="111"/>
        <v>►</v>
      </c>
      <c r="X312" s="1393" t="str">
        <f t="shared" si="112"/>
        <v>►</v>
      </c>
      <c r="Y312" s="1393" t="str">
        <f t="shared" si="113"/>
        <v>►</v>
      </c>
      <c r="Z312" s="1393" t="str">
        <f t="shared" si="114"/>
        <v>►</v>
      </c>
      <c r="AA312" s="1393" t="str">
        <f t="shared" si="115"/>
        <v>►</v>
      </c>
      <c r="AB312" s="1393" t="str">
        <f t="shared" si="116"/>
        <v>►</v>
      </c>
      <c r="AC312" s="1393" t="str">
        <f t="shared" si="117"/>
        <v>►</v>
      </c>
      <c r="AD312" s="1393" t="str">
        <f t="shared" si="118"/>
        <v>►</v>
      </c>
      <c r="AE312" s="1494"/>
      <c r="AF312" s="1495"/>
      <c r="AG312" s="1495"/>
      <c r="AH312" s="1495"/>
      <c r="AI312" s="1496"/>
      <c r="AJ312" s="1497"/>
      <c r="AK312" s="1498"/>
      <c r="AL312" s="1496"/>
      <c r="AM312" s="1499"/>
      <c r="AN312" s="1500">
        <f t="shared" si="100"/>
        <v>0</v>
      </c>
      <c r="AO312" s="1501"/>
      <c r="AP312"/>
      <c r="AQ312" s="6">
        <v>1</v>
      </c>
    </row>
    <row r="313" spans="1:43" s="1" customFormat="1" ht="15.75">
      <c r="A313" s="1405">
        <f t="shared" si="101"/>
        <v>0</v>
      </c>
      <c r="B313" s="1392" t="str">
        <f t="shared" si="103"/>
        <v>►</v>
      </c>
      <c r="C313" s="1393" t="str">
        <f t="shared" si="104"/>
        <v>►</v>
      </c>
      <c r="D313" s="1393" t="str">
        <f t="shared" si="105"/>
        <v>►</v>
      </c>
      <c r="E313" s="1393" t="str">
        <f t="shared" si="106"/>
        <v>►</v>
      </c>
      <c r="F313" s="1393" t="str">
        <f t="shared" si="107"/>
        <v>►</v>
      </c>
      <c r="G313" s="1393" t="str">
        <f t="shared" si="108"/>
        <v>►</v>
      </c>
      <c r="H313" s="1393" t="str">
        <f t="shared" si="109"/>
        <v>►</v>
      </c>
      <c r="I313" s="1393" t="str">
        <f t="shared" si="110"/>
        <v>►</v>
      </c>
      <c r="J313" s="1494"/>
      <c r="K313" s="1495"/>
      <c r="L313" s="1495"/>
      <c r="M313" s="1495"/>
      <c r="N313" s="1496"/>
      <c r="O313" s="1497"/>
      <c r="P313" s="1498"/>
      <c r="Q313" s="1496"/>
      <c r="R313" s="1499"/>
      <c r="S313" s="1500">
        <f t="shared" si="99"/>
        <v>0</v>
      </c>
      <c r="T313" s="1501"/>
      <c r="U313" s="2239" t="s">
        <v>1</v>
      </c>
      <c r="V313" s="108">
        <f t="shared" si="102"/>
        <v>0</v>
      </c>
      <c r="W313" s="1392" t="str">
        <f t="shared" si="111"/>
        <v>►</v>
      </c>
      <c r="X313" s="1393" t="str">
        <f t="shared" si="112"/>
        <v>►</v>
      </c>
      <c r="Y313" s="1393" t="str">
        <f t="shared" si="113"/>
        <v>►</v>
      </c>
      <c r="Z313" s="1393" t="str">
        <f t="shared" si="114"/>
        <v>►</v>
      </c>
      <c r="AA313" s="1393" t="str">
        <f t="shared" si="115"/>
        <v>►</v>
      </c>
      <c r="AB313" s="1393" t="str">
        <f t="shared" si="116"/>
        <v>►</v>
      </c>
      <c r="AC313" s="1393" t="str">
        <f t="shared" si="117"/>
        <v>►</v>
      </c>
      <c r="AD313" s="1393" t="str">
        <f t="shared" si="118"/>
        <v>►</v>
      </c>
      <c r="AE313" s="1494"/>
      <c r="AF313" s="1495"/>
      <c r="AG313" s="1495"/>
      <c r="AH313" s="1495"/>
      <c r="AI313" s="1496"/>
      <c r="AJ313" s="1497"/>
      <c r="AK313" s="1498"/>
      <c r="AL313" s="1496"/>
      <c r="AM313" s="1499"/>
      <c r="AN313" s="1500">
        <f t="shared" si="100"/>
        <v>0</v>
      </c>
      <c r="AO313" s="1501"/>
      <c r="AP313"/>
      <c r="AQ313" s="6">
        <v>1</v>
      </c>
    </row>
    <row r="314" spans="1:43" s="1" customFormat="1" ht="15.75">
      <c r="A314" s="1405">
        <f t="shared" si="101"/>
        <v>0</v>
      </c>
      <c r="B314" s="1392" t="str">
        <f t="shared" si="103"/>
        <v>►</v>
      </c>
      <c r="C314" s="1393" t="str">
        <f t="shared" si="104"/>
        <v>►</v>
      </c>
      <c r="D314" s="1393" t="str">
        <f t="shared" si="105"/>
        <v>►</v>
      </c>
      <c r="E314" s="1393" t="str">
        <f t="shared" si="106"/>
        <v>►</v>
      </c>
      <c r="F314" s="1393" t="str">
        <f t="shared" si="107"/>
        <v>►</v>
      </c>
      <c r="G314" s="1393" t="str">
        <f t="shared" si="108"/>
        <v>►</v>
      </c>
      <c r="H314" s="1393" t="str">
        <f t="shared" si="109"/>
        <v>►</v>
      </c>
      <c r="I314" s="1393" t="str">
        <f t="shared" si="110"/>
        <v>►</v>
      </c>
      <c r="J314" s="1494"/>
      <c r="K314" s="1495"/>
      <c r="L314" s="1495"/>
      <c r="M314" s="1495"/>
      <c r="N314" s="1496"/>
      <c r="O314" s="1497"/>
      <c r="P314" s="1498"/>
      <c r="Q314" s="1496"/>
      <c r="R314" s="1499"/>
      <c r="S314" s="1500">
        <f t="shared" si="99"/>
        <v>0</v>
      </c>
      <c r="T314" s="1501"/>
      <c r="U314" s="2239" t="s">
        <v>1</v>
      </c>
      <c r="V314" s="108">
        <f t="shared" si="102"/>
        <v>0</v>
      </c>
      <c r="W314" s="1392" t="str">
        <f t="shared" si="111"/>
        <v>►</v>
      </c>
      <c r="X314" s="1393" t="str">
        <f t="shared" si="112"/>
        <v>►</v>
      </c>
      <c r="Y314" s="1393" t="str">
        <f t="shared" si="113"/>
        <v>►</v>
      </c>
      <c r="Z314" s="1393" t="str">
        <f t="shared" si="114"/>
        <v>►</v>
      </c>
      <c r="AA314" s="1393" t="str">
        <f t="shared" si="115"/>
        <v>►</v>
      </c>
      <c r="AB314" s="1393" t="str">
        <f t="shared" si="116"/>
        <v>►</v>
      </c>
      <c r="AC314" s="1393" t="str">
        <f t="shared" si="117"/>
        <v>►</v>
      </c>
      <c r="AD314" s="1393" t="str">
        <f t="shared" si="118"/>
        <v>►</v>
      </c>
      <c r="AE314" s="1494"/>
      <c r="AF314" s="1495"/>
      <c r="AG314" s="1495"/>
      <c r="AH314" s="1495"/>
      <c r="AI314" s="1496"/>
      <c r="AJ314" s="1497"/>
      <c r="AK314" s="1498"/>
      <c r="AL314" s="1496"/>
      <c r="AM314" s="1499"/>
      <c r="AN314" s="1500">
        <f t="shared" si="100"/>
        <v>0</v>
      </c>
      <c r="AO314" s="1501"/>
      <c r="AP314"/>
      <c r="AQ314" s="6">
        <v>1</v>
      </c>
    </row>
    <row r="315" spans="1:43" s="1" customFormat="1" ht="15.75">
      <c r="A315" s="1405">
        <f t="shared" si="101"/>
        <v>0</v>
      </c>
      <c r="B315" s="1392" t="str">
        <f t="shared" si="103"/>
        <v>►</v>
      </c>
      <c r="C315" s="1393" t="str">
        <f t="shared" si="104"/>
        <v>►</v>
      </c>
      <c r="D315" s="1393" t="str">
        <f t="shared" si="105"/>
        <v>►</v>
      </c>
      <c r="E315" s="1393" t="str">
        <f t="shared" si="106"/>
        <v>►</v>
      </c>
      <c r="F315" s="1393" t="str">
        <f t="shared" si="107"/>
        <v>►</v>
      </c>
      <c r="G315" s="1393" t="str">
        <f t="shared" si="108"/>
        <v>►</v>
      </c>
      <c r="H315" s="1393" t="str">
        <f t="shared" si="109"/>
        <v>►</v>
      </c>
      <c r="I315" s="1393" t="str">
        <f t="shared" si="110"/>
        <v>►</v>
      </c>
      <c r="J315" s="1494"/>
      <c r="K315" s="1495"/>
      <c r="L315" s="1495"/>
      <c r="M315" s="1495"/>
      <c r="N315" s="1496"/>
      <c r="O315" s="1497"/>
      <c r="P315" s="1498"/>
      <c r="Q315" s="1496"/>
      <c r="R315" s="1499"/>
      <c r="S315" s="1500">
        <f t="shared" si="99"/>
        <v>0</v>
      </c>
      <c r="T315" s="1501"/>
      <c r="U315" s="2239" t="s">
        <v>1</v>
      </c>
      <c r="V315" s="108">
        <f t="shared" si="102"/>
        <v>0</v>
      </c>
      <c r="W315" s="1392" t="str">
        <f t="shared" si="111"/>
        <v>►</v>
      </c>
      <c r="X315" s="1393" t="str">
        <f t="shared" si="112"/>
        <v>►</v>
      </c>
      <c r="Y315" s="1393" t="str">
        <f t="shared" si="113"/>
        <v>►</v>
      </c>
      <c r="Z315" s="1393" t="str">
        <f t="shared" si="114"/>
        <v>►</v>
      </c>
      <c r="AA315" s="1393" t="str">
        <f t="shared" si="115"/>
        <v>►</v>
      </c>
      <c r="AB315" s="1393" t="str">
        <f t="shared" si="116"/>
        <v>►</v>
      </c>
      <c r="AC315" s="1393" t="str">
        <f t="shared" si="117"/>
        <v>►</v>
      </c>
      <c r="AD315" s="1393" t="str">
        <f t="shared" si="118"/>
        <v>►</v>
      </c>
      <c r="AE315" s="1494"/>
      <c r="AF315" s="1495"/>
      <c r="AG315" s="1495"/>
      <c r="AH315" s="1495"/>
      <c r="AI315" s="1496"/>
      <c r="AJ315" s="1497"/>
      <c r="AK315" s="1498"/>
      <c r="AL315" s="1496"/>
      <c r="AM315" s="1499"/>
      <c r="AN315" s="1500">
        <f t="shared" si="100"/>
        <v>0</v>
      </c>
      <c r="AO315" s="1501"/>
      <c r="AP315"/>
      <c r="AQ315" s="6">
        <v>1</v>
      </c>
    </row>
    <row r="316" spans="1:43" s="1" customFormat="1" ht="15.75">
      <c r="A316" s="1405">
        <f t="shared" si="101"/>
        <v>0</v>
      </c>
      <c r="B316" s="1392" t="str">
        <f t="shared" si="103"/>
        <v>►</v>
      </c>
      <c r="C316" s="1393" t="str">
        <f t="shared" si="104"/>
        <v>►</v>
      </c>
      <c r="D316" s="1393" t="str">
        <f t="shared" si="105"/>
        <v>►</v>
      </c>
      <c r="E316" s="1393" t="str">
        <f t="shared" si="106"/>
        <v>►</v>
      </c>
      <c r="F316" s="1393" t="str">
        <f t="shared" si="107"/>
        <v>►</v>
      </c>
      <c r="G316" s="1393" t="str">
        <f t="shared" si="108"/>
        <v>►</v>
      </c>
      <c r="H316" s="1393" t="str">
        <f t="shared" si="109"/>
        <v>►</v>
      </c>
      <c r="I316" s="1393" t="str">
        <f t="shared" si="110"/>
        <v>►</v>
      </c>
      <c r="J316" s="1494"/>
      <c r="K316" s="1495"/>
      <c r="L316" s="1495"/>
      <c r="M316" s="1495"/>
      <c r="N316" s="1496"/>
      <c r="O316" s="1497"/>
      <c r="P316" s="1498"/>
      <c r="Q316" s="1496"/>
      <c r="R316" s="1499"/>
      <c r="S316" s="1500">
        <f t="shared" si="99"/>
        <v>0</v>
      </c>
      <c r="T316" s="1501"/>
      <c r="U316" s="2239" t="s">
        <v>1</v>
      </c>
      <c r="V316" s="108">
        <f t="shared" si="102"/>
        <v>0</v>
      </c>
      <c r="W316" s="1392" t="str">
        <f t="shared" si="111"/>
        <v>►</v>
      </c>
      <c r="X316" s="1393" t="str">
        <f t="shared" si="112"/>
        <v>►</v>
      </c>
      <c r="Y316" s="1393" t="str">
        <f t="shared" si="113"/>
        <v>►</v>
      </c>
      <c r="Z316" s="1393" t="str">
        <f t="shared" si="114"/>
        <v>►</v>
      </c>
      <c r="AA316" s="1393" t="str">
        <f t="shared" si="115"/>
        <v>►</v>
      </c>
      <c r="AB316" s="1393" t="str">
        <f t="shared" si="116"/>
        <v>►</v>
      </c>
      <c r="AC316" s="1393" t="str">
        <f t="shared" si="117"/>
        <v>►</v>
      </c>
      <c r="AD316" s="1393" t="str">
        <f t="shared" si="118"/>
        <v>►</v>
      </c>
      <c r="AE316" s="1494"/>
      <c r="AF316" s="1495"/>
      <c r="AG316" s="1495"/>
      <c r="AH316" s="1495"/>
      <c r="AI316" s="1496"/>
      <c r="AJ316" s="1497"/>
      <c r="AK316" s="1498"/>
      <c r="AL316" s="1496"/>
      <c r="AM316" s="1499"/>
      <c r="AN316" s="1500">
        <f t="shared" si="100"/>
        <v>0</v>
      </c>
      <c r="AO316" s="1501"/>
      <c r="AP316"/>
      <c r="AQ316" s="6">
        <v>1</v>
      </c>
    </row>
    <row r="317" spans="1:43" s="1" customFormat="1" ht="15.75">
      <c r="A317" s="1405">
        <f t="shared" si="101"/>
        <v>0</v>
      </c>
      <c r="B317" s="1392" t="str">
        <f t="shared" si="103"/>
        <v>►</v>
      </c>
      <c r="C317" s="1393" t="str">
        <f t="shared" si="104"/>
        <v>►</v>
      </c>
      <c r="D317" s="1393" t="str">
        <f t="shared" si="105"/>
        <v>►</v>
      </c>
      <c r="E317" s="1393" t="str">
        <f t="shared" si="106"/>
        <v>►</v>
      </c>
      <c r="F317" s="1393" t="str">
        <f t="shared" si="107"/>
        <v>►</v>
      </c>
      <c r="G317" s="1393" t="str">
        <f t="shared" si="108"/>
        <v>►</v>
      </c>
      <c r="H317" s="1393" t="str">
        <f t="shared" si="109"/>
        <v>►</v>
      </c>
      <c r="I317" s="1393" t="str">
        <f t="shared" si="110"/>
        <v>►</v>
      </c>
      <c r="J317" s="1494"/>
      <c r="K317" s="1495"/>
      <c r="L317" s="1495"/>
      <c r="M317" s="1495"/>
      <c r="N317" s="1496"/>
      <c r="O317" s="1497"/>
      <c r="P317" s="1498"/>
      <c r="Q317" s="1496"/>
      <c r="R317" s="1499"/>
      <c r="S317" s="1500">
        <f t="shared" si="99"/>
        <v>0</v>
      </c>
      <c r="T317" s="1501"/>
      <c r="U317" s="2239" t="s">
        <v>1</v>
      </c>
      <c r="V317" s="108">
        <f t="shared" si="102"/>
        <v>0</v>
      </c>
      <c r="W317" s="1392" t="str">
        <f t="shared" si="111"/>
        <v>►</v>
      </c>
      <c r="X317" s="1393" t="str">
        <f t="shared" si="112"/>
        <v>►</v>
      </c>
      <c r="Y317" s="1393" t="str">
        <f t="shared" si="113"/>
        <v>►</v>
      </c>
      <c r="Z317" s="1393" t="str">
        <f t="shared" si="114"/>
        <v>►</v>
      </c>
      <c r="AA317" s="1393" t="str">
        <f t="shared" si="115"/>
        <v>►</v>
      </c>
      <c r="AB317" s="1393" t="str">
        <f t="shared" si="116"/>
        <v>►</v>
      </c>
      <c r="AC317" s="1393" t="str">
        <f t="shared" si="117"/>
        <v>►</v>
      </c>
      <c r="AD317" s="1393" t="str">
        <f t="shared" si="118"/>
        <v>►</v>
      </c>
      <c r="AE317" s="1494"/>
      <c r="AF317" s="1495"/>
      <c r="AG317" s="1495"/>
      <c r="AH317" s="1495"/>
      <c r="AI317" s="1496"/>
      <c r="AJ317" s="1497"/>
      <c r="AK317" s="1498"/>
      <c r="AL317" s="1496"/>
      <c r="AM317" s="1499"/>
      <c r="AN317" s="1500">
        <f t="shared" si="100"/>
        <v>0</v>
      </c>
      <c r="AO317" s="1501"/>
      <c r="AP317"/>
      <c r="AQ317" s="6">
        <v>1</v>
      </c>
    </row>
    <row r="318" spans="1:43" s="1" customFormat="1" ht="15.75">
      <c r="A318" s="1405">
        <f t="shared" si="101"/>
        <v>0</v>
      </c>
      <c r="B318" s="1392" t="str">
        <f t="shared" si="103"/>
        <v>►</v>
      </c>
      <c r="C318" s="1393" t="str">
        <f t="shared" si="104"/>
        <v>►</v>
      </c>
      <c r="D318" s="1393" t="str">
        <f t="shared" si="105"/>
        <v>►</v>
      </c>
      <c r="E318" s="1393" t="str">
        <f t="shared" si="106"/>
        <v>►</v>
      </c>
      <c r="F318" s="1393" t="str">
        <f t="shared" si="107"/>
        <v>►</v>
      </c>
      <c r="G318" s="1393" t="str">
        <f t="shared" si="108"/>
        <v>►</v>
      </c>
      <c r="H318" s="1393" t="str">
        <f t="shared" si="109"/>
        <v>►</v>
      </c>
      <c r="I318" s="1393" t="str">
        <f t="shared" si="110"/>
        <v>►</v>
      </c>
      <c r="J318" s="1494"/>
      <c r="K318" s="1495"/>
      <c r="L318" s="1495"/>
      <c r="M318" s="1495"/>
      <c r="N318" s="1496"/>
      <c r="O318" s="1497"/>
      <c r="P318" s="1498"/>
      <c r="Q318" s="1496"/>
      <c r="R318" s="1499"/>
      <c r="S318" s="1500">
        <f t="shared" si="99"/>
        <v>0</v>
      </c>
      <c r="T318" s="1501"/>
      <c r="U318" s="2239" t="s">
        <v>1</v>
      </c>
      <c r="V318" s="108">
        <f t="shared" si="102"/>
        <v>0</v>
      </c>
      <c r="W318" s="1392" t="str">
        <f t="shared" si="111"/>
        <v>►</v>
      </c>
      <c r="X318" s="1393" t="str">
        <f t="shared" si="112"/>
        <v>►</v>
      </c>
      <c r="Y318" s="1393" t="str">
        <f t="shared" si="113"/>
        <v>►</v>
      </c>
      <c r="Z318" s="1393" t="str">
        <f t="shared" si="114"/>
        <v>►</v>
      </c>
      <c r="AA318" s="1393" t="str">
        <f t="shared" si="115"/>
        <v>►</v>
      </c>
      <c r="AB318" s="1393" t="str">
        <f t="shared" si="116"/>
        <v>►</v>
      </c>
      <c r="AC318" s="1393" t="str">
        <f t="shared" si="117"/>
        <v>►</v>
      </c>
      <c r="AD318" s="1393" t="str">
        <f t="shared" si="118"/>
        <v>►</v>
      </c>
      <c r="AE318" s="1494"/>
      <c r="AF318" s="1495"/>
      <c r="AG318" s="1495"/>
      <c r="AH318" s="1495"/>
      <c r="AI318" s="1496"/>
      <c r="AJ318" s="1497"/>
      <c r="AK318" s="1498"/>
      <c r="AL318" s="1496"/>
      <c r="AM318" s="1499"/>
      <c r="AN318" s="1500">
        <f t="shared" si="100"/>
        <v>0</v>
      </c>
      <c r="AO318" s="1501"/>
      <c r="AP318"/>
      <c r="AQ318" s="6">
        <v>1</v>
      </c>
    </row>
    <row r="319" spans="1:43" s="1" customFormat="1" ht="15.75">
      <c r="A319" s="1405">
        <f t="shared" si="101"/>
        <v>0</v>
      </c>
      <c r="B319" s="1392" t="str">
        <f t="shared" si="103"/>
        <v>►</v>
      </c>
      <c r="C319" s="1393" t="str">
        <f t="shared" si="104"/>
        <v>►</v>
      </c>
      <c r="D319" s="1393" t="str">
        <f t="shared" si="105"/>
        <v>►</v>
      </c>
      <c r="E319" s="1393" t="str">
        <f t="shared" si="106"/>
        <v>►</v>
      </c>
      <c r="F319" s="1393" t="str">
        <f t="shared" si="107"/>
        <v>►</v>
      </c>
      <c r="G319" s="1393" t="str">
        <f t="shared" si="108"/>
        <v>►</v>
      </c>
      <c r="H319" s="1393" t="str">
        <f t="shared" si="109"/>
        <v>►</v>
      </c>
      <c r="I319" s="1393" t="str">
        <f t="shared" si="110"/>
        <v>►</v>
      </c>
      <c r="J319" s="1494"/>
      <c r="K319" s="1495"/>
      <c r="L319" s="1495"/>
      <c r="M319" s="1495"/>
      <c r="N319" s="1496"/>
      <c r="O319" s="1497"/>
      <c r="P319" s="1498"/>
      <c r="Q319" s="1496"/>
      <c r="R319" s="1499"/>
      <c r="S319" s="1500">
        <f t="shared" si="99"/>
        <v>0</v>
      </c>
      <c r="T319" s="1501"/>
      <c r="U319" s="2239" t="s">
        <v>1</v>
      </c>
      <c r="V319" s="108">
        <f t="shared" si="102"/>
        <v>0</v>
      </c>
      <c r="W319" s="1392" t="str">
        <f t="shared" si="111"/>
        <v>►</v>
      </c>
      <c r="X319" s="1393" t="str">
        <f t="shared" si="112"/>
        <v>►</v>
      </c>
      <c r="Y319" s="1393" t="str">
        <f t="shared" si="113"/>
        <v>►</v>
      </c>
      <c r="Z319" s="1393" t="str">
        <f t="shared" si="114"/>
        <v>►</v>
      </c>
      <c r="AA319" s="1393" t="str">
        <f t="shared" si="115"/>
        <v>►</v>
      </c>
      <c r="AB319" s="1393" t="str">
        <f t="shared" si="116"/>
        <v>►</v>
      </c>
      <c r="AC319" s="1393" t="str">
        <f t="shared" si="117"/>
        <v>►</v>
      </c>
      <c r="AD319" s="1393" t="str">
        <f t="shared" si="118"/>
        <v>►</v>
      </c>
      <c r="AE319" s="1494"/>
      <c r="AF319" s="1495"/>
      <c r="AG319" s="1495"/>
      <c r="AH319" s="1495"/>
      <c r="AI319" s="1496"/>
      <c r="AJ319" s="1497"/>
      <c r="AK319" s="1498"/>
      <c r="AL319" s="1496"/>
      <c r="AM319" s="1499"/>
      <c r="AN319" s="1500">
        <f t="shared" si="100"/>
        <v>0</v>
      </c>
      <c r="AO319" s="1501"/>
      <c r="AP319"/>
      <c r="AQ319" s="6">
        <v>1</v>
      </c>
    </row>
    <row r="320" spans="1:43" s="1" customFormat="1" ht="15.75">
      <c r="A320" s="1405">
        <f t="shared" si="101"/>
        <v>0</v>
      </c>
      <c r="B320" s="1392" t="str">
        <f t="shared" si="103"/>
        <v>►</v>
      </c>
      <c r="C320" s="1393" t="str">
        <f t="shared" si="104"/>
        <v>►</v>
      </c>
      <c r="D320" s="1393" t="str">
        <f t="shared" si="105"/>
        <v>►</v>
      </c>
      <c r="E320" s="1393" t="str">
        <f t="shared" si="106"/>
        <v>►</v>
      </c>
      <c r="F320" s="1393" t="str">
        <f t="shared" si="107"/>
        <v>►</v>
      </c>
      <c r="G320" s="1393" t="str">
        <f t="shared" si="108"/>
        <v>►</v>
      </c>
      <c r="H320" s="1393" t="str">
        <f t="shared" si="109"/>
        <v>►</v>
      </c>
      <c r="I320" s="1393" t="str">
        <f t="shared" si="110"/>
        <v>►</v>
      </c>
      <c r="J320" s="1494"/>
      <c r="K320" s="1495"/>
      <c r="L320" s="1495"/>
      <c r="M320" s="1495"/>
      <c r="N320" s="1496"/>
      <c r="O320" s="1497"/>
      <c r="P320" s="1498"/>
      <c r="Q320" s="1496"/>
      <c r="R320" s="1499"/>
      <c r="S320" s="1500">
        <f t="shared" si="99"/>
        <v>0</v>
      </c>
      <c r="T320" s="1501"/>
      <c r="U320" s="2239" t="s">
        <v>1</v>
      </c>
      <c r="V320" s="108">
        <f t="shared" si="102"/>
        <v>0</v>
      </c>
      <c r="W320" s="1392" t="str">
        <f t="shared" si="111"/>
        <v>►</v>
      </c>
      <c r="X320" s="1393" t="str">
        <f t="shared" si="112"/>
        <v>►</v>
      </c>
      <c r="Y320" s="1393" t="str">
        <f t="shared" si="113"/>
        <v>►</v>
      </c>
      <c r="Z320" s="1393" t="str">
        <f t="shared" si="114"/>
        <v>►</v>
      </c>
      <c r="AA320" s="1393" t="str">
        <f t="shared" si="115"/>
        <v>►</v>
      </c>
      <c r="AB320" s="1393" t="str">
        <f t="shared" si="116"/>
        <v>►</v>
      </c>
      <c r="AC320" s="1393" t="str">
        <f t="shared" si="117"/>
        <v>►</v>
      </c>
      <c r="AD320" s="1393" t="str">
        <f t="shared" si="118"/>
        <v>►</v>
      </c>
      <c r="AE320" s="1494"/>
      <c r="AF320" s="1495"/>
      <c r="AG320" s="1495"/>
      <c r="AH320" s="1495"/>
      <c r="AI320" s="1496"/>
      <c r="AJ320" s="1497"/>
      <c r="AK320" s="1498"/>
      <c r="AL320" s="1496"/>
      <c r="AM320" s="1499"/>
      <c r="AN320" s="1500">
        <f t="shared" si="100"/>
        <v>0</v>
      </c>
      <c r="AO320" s="1501"/>
      <c r="AP320"/>
      <c r="AQ320" s="6">
        <v>1</v>
      </c>
    </row>
    <row r="321" spans="1:43" s="1" customFormat="1" ht="15.75">
      <c r="A321" s="1405">
        <f t="shared" si="101"/>
        <v>0</v>
      </c>
      <c r="B321" s="1392" t="str">
        <f t="shared" si="103"/>
        <v>►</v>
      </c>
      <c r="C321" s="1393" t="str">
        <f t="shared" si="104"/>
        <v>►</v>
      </c>
      <c r="D321" s="1393" t="str">
        <f t="shared" si="105"/>
        <v>►</v>
      </c>
      <c r="E321" s="1393" t="str">
        <f t="shared" si="106"/>
        <v>►</v>
      </c>
      <c r="F321" s="1393" t="str">
        <f t="shared" si="107"/>
        <v>►</v>
      </c>
      <c r="G321" s="1393" t="str">
        <f t="shared" si="108"/>
        <v>►</v>
      </c>
      <c r="H321" s="1393" t="str">
        <f t="shared" si="109"/>
        <v>►</v>
      </c>
      <c r="I321" s="1393" t="str">
        <f t="shared" si="110"/>
        <v>►</v>
      </c>
      <c r="J321" s="1494"/>
      <c r="K321" s="1495"/>
      <c r="L321" s="1495"/>
      <c r="M321" s="1495"/>
      <c r="N321" s="1496"/>
      <c r="O321" s="1497"/>
      <c r="P321" s="1498"/>
      <c r="Q321" s="1496"/>
      <c r="R321" s="1499"/>
      <c r="S321" s="1500">
        <f t="shared" si="99"/>
        <v>0</v>
      </c>
      <c r="T321" s="1501"/>
      <c r="U321" s="2239" t="s">
        <v>1</v>
      </c>
      <c r="V321" s="108">
        <f t="shared" si="102"/>
        <v>0</v>
      </c>
      <c r="W321" s="1392" t="str">
        <f t="shared" si="111"/>
        <v>►</v>
      </c>
      <c r="X321" s="1393" t="str">
        <f t="shared" si="112"/>
        <v>►</v>
      </c>
      <c r="Y321" s="1393" t="str">
        <f t="shared" si="113"/>
        <v>►</v>
      </c>
      <c r="Z321" s="1393" t="str">
        <f t="shared" si="114"/>
        <v>►</v>
      </c>
      <c r="AA321" s="1393" t="str">
        <f t="shared" si="115"/>
        <v>►</v>
      </c>
      <c r="AB321" s="1393" t="str">
        <f t="shared" si="116"/>
        <v>►</v>
      </c>
      <c r="AC321" s="1393" t="str">
        <f t="shared" si="117"/>
        <v>►</v>
      </c>
      <c r="AD321" s="1393" t="str">
        <f t="shared" si="118"/>
        <v>►</v>
      </c>
      <c r="AE321" s="1494"/>
      <c r="AF321" s="1495"/>
      <c r="AG321" s="1495"/>
      <c r="AH321" s="1495"/>
      <c r="AI321" s="1496"/>
      <c r="AJ321" s="1497"/>
      <c r="AK321" s="1498"/>
      <c r="AL321" s="1496"/>
      <c r="AM321" s="1499"/>
      <c r="AN321" s="1500">
        <f t="shared" si="100"/>
        <v>0</v>
      </c>
      <c r="AO321" s="1501"/>
      <c r="AP321"/>
      <c r="AQ321" s="6">
        <v>1</v>
      </c>
    </row>
    <row r="322" spans="1:43" s="1" customFormat="1" ht="15.75">
      <c r="A322" s="1405">
        <f t="shared" si="101"/>
        <v>0</v>
      </c>
      <c r="B322" s="1392" t="str">
        <f t="shared" si="103"/>
        <v>►</v>
      </c>
      <c r="C322" s="1393" t="str">
        <f t="shared" si="104"/>
        <v>►</v>
      </c>
      <c r="D322" s="1393" t="str">
        <f t="shared" si="105"/>
        <v>►</v>
      </c>
      <c r="E322" s="1393" t="str">
        <f t="shared" si="106"/>
        <v>►</v>
      </c>
      <c r="F322" s="1393" t="str">
        <f t="shared" si="107"/>
        <v>►</v>
      </c>
      <c r="G322" s="1393" t="str">
        <f t="shared" si="108"/>
        <v>►</v>
      </c>
      <c r="H322" s="1393" t="str">
        <f t="shared" si="109"/>
        <v>►</v>
      </c>
      <c r="I322" s="1393" t="str">
        <f t="shared" si="110"/>
        <v>►</v>
      </c>
      <c r="J322" s="1494"/>
      <c r="K322" s="1495"/>
      <c r="L322" s="1495"/>
      <c r="M322" s="1495"/>
      <c r="N322" s="1496"/>
      <c r="O322" s="1497"/>
      <c r="P322" s="1498"/>
      <c r="Q322" s="1496"/>
      <c r="R322" s="1499"/>
      <c r="S322" s="1500">
        <f t="shared" si="99"/>
        <v>0</v>
      </c>
      <c r="T322" s="1501"/>
      <c r="U322" s="2239" t="s">
        <v>1</v>
      </c>
      <c r="V322" s="108">
        <f t="shared" si="102"/>
        <v>0</v>
      </c>
      <c r="W322" s="1392" t="str">
        <f t="shared" si="111"/>
        <v>►</v>
      </c>
      <c r="X322" s="1393" t="str">
        <f t="shared" si="112"/>
        <v>►</v>
      </c>
      <c r="Y322" s="1393" t="str">
        <f t="shared" si="113"/>
        <v>►</v>
      </c>
      <c r="Z322" s="1393" t="str">
        <f t="shared" si="114"/>
        <v>►</v>
      </c>
      <c r="AA322" s="1393" t="str">
        <f t="shared" si="115"/>
        <v>►</v>
      </c>
      <c r="AB322" s="1393" t="str">
        <f t="shared" si="116"/>
        <v>►</v>
      </c>
      <c r="AC322" s="1393" t="str">
        <f t="shared" si="117"/>
        <v>►</v>
      </c>
      <c r="AD322" s="1393" t="str">
        <f t="shared" si="118"/>
        <v>►</v>
      </c>
      <c r="AE322" s="1494"/>
      <c r="AF322" s="1495"/>
      <c r="AG322" s="1495"/>
      <c r="AH322" s="1495"/>
      <c r="AI322" s="1496"/>
      <c r="AJ322" s="1497"/>
      <c r="AK322" s="1498"/>
      <c r="AL322" s="1496"/>
      <c r="AM322" s="1499"/>
      <c r="AN322" s="1500">
        <f t="shared" si="100"/>
        <v>0</v>
      </c>
      <c r="AO322" s="1501"/>
      <c r="AP322"/>
      <c r="AQ322" s="6">
        <v>1</v>
      </c>
    </row>
    <row r="323" spans="1:43" s="1" customFormat="1" ht="15.75">
      <c r="A323" s="1405">
        <f t="shared" si="101"/>
        <v>0</v>
      </c>
      <c r="B323" s="1392" t="str">
        <f t="shared" si="103"/>
        <v>►</v>
      </c>
      <c r="C323" s="1393" t="str">
        <f t="shared" si="104"/>
        <v>►</v>
      </c>
      <c r="D323" s="1393" t="str">
        <f t="shared" si="105"/>
        <v>►</v>
      </c>
      <c r="E323" s="1393" t="str">
        <f t="shared" si="106"/>
        <v>►</v>
      </c>
      <c r="F323" s="1393" t="str">
        <f t="shared" si="107"/>
        <v>►</v>
      </c>
      <c r="G323" s="1393" t="str">
        <f t="shared" si="108"/>
        <v>►</v>
      </c>
      <c r="H323" s="1393" t="str">
        <f t="shared" si="109"/>
        <v>►</v>
      </c>
      <c r="I323" s="1393" t="str">
        <f t="shared" si="110"/>
        <v>►</v>
      </c>
      <c r="J323" s="1494"/>
      <c r="K323" s="1495"/>
      <c r="L323" s="1495"/>
      <c r="M323" s="1495"/>
      <c r="N323" s="1496"/>
      <c r="O323" s="1497"/>
      <c r="P323" s="1498"/>
      <c r="Q323" s="1496"/>
      <c r="R323" s="1499"/>
      <c r="S323" s="1500">
        <f t="shared" si="99"/>
        <v>0</v>
      </c>
      <c r="T323" s="1501"/>
      <c r="U323" s="2239" t="s">
        <v>1</v>
      </c>
      <c r="V323" s="108">
        <f t="shared" si="102"/>
        <v>0</v>
      </c>
      <c r="W323" s="1392" t="str">
        <f t="shared" si="111"/>
        <v>►</v>
      </c>
      <c r="X323" s="1393" t="str">
        <f t="shared" si="112"/>
        <v>►</v>
      </c>
      <c r="Y323" s="1393" t="str">
        <f t="shared" si="113"/>
        <v>►</v>
      </c>
      <c r="Z323" s="1393" t="str">
        <f t="shared" si="114"/>
        <v>►</v>
      </c>
      <c r="AA323" s="1393" t="str">
        <f t="shared" si="115"/>
        <v>►</v>
      </c>
      <c r="AB323" s="1393" t="str">
        <f t="shared" si="116"/>
        <v>►</v>
      </c>
      <c r="AC323" s="1393" t="str">
        <f t="shared" si="117"/>
        <v>►</v>
      </c>
      <c r="AD323" s="1393" t="str">
        <f t="shared" si="118"/>
        <v>►</v>
      </c>
      <c r="AE323" s="1494"/>
      <c r="AF323" s="1495"/>
      <c r="AG323" s="1495"/>
      <c r="AH323" s="1495"/>
      <c r="AI323" s="1496"/>
      <c r="AJ323" s="1497"/>
      <c r="AK323" s="1498"/>
      <c r="AL323" s="1496"/>
      <c r="AM323" s="1499"/>
      <c r="AN323" s="1500">
        <f t="shared" si="100"/>
        <v>0</v>
      </c>
      <c r="AO323" s="1501"/>
      <c r="AP323"/>
      <c r="AQ323" s="6">
        <v>1</v>
      </c>
    </row>
    <row r="324" spans="1:43" s="1" customFormat="1" ht="15.75">
      <c r="A324" s="1405">
        <f t="shared" si="101"/>
        <v>0</v>
      </c>
      <c r="B324" s="1392" t="str">
        <f t="shared" si="103"/>
        <v>►</v>
      </c>
      <c r="C324" s="1393" t="str">
        <f t="shared" si="104"/>
        <v>►</v>
      </c>
      <c r="D324" s="1393" t="str">
        <f t="shared" si="105"/>
        <v>►</v>
      </c>
      <c r="E324" s="1393" t="str">
        <f t="shared" si="106"/>
        <v>►</v>
      </c>
      <c r="F324" s="1393" t="str">
        <f t="shared" si="107"/>
        <v>►</v>
      </c>
      <c r="G324" s="1393" t="str">
        <f t="shared" si="108"/>
        <v>►</v>
      </c>
      <c r="H324" s="1393" t="str">
        <f t="shared" si="109"/>
        <v>►</v>
      </c>
      <c r="I324" s="1393" t="str">
        <f t="shared" si="110"/>
        <v>►</v>
      </c>
      <c r="J324" s="1494"/>
      <c r="K324" s="1495"/>
      <c r="L324" s="1495"/>
      <c r="M324" s="1495"/>
      <c r="N324" s="1496"/>
      <c r="O324" s="1497"/>
      <c r="P324" s="1498"/>
      <c r="Q324" s="1496"/>
      <c r="R324" s="1499"/>
      <c r="S324" s="1500">
        <f t="shared" ref="S324:S387" si="119">IF(ISNUMBER(Q324),G324,0)</f>
        <v>0</v>
      </c>
      <c r="T324" s="1501"/>
      <c r="U324" s="2239" t="s">
        <v>1</v>
      </c>
      <c r="V324" s="108">
        <f t="shared" si="102"/>
        <v>0</v>
      </c>
      <c r="W324" s="1392" t="str">
        <f t="shared" si="111"/>
        <v>►</v>
      </c>
      <c r="X324" s="1393" t="str">
        <f t="shared" si="112"/>
        <v>►</v>
      </c>
      <c r="Y324" s="1393" t="str">
        <f t="shared" si="113"/>
        <v>►</v>
      </c>
      <c r="Z324" s="1393" t="str">
        <f t="shared" si="114"/>
        <v>►</v>
      </c>
      <c r="AA324" s="1393" t="str">
        <f t="shared" si="115"/>
        <v>►</v>
      </c>
      <c r="AB324" s="1393" t="str">
        <f t="shared" si="116"/>
        <v>►</v>
      </c>
      <c r="AC324" s="1393" t="str">
        <f t="shared" si="117"/>
        <v>►</v>
      </c>
      <c r="AD324" s="1393" t="str">
        <f t="shared" si="118"/>
        <v>►</v>
      </c>
      <c r="AE324" s="1494"/>
      <c r="AF324" s="1495"/>
      <c r="AG324" s="1495"/>
      <c r="AH324" s="1495"/>
      <c r="AI324" s="1496"/>
      <c r="AJ324" s="1497"/>
      <c r="AK324" s="1498"/>
      <c r="AL324" s="1496"/>
      <c r="AM324" s="1499"/>
      <c r="AN324" s="1500">
        <f t="shared" ref="AN324:AN387" si="120">IF(ISNUMBER(AL324),AB324,0)</f>
        <v>0</v>
      </c>
      <c r="AO324" s="1501"/>
      <c r="AP324"/>
      <c r="AQ324" s="6">
        <v>1</v>
      </c>
    </row>
    <row r="325" spans="1:43" s="1" customFormat="1" ht="15.75">
      <c r="A325" s="1405">
        <f t="shared" si="101"/>
        <v>0</v>
      </c>
      <c r="B325" s="1392" t="str">
        <f t="shared" si="103"/>
        <v>►</v>
      </c>
      <c r="C325" s="1393" t="str">
        <f t="shared" si="104"/>
        <v>►</v>
      </c>
      <c r="D325" s="1393" t="str">
        <f t="shared" si="105"/>
        <v>►</v>
      </c>
      <c r="E325" s="1393" t="str">
        <f t="shared" si="106"/>
        <v>►</v>
      </c>
      <c r="F325" s="1393" t="str">
        <f t="shared" si="107"/>
        <v>►</v>
      </c>
      <c r="G325" s="1393" t="str">
        <f t="shared" si="108"/>
        <v>►</v>
      </c>
      <c r="H325" s="1393" t="str">
        <f t="shared" si="109"/>
        <v>►</v>
      </c>
      <c r="I325" s="1393" t="str">
        <f t="shared" si="110"/>
        <v>►</v>
      </c>
      <c r="J325" s="1494"/>
      <c r="K325" s="1495"/>
      <c r="L325" s="1495"/>
      <c r="M325" s="1495"/>
      <c r="N325" s="1496"/>
      <c r="O325" s="1497"/>
      <c r="P325" s="1498"/>
      <c r="Q325" s="1496"/>
      <c r="R325" s="1499"/>
      <c r="S325" s="1500">
        <f t="shared" si="119"/>
        <v>0</v>
      </c>
      <c r="T325" s="1501"/>
      <c r="U325" s="2239" t="s">
        <v>1</v>
      </c>
      <c r="V325" s="108">
        <f t="shared" si="102"/>
        <v>0</v>
      </c>
      <c r="W325" s="1392" t="str">
        <f t="shared" si="111"/>
        <v>►</v>
      </c>
      <c r="X325" s="1393" t="str">
        <f t="shared" si="112"/>
        <v>►</v>
      </c>
      <c r="Y325" s="1393" t="str">
        <f t="shared" si="113"/>
        <v>►</v>
      </c>
      <c r="Z325" s="1393" t="str">
        <f t="shared" si="114"/>
        <v>►</v>
      </c>
      <c r="AA325" s="1393" t="str">
        <f t="shared" si="115"/>
        <v>►</v>
      </c>
      <c r="AB325" s="1393" t="str">
        <f t="shared" si="116"/>
        <v>►</v>
      </c>
      <c r="AC325" s="1393" t="str">
        <f t="shared" si="117"/>
        <v>►</v>
      </c>
      <c r="AD325" s="1393" t="str">
        <f t="shared" si="118"/>
        <v>►</v>
      </c>
      <c r="AE325" s="1494"/>
      <c r="AF325" s="1495"/>
      <c r="AG325" s="1495"/>
      <c r="AH325" s="1495"/>
      <c r="AI325" s="1496"/>
      <c r="AJ325" s="1497"/>
      <c r="AK325" s="1498"/>
      <c r="AL325" s="1496"/>
      <c r="AM325" s="1499"/>
      <c r="AN325" s="1500">
        <f t="shared" si="120"/>
        <v>0</v>
      </c>
      <c r="AO325" s="1501"/>
      <c r="AP325"/>
      <c r="AQ325" s="6">
        <v>1</v>
      </c>
    </row>
    <row r="326" spans="1:43" s="1" customFormat="1" ht="15.75">
      <c r="A326" s="1405">
        <f t="shared" si="101"/>
        <v>0</v>
      </c>
      <c r="B326" s="1392" t="str">
        <f t="shared" si="103"/>
        <v>►</v>
      </c>
      <c r="C326" s="1393" t="str">
        <f t="shared" si="104"/>
        <v>►</v>
      </c>
      <c r="D326" s="1393" t="str">
        <f t="shared" si="105"/>
        <v>►</v>
      </c>
      <c r="E326" s="1393" t="str">
        <f t="shared" si="106"/>
        <v>►</v>
      </c>
      <c r="F326" s="1393" t="str">
        <f t="shared" si="107"/>
        <v>►</v>
      </c>
      <c r="G326" s="1393" t="str">
        <f t="shared" si="108"/>
        <v>►</v>
      </c>
      <c r="H326" s="1393" t="str">
        <f t="shared" si="109"/>
        <v>►</v>
      </c>
      <c r="I326" s="1393" t="str">
        <f t="shared" si="110"/>
        <v>►</v>
      </c>
      <c r="J326" s="1494"/>
      <c r="K326" s="1495"/>
      <c r="L326" s="1495"/>
      <c r="M326" s="1495"/>
      <c r="N326" s="1496"/>
      <c r="O326" s="1497"/>
      <c r="P326" s="1498"/>
      <c r="Q326" s="1496"/>
      <c r="R326" s="1499"/>
      <c r="S326" s="1500">
        <f t="shared" si="119"/>
        <v>0</v>
      </c>
      <c r="T326" s="1501"/>
      <c r="U326" s="2239" t="s">
        <v>1</v>
      </c>
      <c r="V326" s="108">
        <f t="shared" si="102"/>
        <v>0</v>
      </c>
      <c r="W326" s="1392" t="str">
        <f t="shared" si="111"/>
        <v>►</v>
      </c>
      <c r="X326" s="1393" t="str">
        <f t="shared" si="112"/>
        <v>►</v>
      </c>
      <c r="Y326" s="1393" t="str">
        <f t="shared" si="113"/>
        <v>►</v>
      </c>
      <c r="Z326" s="1393" t="str">
        <f t="shared" si="114"/>
        <v>►</v>
      </c>
      <c r="AA326" s="1393" t="str">
        <f t="shared" si="115"/>
        <v>►</v>
      </c>
      <c r="AB326" s="1393" t="str">
        <f t="shared" si="116"/>
        <v>►</v>
      </c>
      <c r="AC326" s="1393" t="str">
        <f t="shared" si="117"/>
        <v>►</v>
      </c>
      <c r="AD326" s="1393" t="str">
        <f t="shared" si="118"/>
        <v>►</v>
      </c>
      <c r="AE326" s="1494"/>
      <c r="AF326" s="1495"/>
      <c r="AG326" s="1495"/>
      <c r="AH326" s="1495"/>
      <c r="AI326" s="1496"/>
      <c r="AJ326" s="1497"/>
      <c r="AK326" s="1498"/>
      <c r="AL326" s="1496"/>
      <c r="AM326" s="1499"/>
      <c r="AN326" s="1500">
        <f t="shared" si="120"/>
        <v>0</v>
      </c>
      <c r="AO326" s="1501"/>
      <c r="AP326"/>
      <c r="AQ326" s="6">
        <v>1</v>
      </c>
    </row>
    <row r="327" spans="1:43" s="1" customFormat="1" ht="15.75">
      <c r="A327" s="1405">
        <f t="shared" si="101"/>
        <v>0</v>
      </c>
      <c r="B327" s="1392" t="str">
        <f t="shared" si="103"/>
        <v>►</v>
      </c>
      <c r="C327" s="1393" t="str">
        <f t="shared" si="104"/>
        <v>►</v>
      </c>
      <c r="D327" s="1393" t="str">
        <f t="shared" si="105"/>
        <v>►</v>
      </c>
      <c r="E327" s="1393" t="str">
        <f t="shared" si="106"/>
        <v>►</v>
      </c>
      <c r="F327" s="1393" t="str">
        <f t="shared" si="107"/>
        <v>►</v>
      </c>
      <c r="G327" s="1393" t="str">
        <f t="shared" si="108"/>
        <v>►</v>
      </c>
      <c r="H327" s="1393" t="str">
        <f t="shared" si="109"/>
        <v>►</v>
      </c>
      <c r="I327" s="1393" t="str">
        <f t="shared" si="110"/>
        <v>►</v>
      </c>
      <c r="J327" s="1494"/>
      <c r="K327" s="1495"/>
      <c r="L327" s="1495"/>
      <c r="M327" s="1495"/>
      <c r="N327" s="1496"/>
      <c r="O327" s="1497"/>
      <c r="P327" s="1498"/>
      <c r="Q327" s="1496"/>
      <c r="R327" s="1499"/>
      <c r="S327" s="1500">
        <f t="shared" si="119"/>
        <v>0</v>
      </c>
      <c r="T327" s="1501"/>
      <c r="U327" s="2239" t="s">
        <v>1</v>
      </c>
      <c r="V327" s="108">
        <f t="shared" si="102"/>
        <v>0</v>
      </c>
      <c r="W327" s="1392" t="str">
        <f t="shared" si="111"/>
        <v>►</v>
      </c>
      <c r="X327" s="1393" t="str">
        <f t="shared" si="112"/>
        <v>►</v>
      </c>
      <c r="Y327" s="1393" t="str">
        <f t="shared" si="113"/>
        <v>►</v>
      </c>
      <c r="Z327" s="1393" t="str">
        <f t="shared" si="114"/>
        <v>►</v>
      </c>
      <c r="AA327" s="1393" t="str">
        <f t="shared" si="115"/>
        <v>►</v>
      </c>
      <c r="AB327" s="1393" t="str">
        <f t="shared" si="116"/>
        <v>►</v>
      </c>
      <c r="AC327" s="1393" t="str">
        <f t="shared" si="117"/>
        <v>►</v>
      </c>
      <c r="AD327" s="1393" t="str">
        <f t="shared" si="118"/>
        <v>►</v>
      </c>
      <c r="AE327" s="1494"/>
      <c r="AF327" s="1495"/>
      <c r="AG327" s="1495"/>
      <c r="AH327" s="1495"/>
      <c r="AI327" s="1496"/>
      <c r="AJ327" s="1497"/>
      <c r="AK327" s="1498"/>
      <c r="AL327" s="1496"/>
      <c r="AM327" s="1499"/>
      <c r="AN327" s="1500">
        <f t="shared" si="120"/>
        <v>0</v>
      </c>
      <c r="AO327" s="1501"/>
      <c r="AP327"/>
      <c r="AQ327" s="6">
        <v>1</v>
      </c>
    </row>
    <row r="328" spans="1:43" s="1" customFormat="1" ht="15.75">
      <c r="A328" s="1405">
        <f t="shared" si="101"/>
        <v>0</v>
      </c>
      <c r="B328" s="1392" t="str">
        <f t="shared" si="103"/>
        <v>►</v>
      </c>
      <c r="C328" s="1393" t="str">
        <f t="shared" si="104"/>
        <v>►</v>
      </c>
      <c r="D328" s="1393" t="str">
        <f t="shared" si="105"/>
        <v>►</v>
      </c>
      <c r="E328" s="1393" t="str">
        <f t="shared" si="106"/>
        <v>►</v>
      </c>
      <c r="F328" s="1393" t="str">
        <f t="shared" si="107"/>
        <v>►</v>
      </c>
      <c r="G328" s="1393" t="str">
        <f t="shared" si="108"/>
        <v>►</v>
      </c>
      <c r="H328" s="1393" t="str">
        <f t="shared" si="109"/>
        <v>►</v>
      </c>
      <c r="I328" s="1393" t="str">
        <f t="shared" si="110"/>
        <v>►</v>
      </c>
      <c r="J328" s="1494"/>
      <c r="K328" s="1495"/>
      <c r="L328" s="1495"/>
      <c r="M328" s="1495"/>
      <c r="N328" s="1496"/>
      <c r="O328" s="1497"/>
      <c r="P328" s="1498"/>
      <c r="Q328" s="1496"/>
      <c r="R328" s="1499"/>
      <c r="S328" s="1500">
        <f t="shared" si="119"/>
        <v>0</v>
      </c>
      <c r="T328" s="1501"/>
      <c r="U328" s="2239" t="s">
        <v>1</v>
      </c>
      <c r="V328" s="108">
        <f t="shared" si="102"/>
        <v>0</v>
      </c>
      <c r="W328" s="1392" t="str">
        <f t="shared" si="111"/>
        <v>►</v>
      </c>
      <c r="X328" s="1393" t="str">
        <f t="shared" si="112"/>
        <v>►</v>
      </c>
      <c r="Y328" s="1393" t="str">
        <f t="shared" si="113"/>
        <v>►</v>
      </c>
      <c r="Z328" s="1393" t="str">
        <f t="shared" si="114"/>
        <v>►</v>
      </c>
      <c r="AA328" s="1393" t="str">
        <f t="shared" si="115"/>
        <v>►</v>
      </c>
      <c r="AB328" s="1393" t="str">
        <f t="shared" si="116"/>
        <v>►</v>
      </c>
      <c r="AC328" s="1393" t="str">
        <f t="shared" si="117"/>
        <v>►</v>
      </c>
      <c r="AD328" s="1393" t="str">
        <f t="shared" si="118"/>
        <v>►</v>
      </c>
      <c r="AE328" s="1494"/>
      <c r="AF328" s="1495"/>
      <c r="AG328" s="1495"/>
      <c r="AH328" s="1495"/>
      <c r="AI328" s="1496"/>
      <c r="AJ328" s="1497"/>
      <c r="AK328" s="1498"/>
      <c r="AL328" s="1496"/>
      <c r="AM328" s="1499"/>
      <c r="AN328" s="1500">
        <f t="shared" si="120"/>
        <v>0</v>
      </c>
      <c r="AO328" s="1501"/>
      <c r="AP328"/>
      <c r="AQ328" s="6">
        <v>1</v>
      </c>
    </row>
    <row r="329" spans="1:43" s="1" customFormat="1" ht="15.75">
      <c r="A329" s="1405">
        <f t="shared" si="101"/>
        <v>0</v>
      </c>
      <c r="B329" s="1392" t="str">
        <f t="shared" si="103"/>
        <v>►</v>
      </c>
      <c r="C329" s="1393" t="str">
        <f t="shared" si="104"/>
        <v>►</v>
      </c>
      <c r="D329" s="1393" t="str">
        <f t="shared" si="105"/>
        <v>►</v>
      </c>
      <c r="E329" s="1393" t="str">
        <f t="shared" si="106"/>
        <v>►</v>
      </c>
      <c r="F329" s="1393" t="str">
        <f t="shared" si="107"/>
        <v>►</v>
      </c>
      <c r="G329" s="1393" t="str">
        <f t="shared" si="108"/>
        <v>►</v>
      </c>
      <c r="H329" s="1393" t="str">
        <f t="shared" si="109"/>
        <v>►</v>
      </c>
      <c r="I329" s="1393" t="str">
        <f t="shared" si="110"/>
        <v>►</v>
      </c>
      <c r="J329" s="1494"/>
      <c r="K329" s="1495"/>
      <c r="L329" s="1495"/>
      <c r="M329" s="1495"/>
      <c r="N329" s="1496"/>
      <c r="O329" s="1497"/>
      <c r="P329" s="1498"/>
      <c r="Q329" s="1496"/>
      <c r="R329" s="1499"/>
      <c r="S329" s="1500">
        <f t="shared" si="119"/>
        <v>0</v>
      </c>
      <c r="T329" s="1501"/>
      <c r="U329" s="2239" t="s">
        <v>1</v>
      </c>
      <c r="V329" s="108">
        <f t="shared" si="102"/>
        <v>0</v>
      </c>
      <c r="W329" s="1392" t="str">
        <f t="shared" si="111"/>
        <v>►</v>
      </c>
      <c r="X329" s="1393" t="str">
        <f t="shared" si="112"/>
        <v>►</v>
      </c>
      <c r="Y329" s="1393" t="str">
        <f t="shared" si="113"/>
        <v>►</v>
      </c>
      <c r="Z329" s="1393" t="str">
        <f t="shared" si="114"/>
        <v>►</v>
      </c>
      <c r="AA329" s="1393" t="str">
        <f t="shared" si="115"/>
        <v>►</v>
      </c>
      <c r="AB329" s="1393" t="str">
        <f t="shared" si="116"/>
        <v>►</v>
      </c>
      <c r="AC329" s="1393" t="str">
        <f t="shared" si="117"/>
        <v>►</v>
      </c>
      <c r="AD329" s="1393" t="str">
        <f t="shared" si="118"/>
        <v>►</v>
      </c>
      <c r="AE329" s="1494"/>
      <c r="AF329" s="1495"/>
      <c r="AG329" s="1495"/>
      <c r="AH329" s="1495"/>
      <c r="AI329" s="1496"/>
      <c r="AJ329" s="1497"/>
      <c r="AK329" s="1498"/>
      <c r="AL329" s="1496"/>
      <c r="AM329" s="1499"/>
      <c r="AN329" s="1500">
        <f t="shared" si="120"/>
        <v>0</v>
      </c>
      <c r="AO329" s="1501"/>
      <c r="AP329"/>
      <c r="AQ329" s="6">
        <v>1</v>
      </c>
    </row>
    <row r="330" spans="1:43" s="1" customFormat="1" ht="15.75">
      <c r="A330" s="1405">
        <f t="shared" si="101"/>
        <v>0</v>
      </c>
      <c r="B330" s="1392" t="str">
        <f t="shared" si="103"/>
        <v>►</v>
      </c>
      <c r="C330" s="1393" t="str">
        <f t="shared" si="104"/>
        <v>►</v>
      </c>
      <c r="D330" s="1393" t="str">
        <f t="shared" si="105"/>
        <v>►</v>
      </c>
      <c r="E330" s="1393" t="str">
        <f t="shared" si="106"/>
        <v>►</v>
      </c>
      <c r="F330" s="1393" t="str">
        <f t="shared" si="107"/>
        <v>►</v>
      </c>
      <c r="G330" s="1393" t="str">
        <f t="shared" si="108"/>
        <v>►</v>
      </c>
      <c r="H330" s="1393" t="str">
        <f t="shared" si="109"/>
        <v>►</v>
      </c>
      <c r="I330" s="1393" t="str">
        <f t="shared" si="110"/>
        <v>►</v>
      </c>
      <c r="J330" s="1494"/>
      <c r="K330" s="1495"/>
      <c r="L330" s="1495"/>
      <c r="M330" s="1495"/>
      <c r="N330" s="1496"/>
      <c r="O330" s="1497"/>
      <c r="P330" s="1498"/>
      <c r="Q330" s="1496"/>
      <c r="R330" s="1499"/>
      <c r="S330" s="1500">
        <f t="shared" si="119"/>
        <v>0</v>
      </c>
      <c r="T330" s="1501"/>
      <c r="U330" s="2239" t="s">
        <v>1</v>
      </c>
      <c r="V330" s="108">
        <f t="shared" si="102"/>
        <v>0</v>
      </c>
      <c r="W330" s="1392" t="str">
        <f t="shared" si="111"/>
        <v>►</v>
      </c>
      <c r="X330" s="1393" t="str">
        <f t="shared" si="112"/>
        <v>►</v>
      </c>
      <c r="Y330" s="1393" t="str">
        <f t="shared" si="113"/>
        <v>►</v>
      </c>
      <c r="Z330" s="1393" t="str">
        <f t="shared" si="114"/>
        <v>►</v>
      </c>
      <c r="AA330" s="1393" t="str">
        <f t="shared" si="115"/>
        <v>►</v>
      </c>
      <c r="AB330" s="1393" t="str">
        <f t="shared" si="116"/>
        <v>►</v>
      </c>
      <c r="AC330" s="1393" t="str">
        <f t="shared" si="117"/>
        <v>►</v>
      </c>
      <c r="AD330" s="1393" t="str">
        <f t="shared" si="118"/>
        <v>►</v>
      </c>
      <c r="AE330" s="1494"/>
      <c r="AF330" s="1495"/>
      <c r="AG330" s="1495"/>
      <c r="AH330" s="1495"/>
      <c r="AI330" s="1496"/>
      <c r="AJ330" s="1497"/>
      <c r="AK330" s="1498"/>
      <c r="AL330" s="1496"/>
      <c r="AM330" s="1499"/>
      <c r="AN330" s="1500">
        <f t="shared" si="120"/>
        <v>0</v>
      </c>
      <c r="AO330" s="1501"/>
      <c r="AP330"/>
      <c r="AQ330" s="6">
        <v>1</v>
      </c>
    </row>
    <row r="331" spans="1:43" s="1" customFormat="1" ht="15.75">
      <c r="A331" s="1405">
        <f t="shared" si="101"/>
        <v>0</v>
      </c>
      <c r="B331" s="1392" t="str">
        <f t="shared" si="103"/>
        <v>►</v>
      </c>
      <c r="C331" s="1393" t="str">
        <f t="shared" si="104"/>
        <v>►</v>
      </c>
      <c r="D331" s="1393" t="str">
        <f t="shared" si="105"/>
        <v>►</v>
      </c>
      <c r="E331" s="1393" t="str">
        <f t="shared" si="106"/>
        <v>►</v>
      </c>
      <c r="F331" s="1393" t="str">
        <f t="shared" si="107"/>
        <v>►</v>
      </c>
      <c r="G331" s="1393" t="str">
        <f t="shared" si="108"/>
        <v>►</v>
      </c>
      <c r="H331" s="1393" t="str">
        <f t="shared" si="109"/>
        <v>►</v>
      </c>
      <c r="I331" s="1393" t="str">
        <f t="shared" si="110"/>
        <v>►</v>
      </c>
      <c r="J331" s="1494"/>
      <c r="K331" s="1495"/>
      <c r="L331" s="1495"/>
      <c r="M331" s="1495"/>
      <c r="N331" s="1496"/>
      <c r="O331" s="1497"/>
      <c r="P331" s="1498"/>
      <c r="Q331" s="1496"/>
      <c r="R331" s="1499"/>
      <c r="S331" s="1500">
        <f t="shared" si="119"/>
        <v>0</v>
      </c>
      <c r="T331" s="1501"/>
      <c r="U331" s="2239" t="s">
        <v>1</v>
      </c>
      <c r="V331" s="108">
        <f t="shared" si="102"/>
        <v>0</v>
      </c>
      <c r="W331" s="1392" t="str">
        <f t="shared" si="111"/>
        <v>►</v>
      </c>
      <c r="X331" s="1393" t="str">
        <f t="shared" si="112"/>
        <v>►</v>
      </c>
      <c r="Y331" s="1393" t="str">
        <f t="shared" si="113"/>
        <v>►</v>
      </c>
      <c r="Z331" s="1393" t="str">
        <f t="shared" si="114"/>
        <v>►</v>
      </c>
      <c r="AA331" s="1393" t="str">
        <f t="shared" si="115"/>
        <v>►</v>
      </c>
      <c r="AB331" s="1393" t="str">
        <f t="shared" si="116"/>
        <v>►</v>
      </c>
      <c r="AC331" s="1393" t="str">
        <f t="shared" si="117"/>
        <v>►</v>
      </c>
      <c r="AD331" s="1393" t="str">
        <f t="shared" si="118"/>
        <v>►</v>
      </c>
      <c r="AE331" s="1494"/>
      <c r="AF331" s="1495"/>
      <c r="AG331" s="1495"/>
      <c r="AH331" s="1495"/>
      <c r="AI331" s="1496"/>
      <c r="AJ331" s="1497"/>
      <c r="AK331" s="1498"/>
      <c r="AL331" s="1496"/>
      <c r="AM331" s="1499"/>
      <c r="AN331" s="1500">
        <f t="shared" si="120"/>
        <v>0</v>
      </c>
      <c r="AO331" s="1501"/>
      <c r="AP331"/>
      <c r="AQ331" s="6">
        <v>1</v>
      </c>
    </row>
    <row r="332" spans="1:43" s="1" customFormat="1" ht="15.75">
      <c r="A332" s="1405">
        <f t="shared" si="101"/>
        <v>0</v>
      </c>
      <c r="B332" s="1392" t="str">
        <f t="shared" si="103"/>
        <v>►</v>
      </c>
      <c r="C332" s="1393" t="str">
        <f t="shared" si="104"/>
        <v>►</v>
      </c>
      <c r="D332" s="1393" t="str">
        <f t="shared" si="105"/>
        <v>►</v>
      </c>
      <c r="E332" s="1393" t="str">
        <f t="shared" si="106"/>
        <v>►</v>
      </c>
      <c r="F332" s="1393" t="str">
        <f t="shared" si="107"/>
        <v>►</v>
      </c>
      <c r="G332" s="1393" t="str">
        <f t="shared" si="108"/>
        <v>►</v>
      </c>
      <c r="H332" s="1393" t="str">
        <f t="shared" si="109"/>
        <v>►</v>
      </c>
      <c r="I332" s="1393" t="str">
        <f t="shared" si="110"/>
        <v>►</v>
      </c>
      <c r="J332" s="1494"/>
      <c r="K332" s="1495"/>
      <c r="L332" s="1495"/>
      <c r="M332" s="1495"/>
      <c r="N332" s="1496"/>
      <c r="O332" s="1497"/>
      <c r="P332" s="1498"/>
      <c r="Q332" s="1496"/>
      <c r="R332" s="1499"/>
      <c r="S332" s="1500">
        <f t="shared" si="119"/>
        <v>0</v>
      </c>
      <c r="T332" s="1501"/>
      <c r="U332" s="2239" t="s">
        <v>1</v>
      </c>
      <c r="V332" s="108">
        <f t="shared" si="102"/>
        <v>0</v>
      </c>
      <c r="W332" s="1392" t="str">
        <f t="shared" si="111"/>
        <v>►</v>
      </c>
      <c r="X332" s="1393" t="str">
        <f t="shared" si="112"/>
        <v>►</v>
      </c>
      <c r="Y332" s="1393" t="str">
        <f t="shared" si="113"/>
        <v>►</v>
      </c>
      <c r="Z332" s="1393" t="str">
        <f t="shared" si="114"/>
        <v>►</v>
      </c>
      <c r="AA332" s="1393" t="str">
        <f t="shared" si="115"/>
        <v>►</v>
      </c>
      <c r="AB332" s="1393" t="str">
        <f t="shared" si="116"/>
        <v>►</v>
      </c>
      <c r="AC332" s="1393" t="str">
        <f t="shared" si="117"/>
        <v>►</v>
      </c>
      <c r="AD332" s="1393" t="str">
        <f t="shared" si="118"/>
        <v>►</v>
      </c>
      <c r="AE332" s="1494"/>
      <c r="AF332" s="1495"/>
      <c r="AG332" s="1495"/>
      <c r="AH332" s="1495"/>
      <c r="AI332" s="1496"/>
      <c r="AJ332" s="1497"/>
      <c r="AK332" s="1498"/>
      <c r="AL332" s="1496"/>
      <c r="AM332" s="1499"/>
      <c r="AN332" s="1500">
        <f t="shared" si="120"/>
        <v>0</v>
      </c>
      <c r="AO332" s="1501"/>
      <c r="AP332"/>
      <c r="AQ332" s="6">
        <v>1</v>
      </c>
    </row>
    <row r="333" spans="1:43" s="1" customFormat="1" ht="15.75">
      <c r="A333" s="1405">
        <f t="shared" si="101"/>
        <v>0</v>
      </c>
      <c r="B333" s="1392" t="str">
        <f t="shared" si="103"/>
        <v>►</v>
      </c>
      <c r="C333" s="1393" t="str">
        <f t="shared" si="104"/>
        <v>►</v>
      </c>
      <c r="D333" s="1393" t="str">
        <f t="shared" si="105"/>
        <v>►</v>
      </c>
      <c r="E333" s="1393" t="str">
        <f t="shared" si="106"/>
        <v>►</v>
      </c>
      <c r="F333" s="1393" t="str">
        <f t="shared" si="107"/>
        <v>►</v>
      </c>
      <c r="G333" s="1393" t="str">
        <f t="shared" si="108"/>
        <v>►</v>
      </c>
      <c r="H333" s="1393" t="str">
        <f t="shared" si="109"/>
        <v>►</v>
      </c>
      <c r="I333" s="1393" t="str">
        <f t="shared" si="110"/>
        <v>►</v>
      </c>
      <c r="J333" s="1494"/>
      <c r="K333" s="1495"/>
      <c r="L333" s="1495"/>
      <c r="M333" s="1495"/>
      <c r="N333" s="1496"/>
      <c r="O333" s="1497"/>
      <c r="P333" s="1498"/>
      <c r="Q333" s="1496"/>
      <c r="R333" s="1499"/>
      <c r="S333" s="1500">
        <f t="shared" si="119"/>
        <v>0</v>
      </c>
      <c r="T333" s="1501"/>
      <c r="U333" s="2239" t="s">
        <v>1</v>
      </c>
      <c r="V333" s="108">
        <f t="shared" si="102"/>
        <v>0</v>
      </c>
      <c r="W333" s="1392" t="str">
        <f t="shared" si="111"/>
        <v>►</v>
      </c>
      <c r="X333" s="1393" t="str">
        <f t="shared" si="112"/>
        <v>►</v>
      </c>
      <c r="Y333" s="1393" t="str">
        <f t="shared" si="113"/>
        <v>►</v>
      </c>
      <c r="Z333" s="1393" t="str">
        <f t="shared" si="114"/>
        <v>►</v>
      </c>
      <c r="AA333" s="1393" t="str">
        <f t="shared" si="115"/>
        <v>►</v>
      </c>
      <c r="AB333" s="1393" t="str">
        <f t="shared" si="116"/>
        <v>►</v>
      </c>
      <c r="AC333" s="1393" t="str">
        <f t="shared" si="117"/>
        <v>►</v>
      </c>
      <c r="AD333" s="1393" t="str">
        <f t="shared" si="118"/>
        <v>►</v>
      </c>
      <c r="AE333" s="1494"/>
      <c r="AF333" s="1495"/>
      <c r="AG333" s="1495"/>
      <c r="AH333" s="1495"/>
      <c r="AI333" s="1496"/>
      <c r="AJ333" s="1497"/>
      <c r="AK333" s="1498"/>
      <c r="AL333" s="1496"/>
      <c r="AM333" s="1499"/>
      <c r="AN333" s="1500">
        <f t="shared" si="120"/>
        <v>0</v>
      </c>
      <c r="AO333" s="1501"/>
      <c r="AP333"/>
      <c r="AQ333" s="6">
        <v>1</v>
      </c>
    </row>
    <row r="334" spans="1:43" s="1" customFormat="1" ht="15.75">
      <c r="A334" s="1405">
        <f t="shared" si="101"/>
        <v>0</v>
      </c>
      <c r="B334" s="1392" t="str">
        <f t="shared" si="103"/>
        <v>►</v>
      </c>
      <c r="C334" s="1393" t="str">
        <f t="shared" si="104"/>
        <v>►</v>
      </c>
      <c r="D334" s="1393" t="str">
        <f t="shared" si="105"/>
        <v>►</v>
      </c>
      <c r="E334" s="1393" t="str">
        <f t="shared" si="106"/>
        <v>►</v>
      </c>
      <c r="F334" s="1393" t="str">
        <f t="shared" si="107"/>
        <v>►</v>
      </c>
      <c r="G334" s="1393" t="str">
        <f t="shared" si="108"/>
        <v>►</v>
      </c>
      <c r="H334" s="1393" t="str">
        <f t="shared" si="109"/>
        <v>►</v>
      </c>
      <c r="I334" s="1393" t="str">
        <f t="shared" si="110"/>
        <v>►</v>
      </c>
      <c r="J334" s="1494"/>
      <c r="K334" s="1495"/>
      <c r="L334" s="1495"/>
      <c r="M334" s="1495"/>
      <c r="N334" s="1496"/>
      <c r="O334" s="1497"/>
      <c r="P334" s="1498"/>
      <c r="Q334" s="1496"/>
      <c r="R334" s="1499"/>
      <c r="S334" s="1500">
        <f t="shared" si="119"/>
        <v>0</v>
      </c>
      <c r="T334" s="1501"/>
      <c r="U334" s="2239" t="s">
        <v>1</v>
      </c>
      <c r="V334" s="108">
        <f t="shared" si="102"/>
        <v>0</v>
      </c>
      <c r="W334" s="1392" t="str">
        <f t="shared" si="111"/>
        <v>►</v>
      </c>
      <c r="X334" s="1393" t="str">
        <f t="shared" si="112"/>
        <v>►</v>
      </c>
      <c r="Y334" s="1393" t="str">
        <f t="shared" si="113"/>
        <v>►</v>
      </c>
      <c r="Z334" s="1393" t="str">
        <f t="shared" si="114"/>
        <v>►</v>
      </c>
      <c r="AA334" s="1393" t="str">
        <f t="shared" si="115"/>
        <v>►</v>
      </c>
      <c r="AB334" s="1393" t="str">
        <f t="shared" si="116"/>
        <v>►</v>
      </c>
      <c r="AC334" s="1393" t="str">
        <f t="shared" si="117"/>
        <v>►</v>
      </c>
      <c r="AD334" s="1393" t="str">
        <f t="shared" si="118"/>
        <v>►</v>
      </c>
      <c r="AE334" s="1494"/>
      <c r="AF334" s="1495"/>
      <c r="AG334" s="1495"/>
      <c r="AH334" s="1495"/>
      <c r="AI334" s="1496"/>
      <c r="AJ334" s="1497"/>
      <c r="AK334" s="1498"/>
      <c r="AL334" s="1496"/>
      <c r="AM334" s="1499"/>
      <c r="AN334" s="1500">
        <f t="shared" si="120"/>
        <v>0</v>
      </c>
      <c r="AO334" s="1501"/>
      <c r="AP334"/>
      <c r="AQ334" s="6">
        <v>1</v>
      </c>
    </row>
    <row r="335" spans="1:43" s="1" customFormat="1" ht="15.75">
      <c r="A335" s="1405">
        <f t="shared" ref="A335:A398" si="121">J335</f>
        <v>0</v>
      </c>
      <c r="B335" s="1392" t="str">
        <f t="shared" si="103"/>
        <v>►</v>
      </c>
      <c r="C335" s="1393" t="str">
        <f t="shared" si="104"/>
        <v>►</v>
      </c>
      <c r="D335" s="1393" t="str">
        <f t="shared" si="105"/>
        <v>►</v>
      </c>
      <c r="E335" s="1393" t="str">
        <f t="shared" si="106"/>
        <v>►</v>
      </c>
      <c r="F335" s="1393" t="str">
        <f t="shared" si="107"/>
        <v>►</v>
      </c>
      <c r="G335" s="1393" t="str">
        <f t="shared" si="108"/>
        <v>►</v>
      </c>
      <c r="H335" s="1393" t="str">
        <f t="shared" si="109"/>
        <v>►</v>
      </c>
      <c r="I335" s="1393" t="str">
        <f t="shared" si="110"/>
        <v>►</v>
      </c>
      <c r="J335" s="1494"/>
      <c r="K335" s="1495"/>
      <c r="L335" s="1495"/>
      <c r="M335" s="1495"/>
      <c r="N335" s="1496"/>
      <c r="O335" s="1497"/>
      <c r="P335" s="1498"/>
      <c r="Q335" s="1496"/>
      <c r="R335" s="1499"/>
      <c r="S335" s="1500">
        <f t="shared" si="119"/>
        <v>0</v>
      </c>
      <c r="T335" s="1501"/>
      <c r="U335" s="2239" t="s">
        <v>1</v>
      </c>
      <c r="V335" s="108">
        <f t="shared" ref="V335:V398" si="122">AE335</f>
        <v>0</v>
      </c>
      <c r="W335" s="1392" t="str">
        <f t="shared" si="111"/>
        <v>►</v>
      </c>
      <c r="X335" s="1393" t="str">
        <f t="shared" si="112"/>
        <v>►</v>
      </c>
      <c r="Y335" s="1393" t="str">
        <f t="shared" si="113"/>
        <v>►</v>
      </c>
      <c r="Z335" s="1393" t="str">
        <f t="shared" si="114"/>
        <v>►</v>
      </c>
      <c r="AA335" s="1393" t="str">
        <f t="shared" si="115"/>
        <v>►</v>
      </c>
      <c r="AB335" s="1393" t="str">
        <f t="shared" si="116"/>
        <v>►</v>
      </c>
      <c r="AC335" s="1393" t="str">
        <f t="shared" si="117"/>
        <v>►</v>
      </c>
      <c r="AD335" s="1393" t="str">
        <f t="shared" si="118"/>
        <v>►</v>
      </c>
      <c r="AE335" s="1494"/>
      <c r="AF335" s="1495"/>
      <c r="AG335" s="1495"/>
      <c r="AH335" s="1495"/>
      <c r="AI335" s="1496"/>
      <c r="AJ335" s="1497"/>
      <c r="AK335" s="1498"/>
      <c r="AL335" s="1496"/>
      <c r="AM335" s="1499"/>
      <c r="AN335" s="1500">
        <f t="shared" si="120"/>
        <v>0</v>
      </c>
      <c r="AO335" s="1501"/>
      <c r="AP335"/>
      <c r="AQ335" s="6">
        <v>1</v>
      </c>
    </row>
    <row r="336" spans="1:43" s="1" customFormat="1" ht="15.75">
      <c r="A336" s="1405">
        <f t="shared" si="121"/>
        <v>0</v>
      </c>
      <c r="B336" s="1392" t="str">
        <f t="shared" si="103"/>
        <v>►</v>
      </c>
      <c r="C336" s="1393" t="str">
        <f t="shared" si="104"/>
        <v>►</v>
      </c>
      <c r="D336" s="1393" t="str">
        <f t="shared" si="105"/>
        <v>►</v>
      </c>
      <c r="E336" s="1393" t="str">
        <f t="shared" si="106"/>
        <v>►</v>
      </c>
      <c r="F336" s="1393" t="str">
        <f t="shared" si="107"/>
        <v>►</v>
      </c>
      <c r="G336" s="1393" t="str">
        <f t="shared" si="108"/>
        <v>►</v>
      </c>
      <c r="H336" s="1393" t="str">
        <f t="shared" si="109"/>
        <v>►</v>
      </c>
      <c r="I336" s="1393" t="str">
        <f t="shared" si="110"/>
        <v>►</v>
      </c>
      <c r="J336" s="1494"/>
      <c r="K336" s="1495"/>
      <c r="L336" s="1495"/>
      <c r="M336" s="1495"/>
      <c r="N336" s="1496"/>
      <c r="O336" s="1497"/>
      <c r="P336" s="1498"/>
      <c r="Q336" s="1496"/>
      <c r="R336" s="1499"/>
      <c r="S336" s="1500">
        <f t="shared" si="119"/>
        <v>0</v>
      </c>
      <c r="T336" s="1501"/>
      <c r="U336" s="2239" t="s">
        <v>1</v>
      </c>
      <c r="V336" s="108">
        <f t="shared" si="122"/>
        <v>0</v>
      </c>
      <c r="W336" s="1392" t="str">
        <f t="shared" si="111"/>
        <v>►</v>
      </c>
      <c r="X336" s="1393" t="str">
        <f t="shared" si="112"/>
        <v>►</v>
      </c>
      <c r="Y336" s="1393" t="str">
        <f t="shared" si="113"/>
        <v>►</v>
      </c>
      <c r="Z336" s="1393" t="str">
        <f t="shared" si="114"/>
        <v>►</v>
      </c>
      <c r="AA336" s="1393" t="str">
        <f t="shared" si="115"/>
        <v>►</v>
      </c>
      <c r="AB336" s="1393" t="str">
        <f t="shared" si="116"/>
        <v>►</v>
      </c>
      <c r="AC336" s="1393" t="str">
        <f t="shared" si="117"/>
        <v>►</v>
      </c>
      <c r="AD336" s="1393" t="str">
        <f t="shared" si="118"/>
        <v>►</v>
      </c>
      <c r="AE336" s="1494"/>
      <c r="AF336" s="1495"/>
      <c r="AG336" s="1495"/>
      <c r="AH336" s="1495"/>
      <c r="AI336" s="1496"/>
      <c r="AJ336" s="1497"/>
      <c r="AK336" s="1498"/>
      <c r="AL336" s="1496"/>
      <c r="AM336" s="1499"/>
      <c r="AN336" s="1500">
        <f t="shared" si="120"/>
        <v>0</v>
      </c>
      <c r="AO336" s="1501"/>
      <c r="AP336"/>
      <c r="AQ336" s="6">
        <v>1</v>
      </c>
    </row>
    <row r="337" spans="1:43" s="1" customFormat="1" ht="15.75">
      <c r="A337" s="1405">
        <f t="shared" si="121"/>
        <v>0</v>
      </c>
      <c r="B337" s="1392" t="str">
        <f t="shared" si="103"/>
        <v>►</v>
      </c>
      <c r="C337" s="1393" t="str">
        <f t="shared" si="104"/>
        <v>►</v>
      </c>
      <c r="D337" s="1393" t="str">
        <f t="shared" si="105"/>
        <v>►</v>
      </c>
      <c r="E337" s="1393" t="str">
        <f t="shared" si="106"/>
        <v>►</v>
      </c>
      <c r="F337" s="1393" t="str">
        <f t="shared" si="107"/>
        <v>►</v>
      </c>
      <c r="G337" s="1393" t="str">
        <f t="shared" si="108"/>
        <v>►</v>
      </c>
      <c r="H337" s="1393" t="str">
        <f t="shared" si="109"/>
        <v>►</v>
      </c>
      <c r="I337" s="1393" t="str">
        <f t="shared" si="110"/>
        <v>►</v>
      </c>
      <c r="J337" s="1494"/>
      <c r="K337" s="1495"/>
      <c r="L337" s="1495"/>
      <c r="M337" s="1495"/>
      <c r="N337" s="1496"/>
      <c r="O337" s="1497"/>
      <c r="P337" s="1498"/>
      <c r="Q337" s="1496"/>
      <c r="R337" s="1499"/>
      <c r="S337" s="1500">
        <f t="shared" si="119"/>
        <v>0</v>
      </c>
      <c r="T337" s="1501"/>
      <c r="U337" s="2239" t="s">
        <v>1</v>
      </c>
      <c r="V337" s="108">
        <f t="shared" si="122"/>
        <v>0</v>
      </c>
      <c r="W337" s="1392" t="str">
        <f t="shared" si="111"/>
        <v>►</v>
      </c>
      <c r="X337" s="1393" t="str">
        <f t="shared" si="112"/>
        <v>►</v>
      </c>
      <c r="Y337" s="1393" t="str">
        <f t="shared" si="113"/>
        <v>►</v>
      </c>
      <c r="Z337" s="1393" t="str">
        <f t="shared" si="114"/>
        <v>►</v>
      </c>
      <c r="AA337" s="1393" t="str">
        <f t="shared" si="115"/>
        <v>►</v>
      </c>
      <c r="AB337" s="1393" t="str">
        <f t="shared" si="116"/>
        <v>►</v>
      </c>
      <c r="AC337" s="1393" t="str">
        <f t="shared" si="117"/>
        <v>►</v>
      </c>
      <c r="AD337" s="1393" t="str">
        <f t="shared" si="118"/>
        <v>►</v>
      </c>
      <c r="AE337" s="1494"/>
      <c r="AF337" s="1495"/>
      <c r="AG337" s="1495"/>
      <c r="AH337" s="1495"/>
      <c r="AI337" s="1496"/>
      <c r="AJ337" s="1497"/>
      <c r="AK337" s="1498"/>
      <c r="AL337" s="1496"/>
      <c r="AM337" s="1499"/>
      <c r="AN337" s="1500">
        <f t="shared" si="120"/>
        <v>0</v>
      </c>
      <c r="AO337" s="1501"/>
      <c r="AP337"/>
      <c r="AQ337" s="6">
        <v>1</v>
      </c>
    </row>
    <row r="338" spans="1:43" s="1" customFormat="1" ht="15.75">
      <c r="A338" s="1405">
        <f t="shared" si="121"/>
        <v>0</v>
      </c>
      <c r="B338" s="1392" t="str">
        <f t="shared" si="103"/>
        <v>►</v>
      </c>
      <c r="C338" s="1393" t="str">
        <f t="shared" si="104"/>
        <v>►</v>
      </c>
      <c r="D338" s="1393" t="str">
        <f t="shared" si="105"/>
        <v>►</v>
      </c>
      <c r="E338" s="1393" t="str">
        <f t="shared" si="106"/>
        <v>►</v>
      </c>
      <c r="F338" s="1393" t="str">
        <f t="shared" si="107"/>
        <v>►</v>
      </c>
      <c r="G338" s="1393" t="str">
        <f t="shared" si="108"/>
        <v>►</v>
      </c>
      <c r="H338" s="1393" t="str">
        <f t="shared" si="109"/>
        <v>►</v>
      </c>
      <c r="I338" s="1393" t="str">
        <f t="shared" si="110"/>
        <v>►</v>
      </c>
      <c r="J338" s="1494"/>
      <c r="K338" s="1495"/>
      <c r="L338" s="1495"/>
      <c r="M338" s="1495"/>
      <c r="N338" s="1496"/>
      <c r="O338" s="1497"/>
      <c r="P338" s="1498"/>
      <c r="Q338" s="1496"/>
      <c r="R338" s="1499"/>
      <c r="S338" s="1500">
        <f t="shared" si="119"/>
        <v>0</v>
      </c>
      <c r="T338" s="1501"/>
      <c r="U338" s="2239" t="s">
        <v>1</v>
      </c>
      <c r="V338" s="108">
        <f t="shared" si="122"/>
        <v>0</v>
      </c>
      <c r="W338" s="1392" t="str">
        <f t="shared" si="111"/>
        <v>►</v>
      </c>
      <c r="X338" s="1393" t="str">
        <f t="shared" si="112"/>
        <v>►</v>
      </c>
      <c r="Y338" s="1393" t="str">
        <f t="shared" si="113"/>
        <v>►</v>
      </c>
      <c r="Z338" s="1393" t="str">
        <f t="shared" si="114"/>
        <v>►</v>
      </c>
      <c r="AA338" s="1393" t="str">
        <f t="shared" si="115"/>
        <v>►</v>
      </c>
      <c r="AB338" s="1393" t="str">
        <f t="shared" si="116"/>
        <v>►</v>
      </c>
      <c r="AC338" s="1393" t="str">
        <f t="shared" si="117"/>
        <v>►</v>
      </c>
      <c r="AD338" s="1393" t="str">
        <f t="shared" si="118"/>
        <v>►</v>
      </c>
      <c r="AE338" s="1494"/>
      <c r="AF338" s="1495"/>
      <c r="AG338" s="1495"/>
      <c r="AH338" s="1495"/>
      <c r="AI338" s="1496"/>
      <c r="AJ338" s="1497"/>
      <c r="AK338" s="1498"/>
      <c r="AL338" s="1496"/>
      <c r="AM338" s="1499"/>
      <c r="AN338" s="1500">
        <f t="shared" si="120"/>
        <v>0</v>
      </c>
      <c r="AO338" s="1501"/>
      <c r="AP338"/>
      <c r="AQ338" s="6">
        <v>1</v>
      </c>
    </row>
    <row r="339" spans="1:43" s="1" customFormat="1" ht="15.75">
      <c r="A339" s="1405">
        <f t="shared" si="121"/>
        <v>0</v>
      </c>
      <c r="B339" s="1392" t="str">
        <f t="shared" si="103"/>
        <v>►</v>
      </c>
      <c r="C339" s="1393" t="str">
        <f t="shared" si="104"/>
        <v>►</v>
      </c>
      <c r="D339" s="1393" t="str">
        <f t="shared" si="105"/>
        <v>►</v>
      </c>
      <c r="E339" s="1393" t="str">
        <f t="shared" si="106"/>
        <v>►</v>
      </c>
      <c r="F339" s="1393" t="str">
        <f t="shared" si="107"/>
        <v>►</v>
      </c>
      <c r="G339" s="1393" t="str">
        <f t="shared" si="108"/>
        <v>►</v>
      </c>
      <c r="H339" s="1393" t="str">
        <f t="shared" si="109"/>
        <v>►</v>
      </c>
      <c r="I339" s="1393" t="str">
        <f t="shared" si="110"/>
        <v>►</v>
      </c>
      <c r="J339" s="1494"/>
      <c r="K339" s="1495"/>
      <c r="L339" s="1495"/>
      <c r="M339" s="1495"/>
      <c r="N339" s="1496"/>
      <c r="O339" s="1497"/>
      <c r="P339" s="1498"/>
      <c r="Q339" s="1496"/>
      <c r="R339" s="1499"/>
      <c r="S339" s="1500">
        <f t="shared" si="119"/>
        <v>0</v>
      </c>
      <c r="T339" s="1501"/>
      <c r="U339" s="2239" t="s">
        <v>1</v>
      </c>
      <c r="V339" s="108">
        <f t="shared" si="122"/>
        <v>0</v>
      </c>
      <c r="W339" s="1392" t="str">
        <f t="shared" si="111"/>
        <v>►</v>
      </c>
      <c r="X339" s="1393" t="str">
        <f t="shared" si="112"/>
        <v>►</v>
      </c>
      <c r="Y339" s="1393" t="str">
        <f t="shared" si="113"/>
        <v>►</v>
      </c>
      <c r="Z339" s="1393" t="str">
        <f t="shared" si="114"/>
        <v>►</v>
      </c>
      <c r="AA339" s="1393" t="str">
        <f t="shared" si="115"/>
        <v>►</v>
      </c>
      <c r="AB339" s="1393" t="str">
        <f t="shared" si="116"/>
        <v>►</v>
      </c>
      <c r="AC339" s="1393" t="str">
        <f t="shared" si="117"/>
        <v>►</v>
      </c>
      <c r="AD339" s="1393" t="str">
        <f t="shared" si="118"/>
        <v>►</v>
      </c>
      <c r="AE339" s="1494"/>
      <c r="AF339" s="1495"/>
      <c r="AG339" s="1495"/>
      <c r="AH339" s="1495"/>
      <c r="AI339" s="1496"/>
      <c r="AJ339" s="1497"/>
      <c r="AK339" s="1498"/>
      <c r="AL339" s="1496"/>
      <c r="AM339" s="1499"/>
      <c r="AN339" s="1500">
        <f t="shared" si="120"/>
        <v>0</v>
      </c>
      <c r="AO339" s="1501"/>
      <c r="AP339"/>
      <c r="AQ339" s="6">
        <v>1</v>
      </c>
    </row>
    <row r="340" spans="1:43" s="1" customFormat="1" ht="15.75">
      <c r="A340" s="1405">
        <f t="shared" si="121"/>
        <v>0</v>
      </c>
      <c r="B340" s="1392" t="str">
        <f t="shared" si="103"/>
        <v>►</v>
      </c>
      <c r="C340" s="1393" t="str">
        <f t="shared" si="104"/>
        <v>►</v>
      </c>
      <c r="D340" s="1393" t="str">
        <f t="shared" si="105"/>
        <v>►</v>
      </c>
      <c r="E340" s="1393" t="str">
        <f t="shared" si="106"/>
        <v>►</v>
      </c>
      <c r="F340" s="1393" t="str">
        <f t="shared" si="107"/>
        <v>►</v>
      </c>
      <c r="G340" s="1393" t="str">
        <f t="shared" si="108"/>
        <v>►</v>
      </c>
      <c r="H340" s="1393" t="str">
        <f t="shared" si="109"/>
        <v>►</v>
      </c>
      <c r="I340" s="1393" t="str">
        <f t="shared" si="110"/>
        <v>►</v>
      </c>
      <c r="J340" s="1494"/>
      <c r="K340" s="1495"/>
      <c r="L340" s="1495"/>
      <c r="M340" s="1495"/>
      <c r="N340" s="1496"/>
      <c r="O340" s="1497"/>
      <c r="P340" s="1498"/>
      <c r="Q340" s="1496"/>
      <c r="R340" s="1499"/>
      <c r="S340" s="1500">
        <f t="shared" si="119"/>
        <v>0</v>
      </c>
      <c r="T340" s="1501"/>
      <c r="U340" s="2239" t="s">
        <v>1</v>
      </c>
      <c r="V340" s="108">
        <f t="shared" si="122"/>
        <v>0</v>
      </c>
      <c r="W340" s="1392" t="str">
        <f t="shared" si="111"/>
        <v>►</v>
      </c>
      <c r="X340" s="1393" t="str">
        <f t="shared" si="112"/>
        <v>►</v>
      </c>
      <c r="Y340" s="1393" t="str">
        <f t="shared" si="113"/>
        <v>►</v>
      </c>
      <c r="Z340" s="1393" t="str">
        <f t="shared" si="114"/>
        <v>►</v>
      </c>
      <c r="AA340" s="1393" t="str">
        <f t="shared" si="115"/>
        <v>►</v>
      </c>
      <c r="AB340" s="1393" t="str">
        <f t="shared" si="116"/>
        <v>►</v>
      </c>
      <c r="AC340" s="1393" t="str">
        <f t="shared" si="117"/>
        <v>►</v>
      </c>
      <c r="AD340" s="1393" t="str">
        <f t="shared" si="118"/>
        <v>►</v>
      </c>
      <c r="AE340" s="1494"/>
      <c r="AF340" s="1495"/>
      <c r="AG340" s="1495"/>
      <c r="AH340" s="1495"/>
      <c r="AI340" s="1496"/>
      <c r="AJ340" s="1497"/>
      <c r="AK340" s="1498"/>
      <c r="AL340" s="1496"/>
      <c r="AM340" s="1499"/>
      <c r="AN340" s="1500">
        <f t="shared" si="120"/>
        <v>0</v>
      </c>
      <c r="AO340" s="1501"/>
      <c r="AP340"/>
      <c r="AQ340" s="6">
        <v>1</v>
      </c>
    </row>
    <row r="341" spans="1:43" s="1" customFormat="1" ht="15.75">
      <c r="A341" s="1405">
        <f t="shared" si="121"/>
        <v>0</v>
      </c>
      <c r="B341" s="1392" t="str">
        <f t="shared" si="103"/>
        <v>►</v>
      </c>
      <c r="C341" s="1393" t="str">
        <f t="shared" si="104"/>
        <v>►</v>
      </c>
      <c r="D341" s="1393" t="str">
        <f t="shared" si="105"/>
        <v>►</v>
      </c>
      <c r="E341" s="1393" t="str">
        <f t="shared" si="106"/>
        <v>►</v>
      </c>
      <c r="F341" s="1393" t="str">
        <f t="shared" si="107"/>
        <v>►</v>
      </c>
      <c r="G341" s="1393" t="str">
        <f t="shared" si="108"/>
        <v>►</v>
      </c>
      <c r="H341" s="1393" t="str">
        <f t="shared" si="109"/>
        <v>►</v>
      </c>
      <c r="I341" s="1393" t="str">
        <f t="shared" si="110"/>
        <v>►</v>
      </c>
      <c r="J341" s="1494"/>
      <c r="K341" s="1495"/>
      <c r="L341" s="1495"/>
      <c r="M341" s="1495"/>
      <c r="N341" s="1496"/>
      <c r="O341" s="1497"/>
      <c r="P341" s="1498"/>
      <c r="Q341" s="1496"/>
      <c r="R341" s="1499"/>
      <c r="S341" s="1500">
        <f t="shared" si="119"/>
        <v>0</v>
      </c>
      <c r="T341" s="1501"/>
      <c r="U341" s="2239" t="s">
        <v>1</v>
      </c>
      <c r="V341" s="108">
        <f t="shared" si="122"/>
        <v>0</v>
      </c>
      <c r="W341" s="1392" t="str">
        <f t="shared" si="111"/>
        <v>►</v>
      </c>
      <c r="X341" s="1393" t="str">
        <f t="shared" si="112"/>
        <v>►</v>
      </c>
      <c r="Y341" s="1393" t="str">
        <f t="shared" si="113"/>
        <v>►</v>
      </c>
      <c r="Z341" s="1393" t="str">
        <f t="shared" si="114"/>
        <v>►</v>
      </c>
      <c r="AA341" s="1393" t="str">
        <f t="shared" si="115"/>
        <v>►</v>
      </c>
      <c r="AB341" s="1393" t="str">
        <f t="shared" si="116"/>
        <v>►</v>
      </c>
      <c r="AC341" s="1393" t="str">
        <f t="shared" si="117"/>
        <v>►</v>
      </c>
      <c r="AD341" s="1393" t="str">
        <f t="shared" si="118"/>
        <v>►</v>
      </c>
      <c r="AE341" s="1494"/>
      <c r="AF341" s="1495"/>
      <c r="AG341" s="1495"/>
      <c r="AH341" s="1495"/>
      <c r="AI341" s="1496"/>
      <c r="AJ341" s="1497"/>
      <c r="AK341" s="1498"/>
      <c r="AL341" s="1496"/>
      <c r="AM341" s="1499"/>
      <c r="AN341" s="1500">
        <f t="shared" si="120"/>
        <v>0</v>
      </c>
      <c r="AO341" s="1501"/>
      <c r="AP341"/>
      <c r="AQ341" s="6">
        <v>1</v>
      </c>
    </row>
    <row r="342" spans="1:43" s="1" customFormat="1" ht="15.75">
      <c r="A342" s="1405">
        <f t="shared" si="121"/>
        <v>0</v>
      </c>
      <c r="B342" s="1392" t="str">
        <f t="shared" si="103"/>
        <v>►</v>
      </c>
      <c r="C342" s="1393" t="str">
        <f t="shared" si="104"/>
        <v>►</v>
      </c>
      <c r="D342" s="1393" t="str">
        <f t="shared" si="105"/>
        <v>►</v>
      </c>
      <c r="E342" s="1393" t="str">
        <f t="shared" si="106"/>
        <v>►</v>
      </c>
      <c r="F342" s="1393" t="str">
        <f t="shared" si="107"/>
        <v>►</v>
      </c>
      <c r="G342" s="1393" t="str">
        <f t="shared" si="108"/>
        <v>►</v>
      </c>
      <c r="H342" s="1393" t="str">
        <f t="shared" si="109"/>
        <v>►</v>
      </c>
      <c r="I342" s="1393" t="str">
        <f t="shared" si="110"/>
        <v>►</v>
      </c>
      <c r="J342" s="1494"/>
      <c r="K342" s="1495"/>
      <c r="L342" s="1495"/>
      <c r="M342" s="1495"/>
      <c r="N342" s="1496"/>
      <c r="O342" s="1497"/>
      <c r="P342" s="1498"/>
      <c r="Q342" s="1496"/>
      <c r="R342" s="1499"/>
      <c r="S342" s="1500">
        <f t="shared" si="119"/>
        <v>0</v>
      </c>
      <c r="T342" s="1501"/>
      <c r="U342" s="2239" t="s">
        <v>1</v>
      </c>
      <c r="V342" s="108">
        <f t="shared" si="122"/>
        <v>0</v>
      </c>
      <c r="W342" s="1392" t="str">
        <f t="shared" si="111"/>
        <v>►</v>
      </c>
      <c r="X342" s="1393" t="str">
        <f t="shared" si="112"/>
        <v>►</v>
      </c>
      <c r="Y342" s="1393" t="str">
        <f t="shared" si="113"/>
        <v>►</v>
      </c>
      <c r="Z342" s="1393" t="str">
        <f t="shared" si="114"/>
        <v>►</v>
      </c>
      <c r="AA342" s="1393" t="str">
        <f t="shared" si="115"/>
        <v>►</v>
      </c>
      <c r="AB342" s="1393" t="str">
        <f t="shared" si="116"/>
        <v>►</v>
      </c>
      <c r="AC342" s="1393" t="str">
        <f t="shared" si="117"/>
        <v>►</v>
      </c>
      <c r="AD342" s="1393" t="str">
        <f t="shared" si="118"/>
        <v>►</v>
      </c>
      <c r="AE342" s="1494"/>
      <c r="AF342" s="1495"/>
      <c r="AG342" s="1495"/>
      <c r="AH342" s="1495"/>
      <c r="AI342" s="1496"/>
      <c r="AJ342" s="1497"/>
      <c r="AK342" s="1498"/>
      <c r="AL342" s="1496"/>
      <c r="AM342" s="1499"/>
      <c r="AN342" s="1500">
        <f t="shared" si="120"/>
        <v>0</v>
      </c>
      <c r="AO342" s="1501"/>
      <c r="AP342"/>
      <c r="AQ342" s="6">
        <v>1</v>
      </c>
    </row>
    <row r="343" spans="1:43" s="1" customFormat="1" ht="15.75">
      <c r="A343" s="1405">
        <f t="shared" si="121"/>
        <v>0</v>
      </c>
      <c r="B343" s="1392" t="str">
        <f t="shared" si="103"/>
        <v>►</v>
      </c>
      <c r="C343" s="1393" t="str">
        <f t="shared" si="104"/>
        <v>►</v>
      </c>
      <c r="D343" s="1393" t="str">
        <f t="shared" si="105"/>
        <v>►</v>
      </c>
      <c r="E343" s="1393" t="str">
        <f t="shared" si="106"/>
        <v>►</v>
      </c>
      <c r="F343" s="1393" t="str">
        <f t="shared" si="107"/>
        <v>►</v>
      </c>
      <c r="G343" s="1393" t="str">
        <f t="shared" si="108"/>
        <v>►</v>
      </c>
      <c r="H343" s="1393" t="str">
        <f t="shared" si="109"/>
        <v>►</v>
      </c>
      <c r="I343" s="1393" t="str">
        <f t="shared" si="110"/>
        <v>►</v>
      </c>
      <c r="J343" s="1494"/>
      <c r="K343" s="1495"/>
      <c r="L343" s="1495"/>
      <c r="M343" s="1495"/>
      <c r="N343" s="1496"/>
      <c r="O343" s="1497"/>
      <c r="P343" s="1498"/>
      <c r="Q343" s="1496"/>
      <c r="R343" s="1499"/>
      <c r="S343" s="1500">
        <f t="shared" si="119"/>
        <v>0</v>
      </c>
      <c r="T343" s="1501"/>
      <c r="U343" s="2239" t="s">
        <v>1</v>
      </c>
      <c r="V343" s="108">
        <f t="shared" si="122"/>
        <v>0</v>
      </c>
      <c r="W343" s="1392" t="str">
        <f t="shared" si="111"/>
        <v>►</v>
      </c>
      <c r="X343" s="1393" t="str">
        <f t="shared" si="112"/>
        <v>►</v>
      </c>
      <c r="Y343" s="1393" t="str">
        <f t="shared" si="113"/>
        <v>►</v>
      </c>
      <c r="Z343" s="1393" t="str">
        <f t="shared" si="114"/>
        <v>►</v>
      </c>
      <c r="AA343" s="1393" t="str">
        <f t="shared" si="115"/>
        <v>►</v>
      </c>
      <c r="AB343" s="1393" t="str">
        <f t="shared" si="116"/>
        <v>►</v>
      </c>
      <c r="AC343" s="1393" t="str">
        <f t="shared" si="117"/>
        <v>►</v>
      </c>
      <c r="AD343" s="1393" t="str">
        <f t="shared" si="118"/>
        <v>►</v>
      </c>
      <c r="AE343" s="1494"/>
      <c r="AF343" s="1495"/>
      <c r="AG343" s="1495"/>
      <c r="AH343" s="1495"/>
      <c r="AI343" s="1496"/>
      <c r="AJ343" s="1497"/>
      <c r="AK343" s="1498"/>
      <c r="AL343" s="1496"/>
      <c r="AM343" s="1499"/>
      <c r="AN343" s="1500">
        <f t="shared" si="120"/>
        <v>0</v>
      </c>
      <c r="AO343" s="1501"/>
      <c r="AP343"/>
      <c r="AQ343" s="6">
        <v>1</v>
      </c>
    </row>
    <row r="344" spans="1:43" s="1" customFormat="1" ht="15.75">
      <c r="A344" s="1405">
        <f t="shared" si="121"/>
        <v>0</v>
      </c>
      <c r="B344" s="1392" t="str">
        <f t="shared" si="103"/>
        <v>►</v>
      </c>
      <c r="C344" s="1393" t="str">
        <f t="shared" si="104"/>
        <v>►</v>
      </c>
      <c r="D344" s="1393" t="str">
        <f t="shared" si="105"/>
        <v>►</v>
      </c>
      <c r="E344" s="1393" t="str">
        <f t="shared" si="106"/>
        <v>►</v>
      </c>
      <c r="F344" s="1393" t="str">
        <f t="shared" si="107"/>
        <v>►</v>
      </c>
      <c r="G344" s="1393" t="str">
        <f t="shared" si="108"/>
        <v>►</v>
      </c>
      <c r="H344" s="1393" t="str">
        <f t="shared" si="109"/>
        <v>►</v>
      </c>
      <c r="I344" s="1393" t="str">
        <f t="shared" si="110"/>
        <v>►</v>
      </c>
      <c r="J344" s="1494"/>
      <c r="K344" s="1495"/>
      <c r="L344" s="1495"/>
      <c r="M344" s="1495"/>
      <c r="N344" s="1496"/>
      <c r="O344" s="1497"/>
      <c r="P344" s="1498"/>
      <c r="Q344" s="1496"/>
      <c r="R344" s="1499"/>
      <c r="S344" s="1500">
        <f t="shared" si="119"/>
        <v>0</v>
      </c>
      <c r="T344" s="1501"/>
      <c r="U344" s="2239" t="s">
        <v>1</v>
      </c>
      <c r="V344" s="108">
        <f t="shared" si="122"/>
        <v>0</v>
      </c>
      <c r="W344" s="1392" t="str">
        <f t="shared" si="111"/>
        <v>►</v>
      </c>
      <c r="X344" s="1393" t="str">
        <f t="shared" si="112"/>
        <v>►</v>
      </c>
      <c r="Y344" s="1393" t="str">
        <f t="shared" si="113"/>
        <v>►</v>
      </c>
      <c r="Z344" s="1393" t="str">
        <f t="shared" si="114"/>
        <v>►</v>
      </c>
      <c r="AA344" s="1393" t="str">
        <f t="shared" si="115"/>
        <v>►</v>
      </c>
      <c r="AB344" s="1393" t="str">
        <f t="shared" si="116"/>
        <v>►</v>
      </c>
      <c r="AC344" s="1393" t="str">
        <f t="shared" si="117"/>
        <v>►</v>
      </c>
      <c r="AD344" s="1393" t="str">
        <f t="shared" si="118"/>
        <v>►</v>
      </c>
      <c r="AE344" s="1494"/>
      <c r="AF344" s="1495"/>
      <c r="AG344" s="1495"/>
      <c r="AH344" s="1495"/>
      <c r="AI344" s="1496"/>
      <c r="AJ344" s="1497"/>
      <c r="AK344" s="1498"/>
      <c r="AL344" s="1496"/>
      <c r="AM344" s="1499"/>
      <c r="AN344" s="1500">
        <f t="shared" si="120"/>
        <v>0</v>
      </c>
      <c r="AO344" s="1501"/>
      <c r="AP344"/>
      <c r="AQ344" s="6">
        <v>1</v>
      </c>
    </row>
    <row r="345" spans="1:43" s="1" customFormat="1" ht="15.75">
      <c r="A345" s="1405">
        <f t="shared" si="121"/>
        <v>0</v>
      </c>
      <c r="B345" s="1392" t="str">
        <f t="shared" si="103"/>
        <v>►</v>
      </c>
      <c r="C345" s="1393" t="str">
        <f t="shared" si="104"/>
        <v>►</v>
      </c>
      <c r="D345" s="1393" t="str">
        <f t="shared" si="105"/>
        <v>►</v>
      </c>
      <c r="E345" s="1393" t="str">
        <f t="shared" si="106"/>
        <v>►</v>
      </c>
      <c r="F345" s="1393" t="str">
        <f t="shared" si="107"/>
        <v>►</v>
      </c>
      <c r="G345" s="1393" t="str">
        <f t="shared" si="108"/>
        <v>►</v>
      </c>
      <c r="H345" s="1393" t="str">
        <f t="shared" si="109"/>
        <v>►</v>
      </c>
      <c r="I345" s="1393" t="str">
        <f t="shared" si="110"/>
        <v>►</v>
      </c>
      <c r="J345" s="1494"/>
      <c r="K345" s="1495"/>
      <c r="L345" s="1495"/>
      <c r="M345" s="1495"/>
      <c r="N345" s="1496"/>
      <c r="O345" s="1497"/>
      <c r="P345" s="1498"/>
      <c r="Q345" s="1496"/>
      <c r="R345" s="1499"/>
      <c r="S345" s="1500">
        <f t="shared" si="119"/>
        <v>0</v>
      </c>
      <c r="T345" s="1501"/>
      <c r="U345" s="2239" t="s">
        <v>1</v>
      </c>
      <c r="V345" s="108">
        <f t="shared" si="122"/>
        <v>0</v>
      </c>
      <c r="W345" s="1392" t="str">
        <f t="shared" si="111"/>
        <v>►</v>
      </c>
      <c r="X345" s="1393" t="str">
        <f t="shared" si="112"/>
        <v>►</v>
      </c>
      <c r="Y345" s="1393" t="str">
        <f t="shared" si="113"/>
        <v>►</v>
      </c>
      <c r="Z345" s="1393" t="str">
        <f t="shared" si="114"/>
        <v>►</v>
      </c>
      <c r="AA345" s="1393" t="str">
        <f t="shared" si="115"/>
        <v>►</v>
      </c>
      <c r="AB345" s="1393" t="str">
        <f t="shared" si="116"/>
        <v>►</v>
      </c>
      <c r="AC345" s="1393" t="str">
        <f t="shared" si="117"/>
        <v>►</v>
      </c>
      <c r="AD345" s="1393" t="str">
        <f t="shared" si="118"/>
        <v>►</v>
      </c>
      <c r="AE345" s="1494"/>
      <c r="AF345" s="1495"/>
      <c r="AG345" s="1495"/>
      <c r="AH345" s="1495"/>
      <c r="AI345" s="1496"/>
      <c r="AJ345" s="1497"/>
      <c r="AK345" s="1498"/>
      <c r="AL345" s="1496"/>
      <c r="AM345" s="1499"/>
      <c r="AN345" s="1500">
        <f t="shared" si="120"/>
        <v>0</v>
      </c>
      <c r="AO345" s="1501"/>
      <c r="AP345"/>
      <c r="AQ345" s="6">
        <v>1</v>
      </c>
    </row>
    <row r="346" spans="1:43" s="1" customFormat="1" ht="15.75">
      <c r="A346" s="1405">
        <f t="shared" si="121"/>
        <v>0</v>
      </c>
      <c r="B346" s="1392" t="str">
        <f t="shared" si="103"/>
        <v>►</v>
      </c>
      <c r="C346" s="1393" t="str">
        <f t="shared" si="104"/>
        <v>►</v>
      </c>
      <c r="D346" s="1393" t="str">
        <f t="shared" si="105"/>
        <v>►</v>
      </c>
      <c r="E346" s="1393" t="str">
        <f t="shared" si="106"/>
        <v>►</v>
      </c>
      <c r="F346" s="1393" t="str">
        <f t="shared" si="107"/>
        <v>►</v>
      </c>
      <c r="G346" s="1393" t="str">
        <f t="shared" si="108"/>
        <v>►</v>
      </c>
      <c r="H346" s="1393" t="str">
        <f t="shared" si="109"/>
        <v>►</v>
      </c>
      <c r="I346" s="1393" t="str">
        <f t="shared" si="110"/>
        <v>►</v>
      </c>
      <c r="J346" s="1494"/>
      <c r="K346" s="1495"/>
      <c r="L346" s="1495"/>
      <c r="M346" s="1495"/>
      <c r="N346" s="1496"/>
      <c r="O346" s="1497"/>
      <c r="P346" s="1498"/>
      <c r="Q346" s="1496"/>
      <c r="R346" s="1499"/>
      <c r="S346" s="1500">
        <f t="shared" si="119"/>
        <v>0</v>
      </c>
      <c r="T346" s="1501"/>
      <c r="U346" s="2239" t="s">
        <v>1</v>
      </c>
      <c r="V346" s="108">
        <f t="shared" si="122"/>
        <v>0</v>
      </c>
      <c r="W346" s="1392" t="str">
        <f t="shared" si="111"/>
        <v>►</v>
      </c>
      <c r="X346" s="1393" t="str">
        <f t="shared" si="112"/>
        <v>►</v>
      </c>
      <c r="Y346" s="1393" t="str">
        <f t="shared" si="113"/>
        <v>►</v>
      </c>
      <c r="Z346" s="1393" t="str">
        <f t="shared" si="114"/>
        <v>►</v>
      </c>
      <c r="AA346" s="1393" t="str">
        <f t="shared" si="115"/>
        <v>►</v>
      </c>
      <c r="AB346" s="1393" t="str">
        <f t="shared" si="116"/>
        <v>►</v>
      </c>
      <c r="AC346" s="1393" t="str">
        <f t="shared" si="117"/>
        <v>►</v>
      </c>
      <c r="AD346" s="1393" t="str">
        <f t="shared" si="118"/>
        <v>►</v>
      </c>
      <c r="AE346" s="1494"/>
      <c r="AF346" s="1495"/>
      <c r="AG346" s="1495"/>
      <c r="AH346" s="1495"/>
      <c r="AI346" s="1496"/>
      <c r="AJ346" s="1497"/>
      <c r="AK346" s="1498"/>
      <c r="AL346" s="1496"/>
      <c r="AM346" s="1499"/>
      <c r="AN346" s="1500">
        <f t="shared" si="120"/>
        <v>0</v>
      </c>
      <c r="AO346" s="1501"/>
      <c r="AP346"/>
      <c r="AQ346" s="6">
        <v>1</v>
      </c>
    </row>
    <row r="347" spans="1:43" s="1" customFormat="1" ht="15.75">
      <c r="A347" s="1405">
        <f t="shared" si="121"/>
        <v>0</v>
      </c>
      <c r="B347" s="1392" t="str">
        <f t="shared" si="103"/>
        <v>►</v>
      </c>
      <c r="C347" s="1393" t="str">
        <f t="shared" si="104"/>
        <v>►</v>
      </c>
      <c r="D347" s="1393" t="str">
        <f t="shared" si="105"/>
        <v>►</v>
      </c>
      <c r="E347" s="1393" t="str">
        <f t="shared" si="106"/>
        <v>►</v>
      </c>
      <c r="F347" s="1393" t="str">
        <f t="shared" si="107"/>
        <v>►</v>
      </c>
      <c r="G347" s="1393" t="str">
        <f t="shared" si="108"/>
        <v>►</v>
      </c>
      <c r="H347" s="1393" t="str">
        <f t="shared" si="109"/>
        <v>►</v>
      </c>
      <c r="I347" s="1393" t="str">
        <f t="shared" si="110"/>
        <v>►</v>
      </c>
      <c r="J347" s="1494"/>
      <c r="K347" s="1495"/>
      <c r="L347" s="1495"/>
      <c r="M347" s="1495"/>
      <c r="N347" s="1496"/>
      <c r="O347" s="1497"/>
      <c r="P347" s="1498"/>
      <c r="Q347" s="1496"/>
      <c r="R347" s="1499"/>
      <c r="S347" s="1500">
        <f t="shared" si="119"/>
        <v>0</v>
      </c>
      <c r="T347" s="1501"/>
      <c r="U347" s="2239" t="s">
        <v>1</v>
      </c>
      <c r="V347" s="108">
        <f t="shared" si="122"/>
        <v>0</v>
      </c>
      <c r="W347" s="1392" t="str">
        <f t="shared" si="111"/>
        <v>►</v>
      </c>
      <c r="X347" s="1393" t="str">
        <f t="shared" si="112"/>
        <v>►</v>
      </c>
      <c r="Y347" s="1393" t="str">
        <f t="shared" si="113"/>
        <v>►</v>
      </c>
      <c r="Z347" s="1393" t="str">
        <f t="shared" si="114"/>
        <v>►</v>
      </c>
      <c r="AA347" s="1393" t="str">
        <f t="shared" si="115"/>
        <v>►</v>
      </c>
      <c r="AB347" s="1393" t="str">
        <f t="shared" si="116"/>
        <v>►</v>
      </c>
      <c r="AC347" s="1393" t="str">
        <f t="shared" si="117"/>
        <v>►</v>
      </c>
      <c r="AD347" s="1393" t="str">
        <f t="shared" si="118"/>
        <v>►</v>
      </c>
      <c r="AE347" s="1494"/>
      <c r="AF347" s="1495"/>
      <c r="AG347" s="1495"/>
      <c r="AH347" s="1495"/>
      <c r="AI347" s="1496"/>
      <c r="AJ347" s="1497"/>
      <c r="AK347" s="1498"/>
      <c r="AL347" s="1496"/>
      <c r="AM347" s="1499"/>
      <c r="AN347" s="1500">
        <f t="shared" si="120"/>
        <v>0</v>
      </c>
      <c r="AO347" s="1501"/>
      <c r="AP347"/>
      <c r="AQ347" s="6">
        <v>1</v>
      </c>
    </row>
    <row r="348" spans="1:43" s="1" customFormat="1" ht="15.75">
      <c r="A348" s="1405">
        <f t="shared" si="121"/>
        <v>0</v>
      </c>
      <c r="B348" s="1392" t="str">
        <f t="shared" si="103"/>
        <v>►</v>
      </c>
      <c r="C348" s="1393" t="str">
        <f t="shared" si="104"/>
        <v>►</v>
      </c>
      <c r="D348" s="1393" t="str">
        <f t="shared" si="105"/>
        <v>►</v>
      </c>
      <c r="E348" s="1393" t="str">
        <f t="shared" si="106"/>
        <v>►</v>
      </c>
      <c r="F348" s="1393" t="str">
        <f t="shared" si="107"/>
        <v>►</v>
      </c>
      <c r="G348" s="1393" t="str">
        <f t="shared" si="108"/>
        <v>►</v>
      </c>
      <c r="H348" s="1393" t="str">
        <f t="shared" si="109"/>
        <v>►</v>
      </c>
      <c r="I348" s="1393" t="str">
        <f t="shared" si="110"/>
        <v>►</v>
      </c>
      <c r="J348" s="1494"/>
      <c r="K348" s="1495"/>
      <c r="L348" s="1495"/>
      <c r="M348" s="1495"/>
      <c r="N348" s="1496"/>
      <c r="O348" s="1497"/>
      <c r="P348" s="1498"/>
      <c r="Q348" s="1496"/>
      <c r="R348" s="1499"/>
      <c r="S348" s="1500">
        <f t="shared" si="119"/>
        <v>0</v>
      </c>
      <c r="T348" s="1501"/>
      <c r="U348" s="2239" t="s">
        <v>1</v>
      </c>
      <c r="V348" s="108">
        <f t="shared" si="122"/>
        <v>0</v>
      </c>
      <c r="W348" s="1392" t="str">
        <f t="shared" si="111"/>
        <v>►</v>
      </c>
      <c r="X348" s="1393" t="str">
        <f t="shared" si="112"/>
        <v>►</v>
      </c>
      <c r="Y348" s="1393" t="str">
        <f t="shared" si="113"/>
        <v>►</v>
      </c>
      <c r="Z348" s="1393" t="str">
        <f t="shared" si="114"/>
        <v>►</v>
      </c>
      <c r="AA348" s="1393" t="str">
        <f t="shared" si="115"/>
        <v>►</v>
      </c>
      <c r="AB348" s="1393" t="str">
        <f t="shared" si="116"/>
        <v>►</v>
      </c>
      <c r="AC348" s="1393" t="str">
        <f t="shared" si="117"/>
        <v>►</v>
      </c>
      <c r="AD348" s="1393" t="str">
        <f t="shared" si="118"/>
        <v>►</v>
      </c>
      <c r="AE348" s="1494"/>
      <c r="AF348" s="1495"/>
      <c r="AG348" s="1495"/>
      <c r="AH348" s="1495"/>
      <c r="AI348" s="1496"/>
      <c r="AJ348" s="1497"/>
      <c r="AK348" s="1498"/>
      <c r="AL348" s="1496"/>
      <c r="AM348" s="1499"/>
      <c r="AN348" s="1500">
        <f t="shared" si="120"/>
        <v>0</v>
      </c>
      <c r="AO348" s="1501"/>
      <c r="AP348"/>
      <c r="AQ348" s="6">
        <v>1</v>
      </c>
    </row>
    <row r="349" spans="1:43" s="1" customFormat="1" ht="15.75">
      <c r="A349" s="1405">
        <f t="shared" si="121"/>
        <v>0</v>
      </c>
      <c r="B349" s="1392" t="str">
        <f t="shared" si="103"/>
        <v>►</v>
      </c>
      <c r="C349" s="1393" t="str">
        <f t="shared" si="104"/>
        <v>►</v>
      </c>
      <c r="D349" s="1393" t="str">
        <f t="shared" si="105"/>
        <v>►</v>
      </c>
      <c r="E349" s="1393" t="str">
        <f t="shared" si="106"/>
        <v>►</v>
      </c>
      <c r="F349" s="1393" t="str">
        <f t="shared" si="107"/>
        <v>►</v>
      </c>
      <c r="G349" s="1393" t="str">
        <f t="shared" si="108"/>
        <v>►</v>
      </c>
      <c r="H349" s="1393" t="str">
        <f t="shared" si="109"/>
        <v>►</v>
      </c>
      <c r="I349" s="1393" t="str">
        <f t="shared" si="110"/>
        <v>►</v>
      </c>
      <c r="J349" s="1494"/>
      <c r="K349" s="1495"/>
      <c r="L349" s="1495"/>
      <c r="M349" s="1495"/>
      <c r="N349" s="1496"/>
      <c r="O349" s="1497"/>
      <c r="P349" s="1498"/>
      <c r="Q349" s="1496"/>
      <c r="R349" s="1499"/>
      <c r="S349" s="1500">
        <f t="shared" si="119"/>
        <v>0</v>
      </c>
      <c r="T349" s="1501"/>
      <c r="U349" s="2239" t="s">
        <v>1</v>
      </c>
      <c r="V349" s="108">
        <f t="shared" si="122"/>
        <v>0</v>
      </c>
      <c r="W349" s="1392" t="str">
        <f t="shared" si="111"/>
        <v>►</v>
      </c>
      <c r="X349" s="1393" t="str">
        <f t="shared" si="112"/>
        <v>►</v>
      </c>
      <c r="Y349" s="1393" t="str">
        <f t="shared" si="113"/>
        <v>►</v>
      </c>
      <c r="Z349" s="1393" t="str">
        <f t="shared" si="114"/>
        <v>►</v>
      </c>
      <c r="AA349" s="1393" t="str">
        <f t="shared" si="115"/>
        <v>►</v>
      </c>
      <c r="AB349" s="1393" t="str">
        <f t="shared" si="116"/>
        <v>►</v>
      </c>
      <c r="AC349" s="1393" t="str">
        <f t="shared" si="117"/>
        <v>►</v>
      </c>
      <c r="AD349" s="1393" t="str">
        <f t="shared" si="118"/>
        <v>►</v>
      </c>
      <c r="AE349" s="1494"/>
      <c r="AF349" s="1495"/>
      <c r="AG349" s="1495"/>
      <c r="AH349" s="1495"/>
      <c r="AI349" s="1496"/>
      <c r="AJ349" s="1497"/>
      <c r="AK349" s="1498"/>
      <c r="AL349" s="1496"/>
      <c r="AM349" s="1499"/>
      <c r="AN349" s="1500">
        <f t="shared" si="120"/>
        <v>0</v>
      </c>
      <c r="AO349" s="1501"/>
      <c r="AP349"/>
      <c r="AQ349" s="6">
        <v>1</v>
      </c>
    </row>
    <row r="350" spans="1:43" s="1" customFormat="1" ht="15.75">
      <c r="A350" s="1405">
        <f t="shared" si="121"/>
        <v>0</v>
      </c>
      <c r="B350" s="1392" t="str">
        <f t="shared" si="103"/>
        <v>►</v>
      </c>
      <c r="C350" s="1393" t="str">
        <f t="shared" si="104"/>
        <v>►</v>
      </c>
      <c r="D350" s="1393" t="str">
        <f t="shared" si="105"/>
        <v>►</v>
      </c>
      <c r="E350" s="1393" t="str">
        <f t="shared" si="106"/>
        <v>►</v>
      </c>
      <c r="F350" s="1393" t="str">
        <f t="shared" si="107"/>
        <v>►</v>
      </c>
      <c r="G350" s="1393" t="str">
        <f t="shared" si="108"/>
        <v>►</v>
      </c>
      <c r="H350" s="1393" t="str">
        <f t="shared" si="109"/>
        <v>►</v>
      </c>
      <c r="I350" s="1393" t="str">
        <f t="shared" si="110"/>
        <v>►</v>
      </c>
      <c r="J350" s="1494"/>
      <c r="K350" s="1495"/>
      <c r="L350" s="1495"/>
      <c r="M350" s="1495"/>
      <c r="N350" s="1496"/>
      <c r="O350" s="1497"/>
      <c r="P350" s="1498"/>
      <c r="Q350" s="1496"/>
      <c r="R350" s="1499"/>
      <c r="S350" s="1500">
        <f t="shared" si="119"/>
        <v>0</v>
      </c>
      <c r="T350" s="1501"/>
      <c r="U350" s="2239" t="s">
        <v>1</v>
      </c>
      <c r="V350" s="108">
        <f t="shared" si="122"/>
        <v>0</v>
      </c>
      <c r="W350" s="1392" t="str">
        <f t="shared" si="111"/>
        <v>►</v>
      </c>
      <c r="X350" s="1393" t="str">
        <f t="shared" si="112"/>
        <v>►</v>
      </c>
      <c r="Y350" s="1393" t="str">
        <f t="shared" si="113"/>
        <v>►</v>
      </c>
      <c r="Z350" s="1393" t="str">
        <f t="shared" si="114"/>
        <v>►</v>
      </c>
      <c r="AA350" s="1393" t="str">
        <f t="shared" si="115"/>
        <v>►</v>
      </c>
      <c r="AB350" s="1393" t="str">
        <f t="shared" si="116"/>
        <v>►</v>
      </c>
      <c r="AC350" s="1393" t="str">
        <f t="shared" si="117"/>
        <v>►</v>
      </c>
      <c r="AD350" s="1393" t="str">
        <f t="shared" si="118"/>
        <v>►</v>
      </c>
      <c r="AE350" s="1494"/>
      <c r="AF350" s="1495"/>
      <c r="AG350" s="1495"/>
      <c r="AH350" s="1495"/>
      <c r="AI350" s="1496"/>
      <c r="AJ350" s="1497"/>
      <c r="AK350" s="1498"/>
      <c r="AL350" s="1496"/>
      <c r="AM350" s="1499"/>
      <c r="AN350" s="1500">
        <f t="shared" si="120"/>
        <v>0</v>
      </c>
      <c r="AO350" s="1501"/>
      <c r="AP350"/>
      <c r="AQ350" s="6">
        <v>1</v>
      </c>
    </row>
    <row r="351" spans="1:43" s="1" customFormat="1" ht="15.75">
      <c r="A351" s="1405">
        <f t="shared" si="121"/>
        <v>0</v>
      </c>
      <c r="B351" s="1392" t="str">
        <f t="shared" si="103"/>
        <v>►</v>
      </c>
      <c r="C351" s="1393" t="str">
        <f t="shared" si="104"/>
        <v>►</v>
      </c>
      <c r="D351" s="1393" t="str">
        <f t="shared" si="105"/>
        <v>►</v>
      </c>
      <c r="E351" s="1393" t="str">
        <f t="shared" si="106"/>
        <v>►</v>
      </c>
      <c r="F351" s="1393" t="str">
        <f t="shared" si="107"/>
        <v>►</v>
      </c>
      <c r="G351" s="1393" t="str">
        <f t="shared" si="108"/>
        <v>►</v>
      </c>
      <c r="H351" s="1393" t="str">
        <f t="shared" si="109"/>
        <v>►</v>
      </c>
      <c r="I351" s="1393" t="str">
        <f t="shared" si="110"/>
        <v>►</v>
      </c>
      <c r="J351" s="1494"/>
      <c r="K351" s="1495"/>
      <c r="L351" s="1495"/>
      <c r="M351" s="1495"/>
      <c r="N351" s="1496"/>
      <c r="O351" s="1497"/>
      <c r="P351" s="1498"/>
      <c r="Q351" s="1496"/>
      <c r="R351" s="1499"/>
      <c r="S351" s="1500">
        <f t="shared" si="119"/>
        <v>0</v>
      </c>
      <c r="T351" s="1501"/>
      <c r="U351" s="2239" t="s">
        <v>1</v>
      </c>
      <c r="V351" s="108">
        <f t="shared" si="122"/>
        <v>0</v>
      </c>
      <c r="W351" s="1392" t="str">
        <f t="shared" si="111"/>
        <v>►</v>
      </c>
      <c r="X351" s="1393" t="str">
        <f t="shared" si="112"/>
        <v>►</v>
      </c>
      <c r="Y351" s="1393" t="str">
        <f t="shared" si="113"/>
        <v>►</v>
      </c>
      <c r="Z351" s="1393" t="str">
        <f t="shared" si="114"/>
        <v>►</v>
      </c>
      <c r="AA351" s="1393" t="str">
        <f t="shared" si="115"/>
        <v>►</v>
      </c>
      <c r="AB351" s="1393" t="str">
        <f t="shared" si="116"/>
        <v>►</v>
      </c>
      <c r="AC351" s="1393" t="str">
        <f t="shared" si="117"/>
        <v>►</v>
      </c>
      <c r="AD351" s="1393" t="str">
        <f t="shared" si="118"/>
        <v>►</v>
      </c>
      <c r="AE351" s="1494"/>
      <c r="AF351" s="1495"/>
      <c r="AG351" s="1495"/>
      <c r="AH351" s="1495"/>
      <c r="AI351" s="1496"/>
      <c r="AJ351" s="1497"/>
      <c r="AK351" s="1498"/>
      <c r="AL351" s="1496"/>
      <c r="AM351" s="1499"/>
      <c r="AN351" s="1500">
        <f t="shared" si="120"/>
        <v>0</v>
      </c>
      <c r="AO351" s="1501"/>
      <c r="AP351"/>
      <c r="AQ351" s="6">
        <v>1</v>
      </c>
    </row>
    <row r="352" spans="1:43" s="1" customFormat="1" ht="15.75">
      <c r="A352" s="1405">
        <f t="shared" si="121"/>
        <v>0</v>
      </c>
      <c r="B352" s="1392" t="str">
        <f t="shared" si="103"/>
        <v>►</v>
      </c>
      <c r="C352" s="1393" t="str">
        <f t="shared" si="104"/>
        <v>►</v>
      </c>
      <c r="D352" s="1393" t="str">
        <f t="shared" si="105"/>
        <v>►</v>
      </c>
      <c r="E352" s="1393" t="str">
        <f t="shared" si="106"/>
        <v>►</v>
      </c>
      <c r="F352" s="1393" t="str">
        <f t="shared" si="107"/>
        <v>►</v>
      </c>
      <c r="G352" s="1393" t="str">
        <f t="shared" si="108"/>
        <v>►</v>
      </c>
      <c r="H352" s="1393" t="str">
        <f t="shared" si="109"/>
        <v>►</v>
      </c>
      <c r="I352" s="1393" t="str">
        <f t="shared" si="110"/>
        <v>►</v>
      </c>
      <c r="J352" s="1494"/>
      <c r="K352" s="1495"/>
      <c r="L352" s="1495"/>
      <c r="M352" s="1495"/>
      <c r="N352" s="1496"/>
      <c r="O352" s="1497"/>
      <c r="P352" s="1498"/>
      <c r="Q352" s="1496"/>
      <c r="R352" s="1499"/>
      <c r="S352" s="1500">
        <f t="shared" si="119"/>
        <v>0</v>
      </c>
      <c r="T352" s="1501"/>
      <c r="U352" s="2239" t="s">
        <v>1</v>
      </c>
      <c r="V352" s="108">
        <f t="shared" si="122"/>
        <v>0</v>
      </c>
      <c r="W352" s="1392" t="str">
        <f t="shared" si="111"/>
        <v>►</v>
      </c>
      <c r="X352" s="1393" t="str">
        <f t="shared" si="112"/>
        <v>►</v>
      </c>
      <c r="Y352" s="1393" t="str">
        <f t="shared" si="113"/>
        <v>►</v>
      </c>
      <c r="Z352" s="1393" t="str">
        <f t="shared" si="114"/>
        <v>►</v>
      </c>
      <c r="AA352" s="1393" t="str">
        <f t="shared" si="115"/>
        <v>►</v>
      </c>
      <c r="AB352" s="1393" t="str">
        <f t="shared" si="116"/>
        <v>►</v>
      </c>
      <c r="AC352" s="1393" t="str">
        <f t="shared" si="117"/>
        <v>►</v>
      </c>
      <c r="AD352" s="1393" t="str">
        <f t="shared" si="118"/>
        <v>►</v>
      </c>
      <c r="AE352" s="1494"/>
      <c r="AF352" s="1495"/>
      <c r="AG352" s="1495"/>
      <c r="AH352" s="1495"/>
      <c r="AI352" s="1496"/>
      <c r="AJ352" s="1497"/>
      <c r="AK352" s="1498"/>
      <c r="AL352" s="1496"/>
      <c r="AM352" s="1499"/>
      <c r="AN352" s="1500">
        <f t="shared" si="120"/>
        <v>0</v>
      </c>
      <c r="AO352" s="1501"/>
      <c r="AP352"/>
      <c r="AQ352" s="6">
        <v>1</v>
      </c>
    </row>
    <row r="353" spans="1:43" s="1" customFormat="1" ht="15.75">
      <c r="A353" s="1405">
        <f t="shared" si="121"/>
        <v>0</v>
      </c>
      <c r="B353" s="1392" t="str">
        <f t="shared" si="103"/>
        <v>►</v>
      </c>
      <c r="C353" s="1393" t="str">
        <f t="shared" si="104"/>
        <v>►</v>
      </c>
      <c r="D353" s="1393" t="str">
        <f t="shared" si="105"/>
        <v>►</v>
      </c>
      <c r="E353" s="1393" t="str">
        <f t="shared" si="106"/>
        <v>►</v>
      </c>
      <c r="F353" s="1393" t="str">
        <f t="shared" si="107"/>
        <v>►</v>
      </c>
      <c r="G353" s="1393" t="str">
        <f t="shared" si="108"/>
        <v>►</v>
      </c>
      <c r="H353" s="1393" t="str">
        <f t="shared" si="109"/>
        <v>►</v>
      </c>
      <c r="I353" s="1393" t="str">
        <f t="shared" si="110"/>
        <v>►</v>
      </c>
      <c r="J353" s="1494"/>
      <c r="K353" s="1495"/>
      <c r="L353" s="1495"/>
      <c r="M353" s="1495"/>
      <c r="N353" s="1496"/>
      <c r="O353" s="1497"/>
      <c r="P353" s="1498"/>
      <c r="Q353" s="1496"/>
      <c r="R353" s="1499"/>
      <c r="S353" s="1500">
        <f t="shared" si="119"/>
        <v>0</v>
      </c>
      <c r="T353" s="1501"/>
      <c r="U353" s="2239" t="s">
        <v>1</v>
      </c>
      <c r="V353" s="108">
        <f t="shared" si="122"/>
        <v>0</v>
      </c>
      <c r="W353" s="1392" t="str">
        <f t="shared" si="111"/>
        <v>►</v>
      </c>
      <c r="X353" s="1393" t="str">
        <f t="shared" si="112"/>
        <v>►</v>
      </c>
      <c r="Y353" s="1393" t="str">
        <f t="shared" si="113"/>
        <v>►</v>
      </c>
      <c r="Z353" s="1393" t="str">
        <f t="shared" si="114"/>
        <v>►</v>
      </c>
      <c r="AA353" s="1393" t="str">
        <f t="shared" si="115"/>
        <v>►</v>
      </c>
      <c r="AB353" s="1393" t="str">
        <f t="shared" si="116"/>
        <v>►</v>
      </c>
      <c r="AC353" s="1393" t="str">
        <f t="shared" si="117"/>
        <v>►</v>
      </c>
      <c r="AD353" s="1393" t="str">
        <f t="shared" si="118"/>
        <v>►</v>
      </c>
      <c r="AE353" s="1494"/>
      <c r="AF353" s="1495"/>
      <c r="AG353" s="1495"/>
      <c r="AH353" s="1495"/>
      <c r="AI353" s="1496"/>
      <c r="AJ353" s="1497"/>
      <c r="AK353" s="1498"/>
      <c r="AL353" s="1496"/>
      <c r="AM353" s="1499"/>
      <c r="AN353" s="1500">
        <f t="shared" si="120"/>
        <v>0</v>
      </c>
      <c r="AO353" s="1501"/>
      <c r="AP353"/>
      <c r="AQ353" s="6">
        <v>1</v>
      </c>
    </row>
    <row r="354" spans="1:43" s="1" customFormat="1" ht="15.75">
      <c r="A354" s="1405">
        <f t="shared" si="121"/>
        <v>0</v>
      </c>
      <c r="B354" s="1392" t="str">
        <f t="shared" si="103"/>
        <v>►</v>
      </c>
      <c r="C354" s="1393" t="str">
        <f t="shared" si="104"/>
        <v>►</v>
      </c>
      <c r="D354" s="1393" t="str">
        <f t="shared" si="105"/>
        <v>►</v>
      </c>
      <c r="E354" s="1393" t="str">
        <f t="shared" si="106"/>
        <v>►</v>
      </c>
      <c r="F354" s="1393" t="str">
        <f t="shared" si="107"/>
        <v>►</v>
      </c>
      <c r="G354" s="1393" t="str">
        <f t="shared" si="108"/>
        <v>►</v>
      </c>
      <c r="H354" s="1393" t="str">
        <f t="shared" si="109"/>
        <v>►</v>
      </c>
      <c r="I354" s="1393" t="str">
        <f t="shared" si="110"/>
        <v>►</v>
      </c>
      <c r="J354" s="1494"/>
      <c r="K354" s="1495"/>
      <c r="L354" s="1495"/>
      <c r="M354" s="1495"/>
      <c r="N354" s="1496"/>
      <c r="O354" s="1497"/>
      <c r="P354" s="1498"/>
      <c r="Q354" s="1496"/>
      <c r="R354" s="1499"/>
      <c r="S354" s="1500">
        <f t="shared" si="119"/>
        <v>0</v>
      </c>
      <c r="T354" s="1501"/>
      <c r="U354" s="2239" t="s">
        <v>1</v>
      </c>
      <c r="V354" s="108">
        <f t="shared" si="122"/>
        <v>0</v>
      </c>
      <c r="W354" s="1392" t="str">
        <f t="shared" si="111"/>
        <v>►</v>
      </c>
      <c r="X354" s="1393" t="str">
        <f t="shared" si="112"/>
        <v>►</v>
      </c>
      <c r="Y354" s="1393" t="str">
        <f t="shared" si="113"/>
        <v>►</v>
      </c>
      <c r="Z354" s="1393" t="str">
        <f t="shared" si="114"/>
        <v>►</v>
      </c>
      <c r="AA354" s="1393" t="str">
        <f t="shared" si="115"/>
        <v>►</v>
      </c>
      <c r="AB354" s="1393" t="str">
        <f t="shared" si="116"/>
        <v>►</v>
      </c>
      <c r="AC354" s="1393" t="str">
        <f t="shared" si="117"/>
        <v>►</v>
      </c>
      <c r="AD354" s="1393" t="str">
        <f t="shared" si="118"/>
        <v>►</v>
      </c>
      <c r="AE354" s="1494"/>
      <c r="AF354" s="1495"/>
      <c r="AG354" s="1495"/>
      <c r="AH354" s="1495"/>
      <c r="AI354" s="1496"/>
      <c r="AJ354" s="1497"/>
      <c r="AK354" s="1498"/>
      <c r="AL354" s="1496"/>
      <c r="AM354" s="1499"/>
      <c r="AN354" s="1500">
        <f t="shared" si="120"/>
        <v>0</v>
      </c>
      <c r="AO354" s="1501"/>
      <c r="AP354"/>
      <c r="AQ354" s="6">
        <v>1</v>
      </c>
    </row>
    <row r="355" spans="1:43" s="1" customFormat="1" ht="15.75">
      <c r="A355" s="1405">
        <f t="shared" si="121"/>
        <v>0</v>
      </c>
      <c r="B355" s="1392" t="str">
        <f t="shared" si="103"/>
        <v>►</v>
      </c>
      <c r="C355" s="1393" t="str">
        <f t="shared" si="104"/>
        <v>►</v>
      </c>
      <c r="D355" s="1393" t="str">
        <f t="shared" si="105"/>
        <v>►</v>
      </c>
      <c r="E355" s="1393" t="str">
        <f t="shared" si="106"/>
        <v>►</v>
      </c>
      <c r="F355" s="1393" t="str">
        <f t="shared" si="107"/>
        <v>►</v>
      </c>
      <c r="G355" s="1393" t="str">
        <f t="shared" si="108"/>
        <v>►</v>
      </c>
      <c r="H355" s="1393" t="str">
        <f t="shared" si="109"/>
        <v>►</v>
      </c>
      <c r="I355" s="1393" t="str">
        <f t="shared" si="110"/>
        <v>►</v>
      </c>
      <c r="J355" s="1494"/>
      <c r="K355" s="1495"/>
      <c r="L355" s="1495"/>
      <c r="M355" s="1495"/>
      <c r="N355" s="1496"/>
      <c r="O355" s="1497"/>
      <c r="P355" s="1498"/>
      <c r="Q355" s="1496"/>
      <c r="R355" s="1499"/>
      <c r="S355" s="1500">
        <f t="shared" si="119"/>
        <v>0</v>
      </c>
      <c r="T355" s="1501"/>
      <c r="U355" s="2239" t="s">
        <v>1</v>
      </c>
      <c r="V355" s="108">
        <f t="shared" si="122"/>
        <v>0</v>
      </c>
      <c r="W355" s="1392" t="str">
        <f t="shared" si="111"/>
        <v>►</v>
      </c>
      <c r="X355" s="1393" t="str">
        <f t="shared" si="112"/>
        <v>►</v>
      </c>
      <c r="Y355" s="1393" t="str">
        <f t="shared" si="113"/>
        <v>►</v>
      </c>
      <c r="Z355" s="1393" t="str">
        <f t="shared" si="114"/>
        <v>►</v>
      </c>
      <c r="AA355" s="1393" t="str">
        <f t="shared" si="115"/>
        <v>►</v>
      </c>
      <c r="AB355" s="1393" t="str">
        <f t="shared" si="116"/>
        <v>►</v>
      </c>
      <c r="AC355" s="1393" t="str">
        <f t="shared" si="117"/>
        <v>►</v>
      </c>
      <c r="AD355" s="1393" t="str">
        <f t="shared" si="118"/>
        <v>►</v>
      </c>
      <c r="AE355" s="1494"/>
      <c r="AF355" s="1495"/>
      <c r="AG355" s="1495"/>
      <c r="AH355" s="1495"/>
      <c r="AI355" s="1496"/>
      <c r="AJ355" s="1497"/>
      <c r="AK355" s="1498"/>
      <c r="AL355" s="1496"/>
      <c r="AM355" s="1499"/>
      <c r="AN355" s="1500">
        <f t="shared" si="120"/>
        <v>0</v>
      </c>
      <c r="AO355" s="1501"/>
      <c r="AP355"/>
      <c r="AQ355" s="6">
        <v>1</v>
      </c>
    </row>
    <row r="356" spans="1:43" s="1" customFormat="1" ht="15.75">
      <c r="A356" s="1405">
        <f t="shared" si="121"/>
        <v>0</v>
      </c>
      <c r="B356" s="1392" t="str">
        <f t="shared" si="103"/>
        <v>►</v>
      </c>
      <c r="C356" s="1393" t="str">
        <f t="shared" si="104"/>
        <v>►</v>
      </c>
      <c r="D356" s="1393" t="str">
        <f t="shared" si="105"/>
        <v>►</v>
      </c>
      <c r="E356" s="1393" t="str">
        <f t="shared" si="106"/>
        <v>►</v>
      </c>
      <c r="F356" s="1393" t="str">
        <f t="shared" si="107"/>
        <v>►</v>
      </c>
      <c r="G356" s="1393" t="str">
        <f t="shared" si="108"/>
        <v>►</v>
      </c>
      <c r="H356" s="1393" t="str">
        <f t="shared" si="109"/>
        <v>►</v>
      </c>
      <c r="I356" s="1393" t="str">
        <f t="shared" si="110"/>
        <v>►</v>
      </c>
      <c r="J356" s="1494"/>
      <c r="K356" s="1495"/>
      <c r="L356" s="1495"/>
      <c r="M356" s="1495"/>
      <c r="N356" s="1496"/>
      <c r="O356" s="1497"/>
      <c r="P356" s="1498"/>
      <c r="Q356" s="1496"/>
      <c r="R356" s="1499"/>
      <c r="S356" s="1500">
        <f t="shared" si="119"/>
        <v>0</v>
      </c>
      <c r="T356" s="1501"/>
      <c r="U356" s="2239" t="s">
        <v>1</v>
      </c>
      <c r="V356" s="108">
        <f t="shared" si="122"/>
        <v>0</v>
      </c>
      <c r="W356" s="1392" t="str">
        <f t="shared" si="111"/>
        <v>►</v>
      </c>
      <c r="X356" s="1393" t="str">
        <f t="shared" si="112"/>
        <v>►</v>
      </c>
      <c r="Y356" s="1393" t="str">
        <f t="shared" si="113"/>
        <v>►</v>
      </c>
      <c r="Z356" s="1393" t="str">
        <f t="shared" si="114"/>
        <v>►</v>
      </c>
      <c r="AA356" s="1393" t="str">
        <f t="shared" si="115"/>
        <v>►</v>
      </c>
      <c r="AB356" s="1393" t="str">
        <f t="shared" si="116"/>
        <v>►</v>
      </c>
      <c r="AC356" s="1393" t="str">
        <f t="shared" si="117"/>
        <v>►</v>
      </c>
      <c r="AD356" s="1393" t="str">
        <f t="shared" si="118"/>
        <v>►</v>
      </c>
      <c r="AE356" s="1494"/>
      <c r="AF356" s="1495"/>
      <c r="AG356" s="1495"/>
      <c r="AH356" s="1495"/>
      <c r="AI356" s="1496"/>
      <c r="AJ356" s="1497"/>
      <c r="AK356" s="1498"/>
      <c r="AL356" s="1496"/>
      <c r="AM356" s="1499"/>
      <c r="AN356" s="1500">
        <f t="shared" si="120"/>
        <v>0</v>
      </c>
      <c r="AO356" s="1501"/>
      <c r="AP356"/>
      <c r="AQ356" s="6">
        <v>1</v>
      </c>
    </row>
    <row r="357" spans="1:43" s="1" customFormat="1" ht="15.75">
      <c r="A357" s="1405">
        <f t="shared" si="121"/>
        <v>0</v>
      </c>
      <c r="B357" s="1392" t="str">
        <f t="shared" si="103"/>
        <v>►</v>
      </c>
      <c r="C357" s="1393" t="str">
        <f t="shared" si="104"/>
        <v>►</v>
      </c>
      <c r="D357" s="1393" t="str">
        <f t="shared" si="105"/>
        <v>►</v>
      </c>
      <c r="E357" s="1393" t="str">
        <f t="shared" si="106"/>
        <v>►</v>
      </c>
      <c r="F357" s="1393" t="str">
        <f t="shared" si="107"/>
        <v>►</v>
      </c>
      <c r="G357" s="1393" t="str">
        <f t="shared" si="108"/>
        <v>►</v>
      </c>
      <c r="H357" s="1393" t="str">
        <f t="shared" si="109"/>
        <v>►</v>
      </c>
      <c r="I357" s="1393" t="str">
        <f t="shared" si="110"/>
        <v>►</v>
      </c>
      <c r="J357" s="1494"/>
      <c r="K357" s="1495"/>
      <c r="L357" s="1495"/>
      <c r="M357" s="1495"/>
      <c r="N357" s="1496"/>
      <c r="O357" s="1497"/>
      <c r="P357" s="1498"/>
      <c r="Q357" s="1496"/>
      <c r="R357" s="1499"/>
      <c r="S357" s="1500">
        <f t="shared" si="119"/>
        <v>0</v>
      </c>
      <c r="T357" s="1501"/>
      <c r="U357" s="2239" t="s">
        <v>1</v>
      </c>
      <c r="V357" s="108">
        <f t="shared" si="122"/>
        <v>0</v>
      </c>
      <c r="W357" s="1392" t="str">
        <f t="shared" si="111"/>
        <v>►</v>
      </c>
      <c r="X357" s="1393" t="str">
        <f t="shared" si="112"/>
        <v>►</v>
      </c>
      <c r="Y357" s="1393" t="str">
        <f t="shared" si="113"/>
        <v>►</v>
      </c>
      <c r="Z357" s="1393" t="str">
        <f t="shared" si="114"/>
        <v>►</v>
      </c>
      <c r="AA357" s="1393" t="str">
        <f t="shared" si="115"/>
        <v>►</v>
      </c>
      <c r="AB357" s="1393" t="str">
        <f t="shared" si="116"/>
        <v>►</v>
      </c>
      <c r="AC357" s="1393" t="str">
        <f t="shared" si="117"/>
        <v>►</v>
      </c>
      <c r="AD357" s="1393" t="str">
        <f t="shared" si="118"/>
        <v>►</v>
      </c>
      <c r="AE357" s="1494"/>
      <c r="AF357" s="1495"/>
      <c r="AG357" s="1495"/>
      <c r="AH357" s="1495"/>
      <c r="AI357" s="1496"/>
      <c r="AJ357" s="1497"/>
      <c r="AK357" s="1498"/>
      <c r="AL357" s="1496"/>
      <c r="AM357" s="1499"/>
      <c r="AN357" s="1500">
        <f t="shared" si="120"/>
        <v>0</v>
      </c>
      <c r="AO357" s="1501"/>
      <c r="AP357"/>
      <c r="AQ357" s="6">
        <v>1</v>
      </c>
    </row>
    <row r="358" spans="1:43" s="1" customFormat="1" ht="15.75">
      <c r="A358" s="1405">
        <f t="shared" si="121"/>
        <v>0</v>
      </c>
      <c r="B358" s="1392" t="str">
        <f t="shared" si="103"/>
        <v>►</v>
      </c>
      <c r="C358" s="1393" t="str">
        <f t="shared" si="104"/>
        <v>►</v>
      </c>
      <c r="D358" s="1393" t="str">
        <f t="shared" si="105"/>
        <v>►</v>
      </c>
      <c r="E358" s="1393" t="str">
        <f t="shared" si="106"/>
        <v>►</v>
      </c>
      <c r="F358" s="1393" t="str">
        <f t="shared" si="107"/>
        <v>►</v>
      </c>
      <c r="G358" s="1393" t="str">
        <f t="shared" si="108"/>
        <v>►</v>
      </c>
      <c r="H358" s="1393" t="str">
        <f t="shared" si="109"/>
        <v>►</v>
      </c>
      <c r="I358" s="1393" t="str">
        <f t="shared" si="110"/>
        <v>►</v>
      </c>
      <c r="J358" s="1494"/>
      <c r="K358" s="1495"/>
      <c r="L358" s="1495"/>
      <c r="M358" s="1495"/>
      <c r="N358" s="1496"/>
      <c r="O358" s="1497"/>
      <c r="P358" s="1498"/>
      <c r="Q358" s="1496"/>
      <c r="R358" s="1499"/>
      <c r="S358" s="1500">
        <f t="shared" si="119"/>
        <v>0</v>
      </c>
      <c r="T358" s="1501"/>
      <c r="U358" s="2239" t="s">
        <v>1</v>
      </c>
      <c r="V358" s="108">
        <f t="shared" si="122"/>
        <v>0</v>
      </c>
      <c r="W358" s="1392" t="str">
        <f t="shared" si="111"/>
        <v>►</v>
      </c>
      <c r="X358" s="1393" t="str">
        <f t="shared" si="112"/>
        <v>►</v>
      </c>
      <c r="Y358" s="1393" t="str">
        <f t="shared" si="113"/>
        <v>►</v>
      </c>
      <c r="Z358" s="1393" t="str">
        <f t="shared" si="114"/>
        <v>►</v>
      </c>
      <c r="AA358" s="1393" t="str">
        <f t="shared" si="115"/>
        <v>►</v>
      </c>
      <c r="AB358" s="1393" t="str">
        <f t="shared" si="116"/>
        <v>►</v>
      </c>
      <c r="AC358" s="1393" t="str">
        <f t="shared" si="117"/>
        <v>►</v>
      </c>
      <c r="AD358" s="1393" t="str">
        <f t="shared" si="118"/>
        <v>►</v>
      </c>
      <c r="AE358" s="1494"/>
      <c r="AF358" s="1495"/>
      <c r="AG358" s="1495"/>
      <c r="AH358" s="1495"/>
      <c r="AI358" s="1496"/>
      <c r="AJ358" s="1497"/>
      <c r="AK358" s="1498"/>
      <c r="AL358" s="1496"/>
      <c r="AM358" s="1499"/>
      <c r="AN358" s="1500">
        <f t="shared" si="120"/>
        <v>0</v>
      </c>
      <c r="AO358" s="1501"/>
      <c r="AP358"/>
      <c r="AQ358" s="6">
        <v>1</v>
      </c>
    </row>
    <row r="359" spans="1:43" s="1" customFormat="1" ht="15.75">
      <c r="A359" s="1405">
        <f t="shared" si="121"/>
        <v>0</v>
      </c>
      <c r="B359" s="1392" t="str">
        <f t="shared" si="103"/>
        <v>►</v>
      </c>
      <c r="C359" s="1393" t="str">
        <f t="shared" si="104"/>
        <v>►</v>
      </c>
      <c r="D359" s="1393" t="str">
        <f t="shared" si="105"/>
        <v>►</v>
      </c>
      <c r="E359" s="1393" t="str">
        <f t="shared" si="106"/>
        <v>►</v>
      </c>
      <c r="F359" s="1393" t="str">
        <f t="shared" si="107"/>
        <v>►</v>
      </c>
      <c r="G359" s="1393" t="str">
        <f t="shared" si="108"/>
        <v>►</v>
      </c>
      <c r="H359" s="1393" t="str">
        <f t="shared" si="109"/>
        <v>►</v>
      </c>
      <c r="I359" s="1393" t="str">
        <f t="shared" si="110"/>
        <v>►</v>
      </c>
      <c r="J359" s="1494"/>
      <c r="K359" s="1495"/>
      <c r="L359" s="1495"/>
      <c r="M359" s="1495"/>
      <c r="N359" s="1496"/>
      <c r="O359" s="1497"/>
      <c r="P359" s="1498"/>
      <c r="Q359" s="1496"/>
      <c r="R359" s="1499"/>
      <c r="S359" s="1500">
        <f t="shared" si="119"/>
        <v>0</v>
      </c>
      <c r="T359" s="1501"/>
      <c r="U359" s="2239" t="s">
        <v>1</v>
      </c>
      <c r="V359" s="108">
        <f t="shared" si="122"/>
        <v>0</v>
      </c>
      <c r="W359" s="1392" t="str">
        <f t="shared" si="111"/>
        <v>►</v>
      </c>
      <c r="X359" s="1393" t="str">
        <f t="shared" si="112"/>
        <v>►</v>
      </c>
      <c r="Y359" s="1393" t="str">
        <f t="shared" si="113"/>
        <v>►</v>
      </c>
      <c r="Z359" s="1393" t="str">
        <f t="shared" si="114"/>
        <v>►</v>
      </c>
      <c r="AA359" s="1393" t="str">
        <f t="shared" si="115"/>
        <v>►</v>
      </c>
      <c r="AB359" s="1393" t="str">
        <f t="shared" si="116"/>
        <v>►</v>
      </c>
      <c r="AC359" s="1393" t="str">
        <f t="shared" si="117"/>
        <v>►</v>
      </c>
      <c r="AD359" s="1393" t="str">
        <f t="shared" si="118"/>
        <v>►</v>
      </c>
      <c r="AE359" s="1494"/>
      <c r="AF359" s="1495"/>
      <c r="AG359" s="1495"/>
      <c r="AH359" s="1495"/>
      <c r="AI359" s="1496"/>
      <c r="AJ359" s="1497"/>
      <c r="AK359" s="1498"/>
      <c r="AL359" s="1496"/>
      <c r="AM359" s="1499"/>
      <c r="AN359" s="1500">
        <f t="shared" si="120"/>
        <v>0</v>
      </c>
      <c r="AO359" s="1501"/>
      <c r="AP359"/>
      <c r="AQ359" s="6">
        <v>1</v>
      </c>
    </row>
    <row r="360" spans="1:43" s="1" customFormat="1" ht="15.75">
      <c r="A360" s="1405">
        <f t="shared" si="121"/>
        <v>0</v>
      </c>
      <c r="B360" s="1392" t="str">
        <f t="shared" si="103"/>
        <v>►</v>
      </c>
      <c r="C360" s="1393" t="str">
        <f t="shared" si="104"/>
        <v>►</v>
      </c>
      <c r="D360" s="1393" t="str">
        <f t="shared" si="105"/>
        <v>►</v>
      </c>
      <c r="E360" s="1393" t="str">
        <f t="shared" si="106"/>
        <v>►</v>
      </c>
      <c r="F360" s="1393" t="str">
        <f t="shared" si="107"/>
        <v>►</v>
      </c>
      <c r="G360" s="1393" t="str">
        <f t="shared" si="108"/>
        <v>►</v>
      </c>
      <c r="H360" s="1393" t="str">
        <f t="shared" si="109"/>
        <v>►</v>
      </c>
      <c r="I360" s="1393" t="str">
        <f t="shared" si="110"/>
        <v>►</v>
      </c>
      <c r="J360" s="1494"/>
      <c r="K360" s="1495"/>
      <c r="L360" s="1495"/>
      <c r="M360" s="1495"/>
      <c r="N360" s="1496"/>
      <c r="O360" s="1497"/>
      <c r="P360" s="1498"/>
      <c r="Q360" s="1496"/>
      <c r="R360" s="1499"/>
      <c r="S360" s="1500">
        <f t="shared" si="119"/>
        <v>0</v>
      </c>
      <c r="T360" s="1501"/>
      <c r="U360" s="2239" t="s">
        <v>1</v>
      </c>
      <c r="V360" s="108">
        <f t="shared" si="122"/>
        <v>0</v>
      </c>
      <c r="W360" s="1392" t="str">
        <f t="shared" si="111"/>
        <v>►</v>
      </c>
      <c r="X360" s="1393" t="str">
        <f t="shared" si="112"/>
        <v>►</v>
      </c>
      <c r="Y360" s="1393" t="str">
        <f t="shared" si="113"/>
        <v>►</v>
      </c>
      <c r="Z360" s="1393" t="str">
        <f t="shared" si="114"/>
        <v>►</v>
      </c>
      <c r="AA360" s="1393" t="str">
        <f t="shared" si="115"/>
        <v>►</v>
      </c>
      <c r="AB360" s="1393" t="str">
        <f t="shared" si="116"/>
        <v>►</v>
      </c>
      <c r="AC360" s="1393" t="str">
        <f t="shared" si="117"/>
        <v>►</v>
      </c>
      <c r="AD360" s="1393" t="str">
        <f t="shared" si="118"/>
        <v>►</v>
      </c>
      <c r="AE360" s="1494"/>
      <c r="AF360" s="1495"/>
      <c r="AG360" s="1495"/>
      <c r="AH360" s="1495"/>
      <c r="AI360" s="1496"/>
      <c r="AJ360" s="1497"/>
      <c r="AK360" s="1498"/>
      <c r="AL360" s="1496"/>
      <c r="AM360" s="1499"/>
      <c r="AN360" s="1500">
        <f t="shared" si="120"/>
        <v>0</v>
      </c>
      <c r="AO360" s="1501"/>
      <c r="AP360"/>
      <c r="AQ360" s="6">
        <v>1</v>
      </c>
    </row>
    <row r="361" spans="1:43" s="1" customFormat="1" ht="15.75">
      <c r="A361" s="1405">
        <f t="shared" si="121"/>
        <v>0</v>
      </c>
      <c r="B361" s="1392" t="str">
        <f t="shared" si="103"/>
        <v>►</v>
      </c>
      <c r="C361" s="1393" t="str">
        <f t="shared" si="104"/>
        <v>►</v>
      </c>
      <c r="D361" s="1393" t="str">
        <f t="shared" si="105"/>
        <v>►</v>
      </c>
      <c r="E361" s="1393" t="str">
        <f t="shared" si="106"/>
        <v>►</v>
      </c>
      <c r="F361" s="1393" t="str">
        <f t="shared" si="107"/>
        <v>►</v>
      </c>
      <c r="G361" s="1393" t="str">
        <f t="shared" si="108"/>
        <v>►</v>
      </c>
      <c r="H361" s="1393" t="str">
        <f t="shared" si="109"/>
        <v>►</v>
      </c>
      <c r="I361" s="1393" t="str">
        <f t="shared" si="110"/>
        <v>►</v>
      </c>
      <c r="J361" s="1494"/>
      <c r="K361" s="1495"/>
      <c r="L361" s="1495"/>
      <c r="M361" s="1495"/>
      <c r="N361" s="1496"/>
      <c r="O361" s="1497"/>
      <c r="P361" s="1498"/>
      <c r="Q361" s="1496"/>
      <c r="R361" s="1499"/>
      <c r="S361" s="1500">
        <f t="shared" si="119"/>
        <v>0</v>
      </c>
      <c r="T361" s="1501"/>
      <c r="U361" s="2239" t="s">
        <v>1</v>
      </c>
      <c r="V361" s="108">
        <f t="shared" si="122"/>
        <v>0</v>
      </c>
      <c r="W361" s="1392" t="str">
        <f t="shared" si="111"/>
        <v>►</v>
      </c>
      <c r="X361" s="1393" t="str">
        <f t="shared" si="112"/>
        <v>►</v>
      </c>
      <c r="Y361" s="1393" t="str">
        <f t="shared" si="113"/>
        <v>►</v>
      </c>
      <c r="Z361" s="1393" t="str">
        <f t="shared" si="114"/>
        <v>►</v>
      </c>
      <c r="AA361" s="1393" t="str">
        <f t="shared" si="115"/>
        <v>►</v>
      </c>
      <c r="AB361" s="1393" t="str">
        <f t="shared" si="116"/>
        <v>►</v>
      </c>
      <c r="AC361" s="1393" t="str">
        <f t="shared" si="117"/>
        <v>►</v>
      </c>
      <c r="AD361" s="1393" t="str">
        <f t="shared" si="118"/>
        <v>►</v>
      </c>
      <c r="AE361" s="1494"/>
      <c r="AF361" s="1495"/>
      <c r="AG361" s="1495"/>
      <c r="AH361" s="1495"/>
      <c r="AI361" s="1496"/>
      <c r="AJ361" s="1497"/>
      <c r="AK361" s="1498"/>
      <c r="AL361" s="1496"/>
      <c r="AM361" s="1499"/>
      <c r="AN361" s="1500">
        <f t="shared" si="120"/>
        <v>0</v>
      </c>
      <c r="AO361" s="1501"/>
      <c r="AP361"/>
      <c r="AQ361" s="6">
        <v>1</v>
      </c>
    </row>
    <row r="362" spans="1:43" s="1" customFormat="1" ht="15.75">
      <c r="A362" s="1405">
        <f t="shared" si="121"/>
        <v>0</v>
      </c>
      <c r="B362" s="1392" t="str">
        <f t="shared" si="103"/>
        <v>►</v>
      </c>
      <c r="C362" s="1393" t="str">
        <f t="shared" si="104"/>
        <v>►</v>
      </c>
      <c r="D362" s="1393" t="str">
        <f t="shared" si="105"/>
        <v>►</v>
      </c>
      <c r="E362" s="1393" t="str">
        <f t="shared" si="106"/>
        <v>►</v>
      </c>
      <c r="F362" s="1393" t="str">
        <f t="shared" si="107"/>
        <v>►</v>
      </c>
      <c r="G362" s="1393" t="str">
        <f t="shared" si="108"/>
        <v>►</v>
      </c>
      <c r="H362" s="1393" t="str">
        <f t="shared" si="109"/>
        <v>►</v>
      </c>
      <c r="I362" s="1393" t="str">
        <f t="shared" si="110"/>
        <v>►</v>
      </c>
      <c r="J362" s="1494"/>
      <c r="K362" s="1495"/>
      <c r="L362" s="1495"/>
      <c r="M362" s="1495"/>
      <c r="N362" s="1496"/>
      <c r="O362" s="1497"/>
      <c r="P362" s="1498"/>
      <c r="Q362" s="1496"/>
      <c r="R362" s="1499"/>
      <c r="S362" s="1500">
        <f t="shared" si="119"/>
        <v>0</v>
      </c>
      <c r="T362" s="1501"/>
      <c r="U362" s="2239" t="s">
        <v>1</v>
      </c>
      <c r="V362" s="108">
        <f t="shared" si="122"/>
        <v>0</v>
      </c>
      <c r="W362" s="1392" t="str">
        <f t="shared" si="111"/>
        <v>►</v>
      </c>
      <c r="X362" s="1393" t="str">
        <f t="shared" si="112"/>
        <v>►</v>
      </c>
      <c r="Y362" s="1393" t="str">
        <f t="shared" si="113"/>
        <v>►</v>
      </c>
      <c r="Z362" s="1393" t="str">
        <f t="shared" si="114"/>
        <v>►</v>
      </c>
      <c r="AA362" s="1393" t="str">
        <f t="shared" si="115"/>
        <v>►</v>
      </c>
      <c r="AB362" s="1393" t="str">
        <f t="shared" si="116"/>
        <v>►</v>
      </c>
      <c r="AC362" s="1393" t="str">
        <f t="shared" si="117"/>
        <v>►</v>
      </c>
      <c r="AD362" s="1393" t="str">
        <f t="shared" si="118"/>
        <v>►</v>
      </c>
      <c r="AE362" s="1494"/>
      <c r="AF362" s="1495"/>
      <c r="AG362" s="1495"/>
      <c r="AH362" s="1495"/>
      <c r="AI362" s="1496"/>
      <c r="AJ362" s="1497"/>
      <c r="AK362" s="1498"/>
      <c r="AL362" s="1496"/>
      <c r="AM362" s="1499"/>
      <c r="AN362" s="1500">
        <f t="shared" si="120"/>
        <v>0</v>
      </c>
      <c r="AO362" s="1501"/>
      <c r="AP362"/>
      <c r="AQ362" s="6">
        <v>1</v>
      </c>
    </row>
    <row r="363" spans="1:43" s="1" customFormat="1" ht="15.75">
      <c r="A363" s="1405">
        <f t="shared" si="121"/>
        <v>0</v>
      </c>
      <c r="B363" s="1392" t="str">
        <f t="shared" si="103"/>
        <v>►</v>
      </c>
      <c r="C363" s="1393" t="str">
        <f t="shared" si="104"/>
        <v>►</v>
      </c>
      <c r="D363" s="1393" t="str">
        <f t="shared" si="105"/>
        <v>►</v>
      </c>
      <c r="E363" s="1393" t="str">
        <f t="shared" si="106"/>
        <v>►</v>
      </c>
      <c r="F363" s="1393" t="str">
        <f t="shared" si="107"/>
        <v>►</v>
      </c>
      <c r="G363" s="1393" t="str">
        <f t="shared" si="108"/>
        <v>►</v>
      </c>
      <c r="H363" s="1393" t="str">
        <f t="shared" si="109"/>
        <v>►</v>
      </c>
      <c r="I363" s="1393" t="str">
        <f t="shared" si="110"/>
        <v>►</v>
      </c>
      <c r="J363" s="1494"/>
      <c r="K363" s="1495"/>
      <c r="L363" s="1495"/>
      <c r="M363" s="1495"/>
      <c r="N363" s="1496"/>
      <c r="O363" s="1497"/>
      <c r="P363" s="1498"/>
      <c r="Q363" s="1496"/>
      <c r="R363" s="1499"/>
      <c r="S363" s="1500">
        <f t="shared" si="119"/>
        <v>0</v>
      </c>
      <c r="T363" s="1501"/>
      <c r="U363" s="2239" t="s">
        <v>1</v>
      </c>
      <c r="V363" s="108">
        <f t="shared" si="122"/>
        <v>0</v>
      </c>
      <c r="W363" s="1392" t="str">
        <f t="shared" si="111"/>
        <v>►</v>
      </c>
      <c r="X363" s="1393" t="str">
        <f t="shared" si="112"/>
        <v>►</v>
      </c>
      <c r="Y363" s="1393" t="str">
        <f t="shared" si="113"/>
        <v>►</v>
      </c>
      <c r="Z363" s="1393" t="str">
        <f t="shared" si="114"/>
        <v>►</v>
      </c>
      <c r="AA363" s="1393" t="str">
        <f t="shared" si="115"/>
        <v>►</v>
      </c>
      <c r="AB363" s="1393" t="str">
        <f t="shared" si="116"/>
        <v>►</v>
      </c>
      <c r="AC363" s="1393" t="str">
        <f t="shared" si="117"/>
        <v>►</v>
      </c>
      <c r="AD363" s="1393" t="str">
        <f t="shared" si="118"/>
        <v>►</v>
      </c>
      <c r="AE363" s="1494"/>
      <c r="AF363" s="1495"/>
      <c r="AG363" s="1495"/>
      <c r="AH363" s="1495"/>
      <c r="AI363" s="1496"/>
      <c r="AJ363" s="1497"/>
      <c r="AK363" s="1498"/>
      <c r="AL363" s="1496"/>
      <c r="AM363" s="1499"/>
      <c r="AN363" s="1500">
        <f t="shared" si="120"/>
        <v>0</v>
      </c>
      <c r="AO363" s="1501"/>
      <c r="AP363"/>
      <c r="AQ363" s="6">
        <v>1</v>
      </c>
    </row>
    <row r="364" spans="1:43" s="1" customFormat="1" ht="15.75">
      <c r="A364" s="1405">
        <f t="shared" si="121"/>
        <v>0</v>
      </c>
      <c r="B364" s="1392" t="str">
        <f t="shared" si="103"/>
        <v>►</v>
      </c>
      <c r="C364" s="1393" t="str">
        <f t="shared" si="104"/>
        <v>►</v>
      </c>
      <c r="D364" s="1393" t="str">
        <f t="shared" si="105"/>
        <v>►</v>
      </c>
      <c r="E364" s="1393" t="str">
        <f t="shared" si="106"/>
        <v>►</v>
      </c>
      <c r="F364" s="1393" t="str">
        <f t="shared" si="107"/>
        <v>►</v>
      </c>
      <c r="G364" s="1393" t="str">
        <f t="shared" si="108"/>
        <v>►</v>
      </c>
      <c r="H364" s="1393" t="str">
        <f t="shared" si="109"/>
        <v>►</v>
      </c>
      <c r="I364" s="1393" t="str">
        <f t="shared" si="110"/>
        <v>►</v>
      </c>
      <c r="J364" s="1494"/>
      <c r="K364" s="1495"/>
      <c r="L364" s="1495"/>
      <c r="M364" s="1495"/>
      <c r="N364" s="1496"/>
      <c r="O364" s="1497"/>
      <c r="P364" s="1498"/>
      <c r="Q364" s="1496"/>
      <c r="R364" s="1499"/>
      <c r="S364" s="1500">
        <f t="shared" si="119"/>
        <v>0</v>
      </c>
      <c r="T364" s="1501"/>
      <c r="U364" s="2239" t="s">
        <v>1</v>
      </c>
      <c r="V364" s="108">
        <f t="shared" si="122"/>
        <v>0</v>
      </c>
      <c r="W364" s="1392" t="str">
        <f t="shared" si="111"/>
        <v>►</v>
      </c>
      <c r="X364" s="1393" t="str">
        <f t="shared" si="112"/>
        <v>►</v>
      </c>
      <c r="Y364" s="1393" t="str">
        <f t="shared" si="113"/>
        <v>►</v>
      </c>
      <c r="Z364" s="1393" t="str">
        <f t="shared" si="114"/>
        <v>►</v>
      </c>
      <c r="AA364" s="1393" t="str">
        <f t="shared" si="115"/>
        <v>►</v>
      </c>
      <c r="AB364" s="1393" t="str">
        <f t="shared" si="116"/>
        <v>►</v>
      </c>
      <c r="AC364" s="1393" t="str">
        <f t="shared" si="117"/>
        <v>►</v>
      </c>
      <c r="AD364" s="1393" t="str">
        <f t="shared" si="118"/>
        <v>►</v>
      </c>
      <c r="AE364" s="1494"/>
      <c r="AF364" s="1495"/>
      <c r="AG364" s="1495"/>
      <c r="AH364" s="1495"/>
      <c r="AI364" s="1496"/>
      <c r="AJ364" s="1497"/>
      <c r="AK364" s="1498"/>
      <c r="AL364" s="1496"/>
      <c r="AM364" s="1499"/>
      <c r="AN364" s="1500">
        <f t="shared" si="120"/>
        <v>0</v>
      </c>
      <c r="AO364" s="1501"/>
      <c r="AP364"/>
      <c r="AQ364" s="6">
        <v>1</v>
      </c>
    </row>
    <row r="365" spans="1:43" s="1" customFormat="1" ht="15.75">
      <c r="A365" s="1405">
        <f t="shared" si="121"/>
        <v>0</v>
      </c>
      <c r="B365" s="1392" t="str">
        <f t="shared" si="103"/>
        <v>►</v>
      </c>
      <c r="C365" s="1393" t="str">
        <f t="shared" si="104"/>
        <v>►</v>
      </c>
      <c r="D365" s="1393" t="str">
        <f t="shared" si="105"/>
        <v>►</v>
      </c>
      <c r="E365" s="1393" t="str">
        <f t="shared" si="106"/>
        <v>►</v>
      </c>
      <c r="F365" s="1393" t="str">
        <f t="shared" si="107"/>
        <v>►</v>
      </c>
      <c r="G365" s="1393" t="str">
        <f t="shared" si="108"/>
        <v>►</v>
      </c>
      <c r="H365" s="1393" t="str">
        <f t="shared" si="109"/>
        <v>►</v>
      </c>
      <c r="I365" s="1393" t="str">
        <f t="shared" si="110"/>
        <v>►</v>
      </c>
      <c r="J365" s="1494"/>
      <c r="K365" s="1495"/>
      <c r="L365" s="1495"/>
      <c r="M365" s="1495"/>
      <c r="N365" s="1496"/>
      <c r="O365" s="1497"/>
      <c r="P365" s="1498"/>
      <c r="Q365" s="1496"/>
      <c r="R365" s="1499"/>
      <c r="S365" s="1500">
        <f t="shared" si="119"/>
        <v>0</v>
      </c>
      <c r="T365" s="1501"/>
      <c r="U365" s="2239" t="s">
        <v>1</v>
      </c>
      <c r="V365" s="108">
        <f t="shared" si="122"/>
        <v>0</v>
      </c>
      <c r="W365" s="1392" t="str">
        <f t="shared" si="111"/>
        <v>►</v>
      </c>
      <c r="X365" s="1393" t="str">
        <f t="shared" si="112"/>
        <v>►</v>
      </c>
      <c r="Y365" s="1393" t="str">
        <f t="shared" si="113"/>
        <v>►</v>
      </c>
      <c r="Z365" s="1393" t="str">
        <f t="shared" si="114"/>
        <v>►</v>
      </c>
      <c r="AA365" s="1393" t="str">
        <f t="shared" si="115"/>
        <v>►</v>
      </c>
      <c r="AB365" s="1393" t="str">
        <f t="shared" si="116"/>
        <v>►</v>
      </c>
      <c r="AC365" s="1393" t="str">
        <f t="shared" si="117"/>
        <v>►</v>
      </c>
      <c r="AD365" s="1393" t="str">
        <f t="shared" si="118"/>
        <v>►</v>
      </c>
      <c r="AE365" s="1494"/>
      <c r="AF365" s="1495"/>
      <c r="AG365" s="1495"/>
      <c r="AH365" s="1495"/>
      <c r="AI365" s="1496"/>
      <c r="AJ365" s="1497"/>
      <c r="AK365" s="1498"/>
      <c r="AL365" s="1496"/>
      <c r="AM365" s="1499"/>
      <c r="AN365" s="1500">
        <f t="shared" si="120"/>
        <v>0</v>
      </c>
      <c r="AO365" s="1501"/>
      <c r="AP365"/>
      <c r="AQ365" s="6">
        <v>1</v>
      </c>
    </row>
    <row r="366" spans="1:43" s="1" customFormat="1" ht="15.75">
      <c r="A366" s="1405">
        <f t="shared" si="121"/>
        <v>0</v>
      </c>
      <c r="B366" s="1392" t="str">
        <f t="shared" si="103"/>
        <v>►</v>
      </c>
      <c r="C366" s="1393" t="str">
        <f t="shared" si="104"/>
        <v>►</v>
      </c>
      <c r="D366" s="1393" t="str">
        <f t="shared" si="105"/>
        <v>►</v>
      </c>
      <c r="E366" s="1393" t="str">
        <f t="shared" si="106"/>
        <v>►</v>
      </c>
      <c r="F366" s="1393" t="str">
        <f t="shared" si="107"/>
        <v>►</v>
      </c>
      <c r="G366" s="1393" t="str">
        <f t="shared" si="108"/>
        <v>►</v>
      </c>
      <c r="H366" s="1393" t="str">
        <f t="shared" si="109"/>
        <v>►</v>
      </c>
      <c r="I366" s="1393" t="str">
        <f t="shared" si="110"/>
        <v>►</v>
      </c>
      <c r="J366" s="1494"/>
      <c r="K366" s="1495"/>
      <c r="L366" s="1495"/>
      <c r="M366" s="1495"/>
      <c r="N366" s="1496"/>
      <c r="O366" s="1497"/>
      <c r="P366" s="1498"/>
      <c r="Q366" s="1496"/>
      <c r="R366" s="1499"/>
      <c r="S366" s="1500">
        <f t="shared" si="119"/>
        <v>0</v>
      </c>
      <c r="T366" s="1501"/>
      <c r="U366" s="2239" t="s">
        <v>1</v>
      </c>
      <c r="V366" s="108">
        <f t="shared" si="122"/>
        <v>0</v>
      </c>
      <c r="W366" s="1392" t="str">
        <f t="shared" si="111"/>
        <v>►</v>
      </c>
      <c r="X366" s="1393" t="str">
        <f t="shared" si="112"/>
        <v>►</v>
      </c>
      <c r="Y366" s="1393" t="str">
        <f t="shared" si="113"/>
        <v>►</v>
      </c>
      <c r="Z366" s="1393" t="str">
        <f t="shared" si="114"/>
        <v>►</v>
      </c>
      <c r="AA366" s="1393" t="str">
        <f t="shared" si="115"/>
        <v>►</v>
      </c>
      <c r="AB366" s="1393" t="str">
        <f t="shared" si="116"/>
        <v>►</v>
      </c>
      <c r="AC366" s="1393" t="str">
        <f t="shared" si="117"/>
        <v>►</v>
      </c>
      <c r="AD366" s="1393" t="str">
        <f t="shared" si="118"/>
        <v>►</v>
      </c>
      <c r="AE366" s="1494"/>
      <c r="AF366" s="1495"/>
      <c r="AG366" s="1495"/>
      <c r="AH366" s="1495"/>
      <c r="AI366" s="1496"/>
      <c r="AJ366" s="1497"/>
      <c r="AK366" s="1498"/>
      <c r="AL366" s="1496"/>
      <c r="AM366" s="1499"/>
      <c r="AN366" s="1500">
        <f t="shared" si="120"/>
        <v>0</v>
      </c>
      <c r="AO366" s="1501"/>
      <c r="AP366"/>
      <c r="AQ366" s="6">
        <v>1</v>
      </c>
    </row>
    <row r="367" spans="1:43" s="1" customFormat="1" ht="15.75">
      <c r="A367" s="1405">
        <f t="shared" si="121"/>
        <v>0</v>
      </c>
      <c r="B367" s="1392" t="str">
        <f t="shared" si="103"/>
        <v>►</v>
      </c>
      <c r="C367" s="1393" t="str">
        <f t="shared" si="104"/>
        <v>►</v>
      </c>
      <c r="D367" s="1393" t="str">
        <f t="shared" si="105"/>
        <v>►</v>
      </c>
      <c r="E367" s="1393" t="str">
        <f t="shared" si="106"/>
        <v>►</v>
      </c>
      <c r="F367" s="1393" t="str">
        <f t="shared" si="107"/>
        <v>►</v>
      </c>
      <c r="G367" s="1393" t="str">
        <f t="shared" si="108"/>
        <v>►</v>
      </c>
      <c r="H367" s="1393" t="str">
        <f t="shared" si="109"/>
        <v>►</v>
      </c>
      <c r="I367" s="1393" t="str">
        <f t="shared" si="110"/>
        <v>►</v>
      </c>
      <c r="J367" s="1494"/>
      <c r="K367" s="1495"/>
      <c r="L367" s="1495"/>
      <c r="M367" s="1495"/>
      <c r="N367" s="1496"/>
      <c r="O367" s="1497"/>
      <c r="P367" s="1498"/>
      <c r="Q367" s="1496"/>
      <c r="R367" s="1499"/>
      <c r="S367" s="1500">
        <f t="shared" si="119"/>
        <v>0</v>
      </c>
      <c r="T367" s="1501"/>
      <c r="U367" s="2239" t="s">
        <v>1</v>
      </c>
      <c r="V367" s="108">
        <f t="shared" si="122"/>
        <v>0</v>
      </c>
      <c r="W367" s="1392" t="str">
        <f t="shared" si="111"/>
        <v>►</v>
      </c>
      <c r="X367" s="1393" t="str">
        <f t="shared" si="112"/>
        <v>►</v>
      </c>
      <c r="Y367" s="1393" t="str">
        <f t="shared" si="113"/>
        <v>►</v>
      </c>
      <c r="Z367" s="1393" t="str">
        <f t="shared" si="114"/>
        <v>►</v>
      </c>
      <c r="AA367" s="1393" t="str">
        <f t="shared" si="115"/>
        <v>►</v>
      </c>
      <c r="AB367" s="1393" t="str">
        <f t="shared" si="116"/>
        <v>►</v>
      </c>
      <c r="AC367" s="1393" t="str">
        <f t="shared" si="117"/>
        <v>►</v>
      </c>
      <c r="AD367" s="1393" t="str">
        <f t="shared" si="118"/>
        <v>►</v>
      </c>
      <c r="AE367" s="1494"/>
      <c r="AF367" s="1495"/>
      <c r="AG367" s="1495"/>
      <c r="AH367" s="1495"/>
      <c r="AI367" s="1496"/>
      <c r="AJ367" s="1497"/>
      <c r="AK367" s="1498"/>
      <c r="AL367" s="1496"/>
      <c r="AM367" s="1499"/>
      <c r="AN367" s="1500">
        <f t="shared" si="120"/>
        <v>0</v>
      </c>
      <c r="AO367" s="1501"/>
      <c r="AP367"/>
      <c r="AQ367" s="6">
        <v>1</v>
      </c>
    </row>
    <row r="368" spans="1:43" s="1" customFormat="1" ht="15.75">
      <c r="A368" s="1405">
        <f t="shared" si="121"/>
        <v>0</v>
      </c>
      <c r="B368" s="1392" t="str">
        <f t="shared" si="103"/>
        <v>►</v>
      </c>
      <c r="C368" s="1393" t="str">
        <f t="shared" si="104"/>
        <v>►</v>
      </c>
      <c r="D368" s="1393" t="str">
        <f t="shared" si="105"/>
        <v>►</v>
      </c>
      <c r="E368" s="1393" t="str">
        <f t="shared" si="106"/>
        <v>►</v>
      </c>
      <c r="F368" s="1393" t="str">
        <f t="shared" si="107"/>
        <v>►</v>
      </c>
      <c r="G368" s="1393" t="str">
        <f t="shared" si="108"/>
        <v>►</v>
      </c>
      <c r="H368" s="1393" t="str">
        <f t="shared" si="109"/>
        <v>►</v>
      </c>
      <c r="I368" s="1393" t="str">
        <f t="shared" si="110"/>
        <v>►</v>
      </c>
      <c r="J368" s="1494"/>
      <c r="K368" s="1495"/>
      <c r="L368" s="1495"/>
      <c r="M368" s="1495"/>
      <c r="N368" s="1496"/>
      <c r="O368" s="1497"/>
      <c r="P368" s="1498"/>
      <c r="Q368" s="1496"/>
      <c r="R368" s="1499"/>
      <c r="S368" s="1500">
        <f t="shared" si="119"/>
        <v>0</v>
      </c>
      <c r="T368" s="1501"/>
      <c r="U368" s="2239" t="s">
        <v>1</v>
      </c>
      <c r="V368" s="108">
        <f t="shared" si="122"/>
        <v>0</v>
      </c>
      <c r="W368" s="1392" t="str">
        <f t="shared" si="111"/>
        <v>►</v>
      </c>
      <c r="X368" s="1393" t="str">
        <f t="shared" si="112"/>
        <v>►</v>
      </c>
      <c r="Y368" s="1393" t="str">
        <f t="shared" si="113"/>
        <v>►</v>
      </c>
      <c r="Z368" s="1393" t="str">
        <f t="shared" si="114"/>
        <v>►</v>
      </c>
      <c r="AA368" s="1393" t="str">
        <f t="shared" si="115"/>
        <v>►</v>
      </c>
      <c r="AB368" s="1393" t="str">
        <f t="shared" si="116"/>
        <v>►</v>
      </c>
      <c r="AC368" s="1393" t="str">
        <f t="shared" si="117"/>
        <v>►</v>
      </c>
      <c r="AD368" s="1393" t="str">
        <f t="shared" si="118"/>
        <v>►</v>
      </c>
      <c r="AE368" s="1494"/>
      <c r="AF368" s="1495"/>
      <c r="AG368" s="1495"/>
      <c r="AH368" s="1495"/>
      <c r="AI368" s="1496"/>
      <c r="AJ368" s="1497"/>
      <c r="AK368" s="1498"/>
      <c r="AL368" s="1496"/>
      <c r="AM368" s="1499"/>
      <c r="AN368" s="1500">
        <f t="shared" si="120"/>
        <v>0</v>
      </c>
      <c r="AO368" s="1501"/>
      <c r="AP368"/>
      <c r="AQ368" s="6">
        <v>1</v>
      </c>
    </row>
    <row r="369" spans="1:43" s="1" customFormat="1" ht="15.75">
      <c r="A369" s="1405">
        <f t="shared" si="121"/>
        <v>0</v>
      </c>
      <c r="B369" s="1392" t="str">
        <f t="shared" si="103"/>
        <v>►</v>
      </c>
      <c r="C369" s="1393" t="str">
        <f t="shared" si="104"/>
        <v>►</v>
      </c>
      <c r="D369" s="1393" t="str">
        <f t="shared" si="105"/>
        <v>►</v>
      </c>
      <c r="E369" s="1393" t="str">
        <f t="shared" si="106"/>
        <v>►</v>
      </c>
      <c r="F369" s="1393" t="str">
        <f t="shared" si="107"/>
        <v>►</v>
      </c>
      <c r="G369" s="1393" t="str">
        <f t="shared" si="108"/>
        <v>►</v>
      </c>
      <c r="H369" s="1393" t="str">
        <f t="shared" si="109"/>
        <v>►</v>
      </c>
      <c r="I369" s="1393" t="str">
        <f t="shared" si="110"/>
        <v>►</v>
      </c>
      <c r="J369" s="1494"/>
      <c r="K369" s="1495"/>
      <c r="L369" s="1495"/>
      <c r="M369" s="1495"/>
      <c r="N369" s="1496"/>
      <c r="O369" s="1497"/>
      <c r="P369" s="1498"/>
      <c r="Q369" s="1496"/>
      <c r="R369" s="1499"/>
      <c r="S369" s="1500">
        <f t="shared" si="119"/>
        <v>0</v>
      </c>
      <c r="T369" s="1501"/>
      <c r="U369" s="2239" t="s">
        <v>1</v>
      </c>
      <c r="V369" s="108">
        <f t="shared" si="122"/>
        <v>0</v>
      </c>
      <c r="W369" s="1392" t="str">
        <f t="shared" si="111"/>
        <v>►</v>
      </c>
      <c r="X369" s="1393" t="str">
        <f t="shared" si="112"/>
        <v>►</v>
      </c>
      <c r="Y369" s="1393" t="str">
        <f t="shared" si="113"/>
        <v>►</v>
      </c>
      <c r="Z369" s="1393" t="str">
        <f t="shared" si="114"/>
        <v>►</v>
      </c>
      <c r="AA369" s="1393" t="str">
        <f t="shared" si="115"/>
        <v>►</v>
      </c>
      <c r="AB369" s="1393" t="str">
        <f t="shared" si="116"/>
        <v>►</v>
      </c>
      <c r="AC369" s="1393" t="str">
        <f t="shared" si="117"/>
        <v>►</v>
      </c>
      <c r="AD369" s="1393" t="str">
        <f t="shared" si="118"/>
        <v>►</v>
      </c>
      <c r="AE369" s="1494"/>
      <c r="AF369" s="1495"/>
      <c r="AG369" s="1495"/>
      <c r="AH369" s="1495"/>
      <c r="AI369" s="1496"/>
      <c r="AJ369" s="1497"/>
      <c r="AK369" s="1498"/>
      <c r="AL369" s="1496"/>
      <c r="AM369" s="1499"/>
      <c r="AN369" s="1500">
        <f t="shared" si="120"/>
        <v>0</v>
      </c>
      <c r="AO369" s="1501"/>
      <c r="AP369"/>
      <c r="AQ369" s="6">
        <v>1</v>
      </c>
    </row>
    <row r="370" spans="1:43" s="1" customFormat="1" ht="15.75">
      <c r="A370" s="1405">
        <f t="shared" si="121"/>
        <v>0</v>
      </c>
      <c r="B370" s="1392" t="str">
        <f t="shared" si="103"/>
        <v>►</v>
      </c>
      <c r="C370" s="1393" t="str">
        <f t="shared" si="104"/>
        <v>►</v>
      </c>
      <c r="D370" s="1393" t="str">
        <f t="shared" si="105"/>
        <v>►</v>
      </c>
      <c r="E370" s="1393" t="str">
        <f t="shared" si="106"/>
        <v>►</v>
      </c>
      <c r="F370" s="1393" t="str">
        <f t="shared" si="107"/>
        <v>►</v>
      </c>
      <c r="G370" s="1393" t="str">
        <f t="shared" si="108"/>
        <v>►</v>
      </c>
      <c r="H370" s="1393" t="str">
        <f t="shared" si="109"/>
        <v>►</v>
      </c>
      <c r="I370" s="1393" t="str">
        <f t="shared" si="110"/>
        <v>►</v>
      </c>
      <c r="J370" s="1494"/>
      <c r="K370" s="1495"/>
      <c r="L370" s="1495"/>
      <c r="M370" s="1495"/>
      <c r="N370" s="1496"/>
      <c r="O370" s="1497"/>
      <c r="P370" s="1498"/>
      <c r="Q370" s="1496"/>
      <c r="R370" s="1499"/>
      <c r="S370" s="1500">
        <f t="shared" si="119"/>
        <v>0</v>
      </c>
      <c r="T370" s="1501"/>
      <c r="U370" s="2239" t="s">
        <v>1</v>
      </c>
      <c r="V370" s="108">
        <f t="shared" si="122"/>
        <v>0</v>
      </c>
      <c r="W370" s="1392" t="str">
        <f t="shared" si="111"/>
        <v>►</v>
      </c>
      <c r="X370" s="1393" t="str">
        <f t="shared" si="112"/>
        <v>►</v>
      </c>
      <c r="Y370" s="1393" t="str">
        <f t="shared" si="113"/>
        <v>►</v>
      </c>
      <c r="Z370" s="1393" t="str">
        <f t="shared" si="114"/>
        <v>►</v>
      </c>
      <c r="AA370" s="1393" t="str">
        <f t="shared" si="115"/>
        <v>►</v>
      </c>
      <c r="AB370" s="1393" t="str">
        <f t="shared" si="116"/>
        <v>►</v>
      </c>
      <c r="AC370" s="1393" t="str">
        <f t="shared" si="117"/>
        <v>►</v>
      </c>
      <c r="AD370" s="1393" t="str">
        <f t="shared" si="118"/>
        <v>►</v>
      </c>
      <c r="AE370" s="1494"/>
      <c r="AF370" s="1495"/>
      <c r="AG370" s="1495"/>
      <c r="AH370" s="1495"/>
      <c r="AI370" s="1496"/>
      <c r="AJ370" s="1497"/>
      <c r="AK370" s="1498"/>
      <c r="AL370" s="1496"/>
      <c r="AM370" s="1499"/>
      <c r="AN370" s="1500">
        <f t="shared" si="120"/>
        <v>0</v>
      </c>
      <c r="AO370" s="1501"/>
      <c r="AP370"/>
      <c r="AQ370" s="6">
        <v>1</v>
      </c>
    </row>
    <row r="371" spans="1:43" s="1" customFormat="1" ht="15.75">
      <c r="A371" s="1405">
        <f t="shared" si="121"/>
        <v>0</v>
      </c>
      <c r="B371" s="1392" t="str">
        <f t="shared" si="103"/>
        <v>►</v>
      </c>
      <c r="C371" s="1393" t="str">
        <f t="shared" si="104"/>
        <v>►</v>
      </c>
      <c r="D371" s="1393" t="str">
        <f t="shared" si="105"/>
        <v>►</v>
      </c>
      <c r="E371" s="1393" t="str">
        <f t="shared" si="106"/>
        <v>►</v>
      </c>
      <c r="F371" s="1393" t="str">
        <f t="shared" si="107"/>
        <v>►</v>
      </c>
      <c r="G371" s="1393" t="str">
        <f t="shared" si="108"/>
        <v>►</v>
      </c>
      <c r="H371" s="1393" t="str">
        <f t="shared" si="109"/>
        <v>►</v>
      </c>
      <c r="I371" s="1393" t="str">
        <f t="shared" si="110"/>
        <v>►</v>
      </c>
      <c r="J371" s="1494"/>
      <c r="K371" s="1495"/>
      <c r="L371" s="1495"/>
      <c r="M371" s="1495"/>
      <c r="N371" s="1496"/>
      <c r="O371" s="1497"/>
      <c r="P371" s="1498"/>
      <c r="Q371" s="1496"/>
      <c r="R371" s="1499"/>
      <c r="S371" s="1500">
        <f t="shared" si="119"/>
        <v>0</v>
      </c>
      <c r="T371" s="1501"/>
      <c r="U371" s="2239" t="s">
        <v>1</v>
      </c>
      <c r="V371" s="108">
        <f t="shared" si="122"/>
        <v>0</v>
      </c>
      <c r="W371" s="1392" t="str">
        <f t="shared" si="111"/>
        <v>►</v>
      </c>
      <c r="X371" s="1393" t="str">
        <f t="shared" si="112"/>
        <v>►</v>
      </c>
      <c r="Y371" s="1393" t="str">
        <f t="shared" si="113"/>
        <v>►</v>
      </c>
      <c r="Z371" s="1393" t="str">
        <f t="shared" si="114"/>
        <v>►</v>
      </c>
      <c r="AA371" s="1393" t="str">
        <f t="shared" si="115"/>
        <v>►</v>
      </c>
      <c r="AB371" s="1393" t="str">
        <f t="shared" si="116"/>
        <v>►</v>
      </c>
      <c r="AC371" s="1393" t="str">
        <f t="shared" si="117"/>
        <v>►</v>
      </c>
      <c r="AD371" s="1393" t="str">
        <f t="shared" si="118"/>
        <v>►</v>
      </c>
      <c r="AE371" s="1494"/>
      <c r="AF371" s="1495"/>
      <c r="AG371" s="1495"/>
      <c r="AH371" s="1495"/>
      <c r="AI371" s="1496"/>
      <c r="AJ371" s="1497"/>
      <c r="AK371" s="1498"/>
      <c r="AL371" s="1496"/>
      <c r="AM371" s="1499"/>
      <c r="AN371" s="1500">
        <f t="shared" si="120"/>
        <v>0</v>
      </c>
      <c r="AO371" s="1501"/>
      <c r="AP371"/>
      <c r="AQ371" s="6">
        <v>1</v>
      </c>
    </row>
    <row r="372" spans="1:43" s="1" customFormat="1" ht="15.75">
      <c r="A372" s="1405">
        <f t="shared" si="121"/>
        <v>0</v>
      </c>
      <c r="B372" s="1392" t="str">
        <f t="shared" si="103"/>
        <v>►</v>
      </c>
      <c r="C372" s="1393" t="str">
        <f t="shared" si="104"/>
        <v>►</v>
      </c>
      <c r="D372" s="1393" t="str">
        <f t="shared" si="105"/>
        <v>►</v>
      </c>
      <c r="E372" s="1393" t="str">
        <f t="shared" si="106"/>
        <v>►</v>
      </c>
      <c r="F372" s="1393" t="str">
        <f t="shared" si="107"/>
        <v>►</v>
      </c>
      <c r="G372" s="1393" t="str">
        <f t="shared" si="108"/>
        <v>►</v>
      </c>
      <c r="H372" s="1393" t="str">
        <f t="shared" si="109"/>
        <v>►</v>
      </c>
      <c r="I372" s="1393" t="str">
        <f t="shared" si="110"/>
        <v>►</v>
      </c>
      <c r="J372" s="1494"/>
      <c r="K372" s="1495"/>
      <c r="L372" s="1495"/>
      <c r="M372" s="1495"/>
      <c r="N372" s="1496"/>
      <c r="O372" s="1497"/>
      <c r="P372" s="1498"/>
      <c r="Q372" s="1496"/>
      <c r="R372" s="1499"/>
      <c r="S372" s="1500">
        <f t="shared" si="119"/>
        <v>0</v>
      </c>
      <c r="T372" s="1501"/>
      <c r="U372" s="2239" t="s">
        <v>1</v>
      </c>
      <c r="V372" s="108">
        <f t="shared" si="122"/>
        <v>0</v>
      </c>
      <c r="W372" s="1392" t="str">
        <f t="shared" si="111"/>
        <v>►</v>
      </c>
      <c r="X372" s="1393" t="str">
        <f t="shared" si="112"/>
        <v>►</v>
      </c>
      <c r="Y372" s="1393" t="str">
        <f t="shared" si="113"/>
        <v>►</v>
      </c>
      <c r="Z372" s="1393" t="str">
        <f t="shared" si="114"/>
        <v>►</v>
      </c>
      <c r="AA372" s="1393" t="str">
        <f t="shared" si="115"/>
        <v>►</v>
      </c>
      <c r="AB372" s="1393" t="str">
        <f t="shared" si="116"/>
        <v>►</v>
      </c>
      <c r="AC372" s="1393" t="str">
        <f t="shared" si="117"/>
        <v>►</v>
      </c>
      <c r="AD372" s="1393" t="str">
        <f t="shared" si="118"/>
        <v>►</v>
      </c>
      <c r="AE372" s="1494"/>
      <c r="AF372" s="1495"/>
      <c r="AG372" s="1495"/>
      <c r="AH372" s="1495"/>
      <c r="AI372" s="1496"/>
      <c r="AJ372" s="1497"/>
      <c r="AK372" s="1498"/>
      <c r="AL372" s="1496"/>
      <c r="AM372" s="1499"/>
      <c r="AN372" s="1500">
        <f t="shared" si="120"/>
        <v>0</v>
      </c>
      <c r="AO372" s="1501"/>
      <c r="AP372"/>
      <c r="AQ372" s="6">
        <v>1</v>
      </c>
    </row>
    <row r="373" spans="1:43" s="1" customFormat="1" ht="15.75">
      <c r="A373" s="1405">
        <f t="shared" si="121"/>
        <v>0</v>
      </c>
      <c r="B373" s="1392" t="str">
        <f t="shared" si="103"/>
        <v>►</v>
      </c>
      <c r="C373" s="1393" t="str">
        <f t="shared" si="104"/>
        <v>►</v>
      </c>
      <c r="D373" s="1393" t="str">
        <f t="shared" si="105"/>
        <v>►</v>
      </c>
      <c r="E373" s="1393" t="str">
        <f t="shared" si="106"/>
        <v>►</v>
      </c>
      <c r="F373" s="1393" t="str">
        <f t="shared" si="107"/>
        <v>►</v>
      </c>
      <c r="G373" s="1393" t="str">
        <f t="shared" si="108"/>
        <v>►</v>
      </c>
      <c r="H373" s="1393" t="str">
        <f t="shared" si="109"/>
        <v>►</v>
      </c>
      <c r="I373" s="1393" t="str">
        <f t="shared" si="110"/>
        <v>►</v>
      </c>
      <c r="J373" s="1494"/>
      <c r="K373" s="1495"/>
      <c r="L373" s="1495"/>
      <c r="M373" s="1495"/>
      <c r="N373" s="1496"/>
      <c r="O373" s="1497"/>
      <c r="P373" s="1498"/>
      <c r="Q373" s="1496"/>
      <c r="R373" s="1499"/>
      <c r="S373" s="1500">
        <f t="shared" si="119"/>
        <v>0</v>
      </c>
      <c r="T373" s="1501"/>
      <c r="U373" s="2239" t="s">
        <v>1</v>
      </c>
      <c r="V373" s="108">
        <f t="shared" si="122"/>
        <v>0</v>
      </c>
      <c r="W373" s="1392" t="str">
        <f t="shared" si="111"/>
        <v>►</v>
      </c>
      <c r="X373" s="1393" t="str">
        <f t="shared" si="112"/>
        <v>►</v>
      </c>
      <c r="Y373" s="1393" t="str">
        <f t="shared" si="113"/>
        <v>►</v>
      </c>
      <c r="Z373" s="1393" t="str">
        <f t="shared" si="114"/>
        <v>►</v>
      </c>
      <c r="AA373" s="1393" t="str">
        <f t="shared" si="115"/>
        <v>►</v>
      </c>
      <c r="AB373" s="1393" t="str">
        <f t="shared" si="116"/>
        <v>►</v>
      </c>
      <c r="AC373" s="1393" t="str">
        <f t="shared" si="117"/>
        <v>►</v>
      </c>
      <c r="AD373" s="1393" t="str">
        <f t="shared" si="118"/>
        <v>►</v>
      </c>
      <c r="AE373" s="1494"/>
      <c r="AF373" s="1495"/>
      <c r="AG373" s="1495"/>
      <c r="AH373" s="1495"/>
      <c r="AI373" s="1496"/>
      <c r="AJ373" s="1497"/>
      <c r="AK373" s="1498"/>
      <c r="AL373" s="1496"/>
      <c r="AM373" s="1499"/>
      <c r="AN373" s="1500">
        <f t="shared" si="120"/>
        <v>0</v>
      </c>
      <c r="AO373" s="1501"/>
      <c r="AP373"/>
      <c r="AQ373" s="6">
        <v>1</v>
      </c>
    </row>
    <row r="374" spans="1:43" s="1" customFormat="1" ht="15.75">
      <c r="A374" s="1405">
        <f t="shared" si="121"/>
        <v>0</v>
      </c>
      <c r="B374" s="1392" t="str">
        <f t="shared" si="103"/>
        <v>►</v>
      </c>
      <c r="C374" s="1393" t="str">
        <f t="shared" si="104"/>
        <v>►</v>
      </c>
      <c r="D374" s="1393" t="str">
        <f t="shared" si="105"/>
        <v>►</v>
      </c>
      <c r="E374" s="1393" t="str">
        <f t="shared" si="106"/>
        <v>►</v>
      </c>
      <c r="F374" s="1393" t="str">
        <f t="shared" si="107"/>
        <v>►</v>
      </c>
      <c r="G374" s="1393" t="str">
        <f t="shared" si="108"/>
        <v>►</v>
      </c>
      <c r="H374" s="1393" t="str">
        <f t="shared" si="109"/>
        <v>►</v>
      </c>
      <c r="I374" s="1393" t="str">
        <f t="shared" si="110"/>
        <v>►</v>
      </c>
      <c r="J374" s="1494"/>
      <c r="K374" s="1495"/>
      <c r="L374" s="1495"/>
      <c r="M374" s="1495"/>
      <c r="N374" s="1496"/>
      <c r="O374" s="1497"/>
      <c r="P374" s="1498"/>
      <c r="Q374" s="1496"/>
      <c r="R374" s="1499"/>
      <c r="S374" s="1500">
        <f t="shared" si="119"/>
        <v>0</v>
      </c>
      <c r="T374" s="1501"/>
      <c r="U374" s="2239" t="s">
        <v>1</v>
      </c>
      <c r="V374" s="108">
        <f t="shared" si="122"/>
        <v>0</v>
      </c>
      <c r="W374" s="1392" t="str">
        <f t="shared" si="111"/>
        <v>►</v>
      </c>
      <c r="X374" s="1393" t="str">
        <f t="shared" si="112"/>
        <v>►</v>
      </c>
      <c r="Y374" s="1393" t="str">
        <f t="shared" si="113"/>
        <v>►</v>
      </c>
      <c r="Z374" s="1393" t="str">
        <f t="shared" si="114"/>
        <v>►</v>
      </c>
      <c r="AA374" s="1393" t="str">
        <f t="shared" si="115"/>
        <v>►</v>
      </c>
      <c r="AB374" s="1393" t="str">
        <f t="shared" si="116"/>
        <v>►</v>
      </c>
      <c r="AC374" s="1393" t="str">
        <f t="shared" si="117"/>
        <v>►</v>
      </c>
      <c r="AD374" s="1393" t="str">
        <f t="shared" si="118"/>
        <v>►</v>
      </c>
      <c r="AE374" s="1494"/>
      <c r="AF374" s="1495"/>
      <c r="AG374" s="1495"/>
      <c r="AH374" s="1495"/>
      <c r="AI374" s="1496"/>
      <c r="AJ374" s="1497"/>
      <c r="AK374" s="1498"/>
      <c r="AL374" s="1496"/>
      <c r="AM374" s="1499"/>
      <c r="AN374" s="1500">
        <f t="shared" si="120"/>
        <v>0</v>
      </c>
      <c r="AO374" s="1501"/>
      <c r="AP374"/>
      <c r="AQ374" s="6">
        <v>1</v>
      </c>
    </row>
    <row r="375" spans="1:43" s="1" customFormat="1" ht="15.75">
      <c r="A375" s="1405">
        <f t="shared" si="121"/>
        <v>0</v>
      </c>
      <c r="B375" s="1392" t="str">
        <f t="shared" ref="B375:B438" si="123">IF(ISBLANK(K375),"►",K375)</f>
        <v>►</v>
      </c>
      <c r="C375" s="1393" t="str">
        <f t="shared" ref="C375:C438" si="124">IF(ISBLANK(K375),"►",IFERROR(LEFT(K375,SEARCH(" ",K375)-1),0))</f>
        <v>►</v>
      </c>
      <c r="D375" s="1393" t="str">
        <f t="shared" ref="D375:D438" si="125">IF(ISBLANK(K375),"►",IFERROR(MID(K375,SEARCH(" ",K375)+1,SEARCH(" ",K375,SEARCH(" ",K375)+1)-SEARCH(" ",K375)-1),0))</f>
        <v>►</v>
      </c>
      <c r="E375" s="1393" t="str">
        <f t="shared" ref="E375:E438" si="126">IF(ISBLANK(K375),"►",IFERROR(MID(K375,SEARCH(" ",K375,SEARCH(" ",K375)+1)+1,SEARCH(" ",K375,SEARCH(" ",K375,SEARCH(" ",K375)+1)+1)-SEARCH(" ",K375,SEARCH(" ",K375)+1)-1),0))</f>
        <v>►</v>
      </c>
      <c r="F375" s="1393" t="str">
        <f t="shared" ref="F375:F438" si="127">IF(ISBLANK(K375),"►",IFERROR(MID(K375,SEARCH(" ",K375,SEARCH(" ",K375,SEARCH(" ",K375)+1)+1)+1,SEARCH(" ",K375,SEARCH(" ",K375,SEARCH(" ",K375,SEARCH(" ",K375)+1)+1)+1)-SEARCH(" ",K375,SEARCH(" ",K375,SEARCH(" ",K375)+1)+1)-1),0))</f>
        <v>►</v>
      </c>
      <c r="G375" s="1393" t="str">
        <f t="shared" ref="G375:G438" si="128">IF(ISBLANK(K375),"►",IFERROR(MID(K375,FIND(" ",K375,FIND(" ",K375,FIND(" ",K375)+1)+1)+1,FIND(" ",K375,FIND(" ",K375,FIND(" ",K375,FIND(" ",K375,FIND(" ",K375,FIND(" ",K375)+1)+1)+1)+1)-1)-1),""))</f>
        <v>►</v>
      </c>
      <c r="H375" s="1393" t="str">
        <f t="shared" ref="H375:H438" si="129">IF(ISBLANK(K375),"►",L375)</f>
        <v>►</v>
      </c>
      <c r="I375" s="1393" t="str">
        <f t="shared" ref="I375:I438" si="130">IF(ISBLANK(K375),"►",M375)</f>
        <v>►</v>
      </c>
      <c r="J375" s="1494"/>
      <c r="K375" s="1495"/>
      <c r="L375" s="1495"/>
      <c r="M375" s="1495"/>
      <c r="N375" s="1496"/>
      <c r="O375" s="1497"/>
      <c r="P375" s="1498"/>
      <c r="Q375" s="1496"/>
      <c r="R375" s="1499"/>
      <c r="S375" s="1500">
        <f t="shared" si="119"/>
        <v>0</v>
      </c>
      <c r="T375" s="1501"/>
      <c r="U375" s="2239" t="s">
        <v>1</v>
      </c>
      <c r="V375" s="108">
        <f t="shared" si="122"/>
        <v>0</v>
      </c>
      <c r="W375" s="1392" t="str">
        <f t="shared" ref="W375:W438" si="131">IF(ISBLANK(AF375),"►",AF375)</f>
        <v>►</v>
      </c>
      <c r="X375" s="1393" t="str">
        <f t="shared" ref="X375:X438" si="132">IF(ISBLANK(AF375),"►",IFERROR(LEFT(AF375,SEARCH(" ",AF375)-1),0))</f>
        <v>►</v>
      </c>
      <c r="Y375" s="1393" t="str">
        <f t="shared" ref="Y375:Y438" si="133">IF(ISBLANK(AF375),"►",IFERROR(MID(AF375,SEARCH(" ",AF375)+1,SEARCH(" ",AF375,SEARCH(" ",AF375)+1)-SEARCH(" ",AF375)-1),0))</f>
        <v>►</v>
      </c>
      <c r="Z375" s="1393" t="str">
        <f t="shared" ref="Z375:Z438" si="134">IF(ISBLANK(AF375),"►",IFERROR(MID(AF375,SEARCH(" ",AF375,SEARCH(" ",AF375)+1)+1,SEARCH(" ",AF375,SEARCH(" ",AF375,SEARCH(" ",AF375)+1)+1)-SEARCH(" ",AF375,SEARCH(" ",AF375)+1)-1),0))</f>
        <v>►</v>
      </c>
      <c r="AA375" s="1393" t="str">
        <f t="shared" ref="AA375:AA438" si="135">IF(ISBLANK(AF375),"►",IFERROR(MID(AF375,SEARCH(" ",AF375,SEARCH(" ",AF375,SEARCH(" ",AF375)+1)+1)+1,SEARCH(" ",AF375,SEARCH(" ",AF375,SEARCH(" ",AF375,SEARCH(" ",AF375)+1)+1)+1)-SEARCH(" ",AF375,SEARCH(" ",AF375,SEARCH(" ",AF375)+1)+1)-1),0))</f>
        <v>►</v>
      </c>
      <c r="AB375" s="1393" t="str">
        <f t="shared" ref="AB375:AB438" si="136">IF(ISBLANK(AF375),"►",IFERROR(MID(AF375,FIND(" ",AF375,FIND(" ",AF375,FIND(" ",AF375)+1)+1)+1,FIND(" ",AF375,FIND(" ",AF375,FIND(" ",AF375,FIND(" ",AF375,FIND(" ",AF375,FIND(" ",AF375)+1)+1)+1)+1)-1)-1),""))</f>
        <v>►</v>
      </c>
      <c r="AC375" s="1393" t="str">
        <f t="shared" ref="AC375:AC438" si="137">IF(ISBLANK(AF375),"►",AG375)</f>
        <v>►</v>
      </c>
      <c r="AD375" s="1393" t="str">
        <f t="shared" ref="AD375:AD438" si="138">IF(ISBLANK(AF375),"►",AH375)</f>
        <v>►</v>
      </c>
      <c r="AE375" s="1494"/>
      <c r="AF375" s="1495"/>
      <c r="AG375" s="1495"/>
      <c r="AH375" s="1495"/>
      <c r="AI375" s="1496"/>
      <c r="AJ375" s="1497"/>
      <c r="AK375" s="1498"/>
      <c r="AL375" s="1496"/>
      <c r="AM375" s="1499"/>
      <c r="AN375" s="1500">
        <f t="shared" si="120"/>
        <v>0</v>
      </c>
      <c r="AO375" s="1501"/>
      <c r="AP375"/>
      <c r="AQ375" s="6">
        <v>1</v>
      </c>
    </row>
    <row r="376" spans="1:43" s="1" customFormat="1" ht="15.75">
      <c r="A376" s="1405">
        <f t="shared" si="121"/>
        <v>0</v>
      </c>
      <c r="B376" s="1392" t="str">
        <f t="shared" si="123"/>
        <v>►</v>
      </c>
      <c r="C376" s="1393" t="str">
        <f t="shared" si="124"/>
        <v>►</v>
      </c>
      <c r="D376" s="1393" t="str">
        <f t="shared" si="125"/>
        <v>►</v>
      </c>
      <c r="E376" s="1393" t="str">
        <f t="shared" si="126"/>
        <v>►</v>
      </c>
      <c r="F376" s="1393" t="str">
        <f t="shared" si="127"/>
        <v>►</v>
      </c>
      <c r="G376" s="1393" t="str">
        <f t="shared" si="128"/>
        <v>►</v>
      </c>
      <c r="H376" s="1393" t="str">
        <f t="shared" si="129"/>
        <v>►</v>
      </c>
      <c r="I376" s="1393" t="str">
        <f t="shared" si="130"/>
        <v>►</v>
      </c>
      <c r="J376" s="1494"/>
      <c r="K376" s="1495"/>
      <c r="L376" s="1495"/>
      <c r="M376" s="1495"/>
      <c r="N376" s="1496"/>
      <c r="O376" s="1497"/>
      <c r="P376" s="1498"/>
      <c r="Q376" s="1496"/>
      <c r="R376" s="1499"/>
      <c r="S376" s="1500">
        <f t="shared" si="119"/>
        <v>0</v>
      </c>
      <c r="T376" s="1501"/>
      <c r="U376" s="2239" t="s">
        <v>1</v>
      </c>
      <c r="V376" s="108">
        <f t="shared" si="122"/>
        <v>0</v>
      </c>
      <c r="W376" s="1392" t="str">
        <f t="shared" si="131"/>
        <v>►</v>
      </c>
      <c r="X376" s="1393" t="str">
        <f t="shared" si="132"/>
        <v>►</v>
      </c>
      <c r="Y376" s="1393" t="str">
        <f t="shared" si="133"/>
        <v>►</v>
      </c>
      <c r="Z376" s="1393" t="str">
        <f t="shared" si="134"/>
        <v>►</v>
      </c>
      <c r="AA376" s="1393" t="str">
        <f t="shared" si="135"/>
        <v>►</v>
      </c>
      <c r="AB376" s="1393" t="str">
        <f t="shared" si="136"/>
        <v>►</v>
      </c>
      <c r="AC376" s="1393" t="str">
        <f t="shared" si="137"/>
        <v>►</v>
      </c>
      <c r="AD376" s="1393" t="str">
        <f t="shared" si="138"/>
        <v>►</v>
      </c>
      <c r="AE376" s="1494"/>
      <c r="AF376" s="1495"/>
      <c r="AG376" s="1495"/>
      <c r="AH376" s="1495"/>
      <c r="AI376" s="1496"/>
      <c r="AJ376" s="1497"/>
      <c r="AK376" s="1498"/>
      <c r="AL376" s="1496"/>
      <c r="AM376" s="1499"/>
      <c r="AN376" s="1500">
        <f t="shared" si="120"/>
        <v>0</v>
      </c>
      <c r="AO376" s="1501"/>
      <c r="AP376"/>
      <c r="AQ376" s="6">
        <v>1</v>
      </c>
    </row>
    <row r="377" spans="1:43" s="1" customFormat="1" ht="15.75">
      <c r="A377" s="1405">
        <f t="shared" si="121"/>
        <v>0</v>
      </c>
      <c r="B377" s="1392" t="str">
        <f t="shared" si="123"/>
        <v>►</v>
      </c>
      <c r="C377" s="1393" t="str">
        <f t="shared" si="124"/>
        <v>►</v>
      </c>
      <c r="D377" s="1393" t="str">
        <f t="shared" si="125"/>
        <v>►</v>
      </c>
      <c r="E377" s="1393" t="str">
        <f t="shared" si="126"/>
        <v>►</v>
      </c>
      <c r="F377" s="1393" t="str">
        <f t="shared" si="127"/>
        <v>►</v>
      </c>
      <c r="G377" s="1393" t="str">
        <f t="shared" si="128"/>
        <v>►</v>
      </c>
      <c r="H377" s="1393" t="str">
        <f t="shared" si="129"/>
        <v>►</v>
      </c>
      <c r="I377" s="1393" t="str">
        <f t="shared" si="130"/>
        <v>►</v>
      </c>
      <c r="J377" s="1494"/>
      <c r="K377" s="1495"/>
      <c r="L377" s="1495"/>
      <c r="M377" s="1495"/>
      <c r="N377" s="1496"/>
      <c r="O377" s="1497"/>
      <c r="P377" s="1498"/>
      <c r="Q377" s="1496"/>
      <c r="R377" s="1499"/>
      <c r="S377" s="1500">
        <f t="shared" si="119"/>
        <v>0</v>
      </c>
      <c r="T377" s="1501"/>
      <c r="U377" s="2239" t="s">
        <v>1</v>
      </c>
      <c r="V377" s="108">
        <f t="shared" si="122"/>
        <v>0</v>
      </c>
      <c r="W377" s="1392" t="str">
        <f t="shared" si="131"/>
        <v>►</v>
      </c>
      <c r="X377" s="1393" t="str">
        <f t="shared" si="132"/>
        <v>►</v>
      </c>
      <c r="Y377" s="1393" t="str">
        <f t="shared" si="133"/>
        <v>►</v>
      </c>
      <c r="Z377" s="1393" t="str">
        <f t="shared" si="134"/>
        <v>►</v>
      </c>
      <c r="AA377" s="1393" t="str">
        <f t="shared" si="135"/>
        <v>►</v>
      </c>
      <c r="AB377" s="1393" t="str">
        <f t="shared" si="136"/>
        <v>►</v>
      </c>
      <c r="AC377" s="1393" t="str">
        <f t="shared" si="137"/>
        <v>►</v>
      </c>
      <c r="AD377" s="1393" t="str">
        <f t="shared" si="138"/>
        <v>►</v>
      </c>
      <c r="AE377" s="1494"/>
      <c r="AF377" s="1495"/>
      <c r="AG377" s="1495"/>
      <c r="AH377" s="1495"/>
      <c r="AI377" s="1496"/>
      <c r="AJ377" s="1497"/>
      <c r="AK377" s="1498"/>
      <c r="AL377" s="1496"/>
      <c r="AM377" s="1499"/>
      <c r="AN377" s="1500">
        <f t="shared" si="120"/>
        <v>0</v>
      </c>
      <c r="AO377" s="1501"/>
      <c r="AP377"/>
      <c r="AQ377" s="6">
        <v>1</v>
      </c>
    </row>
    <row r="378" spans="1:43" s="1" customFormat="1" ht="15.75">
      <c r="A378" s="1405">
        <f t="shared" si="121"/>
        <v>0</v>
      </c>
      <c r="B378" s="1392" t="str">
        <f t="shared" si="123"/>
        <v>►</v>
      </c>
      <c r="C378" s="1393" t="str">
        <f t="shared" si="124"/>
        <v>►</v>
      </c>
      <c r="D378" s="1393" t="str">
        <f t="shared" si="125"/>
        <v>►</v>
      </c>
      <c r="E378" s="1393" t="str">
        <f t="shared" si="126"/>
        <v>►</v>
      </c>
      <c r="F378" s="1393" t="str">
        <f t="shared" si="127"/>
        <v>►</v>
      </c>
      <c r="G378" s="1393" t="str">
        <f t="shared" si="128"/>
        <v>►</v>
      </c>
      <c r="H378" s="1393" t="str">
        <f t="shared" si="129"/>
        <v>►</v>
      </c>
      <c r="I378" s="1393" t="str">
        <f t="shared" si="130"/>
        <v>►</v>
      </c>
      <c r="J378" s="1494"/>
      <c r="K378" s="1495"/>
      <c r="L378" s="1495"/>
      <c r="M378" s="1495"/>
      <c r="N378" s="1496"/>
      <c r="O378" s="1497"/>
      <c r="P378" s="1498"/>
      <c r="Q378" s="1496"/>
      <c r="R378" s="1499"/>
      <c r="S378" s="1500">
        <f t="shared" si="119"/>
        <v>0</v>
      </c>
      <c r="T378" s="1501"/>
      <c r="U378" s="2239" t="s">
        <v>1</v>
      </c>
      <c r="V378" s="108">
        <f t="shared" si="122"/>
        <v>0</v>
      </c>
      <c r="W378" s="1392" t="str">
        <f t="shared" si="131"/>
        <v>►</v>
      </c>
      <c r="X378" s="1393" t="str">
        <f t="shared" si="132"/>
        <v>►</v>
      </c>
      <c r="Y378" s="1393" t="str">
        <f t="shared" si="133"/>
        <v>►</v>
      </c>
      <c r="Z378" s="1393" t="str">
        <f t="shared" si="134"/>
        <v>►</v>
      </c>
      <c r="AA378" s="1393" t="str">
        <f t="shared" si="135"/>
        <v>►</v>
      </c>
      <c r="AB378" s="1393" t="str">
        <f t="shared" si="136"/>
        <v>►</v>
      </c>
      <c r="AC378" s="1393" t="str">
        <f t="shared" si="137"/>
        <v>►</v>
      </c>
      <c r="AD378" s="1393" t="str">
        <f t="shared" si="138"/>
        <v>►</v>
      </c>
      <c r="AE378" s="1494"/>
      <c r="AF378" s="1495"/>
      <c r="AG378" s="1495"/>
      <c r="AH378" s="1495"/>
      <c r="AI378" s="1496"/>
      <c r="AJ378" s="1497"/>
      <c r="AK378" s="1498"/>
      <c r="AL378" s="1496"/>
      <c r="AM378" s="1499"/>
      <c r="AN378" s="1500">
        <f t="shared" si="120"/>
        <v>0</v>
      </c>
      <c r="AO378" s="1501"/>
      <c r="AP378"/>
      <c r="AQ378" s="6">
        <v>1</v>
      </c>
    </row>
    <row r="379" spans="1:43" s="1" customFormat="1" ht="15.75">
      <c r="A379" s="1405">
        <f t="shared" si="121"/>
        <v>0</v>
      </c>
      <c r="B379" s="1392" t="str">
        <f t="shared" si="123"/>
        <v>►</v>
      </c>
      <c r="C379" s="1393" t="str">
        <f t="shared" si="124"/>
        <v>►</v>
      </c>
      <c r="D379" s="1393" t="str">
        <f t="shared" si="125"/>
        <v>►</v>
      </c>
      <c r="E379" s="1393" t="str">
        <f t="shared" si="126"/>
        <v>►</v>
      </c>
      <c r="F379" s="1393" t="str">
        <f t="shared" si="127"/>
        <v>►</v>
      </c>
      <c r="G379" s="1393" t="str">
        <f t="shared" si="128"/>
        <v>►</v>
      </c>
      <c r="H379" s="1393" t="str">
        <f t="shared" si="129"/>
        <v>►</v>
      </c>
      <c r="I379" s="1393" t="str">
        <f t="shared" si="130"/>
        <v>►</v>
      </c>
      <c r="J379" s="1494"/>
      <c r="K379" s="1495"/>
      <c r="L379" s="1495"/>
      <c r="M379" s="1495"/>
      <c r="N379" s="1496"/>
      <c r="O379" s="1497"/>
      <c r="P379" s="1498"/>
      <c r="Q379" s="1496"/>
      <c r="R379" s="1499"/>
      <c r="S379" s="1500">
        <f t="shared" si="119"/>
        <v>0</v>
      </c>
      <c r="T379" s="1501"/>
      <c r="U379" s="2239" t="s">
        <v>1</v>
      </c>
      <c r="V379" s="108">
        <f t="shared" si="122"/>
        <v>0</v>
      </c>
      <c r="W379" s="1392" t="str">
        <f t="shared" si="131"/>
        <v>►</v>
      </c>
      <c r="X379" s="1393" t="str">
        <f t="shared" si="132"/>
        <v>►</v>
      </c>
      <c r="Y379" s="1393" t="str">
        <f t="shared" si="133"/>
        <v>►</v>
      </c>
      <c r="Z379" s="1393" t="str">
        <f t="shared" si="134"/>
        <v>►</v>
      </c>
      <c r="AA379" s="1393" t="str">
        <f t="shared" si="135"/>
        <v>►</v>
      </c>
      <c r="AB379" s="1393" t="str">
        <f t="shared" si="136"/>
        <v>►</v>
      </c>
      <c r="AC379" s="1393" t="str">
        <f t="shared" si="137"/>
        <v>►</v>
      </c>
      <c r="AD379" s="1393" t="str">
        <f t="shared" si="138"/>
        <v>►</v>
      </c>
      <c r="AE379" s="1494"/>
      <c r="AF379" s="1495"/>
      <c r="AG379" s="1495"/>
      <c r="AH379" s="1495"/>
      <c r="AI379" s="1496"/>
      <c r="AJ379" s="1497"/>
      <c r="AK379" s="1498"/>
      <c r="AL379" s="1496"/>
      <c r="AM379" s="1499"/>
      <c r="AN379" s="1500">
        <f t="shared" si="120"/>
        <v>0</v>
      </c>
      <c r="AO379" s="1501"/>
      <c r="AP379"/>
      <c r="AQ379" s="6">
        <v>1</v>
      </c>
    </row>
    <row r="380" spans="1:43" s="1" customFormat="1" ht="15.75">
      <c r="A380" s="1405">
        <f t="shared" si="121"/>
        <v>0</v>
      </c>
      <c r="B380" s="1392" t="str">
        <f t="shared" si="123"/>
        <v>►</v>
      </c>
      <c r="C380" s="1393" t="str">
        <f t="shared" si="124"/>
        <v>►</v>
      </c>
      <c r="D380" s="1393" t="str">
        <f t="shared" si="125"/>
        <v>►</v>
      </c>
      <c r="E380" s="1393" t="str">
        <f t="shared" si="126"/>
        <v>►</v>
      </c>
      <c r="F380" s="1393" t="str">
        <f t="shared" si="127"/>
        <v>►</v>
      </c>
      <c r="G380" s="1393" t="str">
        <f t="shared" si="128"/>
        <v>►</v>
      </c>
      <c r="H380" s="1393" t="str">
        <f t="shared" si="129"/>
        <v>►</v>
      </c>
      <c r="I380" s="1393" t="str">
        <f t="shared" si="130"/>
        <v>►</v>
      </c>
      <c r="J380" s="1494"/>
      <c r="K380" s="1495"/>
      <c r="L380" s="1495"/>
      <c r="M380" s="1495"/>
      <c r="N380" s="1496"/>
      <c r="O380" s="1497"/>
      <c r="P380" s="1498"/>
      <c r="Q380" s="1496"/>
      <c r="R380" s="1499"/>
      <c r="S380" s="1500">
        <f t="shared" si="119"/>
        <v>0</v>
      </c>
      <c r="T380" s="1501"/>
      <c r="U380" s="2239" t="s">
        <v>1</v>
      </c>
      <c r="V380" s="108">
        <f t="shared" si="122"/>
        <v>0</v>
      </c>
      <c r="W380" s="1392" t="str">
        <f t="shared" si="131"/>
        <v>►</v>
      </c>
      <c r="X380" s="1393" t="str">
        <f t="shared" si="132"/>
        <v>►</v>
      </c>
      <c r="Y380" s="1393" t="str">
        <f t="shared" si="133"/>
        <v>►</v>
      </c>
      <c r="Z380" s="1393" t="str">
        <f t="shared" si="134"/>
        <v>►</v>
      </c>
      <c r="AA380" s="1393" t="str">
        <f t="shared" si="135"/>
        <v>►</v>
      </c>
      <c r="AB380" s="1393" t="str">
        <f t="shared" si="136"/>
        <v>►</v>
      </c>
      <c r="AC380" s="1393" t="str">
        <f t="shared" si="137"/>
        <v>►</v>
      </c>
      <c r="AD380" s="1393" t="str">
        <f t="shared" si="138"/>
        <v>►</v>
      </c>
      <c r="AE380" s="1494"/>
      <c r="AF380" s="1495"/>
      <c r="AG380" s="1495"/>
      <c r="AH380" s="1495"/>
      <c r="AI380" s="1496"/>
      <c r="AJ380" s="1497"/>
      <c r="AK380" s="1498"/>
      <c r="AL380" s="1496"/>
      <c r="AM380" s="1499"/>
      <c r="AN380" s="1500">
        <f t="shared" si="120"/>
        <v>0</v>
      </c>
      <c r="AO380" s="1501"/>
      <c r="AP380"/>
      <c r="AQ380" s="6">
        <v>1</v>
      </c>
    </row>
    <row r="381" spans="1:43" s="1" customFormat="1" ht="15.75">
      <c r="A381" s="1405">
        <f t="shared" si="121"/>
        <v>0</v>
      </c>
      <c r="B381" s="1392" t="str">
        <f t="shared" si="123"/>
        <v>►</v>
      </c>
      <c r="C381" s="1393" t="str">
        <f t="shared" si="124"/>
        <v>►</v>
      </c>
      <c r="D381" s="1393" t="str">
        <f t="shared" si="125"/>
        <v>►</v>
      </c>
      <c r="E381" s="1393" t="str">
        <f t="shared" si="126"/>
        <v>►</v>
      </c>
      <c r="F381" s="1393" t="str">
        <f t="shared" si="127"/>
        <v>►</v>
      </c>
      <c r="G381" s="1393" t="str">
        <f t="shared" si="128"/>
        <v>►</v>
      </c>
      <c r="H381" s="1393" t="str">
        <f t="shared" si="129"/>
        <v>►</v>
      </c>
      <c r="I381" s="1393" t="str">
        <f t="shared" si="130"/>
        <v>►</v>
      </c>
      <c r="J381" s="1494"/>
      <c r="K381" s="1495"/>
      <c r="L381" s="1495"/>
      <c r="M381" s="1495"/>
      <c r="N381" s="1496"/>
      <c r="O381" s="1497"/>
      <c r="P381" s="1498"/>
      <c r="Q381" s="1496"/>
      <c r="R381" s="1499"/>
      <c r="S381" s="1500">
        <f t="shared" si="119"/>
        <v>0</v>
      </c>
      <c r="T381" s="1501"/>
      <c r="U381" s="2239" t="s">
        <v>1</v>
      </c>
      <c r="V381" s="108">
        <f t="shared" si="122"/>
        <v>0</v>
      </c>
      <c r="W381" s="1392" t="str">
        <f t="shared" si="131"/>
        <v>►</v>
      </c>
      <c r="X381" s="1393" t="str">
        <f t="shared" si="132"/>
        <v>►</v>
      </c>
      <c r="Y381" s="1393" t="str">
        <f t="shared" si="133"/>
        <v>►</v>
      </c>
      <c r="Z381" s="1393" t="str">
        <f t="shared" si="134"/>
        <v>►</v>
      </c>
      <c r="AA381" s="1393" t="str">
        <f t="shared" si="135"/>
        <v>►</v>
      </c>
      <c r="AB381" s="1393" t="str">
        <f t="shared" si="136"/>
        <v>►</v>
      </c>
      <c r="AC381" s="1393" t="str">
        <f t="shared" si="137"/>
        <v>►</v>
      </c>
      <c r="AD381" s="1393" t="str">
        <f t="shared" si="138"/>
        <v>►</v>
      </c>
      <c r="AE381" s="1494"/>
      <c r="AF381" s="1495"/>
      <c r="AG381" s="1495"/>
      <c r="AH381" s="1495"/>
      <c r="AI381" s="1496"/>
      <c r="AJ381" s="1497"/>
      <c r="AK381" s="1498"/>
      <c r="AL381" s="1496"/>
      <c r="AM381" s="1499"/>
      <c r="AN381" s="1500">
        <f t="shared" si="120"/>
        <v>0</v>
      </c>
      <c r="AO381" s="1501"/>
      <c r="AP381"/>
      <c r="AQ381" s="6">
        <v>1</v>
      </c>
    </row>
    <row r="382" spans="1:43" s="1" customFormat="1" ht="15.75">
      <c r="A382" s="1405">
        <f t="shared" si="121"/>
        <v>0</v>
      </c>
      <c r="B382" s="1392" t="str">
        <f t="shared" si="123"/>
        <v>►</v>
      </c>
      <c r="C382" s="1393" t="str">
        <f t="shared" si="124"/>
        <v>►</v>
      </c>
      <c r="D382" s="1393" t="str">
        <f t="shared" si="125"/>
        <v>►</v>
      </c>
      <c r="E382" s="1393" t="str">
        <f t="shared" si="126"/>
        <v>►</v>
      </c>
      <c r="F382" s="1393" t="str">
        <f t="shared" si="127"/>
        <v>►</v>
      </c>
      <c r="G382" s="1393" t="str">
        <f t="shared" si="128"/>
        <v>►</v>
      </c>
      <c r="H382" s="1393" t="str">
        <f t="shared" si="129"/>
        <v>►</v>
      </c>
      <c r="I382" s="1393" t="str">
        <f t="shared" si="130"/>
        <v>►</v>
      </c>
      <c r="J382" s="1494"/>
      <c r="K382" s="1495"/>
      <c r="L382" s="1495"/>
      <c r="M382" s="1495"/>
      <c r="N382" s="1496"/>
      <c r="O382" s="1497"/>
      <c r="P382" s="1498"/>
      <c r="Q382" s="1496"/>
      <c r="R382" s="1499"/>
      <c r="S382" s="1500">
        <f t="shared" si="119"/>
        <v>0</v>
      </c>
      <c r="T382" s="1501"/>
      <c r="U382" s="2239" t="s">
        <v>1</v>
      </c>
      <c r="V382" s="108">
        <f t="shared" si="122"/>
        <v>0</v>
      </c>
      <c r="W382" s="1392" t="str">
        <f t="shared" si="131"/>
        <v>►</v>
      </c>
      <c r="X382" s="1393" t="str">
        <f t="shared" si="132"/>
        <v>►</v>
      </c>
      <c r="Y382" s="1393" t="str">
        <f t="shared" si="133"/>
        <v>►</v>
      </c>
      <c r="Z382" s="1393" t="str">
        <f t="shared" si="134"/>
        <v>►</v>
      </c>
      <c r="AA382" s="1393" t="str">
        <f t="shared" si="135"/>
        <v>►</v>
      </c>
      <c r="AB382" s="1393" t="str">
        <f t="shared" si="136"/>
        <v>►</v>
      </c>
      <c r="AC382" s="1393" t="str">
        <f t="shared" si="137"/>
        <v>►</v>
      </c>
      <c r="AD382" s="1393" t="str">
        <f t="shared" si="138"/>
        <v>►</v>
      </c>
      <c r="AE382" s="1494"/>
      <c r="AF382" s="1495"/>
      <c r="AG382" s="1495"/>
      <c r="AH382" s="1495"/>
      <c r="AI382" s="1496"/>
      <c r="AJ382" s="1497"/>
      <c r="AK382" s="1498"/>
      <c r="AL382" s="1496"/>
      <c r="AM382" s="1499"/>
      <c r="AN382" s="1500">
        <f t="shared" si="120"/>
        <v>0</v>
      </c>
      <c r="AO382" s="1501"/>
      <c r="AP382"/>
      <c r="AQ382" s="6">
        <v>1</v>
      </c>
    </row>
    <row r="383" spans="1:43" s="1" customFormat="1" ht="15.75">
      <c r="A383" s="1405">
        <f t="shared" si="121"/>
        <v>0</v>
      </c>
      <c r="B383" s="1392" t="str">
        <f t="shared" si="123"/>
        <v>►</v>
      </c>
      <c r="C383" s="1393" t="str">
        <f t="shared" si="124"/>
        <v>►</v>
      </c>
      <c r="D383" s="1393" t="str">
        <f t="shared" si="125"/>
        <v>►</v>
      </c>
      <c r="E383" s="1393" t="str">
        <f t="shared" si="126"/>
        <v>►</v>
      </c>
      <c r="F383" s="1393" t="str">
        <f t="shared" si="127"/>
        <v>►</v>
      </c>
      <c r="G383" s="1393" t="str">
        <f t="shared" si="128"/>
        <v>►</v>
      </c>
      <c r="H383" s="1393" t="str">
        <f t="shared" si="129"/>
        <v>►</v>
      </c>
      <c r="I383" s="1393" t="str">
        <f t="shared" si="130"/>
        <v>►</v>
      </c>
      <c r="J383" s="1494"/>
      <c r="K383" s="1495"/>
      <c r="L383" s="1495"/>
      <c r="M383" s="1495"/>
      <c r="N383" s="1496"/>
      <c r="O383" s="1497"/>
      <c r="P383" s="1498"/>
      <c r="Q383" s="1496"/>
      <c r="R383" s="1499"/>
      <c r="S383" s="1500">
        <f t="shared" si="119"/>
        <v>0</v>
      </c>
      <c r="T383" s="1501"/>
      <c r="U383" s="2239" t="s">
        <v>1</v>
      </c>
      <c r="V383" s="108">
        <f t="shared" si="122"/>
        <v>0</v>
      </c>
      <c r="W383" s="1392" t="str">
        <f t="shared" si="131"/>
        <v>►</v>
      </c>
      <c r="X383" s="1393" t="str">
        <f t="shared" si="132"/>
        <v>►</v>
      </c>
      <c r="Y383" s="1393" t="str">
        <f t="shared" si="133"/>
        <v>►</v>
      </c>
      <c r="Z383" s="1393" t="str">
        <f t="shared" si="134"/>
        <v>►</v>
      </c>
      <c r="AA383" s="1393" t="str">
        <f t="shared" si="135"/>
        <v>►</v>
      </c>
      <c r="AB383" s="1393" t="str">
        <f t="shared" si="136"/>
        <v>►</v>
      </c>
      <c r="AC383" s="1393" t="str">
        <f t="shared" si="137"/>
        <v>►</v>
      </c>
      <c r="AD383" s="1393" t="str">
        <f t="shared" si="138"/>
        <v>►</v>
      </c>
      <c r="AE383" s="1494"/>
      <c r="AF383" s="1495"/>
      <c r="AG383" s="1495"/>
      <c r="AH383" s="1495"/>
      <c r="AI383" s="1496"/>
      <c r="AJ383" s="1497"/>
      <c r="AK383" s="1498"/>
      <c r="AL383" s="1496"/>
      <c r="AM383" s="1499"/>
      <c r="AN383" s="1500">
        <f t="shared" si="120"/>
        <v>0</v>
      </c>
      <c r="AO383" s="1501"/>
      <c r="AP383"/>
      <c r="AQ383" s="6">
        <v>1</v>
      </c>
    </row>
    <row r="384" spans="1:43" s="1" customFormat="1" ht="15.75">
      <c r="A384" s="1405">
        <f t="shared" si="121"/>
        <v>0</v>
      </c>
      <c r="B384" s="1392" t="str">
        <f t="shared" si="123"/>
        <v>►</v>
      </c>
      <c r="C384" s="1393" t="str">
        <f t="shared" si="124"/>
        <v>►</v>
      </c>
      <c r="D384" s="1393" t="str">
        <f t="shared" si="125"/>
        <v>►</v>
      </c>
      <c r="E384" s="1393" t="str">
        <f t="shared" si="126"/>
        <v>►</v>
      </c>
      <c r="F384" s="1393" t="str">
        <f t="shared" si="127"/>
        <v>►</v>
      </c>
      <c r="G384" s="1393" t="str">
        <f t="shared" si="128"/>
        <v>►</v>
      </c>
      <c r="H384" s="1393" t="str">
        <f t="shared" si="129"/>
        <v>►</v>
      </c>
      <c r="I384" s="1393" t="str">
        <f t="shared" si="130"/>
        <v>►</v>
      </c>
      <c r="J384" s="1494"/>
      <c r="K384" s="1495"/>
      <c r="L384" s="1495"/>
      <c r="M384" s="1495"/>
      <c r="N384" s="1496"/>
      <c r="O384" s="1497"/>
      <c r="P384" s="1498"/>
      <c r="Q384" s="1496"/>
      <c r="R384" s="1499"/>
      <c r="S384" s="1500">
        <f t="shared" si="119"/>
        <v>0</v>
      </c>
      <c r="T384" s="1501"/>
      <c r="U384" s="2239" t="s">
        <v>1</v>
      </c>
      <c r="V384" s="108">
        <f t="shared" si="122"/>
        <v>0</v>
      </c>
      <c r="W384" s="1392" t="str">
        <f t="shared" si="131"/>
        <v>►</v>
      </c>
      <c r="X384" s="1393" t="str">
        <f t="shared" si="132"/>
        <v>►</v>
      </c>
      <c r="Y384" s="1393" t="str">
        <f t="shared" si="133"/>
        <v>►</v>
      </c>
      <c r="Z384" s="1393" t="str">
        <f t="shared" si="134"/>
        <v>►</v>
      </c>
      <c r="AA384" s="1393" t="str">
        <f t="shared" si="135"/>
        <v>►</v>
      </c>
      <c r="AB384" s="1393" t="str">
        <f t="shared" si="136"/>
        <v>►</v>
      </c>
      <c r="AC384" s="1393" t="str">
        <f t="shared" si="137"/>
        <v>►</v>
      </c>
      <c r="AD384" s="1393" t="str">
        <f t="shared" si="138"/>
        <v>►</v>
      </c>
      <c r="AE384" s="1494"/>
      <c r="AF384" s="1495"/>
      <c r="AG384" s="1495"/>
      <c r="AH384" s="1495"/>
      <c r="AI384" s="1496"/>
      <c r="AJ384" s="1497"/>
      <c r="AK384" s="1498"/>
      <c r="AL384" s="1496"/>
      <c r="AM384" s="1499"/>
      <c r="AN384" s="1500">
        <f t="shared" si="120"/>
        <v>0</v>
      </c>
      <c r="AO384" s="1501"/>
      <c r="AP384"/>
      <c r="AQ384" s="6">
        <v>1</v>
      </c>
    </row>
    <row r="385" spans="1:43" s="1" customFormat="1" ht="15.75">
      <c r="A385" s="1405">
        <f t="shared" si="121"/>
        <v>0</v>
      </c>
      <c r="B385" s="1392" t="str">
        <f t="shared" si="123"/>
        <v>►</v>
      </c>
      <c r="C385" s="1393" t="str">
        <f t="shared" si="124"/>
        <v>►</v>
      </c>
      <c r="D385" s="1393" t="str">
        <f t="shared" si="125"/>
        <v>►</v>
      </c>
      <c r="E385" s="1393" t="str">
        <f t="shared" si="126"/>
        <v>►</v>
      </c>
      <c r="F385" s="1393" t="str">
        <f t="shared" si="127"/>
        <v>►</v>
      </c>
      <c r="G385" s="1393" t="str">
        <f t="shared" si="128"/>
        <v>►</v>
      </c>
      <c r="H385" s="1393" t="str">
        <f t="shared" si="129"/>
        <v>►</v>
      </c>
      <c r="I385" s="1393" t="str">
        <f t="shared" si="130"/>
        <v>►</v>
      </c>
      <c r="J385" s="1494"/>
      <c r="K385" s="1495"/>
      <c r="L385" s="1495"/>
      <c r="M385" s="1495"/>
      <c r="N385" s="1496"/>
      <c r="O385" s="1497"/>
      <c r="P385" s="1498"/>
      <c r="Q385" s="1496"/>
      <c r="R385" s="1499"/>
      <c r="S385" s="1500">
        <f t="shared" si="119"/>
        <v>0</v>
      </c>
      <c r="T385" s="1501"/>
      <c r="U385" s="2239" t="s">
        <v>1</v>
      </c>
      <c r="V385" s="108">
        <f t="shared" si="122"/>
        <v>0</v>
      </c>
      <c r="W385" s="1392" t="str">
        <f t="shared" si="131"/>
        <v>►</v>
      </c>
      <c r="X385" s="1393" t="str">
        <f t="shared" si="132"/>
        <v>►</v>
      </c>
      <c r="Y385" s="1393" t="str">
        <f t="shared" si="133"/>
        <v>►</v>
      </c>
      <c r="Z385" s="1393" t="str">
        <f t="shared" si="134"/>
        <v>►</v>
      </c>
      <c r="AA385" s="1393" t="str">
        <f t="shared" si="135"/>
        <v>►</v>
      </c>
      <c r="AB385" s="1393" t="str">
        <f t="shared" si="136"/>
        <v>►</v>
      </c>
      <c r="AC385" s="1393" t="str">
        <f t="shared" si="137"/>
        <v>►</v>
      </c>
      <c r="AD385" s="1393" t="str">
        <f t="shared" si="138"/>
        <v>►</v>
      </c>
      <c r="AE385" s="1494"/>
      <c r="AF385" s="1495"/>
      <c r="AG385" s="1495"/>
      <c r="AH385" s="1495"/>
      <c r="AI385" s="1496"/>
      <c r="AJ385" s="1497"/>
      <c r="AK385" s="1498"/>
      <c r="AL385" s="1496"/>
      <c r="AM385" s="1499"/>
      <c r="AN385" s="1500">
        <f t="shared" si="120"/>
        <v>0</v>
      </c>
      <c r="AO385" s="1501"/>
      <c r="AP385"/>
      <c r="AQ385" s="6">
        <v>1</v>
      </c>
    </row>
    <row r="386" spans="1:43" s="1" customFormat="1" ht="15.75">
      <c r="A386" s="1405">
        <f t="shared" si="121"/>
        <v>0</v>
      </c>
      <c r="B386" s="1392" t="str">
        <f t="shared" si="123"/>
        <v>►</v>
      </c>
      <c r="C386" s="1393" t="str">
        <f t="shared" si="124"/>
        <v>►</v>
      </c>
      <c r="D386" s="1393" t="str">
        <f t="shared" si="125"/>
        <v>►</v>
      </c>
      <c r="E386" s="1393" t="str">
        <f t="shared" si="126"/>
        <v>►</v>
      </c>
      <c r="F386" s="1393" t="str">
        <f t="shared" si="127"/>
        <v>►</v>
      </c>
      <c r="G386" s="1393" t="str">
        <f t="shared" si="128"/>
        <v>►</v>
      </c>
      <c r="H386" s="1393" t="str">
        <f t="shared" si="129"/>
        <v>►</v>
      </c>
      <c r="I386" s="1393" t="str">
        <f t="shared" si="130"/>
        <v>►</v>
      </c>
      <c r="J386" s="1494"/>
      <c r="K386" s="1495"/>
      <c r="L386" s="1495"/>
      <c r="M386" s="1495"/>
      <c r="N386" s="1496"/>
      <c r="O386" s="1497"/>
      <c r="P386" s="1498"/>
      <c r="Q386" s="1496"/>
      <c r="R386" s="1499"/>
      <c r="S386" s="1500">
        <f t="shared" si="119"/>
        <v>0</v>
      </c>
      <c r="T386" s="1501"/>
      <c r="U386" s="2239" t="s">
        <v>1</v>
      </c>
      <c r="V386" s="108">
        <f t="shared" si="122"/>
        <v>0</v>
      </c>
      <c r="W386" s="1392" t="str">
        <f t="shared" si="131"/>
        <v>►</v>
      </c>
      <c r="X386" s="1393" t="str">
        <f t="shared" si="132"/>
        <v>►</v>
      </c>
      <c r="Y386" s="1393" t="str">
        <f t="shared" si="133"/>
        <v>►</v>
      </c>
      <c r="Z386" s="1393" t="str">
        <f t="shared" si="134"/>
        <v>►</v>
      </c>
      <c r="AA386" s="1393" t="str">
        <f t="shared" si="135"/>
        <v>►</v>
      </c>
      <c r="AB386" s="1393" t="str">
        <f t="shared" si="136"/>
        <v>►</v>
      </c>
      <c r="AC386" s="1393" t="str">
        <f t="shared" si="137"/>
        <v>►</v>
      </c>
      <c r="AD386" s="1393" t="str">
        <f t="shared" si="138"/>
        <v>►</v>
      </c>
      <c r="AE386" s="1494"/>
      <c r="AF386" s="1495"/>
      <c r="AG386" s="1495"/>
      <c r="AH386" s="1495"/>
      <c r="AI386" s="1496"/>
      <c r="AJ386" s="1497"/>
      <c r="AK386" s="1498"/>
      <c r="AL386" s="1496"/>
      <c r="AM386" s="1499"/>
      <c r="AN386" s="1500">
        <f t="shared" si="120"/>
        <v>0</v>
      </c>
      <c r="AO386" s="1501"/>
      <c r="AP386"/>
      <c r="AQ386" s="6">
        <v>1</v>
      </c>
    </row>
    <row r="387" spans="1:43" s="1" customFormat="1" ht="15.75">
      <c r="A387" s="1405">
        <f t="shared" si="121"/>
        <v>0</v>
      </c>
      <c r="B387" s="1392" t="str">
        <f t="shared" si="123"/>
        <v>►</v>
      </c>
      <c r="C387" s="1393" t="str">
        <f t="shared" si="124"/>
        <v>►</v>
      </c>
      <c r="D387" s="1393" t="str">
        <f t="shared" si="125"/>
        <v>►</v>
      </c>
      <c r="E387" s="1393" t="str">
        <f t="shared" si="126"/>
        <v>►</v>
      </c>
      <c r="F387" s="1393" t="str">
        <f t="shared" si="127"/>
        <v>►</v>
      </c>
      <c r="G387" s="1393" t="str">
        <f t="shared" si="128"/>
        <v>►</v>
      </c>
      <c r="H387" s="1393" t="str">
        <f t="shared" si="129"/>
        <v>►</v>
      </c>
      <c r="I387" s="1393" t="str">
        <f t="shared" si="130"/>
        <v>►</v>
      </c>
      <c r="J387" s="1494"/>
      <c r="K387" s="1495"/>
      <c r="L387" s="1495"/>
      <c r="M387" s="1495"/>
      <c r="N387" s="1496"/>
      <c r="O387" s="1497"/>
      <c r="P387" s="1498"/>
      <c r="Q387" s="1496"/>
      <c r="R387" s="1499"/>
      <c r="S387" s="1500">
        <f t="shared" si="119"/>
        <v>0</v>
      </c>
      <c r="T387" s="1501"/>
      <c r="U387" s="2239" t="s">
        <v>1</v>
      </c>
      <c r="V387" s="108">
        <f t="shared" si="122"/>
        <v>0</v>
      </c>
      <c r="W387" s="1392" t="str">
        <f t="shared" si="131"/>
        <v>►</v>
      </c>
      <c r="X387" s="1393" t="str">
        <f t="shared" si="132"/>
        <v>►</v>
      </c>
      <c r="Y387" s="1393" t="str">
        <f t="shared" si="133"/>
        <v>►</v>
      </c>
      <c r="Z387" s="1393" t="str">
        <f t="shared" si="134"/>
        <v>►</v>
      </c>
      <c r="AA387" s="1393" t="str">
        <f t="shared" si="135"/>
        <v>►</v>
      </c>
      <c r="AB387" s="1393" t="str">
        <f t="shared" si="136"/>
        <v>►</v>
      </c>
      <c r="AC387" s="1393" t="str">
        <f t="shared" si="137"/>
        <v>►</v>
      </c>
      <c r="AD387" s="1393" t="str">
        <f t="shared" si="138"/>
        <v>►</v>
      </c>
      <c r="AE387" s="1494"/>
      <c r="AF387" s="1495"/>
      <c r="AG387" s="1495"/>
      <c r="AH387" s="1495"/>
      <c r="AI387" s="1496"/>
      <c r="AJ387" s="1497"/>
      <c r="AK387" s="1498"/>
      <c r="AL387" s="1496"/>
      <c r="AM387" s="1499"/>
      <c r="AN387" s="1500">
        <f t="shared" si="120"/>
        <v>0</v>
      </c>
      <c r="AO387" s="1501"/>
      <c r="AP387"/>
      <c r="AQ387" s="6">
        <v>1</v>
      </c>
    </row>
    <row r="388" spans="1:43" s="1" customFormat="1" ht="15.75">
      <c r="A388" s="1405">
        <f t="shared" si="121"/>
        <v>0</v>
      </c>
      <c r="B388" s="1392" t="str">
        <f t="shared" si="123"/>
        <v>►</v>
      </c>
      <c r="C388" s="1393" t="str">
        <f t="shared" si="124"/>
        <v>►</v>
      </c>
      <c r="D388" s="1393" t="str">
        <f t="shared" si="125"/>
        <v>►</v>
      </c>
      <c r="E388" s="1393" t="str">
        <f t="shared" si="126"/>
        <v>►</v>
      </c>
      <c r="F388" s="1393" t="str">
        <f t="shared" si="127"/>
        <v>►</v>
      </c>
      <c r="G388" s="1393" t="str">
        <f t="shared" si="128"/>
        <v>►</v>
      </c>
      <c r="H388" s="1393" t="str">
        <f t="shared" si="129"/>
        <v>►</v>
      </c>
      <c r="I388" s="1393" t="str">
        <f t="shared" si="130"/>
        <v>►</v>
      </c>
      <c r="J388" s="1494"/>
      <c r="K388" s="1495"/>
      <c r="L388" s="1495"/>
      <c r="M388" s="1495"/>
      <c r="N388" s="1496"/>
      <c r="O388" s="1497"/>
      <c r="P388" s="1498"/>
      <c r="Q388" s="1496"/>
      <c r="R388" s="1499"/>
      <c r="S388" s="1500">
        <f t="shared" ref="S388:S446" si="139">IF(ISNUMBER(Q388),G388,0)</f>
        <v>0</v>
      </c>
      <c r="T388" s="1501"/>
      <c r="U388" s="2239" t="s">
        <v>1</v>
      </c>
      <c r="V388" s="108">
        <f t="shared" si="122"/>
        <v>0</v>
      </c>
      <c r="W388" s="1392" t="str">
        <f t="shared" si="131"/>
        <v>►</v>
      </c>
      <c r="X388" s="1393" t="str">
        <f t="shared" si="132"/>
        <v>►</v>
      </c>
      <c r="Y388" s="1393" t="str">
        <f t="shared" si="133"/>
        <v>►</v>
      </c>
      <c r="Z388" s="1393" t="str">
        <f t="shared" si="134"/>
        <v>►</v>
      </c>
      <c r="AA388" s="1393" t="str">
        <f t="shared" si="135"/>
        <v>►</v>
      </c>
      <c r="AB388" s="1393" t="str">
        <f t="shared" si="136"/>
        <v>►</v>
      </c>
      <c r="AC388" s="1393" t="str">
        <f t="shared" si="137"/>
        <v>►</v>
      </c>
      <c r="AD388" s="1393" t="str">
        <f t="shared" si="138"/>
        <v>►</v>
      </c>
      <c r="AE388" s="1494"/>
      <c r="AF388" s="1495"/>
      <c r="AG388" s="1495"/>
      <c r="AH388" s="1495"/>
      <c r="AI388" s="1496"/>
      <c r="AJ388" s="1497"/>
      <c r="AK388" s="1498"/>
      <c r="AL388" s="1496"/>
      <c r="AM388" s="1499"/>
      <c r="AN388" s="1500">
        <f t="shared" ref="AN388:AN446" si="140">IF(ISNUMBER(AL388),AB388,0)</f>
        <v>0</v>
      </c>
      <c r="AO388" s="1501"/>
      <c r="AP388"/>
      <c r="AQ388" s="6">
        <v>1</v>
      </c>
    </row>
    <row r="389" spans="1:43" s="1" customFormat="1" ht="15.75">
      <c r="A389" s="1405">
        <f t="shared" si="121"/>
        <v>0</v>
      </c>
      <c r="B389" s="1392" t="str">
        <f t="shared" si="123"/>
        <v>►</v>
      </c>
      <c r="C389" s="1393" t="str">
        <f t="shared" si="124"/>
        <v>►</v>
      </c>
      <c r="D389" s="1393" t="str">
        <f t="shared" si="125"/>
        <v>►</v>
      </c>
      <c r="E389" s="1393" t="str">
        <f t="shared" si="126"/>
        <v>►</v>
      </c>
      <c r="F389" s="1393" t="str">
        <f t="shared" si="127"/>
        <v>►</v>
      </c>
      <c r="G389" s="1393" t="str">
        <f t="shared" si="128"/>
        <v>►</v>
      </c>
      <c r="H389" s="1393" t="str">
        <f t="shared" si="129"/>
        <v>►</v>
      </c>
      <c r="I389" s="1393" t="str">
        <f t="shared" si="130"/>
        <v>►</v>
      </c>
      <c r="J389" s="1494"/>
      <c r="K389" s="1495"/>
      <c r="L389" s="1495"/>
      <c r="M389" s="1495"/>
      <c r="N389" s="1496"/>
      <c r="O389" s="1497"/>
      <c r="P389" s="1498"/>
      <c r="Q389" s="1496"/>
      <c r="R389" s="1499"/>
      <c r="S389" s="1500">
        <f t="shared" si="139"/>
        <v>0</v>
      </c>
      <c r="T389" s="1501"/>
      <c r="U389" s="2239" t="s">
        <v>1</v>
      </c>
      <c r="V389" s="108">
        <f t="shared" si="122"/>
        <v>0</v>
      </c>
      <c r="W389" s="1392" t="str">
        <f t="shared" si="131"/>
        <v>►</v>
      </c>
      <c r="X389" s="1393" t="str">
        <f t="shared" si="132"/>
        <v>►</v>
      </c>
      <c r="Y389" s="1393" t="str">
        <f t="shared" si="133"/>
        <v>►</v>
      </c>
      <c r="Z389" s="1393" t="str">
        <f t="shared" si="134"/>
        <v>►</v>
      </c>
      <c r="AA389" s="1393" t="str">
        <f t="shared" si="135"/>
        <v>►</v>
      </c>
      <c r="AB389" s="1393" t="str">
        <f t="shared" si="136"/>
        <v>►</v>
      </c>
      <c r="AC389" s="1393" t="str">
        <f t="shared" si="137"/>
        <v>►</v>
      </c>
      <c r="AD389" s="1393" t="str">
        <f t="shared" si="138"/>
        <v>►</v>
      </c>
      <c r="AE389" s="1494"/>
      <c r="AF389" s="1495"/>
      <c r="AG389" s="1495"/>
      <c r="AH389" s="1495"/>
      <c r="AI389" s="1496"/>
      <c r="AJ389" s="1497"/>
      <c r="AK389" s="1498"/>
      <c r="AL389" s="1496"/>
      <c r="AM389" s="1499"/>
      <c r="AN389" s="1500">
        <f t="shared" si="140"/>
        <v>0</v>
      </c>
      <c r="AO389" s="1501"/>
      <c r="AP389"/>
      <c r="AQ389" s="6">
        <v>1</v>
      </c>
    </row>
    <row r="390" spans="1:43" s="1" customFormat="1" ht="15.75">
      <c r="A390" s="1405">
        <f t="shared" si="121"/>
        <v>0</v>
      </c>
      <c r="B390" s="1392" t="str">
        <f t="shared" si="123"/>
        <v>►</v>
      </c>
      <c r="C390" s="1393" t="str">
        <f t="shared" si="124"/>
        <v>►</v>
      </c>
      <c r="D390" s="1393" t="str">
        <f t="shared" si="125"/>
        <v>►</v>
      </c>
      <c r="E390" s="1393" t="str">
        <f t="shared" si="126"/>
        <v>►</v>
      </c>
      <c r="F390" s="1393" t="str">
        <f t="shared" si="127"/>
        <v>►</v>
      </c>
      <c r="G390" s="1393" t="str">
        <f t="shared" si="128"/>
        <v>►</v>
      </c>
      <c r="H390" s="1393" t="str">
        <f t="shared" si="129"/>
        <v>►</v>
      </c>
      <c r="I390" s="1393" t="str">
        <f t="shared" si="130"/>
        <v>►</v>
      </c>
      <c r="J390" s="1494"/>
      <c r="K390" s="1495"/>
      <c r="L390" s="1495"/>
      <c r="M390" s="1495"/>
      <c r="N390" s="1496"/>
      <c r="O390" s="1497"/>
      <c r="P390" s="1498"/>
      <c r="Q390" s="1496"/>
      <c r="R390" s="1499"/>
      <c r="S390" s="1500">
        <f t="shared" si="139"/>
        <v>0</v>
      </c>
      <c r="T390" s="1501"/>
      <c r="U390" s="2239" t="s">
        <v>1</v>
      </c>
      <c r="V390" s="108">
        <f t="shared" si="122"/>
        <v>0</v>
      </c>
      <c r="W390" s="1392" t="str">
        <f t="shared" si="131"/>
        <v>►</v>
      </c>
      <c r="X390" s="1393" t="str">
        <f t="shared" si="132"/>
        <v>►</v>
      </c>
      <c r="Y390" s="1393" t="str">
        <f t="shared" si="133"/>
        <v>►</v>
      </c>
      <c r="Z390" s="1393" t="str">
        <f t="shared" si="134"/>
        <v>►</v>
      </c>
      <c r="AA390" s="1393" t="str">
        <f t="shared" si="135"/>
        <v>►</v>
      </c>
      <c r="AB390" s="1393" t="str">
        <f t="shared" si="136"/>
        <v>►</v>
      </c>
      <c r="AC390" s="1393" t="str">
        <f t="shared" si="137"/>
        <v>►</v>
      </c>
      <c r="AD390" s="1393" t="str">
        <f t="shared" si="138"/>
        <v>►</v>
      </c>
      <c r="AE390" s="1494"/>
      <c r="AF390" s="1495"/>
      <c r="AG390" s="1495"/>
      <c r="AH390" s="1495"/>
      <c r="AI390" s="1496"/>
      <c r="AJ390" s="1497"/>
      <c r="AK390" s="1498"/>
      <c r="AL390" s="1496"/>
      <c r="AM390" s="1499"/>
      <c r="AN390" s="1500">
        <f t="shared" si="140"/>
        <v>0</v>
      </c>
      <c r="AO390" s="1501"/>
      <c r="AP390"/>
      <c r="AQ390" s="6">
        <v>1</v>
      </c>
    </row>
    <row r="391" spans="1:43" s="1" customFormat="1" ht="15.75">
      <c r="A391" s="1405">
        <f t="shared" si="121"/>
        <v>0</v>
      </c>
      <c r="B391" s="1392" t="str">
        <f t="shared" si="123"/>
        <v>►</v>
      </c>
      <c r="C391" s="1393" t="str">
        <f t="shared" si="124"/>
        <v>►</v>
      </c>
      <c r="D391" s="1393" t="str">
        <f t="shared" si="125"/>
        <v>►</v>
      </c>
      <c r="E391" s="1393" t="str">
        <f t="shared" si="126"/>
        <v>►</v>
      </c>
      <c r="F391" s="1393" t="str">
        <f t="shared" si="127"/>
        <v>►</v>
      </c>
      <c r="G391" s="1393" t="str">
        <f t="shared" si="128"/>
        <v>►</v>
      </c>
      <c r="H391" s="1393" t="str">
        <f t="shared" si="129"/>
        <v>►</v>
      </c>
      <c r="I391" s="1393" t="str">
        <f t="shared" si="130"/>
        <v>►</v>
      </c>
      <c r="J391" s="1494"/>
      <c r="K391" s="1495"/>
      <c r="L391" s="1495"/>
      <c r="M391" s="1495"/>
      <c r="N391" s="1496"/>
      <c r="O391" s="1497"/>
      <c r="P391" s="1498"/>
      <c r="Q391" s="1496"/>
      <c r="R391" s="1499"/>
      <c r="S391" s="1500">
        <f t="shared" si="139"/>
        <v>0</v>
      </c>
      <c r="T391" s="1501"/>
      <c r="U391" s="2239" t="s">
        <v>1</v>
      </c>
      <c r="V391" s="108">
        <f t="shared" si="122"/>
        <v>0</v>
      </c>
      <c r="W391" s="1392" t="str">
        <f t="shared" si="131"/>
        <v>►</v>
      </c>
      <c r="X391" s="1393" t="str">
        <f t="shared" si="132"/>
        <v>►</v>
      </c>
      <c r="Y391" s="1393" t="str">
        <f t="shared" si="133"/>
        <v>►</v>
      </c>
      <c r="Z391" s="1393" t="str">
        <f t="shared" si="134"/>
        <v>►</v>
      </c>
      <c r="AA391" s="1393" t="str">
        <f t="shared" si="135"/>
        <v>►</v>
      </c>
      <c r="AB391" s="1393" t="str">
        <f t="shared" si="136"/>
        <v>►</v>
      </c>
      <c r="AC391" s="1393" t="str">
        <f t="shared" si="137"/>
        <v>►</v>
      </c>
      <c r="AD391" s="1393" t="str">
        <f t="shared" si="138"/>
        <v>►</v>
      </c>
      <c r="AE391" s="1494"/>
      <c r="AF391" s="1495"/>
      <c r="AG391" s="1495"/>
      <c r="AH391" s="1495"/>
      <c r="AI391" s="1496"/>
      <c r="AJ391" s="1497"/>
      <c r="AK391" s="1498"/>
      <c r="AL391" s="1496"/>
      <c r="AM391" s="1499"/>
      <c r="AN391" s="1500">
        <f t="shared" si="140"/>
        <v>0</v>
      </c>
      <c r="AO391" s="1501"/>
      <c r="AP391"/>
      <c r="AQ391" s="6">
        <v>1</v>
      </c>
    </row>
    <row r="392" spans="1:43" s="1" customFormat="1" ht="15.75">
      <c r="A392" s="1405">
        <f t="shared" si="121"/>
        <v>0</v>
      </c>
      <c r="B392" s="1392" t="str">
        <f t="shared" si="123"/>
        <v>►</v>
      </c>
      <c r="C392" s="1393" t="str">
        <f t="shared" si="124"/>
        <v>►</v>
      </c>
      <c r="D392" s="1393" t="str">
        <f t="shared" si="125"/>
        <v>►</v>
      </c>
      <c r="E392" s="1393" t="str">
        <f t="shared" si="126"/>
        <v>►</v>
      </c>
      <c r="F392" s="1393" t="str">
        <f t="shared" si="127"/>
        <v>►</v>
      </c>
      <c r="G392" s="1393" t="str">
        <f t="shared" si="128"/>
        <v>►</v>
      </c>
      <c r="H392" s="1393" t="str">
        <f t="shared" si="129"/>
        <v>►</v>
      </c>
      <c r="I392" s="1393" t="str">
        <f t="shared" si="130"/>
        <v>►</v>
      </c>
      <c r="J392" s="1494"/>
      <c r="K392" s="1495"/>
      <c r="L392" s="1495"/>
      <c r="M392" s="1495"/>
      <c r="N392" s="1496"/>
      <c r="O392" s="1497"/>
      <c r="P392" s="1498"/>
      <c r="Q392" s="1496"/>
      <c r="R392" s="1499"/>
      <c r="S392" s="1500">
        <f t="shared" si="139"/>
        <v>0</v>
      </c>
      <c r="T392" s="1501"/>
      <c r="U392" s="2239" t="s">
        <v>1</v>
      </c>
      <c r="V392" s="108">
        <f t="shared" si="122"/>
        <v>0</v>
      </c>
      <c r="W392" s="1392" t="str">
        <f t="shared" si="131"/>
        <v>►</v>
      </c>
      <c r="X392" s="1393" t="str">
        <f t="shared" si="132"/>
        <v>►</v>
      </c>
      <c r="Y392" s="1393" t="str">
        <f t="shared" si="133"/>
        <v>►</v>
      </c>
      <c r="Z392" s="1393" t="str">
        <f t="shared" si="134"/>
        <v>►</v>
      </c>
      <c r="AA392" s="1393" t="str">
        <f t="shared" si="135"/>
        <v>►</v>
      </c>
      <c r="AB392" s="1393" t="str">
        <f t="shared" si="136"/>
        <v>►</v>
      </c>
      <c r="AC392" s="1393" t="str">
        <f t="shared" si="137"/>
        <v>►</v>
      </c>
      <c r="AD392" s="1393" t="str">
        <f t="shared" si="138"/>
        <v>►</v>
      </c>
      <c r="AE392" s="1494"/>
      <c r="AF392" s="1495"/>
      <c r="AG392" s="1495"/>
      <c r="AH392" s="1495"/>
      <c r="AI392" s="1496"/>
      <c r="AJ392" s="1497"/>
      <c r="AK392" s="1498"/>
      <c r="AL392" s="1496"/>
      <c r="AM392" s="1499"/>
      <c r="AN392" s="1500">
        <f t="shared" si="140"/>
        <v>0</v>
      </c>
      <c r="AO392" s="1501"/>
      <c r="AP392"/>
      <c r="AQ392" s="6">
        <v>1</v>
      </c>
    </row>
    <row r="393" spans="1:43" s="1" customFormat="1" ht="15.75">
      <c r="A393" s="1405">
        <f t="shared" si="121"/>
        <v>0</v>
      </c>
      <c r="B393" s="1392" t="str">
        <f t="shared" si="123"/>
        <v>►</v>
      </c>
      <c r="C393" s="1393" t="str">
        <f t="shared" si="124"/>
        <v>►</v>
      </c>
      <c r="D393" s="1393" t="str">
        <f t="shared" si="125"/>
        <v>►</v>
      </c>
      <c r="E393" s="1393" t="str">
        <f t="shared" si="126"/>
        <v>►</v>
      </c>
      <c r="F393" s="1393" t="str">
        <f t="shared" si="127"/>
        <v>►</v>
      </c>
      <c r="G393" s="1393" t="str">
        <f t="shared" si="128"/>
        <v>►</v>
      </c>
      <c r="H393" s="1393" t="str">
        <f t="shared" si="129"/>
        <v>►</v>
      </c>
      <c r="I393" s="1393" t="str">
        <f t="shared" si="130"/>
        <v>►</v>
      </c>
      <c r="J393" s="1494"/>
      <c r="K393" s="1495"/>
      <c r="L393" s="1495"/>
      <c r="M393" s="1495"/>
      <c r="N393" s="1496"/>
      <c r="O393" s="1497"/>
      <c r="P393" s="1498"/>
      <c r="Q393" s="1496"/>
      <c r="R393" s="1499"/>
      <c r="S393" s="1500">
        <f t="shared" si="139"/>
        <v>0</v>
      </c>
      <c r="T393" s="1501"/>
      <c r="U393" s="2239" t="s">
        <v>1</v>
      </c>
      <c r="V393" s="108">
        <f t="shared" si="122"/>
        <v>0</v>
      </c>
      <c r="W393" s="1392" t="str">
        <f t="shared" si="131"/>
        <v>►</v>
      </c>
      <c r="X393" s="1393" t="str">
        <f t="shared" si="132"/>
        <v>►</v>
      </c>
      <c r="Y393" s="1393" t="str">
        <f t="shared" si="133"/>
        <v>►</v>
      </c>
      <c r="Z393" s="1393" t="str">
        <f t="shared" si="134"/>
        <v>►</v>
      </c>
      <c r="AA393" s="1393" t="str">
        <f t="shared" si="135"/>
        <v>►</v>
      </c>
      <c r="AB393" s="1393" t="str">
        <f t="shared" si="136"/>
        <v>►</v>
      </c>
      <c r="AC393" s="1393" t="str">
        <f t="shared" si="137"/>
        <v>►</v>
      </c>
      <c r="AD393" s="1393" t="str">
        <f t="shared" si="138"/>
        <v>►</v>
      </c>
      <c r="AE393" s="1494"/>
      <c r="AF393" s="1495"/>
      <c r="AG393" s="1495"/>
      <c r="AH393" s="1495"/>
      <c r="AI393" s="1496"/>
      <c r="AJ393" s="1497"/>
      <c r="AK393" s="1498"/>
      <c r="AL393" s="1496"/>
      <c r="AM393" s="1499"/>
      <c r="AN393" s="1500">
        <f t="shared" si="140"/>
        <v>0</v>
      </c>
      <c r="AO393" s="1501"/>
      <c r="AP393"/>
      <c r="AQ393" s="6">
        <v>1</v>
      </c>
    </row>
    <row r="394" spans="1:43" s="1" customFormat="1" ht="15.75">
      <c r="A394" s="1405">
        <f t="shared" si="121"/>
        <v>0</v>
      </c>
      <c r="B394" s="1392" t="str">
        <f t="shared" si="123"/>
        <v>►</v>
      </c>
      <c r="C394" s="1393" t="str">
        <f t="shared" si="124"/>
        <v>►</v>
      </c>
      <c r="D394" s="1393" t="str">
        <f t="shared" si="125"/>
        <v>►</v>
      </c>
      <c r="E394" s="1393" t="str">
        <f t="shared" si="126"/>
        <v>►</v>
      </c>
      <c r="F394" s="1393" t="str">
        <f t="shared" si="127"/>
        <v>►</v>
      </c>
      <c r="G394" s="1393" t="str">
        <f t="shared" si="128"/>
        <v>►</v>
      </c>
      <c r="H394" s="1393" t="str">
        <f t="shared" si="129"/>
        <v>►</v>
      </c>
      <c r="I394" s="1393" t="str">
        <f t="shared" si="130"/>
        <v>►</v>
      </c>
      <c r="J394" s="1494"/>
      <c r="K394" s="1495"/>
      <c r="L394" s="1495"/>
      <c r="M394" s="1495"/>
      <c r="N394" s="1496"/>
      <c r="O394" s="1497"/>
      <c r="P394" s="1498"/>
      <c r="Q394" s="1496"/>
      <c r="R394" s="1499"/>
      <c r="S394" s="1500">
        <f t="shared" si="139"/>
        <v>0</v>
      </c>
      <c r="T394" s="1501"/>
      <c r="U394" s="2239" t="s">
        <v>1</v>
      </c>
      <c r="V394" s="108">
        <f t="shared" si="122"/>
        <v>0</v>
      </c>
      <c r="W394" s="1392" t="str">
        <f t="shared" si="131"/>
        <v>►</v>
      </c>
      <c r="X394" s="1393" t="str">
        <f t="shared" si="132"/>
        <v>►</v>
      </c>
      <c r="Y394" s="1393" t="str">
        <f t="shared" si="133"/>
        <v>►</v>
      </c>
      <c r="Z394" s="1393" t="str">
        <f t="shared" si="134"/>
        <v>►</v>
      </c>
      <c r="AA394" s="1393" t="str">
        <f t="shared" si="135"/>
        <v>►</v>
      </c>
      <c r="AB394" s="1393" t="str">
        <f t="shared" si="136"/>
        <v>►</v>
      </c>
      <c r="AC394" s="1393" t="str">
        <f t="shared" si="137"/>
        <v>►</v>
      </c>
      <c r="AD394" s="1393" t="str">
        <f t="shared" si="138"/>
        <v>►</v>
      </c>
      <c r="AE394" s="1494"/>
      <c r="AF394" s="1495"/>
      <c r="AG394" s="1495"/>
      <c r="AH394" s="1495"/>
      <c r="AI394" s="1496"/>
      <c r="AJ394" s="1497"/>
      <c r="AK394" s="1498"/>
      <c r="AL394" s="1496"/>
      <c r="AM394" s="1499"/>
      <c r="AN394" s="1500">
        <f t="shared" si="140"/>
        <v>0</v>
      </c>
      <c r="AO394" s="1501"/>
      <c r="AP394"/>
      <c r="AQ394" s="6">
        <v>1</v>
      </c>
    </row>
    <row r="395" spans="1:43" s="1" customFormat="1" ht="15.75">
      <c r="A395" s="1405">
        <f t="shared" si="121"/>
        <v>0</v>
      </c>
      <c r="B395" s="1392" t="str">
        <f t="shared" si="123"/>
        <v>►</v>
      </c>
      <c r="C395" s="1393" t="str">
        <f t="shared" si="124"/>
        <v>►</v>
      </c>
      <c r="D395" s="1393" t="str">
        <f t="shared" si="125"/>
        <v>►</v>
      </c>
      <c r="E395" s="1393" t="str">
        <f t="shared" si="126"/>
        <v>►</v>
      </c>
      <c r="F395" s="1393" t="str">
        <f t="shared" si="127"/>
        <v>►</v>
      </c>
      <c r="G395" s="1393" t="str">
        <f t="shared" si="128"/>
        <v>►</v>
      </c>
      <c r="H395" s="1393" t="str">
        <f t="shared" si="129"/>
        <v>►</v>
      </c>
      <c r="I395" s="1393" t="str">
        <f t="shared" si="130"/>
        <v>►</v>
      </c>
      <c r="J395" s="1494"/>
      <c r="K395" s="1495"/>
      <c r="L395" s="1495"/>
      <c r="M395" s="1495"/>
      <c r="N395" s="1496"/>
      <c r="O395" s="1497"/>
      <c r="P395" s="1498"/>
      <c r="Q395" s="1496"/>
      <c r="R395" s="1499"/>
      <c r="S395" s="1500">
        <f t="shared" si="139"/>
        <v>0</v>
      </c>
      <c r="T395" s="1501"/>
      <c r="U395" s="2239" t="s">
        <v>1</v>
      </c>
      <c r="V395" s="108">
        <f t="shared" si="122"/>
        <v>0</v>
      </c>
      <c r="W395" s="1392" t="str">
        <f t="shared" si="131"/>
        <v>►</v>
      </c>
      <c r="X395" s="1393" t="str">
        <f t="shared" si="132"/>
        <v>►</v>
      </c>
      <c r="Y395" s="1393" t="str">
        <f t="shared" si="133"/>
        <v>►</v>
      </c>
      <c r="Z395" s="1393" t="str">
        <f t="shared" si="134"/>
        <v>►</v>
      </c>
      <c r="AA395" s="1393" t="str">
        <f t="shared" si="135"/>
        <v>►</v>
      </c>
      <c r="AB395" s="1393" t="str">
        <f t="shared" si="136"/>
        <v>►</v>
      </c>
      <c r="AC395" s="1393" t="str">
        <f t="shared" si="137"/>
        <v>►</v>
      </c>
      <c r="AD395" s="1393" t="str">
        <f t="shared" si="138"/>
        <v>►</v>
      </c>
      <c r="AE395" s="1494"/>
      <c r="AF395" s="1495"/>
      <c r="AG395" s="1495"/>
      <c r="AH395" s="1495"/>
      <c r="AI395" s="1496"/>
      <c r="AJ395" s="1497"/>
      <c r="AK395" s="1498"/>
      <c r="AL395" s="1496"/>
      <c r="AM395" s="1499"/>
      <c r="AN395" s="1500">
        <f t="shared" si="140"/>
        <v>0</v>
      </c>
      <c r="AO395" s="1501"/>
      <c r="AP395"/>
      <c r="AQ395" s="6">
        <v>1</v>
      </c>
    </row>
    <row r="396" spans="1:43" s="1" customFormat="1" ht="15.75">
      <c r="A396" s="1405">
        <f t="shared" si="121"/>
        <v>0</v>
      </c>
      <c r="B396" s="1392" t="str">
        <f t="shared" si="123"/>
        <v>►</v>
      </c>
      <c r="C396" s="1393" t="str">
        <f t="shared" si="124"/>
        <v>►</v>
      </c>
      <c r="D396" s="1393" t="str">
        <f t="shared" si="125"/>
        <v>►</v>
      </c>
      <c r="E396" s="1393" t="str">
        <f t="shared" si="126"/>
        <v>►</v>
      </c>
      <c r="F396" s="1393" t="str">
        <f t="shared" si="127"/>
        <v>►</v>
      </c>
      <c r="G396" s="1393" t="str">
        <f t="shared" si="128"/>
        <v>►</v>
      </c>
      <c r="H396" s="1393" t="str">
        <f t="shared" si="129"/>
        <v>►</v>
      </c>
      <c r="I396" s="1393" t="str">
        <f t="shared" si="130"/>
        <v>►</v>
      </c>
      <c r="J396" s="1494"/>
      <c r="K396" s="1495"/>
      <c r="L396" s="1495"/>
      <c r="M396" s="1495"/>
      <c r="N396" s="1496"/>
      <c r="O396" s="1497"/>
      <c r="P396" s="1498"/>
      <c r="Q396" s="1496"/>
      <c r="R396" s="1499"/>
      <c r="S396" s="1500">
        <f t="shared" si="139"/>
        <v>0</v>
      </c>
      <c r="T396" s="1501"/>
      <c r="U396" s="2239" t="s">
        <v>1</v>
      </c>
      <c r="V396" s="108">
        <f t="shared" si="122"/>
        <v>0</v>
      </c>
      <c r="W396" s="1392" t="str">
        <f t="shared" si="131"/>
        <v>►</v>
      </c>
      <c r="X396" s="1393" t="str">
        <f t="shared" si="132"/>
        <v>►</v>
      </c>
      <c r="Y396" s="1393" t="str">
        <f t="shared" si="133"/>
        <v>►</v>
      </c>
      <c r="Z396" s="1393" t="str">
        <f t="shared" si="134"/>
        <v>►</v>
      </c>
      <c r="AA396" s="1393" t="str">
        <f t="shared" si="135"/>
        <v>►</v>
      </c>
      <c r="AB396" s="1393" t="str">
        <f t="shared" si="136"/>
        <v>►</v>
      </c>
      <c r="AC396" s="1393" t="str">
        <f t="shared" si="137"/>
        <v>►</v>
      </c>
      <c r="AD396" s="1393" t="str">
        <f t="shared" si="138"/>
        <v>►</v>
      </c>
      <c r="AE396" s="1494"/>
      <c r="AF396" s="1495"/>
      <c r="AG396" s="1495"/>
      <c r="AH396" s="1495"/>
      <c r="AI396" s="1496"/>
      <c r="AJ396" s="1497"/>
      <c r="AK396" s="1498"/>
      <c r="AL396" s="1496"/>
      <c r="AM396" s="1499"/>
      <c r="AN396" s="1500">
        <f t="shared" si="140"/>
        <v>0</v>
      </c>
      <c r="AO396" s="1501"/>
      <c r="AP396"/>
      <c r="AQ396" s="6">
        <v>1</v>
      </c>
    </row>
    <row r="397" spans="1:43" s="1" customFormat="1" ht="15.75">
      <c r="A397" s="1405">
        <f t="shared" si="121"/>
        <v>0</v>
      </c>
      <c r="B397" s="1392" t="str">
        <f t="shared" si="123"/>
        <v>►</v>
      </c>
      <c r="C397" s="1393" t="str">
        <f t="shared" si="124"/>
        <v>►</v>
      </c>
      <c r="D397" s="1393" t="str">
        <f t="shared" si="125"/>
        <v>►</v>
      </c>
      <c r="E397" s="1393" t="str">
        <f t="shared" si="126"/>
        <v>►</v>
      </c>
      <c r="F397" s="1393" t="str">
        <f t="shared" si="127"/>
        <v>►</v>
      </c>
      <c r="G397" s="1393" t="str">
        <f t="shared" si="128"/>
        <v>►</v>
      </c>
      <c r="H397" s="1393" t="str">
        <f t="shared" si="129"/>
        <v>►</v>
      </c>
      <c r="I397" s="1393" t="str">
        <f t="shared" si="130"/>
        <v>►</v>
      </c>
      <c r="J397" s="1494"/>
      <c r="K397" s="1495"/>
      <c r="L397" s="1495"/>
      <c r="M397" s="1495"/>
      <c r="N397" s="1496"/>
      <c r="O397" s="1497"/>
      <c r="P397" s="1498"/>
      <c r="Q397" s="1496"/>
      <c r="R397" s="1499"/>
      <c r="S397" s="1500">
        <f t="shared" si="139"/>
        <v>0</v>
      </c>
      <c r="T397" s="1501"/>
      <c r="U397" s="2239" t="s">
        <v>1</v>
      </c>
      <c r="V397" s="108">
        <f t="shared" si="122"/>
        <v>0</v>
      </c>
      <c r="W397" s="1392" t="str">
        <f t="shared" si="131"/>
        <v>►</v>
      </c>
      <c r="X397" s="1393" t="str">
        <f t="shared" si="132"/>
        <v>►</v>
      </c>
      <c r="Y397" s="1393" t="str">
        <f t="shared" si="133"/>
        <v>►</v>
      </c>
      <c r="Z397" s="1393" t="str">
        <f t="shared" si="134"/>
        <v>►</v>
      </c>
      <c r="AA397" s="1393" t="str">
        <f t="shared" si="135"/>
        <v>►</v>
      </c>
      <c r="AB397" s="1393" t="str">
        <f t="shared" si="136"/>
        <v>►</v>
      </c>
      <c r="AC397" s="1393" t="str">
        <f t="shared" si="137"/>
        <v>►</v>
      </c>
      <c r="AD397" s="1393" t="str">
        <f t="shared" si="138"/>
        <v>►</v>
      </c>
      <c r="AE397" s="1494"/>
      <c r="AF397" s="1495"/>
      <c r="AG397" s="1495"/>
      <c r="AH397" s="1495"/>
      <c r="AI397" s="1496"/>
      <c r="AJ397" s="1497"/>
      <c r="AK397" s="1498"/>
      <c r="AL397" s="1496"/>
      <c r="AM397" s="1499"/>
      <c r="AN397" s="1500">
        <f t="shared" si="140"/>
        <v>0</v>
      </c>
      <c r="AO397" s="1501"/>
      <c r="AP397"/>
      <c r="AQ397" s="6">
        <v>1</v>
      </c>
    </row>
    <row r="398" spans="1:43" s="1" customFormat="1" ht="15.75">
      <c r="A398" s="1405">
        <f t="shared" si="121"/>
        <v>0</v>
      </c>
      <c r="B398" s="1392" t="str">
        <f t="shared" si="123"/>
        <v>►</v>
      </c>
      <c r="C398" s="1393" t="str">
        <f t="shared" si="124"/>
        <v>►</v>
      </c>
      <c r="D398" s="1393" t="str">
        <f t="shared" si="125"/>
        <v>►</v>
      </c>
      <c r="E398" s="1393" t="str">
        <f t="shared" si="126"/>
        <v>►</v>
      </c>
      <c r="F398" s="1393" t="str">
        <f t="shared" si="127"/>
        <v>►</v>
      </c>
      <c r="G398" s="1393" t="str">
        <f t="shared" si="128"/>
        <v>►</v>
      </c>
      <c r="H398" s="1393" t="str">
        <f t="shared" si="129"/>
        <v>►</v>
      </c>
      <c r="I398" s="1393" t="str">
        <f t="shared" si="130"/>
        <v>►</v>
      </c>
      <c r="J398" s="1494"/>
      <c r="K398" s="1495"/>
      <c r="L398" s="1495"/>
      <c r="M398" s="1495"/>
      <c r="N398" s="1496"/>
      <c r="O398" s="1497"/>
      <c r="P398" s="1498"/>
      <c r="Q398" s="1496"/>
      <c r="R398" s="1499"/>
      <c r="S398" s="1500">
        <f t="shared" si="139"/>
        <v>0</v>
      </c>
      <c r="T398" s="1501"/>
      <c r="U398" s="2239" t="s">
        <v>1</v>
      </c>
      <c r="V398" s="108">
        <f t="shared" si="122"/>
        <v>0</v>
      </c>
      <c r="W398" s="1392" t="str">
        <f t="shared" si="131"/>
        <v>►</v>
      </c>
      <c r="X398" s="1393" t="str">
        <f t="shared" si="132"/>
        <v>►</v>
      </c>
      <c r="Y398" s="1393" t="str">
        <f t="shared" si="133"/>
        <v>►</v>
      </c>
      <c r="Z398" s="1393" t="str">
        <f t="shared" si="134"/>
        <v>►</v>
      </c>
      <c r="AA398" s="1393" t="str">
        <f t="shared" si="135"/>
        <v>►</v>
      </c>
      <c r="AB398" s="1393" t="str">
        <f t="shared" si="136"/>
        <v>►</v>
      </c>
      <c r="AC398" s="1393" t="str">
        <f t="shared" si="137"/>
        <v>►</v>
      </c>
      <c r="AD398" s="1393" t="str">
        <f t="shared" si="138"/>
        <v>►</v>
      </c>
      <c r="AE398" s="1494"/>
      <c r="AF398" s="1495"/>
      <c r="AG398" s="1495"/>
      <c r="AH398" s="1495"/>
      <c r="AI398" s="1496"/>
      <c r="AJ398" s="1497"/>
      <c r="AK398" s="1498"/>
      <c r="AL398" s="1496"/>
      <c r="AM398" s="1499"/>
      <c r="AN398" s="1500">
        <f t="shared" si="140"/>
        <v>0</v>
      </c>
      <c r="AO398" s="1501"/>
      <c r="AP398"/>
      <c r="AQ398" s="6">
        <v>1</v>
      </c>
    </row>
    <row r="399" spans="1:43" s="1" customFormat="1" ht="15.75">
      <c r="A399" s="1405">
        <f t="shared" ref="A399:A446" si="141">J399</f>
        <v>0</v>
      </c>
      <c r="B399" s="1392" t="str">
        <f t="shared" si="123"/>
        <v>►</v>
      </c>
      <c r="C399" s="1393" t="str">
        <f t="shared" si="124"/>
        <v>►</v>
      </c>
      <c r="D399" s="1393" t="str">
        <f t="shared" si="125"/>
        <v>►</v>
      </c>
      <c r="E399" s="1393" t="str">
        <f t="shared" si="126"/>
        <v>►</v>
      </c>
      <c r="F399" s="1393" t="str">
        <f t="shared" si="127"/>
        <v>►</v>
      </c>
      <c r="G399" s="1393" t="str">
        <f t="shared" si="128"/>
        <v>►</v>
      </c>
      <c r="H399" s="1393" t="str">
        <f t="shared" si="129"/>
        <v>►</v>
      </c>
      <c r="I399" s="1393" t="str">
        <f t="shared" si="130"/>
        <v>►</v>
      </c>
      <c r="J399" s="1494"/>
      <c r="K399" s="1495"/>
      <c r="L399" s="1495"/>
      <c r="M399" s="1495"/>
      <c r="N399" s="1496"/>
      <c r="O399" s="1497"/>
      <c r="P399" s="1498"/>
      <c r="Q399" s="1496"/>
      <c r="R399" s="1499"/>
      <c r="S399" s="1500">
        <f t="shared" si="139"/>
        <v>0</v>
      </c>
      <c r="T399" s="1501"/>
      <c r="U399" s="2239" t="s">
        <v>1</v>
      </c>
      <c r="V399" s="108">
        <f t="shared" ref="V399:V446" si="142">AE399</f>
        <v>0</v>
      </c>
      <c r="W399" s="1392" t="str">
        <f t="shared" si="131"/>
        <v>►</v>
      </c>
      <c r="X399" s="1393" t="str">
        <f t="shared" si="132"/>
        <v>►</v>
      </c>
      <c r="Y399" s="1393" t="str">
        <f t="shared" si="133"/>
        <v>►</v>
      </c>
      <c r="Z399" s="1393" t="str">
        <f t="shared" si="134"/>
        <v>►</v>
      </c>
      <c r="AA399" s="1393" t="str">
        <f t="shared" si="135"/>
        <v>►</v>
      </c>
      <c r="AB399" s="1393" t="str">
        <f t="shared" si="136"/>
        <v>►</v>
      </c>
      <c r="AC399" s="1393" t="str">
        <f t="shared" si="137"/>
        <v>►</v>
      </c>
      <c r="AD399" s="1393" t="str">
        <f t="shared" si="138"/>
        <v>►</v>
      </c>
      <c r="AE399" s="1494"/>
      <c r="AF399" s="1495"/>
      <c r="AG399" s="1495"/>
      <c r="AH399" s="1495"/>
      <c r="AI399" s="1496"/>
      <c r="AJ399" s="1497"/>
      <c r="AK399" s="1498"/>
      <c r="AL399" s="1496"/>
      <c r="AM399" s="1499"/>
      <c r="AN399" s="1500">
        <f t="shared" si="140"/>
        <v>0</v>
      </c>
      <c r="AO399" s="1501"/>
      <c r="AP399"/>
      <c r="AQ399" s="6">
        <v>1</v>
      </c>
    </row>
    <row r="400" spans="1:43" s="1" customFormat="1" ht="15.75">
      <c r="A400" s="1405">
        <f t="shared" si="141"/>
        <v>0</v>
      </c>
      <c r="B400" s="1392" t="str">
        <f t="shared" si="123"/>
        <v>►</v>
      </c>
      <c r="C400" s="1393" t="str">
        <f t="shared" si="124"/>
        <v>►</v>
      </c>
      <c r="D400" s="1393" t="str">
        <f t="shared" si="125"/>
        <v>►</v>
      </c>
      <c r="E400" s="1393" t="str">
        <f t="shared" si="126"/>
        <v>►</v>
      </c>
      <c r="F400" s="1393" t="str">
        <f t="shared" si="127"/>
        <v>►</v>
      </c>
      <c r="G400" s="1393" t="str">
        <f t="shared" si="128"/>
        <v>►</v>
      </c>
      <c r="H400" s="1393" t="str">
        <f t="shared" si="129"/>
        <v>►</v>
      </c>
      <c r="I400" s="1393" t="str">
        <f t="shared" si="130"/>
        <v>►</v>
      </c>
      <c r="J400" s="1494"/>
      <c r="K400" s="1495"/>
      <c r="L400" s="1495"/>
      <c r="M400" s="1495"/>
      <c r="N400" s="1496"/>
      <c r="O400" s="1497"/>
      <c r="P400" s="1498"/>
      <c r="Q400" s="1496"/>
      <c r="R400" s="1499"/>
      <c r="S400" s="1500">
        <f t="shared" si="139"/>
        <v>0</v>
      </c>
      <c r="T400" s="1501"/>
      <c r="U400" s="2239" t="s">
        <v>1</v>
      </c>
      <c r="V400" s="108">
        <f t="shared" si="142"/>
        <v>0</v>
      </c>
      <c r="W400" s="1392" t="str">
        <f t="shared" si="131"/>
        <v>►</v>
      </c>
      <c r="X400" s="1393" t="str">
        <f t="shared" si="132"/>
        <v>►</v>
      </c>
      <c r="Y400" s="1393" t="str">
        <f t="shared" si="133"/>
        <v>►</v>
      </c>
      <c r="Z400" s="1393" t="str">
        <f t="shared" si="134"/>
        <v>►</v>
      </c>
      <c r="AA400" s="1393" t="str">
        <f t="shared" si="135"/>
        <v>►</v>
      </c>
      <c r="AB400" s="1393" t="str">
        <f t="shared" si="136"/>
        <v>►</v>
      </c>
      <c r="AC400" s="1393" t="str">
        <f t="shared" si="137"/>
        <v>►</v>
      </c>
      <c r="AD400" s="1393" t="str">
        <f t="shared" si="138"/>
        <v>►</v>
      </c>
      <c r="AE400" s="1494"/>
      <c r="AF400" s="1495"/>
      <c r="AG400" s="1495"/>
      <c r="AH400" s="1495"/>
      <c r="AI400" s="1496"/>
      <c r="AJ400" s="1497"/>
      <c r="AK400" s="1498"/>
      <c r="AL400" s="1496"/>
      <c r="AM400" s="1499"/>
      <c r="AN400" s="1500">
        <f t="shared" si="140"/>
        <v>0</v>
      </c>
      <c r="AO400" s="1501"/>
      <c r="AP400"/>
      <c r="AQ400" s="6">
        <v>1</v>
      </c>
    </row>
    <row r="401" spans="1:43" s="1" customFormat="1" ht="15.75">
      <c r="A401" s="1405">
        <f t="shared" si="141"/>
        <v>0</v>
      </c>
      <c r="B401" s="1392" t="str">
        <f t="shared" si="123"/>
        <v>►</v>
      </c>
      <c r="C401" s="1393" t="str">
        <f t="shared" si="124"/>
        <v>►</v>
      </c>
      <c r="D401" s="1393" t="str">
        <f t="shared" si="125"/>
        <v>►</v>
      </c>
      <c r="E401" s="1393" t="str">
        <f t="shared" si="126"/>
        <v>►</v>
      </c>
      <c r="F401" s="1393" t="str">
        <f t="shared" si="127"/>
        <v>►</v>
      </c>
      <c r="G401" s="1393" t="str">
        <f t="shared" si="128"/>
        <v>►</v>
      </c>
      <c r="H401" s="1393" t="str">
        <f t="shared" si="129"/>
        <v>►</v>
      </c>
      <c r="I401" s="1393" t="str">
        <f t="shared" si="130"/>
        <v>►</v>
      </c>
      <c r="J401" s="1494"/>
      <c r="K401" s="1495"/>
      <c r="L401" s="1495"/>
      <c r="M401" s="1495"/>
      <c r="N401" s="1496"/>
      <c r="O401" s="1497"/>
      <c r="P401" s="1498"/>
      <c r="Q401" s="1496"/>
      <c r="R401" s="1499"/>
      <c r="S401" s="1500">
        <f t="shared" si="139"/>
        <v>0</v>
      </c>
      <c r="T401" s="1501"/>
      <c r="U401" s="2239" t="s">
        <v>1</v>
      </c>
      <c r="V401" s="108">
        <f t="shared" si="142"/>
        <v>0</v>
      </c>
      <c r="W401" s="1392" t="str">
        <f t="shared" si="131"/>
        <v>►</v>
      </c>
      <c r="X401" s="1393" t="str">
        <f t="shared" si="132"/>
        <v>►</v>
      </c>
      <c r="Y401" s="1393" t="str">
        <f t="shared" si="133"/>
        <v>►</v>
      </c>
      <c r="Z401" s="1393" t="str">
        <f t="shared" si="134"/>
        <v>►</v>
      </c>
      <c r="AA401" s="1393" t="str">
        <f t="shared" si="135"/>
        <v>►</v>
      </c>
      <c r="AB401" s="1393" t="str">
        <f t="shared" si="136"/>
        <v>►</v>
      </c>
      <c r="AC401" s="1393" t="str">
        <f t="shared" si="137"/>
        <v>►</v>
      </c>
      <c r="AD401" s="1393" t="str">
        <f t="shared" si="138"/>
        <v>►</v>
      </c>
      <c r="AE401" s="1494"/>
      <c r="AF401" s="1495"/>
      <c r="AG401" s="1495"/>
      <c r="AH401" s="1495"/>
      <c r="AI401" s="1496"/>
      <c r="AJ401" s="1497"/>
      <c r="AK401" s="1498"/>
      <c r="AL401" s="1496"/>
      <c r="AM401" s="1499"/>
      <c r="AN401" s="1500">
        <f t="shared" si="140"/>
        <v>0</v>
      </c>
      <c r="AO401" s="1501"/>
      <c r="AP401"/>
      <c r="AQ401" s="6">
        <v>1</v>
      </c>
    </row>
    <row r="402" spans="1:43" s="1" customFormat="1" ht="15.75">
      <c r="A402" s="1405">
        <f t="shared" si="141"/>
        <v>0</v>
      </c>
      <c r="B402" s="1392" t="str">
        <f t="shared" si="123"/>
        <v>►</v>
      </c>
      <c r="C402" s="1393" t="str">
        <f t="shared" si="124"/>
        <v>►</v>
      </c>
      <c r="D402" s="1393" t="str">
        <f t="shared" si="125"/>
        <v>►</v>
      </c>
      <c r="E402" s="1393" t="str">
        <f t="shared" si="126"/>
        <v>►</v>
      </c>
      <c r="F402" s="1393" t="str">
        <f t="shared" si="127"/>
        <v>►</v>
      </c>
      <c r="G402" s="1393" t="str">
        <f t="shared" si="128"/>
        <v>►</v>
      </c>
      <c r="H402" s="1393" t="str">
        <f t="shared" si="129"/>
        <v>►</v>
      </c>
      <c r="I402" s="1393" t="str">
        <f t="shared" si="130"/>
        <v>►</v>
      </c>
      <c r="J402" s="1494"/>
      <c r="K402" s="1495"/>
      <c r="L402" s="1495"/>
      <c r="M402" s="1495"/>
      <c r="N402" s="1496"/>
      <c r="O402" s="1497"/>
      <c r="P402" s="1498"/>
      <c r="Q402" s="1496"/>
      <c r="R402" s="1499"/>
      <c r="S402" s="1500">
        <f t="shared" si="139"/>
        <v>0</v>
      </c>
      <c r="T402" s="1501"/>
      <c r="U402" s="2239" t="s">
        <v>1</v>
      </c>
      <c r="V402" s="108">
        <f t="shared" si="142"/>
        <v>0</v>
      </c>
      <c r="W402" s="1392" t="str">
        <f t="shared" si="131"/>
        <v>►</v>
      </c>
      <c r="X402" s="1393" t="str">
        <f t="shared" si="132"/>
        <v>►</v>
      </c>
      <c r="Y402" s="1393" t="str">
        <f t="shared" si="133"/>
        <v>►</v>
      </c>
      <c r="Z402" s="1393" t="str">
        <f t="shared" si="134"/>
        <v>►</v>
      </c>
      <c r="AA402" s="1393" t="str">
        <f t="shared" si="135"/>
        <v>►</v>
      </c>
      <c r="AB402" s="1393" t="str">
        <f t="shared" si="136"/>
        <v>►</v>
      </c>
      <c r="AC402" s="1393" t="str">
        <f t="shared" si="137"/>
        <v>►</v>
      </c>
      <c r="AD402" s="1393" t="str">
        <f t="shared" si="138"/>
        <v>►</v>
      </c>
      <c r="AE402" s="1494"/>
      <c r="AF402" s="1495"/>
      <c r="AG402" s="1495"/>
      <c r="AH402" s="1495"/>
      <c r="AI402" s="1496"/>
      <c r="AJ402" s="1497"/>
      <c r="AK402" s="1498"/>
      <c r="AL402" s="1496"/>
      <c r="AM402" s="1499"/>
      <c r="AN402" s="1500">
        <f t="shared" si="140"/>
        <v>0</v>
      </c>
      <c r="AO402" s="1501"/>
      <c r="AP402"/>
      <c r="AQ402" s="6">
        <v>1</v>
      </c>
    </row>
    <row r="403" spans="1:43" s="1" customFormat="1" ht="15.75">
      <c r="A403" s="1405">
        <f t="shared" si="141"/>
        <v>0</v>
      </c>
      <c r="B403" s="1392" t="str">
        <f t="shared" si="123"/>
        <v>►</v>
      </c>
      <c r="C403" s="1393" t="str">
        <f t="shared" si="124"/>
        <v>►</v>
      </c>
      <c r="D403" s="1393" t="str">
        <f t="shared" si="125"/>
        <v>►</v>
      </c>
      <c r="E403" s="1393" t="str">
        <f t="shared" si="126"/>
        <v>►</v>
      </c>
      <c r="F403" s="1393" t="str">
        <f t="shared" si="127"/>
        <v>►</v>
      </c>
      <c r="G403" s="1393" t="str">
        <f t="shared" si="128"/>
        <v>►</v>
      </c>
      <c r="H403" s="1393" t="str">
        <f t="shared" si="129"/>
        <v>►</v>
      </c>
      <c r="I403" s="1393" t="str">
        <f t="shared" si="130"/>
        <v>►</v>
      </c>
      <c r="J403" s="1494"/>
      <c r="K403" s="1495"/>
      <c r="L403" s="1495"/>
      <c r="M403" s="1495"/>
      <c r="N403" s="1496"/>
      <c r="O403" s="1497"/>
      <c r="P403" s="1498"/>
      <c r="Q403" s="1496"/>
      <c r="R403" s="1499"/>
      <c r="S403" s="1500">
        <f t="shared" si="139"/>
        <v>0</v>
      </c>
      <c r="T403" s="1501"/>
      <c r="U403" s="2239" t="s">
        <v>1</v>
      </c>
      <c r="V403" s="108">
        <f t="shared" si="142"/>
        <v>0</v>
      </c>
      <c r="W403" s="1392" t="str">
        <f t="shared" si="131"/>
        <v>►</v>
      </c>
      <c r="X403" s="1393" t="str">
        <f t="shared" si="132"/>
        <v>►</v>
      </c>
      <c r="Y403" s="1393" t="str">
        <f t="shared" si="133"/>
        <v>►</v>
      </c>
      <c r="Z403" s="1393" t="str">
        <f t="shared" si="134"/>
        <v>►</v>
      </c>
      <c r="AA403" s="1393" t="str">
        <f t="shared" si="135"/>
        <v>►</v>
      </c>
      <c r="AB403" s="1393" t="str">
        <f t="shared" si="136"/>
        <v>►</v>
      </c>
      <c r="AC403" s="1393" t="str">
        <f t="shared" si="137"/>
        <v>►</v>
      </c>
      <c r="AD403" s="1393" t="str">
        <f t="shared" si="138"/>
        <v>►</v>
      </c>
      <c r="AE403" s="1494"/>
      <c r="AF403" s="1495"/>
      <c r="AG403" s="1495"/>
      <c r="AH403" s="1495"/>
      <c r="AI403" s="1496"/>
      <c r="AJ403" s="1497"/>
      <c r="AK403" s="1498"/>
      <c r="AL403" s="1496"/>
      <c r="AM403" s="1499"/>
      <c r="AN403" s="1500">
        <f t="shared" si="140"/>
        <v>0</v>
      </c>
      <c r="AO403" s="1501"/>
      <c r="AP403"/>
      <c r="AQ403" s="6">
        <v>1</v>
      </c>
    </row>
    <row r="404" spans="1:43" s="1" customFormat="1" ht="15.75">
      <c r="A404" s="1405">
        <f t="shared" si="141"/>
        <v>0</v>
      </c>
      <c r="B404" s="1392" t="str">
        <f t="shared" si="123"/>
        <v>►</v>
      </c>
      <c r="C404" s="1393" t="str">
        <f t="shared" si="124"/>
        <v>►</v>
      </c>
      <c r="D404" s="1393" t="str">
        <f t="shared" si="125"/>
        <v>►</v>
      </c>
      <c r="E404" s="1393" t="str">
        <f t="shared" si="126"/>
        <v>►</v>
      </c>
      <c r="F404" s="1393" t="str">
        <f t="shared" si="127"/>
        <v>►</v>
      </c>
      <c r="G404" s="1393" t="str">
        <f t="shared" si="128"/>
        <v>►</v>
      </c>
      <c r="H404" s="1393" t="str">
        <f t="shared" si="129"/>
        <v>►</v>
      </c>
      <c r="I404" s="1393" t="str">
        <f t="shared" si="130"/>
        <v>►</v>
      </c>
      <c r="J404" s="1494"/>
      <c r="K404" s="1495"/>
      <c r="L404" s="1495"/>
      <c r="M404" s="1495"/>
      <c r="N404" s="1496"/>
      <c r="O404" s="1497"/>
      <c r="P404" s="1498"/>
      <c r="Q404" s="1496"/>
      <c r="R404" s="1499"/>
      <c r="S404" s="1500">
        <f t="shared" si="139"/>
        <v>0</v>
      </c>
      <c r="T404" s="1501"/>
      <c r="U404" s="2239" t="s">
        <v>1</v>
      </c>
      <c r="V404" s="108">
        <f t="shared" si="142"/>
        <v>0</v>
      </c>
      <c r="W404" s="1392" t="str">
        <f t="shared" si="131"/>
        <v>►</v>
      </c>
      <c r="X404" s="1393" t="str">
        <f t="shared" si="132"/>
        <v>►</v>
      </c>
      <c r="Y404" s="1393" t="str">
        <f t="shared" si="133"/>
        <v>►</v>
      </c>
      <c r="Z404" s="1393" t="str">
        <f t="shared" si="134"/>
        <v>►</v>
      </c>
      <c r="AA404" s="1393" t="str">
        <f t="shared" si="135"/>
        <v>►</v>
      </c>
      <c r="AB404" s="1393" t="str">
        <f t="shared" si="136"/>
        <v>►</v>
      </c>
      <c r="AC404" s="1393" t="str">
        <f t="shared" si="137"/>
        <v>►</v>
      </c>
      <c r="AD404" s="1393" t="str">
        <f t="shared" si="138"/>
        <v>►</v>
      </c>
      <c r="AE404" s="1494"/>
      <c r="AF404" s="1495"/>
      <c r="AG404" s="1495"/>
      <c r="AH404" s="1495"/>
      <c r="AI404" s="1496"/>
      <c r="AJ404" s="1497"/>
      <c r="AK404" s="1498"/>
      <c r="AL404" s="1496"/>
      <c r="AM404" s="1499"/>
      <c r="AN404" s="1500">
        <f t="shared" si="140"/>
        <v>0</v>
      </c>
      <c r="AO404" s="1501"/>
      <c r="AP404"/>
      <c r="AQ404" s="6">
        <v>1</v>
      </c>
    </row>
    <row r="405" spans="1:43" s="1" customFormat="1" ht="15.75">
      <c r="A405" s="1405">
        <f t="shared" si="141"/>
        <v>0</v>
      </c>
      <c r="B405" s="1392" t="str">
        <f t="shared" si="123"/>
        <v>►</v>
      </c>
      <c r="C405" s="1393" t="str">
        <f t="shared" si="124"/>
        <v>►</v>
      </c>
      <c r="D405" s="1393" t="str">
        <f t="shared" si="125"/>
        <v>►</v>
      </c>
      <c r="E405" s="1393" t="str">
        <f t="shared" si="126"/>
        <v>►</v>
      </c>
      <c r="F405" s="1393" t="str">
        <f t="shared" si="127"/>
        <v>►</v>
      </c>
      <c r="G405" s="1393" t="str">
        <f t="shared" si="128"/>
        <v>►</v>
      </c>
      <c r="H405" s="1393" t="str">
        <f t="shared" si="129"/>
        <v>►</v>
      </c>
      <c r="I405" s="1393" t="str">
        <f t="shared" si="130"/>
        <v>►</v>
      </c>
      <c r="J405" s="1494"/>
      <c r="K405" s="1495"/>
      <c r="L405" s="1495"/>
      <c r="M405" s="1495"/>
      <c r="N405" s="1496"/>
      <c r="O405" s="1497"/>
      <c r="P405" s="1498"/>
      <c r="Q405" s="1496"/>
      <c r="R405" s="1499"/>
      <c r="S405" s="1500">
        <f t="shared" si="139"/>
        <v>0</v>
      </c>
      <c r="T405" s="1501"/>
      <c r="U405" s="2239" t="s">
        <v>1</v>
      </c>
      <c r="V405" s="108">
        <f t="shared" si="142"/>
        <v>0</v>
      </c>
      <c r="W405" s="1392" t="str">
        <f t="shared" si="131"/>
        <v>►</v>
      </c>
      <c r="X405" s="1393" t="str">
        <f t="shared" si="132"/>
        <v>►</v>
      </c>
      <c r="Y405" s="1393" t="str">
        <f t="shared" si="133"/>
        <v>►</v>
      </c>
      <c r="Z405" s="1393" t="str">
        <f t="shared" si="134"/>
        <v>►</v>
      </c>
      <c r="AA405" s="1393" t="str">
        <f t="shared" si="135"/>
        <v>►</v>
      </c>
      <c r="AB405" s="1393" t="str">
        <f t="shared" si="136"/>
        <v>►</v>
      </c>
      <c r="AC405" s="1393" t="str">
        <f t="shared" si="137"/>
        <v>►</v>
      </c>
      <c r="AD405" s="1393" t="str">
        <f t="shared" si="138"/>
        <v>►</v>
      </c>
      <c r="AE405" s="1494"/>
      <c r="AF405" s="1495"/>
      <c r="AG405" s="1495"/>
      <c r="AH405" s="1495"/>
      <c r="AI405" s="1496"/>
      <c r="AJ405" s="1497"/>
      <c r="AK405" s="1498"/>
      <c r="AL405" s="1496"/>
      <c r="AM405" s="1499"/>
      <c r="AN405" s="1500">
        <f t="shared" si="140"/>
        <v>0</v>
      </c>
      <c r="AO405" s="1501"/>
      <c r="AP405"/>
      <c r="AQ405" s="6">
        <v>1</v>
      </c>
    </row>
    <row r="406" spans="1:43" s="1" customFormat="1" ht="15.75">
      <c r="A406" s="1405">
        <f t="shared" si="141"/>
        <v>0</v>
      </c>
      <c r="B406" s="1392" t="str">
        <f t="shared" si="123"/>
        <v>►</v>
      </c>
      <c r="C406" s="1393" t="str">
        <f t="shared" si="124"/>
        <v>►</v>
      </c>
      <c r="D406" s="1393" t="str">
        <f t="shared" si="125"/>
        <v>►</v>
      </c>
      <c r="E406" s="1393" t="str">
        <f t="shared" si="126"/>
        <v>►</v>
      </c>
      <c r="F406" s="1393" t="str">
        <f t="shared" si="127"/>
        <v>►</v>
      </c>
      <c r="G406" s="1393" t="str">
        <f t="shared" si="128"/>
        <v>►</v>
      </c>
      <c r="H406" s="1393" t="str">
        <f t="shared" si="129"/>
        <v>►</v>
      </c>
      <c r="I406" s="1393" t="str">
        <f t="shared" si="130"/>
        <v>►</v>
      </c>
      <c r="J406" s="1494"/>
      <c r="K406" s="1495"/>
      <c r="L406" s="1495"/>
      <c r="M406" s="1495"/>
      <c r="N406" s="1496"/>
      <c r="O406" s="1497"/>
      <c r="P406" s="1498"/>
      <c r="Q406" s="1496"/>
      <c r="R406" s="1499"/>
      <c r="S406" s="1500">
        <f t="shared" si="139"/>
        <v>0</v>
      </c>
      <c r="T406" s="1501"/>
      <c r="U406" s="2239" t="s">
        <v>1</v>
      </c>
      <c r="V406" s="108">
        <f t="shared" si="142"/>
        <v>0</v>
      </c>
      <c r="W406" s="1392" t="str">
        <f t="shared" si="131"/>
        <v>►</v>
      </c>
      <c r="X406" s="1393" t="str">
        <f t="shared" si="132"/>
        <v>►</v>
      </c>
      <c r="Y406" s="1393" t="str">
        <f t="shared" si="133"/>
        <v>►</v>
      </c>
      <c r="Z406" s="1393" t="str">
        <f t="shared" si="134"/>
        <v>►</v>
      </c>
      <c r="AA406" s="1393" t="str">
        <f t="shared" si="135"/>
        <v>►</v>
      </c>
      <c r="AB406" s="1393" t="str">
        <f t="shared" si="136"/>
        <v>►</v>
      </c>
      <c r="AC406" s="1393" t="str">
        <f t="shared" si="137"/>
        <v>►</v>
      </c>
      <c r="AD406" s="1393" t="str">
        <f t="shared" si="138"/>
        <v>►</v>
      </c>
      <c r="AE406" s="1494"/>
      <c r="AF406" s="1495"/>
      <c r="AG406" s="1495"/>
      <c r="AH406" s="1495"/>
      <c r="AI406" s="1496"/>
      <c r="AJ406" s="1497"/>
      <c r="AK406" s="1498"/>
      <c r="AL406" s="1496"/>
      <c r="AM406" s="1499"/>
      <c r="AN406" s="1500">
        <f t="shared" si="140"/>
        <v>0</v>
      </c>
      <c r="AO406" s="1501"/>
      <c r="AP406"/>
      <c r="AQ406" s="6">
        <v>1</v>
      </c>
    </row>
    <row r="407" spans="1:43" s="1" customFormat="1" ht="15.75">
      <c r="A407" s="1405">
        <f t="shared" si="141"/>
        <v>0</v>
      </c>
      <c r="B407" s="1392" t="str">
        <f t="shared" si="123"/>
        <v>►</v>
      </c>
      <c r="C407" s="1393" t="str">
        <f t="shared" si="124"/>
        <v>►</v>
      </c>
      <c r="D407" s="1393" t="str">
        <f t="shared" si="125"/>
        <v>►</v>
      </c>
      <c r="E407" s="1393" t="str">
        <f t="shared" si="126"/>
        <v>►</v>
      </c>
      <c r="F407" s="1393" t="str">
        <f t="shared" si="127"/>
        <v>►</v>
      </c>
      <c r="G407" s="1393" t="str">
        <f t="shared" si="128"/>
        <v>►</v>
      </c>
      <c r="H407" s="1393" t="str">
        <f t="shared" si="129"/>
        <v>►</v>
      </c>
      <c r="I407" s="1393" t="str">
        <f t="shared" si="130"/>
        <v>►</v>
      </c>
      <c r="J407" s="1494"/>
      <c r="K407" s="1495"/>
      <c r="L407" s="1495"/>
      <c r="M407" s="1495"/>
      <c r="N407" s="1496"/>
      <c r="O407" s="1497"/>
      <c r="P407" s="1498"/>
      <c r="Q407" s="1496"/>
      <c r="R407" s="1499"/>
      <c r="S407" s="1500">
        <f t="shared" si="139"/>
        <v>0</v>
      </c>
      <c r="T407" s="1501"/>
      <c r="U407" s="2239" t="s">
        <v>1</v>
      </c>
      <c r="V407" s="108">
        <f t="shared" si="142"/>
        <v>0</v>
      </c>
      <c r="W407" s="1392" t="str">
        <f t="shared" si="131"/>
        <v>►</v>
      </c>
      <c r="X407" s="1393" t="str">
        <f t="shared" si="132"/>
        <v>►</v>
      </c>
      <c r="Y407" s="1393" t="str">
        <f t="shared" si="133"/>
        <v>►</v>
      </c>
      <c r="Z407" s="1393" t="str">
        <f t="shared" si="134"/>
        <v>►</v>
      </c>
      <c r="AA407" s="1393" t="str">
        <f t="shared" si="135"/>
        <v>►</v>
      </c>
      <c r="AB407" s="1393" t="str">
        <f t="shared" si="136"/>
        <v>►</v>
      </c>
      <c r="AC407" s="1393" t="str">
        <f t="shared" si="137"/>
        <v>►</v>
      </c>
      <c r="AD407" s="1393" t="str">
        <f t="shared" si="138"/>
        <v>►</v>
      </c>
      <c r="AE407" s="1494"/>
      <c r="AF407" s="1495"/>
      <c r="AG407" s="1495"/>
      <c r="AH407" s="1495"/>
      <c r="AI407" s="1496"/>
      <c r="AJ407" s="1497"/>
      <c r="AK407" s="1498"/>
      <c r="AL407" s="1496"/>
      <c r="AM407" s="1499"/>
      <c r="AN407" s="1500">
        <f t="shared" si="140"/>
        <v>0</v>
      </c>
      <c r="AO407" s="1501"/>
      <c r="AP407"/>
      <c r="AQ407" s="6">
        <v>1</v>
      </c>
    </row>
    <row r="408" spans="1:43" s="1" customFormat="1" ht="15.75">
      <c r="A408" s="1405">
        <f t="shared" si="141"/>
        <v>0</v>
      </c>
      <c r="B408" s="1392" t="str">
        <f t="shared" si="123"/>
        <v>►</v>
      </c>
      <c r="C408" s="1393" t="str">
        <f t="shared" si="124"/>
        <v>►</v>
      </c>
      <c r="D408" s="1393" t="str">
        <f t="shared" si="125"/>
        <v>►</v>
      </c>
      <c r="E408" s="1393" t="str">
        <f t="shared" si="126"/>
        <v>►</v>
      </c>
      <c r="F408" s="1393" t="str">
        <f t="shared" si="127"/>
        <v>►</v>
      </c>
      <c r="G408" s="1393" t="str">
        <f t="shared" si="128"/>
        <v>►</v>
      </c>
      <c r="H408" s="1393" t="str">
        <f t="shared" si="129"/>
        <v>►</v>
      </c>
      <c r="I408" s="1393" t="str">
        <f t="shared" si="130"/>
        <v>►</v>
      </c>
      <c r="J408" s="1494"/>
      <c r="K408" s="1495"/>
      <c r="L408" s="1495"/>
      <c r="M408" s="1495"/>
      <c r="N408" s="1496"/>
      <c r="O408" s="1497"/>
      <c r="P408" s="1498"/>
      <c r="Q408" s="1496"/>
      <c r="R408" s="1499"/>
      <c r="S408" s="1500">
        <f t="shared" si="139"/>
        <v>0</v>
      </c>
      <c r="T408" s="1501"/>
      <c r="U408" s="2239" t="s">
        <v>1</v>
      </c>
      <c r="V408" s="108">
        <f t="shared" si="142"/>
        <v>0</v>
      </c>
      <c r="W408" s="1392" t="str">
        <f t="shared" si="131"/>
        <v>►</v>
      </c>
      <c r="X408" s="1393" t="str">
        <f t="shared" si="132"/>
        <v>►</v>
      </c>
      <c r="Y408" s="1393" t="str">
        <f t="shared" si="133"/>
        <v>►</v>
      </c>
      <c r="Z408" s="1393" t="str">
        <f t="shared" si="134"/>
        <v>►</v>
      </c>
      <c r="AA408" s="1393" t="str">
        <f t="shared" si="135"/>
        <v>►</v>
      </c>
      <c r="AB408" s="1393" t="str">
        <f t="shared" si="136"/>
        <v>►</v>
      </c>
      <c r="AC408" s="1393" t="str">
        <f t="shared" si="137"/>
        <v>►</v>
      </c>
      <c r="AD408" s="1393" t="str">
        <f t="shared" si="138"/>
        <v>►</v>
      </c>
      <c r="AE408" s="1494"/>
      <c r="AF408" s="1495"/>
      <c r="AG408" s="1495"/>
      <c r="AH408" s="1495"/>
      <c r="AI408" s="1496"/>
      <c r="AJ408" s="1497"/>
      <c r="AK408" s="1498"/>
      <c r="AL408" s="1496"/>
      <c r="AM408" s="1499"/>
      <c r="AN408" s="1500">
        <f t="shared" si="140"/>
        <v>0</v>
      </c>
      <c r="AO408" s="1501"/>
      <c r="AP408"/>
      <c r="AQ408" s="6">
        <v>1</v>
      </c>
    </row>
    <row r="409" spans="1:43" s="1" customFormat="1" ht="15.75">
      <c r="A409" s="1405">
        <f t="shared" si="141"/>
        <v>0</v>
      </c>
      <c r="B409" s="1392" t="str">
        <f t="shared" si="123"/>
        <v>►</v>
      </c>
      <c r="C409" s="1393" t="str">
        <f t="shared" si="124"/>
        <v>►</v>
      </c>
      <c r="D409" s="1393" t="str">
        <f t="shared" si="125"/>
        <v>►</v>
      </c>
      <c r="E409" s="1393" t="str">
        <f t="shared" si="126"/>
        <v>►</v>
      </c>
      <c r="F409" s="1393" t="str">
        <f t="shared" si="127"/>
        <v>►</v>
      </c>
      <c r="G409" s="1393" t="str">
        <f t="shared" si="128"/>
        <v>►</v>
      </c>
      <c r="H409" s="1393" t="str">
        <f t="shared" si="129"/>
        <v>►</v>
      </c>
      <c r="I409" s="1393" t="str">
        <f t="shared" si="130"/>
        <v>►</v>
      </c>
      <c r="J409" s="1494"/>
      <c r="K409" s="1495"/>
      <c r="L409" s="1495"/>
      <c r="M409" s="1495"/>
      <c r="N409" s="1496"/>
      <c r="O409" s="1497"/>
      <c r="P409" s="1498"/>
      <c r="Q409" s="1496"/>
      <c r="R409" s="1499"/>
      <c r="S409" s="1500">
        <f t="shared" si="139"/>
        <v>0</v>
      </c>
      <c r="T409" s="1501"/>
      <c r="U409" s="2239" t="s">
        <v>1</v>
      </c>
      <c r="V409" s="108">
        <f t="shared" si="142"/>
        <v>0</v>
      </c>
      <c r="W409" s="1392" t="str">
        <f t="shared" si="131"/>
        <v>►</v>
      </c>
      <c r="X409" s="1393" t="str">
        <f t="shared" si="132"/>
        <v>►</v>
      </c>
      <c r="Y409" s="1393" t="str">
        <f t="shared" si="133"/>
        <v>►</v>
      </c>
      <c r="Z409" s="1393" t="str">
        <f t="shared" si="134"/>
        <v>►</v>
      </c>
      <c r="AA409" s="1393" t="str">
        <f t="shared" si="135"/>
        <v>►</v>
      </c>
      <c r="AB409" s="1393" t="str">
        <f t="shared" si="136"/>
        <v>►</v>
      </c>
      <c r="AC409" s="1393" t="str">
        <f t="shared" si="137"/>
        <v>►</v>
      </c>
      <c r="AD409" s="1393" t="str">
        <f t="shared" si="138"/>
        <v>►</v>
      </c>
      <c r="AE409" s="1494"/>
      <c r="AF409" s="1495"/>
      <c r="AG409" s="1495"/>
      <c r="AH409" s="1495"/>
      <c r="AI409" s="1496"/>
      <c r="AJ409" s="1497"/>
      <c r="AK409" s="1498"/>
      <c r="AL409" s="1496"/>
      <c r="AM409" s="1499"/>
      <c r="AN409" s="1500">
        <f t="shared" si="140"/>
        <v>0</v>
      </c>
      <c r="AO409" s="1501"/>
      <c r="AP409"/>
      <c r="AQ409" s="6">
        <v>1</v>
      </c>
    </row>
    <row r="410" spans="1:43" s="1" customFormat="1" ht="15.75">
      <c r="A410" s="1405">
        <f t="shared" si="141"/>
        <v>0</v>
      </c>
      <c r="B410" s="1392" t="str">
        <f t="shared" si="123"/>
        <v>►</v>
      </c>
      <c r="C410" s="1393" t="str">
        <f t="shared" si="124"/>
        <v>►</v>
      </c>
      <c r="D410" s="1393" t="str">
        <f t="shared" si="125"/>
        <v>►</v>
      </c>
      <c r="E410" s="1393" t="str">
        <f t="shared" si="126"/>
        <v>►</v>
      </c>
      <c r="F410" s="1393" t="str">
        <f t="shared" si="127"/>
        <v>►</v>
      </c>
      <c r="G410" s="1393" t="str">
        <f t="shared" si="128"/>
        <v>►</v>
      </c>
      <c r="H410" s="1393" t="str">
        <f t="shared" si="129"/>
        <v>►</v>
      </c>
      <c r="I410" s="1393" t="str">
        <f t="shared" si="130"/>
        <v>►</v>
      </c>
      <c r="J410" s="1494"/>
      <c r="K410" s="1495"/>
      <c r="L410" s="1495"/>
      <c r="M410" s="1495"/>
      <c r="N410" s="1496"/>
      <c r="O410" s="1497"/>
      <c r="P410" s="1498"/>
      <c r="Q410" s="1496"/>
      <c r="R410" s="1499"/>
      <c r="S410" s="1500">
        <f t="shared" si="139"/>
        <v>0</v>
      </c>
      <c r="T410" s="1501"/>
      <c r="U410" s="2239" t="s">
        <v>1</v>
      </c>
      <c r="V410" s="108">
        <f t="shared" si="142"/>
        <v>0</v>
      </c>
      <c r="W410" s="1392" t="str">
        <f t="shared" si="131"/>
        <v>►</v>
      </c>
      <c r="X410" s="1393" t="str">
        <f t="shared" si="132"/>
        <v>►</v>
      </c>
      <c r="Y410" s="1393" t="str">
        <f t="shared" si="133"/>
        <v>►</v>
      </c>
      <c r="Z410" s="1393" t="str">
        <f t="shared" si="134"/>
        <v>►</v>
      </c>
      <c r="AA410" s="1393" t="str">
        <f t="shared" si="135"/>
        <v>►</v>
      </c>
      <c r="AB410" s="1393" t="str">
        <f t="shared" si="136"/>
        <v>►</v>
      </c>
      <c r="AC410" s="1393" t="str">
        <f t="shared" si="137"/>
        <v>►</v>
      </c>
      <c r="AD410" s="1393" t="str">
        <f t="shared" si="138"/>
        <v>►</v>
      </c>
      <c r="AE410" s="1494"/>
      <c r="AF410" s="1495"/>
      <c r="AG410" s="1495"/>
      <c r="AH410" s="1495"/>
      <c r="AI410" s="1496"/>
      <c r="AJ410" s="1497"/>
      <c r="AK410" s="1498"/>
      <c r="AL410" s="1496"/>
      <c r="AM410" s="1499"/>
      <c r="AN410" s="1500">
        <f t="shared" si="140"/>
        <v>0</v>
      </c>
      <c r="AO410" s="1501"/>
      <c r="AP410"/>
      <c r="AQ410" s="6">
        <v>1</v>
      </c>
    </row>
    <row r="411" spans="1:43" s="1" customFormat="1" ht="15.75">
      <c r="A411" s="1405">
        <f t="shared" si="141"/>
        <v>0</v>
      </c>
      <c r="B411" s="1392" t="str">
        <f t="shared" si="123"/>
        <v>►</v>
      </c>
      <c r="C411" s="1393" t="str">
        <f t="shared" si="124"/>
        <v>►</v>
      </c>
      <c r="D411" s="1393" t="str">
        <f t="shared" si="125"/>
        <v>►</v>
      </c>
      <c r="E411" s="1393" t="str">
        <f t="shared" si="126"/>
        <v>►</v>
      </c>
      <c r="F411" s="1393" t="str">
        <f t="shared" si="127"/>
        <v>►</v>
      </c>
      <c r="G411" s="1393" t="str">
        <f t="shared" si="128"/>
        <v>►</v>
      </c>
      <c r="H411" s="1393" t="str">
        <f t="shared" si="129"/>
        <v>►</v>
      </c>
      <c r="I411" s="1393" t="str">
        <f t="shared" si="130"/>
        <v>►</v>
      </c>
      <c r="J411" s="1494"/>
      <c r="K411" s="1495"/>
      <c r="L411" s="1495"/>
      <c r="M411" s="1495"/>
      <c r="N411" s="1496"/>
      <c r="O411" s="1497"/>
      <c r="P411" s="1498"/>
      <c r="Q411" s="1496"/>
      <c r="R411" s="1499"/>
      <c r="S411" s="1500">
        <f t="shared" si="139"/>
        <v>0</v>
      </c>
      <c r="T411" s="1501"/>
      <c r="U411" s="2239" t="s">
        <v>1</v>
      </c>
      <c r="V411" s="108">
        <f t="shared" si="142"/>
        <v>0</v>
      </c>
      <c r="W411" s="1392" t="str">
        <f t="shared" si="131"/>
        <v>►</v>
      </c>
      <c r="X411" s="1393" t="str">
        <f t="shared" si="132"/>
        <v>►</v>
      </c>
      <c r="Y411" s="1393" t="str">
        <f t="shared" si="133"/>
        <v>►</v>
      </c>
      <c r="Z411" s="1393" t="str">
        <f t="shared" si="134"/>
        <v>►</v>
      </c>
      <c r="AA411" s="1393" t="str">
        <f t="shared" si="135"/>
        <v>►</v>
      </c>
      <c r="AB411" s="1393" t="str">
        <f t="shared" si="136"/>
        <v>►</v>
      </c>
      <c r="AC411" s="1393" t="str">
        <f t="shared" si="137"/>
        <v>►</v>
      </c>
      <c r="AD411" s="1393" t="str">
        <f t="shared" si="138"/>
        <v>►</v>
      </c>
      <c r="AE411" s="1494"/>
      <c r="AF411" s="1495"/>
      <c r="AG411" s="1495"/>
      <c r="AH411" s="1495"/>
      <c r="AI411" s="1496"/>
      <c r="AJ411" s="1497"/>
      <c r="AK411" s="1498"/>
      <c r="AL411" s="1496"/>
      <c r="AM411" s="1499"/>
      <c r="AN411" s="1500">
        <f t="shared" si="140"/>
        <v>0</v>
      </c>
      <c r="AO411" s="1501"/>
      <c r="AP411"/>
      <c r="AQ411" s="6">
        <v>1</v>
      </c>
    </row>
    <row r="412" spans="1:43" s="1" customFormat="1" ht="15.75">
      <c r="A412" s="1405">
        <f t="shared" si="141"/>
        <v>0</v>
      </c>
      <c r="B412" s="1392" t="str">
        <f t="shared" si="123"/>
        <v>►</v>
      </c>
      <c r="C412" s="1393" t="str">
        <f t="shared" si="124"/>
        <v>►</v>
      </c>
      <c r="D412" s="1393" t="str">
        <f t="shared" si="125"/>
        <v>►</v>
      </c>
      <c r="E412" s="1393" t="str">
        <f t="shared" si="126"/>
        <v>►</v>
      </c>
      <c r="F412" s="1393" t="str">
        <f t="shared" si="127"/>
        <v>►</v>
      </c>
      <c r="G412" s="1393" t="str">
        <f t="shared" si="128"/>
        <v>►</v>
      </c>
      <c r="H412" s="1393" t="str">
        <f t="shared" si="129"/>
        <v>►</v>
      </c>
      <c r="I412" s="1393" t="str">
        <f t="shared" si="130"/>
        <v>►</v>
      </c>
      <c r="J412" s="1494"/>
      <c r="K412" s="1495"/>
      <c r="L412" s="1495"/>
      <c r="M412" s="1495"/>
      <c r="N412" s="1496"/>
      <c r="O412" s="1497"/>
      <c r="P412" s="1498"/>
      <c r="Q412" s="1496"/>
      <c r="R412" s="1499"/>
      <c r="S412" s="1500">
        <f t="shared" si="139"/>
        <v>0</v>
      </c>
      <c r="T412" s="1501"/>
      <c r="U412" s="2239" t="s">
        <v>1</v>
      </c>
      <c r="V412" s="108">
        <f t="shared" si="142"/>
        <v>0</v>
      </c>
      <c r="W412" s="1392" t="str">
        <f t="shared" si="131"/>
        <v>►</v>
      </c>
      <c r="X412" s="1393" t="str">
        <f t="shared" si="132"/>
        <v>►</v>
      </c>
      <c r="Y412" s="1393" t="str">
        <f t="shared" si="133"/>
        <v>►</v>
      </c>
      <c r="Z412" s="1393" t="str">
        <f t="shared" si="134"/>
        <v>►</v>
      </c>
      <c r="AA412" s="1393" t="str">
        <f t="shared" si="135"/>
        <v>►</v>
      </c>
      <c r="AB412" s="1393" t="str">
        <f t="shared" si="136"/>
        <v>►</v>
      </c>
      <c r="AC412" s="1393" t="str">
        <f t="shared" si="137"/>
        <v>►</v>
      </c>
      <c r="AD412" s="1393" t="str">
        <f t="shared" si="138"/>
        <v>►</v>
      </c>
      <c r="AE412" s="1494"/>
      <c r="AF412" s="1495"/>
      <c r="AG412" s="1495"/>
      <c r="AH412" s="1495"/>
      <c r="AI412" s="1496"/>
      <c r="AJ412" s="1497"/>
      <c r="AK412" s="1498"/>
      <c r="AL412" s="1496"/>
      <c r="AM412" s="1499"/>
      <c r="AN412" s="1500">
        <f t="shared" si="140"/>
        <v>0</v>
      </c>
      <c r="AO412" s="1501"/>
      <c r="AP412"/>
      <c r="AQ412" s="6">
        <v>1</v>
      </c>
    </row>
    <row r="413" spans="1:43" s="1" customFormat="1" ht="15.75">
      <c r="A413" s="1405">
        <f t="shared" si="141"/>
        <v>0</v>
      </c>
      <c r="B413" s="1392" t="str">
        <f t="shared" si="123"/>
        <v>►</v>
      </c>
      <c r="C413" s="1393" t="str">
        <f t="shared" si="124"/>
        <v>►</v>
      </c>
      <c r="D413" s="1393" t="str">
        <f t="shared" si="125"/>
        <v>►</v>
      </c>
      <c r="E413" s="1393" t="str">
        <f t="shared" si="126"/>
        <v>►</v>
      </c>
      <c r="F413" s="1393" t="str">
        <f t="shared" si="127"/>
        <v>►</v>
      </c>
      <c r="G413" s="1393" t="str">
        <f t="shared" si="128"/>
        <v>►</v>
      </c>
      <c r="H413" s="1393" t="str">
        <f t="shared" si="129"/>
        <v>►</v>
      </c>
      <c r="I413" s="1393" t="str">
        <f t="shared" si="130"/>
        <v>►</v>
      </c>
      <c r="J413" s="1494"/>
      <c r="K413" s="1495"/>
      <c r="L413" s="1495"/>
      <c r="M413" s="1495"/>
      <c r="N413" s="1496"/>
      <c r="O413" s="1497"/>
      <c r="P413" s="1498"/>
      <c r="Q413" s="1496"/>
      <c r="R413" s="1499"/>
      <c r="S413" s="1500">
        <f t="shared" si="139"/>
        <v>0</v>
      </c>
      <c r="T413" s="1501"/>
      <c r="U413" s="2239" t="s">
        <v>1</v>
      </c>
      <c r="V413" s="108">
        <f t="shared" si="142"/>
        <v>0</v>
      </c>
      <c r="W413" s="1392" t="str">
        <f t="shared" si="131"/>
        <v>►</v>
      </c>
      <c r="X413" s="1393" t="str">
        <f t="shared" si="132"/>
        <v>►</v>
      </c>
      <c r="Y413" s="1393" t="str">
        <f t="shared" si="133"/>
        <v>►</v>
      </c>
      <c r="Z413" s="1393" t="str">
        <f t="shared" si="134"/>
        <v>►</v>
      </c>
      <c r="AA413" s="1393" t="str">
        <f t="shared" si="135"/>
        <v>►</v>
      </c>
      <c r="AB413" s="1393" t="str">
        <f t="shared" si="136"/>
        <v>►</v>
      </c>
      <c r="AC413" s="1393" t="str">
        <f t="shared" si="137"/>
        <v>►</v>
      </c>
      <c r="AD413" s="1393" t="str">
        <f t="shared" si="138"/>
        <v>►</v>
      </c>
      <c r="AE413" s="1494"/>
      <c r="AF413" s="1495"/>
      <c r="AG413" s="1495"/>
      <c r="AH413" s="1495"/>
      <c r="AI413" s="1496"/>
      <c r="AJ413" s="1497"/>
      <c r="AK413" s="1498"/>
      <c r="AL413" s="1496"/>
      <c r="AM413" s="1499"/>
      <c r="AN413" s="1500">
        <f t="shared" si="140"/>
        <v>0</v>
      </c>
      <c r="AO413" s="1501"/>
      <c r="AP413"/>
      <c r="AQ413" s="6">
        <v>1</v>
      </c>
    </row>
    <row r="414" spans="1:43" s="1" customFormat="1" ht="15.75">
      <c r="A414" s="1405">
        <f t="shared" si="141"/>
        <v>0</v>
      </c>
      <c r="B414" s="1392" t="str">
        <f t="shared" si="123"/>
        <v>►</v>
      </c>
      <c r="C414" s="1393" t="str">
        <f t="shared" si="124"/>
        <v>►</v>
      </c>
      <c r="D414" s="1393" t="str">
        <f t="shared" si="125"/>
        <v>►</v>
      </c>
      <c r="E414" s="1393" t="str">
        <f t="shared" si="126"/>
        <v>►</v>
      </c>
      <c r="F414" s="1393" t="str">
        <f t="shared" si="127"/>
        <v>►</v>
      </c>
      <c r="G414" s="1393" t="str">
        <f t="shared" si="128"/>
        <v>►</v>
      </c>
      <c r="H414" s="1393" t="str">
        <f t="shared" si="129"/>
        <v>►</v>
      </c>
      <c r="I414" s="1393" t="str">
        <f t="shared" si="130"/>
        <v>►</v>
      </c>
      <c r="J414" s="1494"/>
      <c r="K414" s="1495"/>
      <c r="L414" s="1495"/>
      <c r="M414" s="1495"/>
      <c r="N414" s="1496"/>
      <c r="O414" s="1497"/>
      <c r="P414" s="1498"/>
      <c r="Q414" s="1496"/>
      <c r="R414" s="1499"/>
      <c r="S414" s="1500">
        <f t="shared" si="139"/>
        <v>0</v>
      </c>
      <c r="T414" s="1501"/>
      <c r="U414" s="2239" t="s">
        <v>1</v>
      </c>
      <c r="V414" s="108">
        <f t="shared" si="142"/>
        <v>0</v>
      </c>
      <c r="W414" s="1392" t="str">
        <f t="shared" si="131"/>
        <v>►</v>
      </c>
      <c r="X414" s="1393" t="str">
        <f t="shared" si="132"/>
        <v>►</v>
      </c>
      <c r="Y414" s="1393" t="str">
        <f t="shared" si="133"/>
        <v>►</v>
      </c>
      <c r="Z414" s="1393" t="str">
        <f t="shared" si="134"/>
        <v>►</v>
      </c>
      <c r="AA414" s="1393" t="str">
        <f t="shared" si="135"/>
        <v>►</v>
      </c>
      <c r="AB414" s="1393" t="str">
        <f t="shared" si="136"/>
        <v>►</v>
      </c>
      <c r="AC414" s="1393" t="str">
        <f t="shared" si="137"/>
        <v>►</v>
      </c>
      <c r="AD414" s="1393" t="str">
        <f t="shared" si="138"/>
        <v>►</v>
      </c>
      <c r="AE414" s="1494"/>
      <c r="AF414" s="1495"/>
      <c r="AG414" s="1495"/>
      <c r="AH414" s="1495"/>
      <c r="AI414" s="1496"/>
      <c r="AJ414" s="1497"/>
      <c r="AK414" s="1498"/>
      <c r="AL414" s="1496"/>
      <c r="AM414" s="1499"/>
      <c r="AN414" s="1500">
        <f t="shared" si="140"/>
        <v>0</v>
      </c>
      <c r="AO414" s="1501"/>
      <c r="AP414"/>
      <c r="AQ414" s="6">
        <v>1</v>
      </c>
    </row>
    <row r="415" spans="1:43" s="1" customFormat="1" ht="15.75">
      <c r="A415" s="1405">
        <f t="shared" si="141"/>
        <v>0</v>
      </c>
      <c r="B415" s="1392" t="str">
        <f t="shared" si="123"/>
        <v>►</v>
      </c>
      <c r="C415" s="1393" t="str">
        <f t="shared" si="124"/>
        <v>►</v>
      </c>
      <c r="D415" s="1393" t="str">
        <f t="shared" si="125"/>
        <v>►</v>
      </c>
      <c r="E415" s="1393" t="str">
        <f t="shared" si="126"/>
        <v>►</v>
      </c>
      <c r="F415" s="1393" t="str">
        <f t="shared" si="127"/>
        <v>►</v>
      </c>
      <c r="G415" s="1393" t="str">
        <f t="shared" si="128"/>
        <v>►</v>
      </c>
      <c r="H415" s="1393" t="str">
        <f t="shared" si="129"/>
        <v>►</v>
      </c>
      <c r="I415" s="1393" t="str">
        <f t="shared" si="130"/>
        <v>►</v>
      </c>
      <c r="J415" s="1494"/>
      <c r="K415" s="1495"/>
      <c r="L415" s="1495"/>
      <c r="M415" s="1495"/>
      <c r="N415" s="1496"/>
      <c r="O415" s="1497"/>
      <c r="P415" s="1498"/>
      <c r="Q415" s="1496"/>
      <c r="R415" s="1499"/>
      <c r="S415" s="1500">
        <f t="shared" si="139"/>
        <v>0</v>
      </c>
      <c r="T415" s="1501"/>
      <c r="U415" s="2239" t="s">
        <v>1</v>
      </c>
      <c r="V415" s="108">
        <f t="shared" si="142"/>
        <v>0</v>
      </c>
      <c r="W415" s="1392" t="str">
        <f t="shared" si="131"/>
        <v>►</v>
      </c>
      <c r="X415" s="1393" t="str">
        <f t="shared" si="132"/>
        <v>►</v>
      </c>
      <c r="Y415" s="1393" t="str">
        <f t="shared" si="133"/>
        <v>►</v>
      </c>
      <c r="Z415" s="1393" t="str">
        <f t="shared" si="134"/>
        <v>►</v>
      </c>
      <c r="AA415" s="1393" t="str">
        <f t="shared" si="135"/>
        <v>►</v>
      </c>
      <c r="AB415" s="1393" t="str">
        <f t="shared" si="136"/>
        <v>►</v>
      </c>
      <c r="AC415" s="1393" t="str">
        <f t="shared" si="137"/>
        <v>►</v>
      </c>
      <c r="AD415" s="1393" t="str">
        <f t="shared" si="138"/>
        <v>►</v>
      </c>
      <c r="AE415" s="1494"/>
      <c r="AF415" s="1495"/>
      <c r="AG415" s="1495"/>
      <c r="AH415" s="1495"/>
      <c r="AI415" s="1496"/>
      <c r="AJ415" s="1497"/>
      <c r="AK415" s="1498"/>
      <c r="AL415" s="1496"/>
      <c r="AM415" s="1499"/>
      <c r="AN415" s="1500">
        <f t="shared" si="140"/>
        <v>0</v>
      </c>
      <c r="AO415" s="1501"/>
      <c r="AP415"/>
      <c r="AQ415" s="6">
        <v>1</v>
      </c>
    </row>
    <row r="416" spans="1:43" s="1" customFormat="1" ht="15.75">
      <c r="A416" s="1405">
        <f t="shared" si="141"/>
        <v>0</v>
      </c>
      <c r="B416" s="1392" t="str">
        <f t="shared" si="123"/>
        <v>►</v>
      </c>
      <c r="C416" s="1393" t="str">
        <f t="shared" si="124"/>
        <v>►</v>
      </c>
      <c r="D416" s="1393" t="str">
        <f t="shared" si="125"/>
        <v>►</v>
      </c>
      <c r="E416" s="1393" t="str">
        <f t="shared" si="126"/>
        <v>►</v>
      </c>
      <c r="F416" s="1393" t="str">
        <f t="shared" si="127"/>
        <v>►</v>
      </c>
      <c r="G416" s="1393" t="str">
        <f t="shared" si="128"/>
        <v>►</v>
      </c>
      <c r="H416" s="1393" t="str">
        <f t="shared" si="129"/>
        <v>►</v>
      </c>
      <c r="I416" s="1393" t="str">
        <f t="shared" si="130"/>
        <v>►</v>
      </c>
      <c r="J416" s="1494"/>
      <c r="K416" s="1495"/>
      <c r="L416" s="1495"/>
      <c r="M416" s="1495"/>
      <c r="N416" s="1496"/>
      <c r="O416" s="1497"/>
      <c r="P416" s="1498"/>
      <c r="Q416" s="1496"/>
      <c r="R416" s="1499"/>
      <c r="S416" s="1500">
        <f t="shared" si="139"/>
        <v>0</v>
      </c>
      <c r="T416" s="1501"/>
      <c r="U416" s="2239" t="s">
        <v>1</v>
      </c>
      <c r="V416" s="108">
        <f t="shared" si="142"/>
        <v>0</v>
      </c>
      <c r="W416" s="1392" t="str">
        <f t="shared" si="131"/>
        <v>►</v>
      </c>
      <c r="X416" s="1393" t="str">
        <f t="shared" si="132"/>
        <v>►</v>
      </c>
      <c r="Y416" s="1393" t="str">
        <f t="shared" si="133"/>
        <v>►</v>
      </c>
      <c r="Z416" s="1393" t="str">
        <f t="shared" si="134"/>
        <v>►</v>
      </c>
      <c r="AA416" s="1393" t="str">
        <f t="shared" si="135"/>
        <v>►</v>
      </c>
      <c r="AB416" s="1393" t="str">
        <f t="shared" si="136"/>
        <v>►</v>
      </c>
      <c r="AC416" s="1393" t="str">
        <f t="shared" si="137"/>
        <v>►</v>
      </c>
      <c r="AD416" s="1393" t="str">
        <f t="shared" si="138"/>
        <v>►</v>
      </c>
      <c r="AE416" s="1494"/>
      <c r="AF416" s="1495"/>
      <c r="AG416" s="1495"/>
      <c r="AH416" s="1495"/>
      <c r="AI416" s="1496"/>
      <c r="AJ416" s="1497"/>
      <c r="AK416" s="1498"/>
      <c r="AL416" s="1496"/>
      <c r="AM416" s="1499"/>
      <c r="AN416" s="1500">
        <f t="shared" si="140"/>
        <v>0</v>
      </c>
      <c r="AO416" s="1501"/>
      <c r="AP416"/>
      <c r="AQ416" s="6">
        <v>1</v>
      </c>
    </row>
    <row r="417" spans="1:43" s="1" customFormat="1" ht="15.75">
      <c r="A417" s="1405">
        <f t="shared" si="141"/>
        <v>0</v>
      </c>
      <c r="B417" s="1392" t="str">
        <f t="shared" si="123"/>
        <v>►</v>
      </c>
      <c r="C417" s="1393" t="str">
        <f t="shared" si="124"/>
        <v>►</v>
      </c>
      <c r="D417" s="1393" t="str">
        <f t="shared" si="125"/>
        <v>►</v>
      </c>
      <c r="E417" s="1393" t="str">
        <f t="shared" si="126"/>
        <v>►</v>
      </c>
      <c r="F417" s="1393" t="str">
        <f t="shared" si="127"/>
        <v>►</v>
      </c>
      <c r="G417" s="1393" t="str">
        <f t="shared" si="128"/>
        <v>►</v>
      </c>
      <c r="H417" s="1393" t="str">
        <f t="shared" si="129"/>
        <v>►</v>
      </c>
      <c r="I417" s="1393" t="str">
        <f t="shared" si="130"/>
        <v>►</v>
      </c>
      <c r="J417" s="1494"/>
      <c r="K417" s="1495"/>
      <c r="L417" s="1495"/>
      <c r="M417" s="1495"/>
      <c r="N417" s="1496"/>
      <c r="O417" s="1497"/>
      <c r="P417" s="1498"/>
      <c r="Q417" s="1496"/>
      <c r="R417" s="1499"/>
      <c r="S417" s="1500">
        <f t="shared" si="139"/>
        <v>0</v>
      </c>
      <c r="T417" s="1501"/>
      <c r="U417" s="2239" t="s">
        <v>1</v>
      </c>
      <c r="V417" s="108">
        <f t="shared" si="142"/>
        <v>0</v>
      </c>
      <c r="W417" s="1392" t="str">
        <f t="shared" si="131"/>
        <v>►</v>
      </c>
      <c r="X417" s="1393" t="str">
        <f t="shared" si="132"/>
        <v>►</v>
      </c>
      <c r="Y417" s="1393" t="str">
        <f t="shared" si="133"/>
        <v>►</v>
      </c>
      <c r="Z417" s="1393" t="str">
        <f t="shared" si="134"/>
        <v>►</v>
      </c>
      <c r="AA417" s="1393" t="str">
        <f t="shared" si="135"/>
        <v>►</v>
      </c>
      <c r="AB417" s="1393" t="str">
        <f t="shared" si="136"/>
        <v>►</v>
      </c>
      <c r="AC417" s="1393" t="str">
        <f t="shared" si="137"/>
        <v>►</v>
      </c>
      <c r="AD417" s="1393" t="str">
        <f t="shared" si="138"/>
        <v>►</v>
      </c>
      <c r="AE417" s="1494"/>
      <c r="AF417" s="1495"/>
      <c r="AG417" s="1495"/>
      <c r="AH417" s="1495"/>
      <c r="AI417" s="1496"/>
      <c r="AJ417" s="1497"/>
      <c r="AK417" s="1498"/>
      <c r="AL417" s="1496"/>
      <c r="AM417" s="1499"/>
      <c r="AN417" s="1500">
        <f t="shared" si="140"/>
        <v>0</v>
      </c>
      <c r="AO417" s="1501"/>
      <c r="AP417"/>
      <c r="AQ417" s="6">
        <v>1</v>
      </c>
    </row>
    <row r="418" spans="1:43" s="1" customFormat="1" ht="15.75">
      <c r="A418" s="1405">
        <f t="shared" si="141"/>
        <v>0</v>
      </c>
      <c r="B418" s="1392" t="str">
        <f t="shared" si="123"/>
        <v>►</v>
      </c>
      <c r="C418" s="1393" t="str">
        <f t="shared" si="124"/>
        <v>►</v>
      </c>
      <c r="D418" s="1393" t="str">
        <f t="shared" si="125"/>
        <v>►</v>
      </c>
      <c r="E418" s="1393" t="str">
        <f t="shared" si="126"/>
        <v>►</v>
      </c>
      <c r="F418" s="1393" t="str">
        <f t="shared" si="127"/>
        <v>►</v>
      </c>
      <c r="G418" s="1393" t="str">
        <f t="shared" si="128"/>
        <v>►</v>
      </c>
      <c r="H418" s="1393" t="str">
        <f t="shared" si="129"/>
        <v>►</v>
      </c>
      <c r="I418" s="1393" t="str">
        <f t="shared" si="130"/>
        <v>►</v>
      </c>
      <c r="J418" s="1494"/>
      <c r="K418" s="1495"/>
      <c r="L418" s="1495"/>
      <c r="M418" s="1495"/>
      <c r="N418" s="1496"/>
      <c r="O418" s="1497"/>
      <c r="P418" s="1498"/>
      <c r="Q418" s="1496"/>
      <c r="R418" s="1499"/>
      <c r="S418" s="1500">
        <f t="shared" si="139"/>
        <v>0</v>
      </c>
      <c r="T418" s="1501"/>
      <c r="U418" s="2239" t="s">
        <v>1</v>
      </c>
      <c r="V418" s="108">
        <f t="shared" si="142"/>
        <v>0</v>
      </c>
      <c r="W418" s="1392" t="str">
        <f t="shared" si="131"/>
        <v>►</v>
      </c>
      <c r="X418" s="1393" t="str">
        <f t="shared" si="132"/>
        <v>►</v>
      </c>
      <c r="Y418" s="1393" t="str">
        <f t="shared" si="133"/>
        <v>►</v>
      </c>
      <c r="Z418" s="1393" t="str">
        <f t="shared" si="134"/>
        <v>►</v>
      </c>
      <c r="AA418" s="1393" t="str">
        <f t="shared" si="135"/>
        <v>►</v>
      </c>
      <c r="AB418" s="1393" t="str">
        <f t="shared" si="136"/>
        <v>►</v>
      </c>
      <c r="AC418" s="1393" t="str">
        <f t="shared" si="137"/>
        <v>►</v>
      </c>
      <c r="AD418" s="1393" t="str">
        <f t="shared" si="138"/>
        <v>►</v>
      </c>
      <c r="AE418" s="1494"/>
      <c r="AF418" s="1495"/>
      <c r="AG418" s="1495"/>
      <c r="AH418" s="1495"/>
      <c r="AI418" s="1496"/>
      <c r="AJ418" s="1497"/>
      <c r="AK418" s="1498"/>
      <c r="AL418" s="1496"/>
      <c r="AM418" s="1499"/>
      <c r="AN418" s="1500">
        <f t="shared" si="140"/>
        <v>0</v>
      </c>
      <c r="AO418" s="1501"/>
      <c r="AP418"/>
      <c r="AQ418" s="6">
        <v>1</v>
      </c>
    </row>
    <row r="419" spans="1:43" s="1" customFormat="1" ht="15.75">
      <c r="A419" s="1405">
        <f t="shared" si="141"/>
        <v>0</v>
      </c>
      <c r="B419" s="1392" t="str">
        <f t="shared" si="123"/>
        <v>►</v>
      </c>
      <c r="C419" s="1393" t="str">
        <f t="shared" si="124"/>
        <v>►</v>
      </c>
      <c r="D419" s="1393" t="str">
        <f t="shared" si="125"/>
        <v>►</v>
      </c>
      <c r="E419" s="1393" t="str">
        <f t="shared" si="126"/>
        <v>►</v>
      </c>
      <c r="F419" s="1393" t="str">
        <f t="shared" si="127"/>
        <v>►</v>
      </c>
      <c r="G419" s="1393" t="str">
        <f t="shared" si="128"/>
        <v>►</v>
      </c>
      <c r="H419" s="1393" t="str">
        <f t="shared" si="129"/>
        <v>►</v>
      </c>
      <c r="I419" s="1393" t="str">
        <f t="shared" si="130"/>
        <v>►</v>
      </c>
      <c r="J419" s="1494"/>
      <c r="K419" s="1495"/>
      <c r="L419" s="1495"/>
      <c r="M419" s="1495"/>
      <c r="N419" s="1496"/>
      <c r="O419" s="1497"/>
      <c r="P419" s="1498"/>
      <c r="Q419" s="1496"/>
      <c r="R419" s="1499"/>
      <c r="S419" s="1500">
        <f t="shared" si="139"/>
        <v>0</v>
      </c>
      <c r="T419" s="1501"/>
      <c r="U419" s="2239" t="s">
        <v>1</v>
      </c>
      <c r="V419" s="108">
        <f t="shared" si="142"/>
        <v>0</v>
      </c>
      <c r="W419" s="1392" t="str">
        <f t="shared" si="131"/>
        <v>►</v>
      </c>
      <c r="X419" s="1393" t="str">
        <f t="shared" si="132"/>
        <v>►</v>
      </c>
      <c r="Y419" s="1393" t="str">
        <f t="shared" si="133"/>
        <v>►</v>
      </c>
      <c r="Z419" s="1393" t="str">
        <f t="shared" si="134"/>
        <v>►</v>
      </c>
      <c r="AA419" s="1393" t="str">
        <f t="shared" si="135"/>
        <v>►</v>
      </c>
      <c r="AB419" s="1393" t="str">
        <f t="shared" si="136"/>
        <v>►</v>
      </c>
      <c r="AC419" s="1393" t="str">
        <f t="shared" si="137"/>
        <v>►</v>
      </c>
      <c r="AD419" s="1393" t="str">
        <f t="shared" si="138"/>
        <v>►</v>
      </c>
      <c r="AE419" s="1494"/>
      <c r="AF419" s="1495"/>
      <c r="AG419" s="1495"/>
      <c r="AH419" s="1495"/>
      <c r="AI419" s="1496"/>
      <c r="AJ419" s="1497"/>
      <c r="AK419" s="1498"/>
      <c r="AL419" s="1496"/>
      <c r="AM419" s="1499"/>
      <c r="AN419" s="1500">
        <f t="shared" si="140"/>
        <v>0</v>
      </c>
      <c r="AO419" s="1501"/>
      <c r="AP419"/>
      <c r="AQ419" s="6">
        <v>1</v>
      </c>
    </row>
    <row r="420" spans="1:43" s="1" customFormat="1" ht="15.75">
      <c r="A420" s="1405">
        <f t="shared" si="141"/>
        <v>0</v>
      </c>
      <c r="B420" s="1392" t="str">
        <f t="shared" si="123"/>
        <v>►</v>
      </c>
      <c r="C420" s="1393" t="str">
        <f t="shared" si="124"/>
        <v>►</v>
      </c>
      <c r="D420" s="1393" t="str">
        <f t="shared" si="125"/>
        <v>►</v>
      </c>
      <c r="E420" s="1393" t="str">
        <f t="shared" si="126"/>
        <v>►</v>
      </c>
      <c r="F420" s="1393" t="str">
        <f t="shared" si="127"/>
        <v>►</v>
      </c>
      <c r="G420" s="1393" t="str">
        <f t="shared" si="128"/>
        <v>►</v>
      </c>
      <c r="H420" s="1393" t="str">
        <f t="shared" si="129"/>
        <v>►</v>
      </c>
      <c r="I420" s="1393" t="str">
        <f t="shared" si="130"/>
        <v>►</v>
      </c>
      <c r="J420" s="1494"/>
      <c r="K420" s="1495"/>
      <c r="L420" s="1495"/>
      <c r="M420" s="1495"/>
      <c r="N420" s="1496"/>
      <c r="O420" s="1497"/>
      <c r="P420" s="1498"/>
      <c r="Q420" s="1496"/>
      <c r="R420" s="1499"/>
      <c r="S420" s="1500">
        <f t="shared" si="139"/>
        <v>0</v>
      </c>
      <c r="T420" s="1501"/>
      <c r="U420" s="2239" t="s">
        <v>1</v>
      </c>
      <c r="V420" s="108">
        <f t="shared" si="142"/>
        <v>0</v>
      </c>
      <c r="W420" s="1392" t="str">
        <f t="shared" si="131"/>
        <v>►</v>
      </c>
      <c r="X420" s="1393" t="str">
        <f t="shared" si="132"/>
        <v>►</v>
      </c>
      <c r="Y420" s="1393" t="str">
        <f t="shared" si="133"/>
        <v>►</v>
      </c>
      <c r="Z420" s="1393" t="str">
        <f t="shared" si="134"/>
        <v>►</v>
      </c>
      <c r="AA420" s="1393" t="str">
        <f t="shared" si="135"/>
        <v>►</v>
      </c>
      <c r="AB420" s="1393" t="str">
        <f t="shared" si="136"/>
        <v>►</v>
      </c>
      <c r="AC420" s="1393" t="str">
        <f t="shared" si="137"/>
        <v>►</v>
      </c>
      <c r="AD420" s="1393" t="str">
        <f t="shared" si="138"/>
        <v>►</v>
      </c>
      <c r="AE420" s="1494"/>
      <c r="AF420" s="1495"/>
      <c r="AG420" s="1495"/>
      <c r="AH420" s="1495"/>
      <c r="AI420" s="1496"/>
      <c r="AJ420" s="1497"/>
      <c r="AK420" s="1498"/>
      <c r="AL420" s="1496"/>
      <c r="AM420" s="1499"/>
      <c r="AN420" s="1500">
        <f t="shared" si="140"/>
        <v>0</v>
      </c>
      <c r="AO420" s="1501"/>
      <c r="AP420"/>
      <c r="AQ420" s="6">
        <v>1</v>
      </c>
    </row>
    <row r="421" spans="1:43" s="1" customFormat="1" ht="15.75">
      <c r="A421" s="1405">
        <f t="shared" si="141"/>
        <v>0</v>
      </c>
      <c r="B421" s="1392" t="str">
        <f t="shared" si="123"/>
        <v>►</v>
      </c>
      <c r="C421" s="1393" t="str">
        <f t="shared" si="124"/>
        <v>►</v>
      </c>
      <c r="D421" s="1393" t="str">
        <f t="shared" si="125"/>
        <v>►</v>
      </c>
      <c r="E421" s="1393" t="str">
        <f t="shared" si="126"/>
        <v>►</v>
      </c>
      <c r="F421" s="1393" t="str">
        <f t="shared" si="127"/>
        <v>►</v>
      </c>
      <c r="G421" s="1393" t="str">
        <f t="shared" si="128"/>
        <v>►</v>
      </c>
      <c r="H421" s="1393" t="str">
        <f t="shared" si="129"/>
        <v>►</v>
      </c>
      <c r="I421" s="1393" t="str">
        <f t="shared" si="130"/>
        <v>►</v>
      </c>
      <c r="J421" s="1494"/>
      <c r="K421" s="1495"/>
      <c r="L421" s="1495"/>
      <c r="M421" s="1495"/>
      <c r="N421" s="1496"/>
      <c r="O421" s="1497"/>
      <c r="P421" s="1498"/>
      <c r="Q421" s="1496"/>
      <c r="R421" s="1499"/>
      <c r="S421" s="1500">
        <f t="shared" si="139"/>
        <v>0</v>
      </c>
      <c r="T421" s="1501"/>
      <c r="U421" s="2239" t="s">
        <v>1</v>
      </c>
      <c r="V421" s="108">
        <f t="shared" si="142"/>
        <v>0</v>
      </c>
      <c r="W421" s="1392" t="str">
        <f t="shared" si="131"/>
        <v>►</v>
      </c>
      <c r="X421" s="1393" t="str">
        <f t="shared" si="132"/>
        <v>►</v>
      </c>
      <c r="Y421" s="1393" t="str">
        <f t="shared" si="133"/>
        <v>►</v>
      </c>
      <c r="Z421" s="1393" t="str">
        <f t="shared" si="134"/>
        <v>►</v>
      </c>
      <c r="AA421" s="1393" t="str">
        <f t="shared" si="135"/>
        <v>►</v>
      </c>
      <c r="AB421" s="1393" t="str">
        <f t="shared" si="136"/>
        <v>►</v>
      </c>
      <c r="AC421" s="1393" t="str">
        <f t="shared" si="137"/>
        <v>►</v>
      </c>
      <c r="AD421" s="1393" t="str">
        <f t="shared" si="138"/>
        <v>►</v>
      </c>
      <c r="AE421" s="1494"/>
      <c r="AF421" s="1495"/>
      <c r="AG421" s="1495"/>
      <c r="AH421" s="1495"/>
      <c r="AI421" s="1496"/>
      <c r="AJ421" s="1497"/>
      <c r="AK421" s="1498"/>
      <c r="AL421" s="1496"/>
      <c r="AM421" s="1499"/>
      <c r="AN421" s="1500">
        <f t="shared" si="140"/>
        <v>0</v>
      </c>
      <c r="AO421" s="1501"/>
      <c r="AP421"/>
      <c r="AQ421" s="6">
        <v>1</v>
      </c>
    </row>
    <row r="422" spans="1:43" s="1" customFormat="1" ht="15.75">
      <c r="A422" s="1405">
        <f t="shared" si="141"/>
        <v>0</v>
      </c>
      <c r="B422" s="1392" t="str">
        <f t="shared" si="123"/>
        <v>►</v>
      </c>
      <c r="C422" s="1393" t="str">
        <f t="shared" si="124"/>
        <v>►</v>
      </c>
      <c r="D422" s="1393" t="str">
        <f t="shared" si="125"/>
        <v>►</v>
      </c>
      <c r="E422" s="1393" t="str">
        <f t="shared" si="126"/>
        <v>►</v>
      </c>
      <c r="F422" s="1393" t="str">
        <f t="shared" si="127"/>
        <v>►</v>
      </c>
      <c r="G422" s="1393" t="str">
        <f t="shared" si="128"/>
        <v>►</v>
      </c>
      <c r="H422" s="1393" t="str">
        <f t="shared" si="129"/>
        <v>►</v>
      </c>
      <c r="I422" s="1393" t="str">
        <f t="shared" si="130"/>
        <v>►</v>
      </c>
      <c r="J422" s="1494"/>
      <c r="K422" s="1495"/>
      <c r="L422" s="1495"/>
      <c r="M422" s="1495"/>
      <c r="N422" s="1496"/>
      <c r="O422" s="1497"/>
      <c r="P422" s="1498"/>
      <c r="Q422" s="1496"/>
      <c r="R422" s="1499"/>
      <c r="S422" s="1500">
        <f t="shared" si="139"/>
        <v>0</v>
      </c>
      <c r="T422" s="1501"/>
      <c r="U422" s="2239" t="s">
        <v>1</v>
      </c>
      <c r="V422" s="108">
        <f t="shared" si="142"/>
        <v>0</v>
      </c>
      <c r="W422" s="1392" t="str">
        <f t="shared" si="131"/>
        <v>►</v>
      </c>
      <c r="X422" s="1393" t="str">
        <f t="shared" si="132"/>
        <v>►</v>
      </c>
      <c r="Y422" s="1393" t="str">
        <f t="shared" si="133"/>
        <v>►</v>
      </c>
      <c r="Z422" s="1393" t="str">
        <f t="shared" si="134"/>
        <v>►</v>
      </c>
      <c r="AA422" s="1393" t="str">
        <f t="shared" si="135"/>
        <v>►</v>
      </c>
      <c r="AB422" s="1393" t="str">
        <f t="shared" si="136"/>
        <v>►</v>
      </c>
      <c r="AC422" s="1393" t="str">
        <f t="shared" si="137"/>
        <v>►</v>
      </c>
      <c r="AD422" s="1393" t="str">
        <f t="shared" si="138"/>
        <v>►</v>
      </c>
      <c r="AE422" s="1494"/>
      <c r="AF422" s="1495"/>
      <c r="AG422" s="1495"/>
      <c r="AH422" s="1495"/>
      <c r="AI422" s="1496"/>
      <c r="AJ422" s="1497"/>
      <c r="AK422" s="1498"/>
      <c r="AL422" s="1496"/>
      <c r="AM422" s="1499"/>
      <c r="AN422" s="1500">
        <f t="shared" si="140"/>
        <v>0</v>
      </c>
      <c r="AO422" s="1501"/>
      <c r="AP422"/>
      <c r="AQ422" s="6">
        <v>1</v>
      </c>
    </row>
    <row r="423" spans="1:43" s="1" customFormat="1" ht="15.75">
      <c r="A423" s="1405">
        <f t="shared" si="141"/>
        <v>0</v>
      </c>
      <c r="B423" s="1392" t="str">
        <f t="shared" si="123"/>
        <v>►</v>
      </c>
      <c r="C423" s="1393" t="str">
        <f t="shared" si="124"/>
        <v>►</v>
      </c>
      <c r="D423" s="1393" t="str">
        <f t="shared" si="125"/>
        <v>►</v>
      </c>
      <c r="E423" s="1393" t="str">
        <f t="shared" si="126"/>
        <v>►</v>
      </c>
      <c r="F423" s="1393" t="str">
        <f t="shared" si="127"/>
        <v>►</v>
      </c>
      <c r="G423" s="1393" t="str">
        <f t="shared" si="128"/>
        <v>►</v>
      </c>
      <c r="H423" s="1393" t="str">
        <f t="shared" si="129"/>
        <v>►</v>
      </c>
      <c r="I423" s="1393" t="str">
        <f t="shared" si="130"/>
        <v>►</v>
      </c>
      <c r="J423" s="1494"/>
      <c r="K423" s="1495"/>
      <c r="L423" s="1495"/>
      <c r="M423" s="1495"/>
      <c r="N423" s="1496"/>
      <c r="O423" s="1497"/>
      <c r="P423" s="1498"/>
      <c r="Q423" s="1496"/>
      <c r="R423" s="1499"/>
      <c r="S423" s="1500">
        <f t="shared" si="139"/>
        <v>0</v>
      </c>
      <c r="T423" s="1501"/>
      <c r="U423" s="2239" t="s">
        <v>1</v>
      </c>
      <c r="V423" s="108">
        <f t="shared" si="142"/>
        <v>0</v>
      </c>
      <c r="W423" s="1392" t="str">
        <f t="shared" si="131"/>
        <v>►</v>
      </c>
      <c r="X423" s="1393" t="str">
        <f t="shared" si="132"/>
        <v>►</v>
      </c>
      <c r="Y423" s="1393" t="str">
        <f t="shared" si="133"/>
        <v>►</v>
      </c>
      <c r="Z423" s="1393" t="str">
        <f t="shared" si="134"/>
        <v>►</v>
      </c>
      <c r="AA423" s="1393" t="str">
        <f t="shared" si="135"/>
        <v>►</v>
      </c>
      <c r="AB423" s="1393" t="str">
        <f t="shared" si="136"/>
        <v>►</v>
      </c>
      <c r="AC423" s="1393" t="str">
        <f t="shared" si="137"/>
        <v>►</v>
      </c>
      <c r="AD423" s="1393" t="str">
        <f t="shared" si="138"/>
        <v>►</v>
      </c>
      <c r="AE423" s="1494"/>
      <c r="AF423" s="1495"/>
      <c r="AG423" s="1495"/>
      <c r="AH423" s="1495"/>
      <c r="AI423" s="1496"/>
      <c r="AJ423" s="1497"/>
      <c r="AK423" s="1498"/>
      <c r="AL423" s="1496"/>
      <c r="AM423" s="1499"/>
      <c r="AN423" s="1500">
        <f t="shared" si="140"/>
        <v>0</v>
      </c>
      <c r="AO423" s="1501"/>
      <c r="AP423"/>
      <c r="AQ423" s="6">
        <v>1</v>
      </c>
    </row>
    <row r="424" spans="1:43" s="1" customFormat="1" ht="15.75">
      <c r="A424" s="1405">
        <f t="shared" si="141"/>
        <v>0</v>
      </c>
      <c r="B424" s="1392" t="str">
        <f t="shared" si="123"/>
        <v>►</v>
      </c>
      <c r="C424" s="1393" t="str">
        <f t="shared" si="124"/>
        <v>►</v>
      </c>
      <c r="D424" s="1393" t="str">
        <f t="shared" si="125"/>
        <v>►</v>
      </c>
      <c r="E424" s="1393" t="str">
        <f t="shared" si="126"/>
        <v>►</v>
      </c>
      <c r="F424" s="1393" t="str">
        <f t="shared" si="127"/>
        <v>►</v>
      </c>
      <c r="G424" s="1393" t="str">
        <f t="shared" si="128"/>
        <v>►</v>
      </c>
      <c r="H424" s="1393" t="str">
        <f t="shared" si="129"/>
        <v>►</v>
      </c>
      <c r="I424" s="1393" t="str">
        <f t="shared" si="130"/>
        <v>►</v>
      </c>
      <c r="J424" s="1494"/>
      <c r="K424" s="1495"/>
      <c r="L424" s="1495"/>
      <c r="M424" s="1495"/>
      <c r="N424" s="1496"/>
      <c r="O424" s="1497"/>
      <c r="P424" s="1498"/>
      <c r="Q424" s="1496"/>
      <c r="R424" s="1499"/>
      <c r="S424" s="1500">
        <f t="shared" si="139"/>
        <v>0</v>
      </c>
      <c r="T424" s="1501"/>
      <c r="U424" s="2239" t="s">
        <v>1</v>
      </c>
      <c r="V424" s="108">
        <f t="shared" si="142"/>
        <v>0</v>
      </c>
      <c r="W424" s="1392" t="str">
        <f t="shared" si="131"/>
        <v>►</v>
      </c>
      <c r="X424" s="1393" t="str">
        <f t="shared" si="132"/>
        <v>►</v>
      </c>
      <c r="Y424" s="1393" t="str">
        <f t="shared" si="133"/>
        <v>►</v>
      </c>
      <c r="Z424" s="1393" t="str">
        <f t="shared" si="134"/>
        <v>►</v>
      </c>
      <c r="AA424" s="1393" t="str">
        <f t="shared" si="135"/>
        <v>►</v>
      </c>
      <c r="AB424" s="1393" t="str">
        <f t="shared" si="136"/>
        <v>►</v>
      </c>
      <c r="AC424" s="1393" t="str">
        <f t="shared" si="137"/>
        <v>►</v>
      </c>
      <c r="AD424" s="1393" t="str">
        <f t="shared" si="138"/>
        <v>►</v>
      </c>
      <c r="AE424" s="1494"/>
      <c r="AF424" s="1495"/>
      <c r="AG424" s="1495"/>
      <c r="AH424" s="1495"/>
      <c r="AI424" s="1496"/>
      <c r="AJ424" s="1497"/>
      <c r="AK424" s="1498"/>
      <c r="AL424" s="1496"/>
      <c r="AM424" s="1499"/>
      <c r="AN424" s="1500">
        <f t="shared" si="140"/>
        <v>0</v>
      </c>
      <c r="AO424" s="1501"/>
      <c r="AP424"/>
      <c r="AQ424" s="6">
        <v>1</v>
      </c>
    </row>
    <row r="425" spans="1:43" s="1" customFormat="1" ht="15.75">
      <c r="A425" s="1405">
        <f t="shared" si="141"/>
        <v>0</v>
      </c>
      <c r="B425" s="1392" t="str">
        <f t="shared" si="123"/>
        <v>►</v>
      </c>
      <c r="C425" s="1393" t="str">
        <f t="shared" si="124"/>
        <v>►</v>
      </c>
      <c r="D425" s="1393" t="str">
        <f t="shared" si="125"/>
        <v>►</v>
      </c>
      <c r="E425" s="1393" t="str">
        <f t="shared" si="126"/>
        <v>►</v>
      </c>
      <c r="F425" s="1393" t="str">
        <f t="shared" si="127"/>
        <v>►</v>
      </c>
      <c r="G425" s="1393" t="str">
        <f t="shared" si="128"/>
        <v>►</v>
      </c>
      <c r="H425" s="1393" t="str">
        <f t="shared" si="129"/>
        <v>►</v>
      </c>
      <c r="I425" s="1393" t="str">
        <f t="shared" si="130"/>
        <v>►</v>
      </c>
      <c r="J425" s="1494"/>
      <c r="K425" s="1495"/>
      <c r="L425" s="1495"/>
      <c r="M425" s="1495"/>
      <c r="N425" s="1496"/>
      <c r="O425" s="1497"/>
      <c r="P425" s="1498"/>
      <c r="Q425" s="1496"/>
      <c r="R425" s="1499"/>
      <c r="S425" s="1500">
        <f t="shared" si="139"/>
        <v>0</v>
      </c>
      <c r="T425" s="1501"/>
      <c r="U425" s="2239" t="s">
        <v>1</v>
      </c>
      <c r="V425" s="108">
        <f t="shared" si="142"/>
        <v>0</v>
      </c>
      <c r="W425" s="1392" t="str">
        <f t="shared" si="131"/>
        <v>►</v>
      </c>
      <c r="X425" s="1393" t="str">
        <f t="shared" si="132"/>
        <v>►</v>
      </c>
      <c r="Y425" s="1393" t="str">
        <f t="shared" si="133"/>
        <v>►</v>
      </c>
      <c r="Z425" s="1393" t="str">
        <f t="shared" si="134"/>
        <v>►</v>
      </c>
      <c r="AA425" s="1393" t="str">
        <f t="shared" si="135"/>
        <v>►</v>
      </c>
      <c r="AB425" s="1393" t="str">
        <f t="shared" si="136"/>
        <v>►</v>
      </c>
      <c r="AC425" s="1393" t="str">
        <f t="shared" si="137"/>
        <v>►</v>
      </c>
      <c r="AD425" s="1393" t="str">
        <f t="shared" si="138"/>
        <v>►</v>
      </c>
      <c r="AE425" s="1494"/>
      <c r="AF425" s="1495"/>
      <c r="AG425" s="1495"/>
      <c r="AH425" s="1495"/>
      <c r="AI425" s="1496"/>
      <c r="AJ425" s="1497"/>
      <c r="AK425" s="1498"/>
      <c r="AL425" s="1496"/>
      <c r="AM425" s="1499"/>
      <c r="AN425" s="1500">
        <f t="shared" si="140"/>
        <v>0</v>
      </c>
      <c r="AO425" s="1501"/>
      <c r="AP425"/>
      <c r="AQ425" s="6">
        <v>1</v>
      </c>
    </row>
    <row r="426" spans="1:43" s="1" customFormat="1" ht="15.75">
      <c r="A426" s="1405">
        <f t="shared" si="141"/>
        <v>0</v>
      </c>
      <c r="B426" s="1392" t="str">
        <f t="shared" si="123"/>
        <v>►</v>
      </c>
      <c r="C426" s="1393" t="str">
        <f t="shared" si="124"/>
        <v>►</v>
      </c>
      <c r="D426" s="1393" t="str">
        <f t="shared" si="125"/>
        <v>►</v>
      </c>
      <c r="E426" s="1393" t="str">
        <f t="shared" si="126"/>
        <v>►</v>
      </c>
      <c r="F426" s="1393" t="str">
        <f t="shared" si="127"/>
        <v>►</v>
      </c>
      <c r="G426" s="1393" t="str">
        <f t="shared" si="128"/>
        <v>►</v>
      </c>
      <c r="H426" s="1393" t="str">
        <f t="shared" si="129"/>
        <v>►</v>
      </c>
      <c r="I426" s="1393" t="str">
        <f t="shared" si="130"/>
        <v>►</v>
      </c>
      <c r="J426" s="1494"/>
      <c r="K426" s="1495"/>
      <c r="L426" s="1495"/>
      <c r="M426" s="1495"/>
      <c r="N426" s="1496"/>
      <c r="O426" s="1497"/>
      <c r="P426" s="1498"/>
      <c r="Q426" s="1496"/>
      <c r="R426" s="1499"/>
      <c r="S426" s="1500">
        <f t="shared" si="139"/>
        <v>0</v>
      </c>
      <c r="T426" s="1501"/>
      <c r="U426" s="2239" t="s">
        <v>1</v>
      </c>
      <c r="V426" s="108">
        <f t="shared" si="142"/>
        <v>0</v>
      </c>
      <c r="W426" s="1392" t="str">
        <f t="shared" si="131"/>
        <v>►</v>
      </c>
      <c r="X426" s="1393" t="str">
        <f t="shared" si="132"/>
        <v>►</v>
      </c>
      <c r="Y426" s="1393" t="str">
        <f t="shared" si="133"/>
        <v>►</v>
      </c>
      <c r="Z426" s="1393" t="str">
        <f t="shared" si="134"/>
        <v>►</v>
      </c>
      <c r="AA426" s="1393" t="str">
        <f t="shared" si="135"/>
        <v>►</v>
      </c>
      <c r="AB426" s="1393" t="str">
        <f t="shared" si="136"/>
        <v>►</v>
      </c>
      <c r="AC426" s="1393" t="str">
        <f t="shared" si="137"/>
        <v>►</v>
      </c>
      <c r="AD426" s="1393" t="str">
        <f t="shared" si="138"/>
        <v>►</v>
      </c>
      <c r="AE426" s="1494"/>
      <c r="AF426" s="1495"/>
      <c r="AG426" s="1495"/>
      <c r="AH426" s="1495"/>
      <c r="AI426" s="1496"/>
      <c r="AJ426" s="1497"/>
      <c r="AK426" s="1498"/>
      <c r="AL426" s="1496"/>
      <c r="AM426" s="1499"/>
      <c r="AN426" s="1500">
        <f t="shared" si="140"/>
        <v>0</v>
      </c>
      <c r="AO426" s="1501"/>
      <c r="AP426"/>
      <c r="AQ426" s="6">
        <v>1</v>
      </c>
    </row>
    <row r="427" spans="1:43" s="1" customFormat="1" ht="15.75">
      <c r="A427" s="1405">
        <f t="shared" si="141"/>
        <v>0</v>
      </c>
      <c r="B427" s="1392" t="str">
        <f t="shared" si="123"/>
        <v>►</v>
      </c>
      <c r="C427" s="1393" t="str">
        <f t="shared" si="124"/>
        <v>►</v>
      </c>
      <c r="D427" s="1393" t="str">
        <f t="shared" si="125"/>
        <v>►</v>
      </c>
      <c r="E427" s="1393" t="str">
        <f t="shared" si="126"/>
        <v>►</v>
      </c>
      <c r="F427" s="1393" t="str">
        <f t="shared" si="127"/>
        <v>►</v>
      </c>
      <c r="G427" s="1393" t="str">
        <f t="shared" si="128"/>
        <v>►</v>
      </c>
      <c r="H427" s="1393" t="str">
        <f t="shared" si="129"/>
        <v>►</v>
      </c>
      <c r="I427" s="1393" t="str">
        <f t="shared" si="130"/>
        <v>►</v>
      </c>
      <c r="J427" s="1494"/>
      <c r="K427" s="1495"/>
      <c r="L427" s="1495"/>
      <c r="M427" s="1495"/>
      <c r="N427" s="1496"/>
      <c r="O427" s="1497"/>
      <c r="P427" s="1498"/>
      <c r="Q427" s="1496"/>
      <c r="R427" s="1499"/>
      <c r="S427" s="1500">
        <f t="shared" si="139"/>
        <v>0</v>
      </c>
      <c r="T427" s="1501"/>
      <c r="U427" s="2239" t="s">
        <v>1</v>
      </c>
      <c r="V427" s="108">
        <f t="shared" si="142"/>
        <v>0</v>
      </c>
      <c r="W427" s="1392" t="str">
        <f t="shared" si="131"/>
        <v>►</v>
      </c>
      <c r="X427" s="1393" t="str">
        <f t="shared" si="132"/>
        <v>►</v>
      </c>
      <c r="Y427" s="1393" t="str">
        <f t="shared" si="133"/>
        <v>►</v>
      </c>
      <c r="Z427" s="1393" t="str">
        <f t="shared" si="134"/>
        <v>►</v>
      </c>
      <c r="AA427" s="1393" t="str">
        <f t="shared" si="135"/>
        <v>►</v>
      </c>
      <c r="AB427" s="1393" t="str">
        <f t="shared" si="136"/>
        <v>►</v>
      </c>
      <c r="AC427" s="1393" t="str">
        <f t="shared" si="137"/>
        <v>►</v>
      </c>
      <c r="AD427" s="1393" t="str">
        <f t="shared" si="138"/>
        <v>►</v>
      </c>
      <c r="AE427" s="1494"/>
      <c r="AF427" s="1495"/>
      <c r="AG427" s="1495"/>
      <c r="AH427" s="1495"/>
      <c r="AI427" s="1496"/>
      <c r="AJ427" s="1497"/>
      <c r="AK427" s="1498"/>
      <c r="AL427" s="1496"/>
      <c r="AM427" s="1499"/>
      <c r="AN427" s="1500">
        <f t="shared" si="140"/>
        <v>0</v>
      </c>
      <c r="AO427" s="1501"/>
      <c r="AP427"/>
      <c r="AQ427" s="6">
        <v>1</v>
      </c>
    </row>
    <row r="428" spans="1:43" s="1" customFormat="1" ht="15.75">
      <c r="A428" s="1405">
        <f t="shared" si="141"/>
        <v>0</v>
      </c>
      <c r="B428" s="1392" t="str">
        <f t="shared" si="123"/>
        <v>►</v>
      </c>
      <c r="C428" s="1393" t="str">
        <f t="shared" si="124"/>
        <v>►</v>
      </c>
      <c r="D428" s="1393" t="str">
        <f t="shared" si="125"/>
        <v>►</v>
      </c>
      <c r="E428" s="1393" t="str">
        <f t="shared" si="126"/>
        <v>►</v>
      </c>
      <c r="F428" s="1393" t="str">
        <f t="shared" si="127"/>
        <v>►</v>
      </c>
      <c r="G428" s="1393" t="str">
        <f t="shared" si="128"/>
        <v>►</v>
      </c>
      <c r="H428" s="1393" t="str">
        <f t="shared" si="129"/>
        <v>►</v>
      </c>
      <c r="I428" s="1393" t="str">
        <f t="shared" si="130"/>
        <v>►</v>
      </c>
      <c r="J428" s="1494"/>
      <c r="K428" s="1495"/>
      <c r="L428" s="1495"/>
      <c r="M428" s="1495"/>
      <c r="N428" s="1496"/>
      <c r="O428" s="1497"/>
      <c r="P428" s="1498"/>
      <c r="Q428" s="1496"/>
      <c r="R428" s="1499"/>
      <c r="S428" s="1500">
        <f t="shared" si="139"/>
        <v>0</v>
      </c>
      <c r="T428" s="1501"/>
      <c r="U428" s="2239" t="s">
        <v>1</v>
      </c>
      <c r="V428" s="108">
        <f t="shared" si="142"/>
        <v>0</v>
      </c>
      <c r="W428" s="1392" t="str">
        <f t="shared" si="131"/>
        <v>►</v>
      </c>
      <c r="X428" s="1393" t="str">
        <f t="shared" si="132"/>
        <v>►</v>
      </c>
      <c r="Y428" s="1393" t="str">
        <f t="shared" si="133"/>
        <v>►</v>
      </c>
      <c r="Z428" s="1393" t="str">
        <f t="shared" si="134"/>
        <v>►</v>
      </c>
      <c r="AA428" s="1393" t="str">
        <f t="shared" si="135"/>
        <v>►</v>
      </c>
      <c r="AB428" s="1393" t="str">
        <f t="shared" si="136"/>
        <v>►</v>
      </c>
      <c r="AC428" s="1393" t="str">
        <f t="shared" si="137"/>
        <v>►</v>
      </c>
      <c r="AD428" s="1393" t="str">
        <f t="shared" si="138"/>
        <v>►</v>
      </c>
      <c r="AE428" s="1494"/>
      <c r="AF428" s="1495"/>
      <c r="AG428" s="1495"/>
      <c r="AH428" s="1495"/>
      <c r="AI428" s="1496"/>
      <c r="AJ428" s="1497"/>
      <c r="AK428" s="1498"/>
      <c r="AL428" s="1496"/>
      <c r="AM428" s="1499"/>
      <c r="AN428" s="1500">
        <f t="shared" si="140"/>
        <v>0</v>
      </c>
      <c r="AO428" s="1501"/>
      <c r="AP428"/>
      <c r="AQ428" s="6">
        <v>1</v>
      </c>
    </row>
    <row r="429" spans="1:43" s="1" customFormat="1" ht="15.75">
      <c r="A429" s="1405">
        <f t="shared" si="141"/>
        <v>0</v>
      </c>
      <c r="B429" s="1392" t="str">
        <f t="shared" si="123"/>
        <v>►</v>
      </c>
      <c r="C429" s="1393" t="str">
        <f t="shared" si="124"/>
        <v>►</v>
      </c>
      <c r="D429" s="1393" t="str">
        <f t="shared" si="125"/>
        <v>►</v>
      </c>
      <c r="E429" s="1393" t="str">
        <f t="shared" si="126"/>
        <v>►</v>
      </c>
      <c r="F429" s="1393" t="str">
        <f t="shared" si="127"/>
        <v>►</v>
      </c>
      <c r="G429" s="1393" t="str">
        <f t="shared" si="128"/>
        <v>►</v>
      </c>
      <c r="H429" s="1393" t="str">
        <f t="shared" si="129"/>
        <v>►</v>
      </c>
      <c r="I429" s="1393" t="str">
        <f t="shared" si="130"/>
        <v>►</v>
      </c>
      <c r="J429" s="1494"/>
      <c r="K429" s="1495"/>
      <c r="L429" s="1495"/>
      <c r="M429" s="1495"/>
      <c r="N429" s="1496"/>
      <c r="O429" s="1497"/>
      <c r="P429" s="1498"/>
      <c r="Q429" s="1496"/>
      <c r="R429" s="1499"/>
      <c r="S429" s="1500">
        <f t="shared" si="139"/>
        <v>0</v>
      </c>
      <c r="T429" s="1501"/>
      <c r="U429" s="2239" t="s">
        <v>1</v>
      </c>
      <c r="V429" s="108">
        <f t="shared" si="142"/>
        <v>0</v>
      </c>
      <c r="W429" s="1392" t="str">
        <f t="shared" si="131"/>
        <v>►</v>
      </c>
      <c r="X429" s="1393" t="str">
        <f t="shared" si="132"/>
        <v>►</v>
      </c>
      <c r="Y429" s="1393" t="str">
        <f t="shared" si="133"/>
        <v>►</v>
      </c>
      <c r="Z429" s="1393" t="str">
        <f t="shared" si="134"/>
        <v>►</v>
      </c>
      <c r="AA429" s="1393" t="str">
        <f t="shared" si="135"/>
        <v>►</v>
      </c>
      <c r="AB429" s="1393" t="str">
        <f t="shared" si="136"/>
        <v>►</v>
      </c>
      <c r="AC429" s="1393" t="str">
        <f t="shared" si="137"/>
        <v>►</v>
      </c>
      <c r="AD429" s="1393" t="str">
        <f t="shared" si="138"/>
        <v>►</v>
      </c>
      <c r="AE429" s="1494"/>
      <c r="AF429" s="1495"/>
      <c r="AG429" s="1495"/>
      <c r="AH429" s="1495"/>
      <c r="AI429" s="1496"/>
      <c r="AJ429" s="1497"/>
      <c r="AK429" s="1498"/>
      <c r="AL429" s="1496"/>
      <c r="AM429" s="1499"/>
      <c r="AN429" s="1500">
        <f t="shared" si="140"/>
        <v>0</v>
      </c>
      <c r="AO429" s="1501"/>
      <c r="AP429"/>
      <c r="AQ429" s="6">
        <v>1</v>
      </c>
    </row>
    <row r="430" spans="1:43" s="1" customFormat="1" ht="15.75">
      <c r="A430" s="1405">
        <f t="shared" si="141"/>
        <v>0</v>
      </c>
      <c r="B430" s="1392" t="str">
        <f t="shared" si="123"/>
        <v>►</v>
      </c>
      <c r="C430" s="1393" t="str">
        <f t="shared" si="124"/>
        <v>►</v>
      </c>
      <c r="D430" s="1393" t="str">
        <f t="shared" si="125"/>
        <v>►</v>
      </c>
      <c r="E430" s="1393" t="str">
        <f t="shared" si="126"/>
        <v>►</v>
      </c>
      <c r="F430" s="1393" t="str">
        <f t="shared" si="127"/>
        <v>►</v>
      </c>
      <c r="G430" s="1393" t="str">
        <f t="shared" si="128"/>
        <v>►</v>
      </c>
      <c r="H430" s="1393" t="str">
        <f t="shared" si="129"/>
        <v>►</v>
      </c>
      <c r="I430" s="1393" t="str">
        <f t="shared" si="130"/>
        <v>►</v>
      </c>
      <c r="J430" s="1494"/>
      <c r="K430" s="1495"/>
      <c r="L430" s="1495"/>
      <c r="M430" s="1495"/>
      <c r="N430" s="1496"/>
      <c r="O430" s="1497"/>
      <c r="P430" s="1498"/>
      <c r="Q430" s="1496"/>
      <c r="R430" s="1499"/>
      <c r="S430" s="1500">
        <f t="shared" si="139"/>
        <v>0</v>
      </c>
      <c r="T430" s="1501"/>
      <c r="U430" s="2239" t="s">
        <v>1</v>
      </c>
      <c r="V430" s="108">
        <f t="shared" si="142"/>
        <v>0</v>
      </c>
      <c r="W430" s="1392" t="str">
        <f t="shared" si="131"/>
        <v>►</v>
      </c>
      <c r="X430" s="1393" t="str">
        <f t="shared" si="132"/>
        <v>►</v>
      </c>
      <c r="Y430" s="1393" t="str">
        <f t="shared" si="133"/>
        <v>►</v>
      </c>
      <c r="Z430" s="1393" t="str">
        <f t="shared" si="134"/>
        <v>►</v>
      </c>
      <c r="AA430" s="1393" t="str">
        <f t="shared" si="135"/>
        <v>►</v>
      </c>
      <c r="AB430" s="1393" t="str">
        <f t="shared" si="136"/>
        <v>►</v>
      </c>
      <c r="AC430" s="1393" t="str">
        <f t="shared" si="137"/>
        <v>►</v>
      </c>
      <c r="AD430" s="1393" t="str">
        <f t="shared" si="138"/>
        <v>►</v>
      </c>
      <c r="AE430" s="1494"/>
      <c r="AF430" s="1495"/>
      <c r="AG430" s="1495"/>
      <c r="AH430" s="1495"/>
      <c r="AI430" s="1496"/>
      <c r="AJ430" s="1497"/>
      <c r="AK430" s="1498"/>
      <c r="AL430" s="1496"/>
      <c r="AM430" s="1499"/>
      <c r="AN430" s="1500">
        <f t="shared" si="140"/>
        <v>0</v>
      </c>
      <c r="AO430" s="1501"/>
      <c r="AP430"/>
      <c r="AQ430" s="6">
        <v>1</v>
      </c>
    </row>
    <row r="431" spans="1:43" s="1" customFormat="1" ht="15.75">
      <c r="A431" s="1405">
        <f t="shared" si="141"/>
        <v>0</v>
      </c>
      <c r="B431" s="1392" t="str">
        <f t="shared" si="123"/>
        <v>►</v>
      </c>
      <c r="C431" s="1393" t="str">
        <f t="shared" si="124"/>
        <v>►</v>
      </c>
      <c r="D431" s="1393" t="str">
        <f t="shared" si="125"/>
        <v>►</v>
      </c>
      <c r="E431" s="1393" t="str">
        <f t="shared" si="126"/>
        <v>►</v>
      </c>
      <c r="F431" s="1393" t="str">
        <f t="shared" si="127"/>
        <v>►</v>
      </c>
      <c r="G431" s="1393" t="str">
        <f t="shared" si="128"/>
        <v>►</v>
      </c>
      <c r="H431" s="1393" t="str">
        <f t="shared" si="129"/>
        <v>►</v>
      </c>
      <c r="I431" s="1393" t="str">
        <f t="shared" si="130"/>
        <v>►</v>
      </c>
      <c r="J431" s="1494"/>
      <c r="K431" s="1495"/>
      <c r="L431" s="1495"/>
      <c r="M431" s="1495"/>
      <c r="N431" s="1496"/>
      <c r="O431" s="1497"/>
      <c r="P431" s="1498"/>
      <c r="Q431" s="1496"/>
      <c r="R431" s="1499"/>
      <c r="S431" s="1500">
        <f t="shared" si="139"/>
        <v>0</v>
      </c>
      <c r="T431" s="1501"/>
      <c r="U431" s="2239" t="s">
        <v>1</v>
      </c>
      <c r="V431" s="108">
        <f t="shared" si="142"/>
        <v>0</v>
      </c>
      <c r="W431" s="1392" t="str">
        <f t="shared" si="131"/>
        <v>►</v>
      </c>
      <c r="X431" s="1393" t="str">
        <f t="shared" si="132"/>
        <v>►</v>
      </c>
      <c r="Y431" s="1393" t="str">
        <f t="shared" si="133"/>
        <v>►</v>
      </c>
      <c r="Z431" s="1393" t="str">
        <f t="shared" si="134"/>
        <v>►</v>
      </c>
      <c r="AA431" s="1393" t="str">
        <f t="shared" si="135"/>
        <v>►</v>
      </c>
      <c r="AB431" s="1393" t="str">
        <f t="shared" si="136"/>
        <v>►</v>
      </c>
      <c r="AC431" s="1393" t="str">
        <f t="shared" si="137"/>
        <v>►</v>
      </c>
      <c r="AD431" s="1393" t="str">
        <f t="shared" si="138"/>
        <v>►</v>
      </c>
      <c r="AE431" s="1494"/>
      <c r="AF431" s="1495"/>
      <c r="AG431" s="1495"/>
      <c r="AH431" s="1495"/>
      <c r="AI431" s="1496"/>
      <c r="AJ431" s="1497"/>
      <c r="AK431" s="1498"/>
      <c r="AL431" s="1496"/>
      <c r="AM431" s="1499"/>
      <c r="AN431" s="1500">
        <f t="shared" si="140"/>
        <v>0</v>
      </c>
      <c r="AO431" s="1501"/>
      <c r="AP431"/>
      <c r="AQ431" s="6">
        <v>1</v>
      </c>
    </row>
    <row r="432" spans="1:43" s="1" customFormat="1" ht="15.75">
      <c r="A432" s="1405">
        <f t="shared" si="141"/>
        <v>0</v>
      </c>
      <c r="B432" s="1392" t="str">
        <f t="shared" si="123"/>
        <v>►</v>
      </c>
      <c r="C432" s="1393" t="str">
        <f t="shared" si="124"/>
        <v>►</v>
      </c>
      <c r="D432" s="1393" t="str">
        <f t="shared" si="125"/>
        <v>►</v>
      </c>
      <c r="E432" s="1393" t="str">
        <f t="shared" si="126"/>
        <v>►</v>
      </c>
      <c r="F432" s="1393" t="str">
        <f t="shared" si="127"/>
        <v>►</v>
      </c>
      <c r="G432" s="1393" t="str">
        <f t="shared" si="128"/>
        <v>►</v>
      </c>
      <c r="H432" s="1393" t="str">
        <f t="shared" si="129"/>
        <v>►</v>
      </c>
      <c r="I432" s="1393" t="str">
        <f t="shared" si="130"/>
        <v>►</v>
      </c>
      <c r="J432" s="1494"/>
      <c r="K432" s="1495"/>
      <c r="L432" s="1495"/>
      <c r="M432" s="1495"/>
      <c r="N432" s="1496"/>
      <c r="O432" s="1497"/>
      <c r="P432" s="1498"/>
      <c r="Q432" s="1496"/>
      <c r="R432" s="1499"/>
      <c r="S432" s="1500">
        <f t="shared" si="139"/>
        <v>0</v>
      </c>
      <c r="T432" s="1501"/>
      <c r="U432" s="2239" t="s">
        <v>1</v>
      </c>
      <c r="V432" s="108">
        <f t="shared" si="142"/>
        <v>0</v>
      </c>
      <c r="W432" s="1392" t="str">
        <f t="shared" si="131"/>
        <v>►</v>
      </c>
      <c r="X432" s="1393" t="str">
        <f t="shared" si="132"/>
        <v>►</v>
      </c>
      <c r="Y432" s="1393" t="str">
        <f t="shared" si="133"/>
        <v>►</v>
      </c>
      <c r="Z432" s="1393" t="str">
        <f t="shared" si="134"/>
        <v>►</v>
      </c>
      <c r="AA432" s="1393" t="str">
        <f t="shared" si="135"/>
        <v>►</v>
      </c>
      <c r="AB432" s="1393" t="str">
        <f t="shared" si="136"/>
        <v>►</v>
      </c>
      <c r="AC432" s="1393" t="str">
        <f t="shared" si="137"/>
        <v>►</v>
      </c>
      <c r="AD432" s="1393" t="str">
        <f t="shared" si="138"/>
        <v>►</v>
      </c>
      <c r="AE432" s="1494"/>
      <c r="AF432" s="1495"/>
      <c r="AG432" s="1495"/>
      <c r="AH432" s="1495"/>
      <c r="AI432" s="1496"/>
      <c r="AJ432" s="1497"/>
      <c r="AK432" s="1498"/>
      <c r="AL432" s="1496"/>
      <c r="AM432" s="1499"/>
      <c r="AN432" s="1500">
        <f t="shared" si="140"/>
        <v>0</v>
      </c>
      <c r="AO432" s="1501"/>
      <c r="AP432"/>
      <c r="AQ432" s="6">
        <v>1</v>
      </c>
    </row>
    <row r="433" spans="1:45" s="1" customFormat="1" ht="15.75">
      <c r="A433" s="1405">
        <f t="shared" si="141"/>
        <v>0</v>
      </c>
      <c r="B433" s="1392" t="str">
        <f t="shared" si="123"/>
        <v>►</v>
      </c>
      <c r="C433" s="1393" t="str">
        <f t="shared" si="124"/>
        <v>►</v>
      </c>
      <c r="D433" s="1393" t="str">
        <f t="shared" si="125"/>
        <v>►</v>
      </c>
      <c r="E433" s="1393" t="str">
        <f t="shared" si="126"/>
        <v>►</v>
      </c>
      <c r="F433" s="1393" t="str">
        <f t="shared" si="127"/>
        <v>►</v>
      </c>
      <c r="G433" s="1393" t="str">
        <f t="shared" si="128"/>
        <v>►</v>
      </c>
      <c r="H433" s="1393" t="str">
        <f t="shared" si="129"/>
        <v>►</v>
      </c>
      <c r="I433" s="1393" t="str">
        <f t="shared" si="130"/>
        <v>►</v>
      </c>
      <c r="J433" s="1494"/>
      <c r="K433" s="1495"/>
      <c r="L433" s="1495"/>
      <c r="M433" s="1495"/>
      <c r="N433" s="1496"/>
      <c r="O433" s="1497"/>
      <c r="P433" s="1498"/>
      <c r="Q433" s="1496"/>
      <c r="R433" s="1499"/>
      <c r="S433" s="1500">
        <f t="shared" si="139"/>
        <v>0</v>
      </c>
      <c r="T433" s="1501"/>
      <c r="U433" s="2239" t="s">
        <v>1</v>
      </c>
      <c r="V433" s="108">
        <f t="shared" si="142"/>
        <v>0</v>
      </c>
      <c r="W433" s="1392" t="str">
        <f t="shared" si="131"/>
        <v>►</v>
      </c>
      <c r="X433" s="1393" t="str">
        <f t="shared" si="132"/>
        <v>►</v>
      </c>
      <c r="Y433" s="1393" t="str">
        <f t="shared" si="133"/>
        <v>►</v>
      </c>
      <c r="Z433" s="1393" t="str">
        <f t="shared" si="134"/>
        <v>►</v>
      </c>
      <c r="AA433" s="1393" t="str">
        <f t="shared" si="135"/>
        <v>►</v>
      </c>
      <c r="AB433" s="1393" t="str">
        <f t="shared" si="136"/>
        <v>►</v>
      </c>
      <c r="AC433" s="1393" t="str">
        <f t="shared" si="137"/>
        <v>►</v>
      </c>
      <c r="AD433" s="1393" t="str">
        <f t="shared" si="138"/>
        <v>►</v>
      </c>
      <c r="AE433" s="1494"/>
      <c r="AF433" s="1495"/>
      <c r="AG433" s="1495"/>
      <c r="AH433" s="1495"/>
      <c r="AI433" s="1496"/>
      <c r="AJ433" s="1497"/>
      <c r="AK433" s="1498"/>
      <c r="AL433" s="1496"/>
      <c r="AM433" s="1499"/>
      <c r="AN433" s="1500">
        <f t="shared" si="140"/>
        <v>0</v>
      </c>
      <c r="AO433" s="1501"/>
      <c r="AP433"/>
      <c r="AQ433" s="6">
        <v>1</v>
      </c>
    </row>
    <row r="434" spans="1:45" s="1" customFormat="1" ht="15.75">
      <c r="A434" s="1405">
        <f t="shared" si="141"/>
        <v>0</v>
      </c>
      <c r="B434" s="1392" t="str">
        <f t="shared" si="123"/>
        <v>►</v>
      </c>
      <c r="C434" s="1393" t="str">
        <f t="shared" si="124"/>
        <v>►</v>
      </c>
      <c r="D434" s="1393" t="str">
        <f t="shared" si="125"/>
        <v>►</v>
      </c>
      <c r="E434" s="1393" t="str">
        <f t="shared" si="126"/>
        <v>►</v>
      </c>
      <c r="F434" s="1393" t="str">
        <f t="shared" si="127"/>
        <v>►</v>
      </c>
      <c r="G434" s="1393" t="str">
        <f t="shared" si="128"/>
        <v>►</v>
      </c>
      <c r="H434" s="1393" t="str">
        <f t="shared" si="129"/>
        <v>►</v>
      </c>
      <c r="I434" s="1393" t="str">
        <f t="shared" si="130"/>
        <v>►</v>
      </c>
      <c r="J434" s="1494"/>
      <c r="K434" s="1495"/>
      <c r="L434" s="1495"/>
      <c r="M434" s="1495"/>
      <c r="N434" s="1496"/>
      <c r="O434" s="1497"/>
      <c r="P434" s="1498"/>
      <c r="Q434" s="1496"/>
      <c r="R434" s="1499"/>
      <c r="S434" s="1500">
        <f t="shared" si="139"/>
        <v>0</v>
      </c>
      <c r="T434" s="1501"/>
      <c r="U434" s="2239" t="s">
        <v>1</v>
      </c>
      <c r="V434" s="108">
        <f t="shared" si="142"/>
        <v>0</v>
      </c>
      <c r="W434" s="1392" t="str">
        <f t="shared" si="131"/>
        <v>►</v>
      </c>
      <c r="X434" s="1393" t="str">
        <f t="shared" si="132"/>
        <v>►</v>
      </c>
      <c r="Y434" s="1393" t="str">
        <f t="shared" si="133"/>
        <v>►</v>
      </c>
      <c r="Z434" s="1393" t="str">
        <f t="shared" si="134"/>
        <v>►</v>
      </c>
      <c r="AA434" s="1393" t="str">
        <f t="shared" si="135"/>
        <v>►</v>
      </c>
      <c r="AB434" s="1393" t="str">
        <f t="shared" si="136"/>
        <v>►</v>
      </c>
      <c r="AC434" s="1393" t="str">
        <f t="shared" si="137"/>
        <v>►</v>
      </c>
      <c r="AD434" s="1393" t="str">
        <f t="shared" si="138"/>
        <v>►</v>
      </c>
      <c r="AE434" s="1494"/>
      <c r="AF434" s="1495"/>
      <c r="AG434" s="1495"/>
      <c r="AH434" s="1495"/>
      <c r="AI434" s="1496"/>
      <c r="AJ434" s="1497"/>
      <c r="AK434" s="1498"/>
      <c r="AL434" s="1496"/>
      <c r="AM434" s="1499"/>
      <c r="AN434" s="1500">
        <f t="shared" si="140"/>
        <v>0</v>
      </c>
      <c r="AO434" s="1501"/>
      <c r="AP434"/>
      <c r="AQ434" s="6">
        <v>1</v>
      </c>
    </row>
    <row r="435" spans="1:45" s="1" customFormat="1" ht="15.75">
      <c r="A435" s="1405">
        <f t="shared" si="141"/>
        <v>0</v>
      </c>
      <c r="B435" s="1392" t="str">
        <f t="shared" si="123"/>
        <v>►</v>
      </c>
      <c r="C435" s="1393" t="str">
        <f t="shared" si="124"/>
        <v>►</v>
      </c>
      <c r="D435" s="1393" t="str">
        <f t="shared" si="125"/>
        <v>►</v>
      </c>
      <c r="E435" s="1393" t="str">
        <f t="shared" si="126"/>
        <v>►</v>
      </c>
      <c r="F435" s="1393" t="str">
        <f t="shared" si="127"/>
        <v>►</v>
      </c>
      <c r="G435" s="1393" t="str">
        <f t="shared" si="128"/>
        <v>►</v>
      </c>
      <c r="H435" s="1393" t="str">
        <f t="shared" si="129"/>
        <v>►</v>
      </c>
      <c r="I435" s="1393" t="str">
        <f t="shared" si="130"/>
        <v>►</v>
      </c>
      <c r="J435" s="1494"/>
      <c r="K435" s="1495"/>
      <c r="L435" s="1495"/>
      <c r="M435" s="1495"/>
      <c r="N435" s="1496"/>
      <c r="O435" s="1497"/>
      <c r="P435" s="1498"/>
      <c r="Q435" s="1496"/>
      <c r="R435" s="1499"/>
      <c r="S435" s="1500">
        <f t="shared" si="139"/>
        <v>0</v>
      </c>
      <c r="T435" s="1501"/>
      <c r="U435" s="2239" t="s">
        <v>1</v>
      </c>
      <c r="V435" s="108">
        <f t="shared" si="142"/>
        <v>0</v>
      </c>
      <c r="W435" s="1392" t="str">
        <f t="shared" si="131"/>
        <v>►</v>
      </c>
      <c r="X435" s="1393" t="str">
        <f t="shared" si="132"/>
        <v>►</v>
      </c>
      <c r="Y435" s="1393" t="str">
        <f t="shared" si="133"/>
        <v>►</v>
      </c>
      <c r="Z435" s="1393" t="str">
        <f t="shared" si="134"/>
        <v>►</v>
      </c>
      <c r="AA435" s="1393" t="str">
        <f t="shared" si="135"/>
        <v>►</v>
      </c>
      <c r="AB435" s="1393" t="str">
        <f t="shared" si="136"/>
        <v>►</v>
      </c>
      <c r="AC435" s="1393" t="str">
        <f t="shared" si="137"/>
        <v>►</v>
      </c>
      <c r="AD435" s="1393" t="str">
        <f t="shared" si="138"/>
        <v>►</v>
      </c>
      <c r="AE435" s="1494"/>
      <c r="AF435" s="1495"/>
      <c r="AG435" s="1495"/>
      <c r="AH435" s="1495"/>
      <c r="AI435" s="1496"/>
      <c r="AJ435" s="1497"/>
      <c r="AK435" s="1498"/>
      <c r="AL435" s="1496"/>
      <c r="AM435" s="1499"/>
      <c r="AN435" s="1500">
        <f t="shared" si="140"/>
        <v>0</v>
      </c>
      <c r="AO435" s="1501"/>
      <c r="AP435"/>
      <c r="AQ435" s="6">
        <v>1</v>
      </c>
    </row>
    <row r="436" spans="1:45" s="1" customFormat="1" ht="15.75">
      <c r="A436" s="1405">
        <f t="shared" si="141"/>
        <v>0</v>
      </c>
      <c r="B436" s="1392" t="str">
        <f t="shared" si="123"/>
        <v>►</v>
      </c>
      <c r="C436" s="1393" t="str">
        <f t="shared" si="124"/>
        <v>►</v>
      </c>
      <c r="D436" s="1393" t="str">
        <f t="shared" si="125"/>
        <v>►</v>
      </c>
      <c r="E436" s="1393" t="str">
        <f t="shared" si="126"/>
        <v>►</v>
      </c>
      <c r="F436" s="1393" t="str">
        <f t="shared" si="127"/>
        <v>►</v>
      </c>
      <c r="G436" s="1393" t="str">
        <f t="shared" si="128"/>
        <v>►</v>
      </c>
      <c r="H436" s="1393" t="str">
        <f t="shared" si="129"/>
        <v>►</v>
      </c>
      <c r="I436" s="1393" t="str">
        <f t="shared" si="130"/>
        <v>►</v>
      </c>
      <c r="J436" s="1494"/>
      <c r="K436" s="1495"/>
      <c r="L436" s="1495"/>
      <c r="M436" s="1495"/>
      <c r="N436" s="1496"/>
      <c r="O436" s="1497"/>
      <c r="P436" s="1498"/>
      <c r="Q436" s="1496"/>
      <c r="R436" s="1499"/>
      <c r="S436" s="1500">
        <f t="shared" si="139"/>
        <v>0</v>
      </c>
      <c r="T436" s="1501"/>
      <c r="U436" s="2239" t="s">
        <v>1</v>
      </c>
      <c r="V436" s="108">
        <f t="shared" si="142"/>
        <v>0</v>
      </c>
      <c r="W436" s="1392" t="str">
        <f t="shared" si="131"/>
        <v>►</v>
      </c>
      <c r="X436" s="1393" t="str">
        <f t="shared" si="132"/>
        <v>►</v>
      </c>
      <c r="Y436" s="1393" t="str">
        <f t="shared" si="133"/>
        <v>►</v>
      </c>
      <c r="Z436" s="1393" t="str">
        <f t="shared" si="134"/>
        <v>►</v>
      </c>
      <c r="AA436" s="1393" t="str">
        <f t="shared" si="135"/>
        <v>►</v>
      </c>
      <c r="AB436" s="1393" t="str">
        <f t="shared" si="136"/>
        <v>►</v>
      </c>
      <c r="AC436" s="1393" t="str">
        <f t="shared" si="137"/>
        <v>►</v>
      </c>
      <c r="AD436" s="1393" t="str">
        <f t="shared" si="138"/>
        <v>►</v>
      </c>
      <c r="AE436" s="1494"/>
      <c r="AF436" s="1495"/>
      <c r="AG436" s="1495"/>
      <c r="AH436" s="1495"/>
      <c r="AI436" s="1496"/>
      <c r="AJ436" s="1497"/>
      <c r="AK436" s="1498"/>
      <c r="AL436" s="1496"/>
      <c r="AM436" s="1499"/>
      <c r="AN436" s="1500">
        <f t="shared" si="140"/>
        <v>0</v>
      </c>
      <c r="AO436" s="1501"/>
      <c r="AP436"/>
      <c r="AQ436" s="6">
        <v>1</v>
      </c>
    </row>
    <row r="437" spans="1:45" s="1" customFormat="1" ht="15.75">
      <c r="A437" s="1405">
        <f t="shared" si="141"/>
        <v>0</v>
      </c>
      <c r="B437" s="1392" t="str">
        <f t="shared" si="123"/>
        <v>►</v>
      </c>
      <c r="C437" s="1393" t="str">
        <f t="shared" si="124"/>
        <v>►</v>
      </c>
      <c r="D437" s="1393" t="str">
        <f t="shared" si="125"/>
        <v>►</v>
      </c>
      <c r="E437" s="1393" t="str">
        <f t="shared" si="126"/>
        <v>►</v>
      </c>
      <c r="F437" s="1393" t="str">
        <f t="shared" si="127"/>
        <v>►</v>
      </c>
      <c r="G437" s="1393" t="str">
        <f t="shared" si="128"/>
        <v>►</v>
      </c>
      <c r="H437" s="1393" t="str">
        <f t="shared" si="129"/>
        <v>►</v>
      </c>
      <c r="I437" s="1393" t="str">
        <f t="shared" si="130"/>
        <v>►</v>
      </c>
      <c r="J437" s="1494"/>
      <c r="K437" s="1495"/>
      <c r="L437" s="1495"/>
      <c r="M437" s="1495"/>
      <c r="N437" s="1496"/>
      <c r="O437" s="1497"/>
      <c r="P437" s="1498"/>
      <c r="Q437" s="1496"/>
      <c r="R437" s="1499"/>
      <c r="S437" s="1500">
        <f t="shared" si="139"/>
        <v>0</v>
      </c>
      <c r="T437" s="1501"/>
      <c r="U437" s="2239" t="s">
        <v>1</v>
      </c>
      <c r="V437" s="108">
        <f t="shared" si="142"/>
        <v>0</v>
      </c>
      <c r="W437" s="1392" t="str">
        <f t="shared" si="131"/>
        <v>►</v>
      </c>
      <c r="X437" s="1393" t="str">
        <f t="shared" si="132"/>
        <v>►</v>
      </c>
      <c r="Y437" s="1393" t="str">
        <f t="shared" si="133"/>
        <v>►</v>
      </c>
      <c r="Z437" s="1393" t="str">
        <f t="shared" si="134"/>
        <v>►</v>
      </c>
      <c r="AA437" s="1393" t="str">
        <f t="shared" si="135"/>
        <v>►</v>
      </c>
      <c r="AB437" s="1393" t="str">
        <f t="shared" si="136"/>
        <v>►</v>
      </c>
      <c r="AC437" s="1393" t="str">
        <f t="shared" si="137"/>
        <v>►</v>
      </c>
      <c r="AD437" s="1393" t="str">
        <f t="shared" si="138"/>
        <v>►</v>
      </c>
      <c r="AE437" s="1494"/>
      <c r="AF437" s="1495"/>
      <c r="AG437" s="1495"/>
      <c r="AH437" s="1495"/>
      <c r="AI437" s="1496"/>
      <c r="AJ437" s="1497"/>
      <c r="AK437" s="1498"/>
      <c r="AL437" s="1496"/>
      <c r="AM437" s="1499"/>
      <c r="AN437" s="1500">
        <f t="shared" si="140"/>
        <v>0</v>
      </c>
      <c r="AO437" s="1501"/>
      <c r="AP437"/>
      <c r="AQ437" s="6">
        <v>1</v>
      </c>
    </row>
    <row r="438" spans="1:45" s="1" customFormat="1" ht="15.75">
      <c r="A438" s="1405">
        <f t="shared" si="141"/>
        <v>0</v>
      </c>
      <c r="B438" s="1392" t="str">
        <f t="shared" si="123"/>
        <v>►</v>
      </c>
      <c r="C438" s="1393" t="str">
        <f t="shared" si="124"/>
        <v>►</v>
      </c>
      <c r="D438" s="1393" t="str">
        <f t="shared" si="125"/>
        <v>►</v>
      </c>
      <c r="E438" s="1393" t="str">
        <f t="shared" si="126"/>
        <v>►</v>
      </c>
      <c r="F438" s="1393" t="str">
        <f t="shared" si="127"/>
        <v>►</v>
      </c>
      <c r="G438" s="1393" t="str">
        <f t="shared" si="128"/>
        <v>►</v>
      </c>
      <c r="H438" s="1393" t="str">
        <f t="shared" si="129"/>
        <v>►</v>
      </c>
      <c r="I438" s="1393" t="str">
        <f t="shared" si="130"/>
        <v>►</v>
      </c>
      <c r="J438" s="1494"/>
      <c r="K438" s="1495"/>
      <c r="L438" s="1495"/>
      <c r="M438" s="1495"/>
      <c r="N438" s="1496"/>
      <c r="O438" s="1497"/>
      <c r="P438" s="1498"/>
      <c r="Q438" s="1496"/>
      <c r="R438" s="1499"/>
      <c r="S438" s="1500">
        <f t="shared" si="139"/>
        <v>0</v>
      </c>
      <c r="T438" s="1501"/>
      <c r="U438" s="2239" t="s">
        <v>1</v>
      </c>
      <c r="V438" s="108">
        <f t="shared" si="142"/>
        <v>0</v>
      </c>
      <c r="W438" s="1392" t="str">
        <f t="shared" si="131"/>
        <v>►</v>
      </c>
      <c r="X438" s="1393" t="str">
        <f t="shared" si="132"/>
        <v>►</v>
      </c>
      <c r="Y438" s="1393" t="str">
        <f t="shared" si="133"/>
        <v>►</v>
      </c>
      <c r="Z438" s="1393" t="str">
        <f t="shared" si="134"/>
        <v>►</v>
      </c>
      <c r="AA438" s="1393" t="str">
        <f t="shared" si="135"/>
        <v>►</v>
      </c>
      <c r="AB438" s="1393" t="str">
        <f t="shared" si="136"/>
        <v>►</v>
      </c>
      <c r="AC438" s="1393" t="str">
        <f t="shared" si="137"/>
        <v>►</v>
      </c>
      <c r="AD438" s="1393" t="str">
        <f t="shared" si="138"/>
        <v>►</v>
      </c>
      <c r="AE438" s="1494"/>
      <c r="AF438" s="1495"/>
      <c r="AG438" s="1495"/>
      <c r="AH438" s="1495"/>
      <c r="AI438" s="1496"/>
      <c r="AJ438" s="1497"/>
      <c r="AK438" s="1498"/>
      <c r="AL438" s="1496"/>
      <c r="AM438" s="1499"/>
      <c r="AN438" s="1500">
        <f t="shared" si="140"/>
        <v>0</v>
      </c>
      <c r="AO438" s="1501"/>
      <c r="AP438"/>
      <c r="AQ438" s="6">
        <v>1</v>
      </c>
    </row>
    <row r="439" spans="1:45" s="1" customFormat="1" ht="15.75">
      <c r="A439" s="1405">
        <f t="shared" si="141"/>
        <v>0</v>
      </c>
      <c r="B439" s="1392" t="str">
        <f t="shared" ref="B439:B446" si="143">IF(ISBLANK(K439),"►",K439)</f>
        <v>►</v>
      </c>
      <c r="C439" s="1393" t="str">
        <f t="shared" ref="C439:C446" si="144">IF(ISBLANK(K439),"►",IFERROR(LEFT(K439,SEARCH(" ",K439)-1),0))</f>
        <v>►</v>
      </c>
      <c r="D439" s="1393" t="str">
        <f t="shared" ref="D439:D446" si="145">IF(ISBLANK(K439),"►",IFERROR(MID(K439,SEARCH(" ",K439)+1,SEARCH(" ",K439,SEARCH(" ",K439)+1)-SEARCH(" ",K439)-1),0))</f>
        <v>►</v>
      </c>
      <c r="E439" s="1393" t="str">
        <f t="shared" ref="E439:E446" si="146">IF(ISBLANK(K439),"►",IFERROR(MID(K439,SEARCH(" ",K439,SEARCH(" ",K439)+1)+1,SEARCH(" ",K439,SEARCH(" ",K439,SEARCH(" ",K439)+1)+1)-SEARCH(" ",K439,SEARCH(" ",K439)+1)-1),0))</f>
        <v>►</v>
      </c>
      <c r="F439" s="1393" t="str">
        <f t="shared" ref="F439:F446" si="147">IF(ISBLANK(K439),"►",IFERROR(MID(K439,SEARCH(" ",K439,SEARCH(" ",K439,SEARCH(" ",K439)+1)+1)+1,SEARCH(" ",K439,SEARCH(" ",K439,SEARCH(" ",K439,SEARCH(" ",K439)+1)+1)+1)-SEARCH(" ",K439,SEARCH(" ",K439,SEARCH(" ",K439)+1)+1)-1),0))</f>
        <v>►</v>
      </c>
      <c r="G439" s="1393" t="str">
        <f t="shared" ref="G439:G446" si="148">IF(ISBLANK(K439),"►",IFERROR(MID(K439,FIND(" ",K439,FIND(" ",K439,FIND(" ",K439)+1)+1)+1,FIND(" ",K439,FIND(" ",K439,FIND(" ",K439,FIND(" ",K439,FIND(" ",K439,FIND(" ",K439)+1)+1)+1)+1)-1)-1),""))</f>
        <v>►</v>
      </c>
      <c r="H439" s="1393" t="str">
        <f t="shared" ref="H439:H446" si="149">IF(ISBLANK(K439),"►",L439)</f>
        <v>►</v>
      </c>
      <c r="I439" s="1393" t="str">
        <f t="shared" ref="I439:I446" si="150">IF(ISBLANK(K439),"►",M439)</f>
        <v>►</v>
      </c>
      <c r="J439" s="1494"/>
      <c r="K439" s="1495"/>
      <c r="L439" s="1495"/>
      <c r="M439" s="1495"/>
      <c r="N439" s="1496"/>
      <c r="O439" s="1497"/>
      <c r="P439" s="1498"/>
      <c r="Q439" s="1496"/>
      <c r="R439" s="1499"/>
      <c r="S439" s="1500">
        <f t="shared" si="139"/>
        <v>0</v>
      </c>
      <c r="T439" s="1501"/>
      <c r="U439" s="2239" t="s">
        <v>1</v>
      </c>
      <c r="V439" s="108">
        <f t="shared" si="142"/>
        <v>0</v>
      </c>
      <c r="W439" s="1392" t="str">
        <f t="shared" ref="W439:W446" si="151">IF(ISBLANK(AF439),"►",AF439)</f>
        <v>►</v>
      </c>
      <c r="X439" s="1393" t="str">
        <f t="shared" ref="X439:X446" si="152">IF(ISBLANK(AF439),"►",IFERROR(LEFT(AF439,SEARCH(" ",AF439)-1),0))</f>
        <v>►</v>
      </c>
      <c r="Y439" s="1393" t="str">
        <f t="shared" ref="Y439:Y446" si="153">IF(ISBLANK(AF439),"►",IFERROR(MID(AF439,SEARCH(" ",AF439)+1,SEARCH(" ",AF439,SEARCH(" ",AF439)+1)-SEARCH(" ",AF439)-1),0))</f>
        <v>►</v>
      </c>
      <c r="Z439" s="1393" t="str">
        <f t="shared" ref="Z439:Z446" si="154">IF(ISBLANK(AF439),"►",IFERROR(MID(AF439,SEARCH(" ",AF439,SEARCH(" ",AF439)+1)+1,SEARCH(" ",AF439,SEARCH(" ",AF439,SEARCH(" ",AF439)+1)+1)-SEARCH(" ",AF439,SEARCH(" ",AF439)+1)-1),0))</f>
        <v>►</v>
      </c>
      <c r="AA439" s="1393" t="str">
        <f t="shared" ref="AA439:AA446" si="155">IF(ISBLANK(AF439),"►",IFERROR(MID(AF439,SEARCH(" ",AF439,SEARCH(" ",AF439,SEARCH(" ",AF439)+1)+1)+1,SEARCH(" ",AF439,SEARCH(" ",AF439,SEARCH(" ",AF439,SEARCH(" ",AF439)+1)+1)+1)-SEARCH(" ",AF439,SEARCH(" ",AF439,SEARCH(" ",AF439)+1)+1)-1),0))</f>
        <v>►</v>
      </c>
      <c r="AB439" s="1393" t="str">
        <f t="shared" ref="AB439:AB446" si="156">IF(ISBLANK(AF439),"►",IFERROR(MID(AF439,FIND(" ",AF439,FIND(" ",AF439,FIND(" ",AF439)+1)+1)+1,FIND(" ",AF439,FIND(" ",AF439,FIND(" ",AF439,FIND(" ",AF439,FIND(" ",AF439,FIND(" ",AF439)+1)+1)+1)+1)-1)-1),""))</f>
        <v>►</v>
      </c>
      <c r="AC439" s="1393" t="str">
        <f t="shared" ref="AC439:AC446" si="157">IF(ISBLANK(AF439),"►",AG439)</f>
        <v>►</v>
      </c>
      <c r="AD439" s="1393" t="str">
        <f t="shared" ref="AD439:AD446" si="158">IF(ISBLANK(AF439),"►",AH439)</f>
        <v>►</v>
      </c>
      <c r="AE439" s="1494"/>
      <c r="AF439" s="1495"/>
      <c r="AG439" s="1495"/>
      <c r="AH439" s="1495"/>
      <c r="AI439" s="1496"/>
      <c r="AJ439" s="1497"/>
      <c r="AK439" s="1498"/>
      <c r="AL439" s="1496"/>
      <c r="AM439" s="1499"/>
      <c r="AN439" s="1500">
        <f t="shared" si="140"/>
        <v>0</v>
      </c>
      <c r="AO439" s="1501"/>
      <c r="AP439"/>
      <c r="AQ439" s="6">
        <v>1</v>
      </c>
    </row>
    <row r="440" spans="1:45" s="1" customFormat="1" ht="15.75">
      <c r="A440" s="1405">
        <f t="shared" si="141"/>
        <v>0</v>
      </c>
      <c r="B440" s="1392" t="str">
        <f t="shared" si="143"/>
        <v>►</v>
      </c>
      <c r="C440" s="1393" t="str">
        <f t="shared" si="144"/>
        <v>►</v>
      </c>
      <c r="D440" s="1393" t="str">
        <f t="shared" si="145"/>
        <v>►</v>
      </c>
      <c r="E440" s="1393" t="str">
        <f t="shared" si="146"/>
        <v>►</v>
      </c>
      <c r="F440" s="1393" t="str">
        <f t="shared" si="147"/>
        <v>►</v>
      </c>
      <c r="G440" s="1393" t="str">
        <f t="shared" si="148"/>
        <v>►</v>
      </c>
      <c r="H440" s="1393" t="str">
        <f t="shared" si="149"/>
        <v>►</v>
      </c>
      <c r="I440" s="1393" t="str">
        <f t="shared" si="150"/>
        <v>►</v>
      </c>
      <c r="J440" s="1494"/>
      <c r="K440" s="1495"/>
      <c r="L440" s="1495"/>
      <c r="M440" s="1495"/>
      <c r="N440" s="1496"/>
      <c r="O440" s="1497"/>
      <c r="P440" s="1498"/>
      <c r="Q440" s="1496"/>
      <c r="R440" s="1499"/>
      <c r="S440" s="1500">
        <f t="shared" si="139"/>
        <v>0</v>
      </c>
      <c r="T440" s="1501"/>
      <c r="U440" s="2239" t="s">
        <v>1</v>
      </c>
      <c r="V440" s="108">
        <f t="shared" si="142"/>
        <v>0</v>
      </c>
      <c r="W440" s="1392" t="str">
        <f t="shared" si="151"/>
        <v>►</v>
      </c>
      <c r="X440" s="1393" t="str">
        <f t="shared" si="152"/>
        <v>►</v>
      </c>
      <c r="Y440" s="1393" t="str">
        <f t="shared" si="153"/>
        <v>►</v>
      </c>
      <c r="Z440" s="1393" t="str">
        <f t="shared" si="154"/>
        <v>►</v>
      </c>
      <c r="AA440" s="1393" t="str">
        <f t="shared" si="155"/>
        <v>►</v>
      </c>
      <c r="AB440" s="1393" t="str">
        <f t="shared" si="156"/>
        <v>►</v>
      </c>
      <c r="AC440" s="1393" t="str">
        <f t="shared" si="157"/>
        <v>►</v>
      </c>
      <c r="AD440" s="1393" t="str">
        <f t="shared" si="158"/>
        <v>►</v>
      </c>
      <c r="AE440" s="1494"/>
      <c r="AF440" s="1495"/>
      <c r="AG440" s="1495"/>
      <c r="AH440" s="1495"/>
      <c r="AI440" s="1496"/>
      <c r="AJ440" s="1497"/>
      <c r="AK440" s="1498"/>
      <c r="AL440" s="1496"/>
      <c r="AM440" s="1499"/>
      <c r="AN440" s="1500">
        <f t="shared" si="140"/>
        <v>0</v>
      </c>
      <c r="AO440" s="1501"/>
      <c r="AP440"/>
      <c r="AQ440" s="6">
        <v>1</v>
      </c>
    </row>
    <row r="441" spans="1:45" s="1" customFormat="1" ht="15.75">
      <c r="A441" s="1405">
        <f t="shared" si="141"/>
        <v>0</v>
      </c>
      <c r="B441" s="1392" t="str">
        <f t="shared" si="143"/>
        <v>►</v>
      </c>
      <c r="C441" s="1393" t="str">
        <f t="shared" si="144"/>
        <v>►</v>
      </c>
      <c r="D441" s="1393" t="str">
        <f t="shared" si="145"/>
        <v>►</v>
      </c>
      <c r="E441" s="1393" t="str">
        <f t="shared" si="146"/>
        <v>►</v>
      </c>
      <c r="F441" s="1393" t="str">
        <f t="shared" si="147"/>
        <v>►</v>
      </c>
      <c r="G441" s="1393" t="str">
        <f t="shared" si="148"/>
        <v>►</v>
      </c>
      <c r="H441" s="1393" t="str">
        <f t="shared" si="149"/>
        <v>►</v>
      </c>
      <c r="I441" s="1393" t="str">
        <f t="shared" si="150"/>
        <v>►</v>
      </c>
      <c r="J441" s="1494"/>
      <c r="K441" s="1495"/>
      <c r="L441" s="1495"/>
      <c r="M441" s="1495"/>
      <c r="N441" s="1496"/>
      <c r="O441" s="1497"/>
      <c r="P441" s="1498"/>
      <c r="Q441" s="1496"/>
      <c r="R441" s="1499"/>
      <c r="S441" s="1500">
        <f t="shared" si="139"/>
        <v>0</v>
      </c>
      <c r="T441" s="1501"/>
      <c r="U441" s="2239" t="s">
        <v>1</v>
      </c>
      <c r="V441" s="108">
        <f t="shared" si="142"/>
        <v>0</v>
      </c>
      <c r="W441" s="1392" t="str">
        <f t="shared" si="151"/>
        <v>►</v>
      </c>
      <c r="X441" s="1393" t="str">
        <f t="shared" si="152"/>
        <v>►</v>
      </c>
      <c r="Y441" s="1393" t="str">
        <f t="shared" si="153"/>
        <v>►</v>
      </c>
      <c r="Z441" s="1393" t="str">
        <f t="shared" si="154"/>
        <v>►</v>
      </c>
      <c r="AA441" s="1393" t="str">
        <f t="shared" si="155"/>
        <v>►</v>
      </c>
      <c r="AB441" s="1393" t="str">
        <f t="shared" si="156"/>
        <v>►</v>
      </c>
      <c r="AC441" s="1393" t="str">
        <f t="shared" si="157"/>
        <v>►</v>
      </c>
      <c r="AD441" s="1393" t="str">
        <f t="shared" si="158"/>
        <v>►</v>
      </c>
      <c r="AE441" s="1494"/>
      <c r="AF441" s="1495"/>
      <c r="AG441" s="1495"/>
      <c r="AH441" s="1495"/>
      <c r="AI441" s="1496"/>
      <c r="AJ441" s="1497"/>
      <c r="AK441" s="1498"/>
      <c r="AL441" s="1496"/>
      <c r="AM441" s="1499"/>
      <c r="AN441" s="1500">
        <f t="shared" si="140"/>
        <v>0</v>
      </c>
      <c r="AO441" s="1501"/>
      <c r="AP441"/>
      <c r="AQ441" s="6">
        <v>1</v>
      </c>
    </row>
    <row r="442" spans="1:45" s="1" customFormat="1" ht="15.75">
      <c r="A442" s="1405">
        <f t="shared" si="141"/>
        <v>0</v>
      </c>
      <c r="B442" s="1392" t="str">
        <f t="shared" si="143"/>
        <v>►</v>
      </c>
      <c r="C442" s="1393" t="str">
        <f t="shared" si="144"/>
        <v>►</v>
      </c>
      <c r="D442" s="1393" t="str">
        <f t="shared" si="145"/>
        <v>►</v>
      </c>
      <c r="E442" s="1393" t="str">
        <f t="shared" si="146"/>
        <v>►</v>
      </c>
      <c r="F442" s="1393" t="str">
        <f t="shared" si="147"/>
        <v>►</v>
      </c>
      <c r="G442" s="1393" t="str">
        <f t="shared" si="148"/>
        <v>►</v>
      </c>
      <c r="H442" s="1393" t="str">
        <f t="shared" si="149"/>
        <v>►</v>
      </c>
      <c r="I442" s="1393" t="str">
        <f t="shared" si="150"/>
        <v>►</v>
      </c>
      <c r="J442" s="1494"/>
      <c r="K442" s="1495"/>
      <c r="L442" s="1495"/>
      <c r="M442" s="1495"/>
      <c r="N442" s="1496"/>
      <c r="O442" s="1497"/>
      <c r="P442" s="1498"/>
      <c r="Q442" s="1496"/>
      <c r="R442" s="1499"/>
      <c r="S442" s="1500">
        <f t="shared" si="139"/>
        <v>0</v>
      </c>
      <c r="T442" s="1501"/>
      <c r="U442" s="2239" t="s">
        <v>1</v>
      </c>
      <c r="V442" s="108">
        <f t="shared" si="142"/>
        <v>0</v>
      </c>
      <c r="W442" s="1392" t="str">
        <f t="shared" si="151"/>
        <v>►</v>
      </c>
      <c r="X442" s="1393" t="str">
        <f t="shared" si="152"/>
        <v>►</v>
      </c>
      <c r="Y442" s="1393" t="str">
        <f t="shared" si="153"/>
        <v>►</v>
      </c>
      <c r="Z442" s="1393" t="str">
        <f t="shared" si="154"/>
        <v>►</v>
      </c>
      <c r="AA442" s="1393" t="str">
        <f t="shared" si="155"/>
        <v>►</v>
      </c>
      <c r="AB442" s="1393" t="str">
        <f t="shared" si="156"/>
        <v>►</v>
      </c>
      <c r="AC442" s="1393" t="str">
        <f t="shared" si="157"/>
        <v>►</v>
      </c>
      <c r="AD442" s="1393" t="str">
        <f t="shared" si="158"/>
        <v>►</v>
      </c>
      <c r="AE442" s="1494"/>
      <c r="AF442" s="1495"/>
      <c r="AG442" s="1495"/>
      <c r="AH442" s="1495"/>
      <c r="AI442" s="1496"/>
      <c r="AJ442" s="1497"/>
      <c r="AK442" s="1498"/>
      <c r="AL442" s="1496"/>
      <c r="AM442" s="1499"/>
      <c r="AN442" s="1500">
        <f t="shared" si="140"/>
        <v>0</v>
      </c>
      <c r="AO442" s="1501"/>
      <c r="AP442"/>
      <c r="AQ442" s="6">
        <v>1</v>
      </c>
    </row>
    <row r="443" spans="1:45" s="1" customFormat="1" ht="15.75">
      <c r="A443" s="1405">
        <f t="shared" si="141"/>
        <v>0</v>
      </c>
      <c r="B443" s="1392" t="str">
        <f t="shared" si="143"/>
        <v>►</v>
      </c>
      <c r="C443" s="1393" t="str">
        <f t="shared" si="144"/>
        <v>►</v>
      </c>
      <c r="D443" s="1393" t="str">
        <f t="shared" si="145"/>
        <v>►</v>
      </c>
      <c r="E443" s="1393" t="str">
        <f t="shared" si="146"/>
        <v>►</v>
      </c>
      <c r="F443" s="1393" t="str">
        <f t="shared" si="147"/>
        <v>►</v>
      </c>
      <c r="G443" s="1393" t="str">
        <f t="shared" si="148"/>
        <v>►</v>
      </c>
      <c r="H443" s="1393" t="str">
        <f t="shared" si="149"/>
        <v>►</v>
      </c>
      <c r="I443" s="1393" t="str">
        <f t="shared" si="150"/>
        <v>►</v>
      </c>
      <c r="J443" s="1494"/>
      <c r="K443" s="1495"/>
      <c r="L443" s="1495"/>
      <c r="M443" s="1495"/>
      <c r="N443" s="1496"/>
      <c r="O443" s="1497"/>
      <c r="P443" s="1498"/>
      <c r="Q443" s="1496"/>
      <c r="R443" s="1499"/>
      <c r="S443" s="1500">
        <f t="shared" si="139"/>
        <v>0</v>
      </c>
      <c r="T443" s="1501"/>
      <c r="U443" s="2239" t="s">
        <v>1</v>
      </c>
      <c r="V443" s="108">
        <f t="shared" si="142"/>
        <v>0</v>
      </c>
      <c r="W443" s="1392" t="str">
        <f t="shared" si="151"/>
        <v>►</v>
      </c>
      <c r="X443" s="1393" t="str">
        <f t="shared" si="152"/>
        <v>►</v>
      </c>
      <c r="Y443" s="1393" t="str">
        <f t="shared" si="153"/>
        <v>►</v>
      </c>
      <c r="Z443" s="1393" t="str">
        <f t="shared" si="154"/>
        <v>►</v>
      </c>
      <c r="AA443" s="1393" t="str">
        <f t="shared" si="155"/>
        <v>►</v>
      </c>
      <c r="AB443" s="1393" t="str">
        <f t="shared" si="156"/>
        <v>►</v>
      </c>
      <c r="AC443" s="1393" t="str">
        <f t="shared" si="157"/>
        <v>►</v>
      </c>
      <c r="AD443" s="1393" t="str">
        <f t="shared" si="158"/>
        <v>►</v>
      </c>
      <c r="AE443" s="1494"/>
      <c r="AF443" s="1495"/>
      <c r="AG443" s="1495"/>
      <c r="AH443" s="1495"/>
      <c r="AI443" s="1496"/>
      <c r="AJ443" s="1497"/>
      <c r="AK443" s="1498"/>
      <c r="AL443" s="1496"/>
      <c r="AM443" s="1499"/>
      <c r="AN443" s="1500">
        <f t="shared" si="140"/>
        <v>0</v>
      </c>
      <c r="AO443" s="1501"/>
      <c r="AP443"/>
      <c r="AQ443" s="6">
        <v>1</v>
      </c>
    </row>
    <row r="444" spans="1:45" s="1" customFormat="1" ht="15.75">
      <c r="A444" s="1405">
        <f t="shared" si="141"/>
        <v>0</v>
      </c>
      <c r="B444" s="1392" t="str">
        <f t="shared" si="143"/>
        <v>►</v>
      </c>
      <c r="C444" s="1393" t="str">
        <f t="shared" si="144"/>
        <v>►</v>
      </c>
      <c r="D444" s="1393" t="str">
        <f t="shared" si="145"/>
        <v>►</v>
      </c>
      <c r="E444" s="1393" t="str">
        <f t="shared" si="146"/>
        <v>►</v>
      </c>
      <c r="F444" s="1393" t="str">
        <f t="shared" si="147"/>
        <v>►</v>
      </c>
      <c r="G444" s="1393" t="str">
        <f t="shared" si="148"/>
        <v>►</v>
      </c>
      <c r="H444" s="1393" t="str">
        <f t="shared" si="149"/>
        <v>►</v>
      </c>
      <c r="I444" s="1393" t="str">
        <f t="shared" si="150"/>
        <v>►</v>
      </c>
      <c r="J444" s="1494"/>
      <c r="K444" s="1495"/>
      <c r="L444" s="1495"/>
      <c r="M444" s="1495"/>
      <c r="N444" s="1496"/>
      <c r="O444" s="1497"/>
      <c r="P444" s="1498"/>
      <c r="Q444" s="1496"/>
      <c r="R444" s="1499"/>
      <c r="S444" s="1500">
        <f t="shared" si="139"/>
        <v>0</v>
      </c>
      <c r="T444" s="1501"/>
      <c r="U444" s="2239" t="s">
        <v>1</v>
      </c>
      <c r="V444" s="108">
        <f t="shared" si="142"/>
        <v>0</v>
      </c>
      <c r="W444" s="1392" t="str">
        <f t="shared" si="151"/>
        <v>►</v>
      </c>
      <c r="X444" s="1393" t="str">
        <f t="shared" si="152"/>
        <v>►</v>
      </c>
      <c r="Y444" s="1393" t="str">
        <f t="shared" si="153"/>
        <v>►</v>
      </c>
      <c r="Z444" s="1393" t="str">
        <f t="shared" si="154"/>
        <v>►</v>
      </c>
      <c r="AA444" s="1393" t="str">
        <f t="shared" si="155"/>
        <v>►</v>
      </c>
      <c r="AB444" s="1393" t="str">
        <f t="shared" si="156"/>
        <v>►</v>
      </c>
      <c r="AC444" s="1393" t="str">
        <f t="shared" si="157"/>
        <v>►</v>
      </c>
      <c r="AD444" s="1393" t="str">
        <f t="shared" si="158"/>
        <v>►</v>
      </c>
      <c r="AE444" s="1494"/>
      <c r="AF444" s="1495"/>
      <c r="AG444" s="1495"/>
      <c r="AH444" s="1495"/>
      <c r="AI444" s="1496"/>
      <c r="AJ444" s="1497"/>
      <c r="AK444" s="1498"/>
      <c r="AL444" s="1496"/>
      <c r="AM444" s="1499"/>
      <c r="AN444" s="1500">
        <f t="shared" si="140"/>
        <v>0</v>
      </c>
      <c r="AO444" s="1501"/>
      <c r="AP444"/>
      <c r="AQ444" s="6">
        <v>1</v>
      </c>
    </row>
    <row r="445" spans="1:45" s="1" customFormat="1" ht="15.75">
      <c r="A445" s="1405">
        <f t="shared" si="141"/>
        <v>0</v>
      </c>
      <c r="B445" s="1392" t="str">
        <f t="shared" si="143"/>
        <v>►</v>
      </c>
      <c r="C445" s="1393" t="str">
        <f t="shared" si="144"/>
        <v>►</v>
      </c>
      <c r="D445" s="1393" t="str">
        <f t="shared" si="145"/>
        <v>►</v>
      </c>
      <c r="E445" s="1393" t="str">
        <f t="shared" si="146"/>
        <v>►</v>
      </c>
      <c r="F445" s="1393" t="str">
        <f t="shared" si="147"/>
        <v>►</v>
      </c>
      <c r="G445" s="1393" t="str">
        <f t="shared" si="148"/>
        <v>►</v>
      </c>
      <c r="H445" s="1393" t="str">
        <f t="shared" si="149"/>
        <v>►</v>
      </c>
      <c r="I445" s="1393" t="str">
        <f t="shared" si="150"/>
        <v>►</v>
      </c>
      <c r="J445" s="1494"/>
      <c r="K445" s="1495"/>
      <c r="L445" s="1495"/>
      <c r="M445" s="1495"/>
      <c r="N445" s="1496"/>
      <c r="O445" s="1497"/>
      <c r="P445" s="1498"/>
      <c r="Q445" s="1496"/>
      <c r="R445" s="1499"/>
      <c r="S445" s="1500">
        <f t="shared" si="139"/>
        <v>0</v>
      </c>
      <c r="T445" s="1501"/>
      <c r="U445" s="2239" t="s">
        <v>1</v>
      </c>
      <c r="V445" s="108">
        <f t="shared" si="142"/>
        <v>0</v>
      </c>
      <c r="W445" s="1392" t="str">
        <f t="shared" si="151"/>
        <v>►</v>
      </c>
      <c r="X445" s="1393" t="str">
        <f t="shared" si="152"/>
        <v>►</v>
      </c>
      <c r="Y445" s="1393" t="str">
        <f t="shared" si="153"/>
        <v>►</v>
      </c>
      <c r="Z445" s="1393" t="str">
        <f t="shared" si="154"/>
        <v>►</v>
      </c>
      <c r="AA445" s="1393" t="str">
        <f t="shared" si="155"/>
        <v>►</v>
      </c>
      <c r="AB445" s="1393" t="str">
        <f t="shared" si="156"/>
        <v>►</v>
      </c>
      <c r="AC445" s="1393" t="str">
        <f t="shared" si="157"/>
        <v>►</v>
      </c>
      <c r="AD445" s="1393" t="str">
        <f t="shared" si="158"/>
        <v>►</v>
      </c>
      <c r="AE445" s="1494"/>
      <c r="AF445" s="1495"/>
      <c r="AG445" s="1495"/>
      <c r="AH445" s="1495"/>
      <c r="AI445" s="1496"/>
      <c r="AJ445" s="1497"/>
      <c r="AK445" s="1498"/>
      <c r="AL445" s="1496"/>
      <c r="AM445" s="1499"/>
      <c r="AN445" s="1500">
        <f t="shared" si="140"/>
        <v>0</v>
      </c>
      <c r="AO445" s="1501"/>
      <c r="AP445"/>
      <c r="AQ445" s="6">
        <v>1</v>
      </c>
    </row>
    <row r="446" spans="1:45" ht="15.75">
      <c r="A446" s="1405">
        <f t="shared" si="141"/>
        <v>0</v>
      </c>
      <c r="B446" s="1392" t="str">
        <f t="shared" si="143"/>
        <v>►</v>
      </c>
      <c r="C446" s="1393" t="str">
        <f t="shared" si="144"/>
        <v>►</v>
      </c>
      <c r="D446" s="1393" t="str">
        <f t="shared" si="145"/>
        <v>►</v>
      </c>
      <c r="E446" s="1393" t="str">
        <f t="shared" si="146"/>
        <v>►</v>
      </c>
      <c r="F446" s="1393" t="str">
        <f t="shared" si="147"/>
        <v>►</v>
      </c>
      <c r="G446" s="1393" t="str">
        <f t="shared" si="148"/>
        <v>►</v>
      </c>
      <c r="H446" s="1393" t="str">
        <f t="shared" si="149"/>
        <v>►</v>
      </c>
      <c r="I446" s="1393" t="str">
        <f t="shared" si="150"/>
        <v>►</v>
      </c>
      <c r="J446" s="1494"/>
      <c r="K446" s="1495"/>
      <c r="L446" s="1495"/>
      <c r="M446" s="1495"/>
      <c r="N446" s="1496"/>
      <c r="O446" s="1497"/>
      <c r="P446" s="1498"/>
      <c r="Q446" s="1496"/>
      <c r="R446" s="1499"/>
      <c r="S446" s="1500">
        <f t="shared" si="139"/>
        <v>0</v>
      </c>
      <c r="T446" s="1501"/>
      <c r="U446" s="2239" t="s">
        <v>1</v>
      </c>
      <c r="V446" s="108">
        <f t="shared" si="142"/>
        <v>0</v>
      </c>
      <c r="W446" s="1392" t="str">
        <f t="shared" si="151"/>
        <v>►</v>
      </c>
      <c r="X446" s="1393" t="str">
        <f t="shared" si="152"/>
        <v>►</v>
      </c>
      <c r="Y446" s="1393" t="str">
        <f t="shared" si="153"/>
        <v>►</v>
      </c>
      <c r="Z446" s="1393" t="str">
        <f t="shared" si="154"/>
        <v>►</v>
      </c>
      <c r="AA446" s="1393" t="str">
        <f t="shared" si="155"/>
        <v>►</v>
      </c>
      <c r="AB446" s="1393" t="str">
        <f t="shared" si="156"/>
        <v>►</v>
      </c>
      <c r="AC446" s="1393" t="str">
        <f t="shared" si="157"/>
        <v>►</v>
      </c>
      <c r="AD446" s="1393" t="str">
        <f t="shared" si="158"/>
        <v>►</v>
      </c>
      <c r="AE446" s="1494"/>
      <c r="AF446" s="1495"/>
      <c r="AG446" s="1495"/>
      <c r="AH446" s="1495"/>
      <c r="AI446" s="1496"/>
      <c r="AJ446" s="1497"/>
      <c r="AK446" s="1498"/>
      <c r="AL446" s="1496"/>
      <c r="AM446" s="1499"/>
      <c r="AN446" s="1500">
        <f t="shared" si="140"/>
        <v>0</v>
      </c>
      <c r="AO446" s="1501"/>
      <c r="AQ446" s="7" t="s">
        <v>0</v>
      </c>
    </row>
    <row r="447" spans="1:45">
      <c r="A447" s="6">
        <v>1</v>
      </c>
      <c r="B447" s="6">
        <v>1</v>
      </c>
      <c r="C447" s="6">
        <v>1</v>
      </c>
      <c r="D447" s="6">
        <v>1</v>
      </c>
      <c r="E447" s="6">
        <v>1</v>
      </c>
      <c r="F447" s="6">
        <v>1</v>
      </c>
      <c r="G447" s="6">
        <v>1</v>
      </c>
      <c r="H447" s="6">
        <v>1</v>
      </c>
      <c r="I447" s="6">
        <v>1</v>
      </c>
      <c r="J447" s="6">
        <v>1</v>
      </c>
      <c r="K447" s="6">
        <v>1</v>
      </c>
      <c r="L447" s="6">
        <v>1</v>
      </c>
      <c r="M447" s="6">
        <v>1</v>
      </c>
      <c r="N447" s="6">
        <v>1</v>
      </c>
      <c r="O447" s="6">
        <v>1</v>
      </c>
      <c r="P447" s="6">
        <v>1</v>
      </c>
      <c r="Q447" s="6">
        <v>1</v>
      </c>
      <c r="R447" s="6">
        <v>1</v>
      </c>
      <c r="S447" s="6">
        <v>1</v>
      </c>
      <c r="T447" s="6">
        <v>1</v>
      </c>
      <c r="U447" s="6">
        <v>1</v>
      </c>
      <c r="V447" s="6">
        <v>1</v>
      </c>
      <c r="W447" s="6">
        <v>1</v>
      </c>
      <c r="X447" s="6">
        <v>1</v>
      </c>
      <c r="Y447" s="6">
        <v>1</v>
      </c>
      <c r="Z447" s="6">
        <v>1</v>
      </c>
      <c r="AA447" s="6">
        <v>1</v>
      </c>
      <c r="AB447" s="6">
        <v>1</v>
      </c>
      <c r="AC447" s="6">
        <v>1</v>
      </c>
      <c r="AD447" s="6">
        <v>1</v>
      </c>
      <c r="AE447" s="6">
        <v>1</v>
      </c>
      <c r="AF447" s="6">
        <v>1</v>
      </c>
      <c r="AG447" s="6">
        <v>1</v>
      </c>
      <c r="AH447" s="6">
        <v>1</v>
      </c>
      <c r="AI447" s="6">
        <v>1</v>
      </c>
      <c r="AJ447" s="6">
        <v>1</v>
      </c>
      <c r="AK447" s="6">
        <v>1</v>
      </c>
      <c r="AL447" s="6">
        <v>1</v>
      </c>
      <c r="AM447" s="6">
        <v>1</v>
      </c>
      <c r="AN447" s="6">
        <v>1</v>
      </c>
      <c r="AO447" s="6">
        <v>1</v>
      </c>
      <c r="AP447" s="6">
        <v>1</v>
      </c>
      <c r="AQ447" s="5" t="str">
        <f>ADDRESS(ROW(),COLUMN(),4)</f>
        <v>AQ447</v>
      </c>
      <c r="AR447" s="4"/>
      <c r="AS447" s="3" t="str">
        <f>ADDRESS(ROW(),COLUMN(),4)</f>
        <v>AS447</v>
      </c>
    </row>
  </sheetData>
  <mergeCells count="30">
    <mergeCell ref="AO4:AO8"/>
    <mergeCell ref="T4:T8"/>
    <mergeCell ref="AN18:AO19"/>
    <mergeCell ref="AK22:AL22"/>
    <mergeCell ref="AM22:AN22"/>
    <mergeCell ref="S18:T19"/>
    <mergeCell ref="Q16:T16"/>
    <mergeCell ref="AJ16:AK16"/>
    <mergeCell ref="AL16:AO16"/>
    <mergeCell ref="P22:Q22"/>
    <mergeCell ref="R22:S22"/>
    <mergeCell ref="O16:P16"/>
    <mergeCell ref="AL25:AL26"/>
    <mergeCell ref="AM25:AM26"/>
    <mergeCell ref="AN25:AN26"/>
    <mergeCell ref="AB6:AE6"/>
    <mergeCell ref="X12:AB13"/>
    <mergeCell ref="AE12:AE13"/>
    <mergeCell ref="AI12:AL13"/>
    <mergeCell ref="AM12:AM13"/>
    <mergeCell ref="Q25:Q26"/>
    <mergeCell ref="R25:R26"/>
    <mergeCell ref="S25:S26"/>
    <mergeCell ref="R12:R13"/>
    <mergeCell ref="AB4:AE4"/>
    <mergeCell ref="G4:J4"/>
    <mergeCell ref="G6:J6"/>
    <mergeCell ref="C12:G13"/>
    <mergeCell ref="J12:J13"/>
    <mergeCell ref="N12:Q13"/>
  </mergeCells>
  <conditionalFormatting sqref="AN27:AN36">
    <cfRule type="cellIs" dxfId="2" priority="2" operator="notEqual">
      <formula>1</formula>
    </cfRule>
  </conditionalFormatting>
  <conditionalFormatting sqref="S27:S66">
    <cfRule type="cellIs" dxfId="1" priority="1" operator="notEqual">
      <formula>1</formula>
    </cfRule>
  </conditionalFormatting>
  <hyperlinks>
    <hyperlink ref="AO37" r:id="rId1" xr:uid="{D76F35D4-04B1-413E-BF60-28402ABEA38F}"/>
    <hyperlink ref="S10" r:id="rId2" xr:uid="{0E57153D-A61A-4E01-915F-D1461B2155E4}"/>
    <hyperlink ref="AN10" r:id="rId3" xr:uid="{F21F7610-4C59-4AEF-AE64-9ECF9CFDD505}"/>
  </hyperlinks>
  <pageMargins left="0.7" right="0.7" top="0.75" bottom="0.75" header="0.3" footer="0.3"/>
  <pageSetup paperSize="9" orientation="portrait" r:id="rId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11</vt:i4>
      </vt:variant>
    </vt:vector>
  </HeadingPairs>
  <TitlesOfParts>
    <vt:vector size="11" baseType="lpstr">
      <vt:lpstr>Nota.du.02.Novembre.2024</vt:lpstr>
      <vt:lpstr>Mode.emploi.01.11.2024</vt:lpstr>
      <vt:lpstr>Identification.2.lignes</vt:lpstr>
      <vt:lpstr>Identification.1.ligne</vt:lpstr>
      <vt:lpstr>15.col.12.lignes.produits</vt:lpstr>
      <vt:lpstr>15.col.20.lignes.produits</vt:lpstr>
      <vt:lpstr>15.col.40.lignes.produits</vt:lpstr>
      <vt:lpstr>Répertoire.chiffrable</vt:lpstr>
      <vt:lpstr>Répertoire.avec.filtre</vt:lpstr>
      <vt:lpstr>Exemple.de.Répertoire.simple</vt:lpstr>
      <vt:lpstr>Excel</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Joël Leboucher</dc:creator>
  <cp:lastModifiedBy>Joël Leboucher</cp:lastModifiedBy>
  <cp:lastPrinted>2024-11-01T10:35:11Z</cp:lastPrinted>
  <dcterms:created xsi:type="dcterms:W3CDTF">2024-11-01T09:20:37Z</dcterms:created>
  <dcterms:modified xsi:type="dcterms:W3CDTF">2024-11-18T18:31:26Z</dcterms:modified>
</cp:coreProperties>
</file>